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5C5058AF-4797-4CF4-BD63-4BD2E4D65957}" xr6:coauthVersionLast="47" xr6:coauthVersionMax="47" xr10:uidLastSave="{00000000-0000-0000-0000-000000000000}"/>
  <bookViews>
    <workbookView xWindow="-108" yWindow="-108" windowWidth="23256" windowHeight="12456" tabRatio="766" xr2:uid="{00000000-000D-0000-FFFF-FFFF00000000}"/>
  </bookViews>
  <sheets>
    <sheet name="Line" sheetId="123" r:id="rId1"/>
    <sheet name="LnLst" sheetId="113" r:id="rId2"/>
    <sheet name="Trans_220_mob" sheetId="122" state="hidden" r:id="rId3"/>
    <sheet name="notes" sheetId="109" state="hidden" r:id="rId4"/>
  </sheets>
  <externalReferences>
    <externalReference r:id="rId5"/>
  </externalReferences>
  <definedNames>
    <definedName name="_xlnm._FilterDatabase" localSheetId="0" hidden="1">Line!$A$1:$AV$760</definedName>
    <definedName name="CondList">LnLst!$B:$B</definedName>
  </definedNames>
  <calcPr calcId="181029"/>
  <fileRecoveryPr autoRecover="0"/>
</workbook>
</file>

<file path=xl/calcChain.xml><?xml version="1.0" encoding="utf-8"?>
<calcChain xmlns="http://schemas.openxmlformats.org/spreadsheetml/2006/main">
  <c r="I80" i="123" l="1"/>
  <c r="I81" i="123"/>
  <c r="EO80" i="123"/>
  <c r="EO81" i="123"/>
  <c r="EN80" i="123"/>
  <c r="EN81" i="123"/>
  <c r="EM80" i="123"/>
  <c r="EM81" i="123"/>
  <c r="EL80" i="123"/>
  <c r="EL81" i="123"/>
  <c r="EK80" i="123"/>
  <c r="EK81" i="123"/>
  <c r="EJ80" i="123"/>
  <c r="EJ81" i="123"/>
  <c r="EI80" i="123"/>
  <c r="EI81" i="123"/>
  <c r="EH80" i="123"/>
  <c r="EH81" i="123"/>
  <c r="EG80" i="123"/>
  <c r="EG81" i="123"/>
  <c r="EF80" i="123"/>
  <c r="EF81" i="123"/>
  <c r="EE80" i="123"/>
  <c r="EE81" i="123"/>
  <c r="ED80" i="123"/>
  <c r="ED81" i="123"/>
  <c r="EC80" i="123"/>
  <c r="EC81" i="123"/>
  <c r="EB80" i="123"/>
  <c r="EB81" i="123"/>
  <c r="EA80" i="123"/>
  <c r="EA81" i="123"/>
  <c r="DZ80" i="123"/>
  <c r="DZ81" i="123"/>
  <c r="DY80" i="123"/>
  <c r="DY81" i="123"/>
  <c r="DX80" i="123"/>
  <c r="DX81" i="123"/>
  <c r="DW80" i="123"/>
  <c r="DW81" i="123"/>
  <c r="DV80" i="123"/>
  <c r="DV81" i="123"/>
  <c r="DU80" i="123"/>
  <c r="DU81" i="123"/>
  <c r="DT80" i="123"/>
  <c r="DT81" i="123"/>
  <c r="DS80" i="123"/>
  <c r="DS81" i="123"/>
  <c r="DR80" i="123"/>
  <c r="DR81" i="123"/>
  <c r="DQ80" i="123"/>
  <c r="DQ81" i="123"/>
  <c r="DP80" i="123"/>
  <c r="DP81" i="123"/>
  <c r="DO80" i="123"/>
  <c r="DO81" i="123"/>
  <c r="DN80" i="123"/>
  <c r="DN81" i="123"/>
  <c r="J81" i="123"/>
  <c r="J80" i="123"/>
  <c r="AC80" i="123"/>
  <c r="V80" i="123" s="1"/>
  <c r="AC81" i="123"/>
  <c r="V81" i="123" s="1"/>
  <c r="AB80" i="123"/>
  <c r="U80" i="123" s="1"/>
  <c r="AB81" i="123"/>
  <c r="U81" i="123" s="1"/>
  <c r="AA80" i="123"/>
  <c r="T80" i="123" s="1"/>
  <c r="AA81" i="123"/>
  <c r="T81" i="123" s="1"/>
  <c r="Z80" i="123"/>
  <c r="S80" i="123" s="1"/>
  <c r="Z81" i="123"/>
  <c r="S81" i="123" s="1"/>
  <c r="Y80" i="123"/>
  <c r="R80" i="123" s="1"/>
  <c r="Y81" i="123"/>
  <c r="R81" i="123" s="1"/>
  <c r="X80" i="123"/>
  <c r="Q80" i="123" s="1"/>
  <c r="X81" i="123"/>
  <c r="Q81" i="123" s="1"/>
  <c r="W80" i="123"/>
  <c r="P80" i="123" s="1"/>
  <c r="W81" i="123"/>
  <c r="P81" i="123" s="1"/>
  <c r="N80" i="123"/>
  <c r="N81" i="123"/>
  <c r="EO77" i="123"/>
  <c r="EN77" i="123"/>
  <c r="EM77" i="123"/>
  <c r="EL77" i="123"/>
  <c r="EK77" i="123"/>
  <c r="EJ77" i="123"/>
  <c r="EI77" i="123"/>
  <c r="EH77" i="123"/>
  <c r="EG77" i="123"/>
  <c r="EF77" i="123"/>
  <c r="EE77" i="123"/>
  <c r="ED77" i="123"/>
  <c r="EC77" i="123"/>
  <c r="EB77" i="123"/>
  <c r="EA77" i="123"/>
  <c r="DZ77" i="123"/>
  <c r="DY77" i="123"/>
  <c r="DX77" i="123"/>
  <c r="DW77" i="123"/>
  <c r="DV77" i="123"/>
  <c r="DU77" i="123"/>
  <c r="DT77" i="123"/>
  <c r="DS77" i="123"/>
  <c r="DR77" i="123"/>
  <c r="DQ77" i="123"/>
  <c r="DP77" i="123"/>
  <c r="DO77" i="123"/>
  <c r="DN77" i="123"/>
  <c r="AC77" i="123"/>
  <c r="V77" i="123" s="1"/>
  <c r="AB77" i="123"/>
  <c r="U77" i="123" s="1"/>
  <c r="AA77" i="123"/>
  <c r="T77" i="123" s="1"/>
  <c r="Z77" i="123"/>
  <c r="S77" i="123" s="1"/>
  <c r="Y77" i="123"/>
  <c r="R77" i="123" s="1"/>
  <c r="X77" i="123"/>
  <c r="Q77" i="123" s="1"/>
  <c r="W77" i="123"/>
  <c r="P77" i="123" s="1"/>
  <c r="N77" i="123"/>
  <c r="J77" i="123"/>
  <c r="I77" i="123"/>
  <c r="EO556" i="123"/>
  <c r="EN556" i="123"/>
  <c r="EM556" i="123"/>
  <c r="EL556" i="123"/>
  <c r="EK556" i="123"/>
  <c r="EJ556" i="123"/>
  <c r="EI556" i="123"/>
  <c r="EH556" i="123"/>
  <c r="EG556" i="123"/>
  <c r="EF556" i="123"/>
  <c r="EE556" i="123"/>
  <c r="ED556" i="123"/>
  <c r="EC556" i="123"/>
  <c r="EB556" i="123"/>
  <c r="EA556" i="123"/>
  <c r="DZ556" i="123"/>
  <c r="DY556" i="123"/>
  <c r="DX556" i="123"/>
  <c r="DW556" i="123"/>
  <c r="DV556" i="123"/>
  <c r="DU556" i="123"/>
  <c r="DT556" i="123"/>
  <c r="DS556" i="123"/>
  <c r="DR556" i="123"/>
  <c r="DQ556" i="123"/>
  <c r="DP556" i="123"/>
  <c r="DO556" i="123"/>
  <c r="DN556" i="123"/>
  <c r="AC556" i="123"/>
  <c r="V556" i="123" s="1"/>
  <c r="AB556" i="123"/>
  <c r="U556" i="123" s="1"/>
  <c r="AA556" i="123"/>
  <c r="T556" i="123" s="1"/>
  <c r="Z556" i="123"/>
  <c r="S556" i="123" s="1"/>
  <c r="Y556" i="123"/>
  <c r="R556" i="123" s="1"/>
  <c r="X556" i="123"/>
  <c r="Q556" i="123" s="1"/>
  <c r="W556" i="123"/>
  <c r="P556" i="123" s="1"/>
  <c r="N556" i="123"/>
  <c r="J556" i="123"/>
  <c r="I556" i="123"/>
  <c r="EO555" i="123"/>
  <c r="EN555" i="123"/>
  <c r="EM555" i="123"/>
  <c r="EL555" i="123"/>
  <c r="EK555" i="123"/>
  <c r="EJ555" i="123"/>
  <c r="EI555" i="123"/>
  <c r="EH555" i="123"/>
  <c r="EG555" i="123"/>
  <c r="EF555" i="123"/>
  <c r="EE555" i="123"/>
  <c r="ED555" i="123"/>
  <c r="EC555" i="123"/>
  <c r="EB555" i="123"/>
  <c r="EA555" i="123"/>
  <c r="DZ555" i="123"/>
  <c r="DY555" i="123"/>
  <c r="DX555" i="123"/>
  <c r="DW555" i="123"/>
  <c r="DV555" i="123"/>
  <c r="DU555" i="123"/>
  <c r="DT555" i="123"/>
  <c r="DS555" i="123"/>
  <c r="DR555" i="123"/>
  <c r="DQ555" i="123"/>
  <c r="DP555" i="123"/>
  <c r="DO555" i="123"/>
  <c r="DN555" i="123"/>
  <c r="AC555" i="123"/>
  <c r="V555" i="123" s="1"/>
  <c r="AB555" i="123"/>
  <c r="U555" i="123" s="1"/>
  <c r="AA555" i="123"/>
  <c r="T555" i="123" s="1"/>
  <c r="Z555" i="123"/>
  <c r="S555" i="123" s="1"/>
  <c r="Y555" i="123"/>
  <c r="R555" i="123" s="1"/>
  <c r="X555" i="123"/>
  <c r="Q555" i="123" s="1"/>
  <c r="W555" i="123"/>
  <c r="P555" i="123" s="1"/>
  <c r="N555" i="123"/>
  <c r="J555" i="123"/>
  <c r="I555" i="123"/>
  <c r="EO554" i="123"/>
  <c r="EN554" i="123"/>
  <c r="EM554" i="123"/>
  <c r="EL554" i="123"/>
  <c r="EK554" i="123"/>
  <c r="EJ554" i="123"/>
  <c r="EI554" i="123"/>
  <c r="EH554" i="123"/>
  <c r="EG554" i="123"/>
  <c r="EF554" i="123"/>
  <c r="EE554" i="123"/>
  <c r="ED554" i="123"/>
  <c r="EC554" i="123"/>
  <c r="EB554" i="123"/>
  <c r="EA554" i="123"/>
  <c r="DZ554" i="123"/>
  <c r="DY554" i="123"/>
  <c r="DX554" i="123"/>
  <c r="DW554" i="123"/>
  <c r="DV554" i="123"/>
  <c r="DU554" i="123"/>
  <c r="DT554" i="123"/>
  <c r="DS554" i="123"/>
  <c r="DR554" i="123"/>
  <c r="DQ554" i="123"/>
  <c r="DP554" i="123"/>
  <c r="DO554" i="123"/>
  <c r="DN554" i="123"/>
  <c r="AC554" i="123"/>
  <c r="V554" i="123" s="1"/>
  <c r="AB554" i="123"/>
  <c r="U554" i="123" s="1"/>
  <c r="AA554" i="123"/>
  <c r="T554" i="123" s="1"/>
  <c r="Z554" i="123"/>
  <c r="S554" i="123" s="1"/>
  <c r="Y554" i="123"/>
  <c r="R554" i="123" s="1"/>
  <c r="X554" i="123"/>
  <c r="Q554" i="123" s="1"/>
  <c r="W554" i="123"/>
  <c r="P554" i="123" s="1"/>
  <c r="N554" i="123"/>
  <c r="J554" i="123"/>
  <c r="I554" i="123"/>
  <c r="EO553" i="123"/>
  <c r="EN553" i="123"/>
  <c r="EM553" i="123"/>
  <c r="EL553" i="123"/>
  <c r="EK553" i="123"/>
  <c r="EJ553" i="123"/>
  <c r="EI553" i="123"/>
  <c r="EH553" i="123"/>
  <c r="EG553" i="123"/>
  <c r="EF553" i="123"/>
  <c r="EE553" i="123"/>
  <c r="ED553" i="123"/>
  <c r="EC553" i="123"/>
  <c r="EB553" i="123"/>
  <c r="EA553" i="123"/>
  <c r="DZ553" i="123"/>
  <c r="DY553" i="123"/>
  <c r="DX553" i="123"/>
  <c r="DW553" i="123"/>
  <c r="DV553" i="123"/>
  <c r="DU553" i="123"/>
  <c r="DT553" i="123"/>
  <c r="DS553" i="123"/>
  <c r="DR553" i="123"/>
  <c r="DQ553" i="123"/>
  <c r="DP553" i="123"/>
  <c r="DO553" i="123"/>
  <c r="DN553" i="123"/>
  <c r="AC553" i="123"/>
  <c r="V553" i="123" s="1"/>
  <c r="AB553" i="123"/>
  <c r="U553" i="123" s="1"/>
  <c r="AA553" i="123"/>
  <c r="T553" i="123" s="1"/>
  <c r="Z553" i="123"/>
  <c r="S553" i="123" s="1"/>
  <c r="Y553" i="123"/>
  <c r="R553" i="123" s="1"/>
  <c r="X553" i="123"/>
  <c r="Q553" i="123" s="1"/>
  <c r="W553" i="123"/>
  <c r="P553" i="123" s="1"/>
  <c r="N553" i="123"/>
  <c r="J553" i="123"/>
  <c r="I553" i="123"/>
  <c r="EO552" i="123"/>
  <c r="EN552" i="123"/>
  <c r="EM552" i="123"/>
  <c r="EL552" i="123"/>
  <c r="EK552" i="123"/>
  <c r="EJ552" i="123"/>
  <c r="EI552" i="123"/>
  <c r="EH552" i="123"/>
  <c r="EG552" i="123"/>
  <c r="EF552" i="123"/>
  <c r="EE552" i="123"/>
  <c r="ED552" i="123"/>
  <c r="EC552" i="123"/>
  <c r="EB552" i="123"/>
  <c r="EA552" i="123"/>
  <c r="DZ552" i="123"/>
  <c r="DY552" i="123"/>
  <c r="DX552" i="123"/>
  <c r="DW552" i="123"/>
  <c r="DV552" i="123"/>
  <c r="DU552" i="123"/>
  <c r="DT552" i="123"/>
  <c r="DS552" i="123"/>
  <c r="DR552" i="123"/>
  <c r="DQ552" i="123"/>
  <c r="DP552" i="123"/>
  <c r="DO552" i="123"/>
  <c r="DN552" i="123"/>
  <c r="AC552" i="123"/>
  <c r="V552" i="123" s="1"/>
  <c r="AB552" i="123"/>
  <c r="U552" i="123" s="1"/>
  <c r="AA552" i="123"/>
  <c r="T552" i="123" s="1"/>
  <c r="Z552" i="123"/>
  <c r="S552" i="123" s="1"/>
  <c r="Y552" i="123"/>
  <c r="R552" i="123" s="1"/>
  <c r="X552" i="123"/>
  <c r="Q552" i="123" s="1"/>
  <c r="W552" i="123"/>
  <c r="P552" i="123" s="1"/>
  <c r="N552" i="123"/>
  <c r="J552" i="123"/>
  <c r="I552" i="123"/>
  <c r="EO551" i="123"/>
  <c r="EN551" i="123"/>
  <c r="EM551" i="123"/>
  <c r="EL551" i="123"/>
  <c r="EK551" i="123"/>
  <c r="EJ551" i="123"/>
  <c r="EI551" i="123"/>
  <c r="EH551" i="123"/>
  <c r="EG551" i="123"/>
  <c r="EF551" i="123"/>
  <c r="EE551" i="123"/>
  <c r="ED551" i="123"/>
  <c r="EC551" i="123"/>
  <c r="EB551" i="123"/>
  <c r="EA551" i="123"/>
  <c r="DZ551" i="123"/>
  <c r="DY551" i="123"/>
  <c r="DX551" i="123"/>
  <c r="DW551" i="123"/>
  <c r="DV551" i="123"/>
  <c r="DU551" i="123"/>
  <c r="DT551" i="123"/>
  <c r="DS551" i="123"/>
  <c r="DR551" i="123"/>
  <c r="DQ551" i="123"/>
  <c r="DP551" i="123"/>
  <c r="DO551" i="123"/>
  <c r="DN551" i="123"/>
  <c r="AC551" i="123"/>
  <c r="V551" i="123" s="1"/>
  <c r="AB551" i="123"/>
  <c r="U551" i="123" s="1"/>
  <c r="AA551" i="123"/>
  <c r="T551" i="123" s="1"/>
  <c r="Z551" i="123"/>
  <c r="S551" i="123" s="1"/>
  <c r="Y551" i="123"/>
  <c r="R551" i="123" s="1"/>
  <c r="X551" i="123"/>
  <c r="Q551" i="123" s="1"/>
  <c r="W551" i="123"/>
  <c r="P551" i="123" s="1"/>
  <c r="N551" i="123"/>
  <c r="J551" i="123"/>
  <c r="I551" i="123"/>
  <c r="EO550" i="123"/>
  <c r="EN550" i="123"/>
  <c r="EM550" i="123"/>
  <c r="EL550" i="123"/>
  <c r="EK550" i="123"/>
  <c r="EJ550" i="123"/>
  <c r="EI550" i="123"/>
  <c r="EH550" i="123"/>
  <c r="EG550" i="123"/>
  <c r="EF550" i="123"/>
  <c r="EE550" i="123"/>
  <c r="ED550" i="123"/>
  <c r="EC550" i="123"/>
  <c r="EB550" i="123"/>
  <c r="EA550" i="123"/>
  <c r="DZ550" i="123"/>
  <c r="DY550" i="123"/>
  <c r="DX550" i="123"/>
  <c r="DW550" i="123"/>
  <c r="DV550" i="123"/>
  <c r="DU550" i="123"/>
  <c r="DT550" i="123"/>
  <c r="DS550" i="123"/>
  <c r="DR550" i="123"/>
  <c r="DQ550" i="123"/>
  <c r="DP550" i="123"/>
  <c r="DO550" i="123"/>
  <c r="DN550" i="123"/>
  <c r="AC550" i="123"/>
  <c r="V550" i="123" s="1"/>
  <c r="AB550" i="123"/>
  <c r="U550" i="123" s="1"/>
  <c r="AA550" i="123"/>
  <c r="T550" i="123" s="1"/>
  <c r="Z550" i="123"/>
  <c r="S550" i="123" s="1"/>
  <c r="Y550" i="123"/>
  <c r="R550" i="123" s="1"/>
  <c r="X550" i="123"/>
  <c r="Q550" i="123" s="1"/>
  <c r="W550" i="123"/>
  <c r="P550" i="123" s="1"/>
  <c r="N550" i="123"/>
  <c r="J550" i="123"/>
  <c r="I550" i="123"/>
  <c r="EO549" i="123"/>
  <c r="EN549" i="123"/>
  <c r="EM549" i="123"/>
  <c r="EL549" i="123"/>
  <c r="EK549" i="123"/>
  <c r="EJ549" i="123"/>
  <c r="EI549" i="123"/>
  <c r="EH549" i="123"/>
  <c r="EG549" i="123"/>
  <c r="EF549" i="123"/>
  <c r="EE549" i="123"/>
  <c r="ED549" i="123"/>
  <c r="EC549" i="123"/>
  <c r="EB549" i="123"/>
  <c r="EA549" i="123"/>
  <c r="DZ549" i="123"/>
  <c r="DY549" i="123"/>
  <c r="DX549" i="123"/>
  <c r="DW549" i="123"/>
  <c r="DV549" i="123"/>
  <c r="DU549" i="123"/>
  <c r="DT549" i="123"/>
  <c r="DS549" i="123"/>
  <c r="DR549" i="123"/>
  <c r="DQ549" i="123"/>
  <c r="DP549" i="123"/>
  <c r="DO549" i="123"/>
  <c r="DN549" i="123"/>
  <c r="AC549" i="123"/>
  <c r="V549" i="123" s="1"/>
  <c r="AB549" i="123"/>
  <c r="U549" i="123" s="1"/>
  <c r="AA549" i="123"/>
  <c r="T549" i="123" s="1"/>
  <c r="Z549" i="123"/>
  <c r="S549" i="123" s="1"/>
  <c r="Y549" i="123"/>
  <c r="R549" i="123" s="1"/>
  <c r="X549" i="123"/>
  <c r="Q549" i="123" s="1"/>
  <c r="W549" i="123"/>
  <c r="P549" i="123" s="1"/>
  <c r="N549" i="123"/>
  <c r="J549" i="123"/>
  <c r="I549" i="123"/>
  <c r="EO548" i="123" l="1"/>
  <c r="EN548" i="123"/>
  <c r="EM548" i="123"/>
  <c r="EL548" i="123"/>
  <c r="EK548" i="123"/>
  <c r="EJ548" i="123"/>
  <c r="EI548" i="123"/>
  <c r="EH548" i="123"/>
  <c r="EG548" i="123"/>
  <c r="EF548" i="123"/>
  <c r="EE548" i="123"/>
  <c r="ED548" i="123"/>
  <c r="EC548" i="123"/>
  <c r="EB548" i="123"/>
  <c r="EA548" i="123"/>
  <c r="DZ548" i="123"/>
  <c r="DY548" i="123"/>
  <c r="DX548" i="123"/>
  <c r="DW548" i="123"/>
  <c r="DV548" i="123"/>
  <c r="DU548" i="123"/>
  <c r="DT548" i="123"/>
  <c r="DS548" i="123"/>
  <c r="DR548" i="123"/>
  <c r="DQ548" i="123"/>
  <c r="DP548" i="123"/>
  <c r="DO548" i="123"/>
  <c r="DN548" i="123"/>
  <c r="AC548" i="123"/>
  <c r="V548" i="123" s="1"/>
  <c r="AB548" i="123"/>
  <c r="U548" i="123" s="1"/>
  <c r="AA548" i="123"/>
  <c r="T548" i="123" s="1"/>
  <c r="Z548" i="123"/>
  <c r="S548" i="123" s="1"/>
  <c r="Y548" i="123"/>
  <c r="R548" i="123" s="1"/>
  <c r="X548" i="123"/>
  <c r="Q548" i="123" s="1"/>
  <c r="W548" i="123"/>
  <c r="P548" i="123" s="1"/>
  <c r="N548" i="123"/>
  <c r="J548" i="123"/>
  <c r="I548" i="123"/>
  <c r="EO547" i="123"/>
  <c r="EN547" i="123"/>
  <c r="EM547" i="123"/>
  <c r="EL547" i="123"/>
  <c r="EK547" i="123"/>
  <c r="EJ547" i="123"/>
  <c r="EI547" i="123"/>
  <c r="EH547" i="123"/>
  <c r="EG547" i="123"/>
  <c r="EF547" i="123"/>
  <c r="EE547" i="123"/>
  <c r="ED547" i="123"/>
  <c r="EC547" i="123"/>
  <c r="EB547" i="123"/>
  <c r="EA547" i="123"/>
  <c r="DZ547" i="123"/>
  <c r="DY547" i="123"/>
  <c r="DX547" i="123"/>
  <c r="DW547" i="123"/>
  <c r="DV547" i="123"/>
  <c r="DU547" i="123"/>
  <c r="DT547" i="123"/>
  <c r="DS547" i="123"/>
  <c r="DR547" i="123"/>
  <c r="DQ547" i="123"/>
  <c r="DP547" i="123"/>
  <c r="DO547" i="123"/>
  <c r="DN547" i="123"/>
  <c r="AC547" i="123"/>
  <c r="V547" i="123" s="1"/>
  <c r="AB547" i="123"/>
  <c r="U547" i="123" s="1"/>
  <c r="AA547" i="123"/>
  <c r="T547" i="123" s="1"/>
  <c r="Z547" i="123"/>
  <c r="S547" i="123" s="1"/>
  <c r="Y547" i="123"/>
  <c r="R547" i="123" s="1"/>
  <c r="X547" i="123"/>
  <c r="Q547" i="123" s="1"/>
  <c r="W547" i="123"/>
  <c r="P547" i="123" s="1"/>
  <c r="N547" i="123"/>
  <c r="J547" i="123"/>
  <c r="I547" i="123"/>
  <c r="EO546" i="123"/>
  <c r="EN546" i="123"/>
  <c r="EM546" i="123"/>
  <c r="EL546" i="123"/>
  <c r="EK546" i="123"/>
  <c r="EJ546" i="123"/>
  <c r="EI546" i="123"/>
  <c r="EH546" i="123"/>
  <c r="EG546" i="123"/>
  <c r="EF546" i="123"/>
  <c r="EE546" i="123"/>
  <c r="ED546" i="123"/>
  <c r="EC546" i="123"/>
  <c r="EB546" i="123"/>
  <c r="EA546" i="123"/>
  <c r="DZ546" i="123"/>
  <c r="DY546" i="123"/>
  <c r="DX546" i="123"/>
  <c r="DW546" i="123"/>
  <c r="DV546" i="123"/>
  <c r="DU546" i="123"/>
  <c r="DT546" i="123"/>
  <c r="DS546" i="123"/>
  <c r="DR546" i="123"/>
  <c r="DQ546" i="123"/>
  <c r="DP546" i="123"/>
  <c r="DO546" i="123"/>
  <c r="DN546" i="123"/>
  <c r="AC546" i="123"/>
  <c r="V546" i="123" s="1"/>
  <c r="AB546" i="123"/>
  <c r="U546" i="123" s="1"/>
  <c r="AA546" i="123"/>
  <c r="T546" i="123" s="1"/>
  <c r="Z546" i="123"/>
  <c r="S546" i="123" s="1"/>
  <c r="Y546" i="123"/>
  <c r="R546" i="123" s="1"/>
  <c r="X546" i="123"/>
  <c r="Q546" i="123" s="1"/>
  <c r="W546" i="123"/>
  <c r="P546" i="123" s="1"/>
  <c r="N546" i="123"/>
  <c r="J546" i="123"/>
  <c r="I546" i="123"/>
  <c r="EO545" i="123"/>
  <c r="EN545" i="123"/>
  <c r="EM545" i="123"/>
  <c r="EL545" i="123"/>
  <c r="EK545" i="123"/>
  <c r="EJ545" i="123"/>
  <c r="EI545" i="123"/>
  <c r="EH545" i="123"/>
  <c r="EG545" i="123"/>
  <c r="EF545" i="123"/>
  <c r="EE545" i="123"/>
  <c r="ED545" i="123"/>
  <c r="EC545" i="123"/>
  <c r="EB545" i="123"/>
  <c r="EA545" i="123"/>
  <c r="DZ545" i="123"/>
  <c r="DY545" i="123"/>
  <c r="DX545" i="123"/>
  <c r="DW545" i="123"/>
  <c r="DV545" i="123"/>
  <c r="DU545" i="123"/>
  <c r="DT545" i="123"/>
  <c r="DS545" i="123"/>
  <c r="DR545" i="123"/>
  <c r="DQ545" i="123"/>
  <c r="DP545" i="123"/>
  <c r="DO545" i="123"/>
  <c r="DN545" i="123"/>
  <c r="AC545" i="123"/>
  <c r="V545" i="123" s="1"/>
  <c r="AB545" i="123"/>
  <c r="U545" i="123" s="1"/>
  <c r="AA545" i="123"/>
  <c r="T545" i="123" s="1"/>
  <c r="Z545" i="123"/>
  <c r="S545" i="123" s="1"/>
  <c r="Y545" i="123"/>
  <c r="R545" i="123" s="1"/>
  <c r="X545" i="123"/>
  <c r="Q545" i="123" s="1"/>
  <c r="W545" i="123"/>
  <c r="P545" i="123" s="1"/>
  <c r="N545" i="123"/>
  <c r="J545" i="123"/>
  <c r="I545" i="123"/>
  <c r="EO544" i="123"/>
  <c r="EN544" i="123"/>
  <c r="EM544" i="123"/>
  <c r="EL544" i="123"/>
  <c r="EK544" i="123"/>
  <c r="EJ544" i="123"/>
  <c r="EI544" i="123"/>
  <c r="EH544" i="123"/>
  <c r="EG544" i="123"/>
  <c r="EF544" i="123"/>
  <c r="EE544" i="123"/>
  <c r="ED544" i="123"/>
  <c r="EC544" i="123"/>
  <c r="EB544" i="123"/>
  <c r="EA544" i="123"/>
  <c r="DZ544" i="123"/>
  <c r="DY544" i="123"/>
  <c r="DX544" i="123"/>
  <c r="DW544" i="123"/>
  <c r="DV544" i="123"/>
  <c r="DU544" i="123"/>
  <c r="DT544" i="123"/>
  <c r="DS544" i="123"/>
  <c r="DR544" i="123"/>
  <c r="DQ544" i="123"/>
  <c r="DP544" i="123"/>
  <c r="DO544" i="123"/>
  <c r="DN544" i="123"/>
  <c r="AC544" i="123"/>
  <c r="V544" i="123" s="1"/>
  <c r="AB544" i="123"/>
  <c r="U544" i="123" s="1"/>
  <c r="AA544" i="123"/>
  <c r="T544" i="123" s="1"/>
  <c r="Z544" i="123"/>
  <c r="S544" i="123" s="1"/>
  <c r="Y544" i="123"/>
  <c r="R544" i="123" s="1"/>
  <c r="X544" i="123"/>
  <c r="Q544" i="123" s="1"/>
  <c r="W544" i="123"/>
  <c r="P544" i="123" s="1"/>
  <c r="N544" i="123"/>
  <c r="J544" i="123"/>
  <c r="I544" i="123"/>
  <c r="EO543" i="123"/>
  <c r="EN543" i="123"/>
  <c r="EM543" i="123"/>
  <c r="EL543" i="123"/>
  <c r="EK543" i="123"/>
  <c r="EJ543" i="123"/>
  <c r="EI543" i="123"/>
  <c r="EH543" i="123"/>
  <c r="EG543" i="123"/>
  <c r="EF543" i="123"/>
  <c r="EE543" i="123"/>
  <c r="ED543" i="123"/>
  <c r="EC543" i="123"/>
  <c r="EB543" i="123"/>
  <c r="EA543" i="123"/>
  <c r="DZ543" i="123"/>
  <c r="DY543" i="123"/>
  <c r="DX543" i="123"/>
  <c r="DW543" i="123"/>
  <c r="DV543" i="123"/>
  <c r="DU543" i="123"/>
  <c r="DT543" i="123"/>
  <c r="DS543" i="123"/>
  <c r="DR543" i="123"/>
  <c r="DQ543" i="123"/>
  <c r="DP543" i="123"/>
  <c r="DO543" i="123"/>
  <c r="DN543" i="123"/>
  <c r="AC543" i="123"/>
  <c r="V543" i="123" s="1"/>
  <c r="AB543" i="123"/>
  <c r="U543" i="123" s="1"/>
  <c r="AA543" i="123"/>
  <c r="T543" i="123" s="1"/>
  <c r="Z543" i="123"/>
  <c r="S543" i="123" s="1"/>
  <c r="Y543" i="123"/>
  <c r="R543" i="123" s="1"/>
  <c r="X543" i="123"/>
  <c r="Q543" i="123" s="1"/>
  <c r="W543" i="123"/>
  <c r="P543" i="123" s="1"/>
  <c r="N543" i="123"/>
  <c r="J543" i="123"/>
  <c r="I543" i="123"/>
  <c r="EO542" i="123"/>
  <c r="EN542" i="123"/>
  <c r="EM542" i="123"/>
  <c r="EL542" i="123"/>
  <c r="EK542" i="123"/>
  <c r="EJ542" i="123"/>
  <c r="EI542" i="123"/>
  <c r="EH542" i="123"/>
  <c r="EG542" i="123"/>
  <c r="EF542" i="123"/>
  <c r="EE542" i="123"/>
  <c r="ED542" i="123"/>
  <c r="EC542" i="123"/>
  <c r="EB542" i="123"/>
  <c r="EA542" i="123"/>
  <c r="DZ542" i="123"/>
  <c r="DY542" i="123"/>
  <c r="DX542" i="123"/>
  <c r="DW542" i="123"/>
  <c r="DV542" i="123"/>
  <c r="DU542" i="123"/>
  <c r="DT542" i="123"/>
  <c r="DS542" i="123"/>
  <c r="DR542" i="123"/>
  <c r="DQ542" i="123"/>
  <c r="DP542" i="123"/>
  <c r="DO542" i="123"/>
  <c r="DN542" i="123"/>
  <c r="AC542" i="123"/>
  <c r="V542" i="123" s="1"/>
  <c r="AB542" i="123"/>
  <c r="U542" i="123" s="1"/>
  <c r="AA542" i="123"/>
  <c r="T542" i="123" s="1"/>
  <c r="Z542" i="123"/>
  <c r="S542" i="123" s="1"/>
  <c r="Y542" i="123"/>
  <c r="R542" i="123" s="1"/>
  <c r="X542" i="123"/>
  <c r="Q542" i="123" s="1"/>
  <c r="W542" i="123"/>
  <c r="P542" i="123" s="1"/>
  <c r="N542" i="123"/>
  <c r="J542" i="123"/>
  <c r="I542" i="123"/>
  <c r="EO541" i="123"/>
  <c r="EN541" i="123"/>
  <c r="EM541" i="123"/>
  <c r="EL541" i="123"/>
  <c r="EK541" i="123"/>
  <c r="EJ541" i="123"/>
  <c r="EI541" i="123"/>
  <c r="EH541" i="123"/>
  <c r="EG541" i="123"/>
  <c r="EF541" i="123"/>
  <c r="EE541" i="123"/>
  <c r="ED541" i="123"/>
  <c r="EC541" i="123"/>
  <c r="EB541" i="123"/>
  <c r="EA541" i="123"/>
  <c r="DZ541" i="123"/>
  <c r="DY541" i="123"/>
  <c r="DX541" i="123"/>
  <c r="DW541" i="123"/>
  <c r="DV541" i="123"/>
  <c r="DU541" i="123"/>
  <c r="DT541" i="123"/>
  <c r="DS541" i="123"/>
  <c r="DR541" i="123"/>
  <c r="DQ541" i="123"/>
  <c r="DP541" i="123"/>
  <c r="DO541" i="123"/>
  <c r="DN541" i="123"/>
  <c r="AC541" i="123"/>
  <c r="V541" i="123" s="1"/>
  <c r="AB541" i="123"/>
  <c r="U541" i="123" s="1"/>
  <c r="AA541" i="123"/>
  <c r="T541" i="123" s="1"/>
  <c r="Z541" i="123"/>
  <c r="S541" i="123" s="1"/>
  <c r="Y541" i="123"/>
  <c r="R541" i="123" s="1"/>
  <c r="X541" i="123"/>
  <c r="Q541" i="123" s="1"/>
  <c r="W541" i="123"/>
  <c r="P541" i="123" s="1"/>
  <c r="N541" i="123"/>
  <c r="J541" i="123"/>
  <c r="I541" i="123"/>
  <c r="EO471" i="123"/>
  <c r="EN471" i="123"/>
  <c r="EM471" i="123"/>
  <c r="EL471" i="123"/>
  <c r="EK471" i="123"/>
  <c r="EJ471" i="123"/>
  <c r="EI471" i="123"/>
  <c r="EH471" i="123"/>
  <c r="EG471" i="123"/>
  <c r="EF471" i="123"/>
  <c r="EE471" i="123"/>
  <c r="ED471" i="123"/>
  <c r="EC471" i="123"/>
  <c r="EB471" i="123"/>
  <c r="EA471" i="123"/>
  <c r="DZ471" i="123"/>
  <c r="DY471" i="123"/>
  <c r="DX471" i="123"/>
  <c r="DW471" i="123"/>
  <c r="DV471" i="123"/>
  <c r="DU471" i="123"/>
  <c r="DT471" i="123"/>
  <c r="DS471" i="123"/>
  <c r="DR471" i="123"/>
  <c r="DQ471" i="123"/>
  <c r="DP471" i="123"/>
  <c r="DO471" i="123"/>
  <c r="DN471" i="123"/>
  <c r="AC471" i="123"/>
  <c r="V471" i="123" s="1"/>
  <c r="AB471" i="123"/>
  <c r="U471" i="123" s="1"/>
  <c r="AA471" i="123"/>
  <c r="T471" i="123" s="1"/>
  <c r="Z471" i="123"/>
  <c r="S471" i="123" s="1"/>
  <c r="Y471" i="123"/>
  <c r="R471" i="123" s="1"/>
  <c r="X471" i="123"/>
  <c r="Q471" i="123" s="1"/>
  <c r="W471" i="123"/>
  <c r="P471" i="123" s="1"/>
  <c r="N471" i="123"/>
  <c r="J471" i="123"/>
  <c r="I471" i="123"/>
  <c r="EO632" i="123"/>
  <c r="EN632" i="123"/>
  <c r="EM632" i="123"/>
  <c r="EL632" i="123"/>
  <c r="EK632" i="123"/>
  <c r="EJ632" i="123"/>
  <c r="EI632" i="123"/>
  <c r="EH632" i="123"/>
  <c r="EG632" i="123"/>
  <c r="EF632" i="123"/>
  <c r="EE632" i="123"/>
  <c r="ED632" i="123"/>
  <c r="EC632" i="123"/>
  <c r="EB632" i="123"/>
  <c r="EA632" i="123"/>
  <c r="DZ632" i="123"/>
  <c r="DY632" i="123"/>
  <c r="DX632" i="123"/>
  <c r="DW632" i="123"/>
  <c r="DV632" i="123"/>
  <c r="DU632" i="123"/>
  <c r="DT632" i="123"/>
  <c r="DS632" i="123"/>
  <c r="DR632" i="123"/>
  <c r="DQ632" i="123"/>
  <c r="DP632" i="123"/>
  <c r="DO632" i="123"/>
  <c r="DN632" i="123"/>
  <c r="AC632" i="123"/>
  <c r="V632" i="123" s="1"/>
  <c r="AB632" i="123"/>
  <c r="U632" i="123" s="1"/>
  <c r="AA632" i="123"/>
  <c r="T632" i="123" s="1"/>
  <c r="Z632" i="123"/>
  <c r="S632" i="123" s="1"/>
  <c r="Y632" i="123"/>
  <c r="R632" i="123" s="1"/>
  <c r="X632" i="123"/>
  <c r="Q632" i="123" s="1"/>
  <c r="W632" i="123"/>
  <c r="P632" i="123" s="1"/>
  <c r="N632" i="123"/>
  <c r="J632" i="123"/>
  <c r="I632" i="123"/>
  <c r="EO631" i="123"/>
  <c r="EN631" i="123"/>
  <c r="EM631" i="123"/>
  <c r="EL631" i="123"/>
  <c r="EK631" i="123"/>
  <c r="EJ631" i="123"/>
  <c r="EI631" i="123"/>
  <c r="EH631" i="123"/>
  <c r="EG631" i="123"/>
  <c r="EF631" i="123"/>
  <c r="EE631" i="123"/>
  <c r="ED631" i="123"/>
  <c r="EC631" i="123"/>
  <c r="EB631" i="123"/>
  <c r="EA631" i="123"/>
  <c r="DZ631" i="123"/>
  <c r="DY631" i="123"/>
  <c r="DX631" i="123"/>
  <c r="DW631" i="123"/>
  <c r="DV631" i="123"/>
  <c r="DU631" i="123"/>
  <c r="DT631" i="123"/>
  <c r="DS631" i="123"/>
  <c r="DR631" i="123"/>
  <c r="DQ631" i="123"/>
  <c r="DP631" i="123"/>
  <c r="DO631" i="123"/>
  <c r="DN631" i="123"/>
  <c r="AC631" i="123"/>
  <c r="V631" i="123" s="1"/>
  <c r="AB631" i="123"/>
  <c r="U631" i="123" s="1"/>
  <c r="AA631" i="123"/>
  <c r="T631" i="123" s="1"/>
  <c r="Z631" i="123"/>
  <c r="S631" i="123" s="1"/>
  <c r="Y631" i="123"/>
  <c r="R631" i="123" s="1"/>
  <c r="X631" i="123"/>
  <c r="Q631" i="123" s="1"/>
  <c r="W631" i="123"/>
  <c r="P631" i="123" s="1"/>
  <c r="N631" i="123"/>
  <c r="J631" i="123"/>
  <c r="I631" i="123"/>
  <c r="N494" i="123"/>
  <c r="N493" i="123"/>
  <c r="I698" i="123"/>
  <c r="EO282" i="123" l="1"/>
  <c r="EN282" i="123"/>
  <c r="EM282" i="123"/>
  <c r="EL282" i="123"/>
  <c r="EK282" i="123"/>
  <c r="EJ282" i="123"/>
  <c r="EI282" i="123"/>
  <c r="EH282" i="123"/>
  <c r="EG282" i="123"/>
  <c r="EF282" i="123"/>
  <c r="EE282" i="123"/>
  <c r="ED282" i="123"/>
  <c r="EC282" i="123"/>
  <c r="EB282" i="123"/>
  <c r="EA282" i="123"/>
  <c r="DZ282" i="123"/>
  <c r="DY282" i="123"/>
  <c r="DX282" i="123"/>
  <c r="DW282" i="123"/>
  <c r="DV282" i="123"/>
  <c r="DU282" i="123"/>
  <c r="DT282" i="123"/>
  <c r="DS282" i="123"/>
  <c r="DR282" i="123"/>
  <c r="DQ282" i="123"/>
  <c r="DP282" i="123"/>
  <c r="DO282" i="123"/>
  <c r="DN282" i="123"/>
  <c r="AC282" i="123"/>
  <c r="V282" i="123" s="1"/>
  <c r="AB282" i="123"/>
  <c r="U282" i="123" s="1"/>
  <c r="AA282" i="123"/>
  <c r="T282" i="123" s="1"/>
  <c r="Z282" i="123"/>
  <c r="S282" i="123" s="1"/>
  <c r="Y282" i="123"/>
  <c r="R282" i="123" s="1"/>
  <c r="X282" i="123"/>
  <c r="Q282" i="123" s="1"/>
  <c r="W282" i="123"/>
  <c r="P282" i="123" s="1"/>
  <c r="N282" i="123"/>
  <c r="J282" i="123"/>
  <c r="I282" i="123"/>
  <c r="EO281" i="123"/>
  <c r="EN281" i="123"/>
  <c r="EM281" i="123"/>
  <c r="EL281" i="123"/>
  <c r="EK281" i="123"/>
  <c r="EJ281" i="123"/>
  <c r="EI281" i="123"/>
  <c r="EH281" i="123"/>
  <c r="EG281" i="123"/>
  <c r="EF281" i="123"/>
  <c r="EE281" i="123"/>
  <c r="ED281" i="123"/>
  <c r="EC281" i="123"/>
  <c r="EB281" i="123"/>
  <c r="EA281" i="123"/>
  <c r="DZ281" i="123"/>
  <c r="DY281" i="123"/>
  <c r="DX281" i="123"/>
  <c r="DW281" i="123"/>
  <c r="DV281" i="123"/>
  <c r="DU281" i="123"/>
  <c r="DT281" i="123"/>
  <c r="DS281" i="123"/>
  <c r="DR281" i="123"/>
  <c r="DQ281" i="123"/>
  <c r="DP281" i="123"/>
  <c r="DO281" i="123"/>
  <c r="DN281" i="123"/>
  <c r="AC281" i="123"/>
  <c r="V281" i="123" s="1"/>
  <c r="AB281" i="123"/>
  <c r="U281" i="123" s="1"/>
  <c r="AA281" i="123"/>
  <c r="T281" i="123" s="1"/>
  <c r="Z281" i="123"/>
  <c r="S281" i="123" s="1"/>
  <c r="Y281" i="123"/>
  <c r="R281" i="123" s="1"/>
  <c r="X281" i="123"/>
  <c r="Q281" i="123" s="1"/>
  <c r="W281" i="123"/>
  <c r="P281" i="123" s="1"/>
  <c r="N281" i="123"/>
  <c r="J281" i="123"/>
  <c r="I281" i="123"/>
  <c r="EO8" i="123"/>
  <c r="EN8" i="123"/>
  <c r="EM8" i="123"/>
  <c r="EL8" i="123"/>
  <c r="EK8" i="123"/>
  <c r="EJ8" i="123"/>
  <c r="EI8" i="123"/>
  <c r="EH8" i="123"/>
  <c r="EG8" i="123"/>
  <c r="EF8" i="123"/>
  <c r="EE8" i="123"/>
  <c r="ED8" i="123"/>
  <c r="EC8" i="123"/>
  <c r="EB8" i="123"/>
  <c r="EA8" i="123"/>
  <c r="DZ8" i="123"/>
  <c r="DY8" i="123"/>
  <c r="DX8" i="123"/>
  <c r="DW8" i="123"/>
  <c r="DV8" i="123"/>
  <c r="DU8" i="123"/>
  <c r="DT8" i="123"/>
  <c r="DS8" i="123"/>
  <c r="DR8" i="123"/>
  <c r="DQ8" i="123"/>
  <c r="DP8" i="123"/>
  <c r="DO8" i="123"/>
  <c r="DN8" i="123"/>
  <c r="AC8" i="123"/>
  <c r="V8" i="123" s="1"/>
  <c r="AB8" i="123"/>
  <c r="U8" i="123" s="1"/>
  <c r="AA8" i="123"/>
  <c r="T8" i="123" s="1"/>
  <c r="Z8" i="123"/>
  <c r="S8" i="123" s="1"/>
  <c r="Y8" i="123"/>
  <c r="R8" i="123" s="1"/>
  <c r="X8" i="123"/>
  <c r="Q8" i="123" s="1"/>
  <c r="W8" i="123"/>
  <c r="P8" i="123" s="1"/>
  <c r="N8" i="123"/>
  <c r="J8" i="123"/>
  <c r="I8" i="123"/>
  <c r="EO7" i="123"/>
  <c r="EN7" i="123"/>
  <c r="EM7" i="123"/>
  <c r="EL7" i="123"/>
  <c r="EK7" i="123"/>
  <c r="EJ7" i="123"/>
  <c r="EI7" i="123"/>
  <c r="EH7" i="123"/>
  <c r="EG7" i="123"/>
  <c r="EF7" i="123"/>
  <c r="EE7" i="123"/>
  <c r="ED7" i="123"/>
  <c r="EC7" i="123"/>
  <c r="EB7" i="123"/>
  <c r="EA7" i="123"/>
  <c r="DZ7" i="123"/>
  <c r="DY7" i="123"/>
  <c r="DX7" i="123"/>
  <c r="DW7" i="123"/>
  <c r="DV7" i="123"/>
  <c r="DU7" i="123"/>
  <c r="DT7" i="123"/>
  <c r="DS7" i="123"/>
  <c r="DR7" i="123"/>
  <c r="DQ7" i="123"/>
  <c r="DP7" i="123"/>
  <c r="DO7" i="123"/>
  <c r="DN7" i="123"/>
  <c r="AC7" i="123"/>
  <c r="V7" i="123" s="1"/>
  <c r="AB7" i="123"/>
  <c r="U7" i="123" s="1"/>
  <c r="AA7" i="123"/>
  <c r="T7" i="123" s="1"/>
  <c r="Z7" i="123"/>
  <c r="S7" i="123" s="1"/>
  <c r="Y7" i="123"/>
  <c r="R7" i="123" s="1"/>
  <c r="X7" i="123"/>
  <c r="Q7" i="123" s="1"/>
  <c r="W7" i="123"/>
  <c r="P7" i="123" s="1"/>
  <c r="N7" i="123"/>
  <c r="J7" i="123"/>
  <c r="I7" i="123"/>
  <c r="EO266" i="123" l="1"/>
  <c r="EN266" i="123"/>
  <c r="EM266" i="123"/>
  <c r="EL266" i="123"/>
  <c r="EK266" i="123"/>
  <c r="EJ266" i="123"/>
  <c r="EI266" i="123"/>
  <c r="EH266" i="123"/>
  <c r="EG266" i="123"/>
  <c r="EF266" i="123"/>
  <c r="EE266" i="123"/>
  <c r="ED266" i="123"/>
  <c r="EC266" i="123"/>
  <c r="EB266" i="123"/>
  <c r="EA266" i="123"/>
  <c r="DZ266" i="123"/>
  <c r="DY266" i="123"/>
  <c r="DX266" i="123"/>
  <c r="DW266" i="123"/>
  <c r="DV266" i="123"/>
  <c r="DU266" i="123"/>
  <c r="DT266" i="123"/>
  <c r="DS266" i="123"/>
  <c r="DR266" i="123"/>
  <c r="DQ266" i="123"/>
  <c r="DP266" i="123"/>
  <c r="DO266" i="123"/>
  <c r="DN266" i="123"/>
  <c r="AC266" i="123"/>
  <c r="V266" i="123" s="1"/>
  <c r="AB266" i="123"/>
  <c r="U266" i="123" s="1"/>
  <c r="AA266" i="123"/>
  <c r="T266" i="123" s="1"/>
  <c r="Z266" i="123"/>
  <c r="S266" i="123" s="1"/>
  <c r="Y266" i="123"/>
  <c r="R266" i="123" s="1"/>
  <c r="X266" i="123"/>
  <c r="Q266" i="123" s="1"/>
  <c r="W266" i="123"/>
  <c r="P266" i="123" s="1"/>
  <c r="N266" i="123"/>
  <c r="J266" i="123"/>
  <c r="I266" i="123"/>
  <c r="EO265" i="123"/>
  <c r="EN265" i="123"/>
  <c r="EM265" i="123"/>
  <c r="EL265" i="123"/>
  <c r="EK265" i="123"/>
  <c r="EJ265" i="123"/>
  <c r="EI265" i="123"/>
  <c r="EH265" i="123"/>
  <c r="EG265" i="123"/>
  <c r="EF265" i="123"/>
  <c r="EE265" i="123"/>
  <c r="ED265" i="123"/>
  <c r="EC265" i="123"/>
  <c r="EB265" i="123"/>
  <c r="EA265" i="123"/>
  <c r="DZ265" i="123"/>
  <c r="DY265" i="123"/>
  <c r="DX265" i="123"/>
  <c r="DW265" i="123"/>
  <c r="DV265" i="123"/>
  <c r="DU265" i="123"/>
  <c r="DT265" i="123"/>
  <c r="DS265" i="123"/>
  <c r="DR265" i="123"/>
  <c r="DQ265" i="123"/>
  <c r="DP265" i="123"/>
  <c r="DO265" i="123"/>
  <c r="DN265" i="123"/>
  <c r="AC265" i="123"/>
  <c r="V265" i="123" s="1"/>
  <c r="AB265" i="123"/>
  <c r="U265" i="123" s="1"/>
  <c r="AA265" i="123"/>
  <c r="T265" i="123" s="1"/>
  <c r="Z265" i="123"/>
  <c r="S265" i="123" s="1"/>
  <c r="Y265" i="123"/>
  <c r="R265" i="123" s="1"/>
  <c r="X265" i="123"/>
  <c r="Q265" i="123" s="1"/>
  <c r="W265" i="123"/>
  <c r="P265" i="123" s="1"/>
  <c r="N265" i="123"/>
  <c r="J265" i="123"/>
  <c r="I265" i="123"/>
  <c r="EO76" i="123"/>
  <c r="EN76" i="123"/>
  <c r="EM76" i="123"/>
  <c r="EL76" i="123"/>
  <c r="EK76" i="123"/>
  <c r="EJ76" i="123"/>
  <c r="EI76" i="123"/>
  <c r="EH76" i="123"/>
  <c r="EG76" i="123"/>
  <c r="EF76" i="123"/>
  <c r="EE76" i="123"/>
  <c r="ED76" i="123"/>
  <c r="EC76" i="123"/>
  <c r="EB76" i="123"/>
  <c r="EA76" i="123"/>
  <c r="DZ76" i="123"/>
  <c r="DY76" i="123"/>
  <c r="DX76" i="123"/>
  <c r="DW76" i="123"/>
  <c r="DV76" i="123"/>
  <c r="DU76" i="123"/>
  <c r="DT76" i="123"/>
  <c r="DS76" i="123"/>
  <c r="DR76" i="123"/>
  <c r="DQ76" i="123"/>
  <c r="DP76" i="123"/>
  <c r="DO76" i="123"/>
  <c r="DN76" i="123"/>
  <c r="AC76" i="123"/>
  <c r="V76" i="123" s="1"/>
  <c r="AB76" i="123"/>
  <c r="U76" i="123" s="1"/>
  <c r="AA76" i="123"/>
  <c r="T76" i="123" s="1"/>
  <c r="Z76" i="123"/>
  <c r="S76" i="123" s="1"/>
  <c r="Y76" i="123"/>
  <c r="R76" i="123" s="1"/>
  <c r="X76" i="123"/>
  <c r="Q76" i="123" s="1"/>
  <c r="W76" i="123"/>
  <c r="P76" i="123" s="1"/>
  <c r="N76" i="123"/>
  <c r="J76" i="123"/>
  <c r="I76" i="123"/>
  <c r="EO75" i="123"/>
  <c r="EN75" i="123"/>
  <c r="EM75" i="123"/>
  <c r="EL75" i="123"/>
  <c r="EK75" i="123"/>
  <c r="EJ75" i="123"/>
  <c r="EI75" i="123"/>
  <c r="EH75" i="123"/>
  <c r="EG75" i="123"/>
  <c r="EF75" i="123"/>
  <c r="EE75" i="123"/>
  <c r="ED75" i="123"/>
  <c r="EC75" i="123"/>
  <c r="EB75" i="123"/>
  <c r="EA75" i="123"/>
  <c r="DZ75" i="123"/>
  <c r="DY75" i="123"/>
  <c r="DX75" i="123"/>
  <c r="DW75" i="123"/>
  <c r="DV75" i="123"/>
  <c r="DU75" i="123"/>
  <c r="DT75" i="123"/>
  <c r="DS75" i="123"/>
  <c r="DR75" i="123"/>
  <c r="DQ75" i="123"/>
  <c r="DP75" i="123"/>
  <c r="DO75" i="123"/>
  <c r="DN75" i="123"/>
  <c r="AC75" i="123"/>
  <c r="V75" i="123" s="1"/>
  <c r="AB75" i="123"/>
  <c r="U75" i="123" s="1"/>
  <c r="AA75" i="123"/>
  <c r="T75" i="123" s="1"/>
  <c r="Z75" i="123"/>
  <c r="S75" i="123" s="1"/>
  <c r="Y75" i="123"/>
  <c r="R75" i="123" s="1"/>
  <c r="X75" i="123"/>
  <c r="Q75" i="123" s="1"/>
  <c r="W75" i="123"/>
  <c r="P75" i="123" s="1"/>
  <c r="N75" i="123"/>
  <c r="J75" i="123"/>
  <c r="I75" i="123"/>
  <c r="EO72" i="123"/>
  <c r="EN72" i="123"/>
  <c r="EM72" i="123"/>
  <c r="EL72" i="123"/>
  <c r="EK72" i="123"/>
  <c r="EJ72" i="123"/>
  <c r="EI72" i="123"/>
  <c r="EH72" i="123"/>
  <c r="EG72" i="123"/>
  <c r="EF72" i="123"/>
  <c r="EE72" i="123"/>
  <c r="ED72" i="123"/>
  <c r="EC72" i="123"/>
  <c r="EB72" i="123"/>
  <c r="EA72" i="123"/>
  <c r="DZ72" i="123"/>
  <c r="DY72" i="123"/>
  <c r="DX72" i="123"/>
  <c r="DW72" i="123"/>
  <c r="DV72" i="123"/>
  <c r="DU72" i="123"/>
  <c r="DT72" i="123"/>
  <c r="AB72" i="123"/>
  <c r="U72" i="123" s="1"/>
  <c r="Z72" i="123"/>
  <c r="S72" i="123" s="1"/>
  <c r="X72" i="123"/>
  <c r="Q72" i="123" s="1"/>
  <c r="N72" i="123"/>
  <c r="J72" i="123"/>
  <c r="I72" i="123"/>
  <c r="EO71" i="123"/>
  <c r="EN71" i="123"/>
  <c r="EM71" i="123"/>
  <c r="EL71" i="123"/>
  <c r="EK71" i="123"/>
  <c r="EJ71" i="123"/>
  <c r="EI71" i="123"/>
  <c r="EH71" i="123"/>
  <c r="EG71" i="123"/>
  <c r="EF71" i="123"/>
  <c r="EE71" i="123"/>
  <c r="ED71" i="123"/>
  <c r="EC71" i="123"/>
  <c r="EB71" i="123"/>
  <c r="EA71" i="123"/>
  <c r="DZ71" i="123"/>
  <c r="DY71" i="123"/>
  <c r="DX71" i="123"/>
  <c r="DW71" i="123"/>
  <c r="DV71" i="123"/>
  <c r="DU71" i="123"/>
  <c r="DT71" i="123"/>
  <c r="AB71" i="123"/>
  <c r="U71" i="123" s="1"/>
  <c r="Z71" i="123"/>
  <c r="S71" i="123" s="1"/>
  <c r="X71" i="123"/>
  <c r="Q71" i="123" s="1"/>
  <c r="N71" i="123"/>
  <c r="J71" i="123"/>
  <c r="I71" i="123"/>
  <c r="DO71" i="123" l="1"/>
  <c r="DQ71" i="123"/>
  <c r="DS71" i="123"/>
  <c r="DO72" i="123"/>
  <c r="DQ72" i="123"/>
  <c r="DS72" i="123"/>
  <c r="W71" i="123"/>
  <c r="P71" i="123" s="1"/>
  <c r="Y71" i="123"/>
  <c r="R71" i="123" s="1"/>
  <c r="AA71" i="123"/>
  <c r="T71" i="123" s="1"/>
  <c r="AC71" i="123"/>
  <c r="V71" i="123" s="1"/>
  <c r="DN71" i="123"/>
  <c r="DP71" i="123"/>
  <c r="DR71" i="123"/>
  <c r="W72" i="123"/>
  <c r="P72" i="123" s="1"/>
  <c r="Y72" i="123"/>
  <c r="R72" i="123" s="1"/>
  <c r="AA72" i="123"/>
  <c r="T72" i="123" s="1"/>
  <c r="AC72" i="123"/>
  <c r="V72" i="123" s="1"/>
  <c r="DN72" i="123"/>
  <c r="DP72" i="123"/>
  <c r="DR72" i="123"/>
  <c r="N92" i="123"/>
  <c r="EO449" i="123" l="1"/>
  <c r="EN449" i="123"/>
  <c r="EM449" i="123"/>
  <c r="EL449" i="123"/>
  <c r="EK449" i="123"/>
  <c r="EJ449" i="123"/>
  <c r="EI449" i="123"/>
  <c r="EH449" i="123"/>
  <c r="EG449" i="123"/>
  <c r="EF449" i="123"/>
  <c r="EE449" i="123"/>
  <c r="ED449" i="123"/>
  <c r="EC449" i="123"/>
  <c r="EB449" i="123"/>
  <c r="EA449" i="123"/>
  <c r="DZ449" i="123"/>
  <c r="DY449" i="123"/>
  <c r="DX449" i="123"/>
  <c r="DW449" i="123"/>
  <c r="DV449" i="123"/>
  <c r="DU449" i="123"/>
  <c r="DT449" i="123"/>
  <c r="DS449" i="123"/>
  <c r="DR449" i="123"/>
  <c r="DQ449" i="123"/>
  <c r="DP449" i="123"/>
  <c r="DO449" i="123"/>
  <c r="DN449" i="123"/>
  <c r="AC449" i="123"/>
  <c r="V449" i="123" s="1"/>
  <c r="AB449" i="123"/>
  <c r="U449" i="123" s="1"/>
  <c r="AA449" i="123"/>
  <c r="T449" i="123" s="1"/>
  <c r="Z449" i="123"/>
  <c r="S449" i="123" s="1"/>
  <c r="Y449" i="123"/>
  <c r="R449" i="123" s="1"/>
  <c r="X449" i="123"/>
  <c r="Q449" i="123" s="1"/>
  <c r="W449" i="123"/>
  <c r="P449" i="123" s="1"/>
  <c r="N449" i="123"/>
  <c r="J449" i="123"/>
  <c r="I449" i="123"/>
  <c r="EO448" i="123"/>
  <c r="EN448" i="123"/>
  <c r="EM448" i="123"/>
  <c r="EL448" i="123"/>
  <c r="EK448" i="123"/>
  <c r="EJ448" i="123"/>
  <c r="EI448" i="123"/>
  <c r="EH448" i="123"/>
  <c r="EG448" i="123"/>
  <c r="EF448" i="123"/>
  <c r="EE448" i="123"/>
  <c r="ED448" i="123"/>
  <c r="EC448" i="123"/>
  <c r="EB448" i="123"/>
  <c r="EA448" i="123"/>
  <c r="DZ448" i="123"/>
  <c r="DY448" i="123"/>
  <c r="DX448" i="123"/>
  <c r="DW448" i="123"/>
  <c r="DV448" i="123"/>
  <c r="DU448" i="123"/>
  <c r="DT448" i="123"/>
  <c r="DS448" i="123"/>
  <c r="DR448" i="123"/>
  <c r="DQ448" i="123"/>
  <c r="DP448" i="123"/>
  <c r="DO448" i="123"/>
  <c r="DN448" i="123"/>
  <c r="AC448" i="123"/>
  <c r="V448" i="123" s="1"/>
  <c r="AB448" i="123"/>
  <c r="U448" i="123" s="1"/>
  <c r="AA448" i="123"/>
  <c r="T448" i="123" s="1"/>
  <c r="Z448" i="123"/>
  <c r="S448" i="123" s="1"/>
  <c r="Y448" i="123"/>
  <c r="R448" i="123" s="1"/>
  <c r="X448" i="123"/>
  <c r="Q448" i="123" s="1"/>
  <c r="W448" i="123"/>
  <c r="P448" i="123" s="1"/>
  <c r="N448" i="123"/>
  <c r="J448" i="123"/>
  <c r="I448" i="123"/>
  <c r="I450" i="123"/>
  <c r="J450" i="123"/>
  <c r="N450" i="123"/>
  <c r="W450" i="123"/>
  <c r="P450" i="123" s="1"/>
  <c r="X450" i="123"/>
  <c r="Q450" i="123" s="1"/>
  <c r="Y450" i="123"/>
  <c r="R450" i="123" s="1"/>
  <c r="Z450" i="123"/>
  <c r="S450" i="123" s="1"/>
  <c r="AA450" i="123"/>
  <c r="T450" i="123" s="1"/>
  <c r="AB450" i="123"/>
  <c r="U450" i="123" s="1"/>
  <c r="AC450" i="123"/>
  <c r="V450" i="123" s="1"/>
  <c r="DN450" i="123"/>
  <c r="DO450" i="123"/>
  <c r="DP450" i="123"/>
  <c r="DQ450" i="123"/>
  <c r="DR450" i="123"/>
  <c r="DS450" i="123"/>
  <c r="DT450" i="123"/>
  <c r="DU450" i="123"/>
  <c r="DV450" i="123"/>
  <c r="DW450" i="123"/>
  <c r="DX450" i="123"/>
  <c r="DY450" i="123"/>
  <c r="DZ450" i="123"/>
  <c r="EA450" i="123"/>
  <c r="EB450" i="123"/>
  <c r="EC450" i="123"/>
  <c r="ED450" i="123"/>
  <c r="EE450" i="123"/>
  <c r="EF450" i="123"/>
  <c r="EG450" i="123"/>
  <c r="EH450" i="123"/>
  <c r="EI450" i="123"/>
  <c r="EJ450" i="123"/>
  <c r="EK450" i="123"/>
  <c r="EL450" i="123"/>
  <c r="EM450" i="123"/>
  <c r="EN450" i="123"/>
  <c r="EO450" i="123"/>
  <c r="I451" i="123"/>
  <c r="J451" i="123"/>
  <c r="N451" i="123"/>
  <c r="W451" i="123"/>
  <c r="P451" i="123" s="1"/>
  <c r="X451" i="123"/>
  <c r="Q451" i="123" s="1"/>
  <c r="Y451" i="123"/>
  <c r="R451" i="123" s="1"/>
  <c r="Z451" i="123"/>
  <c r="S451" i="123" s="1"/>
  <c r="AA451" i="123"/>
  <c r="T451" i="123" s="1"/>
  <c r="AB451" i="123"/>
  <c r="U451" i="123" s="1"/>
  <c r="AC451" i="123"/>
  <c r="V451" i="123" s="1"/>
  <c r="DN451" i="123"/>
  <c r="DO451" i="123"/>
  <c r="DP451" i="123"/>
  <c r="DQ451" i="123"/>
  <c r="DR451" i="123"/>
  <c r="DS451" i="123"/>
  <c r="DT451" i="123"/>
  <c r="DU451" i="123"/>
  <c r="DV451" i="123"/>
  <c r="DW451" i="123"/>
  <c r="DX451" i="123"/>
  <c r="DY451" i="123"/>
  <c r="DZ451" i="123"/>
  <c r="EA451" i="123"/>
  <c r="EB451" i="123"/>
  <c r="EC451" i="123"/>
  <c r="ED451" i="123"/>
  <c r="EE451" i="123"/>
  <c r="EF451" i="123"/>
  <c r="EG451" i="123"/>
  <c r="EH451" i="123"/>
  <c r="EI451" i="123"/>
  <c r="EJ451" i="123"/>
  <c r="EK451" i="123"/>
  <c r="EL451" i="123"/>
  <c r="EM451" i="123"/>
  <c r="EN451" i="123"/>
  <c r="EO451" i="123"/>
  <c r="EO9" i="123" l="1"/>
  <c r="EO10" i="123"/>
  <c r="EO11" i="123"/>
  <c r="EO12" i="123"/>
  <c r="EO13" i="123"/>
  <c r="EO14" i="123"/>
  <c r="EO15" i="123"/>
  <c r="EO16" i="123"/>
  <c r="EO17" i="123"/>
  <c r="EO18" i="123"/>
  <c r="EO19" i="123"/>
  <c r="EO20" i="123"/>
  <c r="EO21" i="123"/>
  <c r="EO22" i="123"/>
  <c r="EO23" i="123"/>
  <c r="EO24" i="123"/>
  <c r="EO25" i="123"/>
  <c r="EO26" i="123"/>
  <c r="EO6" i="123"/>
  <c r="EO27" i="123"/>
  <c r="EO28" i="123"/>
  <c r="EO29" i="123"/>
  <c r="EO30" i="123"/>
  <c r="EO31" i="123"/>
  <c r="EO32" i="123"/>
  <c r="EO33" i="123"/>
  <c r="EO34" i="123"/>
  <c r="EO35" i="123"/>
  <c r="EO36" i="123"/>
  <c r="EO37" i="123"/>
  <c r="EO38" i="123"/>
  <c r="EO39" i="123"/>
  <c r="EO40" i="123"/>
  <c r="EO41" i="123"/>
  <c r="EO42" i="123"/>
  <c r="EO43" i="123"/>
  <c r="EO44" i="123"/>
  <c r="EO45" i="123"/>
  <c r="EO46" i="123"/>
  <c r="EO47" i="123"/>
  <c r="EO48" i="123"/>
  <c r="EO49" i="123"/>
  <c r="EO50" i="123"/>
  <c r="EO51" i="123"/>
  <c r="EO52" i="123"/>
  <c r="EO53" i="123"/>
  <c r="EO54" i="123"/>
  <c r="EO55" i="123"/>
  <c r="EO56" i="123"/>
  <c r="EO57" i="123"/>
  <c r="EO58" i="123"/>
  <c r="EO59" i="123"/>
  <c r="EO60" i="123"/>
  <c r="EO61" i="123"/>
  <c r="EO62" i="123"/>
  <c r="EO63" i="123"/>
  <c r="EO64" i="123"/>
  <c r="EO65" i="123"/>
  <c r="EO66" i="123"/>
  <c r="EO67" i="123"/>
  <c r="EO68" i="123"/>
  <c r="EO69" i="123"/>
  <c r="EO70" i="123"/>
  <c r="EO73" i="123"/>
  <c r="EO74" i="123"/>
  <c r="EO78" i="123"/>
  <c r="EO79" i="123"/>
  <c r="EO82" i="123"/>
  <c r="EO83" i="123"/>
  <c r="EO84" i="123"/>
  <c r="EO85" i="123"/>
  <c r="EO86" i="123"/>
  <c r="EO87" i="123"/>
  <c r="EO88" i="123"/>
  <c r="EO89" i="123"/>
  <c r="EO90" i="123"/>
  <c r="EO91" i="123"/>
  <c r="EO92" i="123"/>
  <c r="EO93" i="123"/>
  <c r="EO94" i="123"/>
  <c r="EO95" i="123"/>
  <c r="EO96" i="123"/>
  <c r="EO97" i="123"/>
  <c r="EO98" i="123"/>
  <c r="EO99" i="123"/>
  <c r="EO100" i="123"/>
  <c r="EO101" i="123"/>
  <c r="EO102" i="123"/>
  <c r="EO103" i="123"/>
  <c r="EO104" i="123"/>
  <c r="EO105" i="123"/>
  <c r="EO106" i="123"/>
  <c r="EO107" i="123"/>
  <c r="EO108" i="123"/>
  <c r="EO109" i="123"/>
  <c r="EO110" i="123"/>
  <c r="EO111" i="123"/>
  <c r="EO112" i="123"/>
  <c r="EO113" i="123"/>
  <c r="EO114" i="123"/>
  <c r="EO115" i="123"/>
  <c r="EO116" i="123"/>
  <c r="EO117" i="123"/>
  <c r="EO118" i="123"/>
  <c r="EO119" i="123"/>
  <c r="EO120" i="123"/>
  <c r="EO121" i="123"/>
  <c r="EO122" i="123"/>
  <c r="EO123" i="123"/>
  <c r="EO124" i="123"/>
  <c r="EO125" i="123"/>
  <c r="EO126" i="123"/>
  <c r="EO127" i="123"/>
  <c r="EO128" i="123"/>
  <c r="EO129" i="123"/>
  <c r="EO130" i="123"/>
  <c r="EO131" i="123"/>
  <c r="EO132" i="123"/>
  <c r="EO133" i="123"/>
  <c r="EO134" i="123"/>
  <c r="EO135" i="123"/>
  <c r="EO136" i="123"/>
  <c r="EO137" i="123"/>
  <c r="EO138" i="123"/>
  <c r="EO139" i="123"/>
  <c r="EO140" i="123"/>
  <c r="EO141" i="123"/>
  <c r="EO142" i="123"/>
  <c r="EO143" i="123"/>
  <c r="EO144" i="123"/>
  <c r="EO145" i="123"/>
  <c r="EO146" i="123"/>
  <c r="EO147" i="123"/>
  <c r="EO148" i="123"/>
  <c r="EO149" i="123"/>
  <c r="EO150" i="123"/>
  <c r="EO151" i="123"/>
  <c r="EO152" i="123"/>
  <c r="EO153" i="123"/>
  <c r="EO154" i="123"/>
  <c r="EO155" i="123"/>
  <c r="EO156" i="123"/>
  <c r="EO157" i="123"/>
  <c r="EO158" i="123"/>
  <c r="EO159" i="123"/>
  <c r="EO160" i="123"/>
  <c r="EO161" i="123"/>
  <c r="EO162" i="123"/>
  <c r="EO163" i="123"/>
  <c r="EO164" i="123"/>
  <c r="EO165" i="123"/>
  <c r="EO166" i="123"/>
  <c r="EO167" i="123"/>
  <c r="EO168" i="123"/>
  <c r="EO169" i="123"/>
  <c r="EO170" i="123"/>
  <c r="EO171" i="123"/>
  <c r="EO172" i="123"/>
  <c r="EO173" i="123"/>
  <c r="EO174" i="123"/>
  <c r="EO175" i="123"/>
  <c r="EO176" i="123"/>
  <c r="EO177" i="123"/>
  <c r="EO178" i="123"/>
  <c r="EO179" i="123"/>
  <c r="EO180" i="123"/>
  <c r="EO181" i="123"/>
  <c r="EO182" i="123"/>
  <c r="EO183" i="123"/>
  <c r="EO184" i="123"/>
  <c r="EO185" i="123"/>
  <c r="EO186" i="123"/>
  <c r="EO187" i="123"/>
  <c r="EO188" i="123"/>
  <c r="EO189" i="123"/>
  <c r="EO190" i="123"/>
  <c r="EO191" i="123"/>
  <c r="EO192" i="123"/>
  <c r="EO193" i="123"/>
  <c r="EO194" i="123"/>
  <c r="EO195" i="123"/>
  <c r="EO196" i="123"/>
  <c r="EO197" i="123"/>
  <c r="EO198" i="123"/>
  <c r="EO199" i="123"/>
  <c r="EO200" i="123"/>
  <c r="EO201" i="123"/>
  <c r="EO202" i="123"/>
  <c r="EO203" i="123"/>
  <c r="EO204" i="123"/>
  <c r="EO205" i="123"/>
  <c r="EO206" i="123"/>
  <c r="EO207" i="123"/>
  <c r="EO208" i="123"/>
  <c r="EO209" i="123"/>
  <c r="EO210" i="123"/>
  <c r="EO211" i="123"/>
  <c r="EO212" i="123"/>
  <c r="EO213" i="123"/>
  <c r="EO214" i="123"/>
  <c r="EO215" i="123"/>
  <c r="EO216" i="123"/>
  <c r="EO217" i="123"/>
  <c r="EO218" i="123"/>
  <c r="EO219" i="123"/>
  <c r="EO220" i="123"/>
  <c r="EO221" i="123"/>
  <c r="EO222" i="123"/>
  <c r="EO223" i="123"/>
  <c r="EO224" i="123"/>
  <c r="EO225" i="123"/>
  <c r="EO226" i="123"/>
  <c r="EO227" i="123"/>
  <c r="EO228" i="123"/>
  <c r="EO229" i="123"/>
  <c r="EO230" i="123"/>
  <c r="EO231" i="123"/>
  <c r="EO232" i="123"/>
  <c r="EO233" i="123"/>
  <c r="EO234" i="123"/>
  <c r="EO235" i="123"/>
  <c r="EO236" i="123"/>
  <c r="EO237" i="123"/>
  <c r="EO238" i="123"/>
  <c r="EO239" i="123"/>
  <c r="EO240" i="123"/>
  <c r="EO241" i="123"/>
  <c r="EO242" i="123"/>
  <c r="EO243" i="123"/>
  <c r="EO244" i="123"/>
  <c r="EO245" i="123"/>
  <c r="EO246" i="123"/>
  <c r="EO247" i="123"/>
  <c r="EO248" i="123"/>
  <c r="EO249" i="123"/>
  <c r="EO250" i="123"/>
  <c r="EO251" i="123"/>
  <c r="EO252" i="123"/>
  <c r="EO253" i="123"/>
  <c r="EO254" i="123"/>
  <c r="EO255" i="123"/>
  <c r="EO256" i="123"/>
  <c r="EO257" i="123"/>
  <c r="EO258" i="123"/>
  <c r="EO259" i="123"/>
  <c r="EO260" i="123"/>
  <c r="EO261" i="123"/>
  <c r="EO262" i="123"/>
  <c r="EO263" i="123"/>
  <c r="EO264" i="123"/>
  <c r="EO267" i="123"/>
  <c r="EO268" i="123"/>
  <c r="EO269" i="123"/>
  <c r="EO270" i="123"/>
  <c r="EO271" i="123"/>
  <c r="EO272" i="123"/>
  <c r="EO273" i="123"/>
  <c r="EO274" i="123"/>
  <c r="EO275" i="123"/>
  <c r="EO276" i="123"/>
  <c r="EO277" i="123"/>
  <c r="EO278" i="123"/>
  <c r="EO279" i="123"/>
  <c r="EO280" i="123"/>
  <c r="EO283" i="123"/>
  <c r="EO284" i="123"/>
  <c r="EO285" i="123"/>
  <c r="EO286" i="123"/>
  <c r="EO287" i="123"/>
  <c r="EO288" i="123"/>
  <c r="EO289" i="123"/>
  <c r="EO290" i="123"/>
  <c r="EO291" i="123"/>
  <c r="EO292" i="123"/>
  <c r="EO293" i="123"/>
  <c r="EO294" i="123"/>
  <c r="EO295" i="123"/>
  <c r="EO296" i="123"/>
  <c r="EO297" i="123"/>
  <c r="EO298" i="123"/>
  <c r="EO299" i="123"/>
  <c r="EO300" i="123"/>
  <c r="EO301" i="123"/>
  <c r="EO302" i="123"/>
  <c r="EO303" i="123"/>
  <c r="EO304" i="123"/>
  <c r="EO305" i="123"/>
  <c r="EO306" i="123"/>
  <c r="EO307" i="123"/>
  <c r="EO308" i="123"/>
  <c r="EO309" i="123"/>
  <c r="EO310" i="123"/>
  <c r="EO311" i="123"/>
  <c r="EO312" i="123"/>
  <c r="EO315" i="123"/>
  <c r="EO316" i="123"/>
  <c r="EO313" i="123"/>
  <c r="EO314" i="123"/>
  <c r="EO317" i="123"/>
  <c r="EO318" i="123"/>
  <c r="EO319" i="123"/>
  <c r="EO320" i="123"/>
  <c r="EO321" i="123"/>
  <c r="EO322" i="123"/>
  <c r="EO323" i="123"/>
  <c r="EO324" i="123"/>
  <c r="EO325" i="123"/>
  <c r="EO326" i="123"/>
  <c r="EO327" i="123"/>
  <c r="EO328" i="123"/>
  <c r="EO329" i="123"/>
  <c r="EO330" i="123"/>
  <c r="EO331" i="123"/>
  <c r="EO332" i="123"/>
  <c r="EO333" i="123"/>
  <c r="EO334" i="123"/>
  <c r="EO335" i="123"/>
  <c r="EO336" i="123"/>
  <c r="EO337" i="123"/>
  <c r="EO338" i="123"/>
  <c r="EO339" i="123"/>
  <c r="EO340" i="123"/>
  <c r="EO341" i="123"/>
  <c r="EO342" i="123"/>
  <c r="EO343" i="123"/>
  <c r="EO344" i="123"/>
  <c r="EO345" i="123"/>
  <c r="EO346" i="123"/>
  <c r="EO347" i="123"/>
  <c r="EO348" i="123"/>
  <c r="EO349" i="123"/>
  <c r="EO350" i="123"/>
  <c r="EO351" i="123"/>
  <c r="EO352" i="123"/>
  <c r="EO353" i="123"/>
  <c r="EO354" i="123"/>
  <c r="EO355" i="123"/>
  <c r="EO356" i="123"/>
  <c r="EO357" i="123"/>
  <c r="EO358" i="123"/>
  <c r="EO359" i="123"/>
  <c r="EO360" i="123"/>
  <c r="EO361" i="123"/>
  <c r="EO362" i="123"/>
  <c r="EO363" i="123"/>
  <c r="EO364" i="123"/>
  <c r="EO365" i="123"/>
  <c r="EO366" i="123"/>
  <c r="EO367" i="123"/>
  <c r="EO368" i="123"/>
  <c r="EO369" i="123"/>
  <c r="EO370" i="123"/>
  <c r="EO371" i="123"/>
  <c r="EO372" i="123"/>
  <c r="EO373" i="123"/>
  <c r="EO374" i="123"/>
  <c r="EO375" i="123"/>
  <c r="EO376" i="123"/>
  <c r="EO377" i="123"/>
  <c r="EO378" i="123"/>
  <c r="EO379" i="123"/>
  <c r="EO380" i="123"/>
  <c r="EO381" i="123"/>
  <c r="EO382" i="123"/>
  <c r="EO383" i="123"/>
  <c r="EO384" i="123"/>
  <c r="EO385" i="123"/>
  <c r="EO386" i="123"/>
  <c r="EO387" i="123"/>
  <c r="EO388" i="123"/>
  <c r="EO389" i="123"/>
  <c r="EO390" i="123"/>
  <c r="EO391" i="123"/>
  <c r="EO392" i="123"/>
  <c r="EO393" i="123"/>
  <c r="EO394" i="123"/>
  <c r="EO395" i="123"/>
  <c r="EO396" i="123"/>
  <c r="EO397" i="123"/>
  <c r="EO398" i="123"/>
  <c r="EO399" i="123"/>
  <c r="EO400" i="123"/>
  <c r="EO401" i="123"/>
  <c r="EO402" i="123"/>
  <c r="EO403" i="123"/>
  <c r="EO404" i="123"/>
  <c r="EO405" i="123"/>
  <c r="EO406" i="123"/>
  <c r="EO407" i="123"/>
  <c r="EO408" i="123"/>
  <c r="EO409" i="123"/>
  <c r="EO410" i="123"/>
  <c r="EO411" i="123"/>
  <c r="EO412" i="123"/>
  <c r="EO413" i="123"/>
  <c r="EO414" i="123"/>
  <c r="EO415" i="123"/>
  <c r="EO416" i="123"/>
  <c r="EO417" i="123"/>
  <c r="EO418" i="123"/>
  <c r="EO419" i="123"/>
  <c r="EO420" i="123"/>
  <c r="EO421" i="123"/>
  <c r="EO422" i="123"/>
  <c r="EO423" i="123"/>
  <c r="EO424" i="123"/>
  <c r="EO425" i="123"/>
  <c r="EO426" i="123"/>
  <c r="EO427" i="123"/>
  <c r="EO428" i="123"/>
  <c r="EO429" i="123"/>
  <c r="EO430" i="123"/>
  <c r="EO431" i="123"/>
  <c r="EO432" i="123"/>
  <c r="EO433" i="123"/>
  <c r="EO434" i="123"/>
  <c r="EO435" i="123"/>
  <c r="EO436" i="123"/>
  <c r="EO437" i="123"/>
  <c r="EO438" i="123"/>
  <c r="EO439" i="123"/>
  <c r="EO440" i="123"/>
  <c r="EO441" i="123"/>
  <c r="EO442" i="123"/>
  <c r="EO443" i="123"/>
  <c r="EO444" i="123"/>
  <c r="EO445" i="123"/>
  <c r="EO446" i="123"/>
  <c r="EO447" i="123"/>
  <c r="EO452" i="123"/>
  <c r="EO453" i="123"/>
  <c r="EO454" i="123"/>
  <c r="EO455" i="123"/>
  <c r="EO456" i="123"/>
  <c r="EO457" i="123"/>
  <c r="EO458" i="123"/>
  <c r="EO459" i="123"/>
  <c r="EO460" i="123"/>
  <c r="EO461" i="123"/>
  <c r="EO462" i="123"/>
  <c r="EO463" i="123"/>
  <c r="EO464" i="123"/>
  <c r="EO465" i="123"/>
  <c r="EO466" i="123"/>
  <c r="EO467" i="123"/>
  <c r="EO468" i="123"/>
  <c r="EO469" i="123"/>
  <c r="EO473" i="123"/>
  <c r="EO474" i="123"/>
  <c r="EO475" i="123"/>
  <c r="EO476" i="123"/>
  <c r="EO477" i="123"/>
  <c r="EO478" i="123"/>
  <c r="EO479" i="123"/>
  <c r="EO480" i="123"/>
  <c r="EO481" i="123"/>
  <c r="EO482" i="123"/>
  <c r="EO483" i="123"/>
  <c r="EO484" i="123"/>
  <c r="EO485" i="123"/>
  <c r="EO486" i="123"/>
  <c r="EO487" i="123"/>
  <c r="EO488" i="123"/>
  <c r="EO489" i="123"/>
  <c r="EO490" i="123"/>
  <c r="EO491" i="123"/>
  <c r="EO492" i="123"/>
  <c r="EO472" i="123"/>
  <c r="EO470" i="123"/>
  <c r="EO493" i="123"/>
  <c r="EO494" i="123"/>
  <c r="EO495" i="123"/>
  <c r="EO496" i="123"/>
  <c r="EO497" i="123"/>
  <c r="EO498" i="123"/>
  <c r="EO499" i="123"/>
  <c r="EO500" i="123"/>
  <c r="EO501" i="123"/>
  <c r="EO502" i="123"/>
  <c r="EO503" i="123"/>
  <c r="EO504" i="123"/>
  <c r="EO505" i="123"/>
  <c r="EO506" i="123"/>
  <c r="EO507" i="123"/>
  <c r="EO508" i="123"/>
  <c r="EO509" i="123"/>
  <c r="EO510" i="123"/>
  <c r="EO511" i="123"/>
  <c r="EO512" i="123"/>
  <c r="EO513" i="123"/>
  <c r="EO514" i="123"/>
  <c r="EO515" i="123"/>
  <c r="EO516" i="123"/>
  <c r="EO517" i="123"/>
  <c r="EO518" i="123"/>
  <c r="EO519" i="123"/>
  <c r="EO520" i="123"/>
  <c r="EO521" i="123"/>
  <c r="EO522" i="123"/>
  <c r="EO523" i="123"/>
  <c r="EO524" i="123"/>
  <c r="EO525" i="123"/>
  <c r="EO526" i="123"/>
  <c r="EO527" i="123"/>
  <c r="EO528" i="123"/>
  <c r="EO529" i="123"/>
  <c r="EO530" i="123"/>
  <c r="EO531" i="123"/>
  <c r="EO532" i="123"/>
  <c r="EO533" i="123"/>
  <c r="EO534" i="123"/>
  <c r="EO535" i="123"/>
  <c r="EO536" i="123"/>
  <c r="EO537" i="123"/>
  <c r="EO538" i="123"/>
  <c r="EO539" i="123"/>
  <c r="EO540" i="123"/>
  <c r="EO557" i="123"/>
  <c r="EO558" i="123"/>
  <c r="EO559" i="123"/>
  <c r="EO560" i="123"/>
  <c r="EO561" i="123"/>
  <c r="EO562" i="123"/>
  <c r="EO563" i="123"/>
  <c r="EO564" i="123"/>
  <c r="EO565" i="123"/>
  <c r="EO566" i="123"/>
  <c r="EO567" i="123"/>
  <c r="EO568" i="123"/>
  <c r="EO569" i="123"/>
  <c r="EO570" i="123"/>
  <c r="EO571" i="123"/>
  <c r="EO572" i="123"/>
  <c r="EO573" i="123"/>
  <c r="EO574" i="123"/>
  <c r="EO575" i="123"/>
  <c r="EO576" i="123"/>
  <c r="EO577" i="123"/>
  <c r="EO578" i="123"/>
  <c r="EO579" i="123"/>
  <c r="EO580" i="123"/>
  <c r="EO581" i="123"/>
  <c r="EO582" i="123"/>
  <c r="EO583" i="123"/>
  <c r="EO584" i="123"/>
  <c r="EO585" i="123"/>
  <c r="EO586" i="123"/>
  <c r="EO587" i="123"/>
  <c r="EO588" i="123"/>
  <c r="EO589" i="123"/>
  <c r="EO590" i="123"/>
  <c r="EO591" i="123"/>
  <c r="EO592" i="123"/>
  <c r="EO593" i="123"/>
  <c r="EO594" i="123"/>
  <c r="EO595" i="123"/>
  <c r="EO596" i="123"/>
  <c r="EO597" i="123"/>
  <c r="EO598" i="123"/>
  <c r="EO599" i="123"/>
  <c r="EO600" i="123"/>
  <c r="EO601" i="123"/>
  <c r="EO602" i="123"/>
  <c r="EO603" i="123"/>
  <c r="EO604" i="123"/>
  <c r="EO605" i="123"/>
  <c r="EO606" i="123"/>
  <c r="EO607" i="123"/>
  <c r="EO608" i="123"/>
  <c r="EO609" i="123"/>
  <c r="EO610" i="123"/>
  <c r="EO611" i="123"/>
  <c r="EO612" i="123"/>
  <c r="EO613" i="123"/>
  <c r="EO614" i="123"/>
  <c r="EO615" i="123"/>
  <c r="EO616" i="123"/>
  <c r="EO617" i="123"/>
  <c r="EO618" i="123"/>
  <c r="EO619" i="123"/>
  <c r="EO620" i="123"/>
  <c r="EO621" i="123"/>
  <c r="EO622" i="123"/>
  <c r="EO623" i="123"/>
  <c r="EO624" i="123"/>
  <c r="EO625" i="123"/>
  <c r="EO626" i="123"/>
  <c r="EO627" i="123"/>
  <c r="EO628" i="123"/>
  <c r="EO629" i="123"/>
  <c r="EO630" i="123"/>
  <c r="EO633" i="123"/>
  <c r="EO634" i="123"/>
  <c r="EO635" i="123"/>
  <c r="EO636" i="123"/>
  <c r="EO637" i="123"/>
  <c r="EO638" i="123"/>
  <c r="EO639" i="123"/>
  <c r="EO640" i="123"/>
  <c r="EO641" i="123"/>
  <c r="EO642" i="123"/>
  <c r="EO643" i="123"/>
  <c r="EO644" i="123"/>
  <c r="EO645" i="123"/>
  <c r="EO646" i="123"/>
  <c r="EO647" i="123"/>
  <c r="EO648" i="123"/>
  <c r="EO649" i="123"/>
  <c r="EO650" i="123"/>
  <c r="EO651" i="123"/>
  <c r="EO652" i="123"/>
  <c r="EO653" i="123"/>
  <c r="EO654" i="123"/>
  <c r="EO655" i="123"/>
  <c r="EO656" i="123"/>
  <c r="EO657" i="123"/>
  <c r="EO658" i="123"/>
  <c r="EO659" i="123"/>
  <c r="EO660" i="123"/>
  <c r="EO661" i="123"/>
  <c r="EO662" i="123"/>
  <c r="EO663" i="123"/>
  <c r="EO664" i="123"/>
  <c r="EO665" i="123"/>
  <c r="EO666" i="123"/>
  <c r="EO667" i="123"/>
  <c r="EO668" i="123"/>
  <c r="EO669" i="123"/>
  <c r="EO670" i="123"/>
  <c r="EO671" i="123"/>
  <c r="EO672" i="123"/>
  <c r="EO673" i="123"/>
  <c r="EO674" i="123"/>
  <c r="EO675" i="123"/>
  <c r="EO676" i="123"/>
  <c r="EO677" i="123"/>
  <c r="EO678" i="123"/>
  <c r="EO679" i="123"/>
  <c r="EO680" i="123"/>
  <c r="EO681" i="123"/>
  <c r="EO682" i="123"/>
  <c r="EO683" i="123"/>
  <c r="EO684" i="123"/>
  <c r="EO685" i="123"/>
  <c r="EO686" i="123"/>
  <c r="EO687" i="123"/>
  <c r="EO688" i="123"/>
  <c r="EO689" i="123"/>
  <c r="EO690" i="123"/>
  <c r="EO691" i="123"/>
  <c r="EO692" i="123"/>
  <c r="EO693" i="123"/>
  <c r="EO694" i="123"/>
  <c r="EO695" i="123"/>
  <c r="EO696" i="123"/>
  <c r="EO697" i="123"/>
  <c r="EO698" i="123"/>
  <c r="EO699" i="123"/>
  <c r="EO700" i="123"/>
  <c r="EO701" i="123"/>
  <c r="EO702" i="123"/>
  <c r="EO703" i="123"/>
  <c r="EO704" i="123"/>
  <c r="EO705" i="123"/>
  <c r="EO706" i="123"/>
  <c r="EO707" i="123"/>
  <c r="EO708" i="123"/>
  <c r="EO709" i="123"/>
  <c r="EO710" i="123"/>
  <c r="EO711" i="123"/>
  <c r="EO712" i="123"/>
  <c r="EO713" i="123"/>
  <c r="EO714" i="123"/>
  <c r="EO715" i="123"/>
  <c r="EO716" i="123"/>
  <c r="EO717" i="123"/>
  <c r="EO718" i="123"/>
  <c r="EO719" i="123"/>
  <c r="EO720" i="123"/>
  <c r="EO721" i="123"/>
  <c r="EO722" i="123"/>
  <c r="EO723" i="123"/>
  <c r="EO724" i="123"/>
  <c r="EO725" i="123"/>
  <c r="EO726" i="123"/>
  <c r="EO727" i="123"/>
  <c r="EO728" i="123"/>
  <c r="EO729" i="123"/>
  <c r="EO730" i="123"/>
  <c r="EO731" i="123"/>
  <c r="EO732" i="123"/>
  <c r="EO733" i="123"/>
  <c r="EO734" i="123"/>
  <c r="EO735" i="123"/>
  <c r="EO736" i="123"/>
  <c r="EO737" i="123"/>
  <c r="EO738" i="123"/>
  <c r="EO739" i="123"/>
  <c r="EO740" i="123"/>
  <c r="EO741" i="123"/>
  <c r="EO742" i="123"/>
  <c r="EO743" i="123"/>
  <c r="EO744" i="123"/>
  <c r="EO745" i="123"/>
  <c r="EO746" i="123"/>
  <c r="EO747" i="123"/>
  <c r="EO748" i="123"/>
  <c r="EO749" i="123"/>
  <c r="EO750" i="123"/>
  <c r="EO751" i="123"/>
  <c r="EO752" i="123"/>
  <c r="EO753" i="123"/>
  <c r="EO754" i="123"/>
  <c r="EO755" i="123"/>
  <c r="EO756" i="123"/>
  <c r="EO757" i="123"/>
  <c r="EO758" i="123"/>
  <c r="EO759" i="123"/>
  <c r="EO760" i="123"/>
  <c r="EO5" i="123"/>
  <c r="EN9" i="123"/>
  <c r="EN10" i="123"/>
  <c r="EN11" i="123"/>
  <c r="EN12" i="123"/>
  <c r="EN13" i="123"/>
  <c r="EN14" i="123"/>
  <c r="EN15" i="123"/>
  <c r="EN16" i="123"/>
  <c r="EN17" i="123"/>
  <c r="EN18" i="123"/>
  <c r="EN19" i="123"/>
  <c r="EN20" i="123"/>
  <c r="EN21" i="123"/>
  <c r="EN22" i="123"/>
  <c r="EN23" i="123"/>
  <c r="EN24" i="123"/>
  <c r="EN25" i="123"/>
  <c r="EN26" i="123"/>
  <c r="EN6" i="123"/>
  <c r="EN27" i="123"/>
  <c r="EN28" i="123"/>
  <c r="EN29" i="123"/>
  <c r="EN30" i="123"/>
  <c r="EN31" i="123"/>
  <c r="EN32" i="123"/>
  <c r="EN33" i="123"/>
  <c r="EN34" i="123"/>
  <c r="EN35" i="123"/>
  <c r="EN36" i="123"/>
  <c r="EN37" i="123"/>
  <c r="EN38" i="123"/>
  <c r="EN39" i="123"/>
  <c r="EN40" i="123"/>
  <c r="EN41" i="123"/>
  <c r="EN42" i="123"/>
  <c r="EN43" i="123"/>
  <c r="EN44" i="123"/>
  <c r="EN45" i="123"/>
  <c r="EN46" i="123"/>
  <c r="EN47" i="123"/>
  <c r="EN48" i="123"/>
  <c r="EN49" i="123"/>
  <c r="EN50" i="123"/>
  <c r="EN51" i="123"/>
  <c r="EN52" i="123"/>
  <c r="EN53" i="123"/>
  <c r="EN54" i="123"/>
  <c r="EN55" i="123"/>
  <c r="EN56" i="123"/>
  <c r="EN57" i="123"/>
  <c r="EN58" i="123"/>
  <c r="EN59" i="123"/>
  <c r="EN60" i="123"/>
  <c r="EN61" i="123"/>
  <c r="EN62" i="123"/>
  <c r="EN63" i="123"/>
  <c r="EN64" i="123"/>
  <c r="EN65" i="123"/>
  <c r="EN66" i="123"/>
  <c r="EN67" i="123"/>
  <c r="EN68" i="123"/>
  <c r="EN69" i="123"/>
  <c r="EN70" i="123"/>
  <c r="EN73" i="123"/>
  <c r="EN74" i="123"/>
  <c r="EN78" i="123"/>
  <c r="EN79" i="123"/>
  <c r="EN82" i="123"/>
  <c r="EN83" i="123"/>
  <c r="EN84" i="123"/>
  <c r="EN85" i="123"/>
  <c r="EN86" i="123"/>
  <c r="EN87" i="123"/>
  <c r="EN88" i="123"/>
  <c r="EN89" i="123"/>
  <c r="EN90" i="123"/>
  <c r="EN91" i="123"/>
  <c r="EN92" i="123"/>
  <c r="EN93" i="123"/>
  <c r="EN94" i="123"/>
  <c r="EN95" i="123"/>
  <c r="EN96" i="123"/>
  <c r="EN97" i="123"/>
  <c r="EN98" i="123"/>
  <c r="EN99" i="123"/>
  <c r="EN100" i="123"/>
  <c r="EN101" i="123"/>
  <c r="EN102" i="123"/>
  <c r="EN103" i="123"/>
  <c r="EN104" i="123"/>
  <c r="EN105" i="123"/>
  <c r="EN106" i="123"/>
  <c r="EN107" i="123"/>
  <c r="EN108" i="123"/>
  <c r="EN109" i="123"/>
  <c r="EN110" i="123"/>
  <c r="EN111" i="123"/>
  <c r="EN112" i="123"/>
  <c r="EN113" i="123"/>
  <c r="EN114" i="123"/>
  <c r="EN115" i="123"/>
  <c r="EN116" i="123"/>
  <c r="EN117" i="123"/>
  <c r="EN118" i="123"/>
  <c r="EN119" i="123"/>
  <c r="EN120" i="123"/>
  <c r="EN121" i="123"/>
  <c r="EN122" i="123"/>
  <c r="EN123" i="123"/>
  <c r="EN124" i="123"/>
  <c r="EN125" i="123"/>
  <c r="EN126" i="123"/>
  <c r="EN127" i="123"/>
  <c r="EN128" i="123"/>
  <c r="EN129" i="123"/>
  <c r="EN130" i="123"/>
  <c r="EN131" i="123"/>
  <c r="EN132" i="123"/>
  <c r="EN133" i="123"/>
  <c r="EN134" i="123"/>
  <c r="EN135" i="123"/>
  <c r="EN136" i="123"/>
  <c r="EN137" i="123"/>
  <c r="EN138" i="123"/>
  <c r="EN139" i="123"/>
  <c r="EN140" i="123"/>
  <c r="EN141" i="123"/>
  <c r="EN142" i="123"/>
  <c r="EN143" i="123"/>
  <c r="EN144" i="123"/>
  <c r="EN145" i="123"/>
  <c r="EN146" i="123"/>
  <c r="EN147" i="123"/>
  <c r="EN148" i="123"/>
  <c r="EN149" i="123"/>
  <c r="EN150" i="123"/>
  <c r="EN151" i="123"/>
  <c r="EN152" i="123"/>
  <c r="EN153" i="123"/>
  <c r="EN154" i="123"/>
  <c r="EN155" i="123"/>
  <c r="EN156" i="123"/>
  <c r="EN157" i="123"/>
  <c r="EN158" i="123"/>
  <c r="EN159" i="123"/>
  <c r="EN160" i="123"/>
  <c r="EN161" i="123"/>
  <c r="EN162" i="123"/>
  <c r="EN163" i="123"/>
  <c r="EN164" i="123"/>
  <c r="EN165" i="123"/>
  <c r="EN166" i="123"/>
  <c r="EN167" i="123"/>
  <c r="EN168" i="123"/>
  <c r="EN169" i="123"/>
  <c r="EN170" i="123"/>
  <c r="EN171" i="123"/>
  <c r="EN172" i="123"/>
  <c r="EN173" i="123"/>
  <c r="EN174" i="123"/>
  <c r="EN175" i="123"/>
  <c r="EN176" i="123"/>
  <c r="EN177" i="123"/>
  <c r="EN178" i="123"/>
  <c r="EN179" i="123"/>
  <c r="EN180" i="123"/>
  <c r="EN181" i="123"/>
  <c r="EN182" i="123"/>
  <c r="EN183" i="123"/>
  <c r="EN184" i="123"/>
  <c r="EN185" i="123"/>
  <c r="EN186" i="123"/>
  <c r="EN187" i="123"/>
  <c r="EN188" i="123"/>
  <c r="EN189" i="123"/>
  <c r="EN190" i="123"/>
  <c r="EN191" i="123"/>
  <c r="EN192" i="123"/>
  <c r="EN193" i="123"/>
  <c r="EN194" i="123"/>
  <c r="EN195" i="123"/>
  <c r="EN196" i="123"/>
  <c r="EN197" i="123"/>
  <c r="EN198" i="123"/>
  <c r="EN199" i="123"/>
  <c r="EN200" i="123"/>
  <c r="EN201" i="123"/>
  <c r="EN202" i="123"/>
  <c r="EN203" i="123"/>
  <c r="EN204" i="123"/>
  <c r="EN205" i="123"/>
  <c r="EN206" i="123"/>
  <c r="EN207" i="123"/>
  <c r="EN208" i="123"/>
  <c r="EN209" i="123"/>
  <c r="EN210" i="123"/>
  <c r="EN211" i="123"/>
  <c r="EN212" i="123"/>
  <c r="EN213" i="123"/>
  <c r="EN214" i="123"/>
  <c r="EN215" i="123"/>
  <c r="EN216" i="123"/>
  <c r="EN217" i="123"/>
  <c r="EN218" i="123"/>
  <c r="EN219" i="123"/>
  <c r="EN220" i="123"/>
  <c r="EN221" i="123"/>
  <c r="EN222" i="123"/>
  <c r="EN223" i="123"/>
  <c r="EN224" i="123"/>
  <c r="EN225" i="123"/>
  <c r="EN226" i="123"/>
  <c r="EN227" i="123"/>
  <c r="EN228" i="123"/>
  <c r="EN229" i="123"/>
  <c r="EN230" i="123"/>
  <c r="EN231" i="123"/>
  <c r="EN232" i="123"/>
  <c r="EN233" i="123"/>
  <c r="EN234" i="123"/>
  <c r="EN235" i="123"/>
  <c r="EN236" i="123"/>
  <c r="EN237" i="123"/>
  <c r="EN238" i="123"/>
  <c r="EN239" i="123"/>
  <c r="EN240" i="123"/>
  <c r="EN241" i="123"/>
  <c r="EN242" i="123"/>
  <c r="EN243" i="123"/>
  <c r="EN244" i="123"/>
  <c r="EN245" i="123"/>
  <c r="EN246" i="123"/>
  <c r="EN247" i="123"/>
  <c r="EN248" i="123"/>
  <c r="EN249" i="123"/>
  <c r="EN250" i="123"/>
  <c r="EN251" i="123"/>
  <c r="EN252" i="123"/>
  <c r="EN253" i="123"/>
  <c r="EN254" i="123"/>
  <c r="EN255" i="123"/>
  <c r="EN256" i="123"/>
  <c r="EN257" i="123"/>
  <c r="EN258" i="123"/>
  <c r="EN259" i="123"/>
  <c r="EN260" i="123"/>
  <c r="EN261" i="123"/>
  <c r="EN262" i="123"/>
  <c r="EN263" i="123"/>
  <c r="EN264" i="123"/>
  <c r="EN267" i="123"/>
  <c r="EN268" i="123"/>
  <c r="EN269" i="123"/>
  <c r="EN270" i="123"/>
  <c r="EN271" i="123"/>
  <c r="EN272" i="123"/>
  <c r="EN273" i="123"/>
  <c r="EN274" i="123"/>
  <c r="EN275" i="123"/>
  <c r="EN276" i="123"/>
  <c r="EN277" i="123"/>
  <c r="EN278" i="123"/>
  <c r="EN279" i="123"/>
  <c r="EN280" i="123"/>
  <c r="EN283" i="123"/>
  <c r="EN284" i="123"/>
  <c r="EN285" i="123"/>
  <c r="EN286" i="123"/>
  <c r="EN287" i="123"/>
  <c r="EN288" i="123"/>
  <c r="EN289" i="123"/>
  <c r="EN290" i="123"/>
  <c r="EN291" i="123"/>
  <c r="EN292" i="123"/>
  <c r="EN293" i="123"/>
  <c r="EN294" i="123"/>
  <c r="EN295" i="123"/>
  <c r="EN296" i="123"/>
  <c r="EN297" i="123"/>
  <c r="EN298" i="123"/>
  <c r="EN299" i="123"/>
  <c r="EN300" i="123"/>
  <c r="EN301" i="123"/>
  <c r="EN302" i="123"/>
  <c r="EN303" i="123"/>
  <c r="EN304" i="123"/>
  <c r="EN305" i="123"/>
  <c r="EN306" i="123"/>
  <c r="EN307" i="123"/>
  <c r="EN308" i="123"/>
  <c r="EN309" i="123"/>
  <c r="EN310" i="123"/>
  <c r="EN311" i="123"/>
  <c r="EN312" i="123"/>
  <c r="EN315" i="123"/>
  <c r="EN316" i="123"/>
  <c r="EN313" i="123"/>
  <c r="EN314" i="123"/>
  <c r="EN317" i="123"/>
  <c r="EN318" i="123"/>
  <c r="EN319" i="123"/>
  <c r="EN320" i="123"/>
  <c r="EN321" i="123"/>
  <c r="EN322" i="123"/>
  <c r="EN323" i="123"/>
  <c r="EN324" i="123"/>
  <c r="EN325" i="123"/>
  <c r="EN326" i="123"/>
  <c r="EN327" i="123"/>
  <c r="EN328" i="123"/>
  <c r="EN329" i="123"/>
  <c r="EN330" i="123"/>
  <c r="EN331" i="123"/>
  <c r="EN332" i="123"/>
  <c r="EN333" i="123"/>
  <c r="EN334" i="123"/>
  <c r="EN335" i="123"/>
  <c r="EN336" i="123"/>
  <c r="EN337" i="123"/>
  <c r="EN338" i="123"/>
  <c r="EN339" i="123"/>
  <c r="EN340" i="123"/>
  <c r="EN341" i="123"/>
  <c r="EN342" i="123"/>
  <c r="EN343" i="123"/>
  <c r="EN344" i="123"/>
  <c r="EN345" i="123"/>
  <c r="EN346" i="123"/>
  <c r="EN347" i="123"/>
  <c r="EN348" i="123"/>
  <c r="EN349" i="123"/>
  <c r="EN350" i="123"/>
  <c r="EN351" i="123"/>
  <c r="EN352" i="123"/>
  <c r="EN353" i="123"/>
  <c r="EN354" i="123"/>
  <c r="EN355" i="123"/>
  <c r="EN356" i="123"/>
  <c r="EN357" i="123"/>
  <c r="EN358" i="123"/>
  <c r="EN359" i="123"/>
  <c r="EN360" i="123"/>
  <c r="EN361" i="123"/>
  <c r="EN362" i="123"/>
  <c r="EN363" i="123"/>
  <c r="EN364" i="123"/>
  <c r="EN365" i="123"/>
  <c r="EN366" i="123"/>
  <c r="EN367" i="123"/>
  <c r="EN368" i="123"/>
  <c r="EN369" i="123"/>
  <c r="EN370" i="123"/>
  <c r="EN371" i="123"/>
  <c r="EN372" i="123"/>
  <c r="EN373" i="123"/>
  <c r="EN374" i="123"/>
  <c r="EN375" i="123"/>
  <c r="EN376" i="123"/>
  <c r="EN377" i="123"/>
  <c r="EN378" i="123"/>
  <c r="EN379" i="123"/>
  <c r="EN380" i="123"/>
  <c r="EN381" i="123"/>
  <c r="EN382" i="123"/>
  <c r="EN383" i="123"/>
  <c r="EN384" i="123"/>
  <c r="EN385" i="123"/>
  <c r="EN386" i="123"/>
  <c r="EN387" i="123"/>
  <c r="EN388" i="123"/>
  <c r="EN389" i="123"/>
  <c r="EN390" i="123"/>
  <c r="EN391" i="123"/>
  <c r="EN392" i="123"/>
  <c r="EN393" i="123"/>
  <c r="EN394" i="123"/>
  <c r="EN395" i="123"/>
  <c r="EN396" i="123"/>
  <c r="EN397" i="123"/>
  <c r="EN398" i="123"/>
  <c r="EN399" i="123"/>
  <c r="EN400" i="123"/>
  <c r="EN401" i="123"/>
  <c r="EN402" i="123"/>
  <c r="EN403" i="123"/>
  <c r="EN404" i="123"/>
  <c r="EN405" i="123"/>
  <c r="EN406" i="123"/>
  <c r="EN407" i="123"/>
  <c r="EN408" i="123"/>
  <c r="EN409" i="123"/>
  <c r="EN410" i="123"/>
  <c r="EN411" i="123"/>
  <c r="EN412" i="123"/>
  <c r="EN413" i="123"/>
  <c r="EN414" i="123"/>
  <c r="EN415" i="123"/>
  <c r="EN416" i="123"/>
  <c r="EN417" i="123"/>
  <c r="EN418" i="123"/>
  <c r="EN419" i="123"/>
  <c r="EN420" i="123"/>
  <c r="EN421" i="123"/>
  <c r="EN422" i="123"/>
  <c r="EN423" i="123"/>
  <c r="EN424" i="123"/>
  <c r="EN425" i="123"/>
  <c r="EN426" i="123"/>
  <c r="EN427" i="123"/>
  <c r="EN428" i="123"/>
  <c r="EN429" i="123"/>
  <c r="EN430" i="123"/>
  <c r="EN431" i="123"/>
  <c r="EN432" i="123"/>
  <c r="EN433" i="123"/>
  <c r="EN434" i="123"/>
  <c r="EN435" i="123"/>
  <c r="EN436" i="123"/>
  <c r="EN437" i="123"/>
  <c r="EN438" i="123"/>
  <c r="EN439" i="123"/>
  <c r="EN440" i="123"/>
  <c r="EN441" i="123"/>
  <c r="EN442" i="123"/>
  <c r="EN443" i="123"/>
  <c r="EN444" i="123"/>
  <c r="EN445" i="123"/>
  <c r="EN446" i="123"/>
  <c r="EN447" i="123"/>
  <c r="EN452" i="123"/>
  <c r="EN453" i="123"/>
  <c r="EN454" i="123"/>
  <c r="EN455" i="123"/>
  <c r="EN456" i="123"/>
  <c r="EN457" i="123"/>
  <c r="EN458" i="123"/>
  <c r="EN459" i="123"/>
  <c r="EN460" i="123"/>
  <c r="EN461" i="123"/>
  <c r="EN462" i="123"/>
  <c r="EN463" i="123"/>
  <c r="EN464" i="123"/>
  <c r="EN465" i="123"/>
  <c r="EN466" i="123"/>
  <c r="EN467" i="123"/>
  <c r="EN468" i="123"/>
  <c r="EN469" i="123"/>
  <c r="EN473" i="123"/>
  <c r="EN474" i="123"/>
  <c r="EN475" i="123"/>
  <c r="EN476" i="123"/>
  <c r="EN477" i="123"/>
  <c r="EN478" i="123"/>
  <c r="EN479" i="123"/>
  <c r="EN480" i="123"/>
  <c r="EN481" i="123"/>
  <c r="EN482" i="123"/>
  <c r="EN483" i="123"/>
  <c r="EN484" i="123"/>
  <c r="EN485" i="123"/>
  <c r="EN486" i="123"/>
  <c r="EN487" i="123"/>
  <c r="EN488" i="123"/>
  <c r="EN489" i="123"/>
  <c r="EN490" i="123"/>
  <c r="EN491" i="123"/>
  <c r="EN492" i="123"/>
  <c r="EN472" i="123"/>
  <c r="EN470" i="123"/>
  <c r="EN493" i="123"/>
  <c r="EN494" i="123"/>
  <c r="EN495" i="123"/>
  <c r="EN496" i="123"/>
  <c r="EN497" i="123"/>
  <c r="EN498" i="123"/>
  <c r="EN499" i="123"/>
  <c r="EN500" i="123"/>
  <c r="EN501" i="123"/>
  <c r="EN502" i="123"/>
  <c r="EN503" i="123"/>
  <c r="EN504" i="123"/>
  <c r="EN505" i="123"/>
  <c r="EN506" i="123"/>
  <c r="EN507" i="123"/>
  <c r="EN508" i="123"/>
  <c r="EN509" i="123"/>
  <c r="EN510" i="123"/>
  <c r="EN511" i="123"/>
  <c r="EN512" i="123"/>
  <c r="EN513" i="123"/>
  <c r="EN514" i="123"/>
  <c r="EN515" i="123"/>
  <c r="EN516" i="123"/>
  <c r="EN517" i="123"/>
  <c r="EN518" i="123"/>
  <c r="EN519" i="123"/>
  <c r="EN520" i="123"/>
  <c r="EN521" i="123"/>
  <c r="EN522" i="123"/>
  <c r="EN523" i="123"/>
  <c r="EN524" i="123"/>
  <c r="EN525" i="123"/>
  <c r="EN526" i="123"/>
  <c r="EN527" i="123"/>
  <c r="EN528" i="123"/>
  <c r="EN529" i="123"/>
  <c r="EN530" i="123"/>
  <c r="EN531" i="123"/>
  <c r="EN532" i="123"/>
  <c r="EN533" i="123"/>
  <c r="EN534" i="123"/>
  <c r="EN535" i="123"/>
  <c r="EN536" i="123"/>
  <c r="EN537" i="123"/>
  <c r="EN538" i="123"/>
  <c r="EN539" i="123"/>
  <c r="EN540" i="123"/>
  <c r="EN557" i="123"/>
  <c r="EN558" i="123"/>
  <c r="EN559" i="123"/>
  <c r="EN560" i="123"/>
  <c r="EN561" i="123"/>
  <c r="EN562" i="123"/>
  <c r="EN563" i="123"/>
  <c r="EN564" i="123"/>
  <c r="EN565" i="123"/>
  <c r="EN566" i="123"/>
  <c r="EN567" i="123"/>
  <c r="EN568" i="123"/>
  <c r="EN569" i="123"/>
  <c r="EN570" i="123"/>
  <c r="EN571" i="123"/>
  <c r="EN572" i="123"/>
  <c r="EN573" i="123"/>
  <c r="EN574" i="123"/>
  <c r="EN575" i="123"/>
  <c r="EN576" i="123"/>
  <c r="EN577" i="123"/>
  <c r="EN578" i="123"/>
  <c r="EN579" i="123"/>
  <c r="EN580" i="123"/>
  <c r="EN581" i="123"/>
  <c r="EN582" i="123"/>
  <c r="EN583" i="123"/>
  <c r="EN584" i="123"/>
  <c r="EN585" i="123"/>
  <c r="EN586" i="123"/>
  <c r="EN587" i="123"/>
  <c r="EN588" i="123"/>
  <c r="EN589" i="123"/>
  <c r="EN590" i="123"/>
  <c r="EN591" i="123"/>
  <c r="EN592" i="123"/>
  <c r="EN593" i="123"/>
  <c r="EN594" i="123"/>
  <c r="EN595" i="123"/>
  <c r="EN596" i="123"/>
  <c r="EN597" i="123"/>
  <c r="EN598" i="123"/>
  <c r="EN599" i="123"/>
  <c r="EN600" i="123"/>
  <c r="EN601" i="123"/>
  <c r="EN602" i="123"/>
  <c r="EN603" i="123"/>
  <c r="EN604" i="123"/>
  <c r="EN605" i="123"/>
  <c r="EN606" i="123"/>
  <c r="EN607" i="123"/>
  <c r="EN608" i="123"/>
  <c r="EN609" i="123"/>
  <c r="EN610" i="123"/>
  <c r="EN611" i="123"/>
  <c r="EN612" i="123"/>
  <c r="EN613" i="123"/>
  <c r="EN614" i="123"/>
  <c r="EN615" i="123"/>
  <c r="EN616" i="123"/>
  <c r="EN617" i="123"/>
  <c r="EN618" i="123"/>
  <c r="EN619" i="123"/>
  <c r="EN620" i="123"/>
  <c r="EN621" i="123"/>
  <c r="EN622" i="123"/>
  <c r="EN623" i="123"/>
  <c r="EN624" i="123"/>
  <c r="EN625" i="123"/>
  <c r="EN626" i="123"/>
  <c r="EN627" i="123"/>
  <c r="EN628" i="123"/>
  <c r="EN629" i="123"/>
  <c r="EN630" i="123"/>
  <c r="EN633" i="123"/>
  <c r="EN634" i="123"/>
  <c r="EN635" i="123"/>
  <c r="EN636" i="123"/>
  <c r="EN637" i="123"/>
  <c r="EN638" i="123"/>
  <c r="EN639" i="123"/>
  <c r="EN640" i="123"/>
  <c r="EN641" i="123"/>
  <c r="EN642" i="123"/>
  <c r="EN643" i="123"/>
  <c r="EN644" i="123"/>
  <c r="EN645" i="123"/>
  <c r="EN646" i="123"/>
  <c r="EN647" i="123"/>
  <c r="EN648" i="123"/>
  <c r="EN649" i="123"/>
  <c r="EN650" i="123"/>
  <c r="EN651" i="123"/>
  <c r="EN652" i="123"/>
  <c r="EN653" i="123"/>
  <c r="EN654" i="123"/>
  <c r="EN655" i="123"/>
  <c r="EN656" i="123"/>
  <c r="EN657" i="123"/>
  <c r="EN658" i="123"/>
  <c r="EN659" i="123"/>
  <c r="EN660" i="123"/>
  <c r="EN661" i="123"/>
  <c r="EN662" i="123"/>
  <c r="EN663" i="123"/>
  <c r="EN664" i="123"/>
  <c r="EN665" i="123"/>
  <c r="EN666" i="123"/>
  <c r="EN667" i="123"/>
  <c r="EN668" i="123"/>
  <c r="EN669" i="123"/>
  <c r="EN670" i="123"/>
  <c r="EN671" i="123"/>
  <c r="EN672" i="123"/>
  <c r="EN673" i="123"/>
  <c r="EN674" i="123"/>
  <c r="EN675" i="123"/>
  <c r="EN676" i="123"/>
  <c r="EN677" i="123"/>
  <c r="EN678" i="123"/>
  <c r="EN679" i="123"/>
  <c r="EN680" i="123"/>
  <c r="EN681" i="123"/>
  <c r="EN682" i="123"/>
  <c r="EN683" i="123"/>
  <c r="EN684" i="123"/>
  <c r="EN685" i="123"/>
  <c r="EN686" i="123"/>
  <c r="EN687" i="123"/>
  <c r="EN688" i="123"/>
  <c r="EN689" i="123"/>
  <c r="EN690" i="123"/>
  <c r="EN691" i="123"/>
  <c r="EN692" i="123"/>
  <c r="EN693" i="123"/>
  <c r="EN694" i="123"/>
  <c r="EN695" i="123"/>
  <c r="EN696" i="123"/>
  <c r="EN697" i="123"/>
  <c r="EN698" i="123"/>
  <c r="EN699" i="123"/>
  <c r="EN700" i="123"/>
  <c r="EN701" i="123"/>
  <c r="EN702" i="123"/>
  <c r="EN703" i="123"/>
  <c r="EN704" i="123"/>
  <c r="EN705" i="123"/>
  <c r="EN706" i="123"/>
  <c r="EN707" i="123"/>
  <c r="EN708" i="123"/>
  <c r="EN709" i="123"/>
  <c r="EN710" i="123"/>
  <c r="EN711" i="123"/>
  <c r="EN712" i="123"/>
  <c r="EN713" i="123"/>
  <c r="EN714" i="123"/>
  <c r="EN715" i="123"/>
  <c r="EN716" i="123"/>
  <c r="EN717" i="123"/>
  <c r="EN718" i="123"/>
  <c r="EN719" i="123"/>
  <c r="EN720" i="123"/>
  <c r="EN721" i="123"/>
  <c r="EN722" i="123"/>
  <c r="EN723" i="123"/>
  <c r="EN724" i="123"/>
  <c r="EN725" i="123"/>
  <c r="EN726" i="123"/>
  <c r="EN727" i="123"/>
  <c r="EN728" i="123"/>
  <c r="EN729" i="123"/>
  <c r="EN730" i="123"/>
  <c r="EN731" i="123"/>
  <c r="EN732" i="123"/>
  <c r="EN733" i="123"/>
  <c r="EN734" i="123"/>
  <c r="EN735" i="123"/>
  <c r="EN736" i="123"/>
  <c r="EN737" i="123"/>
  <c r="EN738" i="123"/>
  <c r="EN739" i="123"/>
  <c r="EN740" i="123"/>
  <c r="EN741" i="123"/>
  <c r="EN742" i="123"/>
  <c r="EN743" i="123"/>
  <c r="EN744" i="123"/>
  <c r="EN745" i="123"/>
  <c r="EN746" i="123"/>
  <c r="EN747" i="123"/>
  <c r="EN748" i="123"/>
  <c r="EN749" i="123"/>
  <c r="EN750" i="123"/>
  <c r="EN751" i="123"/>
  <c r="EN752" i="123"/>
  <c r="EN753" i="123"/>
  <c r="EN754" i="123"/>
  <c r="EN755" i="123"/>
  <c r="EN756" i="123"/>
  <c r="EN757" i="123"/>
  <c r="EN758" i="123"/>
  <c r="EN759" i="123"/>
  <c r="EN760" i="123"/>
  <c r="EN5" i="123"/>
  <c r="EM9" i="123"/>
  <c r="EM10" i="123"/>
  <c r="EM11" i="123"/>
  <c r="EM12" i="123"/>
  <c r="EM13" i="123"/>
  <c r="EM14" i="123"/>
  <c r="EM15" i="123"/>
  <c r="EM16" i="123"/>
  <c r="EM17" i="123"/>
  <c r="EM18" i="123"/>
  <c r="EM19" i="123"/>
  <c r="EM20" i="123"/>
  <c r="EM21" i="123"/>
  <c r="EM22" i="123"/>
  <c r="EM23" i="123"/>
  <c r="EM24" i="123"/>
  <c r="EM25" i="123"/>
  <c r="EM26" i="123"/>
  <c r="EM6" i="123"/>
  <c r="EM27" i="123"/>
  <c r="EM28" i="123"/>
  <c r="EM29" i="123"/>
  <c r="EM30" i="123"/>
  <c r="EM31" i="123"/>
  <c r="EM32" i="123"/>
  <c r="EM33" i="123"/>
  <c r="EM34" i="123"/>
  <c r="EM35" i="123"/>
  <c r="EM36" i="123"/>
  <c r="EM37" i="123"/>
  <c r="EM38" i="123"/>
  <c r="EM39" i="123"/>
  <c r="EM40" i="123"/>
  <c r="EM41" i="123"/>
  <c r="EM42" i="123"/>
  <c r="EM43" i="123"/>
  <c r="EM44" i="123"/>
  <c r="EM45" i="123"/>
  <c r="EM46" i="123"/>
  <c r="EM47" i="123"/>
  <c r="EM48" i="123"/>
  <c r="EM49" i="123"/>
  <c r="EM50" i="123"/>
  <c r="EM51" i="123"/>
  <c r="EM52" i="123"/>
  <c r="EM53" i="123"/>
  <c r="EM54" i="123"/>
  <c r="EM55" i="123"/>
  <c r="EM56" i="123"/>
  <c r="EM57" i="123"/>
  <c r="EM58" i="123"/>
  <c r="EM59" i="123"/>
  <c r="EM60" i="123"/>
  <c r="EM61" i="123"/>
  <c r="EM62" i="123"/>
  <c r="EM63" i="123"/>
  <c r="EM64" i="123"/>
  <c r="EM65" i="123"/>
  <c r="EM66" i="123"/>
  <c r="EM67" i="123"/>
  <c r="EM68" i="123"/>
  <c r="EM69" i="123"/>
  <c r="EM70" i="123"/>
  <c r="EM73" i="123"/>
  <c r="EM74" i="123"/>
  <c r="EM78" i="123"/>
  <c r="EM79" i="123"/>
  <c r="EM82" i="123"/>
  <c r="EM83" i="123"/>
  <c r="EM84" i="123"/>
  <c r="EM85" i="123"/>
  <c r="EM86" i="123"/>
  <c r="EM87" i="123"/>
  <c r="EM88" i="123"/>
  <c r="EM89" i="123"/>
  <c r="EM90" i="123"/>
  <c r="EM91" i="123"/>
  <c r="EM92" i="123"/>
  <c r="EM93" i="123"/>
  <c r="EM94" i="123"/>
  <c r="EM95" i="123"/>
  <c r="EM96" i="123"/>
  <c r="EM97" i="123"/>
  <c r="EM98" i="123"/>
  <c r="EM99" i="123"/>
  <c r="EM100" i="123"/>
  <c r="EM101" i="123"/>
  <c r="EM102" i="123"/>
  <c r="EM103" i="123"/>
  <c r="EM104" i="123"/>
  <c r="EM105" i="123"/>
  <c r="EM106" i="123"/>
  <c r="EM107" i="123"/>
  <c r="EM108" i="123"/>
  <c r="EM109" i="123"/>
  <c r="EM110" i="123"/>
  <c r="EM111" i="123"/>
  <c r="EM112" i="123"/>
  <c r="EM113" i="123"/>
  <c r="EM114" i="123"/>
  <c r="EM115" i="123"/>
  <c r="EM116" i="123"/>
  <c r="EM117" i="123"/>
  <c r="EM118" i="123"/>
  <c r="EM119" i="123"/>
  <c r="EM120" i="123"/>
  <c r="EM121" i="123"/>
  <c r="EM122" i="123"/>
  <c r="EM123" i="123"/>
  <c r="EM124" i="123"/>
  <c r="EM125" i="123"/>
  <c r="EM126" i="123"/>
  <c r="EM127" i="123"/>
  <c r="EM128" i="123"/>
  <c r="EM129" i="123"/>
  <c r="EM130" i="123"/>
  <c r="EM131" i="123"/>
  <c r="EM132" i="123"/>
  <c r="EM133" i="123"/>
  <c r="EM134" i="123"/>
  <c r="EM135" i="123"/>
  <c r="EM136" i="123"/>
  <c r="EM137" i="123"/>
  <c r="EM138" i="123"/>
  <c r="EM139" i="123"/>
  <c r="EM140" i="123"/>
  <c r="EM141" i="123"/>
  <c r="EM142" i="123"/>
  <c r="EM143" i="123"/>
  <c r="EM144" i="123"/>
  <c r="EM145" i="123"/>
  <c r="EM146" i="123"/>
  <c r="EM147" i="123"/>
  <c r="EM148" i="123"/>
  <c r="EM149" i="123"/>
  <c r="EM150" i="123"/>
  <c r="EM151" i="123"/>
  <c r="EM152" i="123"/>
  <c r="EM153" i="123"/>
  <c r="EM154" i="123"/>
  <c r="EM155" i="123"/>
  <c r="EM156" i="123"/>
  <c r="EM157" i="123"/>
  <c r="EM158" i="123"/>
  <c r="EM159" i="123"/>
  <c r="EM160" i="123"/>
  <c r="EM161" i="123"/>
  <c r="EM162" i="123"/>
  <c r="EM163" i="123"/>
  <c r="EM164" i="123"/>
  <c r="EM165" i="123"/>
  <c r="EM166" i="123"/>
  <c r="EM167" i="123"/>
  <c r="EM168" i="123"/>
  <c r="EM169" i="123"/>
  <c r="EM170" i="123"/>
  <c r="EM171" i="123"/>
  <c r="EM172" i="123"/>
  <c r="EM173" i="123"/>
  <c r="EM174" i="123"/>
  <c r="EM175" i="123"/>
  <c r="EM176" i="123"/>
  <c r="EM177" i="123"/>
  <c r="EM178" i="123"/>
  <c r="EM179" i="123"/>
  <c r="EM180" i="123"/>
  <c r="EM181" i="123"/>
  <c r="EM182" i="123"/>
  <c r="EM183" i="123"/>
  <c r="EM184" i="123"/>
  <c r="EM185" i="123"/>
  <c r="EM186" i="123"/>
  <c r="EM187" i="123"/>
  <c r="EM188" i="123"/>
  <c r="EM189" i="123"/>
  <c r="EM190" i="123"/>
  <c r="EM191" i="123"/>
  <c r="EM192" i="123"/>
  <c r="EM193" i="123"/>
  <c r="EM194" i="123"/>
  <c r="EM195" i="123"/>
  <c r="EM196" i="123"/>
  <c r="EM197" i="123"/>
  <c r="EM198" i="123"/>
  <c r="EM199" i="123"/>
  <c r="EM200" i="123"/>
  <c r="EM201" i="123"/>
  <c r="EM202" i="123"/>
  <c r="EM203" i="123"/>
  <c r="EM204" i="123"/>
  <c r="EM205" i="123"/>
  <c r="EM206" i="123"/>
  <c r="EM207" i="123"/>
  <c r="EM208" i="123"/>
  <c r="EM209" i="123"/>
  <c r="EM210" i="123"/>
  <c r="EM211" i="123"/>
  <c r="EM212" i="123"/>
  <c r="EM213" i="123"/>
  <c r="EM214" i="123"/>
  <c r="EM215" i="123"/>
  <c r="EM216" i="123"/>
  <c r="EM217" i="123"/>
  <c r="EM218" i="123"/>
  <c r="EM219" i="123"/>
  <c r="EM220" i="123"/>
  <c r="EM221" i="123"/>
  <c r="EM222" i="123"/>
  <c r="EM223" i="123"/>
  <c r="EM224" i="123"/>
  <c r="EM225" i="123"/>
  <c r="EM226" i="123"/>
  <c r="EM227" i="123"/>
  <c r="EM228" i="123"/>
  <c r="EM229" i="123"/>
  <c r="EM230" i="123"/>
  <c r="EM231" i="123"/>
  <c r="EM232" i="123"/>
  <c r="EM233" i="123"/>
  <c r="EM234" i="123"/>
  <c r="EM235" i="123"/>
  <c r="EM236" i="123"/>
  <c r="EM237" i="123"/>
  <c r="EM238" i="123"/>
  <c r="EM239" i="123"/>
  <c r="EM240" i="123"/>
  <c r="EM241" i="123"/>
  <c r="EM242" i="123"/>
  <c r="EM243" i="123"/>
  <c r="EM244" i="123"/>
  <c r="EM245" i="123"/>
  <c r="EM246" i="123"/>
  <c r="EM247" i="123"/>
  <c r="EM248" i="123"/>
  <c r="EM249" i="123"/>
  <c r="EM250" i="123"/>
  <c r="EM251" i="123"/>
  <c r="EM252" i="123"/>
  <c r="EM253" i="123"/>
  <c r="EM254" i="123"/>
  <c r="EM255" i="123"/>
  <c r="EM256" i="123"/>
  <c r="EM257" i="123"/>
  <c r="EM258" i="123"/>
  <c r="EM259" i="123"/>
  <c r="EM260" i="123"/>
  <c r="EM261" i="123"/>
  <c r="EM262" i="123"/>
  <c r="EM263" i="123"/>
  <c r="EM264" i="123"/>
  <c r="EM267" i="123"/>
  <c r="EM268" i="123"/>
  <c r="EM269" i="123"/>
  <c r="EM270" i="123"/>
  <c r="EM271" i="123"/>
  <c r="EM272" i="123"/>
  <c r="EM273" i="123"/>
  <c r="EM274" i="123"/>
  <c r="EM275" i="123"/>
  <c r="EM276" i="123"/>
  <c r="EM277" i="123"/>
  <c r="EM278" i="123"/>
  <c r="EM279" i="123"/>
  <c r="EM280" i="123"/>
  <c r="EM283" i="123"/>
  <c r="EM284" i="123"/>
  <c r="EM285" i="123"/>
  <c r="EM286" i="123"/>
  <c r="EM287" i="123"/>
  <c r="EM288" i="123"/>
  <c r="EM289" i="123"/>
  <c r="EM290" i="123"/>
  <c r="EM291" i="123"/>
  <c r="EM292" i="123"/>
  <c r="EM293" i="123"/>
  <c r="EM294" i="123"/>
  <c r="EM295" i="123"/>
  <c r="EM296" i="123"/>
  <c r="EM297" i="123"/>
  <c r="EM298" i="123"/>
  <c r="EM299" i="123"/>
  <c r="EM300" i="123"/>
  <c r="EM301" i="123"/>
  <c r="EM302" i="123"/>
  <c r="EM303" i="123"/>
  <c r="EM304" i="123"/>
  <c r="EM305" i="123"/>
  <c r="EM306" i="123"/>
  <c r="EM307" i="123"/>
  <c r="EM308" i="123"/>
  <c r="EM309" i="123"/>
  <c r="EM310" i="123"/>
  <c r="EM311" i="123"/>
  <c r="EM312" i="123"/>
  <c r="EM315" i="123"/>
  <c r="EM316" i="123"/>
  <c r="EM313" i="123"/>
  <c r="EM314" i="123"/>
  <c r="EM317" i="123"/>
  <c r="EM318" i="123"/>
  <c r="EM319" i="123"/>
  <c r="EM320" i="123"/>
  <c r="EM321" i="123"/>
  <c r="EM322" i="123"/>
  <c r="EM323" i="123"/>
  <c r="EM324" i="123"/>
  <c r="EM325" i="123"/>
  <c r="EM326" i="123"/>
  <c r="EM327" i="123"/>
  <c r="EM328" i="123"/>
  <c r="EM329" i="123"/>
  <c r="EM330" i="123"/>
  <c r="EM331" i="123"/>
  <c r="EM332" i="123"/>
  <c r="EM333" i="123"/>
  <c r="EM334" i="123"/>
  <c r="EM335" i="123"/>
  <c r="EM336" i="123"/>
  <c r="EM337" i="123"/>
  <c r="EM338" i="123"/>
  <c r="EM339" i="123"/>
  <c r="EM340" i="123"/>
  <c r="EM341" i="123"/>
  <c r="EM342" i="123"/>
  <c r="EM343" i="123"/>
  <c r="EM344" i="123"/>
  <c r="EM345" i="123"/>
  <c r="EM346" i="123"/>
  <c r="EM347" i="123"/>
  <c r="EM348" i="123"/>
  <c r="EM349" i="123"/>
  <c r="EM350" i="123"/>
  <c r="EM351" i="123"/>
  <c r="EM352" i="123"/>
  <c r="EM353" i="123"/>
  <c r="EM354" i="123"/>
  <c r="EM355" i="123"/>
  <c r="EM356" i="123"/>
  <c r="EM357" i="123"/>
  <c r="EM358" i="123"/>
  <c r="EM359" i="123"/>
  <c r="EM360" i="123"/>
  <c r="EM361" i="123"/>
  <c r="EM362" i="123"/>
  <c r="EM363" i="123"/>
  <c r="EM364" i="123"/>
  <c r="EM365" i="123"/>
  <c r="EM366" i="123"/>
  <c r="EM367" i="123"/>
  <c r="EM368" i="123"/>
  <c r="EM369" i="123"/>
  <c r="EM370" i="123"/>
  <c r="EM371" i="123"/>
  <c r="EM372" i="123"/>
  <c r="EM373" i="123"/>
  <c r="EM374" i="123"/>
  <c r="EM375" i="123"/>
  <c r="EM376" i="123"/>
  <c r="EM377" i="123"/>
  <c r="EM378" i="123"/>
  <c r="EM379" i="123"/>
  <c r="EM380" i="123"/>
  <c r="EM381" i="123"/>
  <c r="EM382" i="123"/>
  <c r="EM383" i="123"/>
  <c r="EM384" i="123"/>
  <c r="EM385" i="123"/>
  <c r="EM386" i="123"/>
  <c r="EM387" i="123"/>
  <c r="EM388" i="123"/>
  <c r="EM389" i="123"/>
  <c r="EM390" i="123"/>
  <c r="EM391" i="123"/>
  <c r="EM392" i="123"/>
  <c r="EM393" i="123"/>
  <c r="EM394" i="123"/>
  <c r="EM395" i="123"/>
  <c r="EM396" i="123"/>
  <c r="EM397" i="123"/>
  <c r="EM398" i="123"/>
  <c r="EM399" i="123"/>
  <c r="EM400" i="123"/>
  <c r="EM401" i="123"/>
  <c r="EM402" i="123"/>
  <c r="EM403" i="123"/>
  <c r="EM404" i="123"/>
  <c r="EM405" i="123"/>
  <c r="EM406" i="123"/>
  <c r="EM407" i="123"/>
  <c r="EM408" i="123"/>
  <c r="EM409" i="123"/>
  <c r="EM410" i="123"/>
  <c r="EM411" i="123"/>
  <c r="EM412" i="123"/>
  <c r="EM413" i="123"/>
  <c r="EM414" i="123"/>
  <c r="EM415" i="123"/>
  <c r="EM416" i="123"/>
  <c r="EM417" i="123"/>
  <c r="EM418" i="123"/>
  <c r="EM419" i="123"/>
  <c r="EM420" i="123"/>
  <c r="EM421" i="123"/>
  <c r="EM422" i="123"/>
  <c r="EM423" i="123"/>
  <c r="EM424" i="123"/>
  <c r="EM425" i="123"/>
  <c r="EM426" i="123"/>
  <c r="EM427" i="123"/>
  <c r="EM428" i="123"/>
  <c r="EM429" i="123"/>
  <c r="EM430" i="123"/>
  <c r="EM431" i="123"/>
  <c r="EM432" i="123"/>
  <c r="EM433" i="123"/>
  <c r="EM434" i="123"/>
  <c r="EM435" i="123"/>
  <c r="EM436" i="123"/>
  <c r="EM437" i="123"/>
  <c r="EM438" i="123"/>
  <c r="EM439" i="123"/>
  <c r="EM440" i="123"/>
  <c r="EM441" i="123"/>
  <c r="EM442" i="123"/>
  <c r="EM443" i="123"/>
  <c r="EM444" i="123"/>
  <c r="EM445" i="123"/>
  <c r="EM446" i="123"/>
  <c r="EM447" i="123"/>
  <c r="EM452" i="123"/>
  <c r="EM453" i="123"/>
  <c r="EM454" i="123"/>
  <c r="EM455" i="123"/>
  <c r="EM456" i="123"/>
  <c r="EM457" i="123"/>
  <c r="EM458" i="123"/>
  <c r="EM459" i="123"/>
  <c r="EM460" i="123"/>
  <c r="EM461" i="123"/>
  <c r="EM462" i="123"/>
  <c r="EM463" i="123"/>
  <c r="EM464" i="123"/>
  <c r="EM465" i="123"/>
  <c r="EM466" i="123"/>
  <c r="EM467" i="123"/>
  <c r="EM468" i="123"/>
  <c r="EM469" i="123"/>
  <c r="EM473" i="123"/>
  <c r="EM474" i="123"/>
  <c r="EM475" i="123"/>
  <c r="EM476" i="123"/>
  <c r="EM477" i="123"/>
  <c r="EM478" i="123"/>
  <c r="EM479" i="123"/>
  <c r="EM480" i="123"/>
  <c r="EM481" i="123"/>
  <c r="EM482" i="123"/>
  <c r="EM483" i="123"/>
  <c r="EM484" i="123"/>
  <c r="EM485" i="123"/>
  <c r="EM486" i="123"/>
  <c r="EM487" i="123"/>
  <c r="EM488" i="123"/>
  <c r="EM489" i="123"/>
  <c r="EM490" i="123"/>
  <c r="EM491" i="123"/>
  <c r="EM492" i="123"/>
  <c r="EM472" i="123"/>
  <c r="EM470" i="123"/>
  <c r="EM493" i="123"/>
  <c r="EM494" i="123"/>
  <c r="EM495" i="123"/>
  <c r="EM496" i="123"/>
  <c r="EM497" i="123"/>
  <c r="EM498" i="123"/>
  <c r="EM499" i="123"/>
  <c r="EM500" i="123"/>
  <c r="EM501" i="123"/>
  <c r="EM502" i="123"/>
  <c r="EM503" i="123"/>
  <c r="EM504" i="123"/>
  <c r="EM505" i="123"/>
  <c r="EM506" i="123"/>
  <c r="EM507" i="123"/>
  <c r="EM508" i="123"/>
  <c r="EM509" i="123"/>
  <c r="EM510" i="123"/>
  <c r="EM511" i="123"/>
  <c r="EM512" i="123"/>
  <c r="EM513" i="123"/>
  <c r="EM514" i="123"/>
  <c r="EM515" i="123"/>
  <c r="EM516" i="123"/>
  <c r="EM517" i="123"/>
  <c r="EM518" i="123"/>
  <c r="EM519" i="123"/>
  <c r="EM520" i="123"/>
  <c r="EM521" i="123"/>
  <c r="EM522" i="123"/>
  <c r="EM523" i="123"/>
  <c r="EM524" i="123"/>
  <c r="EM525" i="123"/>
  <c r="EM526" i="123"/>
  <c r="EM527" i="123"/>
  <c r="EM528" i="123"/>
  <c r="EM529" i="123"/>
  <c r="EM530" i="123"/>
  <c r="EM531" i="123"/>
  <c r="EM532" i="123"/>
  <c r="EM533" i="123"/>
  <c r="EM534" i="123"/>
  <c r="EM535" i="123"/>
  <c r="EM536" i="123"/>
  <c r="EM537" i="123"/>
  <c r="EM538" i="123"/>
  <c r="EM539" i="123"/>
  <c r="EM540" i="123"/>
  <c r="EM557" i="123"/>
  <c r="EM558" i="123"/>
  <c r="EM559" i="123"/>
  <c r="EM560" i="123"/>
  <c r="EM561" i="123"/>
  <c r="EM562" i="123"/>
  <c r="EM563" i="123"/>
  <c r="EM564" i="123"/>
  <c r="EM565" i="123"/>
  <c r="EM566" i="123"/>
  <c r="EM567" i="123"/>
  <c r="EM568" i="123"/>
  <c r="EM569" i="123"/>
  <c r="EM570" i="123"/>
  <c r="EM571" i="123"/>
  <c r="EM572" i="123"/>
  <c r="EM573" i="123"/>
  <c r="EM574" i="123"/>
  <c r="EM575" i="123"/>
  <c r="EM576" i="123"/>
  <c r="EM577" i="123"/>
  <c r="EM578" i="123"/>
  <c r="EM579" i="123"/>
  <c r="EM580" i="123"/>
  <c r="EM581" i="123"/>
  <c r="EM582" i="123"/>
  <c r="EM583" i="123"/>
  <c r="EM584" i="123"/>
  <c r="EM585" i="123"/>
  <c r="EM586" i="123"/>
  <c r="EM587" i="123"/>
  <c r="EM588" i="123"/>
  <c r="EM589" i="123"/>
  <c r="EM590" i="123"/>
  <c r="EM591" i="123"/>
  <c r="EM592" i="123"/>
  <c r="EM593" i="123"/>
  <c r="EM594" i="123"/>
  <c r="EM595" i="123"/>
  <c r="EM596" i="123"/>
  <c r="EM597" i="123"/>
  <c r="EM598" i="123"/>
  <c r="EM599" i="123"/>
  <c r="EM600" i="123"/>
  <c r="EM601" i="123"/>
  <c r="EM602" i="123"/>
  <c r="EM603" i="123"/>
  <c r="EM604" i="123"/>
  <c r="EM605" i="123"/>
  <c r="EM606" i="123"/>
  <c r="EM607" i="123"/>
  <c r="EM608" i="123"/>
  <c r="EM609" i="123"/>
  <c r="EM610" i="123"/>
  <c r="EM611" i="123"/>
  <c r="EM612" i="123"/>
  <c r="EM613" i="123"/>
  <c r="EM614" i="123"/>
  <c r="EM615" i="123"/>
  <c r="EM616" i="123"/>
  <c r="EM617" i="123"/>
  <c r="EM618" i="123"/>
  <c r="EM619" i="123"/>
  <c r="EM620" i="123"/>
  <c r="EM621" i="123"/>
  <c r="EM622" i="123"/>
  <c r="EM623" i="123"/>
  <c r="EM624" i="123"/>
  <c r="EM625" i="123"/>
  <c r="EM626" i="123"/>
  <c r="EM627" i="123"/>
  <c r="EM628" i="123"/>
  <c r="EM629" i="123"/>
  <c r="EM630" i="123"/>
  <c r="EM633" i="123"/>
  <c r="EM634" i="123"/>
  <c r="EM635" i="123"/>
  <c r="EM636" i="123"/>
  <c r="EM637" i="123"/>
  <c r="EM638" i="123"/>
  <c r="EM639" i="123"/>
  <c r="EM640" i="123"/>
  <c r="EM641" i="123"/>
  <c r="EM642" i="123"/>
  <c r="EM643" i="123"/>
  <c r="EM644" i="123"/>
  <c r="EM645" i="123"/>
  <c r="EM646" i="123"/>
  <c r="EM647" i="123"/>
  <c r="EM648" i="123"/>
  <c r="EM649" i="123"/>
  <c r="EM650" i="123"/>
  <c r="EM651" i="123"/>
  <c r="EM652" i="123"/>
  <c r="EM653" i="123"/>
  <c r="EM654" i="123"/>
  <c r="EM655" i="123"/>
  <c r="EM656" i="123"/>
  <c r="EM657" i="123"/>
  <c r="EM658" i="123"/>
  <c r="EM659" i="123"/>
  <c r="EM660" i="123"/>
  <c r="EM661" i="123"/>
  <c r="EM662" i="123"/>
  <c r="EM663" i="123"/>
  <c r="EM664" i="123"/>
  <c r="EM665" i="123"/>
  <c r="EM666" i="123"/>
  <c r="EM667" i="123"/>
  <c r="EM668" i="123"/>
  <c r="EM669" i="123"/>
  <c r="EM670" i="123"/>
  <c r="EM671" i="123"/>
  <c r="EM672" i="123"/>
  <c r="EM673" i="123"/>
  <c r="EM674" i="123"/>
  <c r="EM675" i="123"/>
  <c r="EM676" i="123"/>
  <c r="EM677" i="123"/>
  <c r="EM678" i="123"/>
  <c r="EM679" i="123"/>
  <c r="EM680" i="123"/>
  <c r="EM681" i="123"/>
  <c r="EM682" i="123"/>
  <c r="EM683" i="123"/>
  <c r="EM684" i="123"/>
  <c r="EM685" i="123"/>
  <c r="EM686" i="123"/>
  <c r="EM687" i="123"/>
  <c r="EM688" i="123"/>
  <c r="EM689" i="123"/>
  <c r="EM690" i="123"/>
  <c r="EM691" i="123"/>
  <c r="EM692" i="123"/>
  <c r="EM693" i="123"/>
  <c r="EM694" i="123"/>
  <c r="EM695" i="123"/>
  <c r="EM696" i="123"/>
  <c r="EM697" i="123"/>
  <c r="EM698" i="123"/>
  <c r="EM699" i="123"/>
  <c r="EM700" i="123"/>
  <c r="EM701" i="123"/>
  <c r="EM702" i="123"/>
  <c r="EM703" i="123"/>
  <c r="EM704" i="123"/>
  <c r="EM705" i="123"/>
  <c r="EM706" i="123"/>
  <c r="EM707" i="123"/>
  <c r="EM708" i="123"/>
  <c r="EM709" i="123"/>
  <c r="EM710" i="123"/>
  <c r="EM711" i="123"/>
  <c r="EM712" i="123"/>
  <c r="EM713" i="123"/>
  <c r="EM714" i="123"/>
  <c r="EM715" i="123"/>
  <c r="EM716" i="123"/>
  <c r="EM717" i="123"/>
  <c r="EM718" i="123"/>
  <c r="EM719" i="123"/>
  <c r="EM720" i="123"/>
  <c r="EM721" i="123"/>
  <c r="EM722" i="123"/>
  <c r="EM723" i="123"/>
  <c r="EM724" i="123"/>
  <c r="EM725" i="123"/>
  <c r="EM726" i="123"/>
  <c r="EM727" i="123"/>
  <c r="EM728" i="123"/>
  <c r="EM729" i="123"/>
  <c r="EM730" i="123"/>
  <c r="EM731" i="123"/>
  <c r="EM732" i="123"/>
  <c r="EM733" i="123"/>
  <c r="EM734" i="123"/>
  <c r="EM735" i="123"/>
  <c r="EM736" i="123"/>
  <c r="EM737" i="123"/>
  <c r="EM738" i="123"/>
  <c r="EM739" i="123"/>
  <c r="EM740" i="123"/>
  <c r="EM741" i="123"/>
  <c r="EM742" i="123"/>
  <c r="EM743" i="123"/>
  <c r="EM744" i="123"/>
  <c r="EM745" i="123"/>
  <c r="EM746" i="123"/>
  <c r="EM747" i="123"/>
  <c r="EM748" i="123"/>
  <c r="EM749" i="123"/>
  <c r="EM750" i="123"/>
  <c r="EM751" i="123"/>
  <c r="EM752" i="123"/>
  <c r="EM753" i="123"/>
  <c r="EM754" i="123"/>
  <c r="EM755" i="123"/>
  <c r="EM756" i="123"/>
  <c r="EM757" i="123"/>
  <c r="EM758" i="123"/>
  <c r="EM759" i="123"/>
  <c r="EM760" i="123"/>
  <c r="EM5" i="123"/>
  <c r="EL9" i="123"/>
  <c r="EL10" i="123"/>
  <c r="EL11" i="123"/>
  <c r="EL12" i="123"/>
  <c r="EL13" i="123"/>
  <c r="EL14" i="123"/>
  <c r="EL15" i="123"/>
  <c r="EL16" i="123"/>
  <c r="EL17" i="123"/>
  <c r="EL18" i="123"/>
  <c r="EL19" i="123"/>
  <c r="EL20" i="123"/>
  <c r="EL21" i="123"/>
  <c r="EL22" i="123"/>
  <c r="EL23" i="123"/>
  <c r="EL24" i="123"/>
  <c r="EL25" i="123"/>
  <c r="EL26" i="123"/>
  <c r="EL6" i="123"/>
  <c r="EL27" i="123"/>
  <c r="EL28" i="123"/>
  <c r="EL29" i="123"/>
  <c r="EL30" i="123"/>
  <c r="EL31" i="123"/>
  <c r="EL32" i="123"/>
  <c r="EL33" i="123"/>
  <c r="EL34" i="123"/>
  <c r="EL35" i="123"/>
  <c r="EL36" i="123"/>
  <c r="EL37" i="123"/>
  <c r="EL38" i="123"/>
  <c r="EL39" i="123"/>
  <c r="EL40" i="123"/>
  <c r="EL41" i="123"/>
  <c r="EL42" i="123"/>
  <c r="EL43" i="123"/>
  <c r="EL44" i="123"/>
  <c r="EL45" i="123"/>
  <c r="EL46" i="123"/>
  <c r="EL47" i="123"/>
  <c r="EL48" i="123"/>
  <c r="EL49" i="123"/>
  <c r="EL50" i="123"/>
  <c r="EL51" i="123"/>
  <c r="EL52" i="123"/>
  <c r="EL53" i="123"/>
  <c r="EL54" i="123"/>
  <c r="EL55" i="123"/>
  <c r="EL56" i="123"/>
  <c r="EL57" i="123"/>
  <c r="EL58" i="123"/>
  <c r="EL59" i="123"/>
  <c r="EL60" i="123"/>
  <c r="EL61" i="123"/>
  <c r="EL62" i="123"/>
  <c r="EL63" i="123"/>
  <c r="EL64" i="123"/>
  <c r="EL65" i="123"/>
  <c r="EL66" i="123"/>
  <c r="EL67" i="123"/>
  <c r="EL68" i="123"/>
  <c r="EL69" i="123"/>
  <c r="EL70" i="123"/>
  <c r="EL73" i="123"/>
  <c r="EL74" i="123"/>
  <c r="EL78" i="123"/>
  <c r="EL79" i="123"/>
  <c r="EL82" i="123"/>
  <c r="EL83" i="123"/>
  <c r="EL84" i="123"/>
  <c r="EL85" i="123"/>
  <c r="EL86" i="123"/>
  <c r="EL87" i="123"/>
  <c r="EL88" i="123"/>
  <c r="EL89" i="123"/>
  <c r="EL90" i="123"/>
  <c r="EL91" i="123"/>
  <c r="EL92" i="123"/>
  <c r="EL93" i="123"/>
  <c r="EL94" i="123"/>
  <c r="EL95" i="123"/>
  <c r="EL96" i="123"/>
  <c r="EL97" i="123"/>
  <c r="EL98" i="123"/>
  <c r="EL99" i="123"/>
  <c r="EL100" i="123"/>
  <c r="EL101" i="123"/>
  <c r="EL102" i="123"/>
  <c r="EL103" i="123"/>
  <c r="EL104" i="123"/>
  <c r="EL105" i="123"/>
  <c r="EL106" i="123"/>
  <c r="EL107" i="123"/>
  <c r="EL108" i="123"/>
  <c r="EL109" i="123"/>
  <c r="EL110" i="123"/>
  <c r="EL111" i="123"/>
  <c r="EL112" i="123"/>
  <c r="EL113" i="123"/>
  <c r="EL114" i="123"/>
  <c r="EL115" i="123"/>
  <c r="EL116" i="123"/>
  <c r="EL117" i="123"/>
  <c r="EL118" i="123"/>
  <c r="EL119" i="123"/>
  <c r="EL120" i="123"/>
  <c r="EL121" i="123"/>
  <c r="EL122" i="123"/>
  <c r="EL123" i="123"/>
  <c r="EL124" i="123"/>
  <c r="EL125" i="123"/>
  <c r="EL126" i="123"/>
  <c r="EL127" i="123"/>
  <c r="EL128" i="123"/>
  <c r="EL129" i="123"/>
  <c r="EL130" i="123"/>
  <c r="EL131" i="123"/>
  <c r="EL132" i="123"/>
  <c r="EL133" i="123"/>
  <c r="EL134" i="123"/>
  <c r="EL135" i="123"/>
  <c r="EL136" i="123"/>
  <c r="EL137" i="123"/>
  <c r="EL138" i="123"/>
  <c r="EL139" i="123"/>
  <c r="EL140" i="123"/>
  <c r="EL141" i="123"/>
  <c r="EL142" i="123"/>
  <c r="EL143" i="123"/>
  <c r="EL144" i="123"/>
  <c r="EL145" i="123"/>
  <c r="EL146" i="123"/>
  <c r="EL147" i="123"/>
  <c r="EL148" i="123"/>
  <c r="EL149" i="123"/>
  <c r="EL150" i="123"/>
  <c r="EL151" i="123"/>
  <c r="EL152" i="123"/>
  <c r="EL153" i="123"/>
  <c r="EL154" i="123"/>
  <c r="EL155" i="123"/>
  <c r="EL156" i="123"/>
  <c r="EL157" i="123"/>
  <c r="EL158" i="123"/>
  <c r="EL159" i="123"/>
  <c r="EL160" i="123"/>
  <c r="EL161" i="123"/>
  <c r="EL162" i="123"/>
  <c r="EL163" i="123"/>
  <c r="EL164" i="123"/>
  <c r="EL165" i="123"/>
  <c r="EL166" i="123"/>
  <c r="EL167" i="123"/>
  <c r="EL168" i="123"/>
  <c r="EL169" i="123"/>
  <c r="EL170" i="123"/>
  <c r="EL171" i="123"/>
  <c r="EL172" i="123"/>
  <c r="EL173" i="123"/>
  <c r="EL174" i="123"/>
  <c r="EL175" i="123"/>
  <c r="EL176" i="123"/>
  <c r="EL177" i="123"/>
  <c r="EL178" i="123"/>
  <c r="EL179" i="123"/>
  <c r="EL180" i="123"/>
  <c r="EL181" i="123"/>
  <c r="EL182" i="123"/>
  <c r="EL183" i="123"/>
  <c r="EL184" i="123"/>
  <c r="EL185" i="123"/>
  <c r="EL186" i="123"/>
  <c r="EL187" i="123"/>
  <c r="EL188" i="123"/>
  <c r="EL189" i="123"/>
  <c r="EL190" i="123"/>
  <c r="EL191" i="123"/>
  <c r="EL192" i="123"/>
  <c r="EL193" i="123"/>
  <c r="EL194" i="123"/>
  <c r="EL195" i="123"/>
  <c r="EL196" i="123"/>
  <c r="EL197" i="123"/>
  <c r="EL198" i="123"/>
  <c r="EL199" i="123"/>
  <c r="EL200" i="123"/>
  <c r="EL201" i="123"/>
  <c r="EL202" i="123"/>
  <c r="EL203" i="123"/>
  <c r="EL204" i="123"/>
  <c r="EL205" i="123"/>
  <c r="EL206" i="123"/>
  <c r="EL207" i="123"/>
  <c r="EL208" i="123"/>
  <c r="EL209" i="123"/>
  <c r="EL210" i="123"/>
  <c r="EL211" i="123"/>
  <c r="EL212" i="123"/>
  <c r="EL213" i="123"/>
  <c r="EL214" i="123"/>
  <c r="EL215" i="123"/>
  <c r="EL216" i="123"/>
  <c r="EL217" i="123"/>
  <c r="EL218" i="123"/>
  <c r="EL219" i="123"/>
  <c r="EL220" i="123"/>
  <c r="EL221" i="123"/>
  <c r="EL222" i="123"/>
  <c r="EL223" i="123"/>
  <c r="EL224" i="123"/>
  <c r="EL225" i="123"/>
  <c r="EL226" i="123"/>
  <c r="EL227" i="123"/>
  <c r="EL228" i="123"/>
  <c r="EL229" i="123"/>
  <c r="EL230" i="123"/>
  <c r="EL231" i="123"/>
  <c r="EL232" i="123"/>
  <c r="EL233" i="123"/>
  <c r="EL234" i="123"/>
  <c r="EL235" i="123"/>
  <c r="EL236" i="123"/>
  <c r="EL237" i="123"/>
  <c r="EL238" i="123"/>
  <c r="EL239" i="123"/>
  <c r="EL240" i="123"/>
  <c r="EL241" i="123"/>
  <c r="EL242" i="123"/>
  <c r="EL243" i="123"/>
  <c r="EL244" i="123"/>
  <c r="EL245" i="123"/>
  <c r="EL246" i="123"/>
  <c r="EL247" i="123"/>
  <c r="EL248" i="123"/>
  <c r="EL249" i="123"/>
  <c r="EL250" i="123"/>
  <c r="EL251" i="123"/>
  <c r="EL252" i="123"/>
  <c r="EL253" i="123"/>
  <c r="EL254" i="123"/>
  <c r="EL255" i="123"/>
  <c r="EL256" i="123"/>
  <c r="EL257" i="123"/>
  <c r="EL258" i="123"/>
  <c r="EL259" i="123"/>
  <c r="EL260" i="123"/>
  <c r="EL261" i="123"/>
  <c r="EL262" i="123"/>
  <c r="EL263" i="123"/>
  <c r="EL264" i="123"/>
  <c r="EL267" i="123"/>
  <c r="EL268" i="123"/>
  <c r="EL269" i="123"/>
  <c r="EL270" i="123"/>
  <c r="EL271" i="123"/>
  <c r="EL272" i="123"/>
  <c r="EL273" i="123"/>
  <c r="EL274" i="123"/>
  <c r="EL275" i="123"/>
  <c r="EL276" i="123"/>
  <c r="EL277" i="123"/>
  <c r="EL278" i="123"/>
  <c r="EL279" i="123"/>
  <c r="EL280" i="123"/>
  <c r="EL283" i="123"/>
  <c r="EL284" i="123"/>
  <c r="EL285" i="123"/>
  <c r="EL286" i="123"/>
  <c r="EL287" i="123"/>
  <c r="EL288" i="123"/>
  <c r="EL289" i="123"/>
  <c r="EL290" i="123"/>
  <c r="EL291" i="123"/>
  <c r="EL292" i="123"/>
  <c r="EL293" i="123"/>
  <c r="EL294" i="123"/>
  <c r="EL295" i="123"/>
  <c r="EL296" i="123"/>
  <c r="EL297" i="123"/>
  <c r="EL298" i="123"/>
  <c r="EL299" i="123"/>
  <c r="EL300" i="123"/>
  <c r="EL301" i="123"/>
  <c r="EL302" i="123"/>
  <c r="EL303" i="123"/>
  <c r="EL304" i="123"/>
  <c r="EL305" i="123"/>
  <c r="EL306" i="123"/>
  <c r="EL307" i="123"/>
  <c r="EL308" i="123"/>
  <c r="EL309" i="123"/>
  <c r="EL310" i="123"/>
  <c r="EL311" i="123"/>
  <c r="EL312" i="123"/>
  <c r="EL315" i="123"/>
  <c r="EL316" i="123"/>
  <c r="EL313" i="123"/>
  <c r="EL314" i="123"/>
  <c r="EL317" i="123"/>
  <c r="EL318" i="123"/>
  <c r="EL319" i="123"/>
  <c r="EL320" i="123"/>
  <c r="EL321" i="123"/>
  <c r="EL322" i="123"/>
  <c r="EL323" i="123"/>
  <c r="EL324" i="123"/>
  <c r="EL325" i="123"/>
  <c r="EL326" i="123"/>
  <c r="EL327" i="123"/>
  <c r="EL328" i="123"/>
  <c r="EL329" i="123"/>
  <c r="EL330" i="123"/>
  <c r="EL331" i="123"/>
  <c r="EL332" i="123"/>
  <c r="EL333" i="123"/>
  <c r="EL334" i="123"/>
  <c r="EL335" i="123"/>
  <c r="EL336" i="123"/>
  <c r="EL337" i="123"/>
  <c r="EL338" i="123"/>
  <c r="EL339" i="123"/>
  <c r="EL340" i="123"/>
  <c r="EL341" i="123"/>
  <c r="EL342" i="123"/>
  <c r="EL343" i="123"/>
  <c r="EL344" i="123"/>
  <c r="EL345" i="123"/>
  <c r="EL346" i="123"/>
  <c r="EL347" i="123"/>
  <c r="EL348" i="123"/>
  <c r="EL349" i="123"/>
  <c r="EL350" i="123"/>
  <c r="EL351" i="123"/>
  <c r="EL352" i="123"/>
  <c r="EL353" i="123"/>
  <c r="EL354" i="123"/>
  <c r="EL355" i="123"/>
  <c r="EL356" i="123"/>
  <c r="EL357" i="123"/>
  <c r="EL358" i="123"/>
  <c r="EL359" i="123"/>
  <c r="EL360" i="123"/>
  <c r="EL361" i="123"/>
  <c r="EL362" i="123"/>
  <c r="EL363" i="123"/>
  <c r="EL364" i="123"/>
  <c r="EL365" i="123"/>
  <c r="EL366" i="123"/>
  <c r="EL367" i="123"/>
  <c r="EL368" i="123"/>
  <c r="EL369" i="123"/>
  <c r="EL370" i="123"/>
  <c r="EL371" i="123"/>
  <c r="EL372" i="123"/>
  <c r="EL373" i="123"/>
  <c r="EL374" i="123"/>
  <c r="EL375" i="123"/>
  <c r="EL376" i="123"/>
  <c r="EL377" i="123"/>
  <c r="EL378" i="123"/>
  <c r="EL379" i="123"/>
  <c r="EL380" i="123"/>
  <c r="EL381" i="123"/>
  <c r="EL382" i="123"/>
  <c r="EL383" i="123"/>
  <c r="EL384" i="123"/>
  <c r="EL385" i="123"/>
  <c r="EL386" i="123"/>
  <c r="EL387" i="123"/>
  <c r="EL388" i="123"/>
  <c r="EL389" i="123"/>
  <c r="EL390" i="123"/>
  <c r="EL391" i="123"/>
  <c r="EL392" i="123"/>
  <c r="EL393" i="123"/>
  <c r="EL394" i="123"/>
  <c r="EL395" i="123"/>
  <c r="EL396" i="123"/>
  <c r="EL397" i="123"/>
  <c r="EL398" i="123"/>
  <c r="EL399" i="123"/>
  <c r="EL400" i="123"/>
  <c r="EL401" i="123"/>
  <c r="EL402" i="123"/>
  <c r="EL403" i="123"/>
  <c r="EL404" i="123"/>
  <c r="EL405" i="123"/>
  <c r="EL406" i="123"/>
  <c r="EL407" i="123"/>
  <c r="EL408" i="123"/>
  <c r="EL409" i="123"/>
  <c r="EL410" i="123"/>
  <c r="EL411" i="123"/>
  <c r="EL412" i="123"/>
  <c r="EL413" i="123"/>
  <c r="EL414" i="123"/>
  <c r="EL415" i="123"/>
  <c r="EL416" i="123"/>
  <c r="EL417" i="123"/>
  <c r="EL418" i="123"/>
  <c r="EL419" i="123"/>
  <c r="EL420" i="123"/>
  <c r="EL421" i="123"/>
  <c r="EL422" i="123"/>
  <c r="EL423" i="123"/>
  <c r="EL424" i="123"/>
  <c r="EL425" i="123"/>
  <c r="EL426" i="123"/>
  <c r="EL427" i="123"/>
  <c r="EL428" i="123"/>
  <c r="EL429" i="123"/>
  <c r="EL430" i="123"/>
  <c r="EL431" i="123"/>
  <c r="EL432" i="123"/>
  <c r="EL433" i="123"/>
  <c r="EL434" i="123"/>
  <c r="EL435" i="123"/>
  <c r="EL436" i="123"/>
  <c r="EL437" i="123"/>
  <c r="EL438" i="123"/>
  <c r="EL439" i="123"/>
  <c r="EL440" i="123"/>
  <c r="EL441" i="123"/>
  <c r="EL442" i="123"/>
  <c r="EL443" i="123"/>
  <c r="EL444" i="123"/>
  <c r="EL445" i="123"/>
  <c r="EL446" i="123"/>
  <c r="EL447" i="123"/>
  <c r="EL452" i="123"/>
  <c r="EL453" i="123"/>
  <c r="EL454" i="123"/>
  <c r="EL455" i="123"/>
  <c r="EL456" i="123"/>
  <c r="EL457" i="123"/>
  <c r="EL458" i="123"/>
  <c r="EL459" i="123"/>
  <c r="EL460" i="123"/>
  <c r="EL461" i="123"/>
  <c r="EL462" i="123"/>
  <c r="EL463" i="123"/>
  <c r="EL464" i="123"/>
  <c r="EL465" i="123"/>
  <c r="EL466" i="123"/>
  <c r="EL467" i="123"/>
  <c r="EL468" i="123"/>
  <c r="EL469" i="123"/>
  <c r="EL473" i="123"/>
  <c r="EL474" i="123"/>
  <c r="EL475" i="123"/>
  <c r="EL476" i="123"/>
  <c r="EL477" i="123"/>
  <c r="EL478" i="123"/>
  <c r="EL479" i="123"/>
  <c r="EL480" i="123"/>
  <c r="EL481" i="123"/>
  <c r="EL482" i="123"/>
  <c r="EL483" i="123"/>
  <c r="EL484" i="123"/>
  <c r="EL485" i="123"/>
  <c r="EL486" i="123"/>
  <c r="EL487" i="123"/>
  <c r="EL488" i="123"/>
  <c r="EL489" i="123"/>
  <c r="EL490" i="123"/>
  <c r="EL491" i="123"/>
  <c r="EL492" i="123"/>
  <c r="EL472" i="123"/>
  <c r="EL470" i="123"/>
  <c r="EL493" i="123"/>
  <c r="EL494" i="123"/>
  <c r="EL495" i="123"/>
  <c r="EL496" i="123"/>
  <c r="EL497" i="123"/>
  <c r="EL498" i="123"/>
  <c r="EL499" i="123"/>
  <c r="EL500" i="123"/>
  <c r="EL501" i="123"/>
  <c r="EL502" i="123"/>
  <c r="EL503" i="123"/>
  <c r="EL504" i="123"/>
  <c r="EL505" i="123"/>
  <c r="EL506" i="123"/>
  <c r="EL507" i="123"/>
  <c r="EL508" i="123"/>
  <c r="EL509" i="123"/>
  <c r="EL510" i="123"/>
  <c r="EL511" i="123"/>
  <c r="EL512" i="123"/>
  <c r="EL513" i="123"/>
  <c r="EL514" i="123"/>
  <c r="EL515" i="123"/>
  <c r="EL516" i="123"/>
  <c r="EL517" i="123"/>
  <c r="EL518" i="123"/>
  <c r="EL519" i="123"/>
  <c r="EL520" i="123"/>
  <c r="EL521" i="123"/>
  <c r="EL522" i="123"/>
  <c r="EL523" i="123"/>
  <c r="EL524" i="123"/>
  <c r="EL525" i="123"/>
  <c r="EL526" i="123"/>
  <c r="EL527" i="123"/>
  <c r="EL528" i="123"/>
  <c r="EL529" i="123"/>
  <c r="EL530" i="123"/>
  <c r="EL531" i="123"/>
  <c r="EL532" i="123"/>
  <c r="EL533" i="123"/>
  <c r="EL534" i="123"/>
  <c r="EL535" i="123"/>
  <c r="EL536" i="123"/>
  <c r="EL537" i="123"/>
  <c r="EL538" i="123"/>
  <c r="EL539" i="123"/>
  <c r="EL540" i="123"/>
  <c r="EL557" i="123"/>
  <c r="EL558" i="123"/>
  <c r="EL559" i="123"/>
  <c r="EL560" i="123"/>
  <c r="EL561" i="123"/>
  <c r="EL562" i="123"/>
  <c r="EL563" i="123"/>
  <c r="EL564" i="123"/>
  <c r="EL565" i="123"/>
  <c r="EL566" i="123"/>
  <c r="EL567" i="123"/>
  <c r="EL568" i="123"/>
  <c r="EL569" i="123"/>
  <c r="EL570" i="123"/>
  <c r="EL571" i="123"/>
  <c r="EL572" i="123"/>
  <c r="EL573" i="123"/>
  <c r="EL574" i="123"/>
  <c r="EL575" i="123"/>
  <c r="EL576" i="123"/>
  <c r="EL577" i="123"/>
  <c r="EL578" i="123"/>
  <c r="EL579" i="123"/>
  <c r="EL580" i="123"/>
  <c r="EL581" i="123"/>
  <c r="EL582" i="123"/>
  <c r="EL583" i="123"/>
  <c r="EL584" i="123"/>
  <c r="EL585" i="123"/>
  <c r="EL586" i="123"/>
  <c r="EL587" i="123"/>
  <c r="EL588" i="123"/>
  <c r="EL589" i="123"/>
  <c r="EL590" i="123"/>
  <c r="EL591" i="123"/>
  <c r="EL592" i="123"/>
  <c r="EL593" i="123"/>
  <c r="EL594" i="123"/>
  <c r="EL595" i="123"/>
  <c r="EL596" i="123"/>
  <c r="EL597" i="123"/>
  <c r="EL598" i="123"/>
  <c r="EL599" i="123"/>
  <c r="EL600" i="123"/>
  <c r="EL601" i="123"/>
  <c r="EL602" i="123"/>
  <c r="EL603" i="123"/>
  <c r="EL604" i="123"/>
  <c r="EL605" i="123"/>
  <c r="EL606" i="123"/>
  <c r="EL607" i="123"/>
  <c r="EL608" i="123"/>
  <c r="EL609" i="123"/>
  <c r="EL610" i="123"/>
  <c r="EL611" i="123"/>
  <c r="EL612" i="123"/>
  <c r="EL613" i="123"/>
  <c r="EL614" i="123"/>
  <c r="EL615" i="123"/>
  <c r="EL616" i="123"/>
  <c r="EL617" i="123"/>
  <c r="EL618" i="123"/>
  <c r="EL619" i="123"/>
  <c r="EL620" i="123"/>
  <c r="EL621" i="123"/>
  <c r="EL622" i="123"/>
  <c r="EL623" i="123"/>
  <c r="EL624" i="123"/>
  <c r="EL625" i="123"/>
  <c r="EL626" i="123"/>
  <c r="EL627" i="123"/>
  <c r="EL628" i="123"/>
  <c r="EL629" i="123"/>
  <c r="EL630" i="123"/>
  <c r="EL633" i="123"/>
  <c r="EL634" i="123"/>
  <c r="EL635" i="123"/>
  <c r="EL636" i="123"/>
  <c r="EL637" i="123"/>
  <c r="EL638" i="123"/>
  <c r="EL639" i="123"/>
  <c r="EL640" i="123"/>
  <c r="EL641" i="123"/>
  <c r="EL642" i="123"/>
  <c r="EL643" i="123"/>
  <c r="EL644" i="123"/>
  <c r="EL645" i="123"/>
  <c r="EL646" i="123"/>
  <c r="EL647" i="123"/>
  <c r="EL648" i="123"/>
  <c r="EL649" i="123"/>
  <c r="EL650" i="123"/>
  <c r="EL651" i="123"/>
  <c r="EL652" i="123"/>
  <c r="EL653" i="123"/>
  <c r="EL654" i="123"/>
  <c r="EL655" i="123"/>
  <c r="EL656" i="123"/>
  <c r="EL657" i="123"/>
  <c r="EL658" i="123"/>
  <c r="EL659" i="123"/>
  <c r="EL660" i="123"/>
  <c r="EL661" i="123"/>
  <c r="EL662" i="123"/>
  <c r="EL663" i="123"/>
  <c r="EL664" i="123"/>
  <c r="EL665" i="123"/>
  <c r="EL666" i="123"/>
  <c r="EL667" i="123"/>
  <c r="EL668" i="123"/>
  <c r="EL669" i="123"/>
  <c r="EL670" i="123"/>
  <c r="EL671" i="123"/>
  <c r="EL672" i="123"/>
  <c r="EL673" i="123"/>
  <c r="EL674" i="123"/>
  <c r="EL675" i="123"/>
  <c r="EL676" i="123"/>
  <c r="EL677" i="123"/>
  <c r="EL678" i="123"/>
  <c r="EL679" i="123"/>
  <c r="EL680" i="123"/>
  <c r="EL681" i="123"/>
  <c r="EL682" i="123"/>
  <c r="EL683" i="123"/>
  <c r="EL684" i="123"/>
  <c r="EL685" i="123"/>
  <c r="EL686" i="123"/>
  <c r="EL687" i="123"/>
  <c r="EL688" i="123"/>
  <c r="EL689" i="123"/>
  <c r="EL690" i="123"/>
  <c r="EL691" i="123"/>
  <c r="EL692" i="123"/>
  <c r="EL693" i="123"/>
  <c r="EL694" i="123"/>
  <c r="EL695" i="123"/>
  <c r="EL696" i="123"/>
  <c r="EL697" i="123"/>
  <c r="EL698" i="123"/>
  <c r="EL699" i="123"/>
  <c r="EL700" i="123"/>
  <c r="EL701" i="123"/>
  <c r="EL702" i="123"/>
  <c r="EL703" i="123"/>
  <c r="EL704" i="123"/>
  <c r="EL705" i="123"/>
  <c r="EL706" i="123"/>
  <c r="EL707" i="123"/>
  <c r="EL708" i="123"/>
  <c r="EL709" i="123"/>
  <c r="EL710" i="123"/>
  <c r="EL711" i="123"/>
  <c r="EL712" i="123"/>
  <c r="EL713" i="123"/>
  <c r="EL714" i="123"/>
  <c r="EL715" i="123"/>
  <c r="EL716" i="123"/>
  <c r="EL717" i="123"/>
  <c r="EL718" i="123"/>
  <c r="EL719" i="123"/>
  <c r="EL720" i="123"/>
  <c r="EL721" i="123"/>
  <c r="EL722" i="123"/>
  <c r="EL723" i="123"/>
  <c r="EL724" i="123"/>
  <c r="EL725" i="123"/>
  <c r="EL726" i="123"/>
  <c r="EL727" i="123"/>
  <c r="EL728" i="123"/>
  <c r="EL729" i="123"/>
  <c r="EL730" i="123"/>
  <c r="EL731" i="123"/>
  <c r="EL732" i="123"/>
  <c r="EL733" i="123"/>
  <c r="EL734" i="123"/>
  <c r="EL735" i="123"/>
  <c r="EL736" i="123"/>
  <c r="EL737" i="123"/>
  <c r="EL738" i="123"/>
  <c r="EL739" i="123"/>
  <c r="EL740" i="123"/>
  <c r="EL741" i="123"/>
  <c r="EL742" i="123"/>
  <c r="EL743" i="123"/>
  <c r="EL744" i="123"/>
  <c r="EL745" i="123"/>
  <c r="EL746" i="123"/>
  <c r="EL747" i="123"/>
  <c r="EL748" i="123"/>
  <c r="EL749" i="123"/>
  <c r="EL750" i="123"/>
  <c r="EL751" i="123"/>
  <c r="EL752" i="123"/>
  <c r="EL753" i="123"/>
  <c r="EL754" i="123"/>
  <c r="EL755" i="123"/>
  <c r="EL756" i="123"/>
  <c r="EL757" i="123"/>
  <c r="EL758" i="123"/>
  <c r="EL759" i="123"/>
  <c r="EL760" i="123"/>
  <c r="EL5" i="123"/>
  <c r="EK9" i="123"/>
  <c r="EK10" i="123"/>
  <c r="EK11" i="123"/>
  <c r="EK12" i="123"/>
  <c r="EK13" i="123"/>
  <c r="EK14" i="123"/>
  <c r="EK15" i="123"/>
  <c r="EK16" i="123"/>
  <c r="EK17" i="123"/>
  <c r="EK18" i="123"/>
  <c r="EK19" i="123"/>
  <c r="EK20" i="123"/>
  <c r="EK21" i="123"/>
  <c r="EK22" i="123"/>
  <c r="EK23" i="123"/>
  <c r="EK24" i="123"/>
  <c r="EK25" i="123"/>
  <c r="EK26" i="123"/>
  <c r="EK6" i="123"/>
  <c r="EK27" i="123"/>
  <c r="EK28" i="123"/>
  <c r="EK29" i="123"/>
  <c r="EK30" i="123"/>
  <c r="EK31" i="123"/>
  <c r="EK32" i="123"/>
  <c r="EK33" i="123"/>
  <c r="EK34" i="123"/>
  <c r="EK35" i="123"/>
  <c r="EK36" i="123"/>
  <c r="EK37" i="123"/>
  <c r="EK38" i="123"/>
  <c r="EK39" i="123"/>
  <c r="EK40" i="123"/>
  <c r="EK41" i="123"/>
  <c r="EK42" i="123"/>
  <c r="EK43" i="123"/>
  <c r="EK44" i="123"/>
  <c r="EK45" i="123"/>
  <c r="EK46" i="123"/>
  <c r="EK47" i="123"/>
  <c r="EK48" i="123"/>
  <c r="EK49" i="123"/>
  <c r="EK50" i="123"/>
  <c r="EK51" i="123"/>
  <c r="EK52" i="123"/>
  <c r="EK53" i="123"/>
  <c r="EK54" i="123"/>
  <c r="EK55" i="123"/>
  <c r="EK56" i="123"/>
  <c r="EK57" i="123"/>
  <c r="EK58" i="123"/>
  <c r="EK59" i="123"/>
  <c r="EK60" i="123"/>
  <c r="EK61" i="123"/>
  <c r="EK62" i="123"/>
  <c r="EK63" i="123"/>
  <c r="EK64" i="123"/>
  <c r="EK65" i="123"/>
  <c r="EK66" i="123"/>
  <c r="EK67" i="123"/>
  <c r="EK68" i="123"/>
  <c r="EK69" i="123"/>
  <c r="EK70" i="123"/>
  <c r="EK73" i="123"/>
  <c r="EK74" i="123"/>
  <c r="EK78" i="123"/>
  <c r="EK79" i="123"/>
  <c r="EK82" i="123"/>
  <c r="EK83" i="123"/>
  <c r="EK84" i="123"/>
  <c r="EK85" i="123"/>
  <c r="EK86" i="123"/>
  <c r="EK87" i="123"/>
  <c r="EK88" i="123"/>
  <c r="EK89" i="123"/>
  <c r="EK90" i="123"/>
  <c r="EK91" i="123"/>
  <c r="EK92" i="123"/>
  <c r="EK93" i="123"/>
  <c r="EK94" i="123"/>
  <c r="EK95" i="123"/>
  <c r="EK96" i="123"/>
  <c r="EK97" i="123"/>
  <c r="EK98" i="123"/>
  <c r="EK99" i="123"/>
  <c r="EK100" i="123"/>
  <c r="EK101" i="123"/>
  <c r="EK102" i="123"/>
  <c r="EK103" i="123"/>
  <c r="EK104" i="123"/>
  <c r="EK105" i="123"/>
  <c r="EK106" i="123"/>
  <c r="EK107" i="123"/>
  <c r="EK108" i="123"/>
  <c r="EK109" i="123"/>
  <c r="EK110" i="123"/>
  <c r="EK111" i="123"/>
  <c r="EK112" i="123"/>
  <c r="EK113" i="123"/>
  <c r="EK114" i="123"/>
  <c r="EK115" i="123"/>
  <c r="EK116" i="123"/>
  <c r="EK117" i="123"/>
  <c r="EK118" i="123"/>
  <c r="EK119" i="123"/>
  <c r="EK120" i="123"/>
  <c r="EK121" i="123"/>
  <c r="EK122" i="123"/>
  <c r="EK123" i="123"/>
  <c r="EK124" i="123"/>
  <c r="EK125" i="123"/>
  <c r="EK126" i="123"/>
  <c r="EK127" i="123"/>
  <c r="EK128" i="123"/>
  <c r="EK129" i="123"/>
  <c r="EK130" i="123"/>
  <c r="EK131" i="123"/>
  <c r="EK132" i="123"/>
  <c r="EK133" i="123"/>
  <c r="EK134" i="123"/>
  <c r="EK135" i="123"/>
  <c r="EK136" i="123"/>
  <c r="EK137" i="123"/>
  <c r="EK138" i="123"/>
  <c r="EK139" i="123"/>
  <c r="EK140" i="123"/>
  <c r="EK141" i="123"/>
  <c r="EK142" i="123"/>
  <c r="EK143" i="123"/>
  <c r="EK144" i="123"/>
  <c r="EK145" i="123"/>
  <c r="EK146" i="123"/>
  <c r="EK147" i="123"/>
  <c r="EK148" i="123"/>
  <c r="EK149" i="123"/>
  <c r="EK150" i="123"/>
  <c r="EK151" i="123"/>
  <c r="EK152" i="123"/>
  <c r="EK153" i="123"/>
  <c r="EK154" i="123"/>
  <c r="EK155" i="123"/>
  <c r="EK156" i="123"/>
  <c r="EK157" i="123"/>
  <c r="EK158" i="123"/>
  <c r="EK159" i="123"/>
  <c r="EK160" i="123"/>
  <c r="EK161" i="123"/>
  <c r="EK162" i="123"/>
  <c r="EK163" i="123"/>
  <c r="EK164" i="123"/>
  <c r="EK165" i="123"/>
  <c r="EK166" i="123"/>
  <c r="EK167" i="123"/>
  <c r="EK168" i="123"/>
  <c r="EK169" i="123"/>
  <c r="EK170" i="123"/>
  <c r="EK171" i="123"/>
  <c r="EK172" i="123"/>
  <c r="EK173" i="123"/>
  <c r="EK174" i="123"/>
  <c r="EK175" i="123"/>
  <c r="EK176" i="123"/>
  <c r="EK177" i="123"/>
  <c r="EK178" i="123"/>
  <c r="EK179" i="123"/>
  <c r="EK180" i="123"/>
  <c r="EK181" i="123"/>
  <c r="EK182" i="123"/>
  <c r="EK183" i="123"/>
  <c r="EK184" i="123"/>
  <c r="EK185" i="123"/>
  <c r="EK186" i="123"/>
  <c r="EK187" i="123"/>
  <c r="EK188" i="123"/>
  <c r="EK189" i="123"/>
  <c r="EK190" i="123"/>
  <c r="EK191" i="123"/>
  <c r="EK192" i="123"/>
  <c r="EK193" i="123"/>
  <c r="EK194" i="123"/>
  <c r="EK195" i="123"/>
  <c r="EK196" i="123"/>
  <c r="EK197" i="123"/>
  <c r="EK198" i="123"/>
  <c r="EK199" i="123"/>
  <c r="EK200" i="123"/>
  <c r="EK201" i="123"/>
  <c r="EK202" i="123"/>
  <c r="EK203" i="123"/>
  <c r="EK204" i="123"/>
  <c r="EK205" i="123"/>
  <c r="EK206" i="123"/>
  <c r="EK207" i="123"/>
  <c r="EK208" i="123"/>
  <c r="EK209" i="123"/>
  <c r="EK210" i="123"/>
  <c r="EK211" i="123"/>
  <c r="EK212" i="123"/>
  <c r="EK213" i="123"/>
  <c r="EK214" i="123"/>
  <c r="EK215" i="123"/>
  <c r="EK216" i="123"/>
  <c r="EK217" i="123"/>
  <c r="EK218" i="123"/>
  <c r="EK219" i="123"/>
  <c r="EK220" i="123"/>
  <c r="EK221" i="123"/>
  <c r="EK222" i="123"/>
  <c r="EK223" i="123"/>
  <c r="EK224" i="123"/>
  <c r="EK225" i="123"/>
  <c r="EK226" i="123"/>
  <c r="EK227" i="123"/>
  <c r="EK228" i="123"/>
  <c r="EK229" i="123"/>
  <c r="EK230" i="123"/>
  <c r="EK231" i="123"/>
  <c r="EK232" i="123"/>
  <c r="EK233" i="123"/>
  <c r="EK234" i="123"/>
  <c r="EK235" i="123"/>
  <c r="EK236" i="123"/>
  <c r="EK237" i="123"/>
  <c r="EK238" i="123"/>
  <c r="EK239" i="123"/>
  <c r="EK240" i="123"/>
  <c r="EK241" i="123"/>
  <c r="EK242" i="123"/>
  <c r="EK243" i="123"/>
  <c r="EK244" i="123"/>
  <c r="EK245" i="123"/>
  <c r="EK246" i="123"/>
  <c r="EK247" i="123"/>
  <c r="EK248" i="123"/>
  <c r="EK249" i="123"/>
  <c r="EK250" i="123"/>
  <c r="EK251" i="123"/>
  <c r="EK252" i="123"/>
  <c r="EK253" i="123"/>
  <c r="EK254" i="123"/>
  <c r="EK255" i="123"/>
  <c r="EK256" i="123"/>
  <c r="EK257" i="123"/>
  <c r="EK258" i="123"/>
  <c r="EK259" i="123"/>
  <c r="EK260" i="123"/>
  <c r="EK261" i="123"/>
  <c r="EK262" i="123"/>
  <c r="EK263" i="123"/>
  <c r="EK264" i="123"/>
  <c r="EK267" i="123"/>
  <c r="EK268" i="123"/>
  <c r="EK269" i="123"/>
  <c r="EK270" i="123"/>
  <c r="EK271" i="123"/>
  <c r="EK272" i="123"/>
  <c r="EK273" i="123"/>
  <c r="EK274" i="123"/>
  <c r="EK275" i="123"/>
  <c r="EK276" i="123"/>
  <c r="EK277" i="123"/>
  <c r="EK278" i="123"/>
  <c r="EK279" i="123"/>
  <c r="EK280" i="123"/>
  <c r="EK283" i="123"/>
  <c r="EK284" i="123"/>
  <c r="EK285" i="123"/>
  <c r="EK286" i="123"/>
  <c r="EK287" i="123"/>
  <c r="EK288" i="123"/>
  <c r="EK289" i="123"/>
  <c r="EK290" i="123"/>
  <c r="EK291" i="123"/>
  <c r="EK292" i="123"/>
  <c r="EK293" i="123"/>
  <c r="EK294" i="123"/>
  <c r="EK295" i="123"/>
  <c r="EK296" i="123"/>
  <c r="EK297" i="123"/>
  <c r="EK298" i="123"/>
  <c r="EK299" i="123"/>
  <c r="EK300" i="123"/>
  <c r="EK301" i="123"/>
  <c r="EK302" i="123"/>
  <c r="EK303" i="123"/>
  <c r="EK304" i="123"/>
  <c r="EK305" i="123"/>
  <c r="EK306" i="123"/>
  <c r="EK307" i="123"/>
  <c r="EK308" i="123"/>
  <c r="EK309" i="123"/>
  <c r="EK310" i="123"/>
  <c r="EK311" i="123"/>
  <c r="EK312" i="123"/>
  <c r="EK315" i="123"/>
  <c r="EK316" i="123"/>
  <c r="EK313" i="123"/>
  <c r="EK314" i="123"/>
  <c r="EK317" i="123"/>
  <c r="EK318" i="123"/>
  <c r="EK319" i="123"/>
  <c r="EK320" i="123"/>
  <c r="EK321" i="123"/>
  <c r="EK322" i="123"/>
  <c r="EK323" i="123"/>
  <c r="EK324" i="123"/>
  <c r="EK325" i="123"/>
  <c r="EK326" i="123"/>
  <c r="EK327" i="123"/>
  <c r="EK328" i="123"/>
  <c r="EK329" i="123"/>
  <c r="EK330" i="123"/>
  <c r="EK331" i="123"/>
  <c r="EK332" i="123"/>
  <c r="EK333" i="123"/>
  <c r="EK334" i="123"/>
  <c r="EK335" i="123"/>
  <c r="EK336" i="123"/>
  <c r="EK337" i="123"/>
  <c r="EK338" i="123"/>
  <c r="EK339" i="123"/>
  <c r="EK340" i="123"/>
  <c r="EK341" i="123"/>
  <c r="EK342" i="123"/>
  <c r="EK343" i="123"/>
  <c r="EK344" i="123"/>
  <c r="EK345" i="123"/>
  <c r="EK346" i="123"/>
  <c r="EK347" i="123"/>
  <c r="EK348" i="123"/>
  <c r="EK349" i="123"/>
  <c r="EK350" i="123"/>
  <c r="EK351" i="123"/>
  <c r="EK352" i="123"/>
  <c r="EK353" i="123"/>
  <c r="EK354" i="123"/>
  <c r="EK355" i="123"/>
  <c r="EK356" i="123"/>
  <c r="EK357" i="123"/>
  <c r="EK358" i="123"/>
  <c r="EK359" i="123"/>
  <c r="EK360" i="123"/>
  <c r="EK361" i="123"/>
  <c r="EK362" i="123"/>
  <c r="EK363" i="123"/>
  <c r="EK364" i="123"/>
  <c r="EK365" i="123"/>
  <c r="EK366" i="123"/>
  <c r="EK367" i="123"/>
  <c r="EK368" i="123"/>
  <c r="EK369" i="123"/>
  <c r="EK370" i="123"/>
  <c r="EK371" i="123"/>
  <c r="EK372" i="123"/>
  <c r="EK373" i="123"/>
  <c r="EK374" i="123"/>
  <c r="EK375" i="123"/>
  <c r="EK376" i="123"/>
  <c r="EK377" i="123"/>
  <c r="EK378" i="123"/>
  <c r="EK379" i="123"/>
  <c r="EK380" i="123"/>
  <c r="EK381" i="123"/>
  <c r="EK382" i="123"/>
  <c r="EK383" i="123"/>
  <c r="EK384" i="123"/>
  <c r="EK385" i="123"/>
  <c r="EK386" i="123"/>
  <c r="EK387" i="123"/>
  <c r="EK388" i="123"/>
  <c r="EK389" i="123"/>
  <c r="EK390" i="123"/>
  <c r="EK391" i="123"/>
  <c r="EK392" i="123"/>
  <c r="EK393" i="123"/>
  <c r="EK394" i="123"/>
  <c r="EK395" i="123"/>
  <c r="EK396" i="123"/>
  <c r="EK397" i="123"/>
  <c r="EK398" i="123"/>
  <c r="EK399" i="123"/>
  <c r="EK400" i="123"/>
  <c r="EK401" i="123"/>
  <c r="EK402" i="123"/>
  <c r="EK403" i="123"/>
  <c r="EK404" i="123"/>
  <c r="EK405" i="123"/>
  <c r="EK406" i="123"/>
  <c r="EK407" i="123"/>
  <c r="EK408" i="123"/>
  <c r="EK409" i="123"/>
  <c r="EK410" i="123"/>
  <c r="EK411" i="123"/>
  <c r="EK412" i="123"/>
  <c r="EK413" i="123"/>
  <c r="EK414" i="123"/>
  <c r="EK415" i="123"/>
  <c r="EK416" i="123"/>
  <c r="EK417" i="123"/>
  <c r="EK418" i="123"/>
  <c r="EK419" i="123"/>
  <c r="EK420" i="123"/>
  <c r="EK421" i="123"/>
  <c r="EK422" i="123"/>
  <c r="EK423" i="123"/>
  <c r="EK424" i="123"/>
  <c r="EK425" i="123"/>
  <c r="EK426" i="123"/>
  <c r="EK427" i="123"/>
  <c r="EK428" i="123"/>
  <c r="EK429" i="123"/>
  <c r="EK430" i="123"/>
  <c r="EK431" i="123"/>
  <c r="EK432" i="123"/>
  <c r="EK433" i="123"/>
  <c r="EK434" i="123"/>
  <c r="EK435" i="123"/>
  <c r="EK436" i="123"/>
  <c r="EK437" i="123"/>
  <c r="EK438" i="123"/>
  <c r="EK439" i="123"/>
  <c r="EK440" i="123"/>
  <c r="EK441" i="123"/>
  <c r="EK442" i="123"/>
  <c r="EK443" i="123"/>
  <c r="EK444" i="123"/>
  <c r="EK445" i="123"/>
  <c r="EK446" i="123"/>
  <c r="EK447" i="123"/>
  <c r="EK452" i="123"/>
  <c r="EK453" i="123"/>
  <c r="EK454" i="123"/>
  <c r="EK455" i="123"/>
  <c r="EK456" i="123"/>
  <c r="EK457" i="123"/>
  <c r="EK458" i="123"/>
  <c r="EK459" i="123"/>
  <c r="EK460" i="123"/>
  <c r="EK461" i="123"/>
  <c r="EK462" i="123"/>
  <c r="EK463" i="123"/>
  <c r="EK464" i="123"/>
  <c r="EK465" i="123"/>
  <c r="EK466" i="123"/>
  <c r="EK467" i="123"/>
  <c r="EK468" i="123"/>
  <c r="EK469" i="123"/>
  <c r="EK473" i="123"/>
  <c r="EK474" i="123"/>
  <c r="EK475" i="123"/>
  <c r="EK476" i="123"/>
  <c r="EK477" i="123"/>
  <c r="EK478" i="123"/>
  <c r="EK479" i="123"/>
  <c r="EK480" i="123"/>
  <c r="EK481" i="123"/>
  <c r="EK482" i="123"/>
  <c r="EK483" i="123"/>
  <c r="EK484" i="123"/>
  <c r="EK485" i="123"/>
  <c r="EK486" i="123"/>
  <c r="EK487" i="123"/>
  <c r="EK488" i="123"/>
  <c r="EK489" i="123"/>
  <c r="EK490" i="123"/>
  <c r="EK491" i="123"/>
  <c r="EK492" i="123"/>
  <c r="EK472" i="123"/>
  <c r="EK470" i="123"/>
  <c r="EK493" i="123"/>
  <c r="EK494" i="123"/>
  <c r="EK495" i="123"/>
  <c r="EK496" i="123"/>
  <c r="EK497" i="123"/>
  <c r="EK498" i="123"/>
  <c r="EK499" i="123"/>
  <c r="EK500" i="123"/>
  <c r="EK501" i="123"/>
  <c r="EK502" i="123"/>
  <c r="EK503" i="123"/>
  <c r="EK504" i="123"/>
  <c r="EK505" i="123"/>
  <c r="EK506" i="123"/>
  <c r="EK507" i="123"/>
  <c r="EK508" i="123"/>
  <c r="EK509" i="123"/>
  <c r="EK510" i="123"/>
  <c r="EK511" i="123"/>
  <c r="EK512" i="123"/>
  <c r="EK513" i="123"/>
  <c r="EK514" i="123"/>
  <c r="EK515" i="123"/>
  <c r="EK516" i="123"/>
  <c r="EK517" i="123"/>
  <c r="EK518" i="123"/>
  <c r="EK519" i="123"/>
  <c r="EK520" i="123"/>
  <c r="EK521" i="123"/>
  <c r="EK522" i="123"/>
  <c r="EK523" i="123"/>
  <c r="EK524" i="123"/>
  <c r="EK525" i="123"/>
  <c r="EK526" i="123"/>
  <c r="EK527" i="123"/>
  <c r="EK528" i="123"/>
  <c r="EK529" i="123"/>
  <c r="EK530" i="123"/>
  <c r="EK531" i="123"/>
  <c r="EK532" i="123"/>
  <c r="EK533" i="123"/>
  <c r="EK534" i="123"/>
  <c r="EK535" i="123"/>
  <c r="EK536" i="123"/>
  <c r="EK537" i="123"/>
  <c r="EK538" i="123"/>
  <c r="EK539" i="123"/>
  <c r="EK540" i="123"/>
  <c r="EK557" i="123"/>
  <c r="EK558" i="123"/>
  <c r="EK559" i="123"/>
  <c r="EK560" i="123"/>
  <c r="EK561" i="123"/>
  <c r="EK562" i="123"/>
  <c r="EK563" i="123"/>
  <c r="EK564" i="123"/>
  <c r="EK565" i="123"/>
  <c r="EK566" i="123"/>
  <c r="EK567" i="123"/>
  <c r="EK568" i="123"/>
  <c r="EK569" i="123"/>
  <c r="EK570" i="123"/>
  <c r="EK571" i="123"/>
  <c r="EK572" i="123"/>
  <c r="EK573" i="123"/>
  <c r="EK574" i="123"/>
  <c r="EK575" i="123"/>
  <c r="EK576" i="123"/>
  <c r="EK577" i="123"/>
  <c r="EK578" i="123"/>
  <c r="EK579" i="123"/>
  <c r="EK580" i="123"/>
  <c r="EK581" i="123"/>
  <c r="EK582" i="123"/>
  <c r="EK583" i="123"/>
  <c r="EK584" i="123"/>
  <c r="EK585" i="123"/>
  <c r="EK586" i="123"/>
  <c r="EK587" i="123"/>
  <c r="EK588" i="123"/>
  <c r="EK589" i="123"/>
  <c r="EK590" i="123"/>
  <c r="EK591" i="123"/>
  <c r="EK592" i="123"/>
  <c r="EK593" i="123"/>
  <c r="EK594" i="123"/>
  <c r="EK595" i="123"/>
  <c r="EK596" i="123"/>
  <c r="EK597" i="123"/>
  <c r="EK598" i="123"/>
  <c r="EK599" i="123"/>
  <c r="EK600" i="123"/>
  <c r="EK601" i="123"/>
  <c r="EK602" i="123"/>
  <c r="EK603" i="123"/>
  <c r="EK604" i="123"/>
  <c r="EK605" i="123"/>
  <c r="EK606" i="123"/>
  <c r="EK607" i="123"/>
  <c r="EK608" i="123"/>
  <c r="EK609" i="123"/>
  <c r="EK610" i="123"/>
  <c r="EK611" i="123"/>
  <c r="EK612" i="123"/>
  <c r="EK613" i="123"/>
  <c r="EK614" i="123"/>
  <c r="EK615" i="123"/>
  <c r="EK616" i="123"/>
  <c r="EK617" i="123"/>
  <c r="EK618" i="123"/>
  <c r="EK619" i="123"/>
  <c r="EK620" i="123"/>
  <c r="EK621" i="123"/>
  <c r="EK622" i="123"/>
  <c r="EK623" i="123"/>
  <c r="EK624" i="123"/>
  <c r="EK625" i="123"/>
  <c r="EK626" i="123"/>
  <c r="EK627" i="123"/>
  <c r="EK628" i="123"/>
  <c r="EK629" i="123"/>
  <c r="EK630" i="123"/>
  <c r="EK633" i="123"/>
  <c r="EK634" i="123"/>
  <c r="EK635" i="123"/>
  <c r="EK636" i="123"/>
  <c r="EK637" i="123"/>
  <c r="EK638" i="123"/>
  <c r="EK639" i="123"/>
  <c r="EK640" i="123"/>
  <c r="EK641" i="123"/>
  <c r="EK642" i="123"/>
  <c r="EK643" i="123"/>
  <c r="EK644" i="123"/>
  <c r="EK645" i="123"/>
  <c r="EK646" i="123"/>
  <c r="EK647" i="123"/>
  <c r="EK648" i="123"/>
  <c r="EK649" i="123"/>
  <c r="EK650" i="123"/>
  <c r="EK651" i="123"/>
  <c r="EK652" i="123"/>
  <c r="EK653" i="123"/>
  <c r="EK654" i="123"/>
  <c r="EK655" i="123"/>
  <c r="EK656" i="123"/>
  <c r="EK657" i="123"/>
  <c r="EK658" i="123"/>
  <c r="EK659" i="123"/>
  <c r="EK660" i="123"/>
  <c r="EK661" i="123"/>
  <c r="EK662" i="123"/>
  <c r="EK663" i="123"/>
  <c r="EK664" i="123"/>
  <c r="EK665" i="123"/>
  <c r="EK666" i="123"/>
  <c r="EK667" i="123"/>
  <c r="EK668" i="123"/>
  <c r="EK669" i="123"/>
  <c r="EK670" i="123"/>
  <c r="EK671" i="123"/>
  <c r="EK672" i="123"/>
  <c r="EK673" i="123"/>
  <c r="EK674" i="123"/>
  <c r="EK675" i="123"/>
  <c r="EK676" i="123"/>
  <c r="EK677" i="123"/>
  <c r="EK678" i="123"/>
  <c r="EK679" i="123"/>
  <c r="EK680" i="123"/>
  <c r="EK681" i="123"/>
  <c r="EK682" i="123"/>
  <c r="EK683" i="123"/>
  <c r="EK684" i="123"/>
  <c r="EK685" i="123"/>
  <c r="EK686" i="123"/>
  <c r="EK687" i="123"/>
  <c r="EK688" i="123"/>
  <c r="EK689" i="123"/>
  <c r="EK690" i="123"/>
  <c r="EK691" i="123"/>
  <c r="EK692" i="123"/>
  <c r="EK693" i="123"/>
  <c r="EK694" i="123"/>
  <c r="EK695" i="123"/>
  <c r="EK696" i="123"/>
  <c r="EK697" i="123"/>
  <c r="EK698" i="123"/>
  <c r="EK699" i="123"/>
  <c r="EK700" i="123"/>
  <c r="EK701" i="123"/>
  <c r="EK702" i="123"/>
  <c r="EK703" i="123"/>
  <c r="EK704" i="123"/>
  <c r="EK705" i="123"/>
  <c r="EK706" i="123"/>
  <c r="EK707" i="123"/>
  <c r="EK708" i="123"/>
  <c r="EK709" i="123"/>
  <c r="EK710" i="123"/>
  <c r="EK711" i="123"/>
  <c r="EK712" i="123"/>
  <c r="EK713" i="123"/>
  <c r="EK714" i="123"/>
  <c r="EK715" i="123"/>
  <c r="EK716" i="123"/>
  <c r="EK717" i="123"/>
  <c r="EK718" i="123"/>
  <c r="EK719" i="123"/>
  <c r="EK720" i="123"/>
  <c r="EK721" i="123"/>
  <c r="EK722" i="123"/>
  <c r="EK723" i="123"/>
  <c r="EK724" i="123"/>
  <c r="EK725" i="123"/>
  <c r="EK726" i="123"/>
  <c r="EK727" i="123"/>
  <c r="EK728" i="123"/>
  <c r="EK729" i="123"/>
  <c r="EK730" i="123"/>
  <c r="EK731" i="123"/>
  <c r="EK732" i="123"/>
  <c r="EK733" i="123"/>
  <c r="EK734" i="123"/>
  <c r="EK735" i="123"/>
  <c r="EK736" i="123"/>
  <c r="EK737" i="123"/>
  <c r="EK738" i="123"/>
  <c r="EK739" i="123"/>
  <c r="EK740" i="123"/>
  <c r="EK741" i="123"/>
  <c r="EK742" i="123"/>
  <c r="EK743" i="123"/>
  <c r="EK744" i="123"/>
  <c r="EK745" i="123"/>
  <c r="EK746" i="123"/>
  <c r="EK747" i="123"/>
  <c r="EK748" i="123"/>
  <c r="EK749" i="123"/>
  <c r="EK750" i="123"/>
  <c r="EK751" i="123"/>
  <c r="EK752" i="123"/>
  <c r="EK753" i="123"/>
  <c r="EK754" i="123"/>
  <c r="EK755" i="123"/>
  <c r="EK756" i="123"/>
  <c r="EK757" i="123"/>
  <c r="EK758" i="123"/>
  <c r="EK759" i="123"/>
  <c r="EK760" i="123"/>
  <c r="EK5" i="123"/>
  <c r="EJ9" i="123"/>
  <c r="EJ10" i="123"/>
  <c r="EJ11" i="123"/>
  <c r="EJ12" i="123"/>
  <c r="EJ13" i="123"/>
  <c r="EJ14" i="123"/>
  <c r="EJ15" i="123"/>
  <c r="EJ16" i="123"/>
  <c r="EJ17" i="123"/>
  <c r="EJ18" i="123"/>
  <c r="EJ19" i="123"/>
  <c r="EJ20" i="123"/>
  <c r="EJ21" i="123"/>
  <c r="EJ22" i="123"/>
  <c r="EJ23" i="123"/>
  <c r="EJ24" i="123"/>
  <c r="EJ25" i="123"/>
  <c r="EJ26" i="123"/>
  <c r="EJ6" i="123"/>
  <c r="EJ27" i="123"/>
  <c r="EJ28" i="123"/>
  <c r="EJ29" i="123"/>
  <c r="EJ30" i="123"/>
  <c r="EJ31" i="123"/>
  <c r="EJ32" i="123"/>
  <c r="EJ33" i="123"/>
  <c r="EJ34" i="123"/>
  <c r="EJ35" i="123"/>
  <c r="EJ36" i="123"/>
  <c r="EJ37" i="123"/>
  <c r="EJ38" i="123"/>
  <c r="EJ39" i="123"/>
  <c r="EJ40" i="123"/>
  <c r="EJ41" i="123"/>
  <c r="EJ42" i="123"/>
  <c r="EJ43" i="123"/>
  <c r="EJ44" i="123"/>
  <c r="EJ45" i="123"/>
  <c r="EJ46" i="123"/>
  <c r="EJ47" i="123"/>
  <c r="EJ48" i="123"/>
  <c r="EJ49" i="123"/>
  <c r="EJ50" i="123"/>
  <c r="EJ51" i="123"/>
  <c r="EJ52" i="123"/>
  <c r="EJ53" i="123"/>
  <c r="EJ54" i="123"/>
  <c r="EJ55" i="123"/>
  <c r="EJ56" i="123"/>
  <c r="EJ57" i="123"/>
  <c r="EJ58" i="123"/>
  <c r="EJ59" i="123"/>
  <c r="EJ60" i="123"/>
  <c r="EJ61" i="123"/>
  <c r="EJ62" i="123"/>
  <c r="EJ63" i="123"/>
  <c r="EJ64" i="123"/>
  <c r="EJ65" i="123"/>
  <c r="EJ66" i="123"/>
  <c r="EJ67" i="123"/>
  <c r="EJ68" i="123"/>
  <c r="EJ69" i="123"/>
  <c r="EJ70" i="123"/>
  <c r="EJ73" i="123"/>
  <c r="EJ74" i="123"/>
  <c r="EJ78" i="123"/>
  <c r="EJ79" i="123"/>
  <c r="EJ82" i="123"/>
  <c r="EJ83" i="123"/>
  <c r="EJ84" i="123"/>
  <c r="EJ85" i="123"/>
  <c r="EJ86" i="123"/>
  <c r="EJ87" i="123"/>
  <c r="EJ88" i="123"/>
  <c r="EJ89" i="123"/>
  <c r="EJ90" i="123"/>
  <c r="EJ91" i="123"/>
  <c r="EJ92" i="123"/>
  <c r="EJ93" i="123"/>
  <c r="EJ94" i="123"/>
  <c r="EJ95" i="123"/>
  <c r="EJ96" i="123"/>
  <c r="EJ97" i="123"/>
  <c r="EJ98" i="123"/>
  <c r="EJ99" i="123"/>
  <c r="EJ100" i="123"/>
  <c r="EJ101" i="123"/>
  <c r="EJ102" i="123"/>
  <c r="EJ103" i="123"/>
  <c r="EJ104" i="123"/>
  <c r="EJ105" i="123"/>
  <c r="EJ106" i="123"/>
  <c r="EJ107" i="123"/>
  <c r="EJ108" i="123"/>
  <c r="EJ109" i="123"/>
  <c r="EJ110" i="123"/>
  <c r="EJ111" i="123"/>
  <c r="EJ112" i="123"/>
  <c r="EJ113" i="123"/>
  <c r="EJ114" i="123"/>
  <c r="EJ115" i="123"/>
  <c r="EJ116" i="123"/>
  <c r="EJ117" i="123"/>
  <c r="EJ118" i="123"/>
  <c r="EJ119" i="123"/>
  <c r="EJ120" i="123"/>
  <c r="EJ121" i="123"/>
  <c r="EJ122" i="123"/>
  <c r="EJ123" i="123"/>
  <c r="EJ124" i="123"/>
  <c r="EJ125" i="123"/>
  <c r="EJ126" i="123"/>
  <c r="EJ127" i="123"/>
  <c r="EJ128" i="123"/>
  <c r="EJ129" i="123"/>
  <c r="EJ130" i="123"/>
  <c r="EJ131" i="123"/>
  <c r="EJ132" i="123"/>
  <c r="EJ133" i="123"/>
  <c r="EJ134" i="123"/>
  <c r="EJ135" i="123"/>
  <c r="EJ136" i="123"/>
  <c r="EJ137" i="123"/>
  <c r="EJ138" i="123"/>
  <c r="EJ139" i="123"/>
  <c r="EJ140" i="123"/>
  <c r="EJ141" i="123"/>
  <c r="EJ142" i="123"/>
  <c r="EJ143" i="123"/>
  <c r="EJ144" i="123"/>
  <c r="EJ145" i="123"/>
  <c r="EJ146" i="123"/>
  <c r="EJ147" i="123"/>
  <c r="EJ148" i="123"/>
  <c r="EJ149" i="123"/>
  <c r="EJ150" i="123"/>
  <c r="EJ151" i="123"/>
  <c r="EJ152" i="123"/>
  <c r="EJ153" i="123"/>
  <c r="EJ154" i="123"/>
  <c r="EJ155" i="123"/>
  <c r="EJ156" i="123"/>
  <c r="EJ157" i="123"/>
  <c r="EJ158" i="123"/>
  <c r="EJ159" i="123"/>
  <c r="EJ160" i="123"/>
  <c r="EJ161" i="123"/>
  <c r="EJ162" i="123"/>
  <c r="EJ163" i="123"/>
  <c r="EJ164" i="123"/>
  <c r="EJ165" i="123"/>
  <c r="EJ166" i="123"/>
  <c r="EJ167" i="123"/>
  <c r="EJ168" i="123"/>
  <c r="EJ169" i="123"/>
  <c r="EJ170" i="123"/>
  <c r="EJ171" i="123"/>
  <c r="EJ172" i="123"/>
  <c r="EJ173" i="123"/>
  <c r="EJ174" i="123"/>
  <c r="EJ175" i="123"/>
  <c r="EJ176" i="123"/>
  <c r="EJ177" i="123"/>
  <c r="EJ178" i="123"/>
  <c r="EJ179" i="123"/>
  <c r="EJ180" i="123"/>
  <c r="EJ181" i="123"/>
  <c r="EJ182" i="123"/>
  <c r="EJ183" i="123"/>
  <c r="EJ184" i="123"/>
  <c r="EJ185" i="123"/>
  <c r="EJ186" i="123"/>
  <c r="EJ187" i="123"/>
  <c r="EJ188" i="123"/>
  <c r="EJ189" i="123"/>
  <c r="EJ190" i="123"/>
  <c r="EJ191" i="123"/>
  <c r="EJ192" i="123"/>
  <c r="EJ193" i="123"/>
  <c r="EJ194" i="123"/>
  <c r="EJ195" i="123"/>
  <c r="EJ196" i="123"/>
  <c r="EJ197" i="123"/>
  <c r="EJ198" i="123"/>
  <c r="EJ199" i="123"/>
  <c r="EJ200" i="123"/>
  <c r="EJ201" i="123"/>
  <c r="EJ202" i="123"/>
  <c r="EJ203" i="123"/>
  <c r="EJ204" i="123"/>
  <c r="EJ205" i="123"/>
  <c r="EJ206" i="123"/>
  <c r="EJ207" i="123"/>
  <c r="EJ208" i="123"/>
  <c r="EJ209" i="123"/>
  <c r="EJ210" i="123"/>
  <c r="EJ211" i="123"/>
  <c r="EJ212" i="123"/>
  <c r="EJ213" i="123"/>
  <c r="EJ214" i="123"/>
  <c r="EJ215" i="123"/>
  <c r="EJ216" i="123"/>
  <c r="EJ217" i="123"/>
  <c r="EJ218" i="123"/>
  <c r="EJ219" i="123"/>
  <c r="EJ220" i="123"/>
  <c r="EJ221" i="123"/>
  <c r="EJ222" i="123"/>
  <c r="EJ223" i="123"/>
  <c r="EJ224" i="123"/>
  <c r="EJ225" i="123"/>
  <c r="EJ226" i="123"/>
  <c r="EJ227" i="123"/>
  <c r="EJ228" i="123"/>
  <c r="EJ229" i="123"/>
  <c r="EJ230" i="123"/>
  <c r="EJ231" i="123"/>
  <c r="EJ232" i="123"/>
  <c r="EJ233" i="123"/>
  <c r="EJ234" i="123"/>
  <c r="EJ235" i="123"/>
  <c r="EJ236" i="123"/>
  <c r="EJ237" i="123"/>
  <c r="EJ238" i="123"/>
  <c r="EJ239" i="123"/>
  <c r="EJ240" i="123"/>
  <c r="EJ241" i="123"/>
  <c r="EJ242" i="123"/>
  <c r="EJ243" i="123"/>
  <c r="EJ244" i="123"/>
  <c r="EJ245" i="123"/>
  <c r="EJ246" i="123"/>
  <c r="EJ247" i="123"/>
  <c r="EJ248" i="123"/>
  <c r="EJ249" i="123"/>
  <c r="EJ250" i="123"/>
  <c r="EJ251" i="123"/>
  <c r="EJ252" i="123"/>
  <c r="EJ253" i="123"/>
  <c r="EJ254" i="123"/>
  <c r="EJ255" i="123"/>
  <c r="EJ256" i="123"/>
  <c r="EJ257" i="123"/>
  <c r="EJ258" i="123"/>
  <c r="EJ259" i="123"/>
  <c r="EJ260" i="123"/>
  <c r="EJ261" i="123"/>
  <c r="EJ262" i="123"/>
  <c r="EJ263" i="123"/>
  <c r="EJ264" i="123"/>
  <c r="EJ267" i="123"/>
  <c r="EJ268" i="123"/>
  <c r="EJ269" i="123"/>
  <c r="EJ270" i="123"/>
  <c r="EJ271" i="123"/>
  <c r="EJ272" i="123"/>
  <c r="EJ273" i="123"/>
  <c r="EJ274" i="123"/>
  <c r="EJ275" i="123"/>
  <c r="EJ276" i="123"/>
  <c r="EJ277" i="123"/>
  <c r="EJ278" i="123"/>
  <c r="EJ279" i="123"/>
  <c r="EJ280" i="123"/>
  <c r="EJ283" i="123"/>
  <c r="EJ284" i="123"/>
  <c r="EJ285" i="123"/>
  <c r="EJ286" i="123"/>
  <c r="EJ287" i="123"/>
  <c r="EJ288" i="123"/>
  <c r="EJ289" i="123"/>
  <c r="EJ290" i="123"/>
  <c r="EJ291" i="123"/>
  <c r="EJ292" i="123"/>
  <c r="EJ293" i="123"/>
  <c r="EJ294" i="123"/>
  <c r="EJ295" i="123"/>
  <c r="EJ296" i="123"/>
  <c r="EJ297" i="123"/>
  <c r="EJ298" i="123"/>
  <c r="EJ299" i="123"/>
  <c r="EJ300" i="123"/>
  <c r="EJ301" i="123"/>
  <c r="EJ302" i="123"/>
  <c r="EJ303" i="123"/>
  <c r="EJ304" i="123"/>
  <c r="EJ305" i="123"/>
  <c r="EJ306" i="123"/>
  <c r="EJ307" i="123"/>
  <c r="EJ308" i="123"/>
  <c r="EJ309" i="123"/>
  <c r="EJ310" i="123"/>
  <c r="EJ311" i="123"/>
  <c r="EJ312" i="123"/>
  <c r="EJ315" i="123"/>
  <c r="EJ316" i="123"/>
  <c r="EJ313" i="123"/>
  <c r="EJ314" i="123"/>
  <c r="EJ317" i="123"/>
  <c r="EJ318" i="123"/>
  <c r="EJ319" i="123"/>
  <c r="EJ320" i="123"/>
  <c r="EJ321" i="123"/>
  <c r="EJ322" i="123"/>
  <c r="EJ323" i="123"/>
  <c r="EJ324" i="123"/>
  <c r="EJ325" i="123"/>
  <c r="EJ326" i="123"/>
  <c r="EJ327" i="123"/>
  <c r="EJ328" i="123"/>
  <c r="EJ329" i="123"/>
  <c r="EJ330" i="123"/>
  <c r="EJ331" i="123"/>
  <c r="EJ332" i="123"/>
  <c r="EJ333" i="123"/>
  <c r="EJ334" i="123"/>
  <c r="EJ335" i="123"/>
  <c r="EJ336" i="123"/>
  <c r="EJ337" i="123"/>
  <c r="EJ338" i="123"/>
  <c r="EJ339" i="123"/>
  <c r="EJ340" i="123"/>
  <c r="EJ341" i="123"/>
  <c r="EJ342" i="123"/>
  <c r="EJ343" i="123"/>
  <c r="EJ344" i="123"/>
  <c r="EJ345" i="123"/>
  <c r="EJ346" i="123"/>
  <c r="EJ347" i="123"/>
  <c r="EJ348" i="123"/>
  <c r="EJ349" i="123"/>
  <c r="EJ350" i="123"/>
  <c r="EJ351" i="123"/>
  <c r="EJ352" i="123"/>
  <c r="EJ353" i="123"/>
  <c r="EJ354" i="123"/>
  <c r="EJ355" i="123"/>
  <c r="EJ356" i="123"/>
  <c r="EJ357" i="123"/>
  <c r="EJ358" i="123"/>
  <c r="EJ359" i="123"/>
  <c r="EJ360" i="123"/>
  <c r="EJ361" i="123"/>
  <c r="EJ362" i="123"/>
  <c r="EJ363" i="123"/>
  <c r="EJ364" i="123"/>
  <c r="EJ365" i="123"/>
  <c r="EJ366" i="123"/>
  <c r="EJ367" i="123"/>
  <c r="EJ368" i="123"/>
  <c r="EJ369" i="123"/>
  <c r="EJ370" i="123"/>
  <c r="EJ371" i="123"/>
  <c r="EJ372" i="123"/>
  <c r="EJ373" i="123"/>
  <c r="EJ374" i="123"/>
  <c r="EJ375" i="123"/>
  <c r="EJ376" i="123"/>
  <c r="EJ377" i="123"/>
  <c r="EJ378" i="123"/>
  <c r="EJ379" i="123"/>
  <c r="EJ380" i="123"/>
  <c r="EJ381" i="123"/>
  <c r="EJ382" i="123"/>
  <c r="EJ383" i="123"/>
  <c r="EJ384" i="123"/>
  <c r="EJ385" i="123"/>
  <c r="EJ386" i="123"/>
  <c r="EJ387" i="123"/>
  <c r="EJ388" i="123"/>
  <c r="EJ389" i="123"/>
  <c r="EJ390" i="123"/>
  <c r="EJ391" i="123"/>
  <c r="EJ392" i="123"/>
  <c r="EJ393" i="123"/>
  <c r="EJ394" i="123"/>
  <c r="EJ395" i="123"/>
  <c r="EJ396" i="123"/>
  <c r="EJ397" i="123"/>
  <c r="EJ398" i="123"/>
  <c r="EJ399" i="123"/>
  <c r="EJ400" i="123"/>
  <c r="EJ401" i="123"/>
  <c r="EJ402" i="123"/>
  <c r="EJ403" i="123"/>
  <c r="EJ404" i="123"/>
  <c r="EJ405" i="123"/>
  <c r="EJ406" i="123"/>
  <c r="EJ407" i="123"/>
  <c r="EJ408" i="123"/>
  <c r="EJ409" i="123"/>
  <c r="EJ410" i="123"/>
  <c r="EJ411" i="123"/>
  <c r="EJ412" i="123"/>
  <c r="EJ413" i="123"/>
  <c r="EJ414" i="123"/>
  <c r="EJ415" i="123"/>
  <c r="EJ416" i="123"/>
  <c r="EJ417" i="123"/>
  <c r="EJ418" i="123"/>
  <c r="EJ419" i="123"/>
  <c r="EJ420" i="123"/>
  <c r="EJ421" i="123"/>
  <c r="EJ422" i="123"/>
  <c r="EJ423" i="123"/>
  <c r="EJ424" i="123"/>
  <c r="EJ425" i="123"/>
  <c r="EJ426" i="123"/>
  <c r="EJ427" i="123"/>
  <c r="EJ428" i="123"/>
  <c r="EJ429" i="123"/>
  <c r="EJ430" i="123"/>
  <c r="EJ431" i="123"/>
  <c r="EJ432" i="123"/>
  <c r="EJ433" i="123"/>
  <c r="EJ434" i="123"/>
  <c r="EJ435" i="123"/>
  <c r="EJ436" i="123"/>
  <c r="EJ437" i="123"/>
  <c r="EJ438" i="123"/>
  <c r="EJ439" i="123"/>
  <c r="EJ440" i="123"/>
  <c r="EJ441" i="123"/>
  <c r="EJ442" i="123"/>
  <c r="EJ443" i="123"/>
  <c r="EJ444" i="123"/>
  <c r="EJ445" i="123"/>
  <c r="EJ446" i="123"/>
  <c r="EJ447" i="123"/>
  <c r="EJ452" i="123"/>
  <c r="EJ453" i="123"/>
  <c r="EJ454" i="123"/>
  <c r="EJ455" i="123"/>
  <c r="EJ456" i="123"/>
  <c r="EJ457" i="123"/>
  <c r="EJ458" i="123"/>
  <c r="EJ459" i="123"/>
  <c r="EJ460" i="123"/>
  <c r="EJ461" i="123"/>
  <c r="EJ462" i="123"/>
  <c r="EJ463" i="123"/>
  <c r="EJ464" i="123"/>
  <c r="EJ465" i="123"/>
  <c r="EJ466" i="123"/>
  <c r="EJ467" i="123"/>
  <c r="EJ468" i="123"/>
  <c r="EJ469" i="123"/>
  <c r="EJ473" i="123"/>
  <c r="EJ474" i="123"/>
  <c r="EJ475" i="123"/>
  <c r="EJ476" i="123"/>
  <c r="EJ477" i="123"/>
  <c r="EJ478" i="123"/>
  <c r="EJ479" i="123"/>
  <c r="EJ480" i="123"/>
  <c r="EJ481" i="123"/>
  <c r="EJ482" i="123"/>
  <c r="EJ483" i="123"/>
  <c r="EJ484" i="123"/>
  <c r="EJ485" i="123"/>
  <c r="EJ486" i="123"/>
  <c r="EJ487" i="123"/>
  <c r="EJ488" i="123"/>
  <c r="EJ489" i="123"/>
  <c r="EJ490" i="123"/>
  <c r="EJ491" i="123"/>
  <c r="EJ492" i="123"/>
  <c r="EJ472" i="123"/>
  <c r="EJ470" i="123"/>
  <c r="EJ493" i="123"/>
  <c r="EJ494" i="123"/>
  <c r="EJ495" i="123"/>
  <c r="EJ496" i="123"/>
  <c r="EJ497" i="123"/>
  <c r="EJ498" i="123"/>
  <c r="EJ499" i="123"/>
  <c r="EJ500" i="123"/>
  <c r="EJ501" i="123"/>
  <c r="EJ502" i="123"/>
  <c r="EJ503" i="123"/>
  <c r="EJ504" i="123"/>
  <c r="EJ505" i="123"/>
  <c r="EJ506" i="123"/>
  <c r="EJ507" i="123"/>
  <c r="EJ508" i="123"/>
  <c r="EJ509" i="123"/>
  <c r="EJ510" i="123"/>
  <c r="EJ511" i="123"/>
  <c r="EJ512" i="123"/>
  <c r="EJ513" i="123"/>
  <c r="EJ514" i="123"/>
  <c r="EJ515" i="123"/>
  <c r="EJ516" i="123"/>
  <c r="EJ517" i="123"/>
  <c r="EJ518" i="123"/>
  <c r="EJ519" i="123"/>
  <c r="EJ520" i="123"/>
  <c r="EJ521" i="123"/>
  <c r="EJ522" i="123"/>
  <c r="EJ523" i="123"/>
  <c r="EJ524" i="123"/>
  <c r="EJ525" i="123"/>
  <c r="EJ526" i="123"/>
  <c r="EJ527" i="123"/>
  <c r="EJ528" i="123"/>
  <c r="EJ529" i="123"/>
  <c r="EJ530" i="123"/>
  <c r="EJ531" i="123"/>
  <c r="EJ532" i="123"/>
  <c r="EJ533" i="123"/>
  <c r="EJ534" i="123"/>
  <c r="EJ535" i="123"/>
  <c r="EJ536" i="123"/>
  <c r="EJ537" i="123"/>
  <c r="EJ538" i="123"/>
  <c r="EJ539" i="123"/>
  <c r="EJ540" i="123"/>
  <c r="EJ557" i="123"/>
  <c r="EJ558" i="123"/>
  <c r="EJ559" i="123"/>
  <c r="EJ560" i="123"/>
  <c r="EJ561" i="123"/>
  <c r="EJ562" i="123"/>
  <c r="EJ563" i="123"/>
  <c r="EJ564" i="123"/>
  <c r="EJ565" i="123"/>
  <c r="EJ566" i="123"/>
  <c r="EJ567" i="123"/>
  <c r="EJ568" i="123"/>
  <c r="EJ569" i="123"/>
  <c r="EJ570" i="123"/>
  <c r="EJ571" i="123"/>
  <c r="EJ572" i="123"/>
  <c r="EJ573" i="123"/>
  <c r="EJ574" i="123"/>
  <c r="EJ575" i="123"/>
  <c r="EJ576" i="123"/>
  <c r="EJ577" i="123"/>
  <c r="EJ578" i="123"/>
  <c r="EJ579" i="123"/>
  <c r="EJ580" i="123"/>
  <c r="EJ581" i="123"/>
  <c r="EJ582" i="123"/>
  <c r="EJ583" i="123"/>
  <c r="EJ584" i="123"/>
  <c r="EJ585" i="123"/>
  <c r="EJ586" i="123"/>
  <c r="EJ587" i="123"/>
  <c r="EJ588" i="123"/>
  <c r="EJ589" i="123"/>
  <c r="EJ590" i="123"/>
  <c r="EJ591" i="123"/>
  <c r="EJ592" i="123"/>
  <c r="EJ593" i="123"/>
  <c r="EJ594" i="123"/>
  <c r="EJ595" i="123"/>
  <c r="EJ596" i="123"/>
  <c r="EJ597" i="123"/>
  <c r="EJ598" i="123"/>
  <c r="EJ599" i="123"/>
  <c r="EJ600" i="123"/>
  <c r="EJ601" i="123"/>
  <c r="EJ602" i="123"/>
  <c r="EJ603" i="123"/>
  <c r="EJ604" i="123"/>
  <c r="EJ605" i="123"/>
  <c r="EJ606" i="123"/>
  <c r="EJ607" i="123"/>
  <c r="EJ608" i="123"/>
  <c r="EJ609" i="123"/>
  <c r="EJ610" i="123"/>
  <c r="EJ611" i="123"/>
  <c r="EJ612" i="123"/>
  <c r="EJ613" i="123"/>
  <c r="EJ614" i="123"/>
  <c r="EJ615" i="123"/>
  <c r="EJ616" i="123"/>
  <c r="EJ617" i="123"/>
  <c r="EJ618" i="123"/>
  <c r="EJ619" i="123"/>
  <c r="EJ620" i="123"/>
  <c r="EJ621" i="123"/>
  <c r="EJ622" i="123"/>
  <c r="EJ623" i="123"/>
  <c r="EJ624" i="123"/>
  <c r="EJ625" i="123"/>
  <c r="EJ626" i="123"/>
  <c r="EJ627" i="123"/>
  <c r="EJ628" i="123"/>
  <c r="EJ629" i="123"/>
  <c r="EJ630" i="123"/>
  <c r="EJ633" i="123"/>
  <c r="EJ634" i="123"/>
  <c r="EJ635" i="123"/>
  <c r="EJ636" i="123"/>
  <c r="EJ637" i="123"/>
  <c r="EJ638" i="123"/>
  <c r="EJ639" i="123"/>
  <c r="EJ640" i="123"/>
  <c r="EJ641" i="123"/>
  <c r="EJ642" i="123"/>
  <c r="EJ643" i="123"/>
  <c r="EJ644" i="123"/>
  <c r="EJ645" i="123"/>
  <c r="EJ646" i="123"/>
  <c r="EJ647" i="123"/>
  <c r="EJ648" i="123"/>
  <c r="EJ649" i="123"/>
  <c r="EJ650" i="123"/>
  <c r="EJ651" i="123"/>
  <c r="EJ652" i="123"/>
  <c r="EJ653" i="123"/>
  <c r="EJ654" i="123"/>
  <c r="EJ655" i="123"/>
  <c r="EJ656" i="123"/>
  <c r="EJ657" i="123"/>
  <c r="EJ658" i="123"/>
  <c r="EJ659" i="123"/>
  <c r="EJ660" i="123"/>
  <c r="EJ661" i="123"/>
  <c r="EJ662" i="123"/>
  <c r="EJ663" i="123"/>
  <c r="EJ664" i="123"/>
  <c r="EJ665" i="123"/>
  <c r="EJ666" i="123"/>
  <c r="EJ667" i="123"/>
  <c r="EJ668" i="123"/>
  <c r="EJ669" i="123"/>
  <c r="EJ670" i="123"/>
  <c r="EJ671" i="123"/>
  <c r="EJ672" i="123"/>
  <c r="EJ673" i="123"/>
  <c r="EJ674" i="123"/>
  <c r="EJ675" i="123"/>
  <c r="EJ676" i="123"/>
  <c r="EJ677" i="123"/>
  <c r="EJ678" i="123"/>
  <c r="EJ679" i="123"/>
  <c r="EJ680" i="123"/>
  <c r="EJ681" i="123"/>
  <c r="EJ682" i="123"/>
  <c r="EJ683" i="123"/>
  <c r="EJ684" i="123"/>
  <c r="EJ685" i="123"/>
  <c r="EJ686" i="123"/>
  <c r="EJ687" i="123"/>
  <c r="EJ688" i="123"/>
  <c r="EJ689" i="123"/>
  <c r="EJ690" i="123"/>
  <c r="EJ691" i="123"/>
  <c r="EJ692" i="123"/>
  <c r="EJ693" i="123"/>
  <c r="EJ694" i="123"/>
  <c r="EJ695" i="123"/>
  <c r="EJ696" i="123"/>
  <c r="EJ697" i="123"/>
  <c r="EJ698" i="123"/>
  <c r="EJ699" i="123"/>
  <c r="EJ700" i="123"/>
  <c r="EJ701" i="123"/>
  <c r="EJ702" i="123"/>
  <c r="EJ703" i="123"/>
  <c r="EJ704" i="123"/>
  <c r="EJ705" i="123"/>
  <c r="EJ706" i="123"/>
  <c r="EJ707" i="123"/>
  <c r="EJ708" i="123"/>
  <c r="EJ709" i="123"/>
  <c r="EJ710" i="123"/>
  <c r="EJ711" i="123"/>
  <c r="EJ712" i="123"/>
  <c r="EJ713" i="123"/>
  <c r="EJ714" i="123"/>
  <c r="EJ715" i="123"/>
  <c r="EJ716" i="123"/>
  <c r="EJ717" i="123"/>
  <c r="EJ718" i="123"/>
  <c r="EJ719" i="123"/>
  <c r="EJ720" i="123"/>
  <c r="EJ721" i="123"/>
  <c r="EJ722" i="123"/>
  <c r="EJ723" i="123"/>
  <c r="EJ724" i="123"/>
  <c r="EJ725" i="123"/>
  <c r="EJ726" i="123"/>
  <c r="EJ727" i="123"/>
  <c r="EJ728" i="123"/>
  <c r="EJ729" i="123"/>
  <c r="EJ730" i="123"/>
  <c r="EJ731" i="123"/>
  <c r="EJ732" i="123"/>
  <c r="EJ733" i="123"/>
  <c r="EJ734" i="123"/>
  <c r="EJ735" i="123"/>
  <c r="EJ736" i="123"/>
  <c r="EJ737" i="123"/>
  <c r="EJ738" i="123"/>
  <c r="EJ739" i="123"/>
  <c r="EJ740" i="123"/>
  <c r="EJ741" i="123"/>
  <c r="EJ742" i="123"/>
  <c r="EJ743" i="123"/>
  <c r="EJ744" i="123"/>
  <c r="EJ745" i="123"/>
  <c r="EJ746" i="123"/>
  <c r="EJ747" i="123"/>
  <c r="EJ748" i="123"/>
  <c r="EJ749" i="123"/>
  <c r="EJ750" i="123"/>
  <c r="EJ751" i="123"/>
  <c r="EJ752" i="123"/>
  <c r="EJ753" i="123"/>
  <c r="EJ754" i="123"/>
  <c r="EJ755" i="123"/>
  <c r="EJ756" i="123"/>
  <c r="EJ757" i="123"/>
  <c r="EJ758" i="123"/>
  <c r="EJ759" i="123"/>
  <c r="EJ760" i="123"/>
  <c r="EJ5" i="123"/>
  <c r="EI9" i="123"/>
  <c r="EI10" i="123"/>
  <c r="EI11" i="123"/>
  <c r="EI12" i="123"/>
  <c r="EI13" i="123"/>
  <c r="EI14" i="123"/>
  <c r="EI15" i="123"/>
  <c r="EI16" i="123"/>
  <c r="EI17" i="123"/>
  <c r="EI18" i="123"/>
  <c r="EI19" i="123"/>
  <c r="EI20" i="123"/>
  <c r="EI21" i="123"/>
  <c r="EI22" i="123"/>
  <c r="EI23" i="123"/>
  <c r="EI24" i="123"/>
  <c r="EI25" i="123"/>
  <c r="EI26" i="123"/>
  <c r="EI6" i="123"/>
  <c r="EI27" i="123"/>
  <c r="EI28" i="123"/>
  <c r="EI29" i="123"/>
  <c r="EI30" i="123"/>
  <c r="EI31" i="123"/>
  <c r="EI32" i="123"/>
  <c r="EI33" i="123"/>
  <c r="EI34" i="123"/>
  <c r="EI35" i="123"/>
  <c r="EI36" i="123"/>
  <c r="EI37" i="123"/>
  <c r="EI38" i="123"/>
  <c r="EI39" i="123"/>
  <c r="EI40" i="123"/>
  <c r="EI41" i="123"/>
  <c r="EI42" i="123"/>
  <c r="EI43" i="123"/>
  <c r="EI44" i="123"/>
  <c r="EI45" i="123"/>
  <c r="EI46" i="123"/>
  <c r="EI47" i="123"/>
  <c r="EI48" i="123"/>
  <c r="EI49" i="123"/>
  <c r="EI50" i="123"/>
  <c r="EI51" i="123"/>
  <c r="EI52" i="123"/>
  <c r="EI53" i="123"/>
  <c r="EI54" i="123"/>
  <c r="EI55" i="123"/>
  <c r="EI56" i="123"/>
  <c r="EI57" i="123"/>
  <c r="EI58" i="123"/>
  <c r="EI59" i="123"/>
  <c r="EI60" i="123"/>
  <c r="EI61" i="123"/>
  <c r="EI62" i="123"/>
  <c r="EI63" i="123"/>
  <c r="EI64" i="123"/>
  <c r="EI65" i="123"/>
  <c r="EI66" i="123"/>
  <c r="EI67" i="123"/>
  <c r="EI68" i="123"/>
  <c r="EI69" i="123"/>
  <c r="EI70" i="123"/>
  <c r="EI73" i="123"/>
  <c r="EI74" i="123"/>
  <c r="EI78" i="123"/>
  <c r="EI79" i="123"/>
  <c r="EI82" i="123"/>
  <c r="EI83" i="123"/>
  <c r="EI84" i="123"/>
  <c r="EI85" i="123"/>
  <c r="EI86" i="123"/>
  <c r="EI87" i="123"/>
  <c r="EI88" i="123"/>
  <c r="EI89" i="123"/>
  <c r="EI90" i="123"/>
  <c r="EI91" i="123"/>
  <c r="EI92" i="123"/>
  <c r="EI93" i="123"/>
  <c r="EI94" i="123"/>
  <c r="EI95" i="123"/>
  <c r="EI96" i="123"/>
  <c r="EI97" i="123"/>
  <c r="EI98" i="123"/>
  <c r="EI99" i="123"/>
  <c r="EI100" i="123"/>
  <c r="EI101" i="123"/>
  <c r="EI102" i="123"/>
  <c r="EI103" i="123"/>
  <c r="EI104" i="123"/>
  <c r="EI105" i="123"/>
  <c r="EI106" i="123"/>
  <c r="EI107" i="123"/>
  <c r="EI108" i="123"/>
  <c r="EI109" i="123"/>
  <c r="EI110" i="123"/>
  <c r="EI111" i="123"/>
  <c r="EI112" i="123"/>
  <c r="EI113" i="123"/>
  <c r="EI114" i="123"/>
  <c r="EI115" i="123"/>
  <c r="EI116" i="123"/>
  <c r="EI117" i="123"/>
  <c r="EI118" i="123"/>
  <c r="EI119" i="123"/>
  <c r="EI120" i="123"/>
  <c r="EI121" i="123"/>
  <c r="EI122" i="123"/>
  <c r="EI123" i="123"/>
  <c r="EI124" i="123"/>
  <c r="EI125" i="123"/>
  <c r="EI126" i="123"/>
  <c r="EI127" i="123"/>
  <c r="EI128" i="123"/>
  <c r="EI129" i="123"/>
  <c r="EI130" i="123"/>
  <c r="EI131" i="123"/>
  <c r="EI132" i="123"/>
  <c r="EI133" i="123"/>
  <c r="EI134" i="123"/>
  <c r="EI135" i="123"/>
  <c r="EI136" i="123"/>
  <c r="EI137" i="123"/>
  <c r="EI138" i="123"/>
  <c r="EI139" i="123"/>
  <c r="EI140" i="123"/>
  <c r="EI141" i="123"/>
  <c r="EI142" i="123"/>
  <c r="EI143" i="123"/>
  <c r="EI144" i="123"/>
  <c r="EI145" i="123"/>
  <c r="EI146" i="123"/>
  <c r="EI147" i="123"/>
  <c r="EI148" i="123"/>
  <c r="EI149" i="123"/>
  <c r="EI150" i="123"/>
  <c r="EI151" i="123"/>
  <c r="EI152" i="123"/>
  <c r="EI153" i="123"/>
  <c r="EI154" i="123"/>
  <c r="EI155" i="123"/>
  <c r="EI156" i="123"/>
  <c r="EI157" i="123"/>
  <c r="EI158" i="123"/>
  <c r="EI159" i="123"/>
  <c r="EI160" i="123"/>
  <c r="EI161" i="123"/>
  <c r="EI162" i="123"/>
  <c r="EI163" i="123"/>
  <c r="EI164" i="123"/>
  <c r="EI165" i="123"/>
  <c r="EI166" i="123"/>
  <c r="EI167" i="123"/>
  <c r="EI168" i="123"/>
  <c r="EI169" i="123"/>
  <c r="EI170" i="123"/>
  <c r="EI171" i="123"/>
  <c r="EI172" i="123"/>
  <c r="EI173" i="123"/>
  <c r="EI174" i="123"/>
  <c r="EI175" i="123"/>
  <c r="EI176" i="123"/>
  <c r="EI177" i="123"/>
  <c r="EI178" i="123"/>
  <c r="EI179" i="123"/>
  <c r="EI180" i="123"/>
  <c r="EI181" i="123"/>
  <c r="EI182" i="123"/>
  <c r="EI183" i="123"/>
  <c r="EI184" i="123"/>
  <c r="EI185" i="123"/>
  <c r="EI186" i="123"/>
  <c r="EI187" i="123"/>
  <c r="EI188" i="123"/>
  <c r="EI189" i="123"/>
  <c r="EI190" i="123"/>
  <c r="EI191" i="123"/>
  <c r="EI192" i="123"/>
  <c r="EI193" i="123"/>
  <c r="EI194" i="123"/>
  <c r="EI195" i="123"/>
  <c r="EI196" i="123"/>
  <c r="EI197" i="123"/>
  <c r="EI198" i="123"/>
  <c r="EI199" i="123"/>
  <c r="EI200" i="123"/>
  <c r="EI201" i="123"/>
  <c r="EI202" i="123"/>
  <c r="EI203" i="123"/>
  <c r="EI204" i="123"/>
  <c r="EI205" i="123"/>
  <c r="EI206" i="123"/>
  <c r="EI207" i="123"/>
  <c r="EI208" i="123"/>
  <c r="EI209" i="123"/>
  <c r="EI210" i="123"/>
  <c r="EI211" i="123"/>
  <c r="EI212" i="123"/>
  <c r="EI213" i="123"/>
  <c r="EI214" i="123"/>
  <c r="EI215" i="123"/>
  <c r="EI216" i="123"/>
  <c r="EI217" i="123"/>
  <c r="EI218" i="123"/>
  <c r="EI219" i="123"/>
  <c r="EI220" i="123"/>
  <c r="EI221" i="123"/>
  <c r="EI222" i="123"/>
  <c r="EI223" i="123"/>
  <c r="EI224" i="123"/>
  <c r="EI225" i="123"/>
  <c r="EI226" i="123"/>
  <c r="EI227" i="123"/>
  <c r="EI228" i="123"/>
  <c r="EI229" i="123"/>
  <c r="EI230" i="123"/>
  <c r="EI231" i="123"/>
  <c r="EI232" i="123"/>
  <c r="EI233" i="123"/>
  <c r="EI234" i="123"/>
  <c r="EI235" i="123"/>
  <c r="EI236" i="123"/>
  <c r="EI237" i="123"/>
  <c r="EI238" i="123"/>
  <c r="EI239" i="123"/>
  <c r="EI240" i="123"/>
  <c r="EI241" i="123"/>
  <c r="EI242" i="123"/>
  <c r="EI243" i="123"/>
  <c r="EI244" i="123"/>
  <c r="EI245" i="123"/>
  <c r="EI246" i="123"/>
  <c r="EI247" i="123"/>
  <c r="EI248" i="123"/>
  <c r="EI249" i="123"/>
  <c r="EI250" i="123"/>
  <c r="EI251" i="123"/>
  <c r="EI252" i="123"/>
  <c r="EI253" i="123"/>
  <c r="EI254" i="123"/>
  <c r="EI255" i="123"/>
  <c r="EI256" i="123"/>
  <c r="EI257" i="123"/>
  <c r="EI258" i="123"/>
  <c r="EI259" i="123"/>
  <c r="EI260" i="123"/>
  <c r="EI261" i="123"/>
  <c r="EI262" i="123"/>
  <c r="EI263" i="123"/>
  <c r="EI264" i="123"/>
  <c r="EI267" i="123"/>
  <c r="EI268" i="123"/>
  <c r="EI269" i="123"/>
  <c r="EI270" i="123"/>
  <c r="EI271" i="123"/>
  <c r="EI272" i="123"/>
  <c r="EI273" i="123"/>
  <c r="EI274" i="123"/>
  <c r="EI275" i="123"/>
  <c r="EI276" i="123"/>
  <c r="EI277" i="123"/>
  <c r="EI278" i="123"/>
  <c r="EI279" i="123"/>
  <c r="EI280" i="123"/>
  <c r="EI283" i="123"/>
  <c r="EI284" i="123"/>
  <c r="EI285" i="123"/>
  <c r="EI286" i="123"/>
  <c r="EI287" i="123"/>
  <c r="EI288" i="123"/>
  <c r="EI289" i="123"/>
  <c r="EI290" i="123"/>
  <c r="EI291" i="123"/>
  <c r="EI292" i="123"/>
  <c r="EI293" i="123"/>
  <c r="EI294" i="123"/>
  <c r="EI295" i="123"/>
  <c r="EI296" i="123"/>
  <c r="EI297" i="123"/>
  <c r="EI298" i="123"/>
  <c r="EI299" i="123"/>
  <c r="EI300" i="123"/>
  <c r="EI301" i="123"/>
  <c r="EI302" i="123"/>
  <c r="EI303" i="123"/>
  <c r="EI304" i="123"/>
  <c r="EI305" i="123"/>
  <c r="EI306" i="123"/>
  <c r="EI307" i="123"/>
  <c r="EI308" i="123"/>
  <c r="EI309" i="123"/>
  <c r="EI310" i="123"/>
  <c r="EI311" i="123"/>
  <c r="EI312" i="123"/>
  <c r="EI315" i="123"/>
  <c r="EI316" i="123"/>
  <c r="EI313" i="123"/>
  <c r="EI314" i="123"/>
  <c r="EI317" i="123"/>
  <c r="EI318" i="123"/>
  <c r="EI319" i="123"/>
  <c r="EI320" i="123"/>
  <c r="EI321" i="123"/>
  <c r="EI322" i="123"/>
  <c r="EI323" i="123"/>
  <c r="EI324" i="123"/>
  <c r="EI325" i="123"/>
  <c r="EI326" i="123"/>
  <c r="EI327" i="123"/>
  <c r="EI328" i="123"/>
  <c r="EI329" i="123"/>
  <c r="EI330" i="123"/>
  <c r="EI331" i="123"/>
  <c r="EI332" i="123"/>
  <c r="EI333" i="123"/>
  <c r="EI334" i="123"/>
  <c r="EI335" i="123"/>
  <c r="EI336" i="123"/>
  <c r="EI337" i="123"/>
  <c r="EI338" i="123"/>
  <c r="EI339" i="123"/>
  <c r="EI340" i="123"/>
  <c r="EI341" i="123"/>
  <c r="EI342" i="123"/>
  <c r="EI343" i="123"/>
  <c r="EI344" i="123"/>
  <c r="EI345" i="123"/>
  <c r="EI346" i="123"/>
  <c r="EI347" i="123"/>
  <c r="EI348" i="123"/>
  <c r="EI349" i="123"/>
  <c r="EI350" i="123"/>
  <c r="EI351" i="123"/>
  <c r="EI352" i="123"/>
  <c r="EI353" i="123"/>
  <c r="EI354" i="123"/>
  <c r="EI355" i="123"/>
  <c r="EI356" i="123"/>
  <c r="EI357" i="123"/>
  <c r="EI358" i="123"/>
  <c r="EI359" i="123"/>
  <c r="EI360" i="123"/>
  <c r="EI361" i="123"/>
  <c r="EI362" i="123"/>
  <c r="EI363" i="123"/>
  <c r="EI364" i="123"/>
  <c r="EI365" i="123"/>
  <c r="EI366" i="123"/>
  <c r="EI367" i="123"/>
  <c r="EI368" i="123"/>
  <c r="EI369" i="123"/>
  <c r="EI370" i="123"/>
  <c r="EI371" i="123"/>
  <c r="EI372" i="123"/>
  <c r="EI373" i="123"/>
  <c r="EI374" i="123"/>
  <c r="EI375" i="123"/>
  <c r="EI376" i="123"/>
  <c r="EI377" i="123"/>
  <c r="EI378" i="123"/>
  <c r="EI379" i="123"/>
  <c r="EI380" i="123"/>
  <c r="EI381" i="123"/>
  <c r="EI382" i="123"/>
  <c r="EI383" i="123"/>
  <c r="EI384" i="123"/>
  <c r="EI385" i="123"/>
  <c r="EI386" i="123"/>
  <c r="EI387" i="123"/>
  <c r="EI388" i="123"/>
  <c r="EI389" i="123"/>
  <c r="EI390" i="123"/>
  <c r="EI391" i="123"/>
  <c r="EI392" i="123"/>
  <c r="EI393" i="123"/>
  <c r="EI394" i="123"/>
  <c r="EI395" i="123"/>
  <c r="EI396" i="123"/>
  <c r="EI397" i="123"/>
  <c r="EI398" i="123"/>
  <c r="EI399" i="123"/>
  <c r="EI400" i="123"/>
  <c r="EI401" i="123"/>
  <c r="EI402" i="123"/>
  <c r="EI403" i="123"/>
  <c r="EI404" i="123"/>
  <c r="EI405" i="123"/>
  <c r="EI406" i="123"/>
  <c r="EI407" i="123"/>
  <c r="EI408" i="123"/>
  <c r="EI409" i="123"/>
  <c r="EI410" i="123"/>
  <c r="EI411" i="123"/>
  <c r="EI412" i="123"/>
  <c r="EI413" i="123"/>
  <c r="EI414" i="123"/>
  <c r="EI415" i="123"/>
  <c r="EI416" i="123"/>
  <c r="EI417" i="123"/>
  <c r="EI418" i="123"/>
  <c r="EI419" i="123"/>
  <c r="EI420" i="123"/>
  <c r="EI421" i="123"/>
  <c r="EI422" i="123"/>
  <c r="EI423" i="123"/>
  <c r="EI424" i="123"/>
  <c r="EI425" i="123"/>
  <c r="EI426" i="123"/>
  <c r="EI427" i="123"/>
  <c r="EI428" i="123"/>
  <c r="EI429" i="123"/>
  <c r="EI430" i="123"/>
  <c r="EI431" i="123"/>
  <c r="EI432" i="123"/>
  <c r="EI433" i="123"/>
  <c r="EI434" i="123"/>
  <c r="EI435" i="123"/>
  <c r="EI436" i="123"/>
  <c r="EI437" i="123"/>
  <c r="EI438" i="123"/>
  <c r="EI439" i="123"/>
  <c r="EI440" i="123"/>
  <c r="EI441" i="123"/>
  <c r="EI442" i="123"/>
  <c r="EI443" i="123"/>
  <c r="EI444" i="123"/>
  <c r="EI445" i="123"/>
  <c r="EI446" i="123"/>
  <c r="EI447" i="123"/>
  <c r="EI452" i="123"/>
  <c r="EI453" i="123"/>
  <c r="EI454" i="123"/>
  <c r="EI455" i="123"/>
  <c r="EI456" i="123"/>
  <c r="EI457" i="123"/>
  <c r="EI458" i="123"/>
  <c r="EI459" i="123"/>
  <c r="EI460" i="123"/>
  <c r="EI461" i="123"/>
  <c r="EI462" i="123"/>
  <c r="EI463" i="123"/>
  <c r="EI464" i="123"/>
  <c r="EI465" i="123"/>
  <c r="EI466" i="123"/>
  <c r="EI467" i="123"/>
  <c r="EI468" i="123"/>
  <c r="EI469" i="123"/>
  <c r="EI473" i="123"/>
  <c r="EI474" i="123"/>
  <c r="EI475" i="123"/>
  <c r="EI476" i="123"/>
  <c r="EI477" i="123"/>
  <c r="EI478" i="123"/>
  <c r="EI479" i="123"/>
  <c r="EI480" i="123"/>
  <c r="EI481" i="123"/>
  <c r="EI482" i="123"/>
  <c r="EI483" i="123"/>
  <c r="EI484" i="123"/>
  <c r="EI485" i="123"/>
  <c r="EI486" i="123"/>
  <c r="EI487" i="123"/>
  <c r="EI488" i="123"/>
  <c r="EI489" i="123"/>
  <c r="EI490" i="123"/>
  <c r="EI491" i="123"/>
  <c r="EI492" i="123"/>
  <c r="EI472" i="123"/>
  <c r="EI470" i="123"/>
  <c r="EI493" i="123"/>
  <c r="EI494" i="123"/>
  <c r="EI495" i="123"/>
  <c r="EI496" i="123"/>
  <c r="EI497" i="123"/>
  <c r="EI498" i="123"/>
  <c r="EI499" i="123"/>
  <c r="EI500" i="123"/>
  <c r="EI501" i="123"/>
  <c r="EI502" i="123"/>
  <c r="EI503" i="123"/>
  <c r="EI504" i="123"/>
  <c r="EI505" i="123"/>
  <c r="EI506" i="123"/>
  <c r="EI507" i="123"/>
  <c r="EI508" i="123"/>
  <c r="EI509" i="123"/>
  <c r="EI510" i="123"/>
  <c r="EI511" i="123"/>
  <c r="EI512" i="123"/>
  <c r="EI513" i="123"/>
  <c r="EI514" i="123"/>
  <c r="EI515" i="123"/>
  <c r="EI516" i="123"/>
  <c r="EI517" i="123"/>
  <c r="EI518" i="123"/>
  <c r="EI519" i="123"/>
  <c r="EI520" i="123"/>
  <c r="EI521" i="123"/>
  <c r="EI522" i="123"/>
  <c r="EI523" i="123"/>
  <c r="EI524" i="123"/>
  <c r="EI525" i="123"/>
  <c r="EI526" i="123"/>
  <c r="EI527" i="123"/>
  <c r="EI528" i="123"/>
  <c r="EI529" i="123"/>
  <c r="EI530" i="123"/>
  <c r="EI531" i="123"/>
  <c r="EI532" i="123"/>
  <c r="EI533" i="123"/>
  <c r="EI534" i="123"/>
  <c r="EI535" i="123"/>
  <c r="EI536" i="123"/>
  <c r="EI537" i="123"/>
  <c r="EI538" i="123"/>
  <c r="EI539" i="123"/>
  <c r="EI540" i="123"/>
  <c r="EI557" i="123"/>
  <c r="EI558" i="123"/>
  <c r="EI559" i="123"/>
  <c r="EI560" i="123"/>
  <c r="EI561" i="123"/>
  <c r="EI562" i="123"/>
  <c r="EI563" i="123"/>
  <c r="EI564" i="123"/>
  <c r="EI565" i="123"/>
  <c r="EI566" i="123"/>
  <c r="EI567" i="123"/>
  <c r="EI568" i="123"/>
  <c r="EI569" i="123"/>
  <c r="EI570" i="123"/>
  <c r="EI571" i="123"/>
  <c r="EI572" i="123"/>
  <c r="EI573" i="123"/>
  <c r="EI574" i="123"/>
  <c r="EI575" i="123"/>
  <c r="EI576" i="123"/>
  <c r="EI577" i="123"/>
  <c r="EI578" i="123"/>
  <c r="EI579" i="123"/>
  <c r="EI580" i="123"/>
  <c r="EI581" i="123"/>
  <c r="EI582" i="123"/>
  <c r="EI583" i="123"/>
  <c r="EI584" i="123"/>
  <c r="EI585" i="123"/>
  <c r="EI586" i="123"/>
  <c r="EI587" i="123"/>
  <c r="EI588" i="123"/>
  <c r="EI589" i="123"/>
  <c r="EI590" i="123"/>
  <c r="EI591" i="123"/>
  <c r="EI592" i="123"/>
  <c r="EI593" i="123"/>
  <c r="EI594" i="123"/>
  <c r="EI595" i="123"/>
  <c r="EI596" i="123"/>
  <c r="EI597" i="123"/>
  <c r="EI598" i="123"/>
  <c r="EI599" i="123"/>
  <c r="EI600" i="123"/>
  <c r="EI601" i="123"/>
  <c r="EI602" i="123"/>
  <c r="EI603" i="123"/>
  <c r="EI604" i="123"/>
  <c r="EI605" i="123"/>
  <c r="EI606" i="123"/>
  <c r="EI607" i="123"/>
  <c r="EI608" i="123"/>
  <c r="EI609" i="123"/>
  <c r="EI610" i="123"/>
  <c r="EI611" i="123"/>
  <c r="EI612" i="123"/>
  <c r="EI613" i="123"/>
  <c r="EI614" i="123"/>
  <c r="EI615" i="123"/>
  <c r="EI616" i="123"/>
  <c r="EI617" i="123"/>
  <c r="EI618" i="123"/>
  <c r="EI619" i="123"/>
  <c r="EI620" i="123"/>
  <c r="EI621" i="123"/>
  <c r="EI622" i="123"/>
  <c r="EI623" i="123"/>
  <c r="EI624" i="123"/>
  <c r="EI625" i="123"/>
  <c r="EI626" i="123"/>
  <c r="EI627" i="123"/>
  <c r="EI628" i="123"/>
  <c r="EI629" i="123"/>
  <c r="EI630" i="123"/>
  <c r="EI633" i="123"/>
  <c r="EI634" i="123"/>
  <c r="EI635" i="123"/>
  <c r="EI636" i="123"/>
  <c r="EI637" i="123"/>
  <c r="EI638" i="123"/>
  <c r="EI639" i="123"/>
  <c r="EI640" i="123"/>
  <c r="EI641" i="123"/>
  <c r="EI642" i="123"/>
  <c r="EI643" i="123"/>
  <c r="EI644" i="123"/>
  <c r="EI645" i="123"/>
  <c r="EI646" i="123"/>
  <c r="EI647" i="123"/>
  <c r="EI648" i="123"/>
  <c r="EI649" i="123"/>
  <c r="EI650" i="123"/>
  <c r="EI651" i="123"/>
  <c r="EI652" i="123"/>
  <c r="EI653" i="123"/>
  <c r="EI654" i="123"/>
  <c r="EI655" i="123"/>
  <c r="EI656" i="123"/>
  <c r="EI657" i="123"/>
  <c r="EI658" i="123"/>
  <c r="EI659" i="123"/>
  <c r="EI660" i="123"/>
  <c r="EI661" i="123"/>
  <c r="EI662" i="123"/>
  <c r="EI663" i="123"/>
  <c r="EI664" i="123"/>
  <c r="EI665" i="123"/>
  <c r="EI666" i="123"/>
  <c r="EI667" i="123"/>
  <c r="EI668" i="123"/>
  <c r="EI669" i="123"/>
  <c r="EI670" i="123"/>
  <c r="EI671" i="123"/>
  <c r="EI672" i="123"/>
  <c r="EI673" i="123"/>
  <c r="EI674" i="123"/>
  <c r="EI675" i="123"/>
  <c r="EI676" i="123"/>
  <c r="EI677" i="123"/>
  <c r="EI678" i="123"/>
  <c r="EI679" i="123"/>
  <c r="EI680" i="123"/>
  <c r="EI681" i="123"/>
  <c r="EI682" i="123"/>
  <c r="EI683" i="123"/>
  <c r="EI684" i="123"/>
  <c r="EI685" i="123"/>
  <c r="EI686" i="123"/>
  <c r="EI687" i="123"/>
  <c r="EI688" i="123"/>
  <c r="EI689" i="123"/>
  <c r="EI690" i="123"/>
  <c r="EI691" i="123"/>
  <c r="EI692" i="123"/>
  <c r="EI693" i="123"/>
  <c r="EI694" i="123"/>
  <c r="EI695" i="123"/>
  <c r="EI696" i="123"/>
  <c r="EI697" i="123"/>
  <c r="EI698" i="123"/>
  <c r="EI699" i="123"/>
  <c r="EI700" i="123"/>
  <c r="EI701" i="123"/>
  <c r="EI702" i="123"/>
  <c r="EI703" i="123"/>
  <c r="EI704" i="123"/>
  <c r="EI705" i="123"/>
  <c r="EI706" i="123"/>
  <c r="EI707" i="123"/>
  <c r="EI708" i="123"/>
  <c r="EI709" i="123"/>
  <c r="EI710" i="123"/>
  <c r="EI711" i="123"/>
  <c r="EI712" i="123"/>
  <c r="EI713" i="123"/>
  <c r="EI714" i="123"/>
  <c r="EI715" i="123"/>
  <c r="EI716" i="123"/>
  <c r="EI717" i="123"/>
  <c r="EI718" i="123"/>
  <c r="EI719" i="123"/>
  <c r="EI720" i="123"/>
  <c r="EI721" i="123"/>
  <c r="EI722" i="123"/>
  <c r="EI723" i="123"/>
  <c r="EI724" i="123"/>
  <c r="EI725" i="123"/>
  <c r="EI726" i="123"/>
  <c r="EI727" i="123"/>
  <c r="EI728" i="123"/>
  <c r="EI729" i="123"/>
  <c r="EI730" i="123"/>
  <c r="EI731" i="123"/>
  <c r="EI732" i="123"/>
  <c r="EI733" i="123"/>
  <c r="EI734" i="123"/>
  <c r="EI735" i="123"/>
  <c r="EI736" i="123"/>
  <c r="EI737" i="123"/>
  <c r="EI738" i="123"/>
  <c r="EI739" i="123"/>
  <c r="EI740" i="123"/>
  <c r="EI741" i="123"/>
  <c r="EI742" i="123"/>
  <c r="EI743" i="123"/>
  <c r="EI744" i="123"/>
  <c r="EI745" i="123"/>
  <c r="EI746" i="123"/>
  <c r="EI747" i="123"/>
  <c r="EI748" i="123"/>
  <c r="EI749" i="123"/>
  <c r="EI750" i="123"/>
  <c r="EI751" i="123"/>
  <c r="EI752" i="123"/>
  <c r="EI753" i="123"/>
  <c r="EI754" i="123"/>
  <c r="EI755" i="123"/>
  <c r="EI756" i="123"/>
  <c r="EI757" i="123"/>
  <c r="EI758" i="123"/>
  <c r="EI759" i="123"/>
  <c r="EI760" i="123"/>
  <c r="EI5" i="123"/>
  <c r="EH9" i="123"/>
  <c r="EH10" i="123"/>
  <c r="EH11" i="123"/>
  <c r="EH12" i="123"/>
  <c r="EH13" i="123"/>
  <c r="EH14" i="123"/>
  <c r="EH15" i="123"/>
  <c r="EH16" i="123"/>
  <c r="EH17" i="123"/>
  <c r="EH18" i="123"/>
  <c r="EH19" i="123"/>
  <c r="EH20" i="123"/>
  <c r="EH21" i="123"/>
  <c r="EH22" i="123"/>
  <c r="EH23" i="123"/>
  <c r="EH24" i="123"/>
  <c r="EH25" i="123"/>
  <c r="EH26" i="123"/>
  <c r="EH6" i="123"/>
  <c r="EH27" i="123"/>
  <c r="EH28" i="123"/>
  <c r="EH29" i="123"/>
  <c r="EH30" i="123"/>
  <c r="EH31" i="123"/>
  <c r="EH32" i="123"/>
  <c r="EH33" i="123"/>
  <c r="EH34" i="123"/>
  <c r="EH35" i="123"/>
  <c r="EH36" i="123"/>
  <c r="EH37" i="123"/>
  <c r="EH38" i="123"/>
  <c r="EH39" i="123"/>
  <c r="EH40" i="123"/>
  <c r="EH41" i="123"/>
  <c r="EH42" i="123"/>
  <c r="EH43" i="123"/>
  <c r="EH44" i="123"/>
  <c r="EH45" i="123"/>
  <c r="EH46" i="123"/>
  <c r="EH47" i="123"/>
  <c r="EH48" i="123"/>
  <c r="EH49" i="123"/>
  <c r="EH50" i="123"/>
  <c r="EH51" i="123"/>
  <c r="EH52" i="123"/>
  <c r="EH53" i="123"/>
  <c r="EH54" i="123"/>
  <c r="EH55" i="123"/>
  <c r="EH56" i="123"/>
  <c r="EH57" i="123"/>
  <c r="EH58" i="123"/>
  <c r="EH59" i="123"/>
  <c r="EH60" i="123"/>
  <c r="EH61" i="123"/>
  <c r="EH62" i="123"/>
  <c r="EH63" i="123"/>
  <c r="EH64" i="123"/>
  <c r="EH65" i="123"/>
  <c r="EH66" i="123"/>
  <c r="EH67" i="123"/>
  <c r="EH68" i="123"/>
  <c r="EH69" i="123"/>
  <c r="EH70" i="123"/>
  <c r="EH73" i="123"/>
  <c r="EH74" i="123"/>
  <c r="EH78" i="123"/>
  <c r="EH79" i="123"/>
  <c r="EH82" i="123"/>
  <c r="EH83" i="123"/>
  <c r="EH84" i="123"/>
  <c r="EH85" i="123"/>
  <c r="EH86" i="123"/>
  <c r="EH87" i="123"/>
  <c r="EH88" i="123"/>
  <c r="EH89" i="123"/>
  <c r="EH90" i="123"/>
  <c r="EH91" i="123"/>
  <c r="EH92" i="123"/>
  <c r="EH93" i="123"/>
  <c r="EH94" i="123"/>
  <c r="EH95" i="123"/>
  <c r="EH96" i="123"/>
  <c r="EH97" i="123"/>
  <c r="EH98" i="123"/>
  <c r="EH99" i="123"/>
  <c r="EH100" i="123"/>
  <c r="EH101" i="123"/>
  <c r="EH102" i="123"/>
  <c r="EH103" i="123"/>
  <c r="EH104" i="123"/>
  <c r="EH105" i="123"/>
  <c r="EH106" i="123"/>
  <c r="EH107" i="123"/>
  <c r="EH108" i="123"/>
  <c r="EH109" i="123"/>
  <c r="EH110" i="123"/>
  <c r="EH111" i="123"/>
  <c r="EH112" i="123"/>
  <c r="EH113" i="123"/>
  <c r="EH114" i="123"/>
  <c r="EH115" i="123"/>
  <c r="EH116" i="123"/>
  <c r="EH117" i="123"/>
  <c r="EH118" i="123"/>
  <c r="EH119" i="123"/>
  <c r="EH120" i="123"/>
  <c r="EH121" i="123"/>
  <c r="EH122" i="123"/>
  <c r="EH123" i="123"/>
  <c r="EH124" i="123"/>
  <c r="EH125" i="123"/>
  <c r="EH126" i="123"/>
  <c r="EH127" i="123"/>
  <c r="EH128" i="123"/>
  <c r="EH129" i="123"/>
  <c r="EH130" i="123"/>
  <c r="EH131" i="123"/>
  <c r="EH132" i="123"/>
  <c r="EH133" i="123"/>
  <c r="EH134" i="123"/>
  <c r="EH135" i="123"/>
  <c r="EH136" i="123"/>
  <c r="EH137" i="123"/>
  <c r="EH138" i="123"/>
  <c r="EH139" i="123"/>
  <c r="EH140" i="123"/>
  <c r="EH141" i="123"/>
  <c r="EH142" i="123"/>
  <c r="EH143" i="123"/>
  <c r="EH144" i="123"/>
  <c r="EH145" i="123"/>
  <c r="EH146" i="123"/>
  <c r="EH147" i="123"/>
  <c r="EH148" i="123"/>
  <c r="EH149" i="123"/>
  <c r="EH150" i="123"/>
  <c r="EH151" i="123"/>
  <c r="EH152" i="123"/>
  <c r="EH153" i="123"/>
  <c r="EH154" i="123"/>
  <c r="EH155" i="123"/>
  <c r="EH156" i="123"/>
  <c r="EH157" i="123"/>
  <c r="EH158" i="123"/>
  <c r="EH159" i="123"/>
  <c r="EH160" i="123"/>
  <c r="EH161" i="123"/>
  <c r="EH162" i="123"/>
  <c r="EH163" i="123"/>
  <c r="EH164" i="123"/>
  <c r="EH165" i="123"/>
  <c r="EH166" i="123"/>
  <c r="EH167" i="123"/>
  <c r="EH168" i="123"/>
  <c r="EH169" i="123"/>
  <c r="EH170" i="123"/>
  <c r="EH171" i="123"/>
  <c r="EH172" i="123"/>
  <c r="EH173" i="123"/>
  <c r="EH174" i="123"/>
  <c r="EH175" i="123"/>
  <c r="EH176" i="123"/>
  <c r="EH177" i="123"/>
  <c r="EH178" i="123"/>
  <c r="EH179" i="123"/>
  <c r="EH180" i="123"/>
  <c r="EH181" i="123"/>
  <c r="EH182" i="123"/>
  <c r="EH183" i="123"/>
  <c r="EH184" i="123"/>
  <c r="EH185" i="123"/>
  <c r="EH186" i="123"/>
  <c r="EH187" i="123"/>
  <c r="EH188" i="123"/>
  <c r="EH189" i="123"/>
  <c r="EH190" i="123"/>
  <c r="EH191" i="123"/>
  <c r="EH192" i="123"/>
  <c r="EH193" i="123"/>
  <c r="EH194" i="123"/>
  <c r="EH195" i="123"/>
  <c r="EH196" i="123"/>
  <c r="EH197" i="123"/>
  <c r="EH198" i="123"/>
  <c r="EH199" i="123"/>
  <c r="EH200" i="123"/>
  <c r="EH201" i="123"/>
  <c r="EH202" i="123"/>
  <c r="EH203" i="123"/>
  <c r="EH204" i="123"/>
  <c r="EH205" i="123"/>
  <c r="EH206" i="123"/>
  <c r="EH207" i="123"/>
  <c r="EH208" i="123"/>
  <c r="EH209" i="123"/>
  <c r="EH210" i="123"/>
  <c r="EH211" i="123"/>
  <c r="EH212" i="123"/>
  <c r="EH213" i="123"/>
  <c r="EH214" i="123"/>
  <c r="EH215" i="123"/>
  <c r="EH216" i="123"/>
  <c r="EH217" i="123"/>
  <c r="EH218" i="123"/>
  <c r="EH219" i="123"/>
  <c r="EH220" i="123"/>
  <c r="EH221" i="123"/>
  <c r="EH222" i="123"/>
  <c r="EH223" i="123"/>
  <c r="EH224" i="123"/>
  <c r="EH225" i="123"/>
  <c r="EH226" i="123"/>
  <c r="EH227" i="123"/>
  <c r="EH228" i="123"/>
  <c r="EH229" i="123"/>
  <c r="EH230" i="123"/>
  <c r="EH231" i="123"/>
  <c r="EH232" i="123"/>
  <c r="EH233" i="123"/>
  <c r="EH234" i="123"/>
  <c r="EH235" i="123"/>
  <c r="EH236" i="123"/>
  <c r="EH237" i="123"/>
  <c r="EH238" i="123"/>
  <c r="EH239" i="123"/>
  <c r="EH240" i="123"/>
  <c r="EH241" i="123"/>
  <c r="EH242" i="123"/>
  <c r="EH243" i="123"/>
  <c r="EH244" i="123"/>
  <c r="EH245" i="123"/>
  <c r="EH246" i="123"/>
  <c r="EH247" i="123"/>
  <c r="EH248" i="123"/>
  <c r="EH249" i="123"/>
  <c r="EH250" i="123"/>
  <c r="EH251" i="123"/>
  <c r="EH252" i="123"/>
  <c r="EH253" i="123"/>
  <c r="EH254" i="123"/>
  <c r="EH255" i="123"/>
  <c r="EH256" i="123"/>
  <c r="EH257" i="123"/>
  <c r="EH258" i="123"/>
  <c r="EH259" i="123"/>
  <c r="EH260" i="123"/>
  <c r="EH261" i="123"/>
  <c r="EH262" i="123"/>
  <c r="EH263" i="123"/>
  <c r="EH264" i="123"/>
  <c r="EH267" i="123"/>
  <c r="EH268" i="123"/>
  <c r="EH269" i="123"/>
  <c r="EH270" i="123"/>
  <c r="EH271" i="123"/>
  <c r="EH272" i="123"/>
  <c r="EH273" i="123"/>
  <c r="EH274" i="123"/>
  <c r="EH275" i="123"/>
  <c r="EH276" i="123"/>
  <c r="EH277" i="123"/>
  <c r="EH278" i="123"/>
  <c r="EH279" i="123"/>
  <c r="EH280" i="123"/>
  <c r="EH283" i="123"/>
  <c r="EH284" i="123"/>
  <c r="EH285" i="123"/>
  <c r="EH286" i="123"/>
  <c r="EH287" i="123"/>
  <c r="EH288" i="123"/>
  <c r="EH289" i="123"/>
  <c r="EH290" i="123"/>
  <c r="EH291" i="123"/>
  <c r="EH292" i="123"/>
  <c r="EH293" i="123"/>
  <c r="EH294" i="123"/>
  <c r="EH295" i="123"/>
  <c r="EH296" i="123"/>
  <c r="EH297" i="123"/>
  <c r="EH298" i="123"/>
  <c r="EH299" i="123"/>
  <c r="EH300" i="123"/>
  <c r="EH301" i="123"/>
  <c r="EH302" i="123"/>
  <c r="EH303" i="123"/>
  <c r="EH304" i="123"/>
  <c r="EH305" i="123"/>
  <c r="EH306" i="123"/>
  <c r="EH307" i="123"/>
  <c r="EH308" i="123"/>
  <c r="EH309" i="123"/>
  <c r="EH310" i="123"/>
  <c r="EH311" i="123"/>
  <c r="EH312" i="123"/>
  <c r="EH315" i="123"/>
  <c r="EH316" i="123"/>
  <c r="EH313" i="123"/>
  <c r="EH314" i="123"/>
  <c r="EH317" i="123"/>
  <c r="EH318" i="123"/>
  <c r="EH319" i="123"/>
  <c r="EH320" i="123"/>
  <c r="EH321" i="123"/>
  <c r="EH322" i="123"/>
  <c r="EH323" i="123"/>
  <c r="EH324" i="123"/>
  <c r="EH325" i="123"/>
  <c r="EH326" i="123"/>
  <c r="EH327" i="123"/>
  <c r="EH328" i="123"/>
  <c r="EH329" i="123"/>
  <c r="EH330" i="123"/>
  <c r="EH331" i="123"/>
  <c r="EH332" i="123"/>
  <c r="EH333" i="123"/>
  <c r="EH334" i="123"/>
  <c r="EH335" i="123"/>
  <c r="EH336" i="123"/>
  <c r="EH337" i="123"/>
  <c r="EH338" i="123"/>
  <c r="EH339" i="123"/>
  <c r="EH340" i="123"/>
  <c r="EH341" i="123"/>
  <c r="EH342" i="123"/>
  <c r="EH343" i="123"/>
  <c r="EH344" i="123"/>
  <c r="EH345" i="123"/>
  <c r="EH346" i="123"/>
  <c r="EH347" i="123"/>
  <c r="EH348" i="123"/>
  <c r="EH349" i="123"/>
  <c r="EH350" i="123"/>
  <c r="EH351" i="123"/>
  <c r="EH352" i="123"/>
  <c r="EH353" i="123"/>
  <c r="EH354" i="123"/>
  <c r="EH355" i="123"/>
  <c r="EH356" i="123"/>
  <c r="EH357" i="123"/>
  <c r="EH358" i="123"/>
  <c r="EH359" i="123"/>
  <c r="EH360" i="123"/>
  <c r="EH361" i="123"/>
  <c r="EH362" i="123"/>
  <c r="EH363" i="123"/>
  <c r="EH364" i="123"/>
  <c r="EH365" i="123"/>
  <c r="EH366" i="123"/>
  <c r="EH367" i="123"/>
  <c r="EH368" i="123"/>
  <c r="EH369" i="123"/>
  <c r="EH370" i="123"/>
  <c r="EH371" i="123"/>
  <c r="EH372" i="123"/>
  <c r="EH373" i="123"/>
  <c r="EH374" i="123"/>
  <c r="EH375" i="123"/>
  <c r="EH376" i="123"/>
  <c r="EH377" i="123"/>
  <c r="EH378" i="123"/>
  <c r="EH379" i="123"/>
  <c r="EH380" i="123"/>
  <c r="EH381" i="123"/>
  <c r="EH382" i="123"/>
  <c r="EH383" i="123"/>
  <c r="EH384" i="123"/>
  <c r="EH385" i="123"/>
  <c r="EH386" i="123"/>
  <c r="EH387" i="123"/>
  <c r="EH388" i="123"/>
  <c r="EH389" i="123"/>
  <c r="EH390" i="123"/>
  <c r="EH391" i="123"/>
  <c r="EH392" i="123"/>
  <c r="EH393" i="123"/>
  <c r="EH394" i="123"/>
  <c r="EH395" i="123"/>
  <c r="EH396" i="123"/>
  <c r="EH397" i="123"/>
  <c r="EH398" i="123"/>
  <c r="EH399" i="123"/>
  <c r="EH400" i="123"/>
  <c r="EH401" i="123"/>
  <c r="EH402" i="123"/>
  <c r="EH403" i="123"/>
  <c r="EH404" i="123"/>
  <c r="EH405" i="123"/>
  <c r="EH406" i="123"/>
  <c r="EH407" i="123"/>
  <c r="EH408" i="123"/>
  <c r="EH409" i="123"/>
  <c r="EH410" i="123"/>
  <c r="EH411" i="123"/>
  <c r="EH412" i="123"/>
  <c r="EH413" i="123"/>
  <c r="EH414" i="123"/>
  <c r="EH415" i="123"/>
  <c r="EH416" i="123"/>
  <c r="EH417" i="123"/>
  <c r="EH418" i="123"/>
  <c r="EH419" i="123"/>
  <c r="EH420" i="123"/>
  <c r="EH421" i="123"/>
  <c r="EH422" i="123"/>
  <c r="EH423" i="123"/>
  <c r="EH424" i="123"/>
  <c r="EH425" i="123"/>
  <c r="EH426" i="123"/>
  <c r="EH427" i="123"/>
  <c r="EH428" i="123"/>
  <c r="EH429" i="123"/>
  <c r="EH430" i="123"/>
  <c r="EH431" i="123"/>
  <c r="EH432" i="123"/>
  <c r="EH433" i="123"/>
  <c r="EH434" i="123"/>
  <c r="EH435" i="123"/>
  <c r="EH436" i="123"/>
  <c r="EH437" i="123"/>
  <c r="EH438" i="123"/>
  <c r="EH439" i="123"/>
  <c r="EH440" i="123"/>
  <c r="EH441" i="123"/>
  <c r="EH442" i="123"/>
  <c r="EH443" i="123"/>
  <c r="EH444" i="123"/>
  <c r="EH445" i="123"/>
  <c r="EH446" i="123"/>
  <c r="EH447" i="123"/>
  <c r="EH452" i="123"/>
  <c r="EH453" i="123"/>
  <c r="EH454" i="123"/>
  <c r="EH455" i="123"/>
  <c r="EH456" i="123"/>
  <c r="EH457" i="123"/>
  <c r="EH458" i="123"/>
  <c r="EH459" i="123"/>
  <c r="EH460" i="123"/>
  <c r="EH461" i="123"/>
  <c r="EH462" i="123"/>
  <c r="EH463" i="123"/>
  <c r="EH464" i="123"/>
  <c r="EH465" i="123"/>
  <c r="EH466" i="123"/>
  <c r="EH467" i="123"/>
  <c r="EH468" i="123"/>
  <c r="EH469" i="123"/>
  <c r="EH473" i="123"/>
  <c r="EH474" i="123"/>
  <c r="EH475" i="123"/>
  <c r="EH476" i="123"/>
  <c r="EH477" i="123"/>
  <c r="EH478" i="123"/>
  <c r="EH479" i="123"/>
  <c r="EH480" i="123"/>
  <c r="EH481" i="123"/>
  <c r="EH482" i="123"/>
  <c r="EH483" i="123"/>
  <c r="EH484" i="123"/>
  <c r="EH485" i="123"/>
  <c r="EH486" i="123"/>
  <c r="EH487" i="123"/>
  <c r="EH488" i="123"/>
  <c r="EH489" i="123"/>
  <c r="EH490" i="123"/>
  <c r="EH491" i="123"/>
  <c r="EH492" i="123"/>
  <c r="EH472" i="123"/>
  <c r="EH470" i="123"/>
  <c r="EH493" i="123"/>
  <c r="EH494" i="123"/>
  <c r="EH495" i="123"/>
  <c r="EH496" i="123"/>
  <c r="EH497" i="123"/>
  <c r="EH498" i="123"/>
  <c r="EH499" i="123"/>
  <c r="EH500" i="123"/>
  <c r="EH501" i="123"/>
  <c r="EH502" i="123"/>
  <c r="EH503" i="123"/>
  <c r="EH504" i="123"/>
  <c r="EH505" i="123"/>
  <c r="EH506" i="123"/>
  <c r="EH507" i="123"/>
  <c r="EH508" i="123"/>
  <c r="EH509" i="123"/>
  <c r="EH510" i="123"/>
  <c r="EH511" i="123"/>
  <c r="EH512" i="123"/>
  <c r="EH513" i="123"/>
  <c r="EH514" i="123"/>
  <c r="EH515" i="123"/>
  <c r="EH516" i="123"/>
  <c r="EH517" i="123"/>
  <c r="EH518" i="123"/>
  <c r="EH519" i="123"/>
  <c r="EH520" i="123"/>
  <c r="EH521" i="123"/>
  <c r="EH522" i="123"/>
  <c r="EH523" i="123"/>
  <c r="EH524" i="123"/>
  <c r="EH525" i="123"/>
  <c r="EH526" i="123"/>
  <c r="EH527" i="123"/>
  <c r="EH528" i="123"/>
  <c r="EH529" i="123"/>
  <c r="EH530" i="123"/>
  <c r="EH531" i="123"/>
  <c r="EH532" i="123"/>
  <c r="EH533" i="123"/>
  <c r="EH534" i="123"/>
  <c r="EH535" i="123"/>
  <c r="EH536" i="123"/>
  <c r="EH537" i="123"/>
  <c r="EH538" i="123"/>
  <c r="EH539" i="123"/>
  <c r="EH540" i="123"/>
  <c r="EH557" i="123"/>
  <c r="EH558" i="123"/>
  <c r="EH559" i="123"/>
  <c r="EH560" i="123"/>
  <c r="EH561" i="123"/>
  <c r="EH562" i="123"/>
  <c r="EH563" i="123"/>
  <c r="EH564" i="123"/>
  <c r="EH565" i="123"/>
  <c r="EH566" i="123"/>
  <c r="EH567" i="123"/>
  <c r="EH568" i="123"/>
  <c r="EH569" i="123"/>
  <c r="EH570" i="123"/>
  <c r="EH571" i="123"/>
  <c r="EH572" i="123"/>
  <c r="EH573" i="123"/>
  <c r="EH574" i="123"/>
  <c r="EH575" i="123"/>
  <c r="EH576" i="123"/>
  <c r="EH577" i="123"/>
  <c r="EH578" i="123"/>
  <c r="EH579" i="123"/>
  <c r="EH580" i="123"/>
  <c r="EH581" i="123"/>
  <c r="EH582" i="123"/>
  <c r="EH583" i="123"/>
  <c r="EH584" i="123"/>
  <c r="EH585" i="123"/>
  <c r="EH586" i="123"/>
  <c r="EH587" i="123"/>
  <c r="EH588" i="123"/>
  <c r="EH589" i="123"/>
  <c r="EH590" i="123"/>
  <c r="EH591" i="123"/>
  <c r="EH592" i="123"/>
  <c r="EH593" i="123"/>
  <c r="EH594" i="123"/>
  <c r="EH595" i="123"/>
  <c r="EH596" i="123"/>
  <c r="EH597" i="123"/>
  <c r="EH598" i="123"/>
  <c r="EH599" i="123"/>
  <c r="EH600" i="123"/>
  <c r="EH601" i="123"/>
  <c r="EH602" i="123"/>
  <c r="EH603" i="123"/>
  <c r="EH604" i="123"/>
  <c r="EH605" i="123"/>
  <c r="EH606" i="123"/>
  <c r="EH607" i="123"/>
  <c r="EH608" i="123"/>
  <c r="EH609" i="123"/>
  <c r="EH610" i="123"/>
  <c r="EH611" i="123"/>
  <c r="EH612" i="123"/>
  <c r="EH613" i="123"/>
  <c r="EH614" i="123"/>
  <c r="EH615" i="123"/>
  <c r="EH616" i="123"/>
  <c r="EH617" i="123"/>
  <c r="EH618" i="123"/>
  <c r="EH619" i="123"/>
  <c r="EH620" i="123"/>
  <c r="EH621" i="123"/>
  <c r="EH622" i="123"/>
  <c r="EH623" i="123"/>
  <c r="EH624" i="123"/>
  <c r="EH625" i="123"/>
  <c r="EH626" i="123"/>
  <c r="EH627" i="123"/>
  <c r="EH628" i="123"/>
  <c r="EH629" i="123"/>
  <c r="EH630" i="123"/>
  <c r="EH633" i="123"/>
  <c r="EH634" i="123"/>
  <c r="EH635" i="123"/>
  <c r="EH636" i="123"/>
  <c r="EH637" i="123"/>
  <c r="EH638" i="123"/>
  <c r="EH639" i="123"/>
  <c r="EH640" i="123"/>
  <c r="EH641" i="123"/>
  <c r="EH642" i="123"/>
  <c r="EH643" i="123"/>
  <c r="EH644" i="123"/>
  <c r="EH645" i="123"/>
  <c r="EH646" i="123"/>
  <c r="EH647" i="123"/>
  <c r="EH648" i="123"/>
  <c r="EH649" i="123"/>
  <c r="EH650" i="123"/>
  <c r="EH651" i="123"/>
  <c r="EH652" i="123"/>
  <c r="EH653" i="123"/>
  <c r="EH654" i="123"/>
  <c r="EH655" i="123"/>
  <c r="EH656" i="123"/>
  <c r="EH657" i="123"/>
  <c r="EH658" i="123"/>
  <c r="EH659" i="123"/>
  <c r="EH660" i="123"/>
  <c r="EH661" i="123"/>
  <c r="EH662" i="123"/>
  <c r="EH663" i="123"/>
  <c r="EH664" i="123"/>
  <c r="EH665" i="123"/>
  <c r="EH666" i="123"/>
  <c r="EH667" i="123"/>
  <c r="EH668" i="123"/>
  <c r="EH669" i="123"/>
  <c r="EH670" i="123"/>
  <c r="EH671" i="123"/>
  <c r="EH672" i="123"/>
  <c r="EH673" i="123"/>
  <c r="EH674" i="123"/>
  <c r="EH675" i="123"/>
  <c r="EH676" i="123"/>
  <c r="EH677" i="123"/>
  <c r="EH678" i="123"/>
  <c r="EH679" i="123"/>
  <c r="EH680" i="123"/>
  <c r="EH681" i="123"/>
  <c r="EH682" i="123"/>
  <c r="EH683" i="123"/>
  <c r="EH684" i="123"/>
  <c r="EH685" i="123"/>
  <c r="EH686" i="123"/>
  <c r="EH687" i="123"/>
  <c r="EH688" i="123"/>
  <c r="EH689" i="123"/>
  <c r="EH690" i="123"/>
  <c r="EH691" i="123"/>
  <c r="EH692" i="123"/>
  <c r="EH693" i="123"/>
  <c r="EH694" i="123"/>
  <c r="EH695" i="123"/>
  <c r="EH696" i="123"/>
  <c r="EH697" i="123"/>
  <c r="EH698" i="123"/>
  <c r="EH699" i="123"/>
  <c r="EH700" i="123"/>
  <c r="EH701" i="123"/>
  <c r="EH702" i="123"/>
  <c r="EH703" i="123"/>
  <c r="EH704" i="123"/>
  <c r="EH705" i="123"/>
  <c r="EH706" i="123"/>
  <c r="EH707" i="123"/>
  <c r="EH708" i="123"/>
  <c r="EH709" i="123"/>
  <c r="EH710" i="123"/>
  <c r="EH711" i="123"/>
  <c r="EH712" i="123"/>
  <c r="EH713" i="123"/>
  <c r="EH714" i="123"/>
  <c r="EH715" i="123"/>
  <c r="EH716" i="123"/>
  <c r="EH717" i="123"/>
  <c r="EH718" i="123"/>
  <c r="EH719" i="123"/>
  <c r="EH720" i="123"/>
  <c r="EH721" i="123"/>
  <c r="EH722" i="123"/>
  <c r="EH723" i="123"/>
  <c r="EH724" i="123"/>
  <c r="EH725" i="123"/>
  <c r="EH726" i="123"/>
  <c r="EH727" i="123"/>
  <c r="EH728" i="123"/>
  <c r="EH729" i="123"/>
  <c r="EH730" i="123"/>
  <c r="EH731" i="123"/>
  <c r="EH732" i="123"/>
  <c r="EH733" i="123"/>
  <c r="EH734" i="123"/>
  <c r="EH735" i="123"/>
  <c r="EH736" i="123"/>
  <c r="EH737" i="123"/>
  <c r="EH738" i="123"/>
  <c r="EH739" i="123"/>
  <c r="EH740" i="123"/>
  <c r="EH741" i="123"/>
  <c r="EH742" i="123"/>
  <c r="EH743" i="123"/>
  <c r="EH744" i="123"/>
  <c r="EH745" i="123"/>
  <c r="EH746" i="123"/>
  <c r="EH747" i="123"/>
  <c r="EH748" i="123"/>
  <c r="EH749" i="123"/>
  <c r="EH750" i="123"/>
  <c r="EH751" i="123"/>
  <c r="EH752" i="123"/>
  <c r="EH753" i="123"/>
  <c r="EH754" i="123"/>
  <c r="EH755" i="123"/>
  <c r="EH756" i="123"/>
  <c r="EH757" i="123"/>
  <c r="EH758" i="123"/>
  <c r="EH759" i="123"/>
  <c r="EH760" i="123"/>
  <c r="EH5" i="123"/>
  <c r="EF9" i="123"/>
  <c r="EF10" i="123"/>
  <c r="EF11" i="123"/>
  <c r="EF12" i="123"/>
  <c r="EF13" i="123"/>
  <c r="EF14" i="123"/>
  <c r="EF15" i="123"/>
  <c r="EF16" i="123"/>
  <c r="EF17" i="123"/>
  <c r="EF18" i="123"/>
  <c r="EF19" i="123"/>
  <c r="EF20" i="123"/>
  <c r="EF21" i="123"/>
  <c r="EF22" i="123"/>
  <c r="EF23" i="123"/>
  <c r="EF24" i="123"/>
  <c r="EF25" i="123"/>
  <c r="EF26" i="123"/>
  <c r="EF6" i="123"/>
  <c r="EF27" i="123"/>
  <c r="EF28" i="123"/>
  <c r="EF29" i="123"/>
  <c r="EF30" i="123"/>
  <c r="EF31" i="123"/>
  <c r="EF32" i="123"/>
  <c r="EF33" i="123"/>
  <c r="EF34" i="123"/>
  <c r="EF35" i="123"/>
  <c r="EF36" i="123"/>
  <c r="EF37" i="123"/>
  <c r="EF38" i="123"/>
  <c r="EF39" i="123"/>
  <c r="EF40" i="123"/>
  <c r="EF41" i="123"/>
  <c r="EF42" i="123"/>
  <c r="EF43" i="123"/>
  <c r="EF44" i="123"/>
  <c r="EF45" i="123"/>
  <c r="EF46" i="123"/>
  <c r="EF47" i="123"/>
  <c r="EF48" i="123"/>
  <c r="EF49" i="123"/>
  <c r="EF50" i="123"/>
  <c r="EF51" i="123"/>
  <c r="EF52" i="123"/>
  <c r="EF53" i="123"/>
  <c r="EF54" i="123"/>
  <c r="EF55" i="123"/>
  <c r="EF56" i="123"/>
  <c r="EF57" i="123"/>
  <c r="EF58" i="123"/>
  <c r="EF59" i="123"/>
  <c r="EF60" i="123"/>
  <c r="EF61" i="123"/>
  <c r="EF62" i="123"/>
  <c r="EF63" i="123"/>
  <c r="EF64" i="123"/>
  <c r="EF65" i="123"/>
  <c r="EF66" i="123"/>
  <c r="EF67" i="123"/>
  <c r="EF68" i="123"/>
  <c r="EF69" i="123"/>
  <c r="EF70" i="123"/>
  <c r="EF73" i="123"/>
  <c r="EF74" i="123"/>
  <c r="EF78" i="123"/>
  <c r="EF79" i="123"/>
  <c r="EF82" i="123"/>
  <c r="EF83" i="123"/>
  <c r="EF84" i="123"/>
  <c r="EF85" i="123"/>
  <c r="EF86" i="123"/>
  <c r="EF87" i="123"/>
  <c r="EF88" i="123"/>
  <c r="EF89" i="123"/>
  <c r="EF90" i="123"/>
  <c r="EF91" i="123"/>
  <c r="EF92" i="123"/>
  <c r="EF93" i="123"/>
  <c r="EF94" i="123"/>
  <c r="EF95" i="123"/>
  <c r="EF96" i="123"/>
  <c r="EF97" i="123"/>
  <c r="EF98" i="123"/>
  <c r="EF99" i="123"/>
  <c r="EF100" i="123"/>
  <c r="EF101" i="123"/>
  <c r="EF102" i="123"/>
  <c r="EF103" i="123"/>
  <c r="EF104" i="123"/>
  <c r="EF105" i="123"/>
  <c r="EF106" i="123"/>
  <c r="EF107" i="123"/>
  <c r="EF108" i="123"/>
  <c r="EF109" i="123"/>
  <c r="EF110" i="123"/>
  <c r="EF111" i="123"/>
  <c r="EF112" i="123"/>
  <c r="EF113" i="123"/>
  <c r="EF114" i="123"/>
  <c r="EF115" i="123"/>
  <c r="EF116" i="123"/>
  <c r="EF117" i="123"/>
  <c r="EF118" i="123"/>
  <c r="EF119" i="123"/>
  <c r="EF120" i="123"/>
  <c r="EF121" i="123"/>
  <c r="EF122" i="123"/>
  <c r="EF123" i="123"/>
  <c r="EF124" i="123"/>
  <c r="EF125" i="123"/>
  <c r="EF126" i="123"/>
  <c r="EF127" i="123"/>
  <c r="EF128" i="123"/>
  <c r="EF129" i="123"/>
  <c r="EF130" i="123"/>
  <c r="EF131" i="123"/>
  <c r="EF132" i="123"/>
  <c r="EF133" i="123"/>
  <c r="EF134" i="123"/>
  <c r="EF135" i="123"/>
  <c r="EF136" i="123"/>
  <c r="EF137" i="123"/>
  <c r="EF138" i="123"/>
  <c r="EF139" i="123"/>
  <c r="EF140" i="123"/>
  <c r="EF141" i="123"/>
  <c r="EF142" i="123"/>
  <c r="EF143" i="123"/>
  <c r="EF144" i="123"/>
  <c r="EF145" i="123"/>
  <c r="EF146" i="123"/>
  <c r="EF147" i="123"/>
  <c r="EF148" i="123"/>
  <c r="EF149" i="123"/>
  <c r="EF150" i="123"/>
  <c r="EF151" i="123"/>
  <c r="EF152" i="123"/>
  <c r="EF153" i="123"/>
  <c r="EF154" i="123"/>
  <c r="EF155" i="123"/>
  <c r="EF156" i="123"/>
  <c r="EF157" i="123"/>
  <c r="EF158" i="123"/>
  <c r="EF159" i="123"/>
  <c r="EF160" i="123"/>
  <c r="EF161" i="123"/>
  <c r="EF162" i="123"/>
  <c r="EF163" i="123"/>
  <c r="EF164" i="123"/>
  <c r="EF165" i="123"/>
  <c r="EF166" i="123"/>
  <c r="EF167" i="123"/>
  <c r="EF168" i="123"/>
  <c r="EF169" i="123"/>
  <c r="EF170" i="123"/>
  <c r="EF171" i="123"/>
  <c r="EF172" i="123"/>
  <c r="EF173" i="123"/>
  <c r="EF174" i="123"/>
  <c r="EF175" i="123"/>
  <c r="EF176" i="123"/>
  <c r="EF177" i="123"/>
  <c r="EF178" i="123"/>
  <c r="EF179" i="123"/>
  <c r="EF180" i="123"/>
  <c r="EF181" i="123"/>
  <c r="EF182" i="123"/>
  <c r="EF183" i="123"/>
  <c r="EF184" i="123"/>
  <c r="EF185" i="123"/>
  <c r="EF186" i="123"/>
  <c r="EF187" i="123"/>
  <c r="EF188" i="123"/>
  <c r="EF189" i="123"/>
  <c r="EF190" i="123"/>
  <c r="EF191" i="123"/>
  <c r="EF192" i="123"/>
  <c r="EF193" i="123"/>
  <c r="EF194" i="123"/>
  <c r="EF195" i="123"/>
  <c r="EF196" i="123"/>
  <c r="EF197" i="123"/>
  <c r="EF198" i="123"/>
  <c r="EF199" i="123"/>
  <c r="EF200" i="123"/>
  <c r="EF201" i="123"/>
  <c r="EF202" i="123"/>
  <c r="EF203" i="123"/>
  <c r="EF204" i="123"/>
  <c r="EF205" i="123"/>
  <c r="EF206" i="123"/>
  <c r="EF207" i="123"/>
  <c r="EF208" i="123"/>
  <c r="EF209" i="123"/>
  <c r="EF210" i="123"/>
  <c r="EF211" i="123"/>
  <c r="EF212" i="123"/>
  <c r="EF213" i="123"/>
  <c r="EF214" i="123"/>
  <c r="EF215" i="123"/>
  <c r="EF216" i="123"/>
  <c r="EF217" i="123"/>
  <c r="EF218" i="123"/>
  <c r="EF219" i="123"/>
  <c r="EF220" i="123"/>
  <c r="EF221" i="123"/>
  <c r="EF222" i="123"/>
  <c r="EF223" i="123"/>
  <c r="EF224" i="123"/>
  <c r="EF225" i="123"/>
  <c r="EF226" i="123"/>
  <c r="EF227" i="123"/>
  <c r="EF228" i="123"/>
  <c r="EF229" i="123"/>
  <c r="EF230" i="123"/>
  <c r="EF231" i="123"/>
  <c r="EF232" i="123"/>
  <c r="EF233" i="123"/>
  <c r="EF234" i="123"/>
  <c r="EF235" i="123"/>
  <c r="EF236" i="123"/>
  <c r="EF237" i="123"/>
  <c r="EF238" i="123"/>
  <c r="EF239" i="123"/>
  <c r="EF240" i="123"/>
  <c r="EF241" i="123"/>
  <c r="EF242" i="123"/>
  <c r="EF243" i="123"/>
  <c r="EF244" i="123"/>
  <c r="EF245" i="123"/>
  <c r="EF246" i="123"/>
  <c r="EF247" i="123"/>
  <c r="EF248" i="123"/>
  <c r="EF249" i="123"/>
  <c r="EF250" i="123"/>
  <c r="EF251" i="123"/>
  <c r="EF252" i="123"/>
  <c r="EF253" i="123"/>
  <c r="EF254" i="123"/>
  <c r="EF255" i="123"/>
  <c r="EF256" i="123"/>
  <c r="EF257" i="123"/>
  <c r="EF258" i="123"/>
  <c r="EF259" i="123"/>
  <c r="EF260" i="123"/>
  <c r="EF261" i="123"/>
  <c r="EF262" i="123"/>
  <c r="EF263" i="123"/>
  <c r="EF264" i="123"/>
  <c r="EF267" i="123"/>
  <c r="EF268" i="123"/>
  <c r="EF269" i="123"/>
  <c r="EF270" i="123"/>
  <c r="EF271" i="123"/>
  <c r="EF272" i="123"/>
  <c r="EF273" i="123"/>
  <c r="EF274" i="123"/>
  <c r="EF275" i="123"/>
  <c r="EF276" i="123"/>
  <c r="EF277" i="123"/>
  <c r="EF278" i="123"/>
  <c r="EF279" i="123"/>
  <c r="EF280" i="123"/>
  <c r="EF283" i="123"/>
  <c r="EF284" i="123"/>
  <c r="EF285" i="123"/>
  <c r="EF286" i="123"/>
  <c r="EF287" i="123"/>
  <c r="EF288" i="123"/>
  <c r="EF289" i="123"/>
  <c r="EF290" i="123"/>
  <c r="EF291" i="123"/>
  <c r="EF292" i="123"/>
  <c r="EF293" i="123"/>
  <c r="EF294" i="123"/>
  <c r="EF295" i="123"/>
  <c r="EF296" i="123"/>
  <c r="EF297" i="123"/>
  <c r="EF298" i="123"/>
  <c r="EF299" i="123"/>
  <c r="EF300" i="123"/>
  <c r="EF301" i="123"/>
  <c r="EF302" i="123"/>
  <c r="EF303" i="123"/>
  <c r="EF304" i="123"/>
  <c r="EF305" i="123"/>
  <c r="EF306" i="123"/>
  <c r="EF307" i="123"/>
  <c r="EF308" i="123"/>
  <c r="EF309" i="123"/>
  <c r="EF310" i="123"/>
  <c r="EF311" i="123"/>
  <c r="EF312" i="123"/>
  <c r="EF315" i="123"/>
  <c r="EF316" i="123"/>
  <c r="EF313" i="123"/>
  <c r="EF314" i="123"/>
  <c r="EF317" i="123"/>
  <c r="EF318" i="123"/>
  <c r="EF319" i="123"/>
  <c r="EF320" i="123"/>
  <c r="EF321" i="123"/>
  <c r="EF322" i="123"/>
  <c r="EF323" i="123"/>
  <c r="EF324" i="123"/>
  <c r="EF325" i="123"/>
  <c r="EF326" i="123"/>
  <c r="EF327" i="123"/>
  <c r="EF328" i="123"/>
  <c r="EF329" i="123"/>
  <c r="EF330" i="123"/>
  <c r="EF331" i="123"/>
  <c r="EF332" i="123"/>
  <c r="EF333" i="123"/>
  <c r="EF334" i="123"/>
  <c r="EF335" i="123"/>
  <c r="EF336" i="123"/>
  <c r="EF337" i="123"/>
  <c r="EF338" i="123"/>
  <c r="EF339" i="123"/>
  <c r="EF340" i="123"/>
  <c r="EF341" i="123"/>
  <c r="EF342" i="123"/>
  <c r="EF343" i="123"/>
  <c r="EF344" i="123"/>
  <c r="EF345" i="123"/>
  <c r="EF346" i="123"/>
  <c r="EF347" i="123"/>
  <c r="EF348" i="123"/>
  <c r="EF349" i="123"/>
  <c r="EF350" i="123"/>
  <c r="EF351" i="123"/>
  <c r="EF352" i="123"/>
  <c r="EF353" i="123"/>
  <c r="EF354" i="123"/>
  <c r="EF355" i="123"/>
  <c r="EF356" i="123"/>
  <c r="EF357" i="123"/>
  <c r="EF358" i="123"/>
  <c r="EF359" i="123"/>
  <c r="EF360" i="123"/>
  <c r="EF361" i="123"/>
  <c r="EF362" i="123"/>
  <c r="EF363" i="123"/>
  <c r="EF364" i="123"/>
  <c r="EF365" i="123"/>
  <c r="EF366" i="123"/>
  <c r="EF367" i="123"/>
  <c r="EF368" i="123"/>
  <c r="EF369" i="123"/>
  <c r="EF370" i="123"/>
  <c r="EF371" i="123"/>
  <c r="EF372" i="123"/>
  <c r="EF373" i="123"/>
  <c r="EF374" i="123"/>
  <c r="EF375" i="123"/>
  <c r="EF376" i="123"/>
  <c r="EF377" i="123"/>
  <c r="EF378" i="123"/>
  <c r="EF379" i="123"/>
  <c r="EF380" i="123"/>
  <c r="EF381" i="123"/>
  <c r="EF382" i="123"/>
  <c r="EF383" i="123"/>
  <c r="EF384" i="123"/>
  <c r="EF385" i="123"/>
  <c r="EF386" i="123"/>
  <c r="EF387" i="123"/>
  <c r="EF388" i="123"/>
  <c r="EF389" i="123"/>
  <c r="EF390" i="123"/>
  <c r="EF391" i="123"/>
  <c r="EF392" i="123"/>
  <c r="EF393" i="123"/>
  <c r="EF394" i="123"/>
  <c r="EF395" i="123"/>
  <c r="EF396" i="123"/>
  <c r="EF397" i="123"/>
  <c r="EF398" i="123"/>
  <c r="EF399" i="123"/>
  <c r="EF400" i="123"/>
  <c r="EF401" i="123"/>
  <c r="EF402" i="123"/>
  <c r="EF403" i="123"/>
  <c r="EF404" i="123"/>
  <c r="EF405" i="123"/>
  <c r="EF406" i="123"/>
  <c r="EF407" i="123"/>
  <c r="EF408" i="123"/>
  <c r="EF409" i="123"/>
  <c r="EF410" i="123"/>
  <c r="EF411" i="123"/>
  <c r="EF412" i="123"/>
  <c r="EF413" i="123"/>
  <c r="EF414" i="123"/>
  <c r="EF415" i="123"/>
  <c r="EF416" i="123"/>
  <c r="EF417" i="123"/>
  <c r="EF418" i="123"/>
  <c r="EF419" i="123"/>
  <c r="EF420" i="123"/>
  <c r="EF421" i="123"/>
  <c r="EF422" i="123"/>
  <c r="EF423" i="123"/>
  <c r="EF424" i="123"/>
  <c r="EF425" i="123"/>
  <c r="EF426" i="123"/>
  <c r="EF427" i="123"/>
  <c r="EF428" i="123"/>
  <c r="EF429" i="123"/>
  <c r="EF430" i="123"/>
  <c r="EF431" i="123"/>
  <c r="EF432" i="123"/>
  <c r="EF433" i="123"/>
  <c r="EF434" i="123"/>
  <c r="EF435" i="123"/>
  <c r="EF436" i="123"/>
  <c r="EF437" i="123"/>
  <c r="EF438" i="123"/>
  <c r="EF439" i="123"/>
  <c r="EF440" i="123"/>
  <c r="EF441" i="123"/>
  <c r="EF442" i="123"/>
  <c r="EF443" i="123"/>
  <c r="EF444" i="123"/>
  <c r="EF445" i="123"/>
  <c r="EF446" i="123"/>
  <c r="EF447" i="123"/>
  <c r="EF452" i="123"/>
  <c r="EF453" i="123"/>
  <c r="EF454" i="123"/>
  <c r="EF455" i="123"/>
  <c r="EF456" i="123"/>
  <c r="EF457" i="123"/>
  <c r="EF458" i="123"/>
  <c r="EF459" i="123"/>
  <c r="EF460" i="123"/>
  <c r="EF461" i="123"/>
  <c r="EF462" i="123"/>
  <c r="EF463" i="123"/>
  <c r="EF464" i="123"/>
  <c r="EF465" i="123"/>
  <c r="EF466" i="123"/>
  <c r="EF467" i="123"/>
  <c r="EF468" i="123"/>
  <c r="EF469" i="123"/>
  <c r="EF473" i="123"/>
  <c r="EF474" i="123"/>
  <c r="EF475" i="123"/>
  <c r="EF476" i="123"/>
  <c r="EF477" i="123"/>
  <c r="EF478" i="123"/>
  <c r="EF479" i="123"/>
  <c r="EF480" i="123"/>
  <c r="EF481" i="123"/>
  <c r="EF482" i="123"/>
  <c r="EF483" i="123"/>
  <c r="EF484" i="123"/>
  <c r="EF485" i="123"/>
  <c r="EF486" i="123"/>
  <c r="EF487" i="123"/>
  <c r="EF488" i="123"/>
  <c r="EF489" i="123"/>
  <c r="EF490" i="123"/>
  <c r="EF491" i="123"/>
  <c r="EF492" i="123"/>
  <c r="EF472" i="123"/>
  <c r="EF470" i="123"/>
  <c r="EF493" i="123"/>
  <c r="EF494" i="123"/>
  <c r="EF495" i="123"/>
  <c r="EF496" i="123"/>
  <c r="EF497" i="123"/>
  <c r="EF498" i="123"/>
  <c r="EF499" i="123"/>
  <c r="EF500" i="123"/>
  <c r="EF501" i="123"/>
  <c r="EF502" i="123"/>
  <c r="EF503" i="123"/>
  <c r="EF504" i="123"/>
  <c r="EF505" i="123"/>
  <c r="EF506" i="123"/>
  <c r="EF507" i="123"/>
  <c r="EF508" i="123"/>
  <c r="EF509" i="123"/>
  <c r="EF510" i="123"/>
  <c r="EF511" i="123"/>
  <c r="EF512" i="123"/>
  <c r="EF513" i="123"/>
  <c r="EF514" i="123"/>
  <c r="EF515" i="123"/>
  <c r="EF516" i="123"/>
  <c r="EF517" i="123"/>
  <c r="EF518" i="123"/>
  <c r="EF519" i="123"/>
  <c r="EF520" i="123"/>
  <c r="EF521" i="123"/>
  <c r="EF522" i="123"/>
  <c r="EF523" i="123"/>
  <c r="EF524" i="123"/>
  <c r="EF525" i="123"/>
  <c r="EF526" i="123"/>
  <c r="EF527" i="123"/>
  <c r="EF528" i="123"/>
  <c r="EF529" i="123"/>
  <c r="EF530" i="123"/>
  <c r="EF531" i="123"/>
  <c r="EF532" i="123"/>
  <c r="EF533" i="123"/>
  <c r="EF534" i="123"/>
  <c r="EF535" i="123"/>
  <c r="EF536" i="123"/>
  <c r="EF537" i="123"/>
  <c r="EF538" i="123"/>
  <c r="EF539" i="123"/>
  <c r="EF540" i="123"/>
  <c r="EF557" i="123"/>
  <c r="EF558" i="123"/>
  <c r="EF559" i="123"/>
  <c r="EF560" i="123"/>
  <c r="EF561" i="123"/>
  <c r="EF562" i="123"/>
  <c r="EF563" i="123"/>
  <c r="EF564" i="123"/>
  <c r="EF565" i="123"/>
  <c r="EF566" i="123"/>
  <c r="EF567" i="123"/>
  <c r="EF568" i="123"/>
  <c r="EF569" i="123"/>
  <c r="EF570" i="123"/>
  <c r="EF571" i="123"/>
  <c r="EF572" i="123"/>
  <c r="EF573" i="123"/>
  <c r="EF574" i="123"/>
  <c r="EF575" i="123"/>
  <c r="EF576" i="123"/>
  <c r="EF577" i="123"/>
  <c r="EF578" i="123"/>
  <c r="EF579" i="123"/>
  <c r="EF580" i="123"/>
  <c r="EF581" i="123"/>
  <c r="EF582" i="123"/>
  <c r="EF583" i="123"/>
  <c r="EF584" i="123"/>
  <c r="EF585" i="123"/>
  <c r="EF586" i="123"/>
  <c r="EF587" i="123"/>
  <c r="EF588" i="123"/>
  <c r="EF589" i="123"/>
  <c r="EF590" i="123"/>
  <c r="EF591" i="123"/>
  <c r="EF592" i="123"/>
  <c r="EF593" i="123"/>
  <c r="EF594" i="123"/>
  <c r="EF595" i="123"/>
  <c r="EF596" i="123"/>
  <c r="EF597" i="123"/>
  <c r="EF598" i="123"/>
  <c r="EF599" i="123"/>
  <c r="EF600" i="123"/>
  <c r="EF601" i="123"/>
  <c r="EF602" i="123"/>
  <c r="EF603" i="123"/>
  <c r="EF604" i="123"/>
  <c r="EF605" i="123"/>
  <c r="EF606" i="123"/>
  <c r="EF607" i="123"/>
  <c r="EF608" i="123"/>
  <c r="EF609" i="123"/>
  <c r="EF610" i="123"/>
  <c r="EF611" i="123"/>
  <c r="EF612" i="123"/>
  <c r="EF613" i="123"/>
  <c r="EF614" i="123"/>
  <c r="EF615" i="123"/>
  <c r="EF616" i="123"/>
  <c r="EF617" i="123"/>
  <c r="EF618" i="123"/>
  <c r="EF619" i="123"/>
  <c r="EF620" i="123"/>
  <c r="EF621" i="123"/>
  <c r="EF622" i="123"/>
  <c r="EF623" i="123"/>
  <c r="EF624" i="123"/>
  <c r="EF625" i="123"/>
  <c r="EF626" i="123"/>
  <c r="EF627" i="123"/>
  <c r="EF628" i="123"/>
  <c r="EF629" i="123"/>
  <c r="EF630" i="123"/>
  <c r="EF633" i="123"/>
  <c r="EF634" i="123"/>
  <c r="EF635" i="123"/>
  <c r="EF636" i="123"/>
  <c r="EF637" i="123"/>
  <c r="EF638" i="123"/>
  <c r="EF639" i="123"/>
  <c r="EF640" i="123"/>
  <c r="EF641" i="123"/>
  <c r="EF642" i="123"/>
  <c r="EF643" i="123"/>
  <c r="EF644" i="123"/>
  <c r="EF645" i="123"/>
  <c r="EF646" i="123"/>
  <c r="EF647" i="123"/>
  <c r="EF648" i="123"/>
  <c r="EF649" i="123"/>
  <c r="EF650" i="123"/>
  <c r="EF651" i="123"/>
  <c r="EF652" i="123"/>
  <c r="EF653" i="123"/>
  <c r="EF654" i="123"/>
  <c r="EF655" i="123"/>
  <c r="EF656" i="123"/>
  <c r="EF657" i="123"/>
  <c r="EF658" i="123"/>
  <c r="EF659" i="123"/>
  <c r="EF660" i="123"/>
  <c r="EF661" i="123"/>
  <c r="EF662" i="123"/>
  <c r="EF663" i="123"/>
  <c r="EF664" i="123"/>
  <c r="EF665" i="123"/>
  <c r="EF666" i="123"/>
  <c r="EF667" i="123"/>
  <c r="EF668" i="123"/>
  <c r="EF669" i="123"/>
  <c r="EF670" i="123"/>
  <c r="EF671" i="123"/>
  <c r="EF672" i="123"/>
  <c r="EF673" i="123"/>
  <c r="EF674" i="123"/>
  <c r="EF675" i="123"/>
  <c r="EF676" i="123"/>
  <c r="EF677" i="123"/>
  <c r="EF678" i="123"/>
  <c r="EF679" i="123"/>
  <c r="EF680" i="123"/>
  <c r="EF681" i="123"/>
  <c r="EF682" i="123"/>
  <c r="EF683" i="123"/>
  <c r="EF684" i="123"/>
  <c r="EF685" i="123"/>
  <c r="EF686" i="123"/>
  <c r="EF687" i="123"/>
  <c r="EF688" i="123"/>
  <c r="EF689" i="123"/>
  <c r="EF690" i="123"/>
  <c r="EF691" i="123"/>
  <c r="EF692" i="123"/>
  <c r="EF693" i="123"/>
  <c r="EF694" i="123"/>
  <c r="EF695" i="123"/>
  <c r="EF696" i="123"/>
  <c r="EF697" i="123"/>
  <c r="EF698" i="123"/>
  <c r="EF699" i="123"/>
  <c r="EF700" i="123"/>
  <c r="EF701" i="123"/>
  <c r="EF702" i="123"/>
  <c r="EF703" i="123"/>
  <c r="EF704" i="123"/>
  <c r="EF705" i="123"/>
  <c r="EF706" i="123"/>
  <c r="EF707" i="123"/>
  <c r="EF708" i="123"/>
  <c r="EF709" i="123"/>
  <c r="EF710" i="123"/>
  <c r="EF711" i="123"/>
  <c r="EF712" i="123"/>
  <c r="EF713" i="123"/>
  <c r="EF714" i="123"/>
  <c r="EF715" i="123"/>
  <c r="EF716" i="123"/>
  <c r="EF717" i="123"/>
  <c r="EF718" i="123"/>
  <c r="EF719" i="123"/>
  <c r="EF720" i="123"/>
  <c r="EF721" i="123"/>
  <c r="EF722" i="123"/>
  <c r="EF723" i="123"/>
  <c r="EF724" i="123"/>
  <c r="EF725" i="123"/>
  <c r="EF726" i="123"/>
  <c r="EF727" i="123"/>
  <c r="EF728" i="123"/>
  <c r="EF729" i="123"/>
  <c r="EF730" i="123"/>
  <c r="EF731" i="123"/>
  <c r="EF732" i="123"/>
  <c r="EF733" i="123"/>
  <c r="EF734" i="123"/>
  <c r="EF735" i="123"/>
  <c r="EF736" i="123"/>
  <c r="EF737" i="123"/>
  <c r="EF738" i="123"/>
  <c r="EF739" i="123"/>
  <c r="EF740" i="123"/>
  <c r="EF741" i="123"/>
  <c r="EF742" i="123"/>
  <c r="EF743" i="123"/>
  <c r="EF744" i="123"/>
  <c r="EF745" i="123"/>
  <c r="EF746" i="123"/>
  <c r="EF747" i="123"/>
  <c r="EF748" i="123"/>
  <c r="EF749" i="123"/>
  <c r="EF750" i="123"/>
  <c r="EF751" i="123"/>
  <c r="EF752" i="123"/>
  <c r="EF753" i="123"/>
  <c r="EF754" i="123"/>
  <c r="EF755" i="123"/>
  <c r="EF756" i="123"/>
  <c r="EF757" i="123"/>
  <c r="EF758" i="123"/>
  <c r="EF759" i="123"/>
  <c r="EF760" i="123"/>
  <c r="EF5" i="123"/>
  <c r="EE9" i="123"/>
  <c r="EE10" i="123"/>
  <c r="EE11" i="123"/>
  <c r="EE12" i="123"/>
  <c r="EE13" i="123"/>
  <c r="EE14" i="123"/>
  <c r="EE15" i="123"/>
  <c r="EE16" i="123"/>
  <c r="EE17" i="123"/>
  <c r="EE18" i="123"/>
  <c r="EE19" i="123"/>
  <c r="EE20" i="123"/>
  <c r="EE21" i="123"/>
  <c r="EE22" i="123"/>
  <c r="EE23" i="123"/>
  <c r="EE24" i="123"/>
  <c r="EE25" i="123"/>
  <c r="EE26" i="123"/>
  <c r="EE6" i="123"/>
  <c r="EE27" i="123"/>
  <c r="EE28" i="123"/>
  <c r="EE29" i="123"/>
  <c r="EE30" i="123"/>
  <c r="EE31" i="123"/>
  <c r="EE32" i="123"/>
  <c r="EE33" i="123"/>
  <c r="EE34" i="123"/>
  <c r="EE35" i="123"/>
  <c r="EE36" i="123"/>
  <c r="EE37" i="123"/>
  <c r="EE38" i="123"/>
  <c r="EE39" i="123"/>
  <c r="EE40" i="123"/>
  <c r="EE41" i="123"/>
  <c r="EE42" i="123"/>
  <c r="EE43" i="123"/>
  <c r="EE44" i="123"/>
  <c r="EE45" i="123"/>
  <c r="EE46" i="123"/>
  <c r="EE47" i="123"/>
  <c r="EE48" i="123"/>
  <c r="EE49" i="123"/>
  <c r="EE50" i="123"/>
  <c r="EE51" i="123"/>
  <c r="EE52" i="123"/>
  <c r="EE53" i="123"/>
  <c r="EE54" i="123"/>
  <c r="EE55" i="123"/>
  <c r="EE56" i="123"/>
  <c r="EE57" i="123"/>
  <c r="EE58" i="123"/>
  <c r="EE59" i="123"/>
  <c r="EE60" i="123"/>
  <c r="EE61" i="123"/>
  <c r="EE62" i="123"/>
  <c r="EE63" i="123"/>
  <c r="EE64" i="123"/>
  <c r="EE65" i="123"/>
  <c r="EE66" i="123"/>
  <c r="EE67" i="123"/>
  <c r="EE68" i="123"/>
  <c r="EE69" i="123"/>
  <c r="EE70" i="123"/>
  <c r="EE73" i="123"/>
  <c r="EE74" i="123"/>
  <c r="EE78" i="123"/>
  <c r="EE79" i="123"/>
  <c r="EE82" i="123"/>
  <c r="EE83" i="123"/>
  <c r="EE84" i="123"/>
  <c r="EE85" i="123"/>
  <c r="EE86" i="123"/>
  <c r="EE87" i="123"/>
  <c r="EE88" i="123"/>
  <c r="EE89" i="123"/>
  <c r="EE90" i="123"/>
  <c r="EE91" i="123"/>
  <c r="EE92" i="123"/>
  <c r="EE93" i="123"/>
  <c r="EE94" i="123"/>
  <c r="EE95" i="123"/>
  <c r="EE96" i="123"/>
  <c r="EE97" i="123"/>
  <c r="EE98" i="123"/>
  <c r="EE99" i="123"/>
  <c r="EE100" i="123"/>
  <c r="EE101" i="123"/>
  <c r="EE102" i="123"/>
  <c r="EE103" i="123"/>
  <c r="EE104" i="123"/>
  <c r="EE105" i="123"/>
  <c r="EE106" i="123"/>
  <c r="EE107" i="123"/>
  <c r="EE108" i="123"/>
  <c r="EE109" i="123"/>
  <c r="EE110" i="123"/>
  <c r="EE111" i="123"/>
  <c r="EE112" i="123"/>
  <c r="EE113" i="123"/>
  <c r="EE114" i="123"/>
  <c r="EE115" i="123"/>
  <c r="EE116" i="123"/>
  <c r="EE117" i="123"/>
  <c r="EE118" i="123"/>
  <c r="EE119" i="123"/>
  <c r="EE120" i="123"/>
  <c r="EE121" i="123"/>
  <c r="EE122" i="123"/>
  <c r="EE123" i="123"/>
  <c r="EE124" i="123"/>
  <c r="EE125" i="123"/>
  <c r="EE126" i="123"/>
  <c r="EE127" i="123"/>
  <c r="EE128" i="123"/>
  <c r="EE129" i="123"/>
  <c r="EE130" i="123"/>
  <c r="EE131" i="123"/>
  <c r="EE132" i="123"/>
  <c r="EE133" i="123"/>
  <c r="EE134" i="123"/>
  <c r="EE135" i="123"/>
  <c r="EE136" i="123"/>
  <c r="EE137" i="123"/>
  <c r="EE138" i="123"/>
  <c r="EE139" i="123"/>
  <c r="EE140" i="123"/>
  <c r="EE141" i="123"/>
  <c r="EE142" i="123"/>
  <c r="EE143" i="123"/>
  <c r="EE144" i="123"/>
  <c r="EE145" i="123"/>
  <c r="EE146" i="123"/>
  <c r="EE147" i="123"/>
  <c r="EE148" i="123"/>
  <c r="EE149" i="123"/>
  <c r="EE150" i="123"/>
  <c r="EE151" i="123"/>
  <c r="EE152" i="123"/>
  <c r="EE153" i="123"/>
  <c r="EE154" i="123"/>
  <c r="EE155" i="123"/>
  <c r="EE156" i="123"/>
  <c r="EE157" i="123"/>
  <c r="EE158" i="123"/>
  <c r="EE159" i="123"/>
  <c r="EE160" i="123"/>
  <c r="EE161" i="123"/>
  <c r="EE162" i="123"/>
  <c r="EE163" i="123"/>
  <c r="EE164" i="123"/>
  <c r="EE165" i="123"/>
  <c r="EE166" i="123"/>
  <c r="EE167" i="123"/>
  <c r="EE168" i="123"/>
  <c r="EE169" i="123"/>
  <c r="EE170" i="123"/>
  <c r="EE171" i="123"/>
  <c r="EE172" i="123"/>
  <c r="EE173" i="123"/>
  <c r="EE174" i="123"/>
  <c r="EE175" i="123"/>
  <c r="EE176" i="123"/>
  <c r="EE177" i="123"/>
  <c r="EE178" i="123"/>
  <c r="EE179" i="123"/>
  <c r="EE180" i="123"/>
  <c r="EE181" i="123"/>
  <c r="EE182" i="123"/>
  <c r="EE183" i="123"/>
  <c r="EE184" i="123"/>
  <c r="EE185" i="123"/>
  <c r="EE186" i="123"/>
  <c r="EE187" i="123"/>
  <c r="EE188" i="123"/>
  <c r="EE189" i="123"/>
  <c r="EE190" i="123"/>
  <c r="EE191" i="123"/>
  <c r="EE192" i="123"/>
  <c r="EE193" i="123"/>
  <c r="EE194" i="123"/>
  <c r="EE195" i="123"/>
  <c r="EE196" i="123"/>
  <c r="EE197" i="123"/>
  <c r="EE198" i="123"/>
  <c r="EE199" i="123"/>
  <c r="EE200" i="123"/>
  <c r="EE201" i="123"/>
  <c r="EE202" i="123"/>
  <c r="EE203" i="123"/>
  <c r="EE204" i="123"/>
  <c r="EE205" i="123"/>
  <c r="EE206" i="123"/>
  <c r="EE207" i="123"/>
  <c r="EE208" i="123"/>
  <c r="EE209" i="123"/>
  <c r="EE210" i="123"/>
  <c r="EE211" i="123"/>
  <c r="EE212" i="123"/>
  <c r="EE213" i="123"/>
  <c r="EE214" i="123"/>
  <c r="EE215" i="123"/>
  <c r="EE216" i="123"/>
  <c r="EE217" i="123"/>
  <c r="EE218" i="123"/>
  <c r="EE219" i="123"/>
  <c r="EE220" i="123"/>
  <c r="EE221" i="123"/>
  <c r="EE222" i="123"/>
  <c r="EE223" i="123"/>
  <c r="EE224" i="123"/>
  <c r="EE225" i="123"/>
  <c r="EE226" i="123"/>
  <c r="EE227" i="123"/>
  <c r="EE228" i="123"/>
  <c r="EE229" i="123"/>
  <c r="EE230" i="123"/>
  <c r="EE231" i="123"/>
  <c r="EE232" i="123"/>
  <c r="EE233" i="123"/>
  <c r="EE234" i="123"/>
  <c r="EE235" i="123"/>
  <c r="EE236" i="123"/>
  <c r="EE237" i="123"/>
  <c r="EE238" i="123"/>
  <c r="EE239" i="123"/>
  <c r="EE240" i="123"/>
  <c r="EE241" i="123"/>
  <c r="EE242" i="123"/>
  <c r="EE243" i="123"/>
  <c r="EE244" i="123"/>
  <c r="EE245" i="123"/>
  <c r="EE246" i="123"/>
  <c r="EE247" i="123"/>
  <c r="EE248" i="123"/>
  <c r="EE249" i="123"/>
  <c r="EE250" i="123"/>
  <c r="EE251" i="123"/>
  <c r="EE252" i="123"/>
  <c r="EE253" i="123"/>
  <c r="EE254" i="123"/>
  <c r="EE255" i="123"/>
  <c r="EE256" i="123"/>
  <c r="EE257" i="123"/>
  <c r="EE258" i="123"/>
  <c r="EE259" i="123"/>
  <c r="EE260" i="123"/>
  <c r="EE261" i="123"/>
  <c r="EE262" i="123"/>
  <c r="EE263" i="123"/>
  <c r="EE264" i="123"/>
  <c r="EE267" i="123"/>
  <c r="EE268" i="123"/>
  <c r="EE269" i="123"/>
  <c r="EE270" i="123"/>
  <c r="EE271" i="123"/>
  <c r="EE272" i="123"/>
  <c r="EE273" i="123"/>
  <c r="EE274" i="123"/>
  <c r="EE275" i="123"/>
  <c r="EE276" i="123"/>
  <c r="EE277" i="123"/>
  <c r="EE278" i="123"/>
  <c r="EE279" i="123"/>
  <c r="EE280" i="123"/>
  <c r="EE283" i="123"/>
  <c r="EE284" i="123"/>
  <c r="EE285" i="123"/>
  <c r="EE286" i="123"/>
  <c r="EE287" i="123"/>
  <c r="EE288" i="123"/>
  <c r="EE289" i="123"/>
  <c r="EE290" i="123"/>
  <c r="EE291" i="123"/>
  <c r="EE292" i="123"/>
  <c r="EE293" i="123"/>
  <c r="EE294" i="123"/>
  <c r="EE295" i="123"/>
  <c r="EE296" i="123"/>
  <c r="EE297" i="123"/>
  <c r="EE298" i="123"/>
  <c r="EE299" i="123"/>
  <c r="EE300" i="123"/>
  <c r="EE301" i="123"/>
  <c r="EE302" i="123"/>
  <c r="EE303" i="123"/>
  <c r="EE304" i="123"/>
  <c r="EE305" i="123"/>
  <c r="EE306" i="123"/>
  <c r="EE307" i="123"/>
  <c r="EE308" i="123"/>
  <c r="EE309" i="123"/>
  <c r="EE310" i="123"/>
  <c r="EE311" i="123"/>
  <c r="EE312" i="123"/>
  <c r="EE315" i="123"/>
  <c r="EE316" i="123"/>
  <c r="EE313" i="123"/>
  <c r="EE314" i="123"/>
  <c r="EE317" i="123"/>
  <c r="EE318" i="123"/>
  <c r="EE319" i="123"/>
  <c r="EE320" i="123"/>
  <c r="EE321" i="123"/>
  <c r="EE322" i="123"/>
  <c r="EE323" i="123"/>
  <c r="EE324" i="123"/>
  <c r="EE325" i="123"/>
  <c r="EE326" i="123"/>
  <c r="EE327" i="123"/>
  <c r="EE328" i="123"/>
  <c r="EE329" i="123"/>
  <c r="EE330" i="123"/>
  <c r="EE331" i="123"/>
  <c r="EE332" i="123"/>
  <c r="EE333" i="123"/>
  <c r="EE334" i="123"/>
  <c r="EE335" i="123"/>
  <c r="EE336" i="123"/>
  <c r="EE337" i="123"/>
  <c r="EE338" i="123"/>
  <c r="EE339" i="123"/>
  <c r="EE340" i="123"/>
  <c r="EE341" i="123"/>
  <c r="EE342" i="123"/>
  <c r="EE343" i="123"/>
  <c r="EE344" i="123"/>
  <c r="EE345" i="123"/>
  <c r="EE346" i="123"/>
  <c r="EE347" i="123"/>
  <c r="EE348" i="123"/>
  <c r="EE349" i="123"/>
  <c r="EE350" i="123"/>
  <c r="EE351" i="123"/>
  <c r="EE352" i="123"/>
  <c r="EE353" i="123"/>
  <c r="EE354" i="123"/>
  <c r="EE355" i="123"/>
  <c r="EE356" i="123"/>
  <c r="EE357" i="123"/>
  <c r="EE358" i="123"/>
  <c r="EE359" i="123"/>
  <c r="EE360" i="123"/>
  <c r="EE361" i="123"/>
  <c r="EE362" i="123"/>
  <c r="EE363" i="123"/>
  <c r="EE364" i="123"/>
  <c r="EE365" i="123"/>
  <c r="EE366" i="123"/>
  <c r="EE367" i="123"/>
  <c r="EE368" i="123"/>
  <c r="EE369" i="123"/>
  <c r="EE370" i="123"/>
  <c r="EE371" i="123"/>
  <c r="EE372" i="123"/>
  <c r="EE373" i="123"/>
  <c r="EE374" i="123"/>
  <c r="EE375" i="123"/>
  <c r="EE376" i="123"/>
  <c r="EE377" i="123"/>
  <c r="EE378" i="123"/>
  <c r="EE379" i="123"/>
  <c r="EE380" i="123"/>
  <c r="EE381" i="123"/>
  <c r="EE382" i="123"/>
  <c r="EE383" i="123"/>
  <c r="EE384" i="123"/>
  <c r="EE385" i="123"/>
  <c r="EE386" i="123"/>
  <c r="EE387" i="123"/>
  <c r="EE388" i="123"/>
  <c r="EE389" i="123"/>
  <c r="EE390" i="123"/>
  <c r="EE391" i="123"/>
  <c r="EE392" i="123"/>
  <c r="EE393" i="123"/>
  <c r="EE394" i="123"/>
  <c r="EE395" i="123"/>
  <c r="EE396" i="123"/>
  <c r="EE397" i="123"/>
  <c r="EE398" i="123"/>
  <c r="EE399" i="123"/>
  <c r="EE400" i="123"/>
  <c r="EE401" i="123"/>
  <c r="EE402" i="123"/>
  <c r="EE403" i="123"/>
  <c r="EE404" i="123"/>
  <c r="EE405" i="123"/>
  <c r="EE406" i="123"/>
  <c r="EE407" i="123"/>
  <c r="EE408" i="123"/>
  <c r="EE409" i="123"/>
  <c r="EE410" i="123"/>
  <c r="EE411" i="123"/>
  <c r="EE412" i="123"/>
  <c r="EE413" i="123"/>
  <c r="EE414" i="123"/>
  <c r="EE415" i="123"/>
  <c r="EE416" i="123"/>
  <c r="EE417" i="123"/>
  <c r="EE418" i="123"/>
  <c r="EE419" i="123"/>
  <c r="EE420" i="123"/>
  <c r="EE421" i="123"/>
  <c r="EE422" i="123"/>
  <c r="EE423" i="123"/>
  <c r="EE424" i="123"/>
  <c r="EE425" i="123"/>
  <c r="EE426" i="123"/>
  <c r="EE427" i="123"/>
  <c r="EE428" i="123"/>
  <c r="EE429" i="123"/>
  <c r="EE430" i="123"/>
  <c r="EE431" i="123"/>
  <c r="EE432" i="123"/>
  <c r="EE433" i="123"/>
  <c r="EE434" i="123"/>
  <c r="EE435" i="123"/>
  <c r="EE436" i="123"/>
  <c r="EE437" i="123"/>
  <c r="EE438" i="123"/>
  <c r="EE439" i="123"/>
  <c r="EE440" i="123"/>
  <c r="EE441" i="123"/>
  <c r="EE442" i="123"/>
  <c r="EE443" i="123"/>
  <c r="EE444" i="123"/>
  <c r="EE445" i="123"/>
  <c r="EE446" i="123"/>
  <c r="EE447" i="123"/>
  <c r="EE452" i="123"/>
  <c r="EE453" i="123"/>
  <c r="EE454" i="123"/>
  <c r="EE455" i="123"/>
  <c r="EE456" i="123"/>
  <c r="EE457" i="123"/>
  <c r="EE458" i="123"/>
  <c r="EE459" i="123"/>
  <c r="EE460" i="123"/>
  <c r="EE461" i="123"/>
  <c r="EE462" i="123"/>
  <c r="EE463" i="123"/>
  <c r="EE464" i="123"/>
  <c r="EE465" i="123"/>
  <c r="EE466" i="123"/>
  <c r="EE467" i="123"/>
  <c r="EE468" i="123"/>
  <c r="EE469" i="123"/>
  <c r="EE473" i="123"/>
  <c r="EE474" i="123"/>
  <c r="EE475" i="123"/>
  <c r="EE476" i="123"/>
  <c r="EE477" i="123"/>
  <c r="EE478" i="123"/>
  <c r="EE479" i="123"/>
  <c r="EE480" i="123"/>
  <c r="EE481" i="123"/>
  <c r="EE482" i="123"/>
  <c r="EE483" i="123"/>
  <c r="EE484" i="123"/>
  <c r="EE485" i="123"/>
  <c r="EE486" i="123"/>
  <c r="EE487" i="123"/>
  <c r="EE488" i="123"/>
  <c r="EE489" i="123"/>
  <c r="EE490" i="123"/>
  <c r="EE491" i="123"/>
  <c r="EE492" i="123"/>
  <c r="EE472" i="123"/>
  <c r="EE470" i="123"/>
  <c r="EE493" i="123"/>
  <c r="EE494" i="123"/>
  <c r="EE495" i="123"/>
  <c r="EE496" i="123"/>
  <c r="EE497" i="123"/>
  <c r="EE498" i="123"/>
  <c r="EE499" i="123"/>
  <c r="EE500" i="123"/>
  <c r="EE501" i="123"/>
  <c r="EE502" i="123"/>
  <c r="EE503" i="123"/>
  <c r="EE504" i="123"/>
  <c r="EE505" i="123"/>
  <c r="EE506" i="123"/>
  <c r="EE507" i="123"/>
  <c r="EE508" i="123"/>
  <c r="EE509" i="123"/>
  <c r="EE510" i="123"/>
  <c r="EE511" i="123"/>
  <c r="EE512" i="123"/>
  <c r="EE513" i="123"/>
  <c r="EE514" i="123"/>
  <c r="EE515" i="123"/>
  <c r="EE516" i="123"/>
  <c r="EE517" i="123"/>
  <c r="EE518" i="123"/>
  <c r="EE519" i="123"/>
  <c r="EE520" i="123"/>
  <c r="EE521" i="123"/>
  <c r="EE522" i="123"/>
  <c r="EE523" i="123"/>
  <c r="EE524" i="123"/>
  <c r="EE525" i="123"/>
  <c r="EE526" i="123"/>
  <c r="EE527" i="123"/>
  <c r="EE528" i="123"/>
  <c r="EE529" i="123"/>
  <c r="EE530" i="123"/>
  <c r="EE531" i="123"/>
  <c r="EE532" i="123"/>
  <c r="EE533" i="123"/>
  <c r="EE534" i="123"/>
  <c r="EE535" i="123"/>
  <c r="EE536" i="123"/>
  <c r="EE537" i="123"/>
  <c r="EE538" i="123"/>
  <c r="EE539" i="123"/>
  <c r="EE540" i="123"/>
  <c r="EE557" i="123"/>
  <c r="EE558" i="123"/>
  <c r="EE559" i="123"/>
  <c r="EE560" i="123"/>
  <c r="EE561" i="123"/>
  <c r="EE562" i="123"/>
  <c r="EE563" i="123"/>
  <c r="EE564" i="123"/>
  <c r="EE565" i="123"/>
  <c r="EE566" i="123"/>
  <c r="EE567" i="123"/>
  <c r="EE568" i="123"/>
  <c r="EE569" i="123"/>
  <c r="EE570" i="123"/>
  <c r="EE571" i="123"/>
  <c r="EE572" i="123"/>
  <c r="EE573" i="123"/>
  <c r="EE574" i="123"/>
  <c r="EE575" i="123"/>
  <c r="EE576" i="123"/>
  <c r="EE577" i="123"/>
  <c r="EE578" i="123"/>
  <c r="EE579" i="123"/>
  <c r="EE580" i="123"/>
  <c r="EE581" i="123"/>
  <c r="EE582" i="123"/>
  <c r="EE583" i="123"/>
  <c r="EE584" i="123"/>
  <c r="EE585" i="123"/>
  <c r="EE586" i="123"/>
  <c r="EE587" i="123"/>
  <c r="EE588" i="123"/>
  <c r="EE589" i="123"/>
  <c r="EE590" i="123"/>
  <c r="EE591" i="123"/>
  <c r="EE592" i="123"/>
  <c r="EE593" i="123"/>
  <c r="EE594" i="123"/>
  <c r="EE595" i="123"/>
  <c r="EE596" i="123"/>
  <c r="EE597" i="123"/>
  <c r="EE598" i="123"/>
  <c r="EE599" i="123"/>
  <c r="EE600" i="123"/>
  <c r="EE601" i="123"/>
  <c r="EE602" i="123"/>
  <c r="EE603" i="123"/>
  <c r="EE604" i="123"/>
  <c r="EE605" i="123"/>
  <c r="EE606" i="123"/>
  <c r="EE607" i="123"/>
  <c r="EE608" i="123"/>
  <c r="EE609" i="123"/>
  <c r="EE610" i="123"/>
  <c r="EE611" i="123"/>
  <c r="EE612" i="123"/>
  <c r="EE613" i="123"/>
  <c r="EE614" i="123"/>
  <c r="EE615" i="123"/>
  <c r="EE616" i="123"/>
  <c r="EE617" i="123"/>
  <c r="EE618" i="123"/>
  <c r="EE619" i="123"/>
  <c r="EE620" i="123"/>
  <c r="EE621" i="123"/>
  <c r="EE622" i="123"/>
  <c r="EE623" i="123"/>
  <c r="EE624" i="123"/>
  <c r="EE625" i="123"/>
  <c r="EE626" i="123"/>
  <c r="EE627" i="123"/>
  <c r="EE628" i="123"/>
  <c r="EE629" i="123"/>
  <c r="EE630" i="123"/>
  <c r="EE633" i="123"/>
  <c r="EE634" i="123"/>
  <c r="EE635" i="123"/>
  <c r="EE636" i="123"/>
  <c r="EE637" i="123"/>
  <c r="EE638" i="123"/>
  <c r="EE639" i="123"/>
  <c r="EE640" i="123"/>
  <c r="EE641" i="123"/>
  <c r="EE642" i="123"/>
  <c r="EE643" i="123"/>
  <c r="EE644" i="123"/>
  <c r="EE645" i="123"/>
  <c r="EE646" i="123"/>
  <c r="EE647" i="123"/>
  <c r="EE648" i="123"/>
  <c r="EE649" i="123"/>
  <c r="EE650" i="123"/>
  <c r="EE651" i="123"/>
  <c r="EE652" i="123"/>
  <c r="EE653" i="123"/>
  <c r="EE654" i="123"/>
  <c r="EE655" i="123"/>
  <c r="EE656" i="123"/>
  <c r="EE657" i="123"/>
  <c r="EE658" i="123"/>
  <c r="EE659" i="123"/>
  <c r="EE660" i="123"/>
  <c r="EE661" i="123"/>
  <c r="EE662" i="123"/>
  <c r="EE663" i="123"/>
  <c r="EE664" i="123"/>
  <c r="EE665" i="123"/>
  <c r="EE666" i="123"/>
  <c r="EE667" i="123"/>
  <c r="EE668" i="123"/>
  <c r="EE669" i="123"/>
  <c r="EE670" i="123"/>
  <c r="EE671" i="123"/>
  <c r="EE672" i="123"/>
  <c r="EE673" i="123"/>
  <c r="EE674" i="123"/>
  <c r="EE675" i="123"/>
  <c r="EE676" i="123"/>
  <c r="EE677" i="123"/>
  <c r="EE678" i="123"/>
  <c r="EE679" i="123"/>
  <c r="EE680" i="123"/>
  <c r="EE681" i="123"/>
  <c r="EE682" i="123"/>
  <c r="EE683" i="123"/>
  <c r="EE684" i="123"/>
  <c r="EE685" i="123"/>
  <c r="EE686" i="123"/>
  <c r="EE687" i="123"/>
  <c r="EE688" i="123"/>
  <c r="EE689" i="123"/>
  <c r="EE690" i="123"/>
  <c r="EE691" i="123"/>
  <c r="EE692" i="123"/>
  <c r="EE693" i="123"/>
  <c r="EE694" i="123"/>
  <c r="EE695" i="123"/>
  <c r="EE696" i="123"/>
  <c r="EE697" i="123"/>
  <c r="EE698" i="123"/>
  <c r="EE699" i="123"/>
  <c r="EE700" i="123"/>
  <c r="EE701" i="123"/>
  <c r="EE702" i="123"/>
  <c r="EE703" i="123"/>
  <c r="EE704" i="123"/>
  <c r="EE705" i="123"/>
  <c r="EE706" i="123"/>
  <c r="EE707" i="123"/>
  <c r="EE708" i="123"/>
  <c r="EE709" i="123"/>
  <c r="EE710" i="123"/>
  <c r="EE711" i="123"/>
  <c r="EE712" i="123"/>
  <c r="EE713" i="123"/>
  <c r="EE714" i="123"/>
  <c r="EE715" i="123"/>
  <c r="EE716" i="123"/>
  <c r="EE717" i="123"/>
  <c r="EE718" i="123"/>
  <c r="EE719" i="123"/>
  <c r="EE720" i="123"/>
  <c r="EE721" i="123"/>
  <c r="EE722" i="123"/>
  <c r="EE723" i="123"/>
  <c r="EE724" i="123"/>
  <c r="EE725" i="123"/>
  <c r="EE726" i="123"/>
  <c r="EE727" i="123"/>
  <c r="EE728" i="123"/>
  <c r="EE729" i="123"/>
  <c r="EE730" i="123"/>
  <c r="EE731" i="123"/>
  <c r="EE732" i="123"/>
  <c r="EE733" i="123"/>
  <c r="EE734" i="123"/>
  <c r="EE735" i="123"/>
  <c r="EE736" i="123"/>
  <c r="EE737" i="123"/>
  <c r="EE738" i="123"/>
  <c r="EE739" i="123"/>
  <c r="EE740" i="123"/>
  <c r="EE741" i="123"/>
  <c r="EE742" i="123"/>
  <c r="EE743" i="123"/>
  <c r="EE744" i="123"/>
  <c r="EE745" i="123"/>
  <c r="EE746" i="123"/>
  <c r="EE747" i="123"/>
  <c r="EE748" i="123"/>
  <c r="EE749" i="123"/>
  <c r="EE750" i="123"/>
  <c r="EE751" i="123"/>
  <c r="EE752" i="123"/>
  <c r="EE753" i="123"/>
  <c r="EE754" i="123"/>
  <c r="EE755" i="123"/>
  <c r="EE756" i="123"/>
  <c r="EE757" i="123"/>
  <c r="EE758" i="123"/>
  <c r="EE759" i="123"/>
  <c r="EE760" i="123"/>
  <c r="EE5" i="123"/>
  <c r="EB9" i="123"/>
  <c r="EB10" i="123"/>
  <c r="EB11" i="123"/>
  <c r="EB12" i="123"/>
  <c r="EB13" i="123"/>
  <c r="EB14" i="123"/>
  <c r="EB15" i="123"/>
  <c r="EB16" i="123"/>
  <c r="EB17" i="123"/>
  <c r="EB18" i="123"/>
  <c r="EB19" i="123"/>
  <c r="EB20" i="123"/>
  <c r="EB21" i="123"/>
  <c r="EB22" i="123"/>
  <c r="EB23" i="123"/>
  <c r="EB24" i="123"/>
  <c r="EB25" i="123"/>
  <c r="EB26" i="123"/>
  <c r="EB6" i="123"/>
  <c r="EB27" i="123"/>
  <c r="EB28" i="123"/>
  <c r="EB29" i="123"/>
  <c r="EB30" i="123"/>
  <c r="EB31" i="123"/>
  <c r="EB32" i="123"/>
  <c r="EB33" i="123"/>
  <c r="EB34" i="123"/>
  <c r="EB35" i="123"/>
  <c r="EB36" i="123"/>
  <c r="EB37" i="123"/>
  <c r="EB38" i="123"/>
  <c r="EB39" i="123"/>
  <c r="EB40" i="123"/>
  <c r="EB41" i="123"/>
  <c r="EB42" i="123"/>
  <c r="EB43" i="123"/>
  <c r="EB44" i="123"/>
  <c r="EB45" i="123"/>
  <c r="EB46" i="123"/>
  <c r="EB47" i="123"/>
  <c r="EB48" i="123"/>
  <c r="EB49" i="123"/>
  <c r="EB50" i="123"/>
  <c r="EB51" i="123"/>
  <c r="EB52" i="123"/>
  <c r="EB53" i="123"/>
  <c r="EB54" i="123"/>
  <c r="EB55" i="123"/>
  <c r="EB56" i="123"/>
  <c r="EB57" i="123"/>
  <c r="EB58" i="123"/>
  <c r="EB59" i="123"/>
  <c r="EB60" i="123"/>
  <c r="EB61" i="123"/>
  <c r="EB62" i="123"/>
  <c r="EB63" i="123"/>
  <c r="EB64" i="123"/>
  <c r="EB65" i="123"/>
  <c r="EB66" i="123"/>
  <c r="EB67" i="123"/>
  <c r="EB68" i="123"/>
  <c r="EB69" i="123"/>
  <c r="EB70" i="123"/>
  <c r="EB73" i="123"/>
  <c r="EB74" i="123"/>
  <c r="EB78" i="123"/>
  <c r="EB79" i="123"/>
  <c r="EB82" i="123"/>
  <c r="EB83" i="123"/>
  <c r="EB84" i="123"/>
  <c r="EB85" i="123"/>
  <c r="EB86" i="123"/>
  <c r="EB87" i="123"/>
  <c r="EB88" i="123"/>
  <c r="EB89" i="123"/>
  <c r="EB90" i="123"/>
  <c r="EB91" i="123"/>
  <c r="EB92" i="123"/>
  <c r="EB93" i="123"/>
  <c r="EB94" i="123"/>
  <c r="EB95" i="123"/>
  <c r="EB96" i="123"/>
  <c r="EB97" i="123"/>
  <c r="EB98" i="123"/>
  <c r="EB99" i="123"/>
  <c r="EB100" i="123"/>
  <c r="EB101" i="123"/>
  <c r="EB102" i="123"/>
  <c r="EB103" i="123"/>
  <c r="EB104" i="123"/>
  <c r="EB105" i="123"/>
  <c r="EB106" i="123"/>
  <c r="EB107" i="123"/>
  <c r="EB108" i="123"/>
  <c r="EB109" i="123"/>
  <c r="EB110" i="123"/>
  <c r="EB111" i="123"/>
  <c r="EB112" i="123"/>
  <c r="EB113" i="123"/>
  <c r="EB114" i="123"/>
  <c r="EB115" i="123"/>
  <c r="EB116" i="123"/>
  <c r="EB117" i="123"/>
  <c r="EB118" i="123"/>
  <c r="EB119" i="123"/>
  <c r="EB120" i="123"/>
  <c r="EB121" i="123"/>
  <c r="EB122" i="123"/>
  <c r="EB123" i="123"/>
  <c r="EB124" i="123"/>
  <c r="EB125" i="123"/>
  <c r="EB126" i="123"/>
  <c r="EB127" i="123"/>
  <c r="EB128" i="123"/>
  <c r="EB129" i="123"/>
  <c r="EB130" i="123"/>
  <c r="EB131" i="123"/>
  <c r="EB132" i="123"/>
  <c r="EB133" i="123"/>
  <c r="EB134" i="123"/>
  <c r="EB135" i="123"/>
  <c r="EB136" i="123"/>
  <c r="EB137" i="123"/>
  <c r="EB138" i="123"/>
  <c r="EB139" i="123"/>
  <c r="EB140" i="123"/>
  <c r="EB141" i="123"/>
  <c r="EB142" i="123"/>
  <c r="EB143" i="123"/>
  <c r="EB144" i="123"/>
  <c r="EB145" i="123"/>
  <c r="EB146" i="123"/>
  <c r="EB147" i="123"/>
  <c r="EB148" i="123"/>
  <c r="EB149" i="123"/>
  <c r="EB150" i="123"/>
  <c r="EB151" i="123"/>
  <c r="EB152" i="123"/>
  <c r="EB153" i="123"/>
  <c r="EB154" i="123"/>
  <c r="EB155" i="123"/>
  <c r="EB156" i="123"/>
  <c r="EB157" i="123"/>
  <c r="EB158" i="123"/>
  <c r="EB159" i="123"/>
  <c r="EB160" i="123"/>
  <c r="EB161" i="123"/>
  <c r="EB162" i="123"/>
  <c r="EB163" i="123"/>
  <c r="EB164" i="123"/>
  <c r="EB165" i="123"/>
  <c r="EB166" i="123"/>
  <c r="EB167" i="123"/>
  <c r="EB168" i="123"/>
  <c r="EB169" i="123"/>
  <c r="EB170" i="123"/>
  <c r="EB171" i="123"/>
  <c r="EB172" i="123"/>
  <c r="EB173" i="123"/>
  <c r="EB174" i="123"/>
  <c r="EB175" i="123"/>
  <c r="EB176" i="123"/>
  <c r="EB177" i="123"/>
  <c r="EB178" i="123"/>
  <c r="EB179" i="123"/>
  <c r="EB180" i="123"/>
  <c r="EB181" i="123"/>
  <c r="EB182" i="123"/>
  <c r="EB183" i="123"/>
  <c r="EB184" i="123"/>
  <c r="EB185" i="123"/>
  <c r="EB186" i="123"/>
  <c r="EB187" i="123"/>
  <c r="EB188" i="123"/>
  <c r="EB189" i="123"/>
  <c r="EB190" i="123"/>
  <c r="EB191" i="123"/>
  <c r="EB192" i="123"/>
  <c r="EB193" i="123"/>
  <c r="EB194" i="123"/>
  <c r="EB195" i="123"/>
  <c r="EB196" i="123"/>
  <c r="EB197" i="123"/>
  <c r="EB198" i="123"/>
  <c r="EB199" i="123"/>
  <c r="EB200" i="123"/>
  <c r="EB201" i="123"/>
  <c r="EB202" i="123"/>
  <c r="EB203" i="123"/>
  <c r="EB204" i="123"/>
  <c r="EB205" i="123"/>
  <c r="EB206" i="123"/>
  <c r="EB207" i="123"/>
  <c r="EB208" i="123"/>
  <c r="EB209" i="123"/>
  <c r="EB210" i="123"/>
  <c r="EB211" i="123"/>
  <c r="EB212" i="123"/>
  <c r="EB213" i="123"/>
  <c r="EB214" i="123"/>
  <c r="EB215" i="123"/>
  <c r="EB216" i="123"/>
  <c r="EB217" i="123"/>
  <c r="EB218" i="123"/>
  <c r="EB219" i="123"/>
  <c r="EB220" i="123"/>
  <c r="EB221" i="123"/>
  <c r="EB222" i="123"/>
  <c r="EB223" i="123"/>
  <c r="EB224" i="123"/>
  <c r="EB225" i="123"/>
  <c r="EB226" i="123"/>
  <c r="EB227" i="123"/>
  <c r="EB228" i="123"/>
  <c r="EB229" i="123"/>
  <c r="EB230" i="123"/>
  <c r="EB231" i="123"/>
  <c r="EB232" i="123"/>
  <c r="EB233" i="123"/>
  <c r="EB234" i="123"/>
  <c r="EB235" i="123"/>
  <c r="EB236" i="123"/>
  <c r="EB237" i="123"/>
  <c r="EB238" i="123"/>
  <c r="EB239" i="123"/>
  <c r="EB240" i="123"/>
  <c r="EB241" i="123"/>
  <c r="EB242" i="123"/>
  <c r="EB243" i="123"/>
  <c r="EB244" i="123"/>
  <c r="EB245" i="123"/>
  <c r="EB246" i="123"/>
  <c r="EB247" i="123"/>
  <c r="EB248" i="123"/>
  <c r="EB249" i="123"/>
  <c r="EB250" i="123"/>
  <c r="EB251" i="123"/>
  <c r="EB252" i="123"/>
  <c r="EB253" i="123"/>
  <c r="EB254" i="123"/>
  <c r="EB255" i="123"/>
  <c r="EB256" i="123"/>
  <c r="EB257" i="123"/>
  <c r="EB258" i="123"/>
  <c r="EB259" i="123"/>
  <c r="EB260" i="123"/>
  <c r="EB261" i="123"/>
  <c r="EB262" i="123"/>
  <c r="EB263" i="123"/>
  <c r="EB264" i="123"/>
  <c r="EB267" i="123"/>
  <c r="EB268" i="123"/>
  <c r="EB269" i="123"/>
  <c r="EB270" i="123"/>
  <c r="EB271" i="123"/>
  <c r="EB272" i="123"/>
  <c r="EB273" i="123"/>
  <c r="EB274" i="123"/>
  <c r="EB275" i="123"/>
  <c r="EB276" i="123"/>
  <c r="EB277" i="123"/>
  <c r="EB278" i="123"/>
  <c r="EB279" i="123"/>
  <c r="EB280" i="123"/>
  <c r="EB283" i="123"/>
  <c r="EB284" i="123"/>
  <c r="EB285" i="123"/>
  <c r="EB286" i="123"/>
  <c r="EB287" i="123"/>
  <c r="EB288" i="123"/>
  <c r="EB289" i="123"/>
  <c r="EB290" i="123"/>
  <c r="EB291" i="123"/>
  <c r="EB292" i="123"/>
  <c r="EB293" i="123"/>
  <c r="EB294" i="123"/>
  <c r="EB295" i="123"/>
  <c r="EB296" i="123"/>
  <c r="EB297" i="123"/>
  <c r="EB298" i="123"/>
  <c r="EB299" i="123"/>
  <c r="EB300" i="123"/>
  <c r="EB301" i="123"/>
  <c r="EB302" i="123"/>
  <c r="EB303" i="123"/>
  <c r="EB304" i="123"/>
  <c r="EB305" i="123"/>
  <c r="EB306" i="123"/>
  <c r="EB307" i="123"/>
  <c r="EB308" i="123"/>
  <c r="EB309" i="123"/>
  <c r="EB310" i="123"/>
  <c r="EB311" i="123"/>
  <c r="EB312" i="123"/>
  <c r="EB315" i="123"/>
  <c r="EB316" i="123"/>
  <c r="EB313" i="123"/>
  <c r="EB314" i="123"/>
  <c r="EB317" i="123"/>
  <c r="EB318" i="123"/>
  <c r="EB319" i="123"/>
  <c r="EB320" i="123"/>
  <c r="EB321" i="123"/>
  <c r="EB322" i="123"/>
  <c r="EB323" i="123"/>
  <c r="EB324" i="123"/>
  <c r="EB325" i="123"/>
  <c r="EB326" i="123"/>
  <c r="EB327" i="123"/>
  <c r="EB328" i="123"/>
  <c r="EB329" i="123"/>
  <c r="EB330" i="123"/>
  <c r="EB331" i="123"/>
  <c r="EB332" i="123"/>
  <c r="EB333" i="123"/>
  <c r="EB334" i="123"/>
  <c r="EB335" i="123"/>
  <c r="EB336" i="123"/>
  <c r="EB337" i="123"/>
  <c r="EB338" i="123"/>
  <c r="EB339" i="123"/>
  <c r="EB340" i="123"/>
  <c r="EB341" i="123"/>
  <c r="EB342" i="123"/>
  <c r="EB343" i="123"/>
  <c r="EB344" i="123"/>
  <c r="EB345" i="123"/>
  <c r="EB346" i="123"/>
  <c r="EB347" i="123"/>
  <c r="EB348" i="123"/>
  <c r="EB349" i="123"/>
  <c r="EB350" i="123"/>
  <c r="EB351" i="123"/>
  <c r="EB352" i="123"/>
  <c r="EB353" i="123"/>
  <c r="EB354" i="123"/>
  <c r="EB355" i="123"/>
  <c r="EB356" i="123"/>
  <c r="EB357" i="123"/>
  <c r="EB358" i="123"/>
  <c r="EB359" i="123"/>
  <c r="EB360" i="123"/>
  <c r="EB361" i="123"/>
  <c r="EB362" i="123"/>
  <c r="EB363" i="123"/>
  <c r="EB364" i="123"/>
  <c r="EB365" i="123"/>
  <c r="EB366" i="123"/>
  <c r="EB367" i="123"/>
  <c r="EB368" i="123"/>
  <c r="EB369" i="123"/>
  <c r="EB370" i="123"/>
  <c r="EB371" i="123"/>
  <c r="EB372" i="123"/>
  <c r="EB373" i="123"/>
  <c r="EB374" i="123"/>
  <c r="EB375" i="123"/>
  <c r="EB376" i="123"/>
  <c r="EB377" i="123"/>
  <c r="EB378" i="123"/>
  <c r="EB379" i="123"/>
  <c r="EB380" i="123"/>
  <c r="EB381" i="123"/>
  <c r="EB382" i="123"/>
  <c r="EB383" i="123"/>
  <c r="EB384" i="123"/>
  <c r="EB385" i="123"/>
  <c r="EB386" i="123"/>
  <c r="EB387" i="123"/>
  <c r="EB388" i="123"/>
  <c r="EB389" i="123"/>
  <c r="EB390" i="123"/>
  <c r="EB391" i="123"/>
  <c r="EB392" i="123"/>
  <c r="EB393" i="123"/>
  <c r="EB394" i="123"/>
  <c r="EB395" i="123"/>
  <c r="EB396" i="123"/>
  <c r="EB397" i="123"/>
  <c r="EB398" i="123"/>
  <c r="EB399" i="123"/>
  <c r="EB400" i="123"/>
  <c r="EB401" i="123"/>
  <c r="EB402" i="123"/>
  <c r="EB403" i="123"/>
  <c r="EB404" i="123"/>
  <c r="EB405" i="123"/>
  <c r="EB406" i="123"/>
  <c r="EB407" i="123"/>
  <c r="EB408" i="123"/>
  <c r="EB409" i="123"/>
  <c r="EB410" i="123"/>
  <c r="EB411" i="123"/>
  <c r="EB412" i="123"/>
  <c r="EB413" i="123"/>
  <c r="EB414" i="123"/>
  <c r="EB415" i="123"/>
  <c r="EB416" i="123"/>
  <c r="EB417" i="123"/>
  <c r="EB418" i="123"/>
  <c r="EB419" i="123"/>
  <c r="EB420" i="123"/>
  <c r="EB421" i="123"/>
  <c r="EB422" i="123"/>
  <c r="EB423" i="123"/>
  <c r="EB424" i="123"/>
  <c r="EB425" i="123"/>
  <c r="EB426" i="123"/>
  <c r="EB427" i="123"/>
  <c r="EB428" i="123"/>
  <c r="EB429" i="123"/>
  <c r="EB430" i="123"/>
  <c r="EB431" i="123"/>
  <c r="EB432" i="123"/>
  <c r="EB433" i="123"/>
  <c r="EB434" i="123"/>
  <c r="EB435" i="123"/>
  <c r="EB436" i="123"/>
  <c r="EB437" i="123"/>
  <c r="EB438" i="123"/>
  <c r="EB439" i="123"/>
  <c r="EB440" i="123"/>
  <c r="EB441" i="123"/>
  <c r="EB442" i="123"/>
  <c r="EB443" i="123"/>
  <c r="EB444" i="123"/>
  <c r="EB445" i="123"/>
  <c r="EB446" i="123"/>
  <c r="EB447" i="123"/>
  <c r="EB452" i="123"/>
  <c r="EB453" i="123"/>
  <c r="EB454" i="123"/>
  <c r="EB455" i="123"/>
  <c r="EB456" i="123"/>
  <c r="EB457" i="123"/>
  <c r="EB458" i="123"/>
  <c r="EB459" i="123"/>
  <c r="EB460" i="123"/>
  <c r="EB461" i="123"/>
  <c r="EB462" i="123"/>
  <c r="EB463" i="123"/>
  <c r="EB464" i="123"/>
  <c r="EB465" i="123"/>
  <c r="EB466" i="123"/>
  <c r="EB467" i="123"/>
  <c r="EB468" i="123"/>
  <c r="EB469" i="123"/>
  <c r="EB473" i="123"/>
  <c r="EB474" i="123"/>
  <c r="EB475" i="123"/>
  <c r="EB476" i="123"/>
  <c r="EB477" i="123"/>
  <c r="EB478" i="123"/>
  <c r="EB479" i="123"/>
  <c r="EB480" i="123"/>
  <c r="EB481" i="123"/>
  <c r="EB482" i="123"/>
  <c r="EB483" i="123"/>
  <c r="EB484" i="123"/>
  <c r="EB485" i="123"/>
  <c r="EB486" i="123"/>
  <c r="EB487" i="123"/>
  <c r="EB488" i="123"/>
  <c r="EB489" i="123"/>
  <c r="EB490" i="123"/>
  <c r="EB491" i="123"/>
  <c r="EB492" i="123"/>
  <c r="EB472" i="123"/>
  <c r="EB470" i="123"/>
  <c r="EB493" i="123"/>
  <c r="EB494" i="123"/>
  <c r="EB495" i="123"/>
  <c r="EB496" i="123"/>
  <c r="EB497" i="123"/>
  <c r="EB498" i="123"/>
  <c r="EB499" i="123"/>
  <c r="EB500" i="123"/>
  <c r="EB501" i="123"/>
  <c r="EB502" i="123"/>
  <c r="EB503" i="123"/>
  <c r="EB504" i="123"/>
  <c r="EB505" i="123"/>
  <c r="EB506" i="123"/>
  <c r="EB507" i="123"/>
  <c r="EB508" i="123"/>
  <c r="EB509" i="123"/>
  <c r="EB510" i="123"/>
  <c r="EB511" i="123"/>
  <c r="EB512" i="123"/>
  <c r="EB513" i="123"/>
  <c r="EB514" i="123"/>
  <c r="EB515" i="123"/>
  <c r="EB516" i="123"/>
  <c r="EB517" i="123"/>
  <c r="EB518" i="123"/>
  <c r="EB519" i="123"/>
  <c r="EB520" i="123"/>
  <c r="EB521" i="123"/>
  <c r="EB522" i="123"/>
  <c r="EB523" i="123"/>
  <c r="EB524" i="123"/>
  <c r="EB525" i="123"/>
  <c r="EB526" i="123"/>
  <c r="EB527" i="123"/>
  <c r="EB528" i="123"/>
  <c r="EB529" i="123"/>
  <c r="EB530" i="123"/>
  <c r="EB531" i="123"/>
  <c r="EB532" i="123"/>
  <c r="EB533" i="123"/>
  <c r="EB534" i="123"/>
  <c r="EB535" i="123"/>
  <c r="EB536" i="123"/>
  <c r="EB537" i="123"/>
  <c r="EB538" i="123"/>
  <c r="EB539" i="123"/>
  <c r="EB540" i="123"/>
  <c r="EB557" i="123"/>
  <c r="EB558" i="123"/>
  <c r="EB559" i="123"/>
  <c r="EB560" i="123"/>
  <c r="EB561" i="123"/>
  <c r="EB562" i="123"/>
  <c r="EB563" i="123"/>
  <c r="EB564" i="123"/>
  <c r="EB565" i="123"/>
  <c r="EB566" i="123"/>
  <c r="EB567" i="123"/>
  <c r="EB568" i="123"/>
  <c r="EB569" i="123"/>
  <c r="EB570" i="123"/>
  <c r="EB571" i="123"/>
  <c r="EB572" i="123"/>
  <c r="EB573" i="123"/>
  <c r="EB574" i="123"/>
  <c r="EB575" i="123"/>
  <c r="EB576" i="123"/>
  <c r="EB577" i="123"/>
  <c r="EB578" i="123"/>
  <c r="EB579" i="123"/>
  <c r="EB580" i="123"/>
  <c r="EB581" i="123"/>
  <c r="EB582" i="123"/>
  <c r="EB583" i="123"/>
  <c r="EB584" i="123"/>
  <c r="EB585" i="123"/>
  <c r="EB586" i="123"/>
  <c r="EB587" i="123"/>
  <c r="EB588" i="123"/>
  <c r="EB589" i="123"/>
  <c r="EB590" i="123"/>
  <c r="EB591" i="123"/>
  <c r="EB592" i="123"/>
  <c r="EB593" i="123"/>
  <c r="EB594" i="123"/>
  <c r="EB595" i="123"/>
  <c r="EB596" i="123"/>
  <c r="EB597" i="123"/>
  <c r="EB598" i="123"/>
  <c r="EB599" i="123"/>
  <c r="EB600" i="123"/>
  <c r="EB601" i="123"/>
  <c r="EB602" i="123"/>
  <c r="EB603" i="123"/>
  <c r="EB604" i="123"/>
  <c r="EB605" i="123"/>
  <c r="EB606" i="123"/>
  <c r="EB607" i="123"/>
  <c r="EB608" i="123"/>
  <c r="EB609" i="123"/>
  <c r="EB610" i="123"/>
  <c r="EB611" i="123"/>
  <c r="EB612" i="123"/>
  <c r="EB613" i="123"/>
  <c r="EB614" i="123"/>
  <c r="EB615" i="123"/>
  <c r="EB616" i="123"/>
  <c r="EB617" i="123"/>
  <c r="EB618" i="123"/>
  <c r="EB619" i="123"/>
  <c r="EB620" i="123"/>
  <c r="EB621" i="123"/>
  <c r="EB622" i="123"/>
  <c r="EB623" i="123"/>
  <c r="EB624" i="123"/>
  <c r="EB625" i="123"/>
  <c r="EB626" i="123"/>
  <c r="EB627" i="123"/>
  <c r="EB628" i="123"/>
  <c r="EB629" i="123"/>
  <c r="EB630" i="123"/>
  <c r="EB633" i="123"/>
  <c r="EB634" i="123"/>
  <c r="EB635" i="123"/>
  <c r="EB636" i="123"/>
  <c r="EB637" i="123"/>
  <c r="EB638" i="123"/>
  <c r="EB639" i="123"/>
  <c r="EB640" i="123"/>
  <c r="EB641" i="123"/>
  <c r="EB642" i="123"/>
  <c r="EB643" i="123"/>
  <c r="EB644" i="123"/>
  <c r="EB645" i="123"/>
  <c r="EB646" i="123"/>
  <c r="EB647" i="123"/>
  <c r="EB648" i="123"/>
  <c r="EB649" i="123"/>
  <c r="EB650" i="123"/>
  <c r="EB651" i="123"/>
  <c r="EB652" i="123"/>
  <c r="EB653" i="123"/>
  <c r="EB654" i="123"/>
  <c r="EB655" i="123"/>
  <c r="EB656" i="123"/>
  <c r="EB657" i="123"/>
  <c r="EB658" i="123"/>
  <c r="EB659" i="123"/>
  <c r="EB660" i="123"/>
  <c r="EB661" i="123"/>
  <c r="EB662" i="123"/>
  <c r="EB663" i="123"/>
  <c r="EB664" i="123"/>
  <c r="EB665" i="123"/>
  <c r="EB666" i="123"/>
  <c r="EB667" i="123"/>
  <c r="EB668" i="123"/>
  <c r="EB669" i="123"/>
  <c r="EB670" i="123"/>
  <c r="EB671" i="123"/>
  <c r="EB672" i="123"/>
  <c r="EB673" i="123"/>
  <c r="EB674" i="123"/>
  <c r="EB675" i="123"/>
  <c r="EB676" i="123"/>
  <c r="EB677" i="123"/>
  <c r="EB678" i="123"/>
  <c r="EB679" i="123"/>
  <c r="EB680" i="123"/>
  <c r="EB681" i="123"/>
  <c r="EB682" i="123"/>
  <c r="EB683" i="123"/>
  <c r="EB684" i="123"/>
  <c r="EB685" i="123"/>
  <c r="EB686" i="123"/>
  <c r="EB687" i="123"/>
  <c r="EB688" i="123"/>
  <c r="EB689" i="123"/>
  <c r="EB690" i="123"/>
  <c r="EB691" i="123"/>
  <c r="EB692" i="123"/>
  <c r="EB693" i="123"/>
  <c r="EB694" i="123"/>
  <c r="EB695" i="123"/>
  <c r="EB696" i="123"/>
  <c r="EB697" i="123"/>
  <c r="EB698" i="123"/>
  <c r="EB699" i="123"/>
  <c r="EB700" i="123"/>
  <c r="EB701" i="123"/>
  <c r="EB702" i="123"/>
  <c r="EB703" i="123"/>
  <c r="EB704" i="123"/>
  <c r="EB705" i="123"/>
  <c r="EB706" i="123"/>
  <c r="EB707" i="123"/>
  <c r="EB708" i="123"/>
  <c r="EB709" i="123"/>
  <c r="EB710" i="123"/>
  <c r="EB711" i="123"/>
  <c r="EB712" i="123"/>
  <c r="EB713" i="123"/>
  <c r="EB714" i="123"/>
  <c r="EB715" i="123"/>
  <c r="EB716" i="123"/>
  <c r="EB717" i="123"/>
  <c r="EB718" i="123"/>
  <c r="EB719" i="123"/>
  <c r="EB720" i="123"/>
  <c r="EB721" i="123"/>
  <c r="EB722" i="123"/>
  <c r="EB723" i="123"/>
  <c r="EB724" i="123"/>
  <c r="EB725" i="123"/>
  <c r="EB726" i="123"/>
  <c r="EB727" i="123"/>
  <c r="EB728" i="123"/>
  <c r="EB729" i="123"/>
  <c r="EB730" i="123"/>
  <c r="EB731" i="123"/>
  <c r="EB732" i="123"/>
  <c r="EB733" i="123"/>
  <c r="EB734" i="123"/>
  <c r="EB735" i="123"/>
  <c r="EB736" i="123"/>
  <c r="EB737" i="123"/>
  <c r="EB738" i="123"/>
  <c r="EB739" i="123"/>
  <c r="EB740" i="123"/>
  <c r="EB741" i="123"/>
  <c r="EB742" i="123"/>
  <c r="EB743" i="123"/>
  <c r="EB744" i="123"/>
  <c r="EB745" i="123"/>
  <c r="EB746" i="123"/>
  <c r="EB747" i="123"/>
  <c r="EB748" i="123"/>
  <c r="EB749" i="123"/>
  <c r="EB750" i="123"/>
  <c r="EB751" i="123"/>
  <c r="EB752" i="123"/>
  <c r="EB753" i="123"/>
  <c r="EB754" i="123"/>
  <c r="EB755" i="123"/>
  <c r="EB756" i="123"/>
  <c r="EB757" i="123"/>
  <c r="EB758" i="123"/>
  <c r="EB759" i="123"/>
  <c r="EB760" i="123"/>
  <c r="EC9" i="123"/>
  <c r="EC10" i="123"/>
  <c r="EC11" i="123"/>
  <c r="EC12" i="123"/>
  <c r="EC13" i="123"/>
  <c r="EC14" i="123"/>
  <c r="EC15" i="123"/>
  <c r="EC16" i="123"/>
  <c r="EC17" i="123"/>
  <c r="EC18" i="123"/>
  <c r="EC19" i="123"/>
  <c r="EC20" i="123"/>
  <c r="EC21" i="123"/>
  <c r="EC22" i="123"/>
  <c r="EC23" i="123"/>
  <c r="EC24" i="123"/>
  <c r="EC25" i="123"/>
  <c r="EC26" i="123"/>
  <c r="EC6" i="123"/>
  <c r="EC27" i="123"/>
  <c r="EC28" i="123"/>
  <c r="EC29" i="123"/>
  <c r="EC30" i="123"/>
  <c r="EC31" i="123"/>
  <c r="EC32" i="123"/>
  <c r="EC33" i="123"/>
  <c r="EC34" i="123"/>
  <c r="EC35" i="123"/>
  <c r="EC36" i="123"/>
  <c r="EC37" i="123"/>
  <c r="EC38" i="123"/>
  <c r="EC39" i="123"/>
  <c r="EC40" i="123"/>
  <c r="EC41" i="123"/>
  <c r="EC42" i="123"/>
  <c r="EC43" i="123"/>
  <c r="EC44" i="123"/>
  <c r="EC45" i="123"/>
  <c r="EC46" i="123"/>
  <c r="EC47" i="123"/>
  <c r="EC48" i="123"/>
  <c r="EC49" i="123"/>
  <c r="EC50" i="123"/>
  <c r="EC51" i="123"/>
  <c r="EC52" i="123"/>
  <c r="EC53" i="123"/>
  <c r="EC54" i="123"/>
  <c r="EC55" i="123"/>
  <c r="EC56" i="123"/>
  <c r="EC57" i="123"/>
  <c r="EC58" i="123"/>
  <c r="EC59" i="123"/>
  <c r="EC60" i="123"/>
  <c r="EC61" i="123"/>
  <c r="EC62" i="123"/>
  <c r="EC63" i="123"/>
  <c r="EC64" i="123"/>
  <c r="EC65" i="123"/>
  <c r="EC66" i="123"/>
  <c r="EC67" i="123"/>
  <c r="EC68" i="123"/>
  <c r="EC69" i="123"/>
  <c r="EC70" i="123"/>
  <c r="EC73" i="123"/>
  <c r="EC74" i="123"/>
  <c r="EC78" i="123"/>
  <c r="EC79" i="123"/>
  <c r="EC82" i="123"/>
  <c r="EC83" i="123"/>
  <c r="EC84" i="123"/>
  <c r="EC85" i="123"/>
  <c r="EC86" i="123"/>
  <c r="EC87" i="123"/>
  <c r="EC88" i="123"/>
  <c r="EC89" i="123"/>
  <c r="EC90" i="123"/>
  <c r="EC91" i="123"/>
  <c r="EC92" i="123"/>
  <c r="EC93" i="123"/>
  <c r="EC94" i="123"/>
  <c r="EC95" i="123"/>
  <c r="EC96" i="123"/>
  <c r="EC97" i="123"/>
  <c r="EC98" i="123"/>
  <c r="EC99" i="123"/>
  <c r="EC100" i="123"/>
  <c r="EC101" i="123"/>
  <c r="EC102" i="123"/>
  <c r="EC103" i="123"/>
  <c r="EC104" i="123"/>
  <c r="EC105" i="123"/>
  <c r="EC106" i="123"/>
  <c r="EC107" i="123"/>
  <c r="EC108" i="123"/>
  <c r="EC109" i="123"/>
  <c r="EC110" i="123"/>
  <c r="EC111" i="123"/>
  <c r="EC112" i="123"/>
  <c r="EC113" i="123"/>
  <c r="EC114" i="123"/>
  <c r="EC115" i="123"/>
  <c r="EC116" i="123"/>
  <c r="EC117" i="123"/>
  <c r="EC118" i="123"/>
  <c r="EC119" i="123"/>
  <c r="EC120" i="123"/>
  <c r="EC121" i="123"/>
  <c r="EC122" i="123"/>
  <c r="EC123" i="123"/>
  <c r="EC124" i="123"/>
  <c r="EC125" i="123"/>
  <c r="EC126" i="123"/>
  <c r="EC127" i="123"/>
  <c r="EC128" i="123"/>
  <c r="EC129" i="123"/>
  <c r="EC130" i="123"/>
  <c r="EC131" i="123"/>
  <c r="EC132" i="123"/>
  <c r="EC133" i="123"/>
  <c r="EC134" i="123"/>
  <c r="EC135" i="123"/>
  <c r="EC136" i="123"/>
  <c r="EC137" i="123"/>
  <c r="EC138" i="123"/>
  <c r="EC139" i="123"/>
  <c r="EC140" i="123"/>
  <c r="EC141" i="123"/>
  <c r="EC142" i="123"/>
  <c r="EC143" i="123"/>
  <c r="EC144" i="123"/>
  <c r="EC145" i="123"/>
  <c r="EC146" i="123"/>
  <c r="EC147" i="123"/>
  <c r="EC148" i="123"/>
  <c r="EC149" i="123"/>
  <c r="EC150" i="123"/>
  <c r="EC151" i="123"/>
  <c r="EC152" i="123"/>
  <c r="EC153" i="123"/>
  <c r="EC154" i="123"/>
  <c r="EC155" i="123"/>
  <c r="EC156" i="123"/>
  <c r="EC157" i="123"/>
  <c r="EC158" i="123"/>
  <c r="EC159" i="123"/>
  <c r="EC160" i="123"/>
  <c r="EC161" i="123"/>
  <c r="EC162" i="123"/>
  <c r="EC163" i="123"/>
  <c r="EC164" i="123"/>
  <c r="EC165" i="123"/>
  <c r="EC166" i="123"/>
  <c r="EC167" i="123"/>
  <c r="EC168" i="123"/>
  <c r="EC169" i="123"/>
  <c r="EC170" i="123"/>
  <c r="EC171" i="123"/>
  <c r="EC172" i="123"/>
  <c r="EC173" i="123"/>
  <c r="EC174" i="123"/>
  <c r="EC175" i="123"/>
  <c r="EC176" i="123"/>
  <c r="EC177" i="123"/>
  <c r="EC178" i="123"/>
  <c r="EC179" i="123"/>
  <c r="EC180" i="123"/>
  <c r="EC181" i="123"/>
  <c r="EC182" i="123"/>
  <c r="EC183" i="123"/>
  <c r="EC184" i="123"/>
  <c r="EC185" i="123"/>
  <c r="EC186" i="123"/>
  <c r="EC187" i="123"/>
  <c r="EC188" i="123"/>
  <c r="EC189" i="123"/>
  <c r="EC190" i="123"/>
  <c r="EC191" i="123"/>
  <c r="EC192" i="123"/>
  <c r="EC193" i="123"/>
  <c r="EC194" i="123"/>
  <c r="EC195" i="123"/>
  <c r="EC196" i="123"/>
  <c r="EC197" i="123"/>
  <c r="EC198" i="123"/>
  <c r="EC199" i="123"/>
  <c r="EC200" i="123"/>
  <c r="EC201" i="123"/>
  <c r="EC202" i="123"/>
  <c r="EC203" i="123"/>
  <c r="EC204" i="123"/>
  <c r="EC205" i="123"/>
  <c r="EC206" i="123"/>
  <c r="EC207" i="123"/>
  <c r="EC208" i="123"/>
  <c r="EC209" i="123"/>
  <c r="EC210" i="123"/>
  <c r="EC211" i="123"/>
  <c r="EC212" i="123"/>
  <c r="EC213" i="123"/>
  <c r="EC214" i="123"/>
  <c r="EC215" i="123"/>
  <c r="EC216" i="123"/>
  <c r="EC217" i="123"/>
  <c r="EC218" i="123"/>
  <c r="EC219" i="123"/>
  <c r="EC220" i="123"/>
  <c r="EC221" i="123"/>
  <c r="EC222" i="123"/>
  <c r="EC223" i="123"/>
  <c r="EC224" i="123"/>
  <c r="EC225" i="123"/>
  <c r="EC226" i="123"/>
  <c r="EC227" i="123"/>
  <c r="EC228" i="123"/>
  <c r="EC229" i="123"/>
  <c r="EC230" i="123"/>
  <c r="EC231" i="123"/>
  <c r="EC232" i="123"/>
  <c r="EC233" i="123"/>
  <c r="EC234" i="123"/>
  <c r="EC235" i="123"/>
  <c r="EC236" i="123"/>
  <c r="EC237" i="123"/>
  <c r="EC238" i="123"/>
  <c r="EC239" i="123"/>
  <c r="EC240" i="123"/>
  <c r="EC241" i="123"/>
  <c r="EC242" i="123"/>
  <c r="EC243" i="123"/>
  <c r="EC244" i="123"/>
  <c r="EC245" i="123"/>
  <c r="EC246" i="123"/>
  <c r="EC247" i="123"/>
  <c r="EC248" i="123"/>
  <c r="EC249" i="123"/>
  <c r="EC250" i="123"/>
  <c r="EC251" i="123"/>
  <c r="EC252" i="123"/>
  <c r="EC253" i="123"/>
  <c r="EC254" i="123"/>
  <c r="EC255" i="123"/>
  <c r="EC256" i="123"/>
  <c r="EC257" i="123"/>
  <c r="EC258" i="123"/>
  <c r="EC259" i="123"/>
  <c r="EC260" i="123"/>
  <c r="EC261" i="123"/>
  <c r="EC262" i="123"/>
  <c r="EC263" i="123"/>
  <c r="EC264" i="123"/>
  <c r="EC267" i="123"/>
  <c r="EC268" i="123"/>
  <c r="EC269" i="123"/>
  <c r="EC270" i="123"/>
  <c r="EC271" i="123"/>
  <c r="EC272" i="123"/>
  <c r="EC273" i="123"/>
  <c r="EC274" i="123"/>
  <c r="EC275" i="123"/>
  <c r="EC276" i="123"/>
  <c r="EC277" i="123"/>
  <c r="EC278" i="123"/>
  <c r="EC279" i="123"/>
  <c r="EC280" i="123"/>
  <c r="EC283" i="123"/>
  <c r="EC284" i="123"/>
  <c r="EC285" i="123"/>
  <c r="EC286" i="123"/>
  <c r="EC287" i="123"/>
  <c r="EC288" i="123"/>
  <c r="EC289" i="123"/>
  <c r="EC290" i="123"/>
  <c r="EC291" i="123"/>
  <c r="EC292" i="123"/>
  <c r="EC293" i="123"/>
  <c r="EC294" i="123"/>
  <c r="EC295" i="123"/>
  <c r="EC296" i="123"/>
  <c r="EC297" i="123"/>
  <c r="EC298" i="123"/>
  <c r="EC299" i="123"/>
  <c r="EC300" i="123"/>
  <c r="EC301" i="123"/>
  <c r="EC302" i="123"/>
  <c r="EC303" i="123"/>
  <c r="EC304" i="123"/>
  <c r="EC305" i="123"/>
  <c r="EC306" i="123"/>
  <c r="EC307" i="123"/>
  <c r="EC308" i="123"/>
  <c r="EC309" i="123"/>
  <c r="EC310" i="123"/>
  <c r="EC311" i="123"/>
  <c r="EC312" i="123"/>
  <c r="EC315" i="123"/>
  <c r="EC316" i="123"/>
  <c r="EC313" i="123"/>
  <c r="EC314" i="123"/>
  <c r="EC317" i="123"/>
  <c r="EC318" i="123"/>
  <c r="EC319" i="123"/>
  <c r="EC320" i="123"/>
  <c r="EC321" i="123"/>
  <c r="EC322" i="123"/>
  <c r="EC323" i="123"/>
  <c r="EC324" i="123"/>
  <c r="EC325" i="123"/>
  <c r="EC326" i="123"/>
  <c r="EC327" i="123"/>
  <c r="EC328" i="123"/>
  <c r="EC329" i="123"/>
  <c r="EC330" i="123"/>
  <c r="EC331" i="123"/>
  <c r="EC332" i="123"/>
  <c r="EC333" i="123"/>
  <c r="EC334" i="123"/>
  <c r="EC335" i="123"/>
  <c r="EC336" i="123"/>
  <c r="EC337" i="123"/>
  <c r="EC338" i="123"/>
  <c r="EC339" i="123"/>
  <c r="EC340" i="123"/>
  <c r="EC341" i="123"/>
  <c r="EC342" i="123"/>
  <c r="EC343" i="123"/>
  <c r="EC344" i="123"/>
  <c r="EC345" i="123"/>
  <c r="EC346" i="123"/>
  <c r="EC347" i="123"/>
  <c r="EC348" i="123"/>
  <c r="EC349" i="123"/>
  <c r="EC350" i="123"/>
  <c r="EC351" i="123"/>
  <c r="EC352" i="123"/>
  <c r="EC353" i="123"/>
  <c r="EC354" i="123"/>
  <c r="EC355" i="123"/>
  <c r="EC356" i="123"/>
  <c r="EC357" i="123"/>
  <c r="EC358" i="123"/>
  <c r="EC359" i="123"/>
  <c r="EC360" i="123"/>
  <c r="EC361" i="123"/>
  <c r="EC362" i="123"/>
  <c r="EC363" i="123"/>
  <c r="EC364" i="123"/>
  <c r="EC365" i="123"/>
  <c r="EC366" i="123"/>
  <c r="EC367" i="123"/>
  <c r="EC368" i="123"/>
  <c r="EC369" i="123"/>
  <c r="EC370" i="123"/>
  <c r="EC371" i="123"/>
  <c r="EC372" i="123"/>
  <c r="EC373" i="123"/>
  <c r="EC374" i="123"/>
  <c r="EC375" i="123"/>
  <c r="EC376" i="123"/>
  <c r="EC377" i="123"/>
  <c r="EC378" i="123"/>
  <c r="EC379" i="123"/>
  <c r="EC380" i="123"/>
  <c r="EC381" i="123"/>
  <c r="EC382" i="123"/>
  <c r="EC383" i="123"/>
  <c r="EC384" i="123"/>
  <c r="EC385" i="123"/>
  <c r="EC386" i="123"/>
  <c r="EC387" i="123"/>
  <c r="EC388" i="123"/>
  <c r="EC389" i="123"/>
  <c r="EC390" i="123"/>
  <c r="EC391" i="123"/>
  <c r="EC392" i="123"/>
  <c r="EC393" i="123"/>
  <c r="EC394" i="123"/>
  <c r="EC395" i="123"/>
  <c r="EC396" i="123"/>
  <c r="EC397" i="123"/>
  <c r="EC398" i="123"/>
  <c r="EC399" i="123"/>
  <c r="EC400" i="123"/>
  <c r="EC401" i="123"/>
  <c r="EC402" i="123"/>
  <c r="EC403" i="123"/>
  <c r="EC404" i="123"/>
  <c r="EC405" i="123"/>
  <c r="EC406" i="123"/>
  <c r="EC407" i="123"/>
  <c r="EC408" i="123"/>
  <c r="EC409" i="123"/>
  <c r="EC410" i="123"/>
  <c r="EC411" i="123"/>
  <c r="EC412" i="123"/>
  <c r="EC413" i="123"/>
  <c r="EC414" i="123"/>
  <c r="EC415" i="123"/>
  <c r="EC416" i="123"/>
  <c r="EC417" i="123"/>
  <c r="EC418" i="123"/>
  <c r="EC419" i="123"/>
  <c r="EC420" i="123"/>
  <c r="EC421" i="123"/>
  <c r="EC422" i="123"/>
  <c r="EC423" i="123"/>
  <c r="EC424" i="123"/>
  <c r="EC425" i="123"/>
  <c r="EC426" i="123"/>
  <c r="EC427" i="123"/>
  <c r="EC428" i="123"/>
  <c r="EC429" i="123"/>
  <c r="EC430" i="123"/>
  <c r="EC431" i="123"/>
  <c r="EC432" i="123"/>
  <c r="EC433" i="123"/>
  <c r="EC434" i="123"/>
  <c r="EC435" i="123"/>
  <c r="EC436" i="123"/>
  <c r="EC437" i="123"/>
  <c r="EC438" i="123"/>
  <c r="EC439" i="123"/>
  <c r="EC440" i="123"/>
  <c r="EC441" i="123"/>
  <c r="EC442" i="123"/>
  <c r="EC443" i="123"/>
  <c r="EC444" i="123"/>
  <c r="EC445" i="123"/>
  <c r="EC446" i="123"/>
  <c r="EC447" i="123"/>
  <c r="EC452" i="123"/>
  <c r="EC453" i="123"/>
  <c r="EC454" i="123"/>
  <c r="EC455" i="123"/>
  <c r="EC456" i="123"/>
  <c r="EC457" i="123"/>
  <c r="EC458" i="123"/>
  <c r="EC459" i="123"/>
  <c r="EC460" i="123"/>
  <c r="EC461" i="123"/>
  <c r="EC462" i="123"/>
  <c r="EC463" i="123"/>
  <c r="EC464" i="123"/>
  <c r="EC465" i="123"/>
  <c r="EC466" i="123"/>
  <c r="EC467" i="123"/>
  <c r="EC468" i="123"/>
  <c r="EC469" i="123"/>
  <c r="EC473" i="123"/>
  <c r="EC474" i="123"/>
  <c r="EC475" i="123"/>
  <c r="EC476" i="123"/>
  <c r="EC477" i="123"/>
  <c r="EC478" i="123"/>
  <c r="EC479" i="123"/>
  <c r="EC480" i="123"/>
  <c r="EC481" i="123"/>
  <c r="EC482" i="123"/>
  <c r="EC483" i="123"/>
  <c r="EC484" i="123"/>
  <c r="EC485" i="123"/>
  <c r="EC486" i="123"/>
  <c r="EC487" i="123"/>
  <c r="EC488" i="123"/>
  <c r="EC489" i="123"/>
  <c r="EC490" i="123"/>
  <c r="EC491" i="123"/>
  <c r="EC492" i="123"/>
  <c r="EC472" i="123"/>
  <c r="EC470" i="123"/>
  <c r="EC493" i="123"/>
  <c r="EC494" i="123"/>
  <c r="EC495" i="123"/>
  <c r="EC496" i="123"/>
  <c r="EC497" i="123"/>
  <c r="EC498" i="123"/>
  <c r="EC499" i="123"/>
  <c r="EC500" i="123"/>
  <c r="EC501" i="123"/>
  <c r="EC502" i="123"/>
  <c r="EC503" i="123"/>
  <c r="EC504" i="123"/>
  <c r="EC505" i="123"/>
  <c r="EC506" i="123"/>
  <c r="EC507" i="123"/>
  <c r="EC508" i="123"/>
  <c r="EC509" i="123"/>
  <c r="EC510" i="123"/>
  <c r="EC511" i="123"/>
  <c r="EC512" i="123"/>
  <c r="EC513" i="123"/>
  <c r="EC514" i="123"/>
  <c r="EC515" i="123"/>
  <c r="EC516" i="123"/>
  <c r="EC517" i="123"/>
  <c r="EC518" i="123"/>
  <c r="EC519" i="123"/>
  <c r="EC520" i="123"/>
  <c r="EC521" i="123"/>
  <c r="EC522" i="123"/>
  <c r="EC523" i="123"/>
  <c r="EC524" i="123"/>
  <c r="EC525" i="123"/>
  <c r="EC526" i="123"/>
  <c r="EC527" i="123"/>
  <c r="EC528" i="123"/>
  <c r="EC529" i="123"/>
  <c r="EC530" i="123"/>
  <c r="EC531" i="123"/>
  <c r="EC532" i="123"/>
  <c r="EC533" i="123"/>
  <c r="EC534" i="123"/>
  <c r="EC535" i="123"/>
  <c r="EC536" i="123"/>
  <c r="EC537" i="123"/>
  <c r="EC538" i="123"/>
  <c r="EC539" i="123"/>
  <c r="EC540" i="123"/>
  <c r="EC557" i="123"/>
  <c r="EC558" i="123"/>
  <c r="EC559" i="123"/>
  <c r="EC560" i="123"/>
  <c r="EC561" i="123"/>
  <c r="EC562" i="123"/>
  <c r="EC563" i="123"/>
  <c r="EC564" i="123"/>
  <c r="EC565" i="123"/>
  <c r="EC566" i="123"/>
  <c r="EC567" i="123"/>
  <c r="EC568" i="123"/>
  <c r="EC569" i="123"/>
  <c r="EC570" i="123"/>
  <c r="EC571" i="123"/>
  <c r="EC572" i="123"/>
  <c r="EC573" i="123"/>
  <c r="EC574" i="123"/>
  <c r="EC575" i="123"/>
  <c r="EC576" i="123"/>
  <c r="EC577" i="123"/>
  <c r="EC578" i="123"/>
  <c r="EC579" i="123"/>
  <c r="EC580" i="123"/>
  <c r="EC581" i="123"/>
  <c r="EC582" i="123"/>
  <c r="EC583" i="123"/>
  <c r="EC584" i="123"/>
  <c r="EC585" i="123"/>
  <c r="EC586" i="123"/>
  <c r="EC587" i="123"/>
  <c r="EC588" i="123"/>
  <c r="EC589" i="123"/>
  <c r="EC590" i="123"/>
  <c r="EC591" i="123"/>
  <c r="EC592" i="123"/>
  <c r="EC593" i="123"/>
  <c r="EC594" i="123"/>
  <c r="EC595" i="123"/>
  <c r="EC596" i="123"/>
  <c r="EC597" i="123"/>
  <c r="EC598" i="123"/>
  <c r="EC599" i="123"/>
  <c r="EC600" i="123"/>
  <c r="EC601" i="123"/>
  <c r="EC602" i="123"/>
  <c r="EC603" i="123"/>
  <c r="EC604" i="123"/>
  <c r="EC605" i="123"/>
  <c r="EC606" i="123"/>
  <c r="EC607" i="123"/>
  <c r="EC608" i="123"/>
  <c r="EC609" i="123"/>
  <c r="EC610" i="123"/>
  <c r="EC611" i="123"/>
  <c r="EC612" i="123"/>
  <c r="EC613" i="123"/>
  <c r="EC614" i="123"/>
  <c r="EC615" i="123"/>
  <c r="EC616" i="123"/>
  <c r="EC617" i="123"/>
  <c r="EC618" i="123"/>
  <c r="EC619" i="123"/>
  <c r="EC620" i="123"/>
  <c r="EC621" i="123"/>
  <c r="EC622" i="123"/>
  <c r="EC623" i="123"/>
  <c r="EC624" i="123"/>
  <c r="EC625" i="123"/>
  <c r="EC626" i="123"/>
  <c r="EC627" i="123"/>
  <c r="EC628" i="123"/>
  <c r="EC629" i="123"/>
  <c r="EC630" i="123"/>
  <c r="EC633" i="123"/>
  <c r="EC634" i="123"/>
  <c r="EC635" i="123"/>
  <c r="EC636" i="123"/>
  <c r="EC637" i="123"/>
  <c r="EC638" i="123"/>
  <c r="EC639" i="123"/>
  <c r="EC640" i="123"/>
  <c r="EC641" i="123"/>
  <c r="EC642" i="123"/>
  <c r="EC643" i="123"/>
  <c r="EC644" i="123"/>
  <c r="EC645" i="123"/>
  <c r="EC646" i="123"/>
  <c r="EC647" i="123"/>
  <c r="EC648" i="123"/>
  <c r="EC649" i="123"/>
  <c r="EC650" i="123"/>
  <c r="EC651" i="123"/>
  <c r="EC652" i="123"/>
  <c r="EC653" i="123"/>
  <c r="EC654" i="123"/>
  <c r="EC655" i="123"/>
  <c r="EC656" i="123"/>
  <c r="EC657" i="123"/>
  <c r="EC658" i="123"/>
  <c r="EC659" i="123"/>
  <c r="EC660" i="123"/>
  <c r="EC661" i="123"/>
  <c r="EC662" i="123"/>
  <c r="EC663" i="123"/>
  <c r="EC664" i="123"/>
  <c r="EC665" i="123"/>
  <c r="EC666" i="123"/>
  <c r="EC667" i="123"/>
  <c r="EC668" i="123"/>
  <c r="EC669" i="123"/>
  <c r="EC670" i="123"/>
  <c r="EC671" i="123"/>
  <c r="EC672" i="123"/>
  <c r="EC673" i="123"/>
  <c r="EC674" i="123"/>
  <c r="EC675" i="123"/>
  <c r="EC676" i="123"/>
  <c r="EC677" i="123"/>
  <c r="EC678" i="123"/>
  <c r="EC679" i="123"/>
  <c r="EC680" i="123"/>
  <c r="EC681" i="123"/>
  <c r="EC682" i="123"/>
  <c r="EC683" i="123"/>
  <c r="EC684" i="123"/>
  <c r="EC685" i="123"/>
  <c r="EC686" i="123"/>
  <c r="EC687" i="123"/>
  <c r="EC688" i="123"/>
  <c r="EC689" i="123"/>
  <c r="EC690" i="123"/>
  <c r="EC691" i="123"/>
  <c r="EC692" i="123"/>
  <c r="EC693" i="123"/>
  <c r="EC694" i="123"/>
  <c r="EC695" i="123"/>
  <c r="EC696" i="123"/>
  <c r="EC697" i="123"/>
  <c r="EC698" i="123"/>
  <c r="EC699" i="123"/>
  <c r="EC700" i="123"/>
  <c r="EC701" i="123"/>
  <c r="EC702" i="123"/>
  <c r="EC703" i="123"/>
  <c r="EC704" i="123"/>
  <c r="EC705" i="123"/>
  <c r="EC706" i="123"/>
  <c r="EC707" i="123"/>
  <c r="EC708" i="123"/>
  <c r="EC709" i="123"/>
  <c r="EC710" i="123"/>
  <c r="EC711" i="123"/>
  <c r="EC712" i="123"/>
  <c r="EC713" i="123"/>
  <c r="EC714" i="123"/>
  <c r="EC715" i="123"/>
  <c r="EC716" i="123"/>
  <c r="EC717" i="123"/>
  <c r="EC718" i="123"/>
  <c r="EC719" i="123"/>
  <c r="EC720" i="123"/>
  <c r="EC721" i="123"/>
  <c r="EC722" i="123"/>
  <c r="EC723" i="123"/>
  <c r="EC724" i="123"/>
  <c r="EC725" i="123"/>
  <c r="EC726" i="123"/>
  <c r="EC727" i="123"/>
  <c r="EC728" i="123"/>
  <c r="EC729" i="123"/>
  <c r="EC730" i="123"/>
  <c r="EC731" i="123"/>
  <c r="EC732" i="123"/>
  <c r="EC733" i="123"/>
  <c r="EC734" i="123"/>
  <c r="EC735" i="123"/>
  <c r="EC736" i="123"/>
  <c r="EC737" i="123"/>
  <c r="EC738" i="123"/>
  <c r="EC739" i="123"/>
  <c r="EC740" i="123"/>
  <c r="EC741" i="123"/>
  <c r="EC742" i="123"/>
  <c r="EC743" i="123"/>
  <c r="EC744" i="123"/>
  <c r="EC745" i="123"/>
  <c r="EC746" i="123"/>
  <c r="EC747" i="123"/>
  <c r="EC748" i="123"/>
  <c r="EC749" i="123"/>
  <c r="EC750" i="123"/>
  <c r="EC751" i="123"/>
  <c r="EC752" i="123"/>
  <c r="EC753" i="123"/>
  <c r="EC754" i="123"/>
  <c r="EC755" i="123"/>
  <c r="EC756" i="123"/>
  <c r="EC757" i="123"/>
  <c r="EC758" i="123"/>
  <c r="EC759" i="123"/>
  <c r="EC760" i="123"/>
  <c r="EC5" i="123"/>
  <c r="EB5" i="123"/>
  <c r="EG9" i="123"/>
  <c r="EG10" i="123"/>
  <c r="EG11" i="123"/>
  <c r="EG12" i="123"/>
  <c r="EG13" i="123"/>
  <c r="EG14" i="123"/>
  <c r="EG15" i="123"/>
  <c r="EG16" i="123"/>
  <c r="EG17" i="123"/>
  <c r="EG18" i="123"/>
  <c r="EG19" i="123"/>
  <c r="EG20" i="123"/>
  <c r="EG21" i="123"/>
  <c r="EG22" i="123"/>
  <c r="EG23" i="123"/>
  <c r="EG24" i="123"/>
  <c r="EG25" i="123"/>
  <c r="EG26" i="123"/>
  <c r="EG6" i="123"/>
  <c r="EG27" i="123"/>
  <c r="EG28" i="123"/>
  <c r="EG29" i="123"/>
  <c r="EG30" i="123"/>
  <c r="EG31" i="123"/>
  <c r="EG32" i="123"/>
  <c r="EG33" i="123"/>
  <c r="EG34" i="123"/>
  <c r="EG35" i="123"/>
  <c r="EG36" i="123"/>
  <c r="EG37" i="123"/>
  <c r="EG38" i="123"/>
  <c r="EG39" i="123"/>
  <c r="EG40" i="123"/>
  <c r="EG41" i="123"/>
  <c r="EG42" i="123"/>
  <c r="EG43" i="123"/>
  <c r="EG44" i="123"/>
  <c r="EG45" i="123"/>
  <c r="EG46" i="123"/>
  <c r="EG47" i="123"/>
  <c r="EG48" i="123"/>
  <c r="EG49" i="123"/>
  <c r="EG50" i="123"/>
  <c r="EG51" i="123"/>
  <c r="EG52" i="123"/>
  <c r="EG53" i="123"/>
  <c r="EG54" i="123"/>
  <c r="EG55" i="123"/>
  <c r="EG56" i="123"/>
  <c r="EG57" i="123"/>
  <c r="EG58" i="123"/>
  <c r="EG59" i="123"/>
  <c r="EG60" i="123"/>
  <c r="EG61" i="123"/>
  <c r="EG62" i="123"/>
  <c r="EG63" i="123"/>
  <c r="EG64" i="123"/>
  <c r="EG65" i="123"/>
  <c r="EG66" i="123"/>
  <c r="EG67" i="123"/>
  <c r="EG68" i="123"/>
  <c r="EG69" i="123"/>
  <c r="EG70" i="123"/>
  <c r="EG73" i="123"/>
  <c r="EG74" i="123"/>
  <c r="EG78" i="123"/>
  <c r="EG79" i="123"/>
  <c r="EG82" i="123"/>
  <c r="EG83" i="123"/>
  <c r="EG84" i="123"/>
  <c r="EG85" i="123"/>
  <c r="EG86" i="123"/>
  <c r="EG87" i="123"/>
  <c r="EG88" i="123"/>
  <c r="EG89" i="123"/>
  <c r="EG90" i="123"/>
  <c r="EG91" i="123"/>
  <c r="EG92" i="123"/>
  <c r="EG93" i="123"/>
  <c r="EG94" i="123"/>
  <c r="EG95" i="123"/>
  <c r="EG96" i="123"/>
  <c r="EG97" i="123"/>
  <c r="EG98" i="123"/>
  <c r="EG99" i="123"/>
  <c r="EG100" i="123"/>
  <c r="EG101" i="123"/>
  <c r="EG102" i="123"/>
  <c r="EG103" i="123"/>
  <c r="EG104" i="123"/>
  <c r="EG105" i="123"/>
  <c r="EG106" i="123"/>
  <c r="EG107" i="123"/>
  <c r="EG108" i="123"/>
  <c r="EG109" i="123"/>
  <c r="EG110" i="123"/>
  <c r="EG111" i="123"/>
  <c r="EG112" i="123"/>
  <c r="EG113" i="123"/>
  <c r="EG114" i="123"/>
  <c r="EG115" i="123"/>
  <c r="EG116" i="123"/>
  <c r="EG117" i="123"/>
  <c r="EG118" i="123"/>
  <c r="EG119" i="123"/>
  <c r="EG120" i="123"/>
  <c r="EG121" i="123"/>
  <c r="EG122" i="123"/>
  <c r="EG123" i="123"/>
  <c r="EG124" i="123"/>
  <c r="EG125" i="123"/>
  <c r="EG126" i="123"/>
  <c r="EG127" i="123"/>
  <c r="EG128" i="123"/>
  <c r="EG129" i="123"/>
  <c r="EG130" i="123"/>
  <c r="EG131" i="123"/>
  <c r="EG132" i="123"/>
  <c r="EG133" i="123"/>
  <c r="EG134" i="123"/>
  <c r="EG135" i="123"/>
  <c r="EG136" i="123"/>
  <c r="EG137" i="123"/>
  <c r="EG138" i="123"/>
  <c r="EG139" i="123"/>
  <c r="EG140" i="123"/>
  <c r="EG141" i="123"/>
  <c r="EG142" i="123"/>
  <c r="EG143" i="123"/>
  <c r="EG144" i="123"/>
  <c r="EG145" i="123"/>
  <c r="EG146" i="123"/>
  <c r="EG147" i="123"/>
  <c r="EG148" i="123"/>
  <c r="EG149" i="123"/>
  <c r="EG150" i="123"/>
  <c r="EG151" i="123"/>
  <c r="EG152" i="123"/>
  <c r="EG153" i="123"/>
  <c r="EG154" i="123"/>
  <c r="EG155" i="123"/>
  <c r="EG156" i="123"/>
  <c r="EG157" i="123"/>
  <c r="EG158" i="123"/>
  <c r="EG159" i="123"/>
  <c r="EG160" i="123"/>
  <c r="EG161" i="123"/>
  <c r="EG162" i="123"/>
  <c r="EG163" i="123"/>
  <c r="EG164" i="123"/>
  <c r="EG165" i="123"/>
  <c r="EG166" i="123"/>
  <c r="EG167" i="123"/>
  <c r="EG168" i="123"/>
  <c r="EG169" i="123"/>
  <c r="EG170" i="123"/>
  <c r="EG171" i="123"/>
  <c r="EG172" i="123"/>
  <c r="EG173" i="123"/>
  <c r="EG174" i="123"/>
  <c r="EG175" i="123"/>
  <c r="EG176" i="123"/>
  <c r="EG177" i="123"/>
  <c r="EG178" i="123"/>
  <c r="EG179" i="123"/>
  <c r="EG180" i="123"/>
  <c r="EG181" i="123"/>
  <c r="EG182" i="123"/>
  <c r="EG183" i="123"/>
  <c r="EG184" i="123"/>
  <c r="EG185" i="123"/>
  <c r="EG186" i="123"/>
  <c r="EG187" i="123"/>
  <c r="EG188" i="123"/>
  <c r="EG189" i="123"/>
  <c r="EG190" i="123"/>
  <c r="EG191" i="123"/>
  <c r="EG192" i="123"/>
  <c r="EG193" i="123"/>
  <c r="EG194" i="123"/>
  <c r="EG195" i="123"/>
  <c r="EG196" i="123"/>
  <c r="EG197" i="123"/>
  <c r="EG198" i="123"/>
  <c r="EG199" i="123"/>
  <c r="EG200" i="123"/>
  <c r="EG201" i="123"/>
  <c r="EG202" i="123"/>
  <c r="EG203" i="123"/>
  <c r="EG204" i="123"/>
  <c r="EG205" i="123"/>
  <c r="EG206" i="123"/>
  <c r="EG207" i="123"/>
  <c r="EG208" i="123"/>
  <c r="EG209" i="123"/>
  <c r="EG210" i="123"/>
  <c r="EG211" i="123"/>
  <c r="EG212" i="123"/>
  <c r="EG213" i="123"/>
  <c r="EG214" i="123"/>
  <c r="EG215" i="123"/>
  <c r="EG216" i="123"/>
  <c r="EG217" i="123"/>
  <c r="EG218" i="123"/>
  <c r="EG219" i="123"/>
  <c r="EG220" i="123"/>
  <c r="EG221" i="123"/>
  <c r="EG222" i="123"/>
  <c r="EG223" i="123"/>
  <c r="EG224" i="123"/>
  <c r="EG225" i="123"/>
  <c r="EG226" i="123"/>
  <c r="EG227" i="123"/>
  <c r="EG228" i="123"/>
  <c r="EG229" i="123"/>
  <c r="EG230" i="123"/>
  <c r="EG231" i="123"/>
  <c r="EG232" i="123"/>
  <c r="EG233" i="123"/>
  <c r="EG234" i="123"/>
  <c r="EG235" i="123"/>
  <c r="EG236" i="123"/>
  <c r="EG237" i="123"/>
  <c r="EG238" i="123"/>
  <c r="EG239" i="123"/>
  <c r="EG240" i="123"/>
  <c r="EG241" i="123"/>
  <c r="EG242" i="123"/>
  <c r="EG243" i="123"/>
  <c r="EG244" i="123"/>
  <c r="EG245" i="123"/>
  <c r="EG246" i="123"/>
  <c r="EG247" i="123"/>
  <c r="EG248" i="123"/>
  <c r="EG249" i="123"/>
  <c r="EG250" i="123"/>
  <c r="EG251" i="123"/>
  <c r="EG252" i="123"/>
  <c r="EG253" i="123"/>
  <c r="EG254" i="123"/>
  <c r="EG255" i="123"/>
  <c r="EG256" i="123"/>
  <c r="EG257" i="123"/>
  <c r="EG258" i="123"/>
  <c r="EG259" i="123"/>
  <c r="EG260" i="123"/>
  <c r="EG261" i="123"/>
  <c r="EG262" i="123"/>
  <c r="EG263" i="123"/>
  <c r="EG264" i="123"/>
  <c r="EG267" i="123"/>
  <c r="EG268" i="123"/>
  <c r="EG269" i="123"/>
  <c r="EG270" i="123"/>
  <c r="EG271" i="123"/>
  <c r="EG272" i="123"/>
  <c r="EG273" i="123"/>
  <c r="EG274" i="123"/>
  <c r="EG275" i="123"/>
  <c r="EG276" i="123"/>
  <c r="EG277" i="123"/>
  <c r="EG278" i="123"/>
  <c r="EG279" i="123"/>
  <c r="EG280" i="123"/>
  <c r="EG283" i="123"/>
  <c r="EG284" i="123"/>
  <c r="EG285" i="123"/>
  <c r="EG286" i="123"/>
  <c r="EG287" i="123"/>
  <c r="EG288" i="123"/>
  <c r="EG289" i="123"/>
  <c r="EG290" i="123"/>
  <c r="EG291" i="123"/>
  <c r="EG292" i="123"/>
  <c r="EG293" i="123"/>
  <c r="EG294" i="123"/>
  <c r="EG295" i="123"/>
  <c r="EG296" i="123"/>
  <c r="EG297" i="123"/>
  <c r="EG298" i="123"/>
  <c r="EG299" i="123"/>
  <c r="EG300" i="123"/>
  <c r="EG301" i="123"/>
  <c r="EG302" i="123"/>
  <c r="EG303" i="123"/>
  <c r="EG304" i="123"/>
  <c r="EG305" i="123"/>
  <c r="EG306" i="123"/>
  <c r="EG307" i="123"/>
  <c r="EG308" i="123"/>
  <c r="EG309" i="123"/>
  <c r="EG310" i="123"/>
  <c r="EG311" i="123"/>
  <c r="EG312" i="123"/>
  <c r="EG315" i="123"/>
  <c r="EG316" i="123"/>
  <c r="EG313" i="123"/>
  <c r="EG314" i="123"/>
  <c r="EG317" i="123"/>
  <c r="EG318" i="123"/>
  <c r="EG319" i="123"/>
  <c r="EG320" i="123"/>
  <c r="EG321" i="123"/>
  <c r="EG322" i="123"/>
  <c r="EG323" i="123"/>
  <c r="EG324" i="123"/>
  <c r="EG325" i="123"/>
  <c r="EG326" i="123"/>
  <c r="EG327" i="123"/>
  <c r="EG328" i="123"/>
  <c r="EG329" i="123"/>
  <c r="EG330" i="123"/>
  <c r="EG331" i="123"/>
  <c r="EG332" i="123"/>
  <c r="EG333" i="123"/>
  <c r="EG334" i="123"/>
  <c r="EG335" i="123"/>
  <c r="EG336" i="123"/>
  <c r="EG337" i="123"/>
  <c r="EG338" i="123"/>
  <c r="EG339" i="123"/>
  <c r="EG340" i="123"/>
  <c r="EG341" i="123"/>
  <c r="EG342" i="123"/>
  <c r="EG343" i="123"/>
  <c r="EG344" i="123"/>
  <c r="EG345" i="123"/>
  <c r="EG346" i="123"/>
  <c r="EG347" i="123"/>
  <c r="EG348" i="123"/>
  <c r="EG349" i="123"/>
  <c r="EG350" i="123"/>
  <c r="EG351" i="123"/>
  <c r="EG352" i="123"/>
  <c r="EG353" i="123"/>
  <c r="EG354" i="123"/>
  <c r="EG355" i="123"/>
  <c r="EG356" i="123"/>
  <c r="EG357" i="123"/>
  <c r="EG358" i="123"/>
  <c r="EG359" i="123"/>
  <c r="EG360" i="123"/>
  <c r="EG361" i="123"/>
  <c r="EG362" i="123"/>
  <c r="EG363" i="123"/>
  <c r="EG364" i="123"/>
  <c r="EG365" i="123"/>
  <c r="EG366" i="123"/>
  <c r="EG367" i="123"/>
  <c r="EG368" i="123"/>
  <c r="EG369" i="123"/>
  <c r="EG370" i="123"/>
  <c r="EG371" i="123"/>
  <c r="EG372" i="123"/>
  <c r="EG373" i="123"/>
  <c r="EG374" i="123"/>
  <c r="EG375" i="123"/>
  <c r="EG376" i="123"/>
  <c r="EG377" i="123"/>
  <c r="EG378" i="123"/>
  <c r="EG379" i="123"/>
  <c r="EG380" i="123"/>
  <c r="EG381" i="123"/>
  <c r="EG382" i="123"/>
  <c r="EG383" i="123"/>
  <c r="EG384" i="123"/>
  <c r="EG385" i="123"/>
  <c r="EG386" i="123"/>
  <c r="EG387" i="123"/>
  <c r="EG388" i="123"/>
  <c r="EG389" i="123"/>
  <c r="EG390" i="123"/>
  <c r="EG391" i="123"/>
  <c r="EG392" i="123"/>
  <c r="EG393" i="123"/>
  <c r="EG394" i="123"/>
  <c r="EG395" i="123"/>
  <c r="EG396" i="123"/>
  <c r="EG397" i="123"/>
  <c r="EG398" i="123"/>
  <c r="EG399" i="123"/>
  <c r="EG400" i="123"/>
  <c r="EG401" i="123"/>
  <c r="EG402" i="123"/>
  <c r="EG403" i="123"/>
  <c r="EG404" i="123"/>
  <c r="EG405" i="123"/>
  <c r="EG406" i="123"/>
  <c r="EG407" i="123"/>
  <c r="EG408" i="123"/>
  <c r="EG409" i="123"/>
  <c r="EG410" i="123"/>
  <c r="EG411" i="123"/>
  <c r="EG412" i="123"/>
  <c r="EG413" i="123"/>
  <c r="EG414" i="123"/>
  <c r="EG415" i="123"/>
  <c r="EG416" i="123"/>
  <c r="EG417" i="123"/>
  <c r="EG418" i="123"/>
  <c r="EG419" i="123"/>
  <c r="EG420" i="123"/>
  <c r="EG421" i="123"/>
  <c r="EG422" i="123"/>
  <c r="EG423" i="123"/>
  <c r="EG424" i="123"/>
  <c r="EG425" i="123"/>
  <c r="EG426" i="123"/>
  <c r="EG427" i="123"/>
  <c r="EG428" i="123"/>
  <c r="EG429" i="123"/>
  <c r="EG430" i="123"/>
  <c r="EG431" i="123"/>
  <c r="EG432" i="123"/>
  <c r="EG433" i="123"/>
  <c r="EG434" i="123"/>
  <c r="EG435" i="123"/>
  <c r="EG436" i="123"/>
  <c r="EG437" i="123"/>
  <c r="EG438" i="123"/>
  <c r="EG439" i="123"/>
  <c r="EG440" i="123"/>
  <c r="EG441" i="123"/>
  <c r="EG442" i="123"/>
  <c r="EG443" i="123"/>
  <c r="EG444" i="123"/>
  <c r="EG445" i="123"/>
  <c r="EG446" i="123"/>
  <c r="EG447" i="123"/>
  <c r="EG452" i="123"/>
  <c r="EG453" i="123"/>
  <c r="EG454" i="123"/>
  <c r="EG455" i="123"/>
  <c r="EG456" i="123"/>
  <c r="EG457" i="123"/>
  <c r="EG458" i="123"/>
  <c r="EG459" i="123"/>
  <c r="EG460" i="123"/>
  <c r="EG461" i="123"/>
  <c r="EG462" i="123"/>
  <c r="EG463" i="123"/>
  <c r="EG464" i="123"/>
  <c r="EG465" i="123"/>
  <c r="EG466" i="123"/>
  <c r="EG467" i="123"/>
  <c r="EG468" i="123"/>
  <c r="EG469" i="123"/>
  <c r="EG473" i="123"/>
  <c r="EG474" i="123"/>
  <c r="EG475" i="123"/>
  <c r="EG476" i="123"/>
  <c r="EG477" i="123"/>
  <c r="EG478" i="123"/>
  <c r="EG479" i="123"/>
  <c r="EG480" i="123"/>
  <c r="EG481" i="123"/>
  <c r="EG482" i="123"/>
  <c r="EG483" i="123"/>
  <c r="EG484" i="123"/>
  <c r="EG485" i="123"/>
  <c r="EG486" i="123"/>
  <c r="EG487" i="123"/>
  <c r="EG488" i="123"/>
  <c r="EG489" i="123"/>
  <c r="EG490" i="123"/>
  <c r="EG491" i="123"/>
  <c r="EG492" i="123"/>
  <c r="EG472" i="123"/>
  <c r="EG470" i="123"/>
  <c r="EG493" i="123"/>
  <c r="EG494" i="123"/>
  <c r="EG495" i="123"/>
  <c r="EG496" i="123"/>
  <c r="EG497" i="123"/>
  <c r="EG498" i="123"/>
  <c r="EG499" i="123"/>
  <c r="EG500" i="123"/>
  <c r="EG501" i="123"/>
  <c r="EG502" i="123"/>
  <c r="EG503" i="123"/>
  <c r="EG504" i="123"/>
  <c r="EG505" i="123"/>
  <c r="EG506" i="123"/>
  <c r="EG507" i="123"/>
  <c r="EG508" i="123"/>
  <c r="EG509" i="123"/>
  <c r="EG510" i="123"/>
  <c r="EG511" i="123"/>
  <c r="EG512" i="123"/>
  <c r="EG513" i="123"/>
  <c r="EG514" i="123"/>
  <c r="EG515" i="123"/>
  <c r="EG516" i="123"/>
  <c r="EG517" i="123"/>
  <c r="EG518" i="123"/>
  <c r="EG519" i="123"/>
  <c r="EG520" i="123"/>
  <c r="EG521" i="123"/>
  <c r="EG522" i="123"/>
  <c r="EG523" i="123"/>
  <c r="EG524" i="123"/>
  <c r="EG525" i="123"/>
  <c r="EG526" i="123"/>
  <c r="EG527" i="123"/>
  <c r="EG528" i="123"/>
  <c r="EG529" i="123"/>
  <c r="EG530" i="123"/>
  <c r="EG531" i="123"/>
  <c r="EG532" i="123"/>
  <c r="EG533" i="123"/>
  <c r="EG534" i="123"/>
  <c r="EG535" i="123"/>
  <c r="EG536" i="123"/>
  <c r="EG537" i="123"/>
  <c r="EG538" i="123"/>
  <c r="EG539" i="123"/>
  <c r="EG540" i="123"/>
  <c r="EG557" i="123"/>
  <c r="EG558" i="123"/>
  <c r="EG559" i="123"/>
  <c r="EG560" i="123"/>
  <c r="EG561" i="123"/>
  <c r="EG562" i="123"/>
  <c r="EG563" i="123"/>
  <c r="EG564" i="123"/>
  <c r="EG565" i="123"/>
  <c r="EG566" i="123"/>
  <c r="EG567" i="123"/>
  <c r="EG568" i="123"/>
  <c r="EG569" i="123"/>
  <c r="EG570" i="123"/>
  <c r="EG571" i="123"/>
  <c r="EG572" i="123"/>
  <c r="EG573" i="123"/>
  <c r="EG574" i="123"/>
  <c r="EG575" i="123"/>
  <c r="EG576" i="123"/>
  <c r="EG577" i="123"/>
  <c r="EG578" i="123"/>
  <c r="EG579" i="123"/>
  <c r="EG580" i="123"/>
  <c r="EG581" i="123"/>
  <c r="EG582" i="123"/>
  <c r="EG583" i="123"/>
  <c r="EG584" i="123"/>
  <c r="EG585" i="123"/>
  <c r="EG586" i="123"/>
  <c r="EG587" i="123"/>
  <c r="EG588" i="123"/>
  <c r="EG589" i="123"/>
  <c r="EG590" i="123"/>
  <c r="EG591" i="123"/>
  <c r="EG592" i="123"/>
  <c r="EG593" i="123"/>
  <c r="EG594" i="123"/>
  <c r="EG595" i="123"/>
  <c r="EG596" i="123"/>
  <c r="EG597" i="123"/>
  <c r="EG598" i="123"/>
  <c r="EG599" i="123"/>
  <c r="EG600" i="123"/>
  <c r="EG601" i="123"/>
  <c r="EG602" i="123"/>
  <c r="EG603" i="123"/>
  <c r="EG604" i="123"/>
  <c r="EG605" i="123"/>
  <c r="EG606" i="123"/>
  <c r="EG607" i="123"/>
  <c r="EG608" i="123"/>
  <c r="EG609" i="123"/>
  <c r="EG610" i="123"/>
  <c r="EG611" i="123"/>
  <c r="EG612" i="123"/>
  <c r="EG613" i="123"/>
  <c r="EG614" i="123"/>
  <c r="EG615" i="123"/>
  <c r="EG616" i="123"/>
  <c r="EG617" i="123"/>
  <c r="EG618" i="123"/>
  <c r="EG619" i="123"/>
  <c r="EG620" i="123"/>
  <c r="EG621" i="123"/>
  <c r="EG622" i="123"/>
  <c r="EG623" i="123"/>
  <c r="EG624" i="123"/>
  <c r="EG625" i="123"/>
  <c r="EG626" i="123"/>
  <c r="EG627" i="123"/>
  <c r="EG628" i="123"/>
  <c r="EG629" i="123"/>
  <c r="EG630" i="123"/>
  <c r="EG633" i="123"/>
  <c r="EG634" i="123"/>
  <c r="EG635" i="123"/>
  <c r="EG636" i="123"/>
  <c r="EG637" i="123"/>
  <c r="EG638" i="123"/>
  <c r="EG639" i="123"/>
  <c r="EG640" i="123"/>
  <c r="EG641" i="123"/>
  <c r="EG642" i="123"/>
  <c r="EG643" i="123"/>
  <c r="EG644" i="123"/>
  <c r="EG645" i="123"/>
  <c r="EG646" i="123"/>
  <c r="EG647" i="123"/>
  <c r="EG648" i="123"/>
  <c r="EG649" i="123"/>
  <c r="EG650" i="123"/>
  <c r="EG651" i="123"/>
  <c r="EG652" i="123"/>
  <c r="EG653" i="123"/>
  <c r="EG654" i="123"/>
  <c r="EG655" i="123"/>
  <c r="EG656" i="123"/>
  <c r="EG657" i="123"/>
  <c r="EG658" i="123"/>
  <c r="EG659" i="123"/>
  <c r="EG660" i="123"/>
  <c r="EG661" i="123"/>
  <c r="EG662" i="123"/>
  <c r="EG663" i="123"/>
  <c r="EG664" i="123"/>
  <c r="EG665" i="123"/>
  <c r="EG666" i="123"/>
  <c r="EG667" i="123"/>
  <c r="EG668" i="123"/>
  <c r="EG669" i="123"/>
  <c r="EG670" i="123"/>
  <c r="EG671" i="123"/>
  <c r="EG672" i="123"/>
  <c r="EG673" i="123"/>
  <c r="EG674" i="123"/>
  <c r="EG675" i="123"/>
  <c r="EG676" i="123"/>
  <c r="EG677" i="123"/>
  <c r="EG678" i="123"/>
  <c r="EG679" i="123"/>
  <c r="EG680" i="123"/>
  <c r="EG681" i="123"/>
  <c r="EG682" i="123"/>
  <c r="EG683" i="123"/>
  <c r="EG684" i="123"/>
  <c r="EG685" i="123"/>
  <c r="EG686" i="123"/>
  <c r="EG687" i="123"/>
  <c r="EG688" i="123"/>
  <c r="EG689" i="123"/>
  <c r="EG690" i="123"/>
  <c r="EG691" i="123"/>
  <c r="EG692" i="123"/>
  <c r="EG693" i="123"/>
  <c r="EG694" i="123"/>
  <c r="EG695" i="123"/>
  <c r="EG696" i="123"/>
  <c r="EG697" i="123"/>
  <c r="EG698" i="123"/>
  <c r="EG699" i="123"/>
  <c r="EG700" i="123"/>
  <c r="EG701" i="123"/>
  <c r="EG702" i="123"/>
  <c r="EG703" i="123"/>
  <c r="EG704" i="123"/>
  <c r="EG705" i="123"/>
  <c r="EG706" i="123"/>
  <c r="EG707" i="123"/>
  <c r="EG708" i="123"/>
  <c r="EG709" i="123"/>
  <c r="EG710" i="123"/>
  <c r="EG711" i="123"/>
  <c r="EG712" i="123"/>
  <c r="EG713" i="123"/>
  <c r="EG714" i="123"/>
  <c r="EG715" i="123"/>
  <c r="EG716" i="123"/>
  <c r="EG717" i="123"/>
  <c r="EG718" i="123"/>
  <c r="EG719" i="123"/>
  <c r="EG720" i="123"/>
  <c r="EG721" i="123"/>
  <c r="EG722" i="123"/>
  <c r="EG723" i="123"/>
  <c r="EG724" i="123"/>
  <c r="EG725" i="123"/>
  <c r="EG726" i="123"/>
  <c r="EG727" i="123"/>
  <c r="EG728" i="123"/>
  <c r="EG729" i="123"/>
  <c r="EG730" i="123"/>
  <c r="EG731" i="123"/>
  <c r="EG732" i="123"/>
  <c r="EG733" i="123"/>
  <c r="EG734" i="123"/>
  <c r="EG735" i="123"/>
  <c r="EG736" i="123"/>
  <c r="EG737" i="123"/>
  <c r="EG738" i="123"/>
  <c r="EG739" i="123"/>
  <c r="EG740" i="123"/>
  <c r="EG741" i="123"/>
  <c r="EG742" i="123"/>
  <c r="EG743" i="123"/>
  <c r="EG744" i="123"/>
  <c r="EG745" i="123"/>
  <c r="EG746" i="123"/>
  <c r="EG747" i="123"/>
  <c r="EG748" i="123"/>
  <c r="EG749" i="123"/>
  <c r="EG750" i="123"/>
  <c r="EG751" i="123"/>
  <c r="EG752" i="123"/>
  <c r="EG753" i="123"/>
  <c r="EG754" i="123"/>
  <c r="EG755" i="123"/>
  <c r="EG756" i="123"/>
  <c r="EG757" i="123"/>
  <c r="EG758" i="123"/>
  <c r="EG759" i="123"/>
  <c r="EG760" i="123"/>
  <c r="EG5" i="123"/>
  <c r="ED9" i="123"/>
  <c r="ED10" i="123"/>
  <c r="ED11" i="123"/>
  <c r="ED12" i="123"/>
  <c r="ED13" i="123"/>
  <c r="ED14" i="123"/>
  <c r="ED15" i="123"/>
  <c r="ED16" i="123"/>
  <c r="ED17" i="123"/>
  <c r="ED18" i="123"/>
  <c r="ED19" i="123"/>
  <c r="ED20" i="123"/>
  <c r="ED21" i="123"/>
  <c r="ED22" i="123"/>
  <c r="ED23" i="123"/>
  <c r="ED24" i="123"/>
  <c r="ED25" i="123"/>
  <c r="ED26" i="123"/>
  <c r="ED6" i="123"/>
  <c r="ED27" i="123"/>
  <c r="ED28" i="123"/>
  <c r="ED29" i="123"/>
  <c r="ED30" i="123"/>
  <c r="ED31" i="123"/>
  <c r="ED32" i="123"/>
  <c r="ED33" i="123"/>
  <c r="ED34" i="123"/>
  <c r="ED35" i="123"/>
  <c r="ED36" i="123"/>
  <c r="ED37" i="123"/>
  <c r="ED38" i="123"/>
  <c r="ED39" i="123"/>
  <c r="ED40" i="123"/>
  <c r="ED41" i="123"/>
  <c r="ED42" i="123"/>
  <c r="ED43" i="123"/>
  <c r="ED44" i="123"/>
  <c r="ED45" i="123"/>
  <c r="ED46" i="123"/>
  <c r="ED47" i="123"/>
  <c r="ED48" i="123"/>
  <c r="ED49" i="123"/>
  <c r="ED50" i="123"/>
  <c r="ED51" i="123"/>
  <c r="ED52" i="123"/>
  <c r="ED53" i="123"/>
  <c r="ED54" i="123"/>
  <c r="ED55" i="123"/>
  <c r="ED56" i="123"/>
  <c r="ED57" i="123"/>
  <c r="ED58" i="123"/>
  <c r="ED59" i="123"/>
  <c r="ED60" i="123"/>
  <c r="ED61" i="123"/>
  <c r="ED62" i="123"/>
  <c r="ED63" i="123"/>
  <c r="ED64" i="123"/>
  <c r="ED65" i="123"/>
  <c r="ED66" i="123"/>
  <c r="ED67" i="123"/>
  <c r="ED68" i="123"/>
  <c r="ED69" i="123"/>
  <c r="ED70" i="123"/>
  <c r="ED73" i="123"/>
  <c r="ED74" i="123"/>
  <c r="ED78" i="123"/>
  <c r="ED79" i="123"/>
  <c r="ED82" i="123"/>
  <c r="ED83" i="123"/>
  <c r="ED84" i="123"/>
  <c r="ED85" i="123"/>
  <c r="ED86" i="123"/>
  <c r="ED87" i="123"/>
  <c r="ED88" i="123"/>
  <c r="ED89" i="123"/>
  <c r="ED90" i="123"/>
  <c r="ED91" i="123"/>
  <c r="ED92" i="123"/>
  <c r="ED93" i="123"/>
  <c r="ED94" i="123"/>
  <c r="ED95" i="123"/>
  <c r="ED96" i="123"/>
  <c r="ED97" i="123"/>
  <c r="ED98" i="123"/>
  <c r="ED99" i="123"/>
  <c r="ED100" i="123"/>
  <c r="ED101" i="123"/>
  <c r="ED102" i="123"/>
  <c r="ED103" i="123"/>
  <c r="ED104" i="123"/>
  <c r="ED105" i="123"/>
  <c r="ED106" i="123"/>
  <c r="ED107" i="123"/>
  <c r="ED108" i="123"/>
  <c r="ED109" i="123"/>
  <c r="ED110" i="123"/>
  <c r="ED111" i="123"/>
  <c r="ED112" i="123"/>
  <c r="ED113" i="123"/>
  <c r="ED114" i="123"/>
  <c r="ED115" i="123"/>
  <c r="ED116" i="123"/>
  <c r="ED117" i="123"/>
  <c r="ED118" i="123"/>
  <c r="ED119" i="123"/>
  <c r="ED120" i="123"/>
  <c r="ED121" i="123"/>
  <c r="ED122" i="123"/>
  <c r="ED123" i="123"/>
  <c r="ED124" i="123"/>
  <c r="ED125" i="123"/>
  <c r="ED126" i="123"/>
  <c r="ED127" i="123"/>
  <c r="ED128" i="123"/>
  <c r="ED129" i="123"/>
  <c r="ED130" i="123"/>
  <c r="ED131" i="123"/>
  <c r="ED132" i="123"/>
  <c r="ED133" i="123"/>
  <c r="ED134" i="123"/>
  <c r="ED135" i="123"/>
  <c r="ED136" i="123"/>
  <c r="ED137" i="123"/>
  <c r="ED138" i="123"/>
  <c r="ED139" i="123"/>
  <c r="ED140" i="123"/>
  <c r="ED141" i="123"/>
  <c r="ED142" i="123"/>
  <c r="ED143" i="123"/>
  <c r="ED144" i="123"/>
  <c r="ED145" i="123"/>
  <c r="ED146" i="123"/>
  <c r="ED147" i="123"/>
  <c r="ED148" i="123"/>
  <c r="ED149" i="123"/>
  <c r="ED150" i="123"/>
  <c r="ED151" i="123"/>
  <c r="ED152" i="123"/>
  <c r="ED153" i="123"/>
  <c r="ED154" i="123"/>
  <c r="ED155" i="123"/>
  <c r="ED156" i="123"/>
  <c r="ED157" i="123"/>
  <c r="ED158" i="123"/>
  <c r="ED159" i="123"/>
  <c r="ED160" i="123"/>
  <c r="ED161" i="123"/>
  <c r="ED162" i="123"/>
  <c r="ED163" i="123"/>
  <c r="ED164" i="123"/>
  <c r="ED165" i="123"/>
  <c r="ED166" i="123"/>
  <c r="ED167" i="123"/>
  <c r="ED168" i="123"/>
  <c r="ED169" i="123"/>
  <c r="ED170" i="123"/>
  <c r="ED171" i="123"/>
  <c r="ED172" i="123"/>
  <c r="ED173" i="123"/>
  <c r="ED174" i="123"/>
  <c r="ED175" i="123"/>
  <c r="ED176" i="123"/>
  <c r="ED177" i="123"/>
  <c r="ED178" i="123"/>
  <c r="ED179" i="123"/>
  <c r="ED180" i="123"/>
  <c r="ED181" i="123"/>
  <c r="ED182" i="123"/>
  <c r="ED183" i="123"/>
  <c r="ED184" i="123"/>
  <c r="ED185" i="123"/>
  <c r="ED186" i="123"/>
  <c r="ED187" i="123"/>
  <c r="ED188" i="123"/>
  <c r="ED189" i="123"/>
  <c r="ED190" i="123"/>
  <c r="ED191" i="123"/>
  <c r="ED192" i="123"/>
  <c r="ED193" i="123"/>
  <c r="ED194" i="123"/>
  <c r="ED195" i="123"/>
  <c r="ED196" i="123"/>
  <c r="ED197" i="123"/>
  <c r="ED198" i="123"/>
  <c r="ED199" i="123"/>
  <c r="ED200" i="123"/>
  <c r="ED201" i="123"/>
  <c r="ED202" i="123"/>
  <c r="ED203" i="123"/>
  <c r="ED204" i="123"/>
  <c r="ED205" i="123"/>
  <c r="ED206" i="123"/>
  <c r="ED207" i="123"/>
  <c r="ED208" i="123"/>
  <c r="ED209" i="123"/>
  <c r="ED210" i="123"/>
  <c r="ED211" i="123"/>
  <c r="ED212" i="123"/>
  <c r="ED213" i="123"/>
  <c r="ED214" i="123"/>
  <c r="ED215" i="123"/>
  <c r="ED216" i="123"/>
  <c r="ED217" i="123"/>
  <c r="ED218" i="123"/>
  <c r="ED219" i="123"/>
  <c r="ED220" i="123"/>
  <c r="ED221" i="123"/>
  <c r="ED222" i="123"/>
  <c r="ED223" i="123"/>
  <c r="ED224" i="123"/>
  <c r="ED225" i="123"/>
  <c r="ED226" i="123"/>
  <c r="ED227" i="123"/>
  <c r="ED228" i="123"/>
  <c r="ED229" i="123"/>
  <c r="ED230" i="123"/>
  <c r="ED231" i="123"/>
  <c r="ED232" i="123"/>
  <c r="ED233" i="123"/>
  <c r="ED234" i="123"/>
  <c r="ED235" i="123"/>
  <c r="ED236" i="123"/>
  <c r="ED237" i="123"/>
  <c r="ED238" i="123"/>
  <c r="ED239" i="123"/>
  <c r="ED240" i="123"/>
  <c r="ED241" i="123"/>
  <c r="ED242" i="123"/>
  <c r="ED243" i="123"/>
  <c r="ED244" i="123"/>
  <c r="ED245" i="123"/>
  <c r="ED246" i="123"/>
  <c r="ED247" i="123"/>
  <c r="ED248" i="123"/>
  <c r="ED249" i="123"/>
  <c r="ED250" i="123"/>
  <c r="ED251" i="123"/>
  <c r="ED252" i="123"/>
  <c r="ED253" i="123"/>
  <c r="ED254" i="123"/>
  <c r="ED255" i="123"/>
  <c r="ED256" i="123"/>
  <c r="ED257" i="123"/>
  <c r="ED258" i="123"/>
  <c r="ED259" i="123"/>
  <c r="ED260" i="123"/>
  <c r="ED261" i="123"/>
  <c r="ED262" i="123"/>
  <c r="ED263" i="123"/>
  <c r="ED264" i="123"/>
  <c r="ED267" i="123"/>
  <c r="ED268" i="123"/>
  <c r="ED269" i="123"/>
  <c r="ED270" i="123"/>
  <c r="ED271" i="123"/>
  <c r="ED272" i="123"/>
  <c r="ED273" i="123"/>
  <c r="ED274" i="123"/>
  <c r="ED275" i="123"/>
  <c r="ED276" i="123"/>
  <c r="ED277" i="123"/>
  <c r="ED278" i="123"/>
  <c r="ED279" i="123"/>
  <c r="ED280" i="123"/>
  <c r="ED283" i="123"/>
  <c r="ED284" i="123"/>
  <c r="ED285" i="123"/>
  <c r="ED286" i="123"/>
  <c r="ED287" i="123"/>
  <c r="ED288" i="123"/>
  <c r="ED289" i="123"/>
  <c r="ED290" i="123"/>
  <c r="ED291" i="123"/>
  <c r="ED292" i="123"/>
  <c r="ED293" i="123"/>
  <c r="ED294" i="123"/>
  <c r="ED295" i="123"/>
  <c r="ED296" i="123"/>
  <c r="ED297" i="123"/>
  <c r="ED298" i="123"/>
  <c r="ED299" i="123"/>
  <c r="ED300" i="123"/>
  <c r="ED301" i="123"/>
  <c r="ED302" i="123"/>
  <c r="ED303" i="123"/>
  <c r="ED304" i="123"/>
  <c r="ED305" i="123"/>
  <c r="ED306" i="123"/>
  <c r="ED307" i="123"/>
  <c r="ED308" i="123"/>
  <c r="ED309" i="123"/>
  <c r="ED310" i="123"/>
  <c r="ED311" i="123"/>
  <c r="ED312" i="123"/>
  <c r="ED315" i="123"/>
  <c r="ED316" i="123"/>
  <c r="ED313" i="123"/>
  <c r="ED314" i="123"/>
  <c r="ED317" i="123"/>
  <c r="ED318" i="123"/>
  <c r="ED319" i="123"/>
  <c r="ED320" i="123"/>
  <c r="ED321" i="123"/>
  <c r="ED322" i="123"/>
  <c r="ED323" i="123"/>
  <c r="ED324" i="123"/>
  <c r="ED325" i="123"/>
  <c r="ED326" i="123"/>
  <c r="ED327" i="123"/>
  <c r="ED328" i="123"/>
  <c r="ED329" i="123"/>
  <c r="ED330" i="123"/>
  <c r="ED331" i="123"/>
  <c r="ED332" i="123"/>
  <c r="ED333" i="123"/>
  <c r="ED334" i="123"/>
  <c r="ED335" i="123"/>
  <c r="ED336" i="123"/>
  <c r="ED337" i="123"/>
  <c r="ED338" i="123"/>
  <c r="ED339" i="123"/>
  <c r="ED340" i="123"/>
  <c r="ED341" i="123"/>
  <c r="ED342" i="123"/>
  <c r="ED343" i="123"/>
  <c r="ED344" i="123"/>
  <c r="ED345" i="123"/>
  <c r="ED346" i="123"/>
  <c r="ED347" i="123"/>
  <c r="ED348" i="123"/>
  <c r="ED349" i="123"/>
  <c r="ED350" i="123"/>
  <c r="ED351" i="123"/>
  <c r="ED352" i="123"/>
  <c r="ED353" i="123"/>
  <c r="ED354" i="123"/>
  <c r="ED355" i="123"/>
  <c r="ED356" i="123"/>
  <c r="ED357" i="123"/>
  <c r="ED358" i="123"/>
  <c r="ED359" i="123"/>
  <c r="ED360" i="123"/>
  <c r="ED361" i="123"/>
  <c r="ED362" i="123"/>
  <c r="ED363" i="123"/>
  <c r="ED364" i="123"/>
  <c r="ED365" i="123"/>
  <c r="ED366" i="123"/>
  <c r="ED367" i="123"/>
  <c r="ED368" i="123"/>
  <c r="ED369" i="123"/>
  <c r="ED370" i="123"/>
  <c r="ED371" i="123"/>
  <c r="ED372" i="123"/>
  <c r="ED373" i="123"/>
  <c r="ED374" i="123"/>
  <c r="ED375" i="123"/>
  <c r="ED376" i="123"/>
  <c r="ED377" i="123"/>
  <c r="ED378" i="123"/>
  <c r="ED379" i="123"/>
  <c r="ED380" i="123"/>
  <c r="ED381" i="123"/>
  <c r="ED382" i="123"/>
  <c r="ED383" i="123"/>
  <c r="ED384" i="123"/>
  <c r="ED385" i="123"/>
  <c r="ED386" i="123"/>
  <c r="ED387" i="123"/>
  <c r="ED388" i="123"/>
  <c r="ED389" i="123"/>
  <c r="ED390" i="123"/>
  <c r="ED391" i="123"/>
  <c r="ED392" i="123"/>
  <c r="ED393" i="123"/>
  <c r="ED394" i="123"/>
  <c r="ED395" i="123"/>
  <c r="ED396" i="123"/>
  <c r="ED397" i="123"/>
  <c r="ED398" i="123"/>
  <c r="ED399" i="123"/>
  <c r="ED400" i="123"/>
  <c r="ED401" i="123"/>
  <c r="ED402" i="123"/>
  <c r="ED403" i="123"/>
  <c r="ED404" i="123"/>
  <c r="ED405" i="123"/>
  <c r="ED406" i="123"/>
  <c r="ED407" i="123"/>
  <c r="ED408" i="123"/>
  <c r="ED409" i="123"/>
  <c r="ED410" i="123"/>
  <c r="ED411" i="123"/>
  <c r="ED412" i="123"/>
  <c r="ED413" i="123"/>
  <c r="ED414" i="123"/>
  <c r="ED415" i="123"/>
  <c r="ED416" i="123"/>
  <c r="ED417" i="123"/>
  <c r="ED418" i="123"/>
  <c r="ED419" i="123"/>
  <c r="ED420" i="123"/>
  <c r="ED421" i="123"/>
  <c r="ED422" i="123"/>
  <c r="ED423" i="123"/>
  <c r="ED424" i="123"/>
  <c r="ED425" i="123"/>
  <c r="ED426" i="123"/>
  <c r="ED427" i="123"/>
  <c r="ED428" i="123"/>
  <c r="ED429" i="123"/>
  <c r="ED430" i="123"/>
  <c r="ED431" i="123"/>
  <c r="ED432" i="123"/>
  <c r="ED433" i="123"/>
  <c r="ED434" i="123"/>
  <c r="ED435" i="123"/>
  <c r="ED436" i="123"/>
  <c r="ED437" i="123"/>
  <c r="ED438" i="123"/>
  <c r="ED439" i="123"/>
  <c r="ED440" i="123"/>
  <c r="ED441" i="123"/>
  <c r="ED442" i="123"/>
  <c r="ED443" i="123"/>
  <c r="ED444" i="123"/>
  <c r="ED445" i="123"/>
  <c r="ED446" i="123"/>
  <c r="ED447" i="123"/>
  <c r="ED452" i="123"/>
  <c r="ED453" i="123"/>
  <c r="ED454" i="123"/>
  <c r="ED455" i="123"/>
  <c r="ED456" i="123"/>
  <c r="ED457" i="123"/>
  <c r="ED458" i="123"/>
  <c r="ED459" i="123"/>
  <c r="ED460" i="123"/>
  <c r="ED461" i="123"/>
  <c r="ED462" i="123"/>
  <c r="ED463" i="123"/>
  <c r="ED464" i="123"/>
  <c r="ED465" i="123"/>
  <c r="ED466" i="123"/>
  <c r="ED467" i="123"/>
  <c r="ED468" i="123"/>
  <c r="ED469" i="123"/>
  <c r="ED473" i="123"/>
  <c r="ED474" i="123"/>
  <c r="ED475" i="123"/>
  <c r="ED476" i="123"/>
  <c r="ED477" i="123"/>
  <c r="ED478" i="123"/>
  <c r="ED479" i="123"/>
  <c r="ED480" i="123"/>
  <c r="ED481" i="123"/>
  <c r="ED482" i="123"/>
  <c r="ED483" i="123"/>
  <c r="ED484" i="123"/>
  <c r="ED485" i="123"/>
  <c r="ED486" i="123"/>
  <c r="ED487" i="123"/>
  <c r="ED488" i="123"/>
  <c r="ED489" i="123"/>
  <c r="ED490" i="123"/>
  <c r="ED491" i="123"/>
  <c r="ED492" i="123"/>
  <c r="ED472" i="123"/>
  <c r="ED470" i="123"/>
  <c r="ED493" i="123"/>
  <c r="ED494" i="123"/>
  <c r="ED495" i="123"/>
  <c r="ED496" i="123"/>
  <c r="ED497" i="123"/>
  <c r="ED498" i="123"/>
  <c r="ED499" i="123"/>
  <c r="ED500" i="123"/>
  <c r="ED501" i="123"/>
  <c r="ED502" i="123"/>
  <c r="ED503" i="123"/>
  <c r="ED504" i="123"/>
  <c r="ED505" i="123"/>
  <c r="ED506" i="123"/>
  <c r="ED507" i="123"/>
  <c r="ED508" i="123"/>
  <c r="ED509" i="123"/>
  <c r="ED510" i="123"/>
  <c r="ED511" i="123"/>
  <c r="ED512" i="123"/>
  <c r="ED513" i="123"/>
  <c r="ED514" i="123"/>
  <c r="ED515" i="123"/>
  <c r="ED516" i="123"/>
  <c r="ED517" i="123"/>
  <c r="ED518" i="123"/>
  <c r="ED519" i="123"/>
  <c r="ED520" i="123"/>
  <c r="ED521" i="123"/>
  <c r="ED522" i="123"/>
  <c r="ED523" i="123"/>
  <c r="ED524" i="123"/>
  <c r="ED525" i="123"/>
  <c r="ED526" i="123"/>
  <c r="ED527" i="123"/>
  <c r="ED528" i="123"/>
  <c r="ED529" i="123"/>
  <c r="ED530" i="123"/>
  <c r="ED531" i="123"/>
  <c r="ED532" i="123"/>
  <c r="ED533" i="123"/>
  <c r="ED534" i="123"/>
  <c r="ED535" i="123"/>
  <c r="ED536" i="123"/>
  <c r="ED537" i="123"/>
  <c r="ED538" i="123"/>
  <c r="ED539" i="123"/>
  <c r="ED540" i="123"/>
  <c r="ED557" i="123"/>
  <c r="ED558" i="123"/>
  <c r="ED559" i="123"/>
  <c r="ED560" i="123"/>
  <c r="ED561" i="123"/>
  <c r="ED562" i="123"/>
  <c r="ED563" i="123"/>
  <c r="ED564" i="123"/>
  <c r="ED565" i="123"/>
  <c r="ED566" i="123"/>
  <c r="ED567" i="123"/>
  <c r="ED568" i="123"/>
  <c r="ED569" i="123"/>
  <c r="ED570" i="123"/>
  <c r="ED571" i="123"/>
  <c r="ED572" i="123"/>
  <c r="ED573" i="123"/>
  <c r="ED574" i="123"/>
  <c r="ED575" i="123"/>
  <c r="ED576" i="123"/>
  <c r="ED577" i="123"/>
  <c r="ED578" i="123"/>
  <c r="ED579" i="123"/>
  <c r="ED580" i="123"/>
  <c r="ED581" i="123"/>
  <c r="ED582" i="123"/>
  <c r="ED583" i="123"/>
  <c r="ED584" i="123"/>
  <c r="ED585" i="123"/>
  <c r="ED586" i="123"/>
  <c r="ED587" i="123"/>
  <c r="ED588" i="123"/>
  <c r="ED589" i="123"/>
  <c r="ED590" i="123"/>
  <c r="ED591" i="123"/>
  <c r="ED592" i="123"/>
  <c r="ED593" i="123"/>
  <c r="ED594" i="123"/>
  <c r="ED595" i="123"/>
  <c r="ED596" i="123"/>
  <c r="ED597" i="123"/>
  <c r="ED598" i="123"/>
  <c r="ED599" i="123"/>
  <c r="ED600" i="123"/>
  <c r="ED601" i="123"/>
  <c r="ED602" i="123"/>
  <c r="ED603" i="123"/>
  <c r="ED604" i="123"/>
  <c r="ED605" i="123"/>
  <c r="ED606" i="123"/>
  <c r="ED607" i="123"/>
  <c r="ED608" i="123"/>
  <c r="ED609" i="123"/>
  <c r="ED610" i="123"/>
  <c r="ED611" i="123"/>
  <c r="ED612" i="123"/>
  <c r="ED613" i="123"/>
  <c r="ED614" i="123"/>
  <c r="ED615" i="123"/>
  <c r="ED616" i="123"/>
  <c r="ED617" i="123"/>
  <c r="ED618" i="123"/>
  <c r="ED619" i="123"/>
  <c r="ED620" i="123"/>
  <c r="ED621" i="123"/>
  <c r="ED622" i="123"/>
  <c r="ED623" i="123"/>
  <c r="ED624" i="123"/>
  <c r="ED625" i="123"/>
  <c r="ED626" i="123"/>
  <c r="ED627" i="123"/>
  <c r="ED628" i="123"/>
  <c r="ED629" i="123"/>
  <c r="ED630" i="123"/>
  <c r="ED633" i="123"/>
  <c r="ED634" i="123"/>
  <c r="ED635" i="123"/>
  <c r="ED636" i="123"/>
  <c r="ED637" i="123"/>
  <c r="ED638" i="123"/>
  <c r="ED639" i="123"/>
  <c r="ED640" i="123"/>
  <c r="ED641" i="123"/>
  <c r="ED642" i="123"/>
  <c r="ED643" i="123"/>
  <c r="ED644" i="123"/>
  <c r="ED645" i="123"/>
  <c r="ED646" i="123"/>
  <c r="ED647" i="123"/>
  <c r="ED648" i="123"/>
  <c r="ED649" i="123"/>
  <c r="ED650" i="123"/>
  <c r="ED651" i="123"/>
  <c r="ED652" i="123"/>
  <c r="ED653" i="123"/>
  <c r="ED654" i="123"/>
  <c r="ED655" i="123"/>
  <c r="ED656" i="123"/>
  <c r="ED657" i="123"/>
  <c r="ED658" i="123"/>
  <c r="ED659" i="123"/>
  <c r="ED660" i="123"/>
  <c r="ED661" i="123"/>
  <c r="ED662" i="123"/>
  <c r="ED663" i="123"/>
  <c r="ED664" i="123"/>
  <c r="ED665" i="123"/>
  <c r="ED666" i="123"/>
  <c r="ED667" i="123"/>
  <c r="ED668" i="123"/>
  <c r="ED669" i="123"/>
  <c r="ED670" i="123"/>
  <c r="ED671" i="123"/>
  <c r="ED672" i="123"/>
  <c r="ED673" i="123"/>
  <c r="ED674" i="123"/>
  <c r="ED675" i="123"/>
  <c r="ED676" i="123"/>
  <c r="ED677" i="123"/>
  <c r="ED678" i="123"/>
  <c r="ED679" i="123"/>
  <c r="ED680" i="123"/>
  <c r="ED681" i="123"/>
  <c r="ED682" i="123"/>
  <c r="ED683" i="123"/>
  <c r="ED684" i="123"/>
  <c r="ED685" i="123"/>
  <c r="ED686" i="123"/>
  <c r="ED687" i="123"/>
  <c r="ED688" i="123"/>
  <c r="ED689" i="123"/>
  <c r="ED690" i="123"/>
  <c r="ED691" i="123"/>
  <c r="ED692" i="123"/>
  <c r="ED693" i="123"/>
  <c r="ED694" i="123"/>
  <c r="ED695" i="123"/>
  <c r="ED696" i="123"/>
  <c r="ED697" i="123"/>
  <c r="ED698" i="123"/>
  <c r="ED699" i="123"/>
  <c r="ED700" i="123"/>
  <c r="ED701" i="123"/>
  <c r="ED702" i="123"/>
  <c r="ED703" i="123"/>
  <c r="ED704" i="123"/>
  <c r="ED705" i="123"/>
  <c r="ED706" i="123"/>
  <c r="ED707" i="123"/>
  <c r="ED708" i="123"/>
  <c r="ED709" i="123"/>
  <c r="ED710" i="123"/>
  <c r="ED711" i="123"/>
  <c r="ED712" i="123"/>
  <c r="ED713" i="123"/>
  <c r="ED714" i="123"/>
  <c r="ED715" i="123"/>
  <c r="ED716" i="123"/>
  <c r="ED717" i="123"/>
  <c r="ED718" i="123"/>
  <c r="ED719" i="123"/>
  <c r="ED720" i="123"/>
  <c r="ED721" i="123"/>
  <c r="ED722" i="123"/>
  <c r="ED723" i="123"/>
  <c r="ED724" i="123"/>
  <c r="ED725" i="123"/>
  <c r="ED726" i="123"/>
  <c r="ED727" i="123"/>
  <c r="ED728" i="123"/>
  <c r="ED729" i="123"/>
  <c r="ED730" i="123"/>
  <c r="ED731" i="123"/>
  <c r="ED732" i="123"/>
  <c r="ED733" i="123"/>
  <c r="ED734" i="123"/>
  <c r="ED735" i="123"/>
  <c r="ED736" i="123"/>
  <c r="ED737" i="123"/>
  <c r="ED738" i="123"/>
  <c r="ED739" i="123"/>
  <c r="ED740" i="123"/>
  <c r="ED741" i="123"/>
  <c r="ED742" i="123"/>
  <c r="ED743" i="123"/>
  <c r="ED744" i="123"/>
  <c r="ED745" i="123"/>
  <c r="ED746" i="123"/>
  <c r="ED747" i="123"/>
  <c r="ED748" i="123"/>
  <c r="ED749" i="123"/>
  <c r="ED750" i="123"/>
  <c r="ED751" i="123"/>
  <c r="ED752" i="123"/>
  <c r="ED753" i="123"/>
  <c r="ED754" i="123"/>
  <c r="ED755" i="123"/>
  <c r="ED756" i="123"/>
  <c r="ED757" i="123"/>
  <c r="ED758" i="123"/>
  <c r="ED759" i="123"/>
  <c r="ED760" i="123"/>
  <c r="ED5" i="123"/>
  <c r="EA9" i="123"/>
  <c r="EA10" i="123"/>
  <c r="EA11" i="123"/>
  <c r="EA12" i="123"/>
  <c r="EA13" i="123"/>
  <c r="EA14" i="123"/>
  <c r="EA15" i="123"/>
  <c r="EA16" i="123"/>
  <c r="EA17" i="123"/>
  <c r="EA18" i="123"/>
  <c r="EA19" i="123"/>
  <c r="EA20" i="123"/>
  <c r="EA21" i="123"/>
  <c r="EA22" i="123"/>
  <c r="EA23" i="123"/>
  <c r="EA24" i="123"/>
  <c r="EA25" i="123"/>
  <c r="EA26" i="123"/>
  <c r="EA6" i="123"/>
  <c r="EA27" i="123"/>
  <c r="EA28" i="123"/>
  <c r="EA29" i="123"/>
  <c r="EA30" i="123"/>
  <c r="EA31" i="123"/>
  <c r="EA32" i="123"/>
  <c r="EA33" i="123"/>
  <c r="EA34" i="123"/>
  <c r="EA35" i="123"/>
  <c r="EA36" i="123"/>
  <c r="EA37" i="123"/>
  <c r="EA38" i="123"/>
  <c r="EA39" i="123"/>
  <c r="EA40" i="123"/>
  <c r="EA41" i="123"/>
  <c r="EA42" i="123"/>
  <c r="EA43" i="123"/>
  <c r="EA44" i="123"/>
  <c r="EA45" i="123"/>
  <c r="EA46" i="123"/>
  <c r="EA47" i="123"/>
  <c r="EA48" i="123"/>
  <c r="EA49" i="123"/>
  <c r="EA50" i="123"/>
  <c r="EA51" i="123"/>
  <c r="EA52" i="123"/>
  <c r="EA53" i="123"/>
  <c r="EA54" i="123"/>
  <c r="EA55" i="123"/>
  <c r="EA56" i="123"/>
  <c r="EA57" i="123"/>
  <c r="EA58" i="123"/>
  <c r="EA59" i="123"/>
  <c r="EA60" i="123"/>
  <c r="EA61" i="123"/>
  <c r="EA62" i="123"/>
  <c r="EA63" i="123"/>
  <c r="EA64" i="123"/>
  <c r="EA65" i="123"/>
  <c r="EA66" i="123"/>
  <c r="EA67" i="123"/>
  <c r="EA68" i="123"/>
  <c r="EA69" i="123"/>
  <c r="EA70" i="123"/>
  <c r="EA73" i="123"/>
  <c r="EA74" i="123"/>
  <c r="EA78" i="123"/>
  <c r="EA79" i="123"/>
  <c r="EA82" i="123"/>
  <c r="EA83" i="123"/>
  <c r="EA84" i="123"/>
  <c r="EA85" i="123"/>
  <c r="EA86" i="123"/>
  <c r="EA87" i="123"/>
  <c r="EA88" i="123"/>
  <c r="EA89" i="123"/>
  <c r="EA90" i="123"/>
  <c r="EA91" i="123"/>
  <c r="EA92" i="123"/>
  <c r="EA93" i="123"/>
  <c r="EA94" i="123"/>
  <c r="EA95" i="123"/>
  <c r="EA96" i="123"/>
  <c r="EA97" i="123"/>
  <c r="EA98" i="123"/>
  <c r="EA99" i="123"/>
  <c r="EA100" i="123"/>
  <c r="EA101" i="123"/>
  <c r="EA102" i="123"/>
  <c r="EA103" i="123"/>
  <c r="EA104" i="123"/>
  <c r="EA105" i="123"/>
  <c r="EA106" i="123"/>
  <c r="EA107" i="123"/>
  <c r="EA108" i="123"/>
  <c r="EA109" i="123"/>
  <c r="EA110" i="123"/>
  <c r="EA111" i="123"/>
  <c r="EA112" i="123"/>
  <c r="EA113" i="123"/>
  <c r="EA114" i="123"/>
  <c r="EA115" i="123"/>
  <c r="EA116" i="123"/>
  <c r="EA117" i="123"/>
  <c r="EA118" i="123"/>
  <c r="EA119" i="123"/>
  <c r="EA121" i="123"/>
  <c r="EA122" i="123"/>
  <c r="EA123" i="123"/>
  <c r="EA124" i="123"/>
  <c r="EA125" i="123"/>
  <c r="EA126" i="123"/>
  <c r="EA127" i="123"/>
  <c r="EA128" i="123"/>
  <c r="EA129" i="123"/>
  <c r="EA130" i="123"/>
  <c r="EA131" i="123"/>
  <c r="EA132" i="123"/>
  <c r="EA133" i="123"/>
  <c r="EA134" i="123"/>
  <c r="EA135" i="123"/>
  <c r="EA136" i="123"/>
  <c r="EA137" i="123"/>
  <c r="EA138" i="123"/>
  <c r="EA139" i="123"/>
  <c r="EA140" i="123"/>
  <c r="EA141" i="123"/>
  <c r="EA142" i="123"/>
  <c r="EA143" i="123"/>
  <c r="EA144" i="123"/>
  <c r="EA145" i="123"/>
  <c r="EA146" i="123"/>
  <c r="EA147" i="123"/>
  <c r="EA148" i="123"/>
  <c r="EA149" i="123"/>
  <c r="EA150" i="123"/>
  <c r="EA151" i="123"/>
  <c r="EA152" i="123"/>
  <c r="EA153" i="123"/>
  <c r="EA154" i="123"/>
  <c r="EA155" i="123"/>
  <c r="EA156" i="123"/>
  <c r="EA157" i="123"/>
  <c r="EA158" i="123"/>
  <c r="EA159" i="123"/>
  <c r="EA160" i="123"/>
  <c r="EA161" i="123"/>
  <c r="EA162" i="123"/>
  <c r="EA163" i="123"/>
  <c r="EA164" i="123"/>
  <c r="EA165" i="123"/>
  <c r="EA166" i="123"/>
  <c r="EA167" i="123"/>
  <c r="EA168" i="123"/>
  <c r="EA169" i="123"/>
  <c r="EA170" i="123"/>
  <c r="EA171" i="123"/>
  <c r="EA172" i="123"/>
  <c r="EA173" i="123"/>
  <c r="EA174" i="123"/>
  <c r="EA175" i="123"/>
  <c r="EA176" i="123"/>
  <c r="EA177" i="123"/>
  <c r="EA178" i="123"/>
  <c r="EA179" i="123"/>
  <c r="EA180" i="123"/>
  <c r="EA181" i="123"/>
  <c r="EA182" i="123"/>
  <c r="EA183" i="123"/>
  <c r="EA184" i="123"/>
  <c r="EA185" i="123"/>
  <c r="EA186" i="123"/>
  <c r="EA187" i="123"/>
  <c r="EA188" i="123"/>
  <c r="EA189" i="123"/>
  <c r="EA190" i="123"/>
  <c r="EA191" i="123"/>
  <c r="EA192" i="123"/>
  <c r="EA193" i="123"/>
  <c r="EA194" i="123"/>
  <c r="EA195" i="123"/>
  <c r="EA196" i="123"/>
  <c r="EA197" i="123"/>
  <c r="EA198" i="123"/>
  <c r="EA199" i="123"/>
  <c r="EA200" i="123"/>
  <c r="EA201" i="123"/>
  <c r="EA202" i="123"/>
  <c r="EA203" i="123"/>
  <c r="EA204" i="123"/>
  <c r="EA205" i="123"/>
  <c r="EA206" i="123"/>
  <c r="EA207" i="123"/>
  <c r="EA208" i="123"/>
  <c r="EA209" i="123"/>
  <c r="EA210" i="123"/>
  <c r="EA211" i="123"/>
  <c r="EA212" i="123"/>
  <c r="EA213" i="123"/>
  <c r="EA214" i="123"/>
  <c r="EA215" i="123"/>
  <c r="EA216" i="123"/>
  <c r="EA217" i="123"/>
  <c r="EA218" i="123"/>
  <c r="EA219" i="123"/>
  <c r="EA220" i="123"/>
  <c r="EA221" i="123"/>
  <c r="EA222" i="123"/>
  <c r="EA223" i="123"/>
  <c r="EA224" i="123"/>
  <c r="EA225" i="123"/>
  <c r="EA226" i="123"/>
  <c r="EA227" i="123"/>
  <c r="EA228" i="123"/>
  <c r="EA229" i="123"/>
  <c r="EA230" i="123"/>
  <c r="EA231" i="123"/>
  <c r="EA232" i="123"/>
  <c r="EA233" i="123"/>
  <c r="EA234" i="123"/>
  <c r="EA235" i="123"/>
  <c r="EA236" i="123"/>
  <c r="EA237" i="123"/>
  <c r="EA238" i="123"/>
  <c r="EA239" i="123"/>
  <c r="EA240" i="123"/>
  <c r="EA241" i="123"/>
  <c r="EA242" i="123"/>
  <c r="EA243" i="123"/>
  <c r="EA244" i="123"/>
  <c r="EA245" i="123"/>
  <c r="EA246" i="123"/>
  <c r="EA247" i="123"/>
  <c r="EA248" i="123"/>
  <c r="EA249" i="123"/>
  <c r="EA250" i="123"/>
  <c r="EA251" i="123"/>
  <c r="EA252" i="123"/>
  <c r="EA253" i="123"/>
  <c r="EA254" i="123"/>
  <c r="EA255" i="123"/>
  <c r="EA256" i="123"/>
  <c r="EA257" i="123"/>
  <c r="EA258" i="123"/>
  <c r="EA259" i="123"/>
  <c r="EA260" i="123"/>
  <c r="EA261" i="123"/>
  <c r="EA262" i="123"/>
  <c r="EA263" i="123"/>
  <c r="EA264" i="123"/>
  <c r="EA267" i="123"/>
  <c r="EA268" i="123"/>
  <c r="EA269" i="123"/>
  <c r="EA270" i="123"/>
  <c r="EA271" i="123"/>
  <c r="EA272" i="123"/>
  <c r="EA273" i="123"/>
  <c r="EA274" i="123"/>
  <c r="EA275" i="123"/>
  <c r="EA276" i="123"/>
  <c r="EA277" i="123"/>
  <c r="EA278" i="123"/>
  <c r="EA279" i="123"/>
  <c r="EA280" i="123"/>
  <c r="EA283" i="123"/>
  <c r="EA284" i="123"/>
  <c r="EA285" i="123"/>
  <c r="EA286" i="123"/>
  <c r="EA287" i="123"/>
  <c r="EA288" i="123"/>
  <c r="EA289" i="123"/>
  <c r="EA290" i="123"/>
  <c r="EA291" i="123"/>
  <c r="EA292" i="123"/>
  <c r="EA293" i="123"/>
  <c r="EA294" i="123"/>
  <c r="EA295" i="123"/>
  <c r="EA296" i="123"/>
  <c r="EA297" i="123"/>
  <c r="EA298" i="123"/>
  <c r="EA299" i="123"/>
  <c r="EA300" i="123"/>
  <c r="EA301" i="123"/>
  <c r="EA302" i="123"/>
  <c r="EA303" i="123"/>
  <c r="EA304" i="123"/>
  <c r="EA305" i="123"/>
  <c r="EA306" i="123"/>
  <c r="EA307" i="123"/>
  <c r="EA308" i="123"/>
  <c r="EA309" i="123"/>
  <c r="EA310" i="123"/>
  <c r="EA311" i="123"/>
  <c r="EA312" i="123"/>
  <c r="EA315" i="123"/>
  <c r="EA316" i="123"/>
  <c r="EA313" i="123"/>
  <c r="EA314" i="123"/>
  <c r="EA317" i="123"/>
  <c r="EA318" i="123"/>
  <c r="EA319" i="123"/>
  <c r="EA320" i="123"/>
  <c r="EA321" i="123"/>
  <c r="EA322" i="123"/>
  <c r="EA323" i="123"/>
  <c r="EA324" i="123"/>
  <c r="EA325" i="123"/>
  <c r="EA326" i="123"/>
  <c r="EA327" i="123"/>
  <c r="EA328" i="123"/>
  <c r="EA329" i="123"/>
  <c r="EA330" i="123"/>
  <c r="EA331" i="123"/>
  <c r="EA332" i="123"/>
  <c r="EA333" i="123"/>
  <c r="EA334" i="123"/>
  <c r="EA335" i="123"/>
  <c r="EA336" i="123"/>
  <c r="EA337" i="123"/>
  <c r="EA338" i="123"/>
  <c r="EA339" i="123"/>
  <c r="EA340" i="123"/>
  <c r="EA341" i="123"/>
  <c r="EA342" i="123"/>
  <c r="EA343" i="123"/>
  <c r="EA344" i="123"/>
  <c r="EA345" i="123"/>
  <c r="EA346" i="123"/>
  <c r="EA347" i="123"/>
  <c r="EA348" i="123"/>
  <c r="EA349" i="123"/>
  <c r="EA350" i="123"/>
  <c r="EA351" i="123"/>
  <c r="EA352" i="123"/>
  <c r="EA353" i="123"/>
  <c r="EA354" i="123"/>
  <c r="EA355" i="123"/>
  <c r="EA356" i="123"/>
  <c r="EA357" i="123"/>
  <c r="EA358" i="123"/>
  <c r="EA359" i="123"/>
  <c r="EA360" i="123"/>
  <c r="EA361" i="123"/>
  <c r="EA362" i="123"/>
  <c r="EA363" i="123"/>
  <c r="EA364" i="123"/>
  <c r="EA365" i="123"/>
  <c r="EA366" i="123"/>
  <c r="EA367" i="123"/>
  <c r="EA368" i="123"/>
  <c r="EA369" i="123"/>
  <c r="EA370" i="123"/>
  <c r="EA371" i="123"/>
  <c r="EA372" i="123"/>
  <c r="EA373" i="123"/>
  <c r="EA374" i="123"/>
  <c r="EA375" i="123"/>
  <c r="EA376" i="123"/>
  <c r="EA377" i="123"/>
  <c r="EA378" i="123"/>
  <c r="EA379" i="123"/>
  <c r="EA380" i="123"/>
  <c r="EA381" i="123"/>
  <c r="EA382" i="123"/>
  <c r="EA383" i="123"/>
  <c r="EA384" i="123"/>
  <c r="EA385" i="123"/>
  <c r="EA386" i="123"/>
  <c r="EA387" i="123"/>
  <c r="EA388" i="123"/>
  <c r="EA389" i="123"/>
  <c r="EA390" i="123"/>
  <c r="EA391" i="123"/>
  <c r="EA392" i="123"/>
  <c r="EA393" i="123"/>
  <c r="EA394" i="123"/>
  <c r="EA395" i="123"/>
  <c r="EA396" i="123"/>
  <c r="EA397" i="123"/>
  <c r="EA398" i="123"/>
  <c r="EA399" i="123"/>
  <c r="EA400" i="123"/>
  <c r="EA401" i="123"/>
  <c r="EA402" i="123"/>
  <c r="EA403" i="123"/>
  <c r="EA404" i="123"/>
  <c r="EA405" i="123"/>
  <c r="EA406" i="123"/>
  <c r="EA407" i="123"/>
  <c r="EA408" i="123"/>
  <c r="EA409" i="123"/>
  <c r="EA410" i="123"/>
  <c r="EA411" i="123"/>
  <c r="EA412" i="123"/>
  <c r="EA413" i="123"/>
  <c r="EA414" i="123"/>
  <c r="EA415" i="123"/>
  <c r="EA416" i="123"/>
  <c r="EA417" i="123"/>
  <c r="EA418" i="123"/>
  <c r="EA419" i="123"/>
  <c r="EA420" i="123"/>
  <c r="EA421" i="123"/>
  <c r="EA422" i="123"/>
  <c r="EA423" i="123"/>
  <c r="EA424" i="123"/>
  <c r="EA425" i="123"/>
  <c r="EA426" i="123"/>
  <c r="EA427" i="123"/>
  <c r="EA428" i="123"/>
  <c r="EA429" i="123"/>
  <c r="EA430" i="123"/>
  <c r="EA431" i="123"/>
  <c r="EA432" i="123"/>
  <c r="EA433" i="123"/>
  <c r="EA434" i="123"/>
  <c r="EA435" i="123"/>
  <c r="EA436" i="123"/>
  <c r="EA437" i="123"/>
  <c r="EA438" i="123"/>
  <c r="EA439" i="123"/>
  <c r="EA440" i="123"/>
  <c r="EA441" i="123"/>
  <c r="EA442" i="123"/>
  <c r="EA443" i="123"/>
  <c r="EA444" i="123"/>
  <c r="EA445" i="123"/>
  <c r="EA446" i="123"/>
  <c r="EA447" i="123"/>
  <c r="EA452" i="123"/>
  <c r="EA453" i="123"/>
  <c r="EA454" i="123"/>
  <c r="EA455" i="123"/>
  <c r="EA456" i="123"/>
  <c r="EA457" i="123"/>
  <c r="EA458" i="123"/>
  <c r="EA459" i="123"/>
  <c r="EA460" i="123"/>
  <c r="EA461" i="123"/>
  <c r="EA462" i="123"/>
  <c r="EA463" i="123"/>
  <c r="EA464" i="123"/>
  <c r="EA465" i="123"/>
  <c r="EA466" i="123"/>
  <c r="EA467" i="123"/>
  <c r="EA468" i="123"/>
  <c r="EA469" i="123"/>
  <c r="EA473" i="123"/>
  <c r="EA474" i="123"/>
  <c r="EA475" i="123"/>
  <c r="EA476" i="123"/>
  <c r="EA477" i="123"/>
  <c r="EA478" i="123"/>
  <c r="EA479" i="123"/>
  <c r="EA480" i="123"/>
  <c r="EA481" i="123"/>
  <c r="EA482" i="123"/>
  <c r="EA483" i="123"/>
  <c r="EA484" i="123"/>
  <c r="EA485" i="123"/>
  <c r="EA486" i="123"/>
  <c r="EA487" i="123"/>
  <c r="EA488" i="123"/>
  <c r="EA489" i="123"/>
  <c r="EA490" i="123"/>
  <c r="EA491" i="123"/>
  <c r="EA492" i="123"/>
  <c r="EA472" i="123"/>
  <c r="EA470" i="123"/>
  <c r="EA493" i="123"/>
  <c r="EA494" i="123"/>
  <c r="EA495" i="123"/>
  <c r="EA496" i="123"/>
  <c r="EA497" i="123"/>
  <c r="EA498" i="123"/>
  <c r="EA499" i="123"/>
  <c r="EA500" i="123"/>
  <c r="EA501" i="123"/>
  <c r="EA502" i="123"/>
  <c r="EA503" i="123"/>
  <c r="EA504" i="123"/>
  <c r="EA505" i="123"/>
  <c r="EA506" i="123"/>
  <c r="EA507" i="123"/>
  <c r="EA508" i="123"/>
  <c r="EA509" i="123"/>
  <c r="EA510" i="123"/>
  <c r="EA511" i="123"/>
  <c r="EA512" i="123"/>
  <c r="EA513" i="123"/>
  <c r="EA514" i="123"/>
  <c r="EA515" i="123"/>
  <c r="EA516" i="123"/>
  <c r="EA517" i="123"/>
  <c r="EA518" i="123"/>
  <c r="EA519" i="123"/>
  <c r="EA520" i="123"/>
  <c r="EA521" i="123"/>
  <c r="EA522" i="123"/>
  <c r="EA523" i="123"/>
  <c r="EA524" i="123"/>
  <c r="EA525" i="123"/>
  <c r="EA526" i="123"/>
  <c r="EA527" i="123"/>
  <c r="EA528" i="123"/>
  <c r="EA529" i="123"/>
  <c r="EA530" i="123"/>
  <c r="EA531" i="123"/>
  <c r="EA532" i="123"/>
  <c r="EA533" i="123"/>
  <c r="EA534" i="123"/>
  <c r="EA535" i="123"/>
  <c r="EA536" i="123"/>
  <c r="EA537" i="123"/>
  <c r="EA538" i="123"/>
  <c r="EA539" i="123"/>
  <c r="EA540" i="123"/>
  <c r="EA557" i="123"/>
  <c r="EA558" i="123"/>
  <c r="EA559" i="123"/>
  <c r="EA560" i="123"/>
  <c r="EA561" i="123"/>
  <c r="EA562" i="123"/>
  <c r="EA563" i="123"/>
  <c r="EA564" i="123"/>
  <c r="EA565" i="123"/>
  <c r="EA566" i="123"/>
  <c r="EA567" i="123"/>
  <c r="EA568" i="123"/>
  <c r="EA569" i="123"/>
  <c r="EA570" i="123"/>
  <c r="EA571" i="123"/>
  <c r="EA572" i="123"/>
  <c r="EA573" i="123"/>
  <c r="EA574" i="123"/>
  <c r="EA575" i="123"/>
  <c r="EA576" i="123"/>
  <c r="EA577" i="123"/>
  <c r="EA578" i="123"/>
  <c r="EA579" i="123"/>
  <c r="EA580" i="123"/>
  <c r="EA581" i="123"/>
  <c r="EA582" i="123"/>
  <c r="EA583" i="123"/>
  <c r="EA584" i="123"/>
  <c r="EA585" i="123"/>
  <c r="EA586" i="123"/>
  <c r="EA587" i="123"/>
  <c r="EA588" i="123"/>
  <c r="EA589" i="123"/>
  <c r="EA590" i="123"/>
  <c r="EA591" i="123"/>
  <c r="EA592" i="123"/>
  <c r="EA593" i="123"/>
  <c r="EA594" i="123"/>
  <c r="EA595" i="123"/>
  <c r="EA596" i="123"/>
  <c r="EA597" i="123"/>
  <c r="EA598" i="123"/>
  <c r="EA599" i="123"/>
  <c r="EA600" i="123"/>
  <c r="EA601" i="123"/>
  <c r="EA602" i="123"/>
  <c r="EA603" i="123"/>
  <c r="EA604" i="123"/>
  <c r="EA605" i="123"/>
  <c r="EA606" i="123"/>
  <c r="EA607" i="123"/>
  <c r="EA608" i="123"/>
  <c r="EA609" i="123"/>
  <c r="EA610" i="123"/>
  <c r="EA611" i="123"/>
  <c r="EA612" i="123"/>
  <c r="EA613" i="123"/>
  <c r="EA614" i="123"/>
  <c r="EA615" i="123"/>
  <c r="EA616" i="123"/>
  <c r="EA617" i="123"/>
  <c r="EA618" i="123"/>
  <c r="EA619" i="123"/>
  <c r="EA620" i="123"/>
  <c r="EA621" i="123"/>
  <c r="EA622" i="123"/>
  <c r="EA623" i="123"/>
  <c r="EA624" i="123"/>
  <c r="EA625" i="123"/>
  <c r="EA626" i="123"/>
  <c r="EA627" i="123"/>
  <c r="EA628" i="123"/>
  <c r="EA629" i="123"/>
  <c r="EA630" i="123"/>
  <c r="EA633" i="123"/>
  <c r="EA634" i="123"/>
  <c r="EA635" i="123"/>
  <c r="EA636" i="123"/>
  <c r="EA637" i="123"/>
  <c r="EA638" i="123"/>
  <c r="EA639" i="123"/>
  <c r="EA640" i="123"/>
  <c r="EA641" i="123"/>
  <c r="EA642" i="123"/>
  <c r="EA643" i="123"/>
  <c r="EA644" i="123"/>
  <c r="EA645" i="123"/>
  <c r="EA646" i="123"/>
  <c r="EA647" i="123"/>
  <c r="EA648" i="123"/>
  <c r="EA649" i="123"/>
  <c r="EA650" i="123"/>
  <c r="EA651" i="123"/>
  <c r="EA652" i="123"/>
  <c r="EA653" i="123"/>
  <c r="EA654" i="123"/>
  <c r="EA655" i="123"/>
  <c r="EA656" i="123"/>
  <c r="EA657" i="123"/>
  <c r="EA658" i="123"/>
  <c r="EA659" i="123"/>
  <c r="EA660" i="123"/>
  <c r="EA661" i="123"/>
  <c r="EA662" i="123"/>
  <c r="EA663" i="123"/>
  <c r="EA664" i="123"/>
  <c r="EA665" i="123"/>
  <c r="EA666" i="123"/>
  <c r="EA667" i="123"/>
  <c r="EA668" i="123"/>
  <c r="EA669" i="123"/>
  <c r="EA670" i="123"/>
  <c r="EA671" i="123"/>
  <c r="EA672" i="123"/>
  <c r="EA673" i="123"/>
  <c r="EA676" i="123"/>
  <c r="EA677" i="123"/>
  <c r="EA678" i="123"/>
  <c r="EA679" i="123"/>
  <c r="EA680" i="123"/>
  <c r="EA681" i="123"/>
  <c r="EA682" i="123"/>
  <c r="EA683" i="123"/>
  <c r="EA684" i="123"/>
  <c r="EA685" i="123"/>
  <c r="EA686" i="123"/>
  <c r="EA687" i="123"/>
  <c r="EA688" i="123"/>
  <c r="EA689" i="123"/>
  <c r="EA690" i="123"/>
  <c r="EA691" i="123"/>
  <c r="EA692" i="123"/>
  <c r="EA693" i="123"/>
  <c r="EA694" i="123"/>
  <c r="EA695" i="123"/>
  <c r="EA696" i="123"/>
  <c r="EA697" i="123"/>
  <c r="EA698" i="123"/>
  <c r="EA699" i="123"/>
  <c r="EA700" i="123"/>
  <c r="EA701" i="123"/>
  <c r="EA702" i="123"/>
  <c r="EA703" i="123"/>
  <c r="EA704" i="123"/>
  <c r="EA705" i="123"/>
  <c r="EA706" i="123"/>
  <c r="EA707" i="123"/>
  <c r="EA708" i="123"/>
  <c r="EA709" i="123"/>
  <c r="EA710" i="123"/>
  <c r="EA711" i="123"/>
  <c r="EA712" i="123"/>
  <c r="EA713" i="123"/>
  <c r="EA714" i="123"/>
  <c r="EA715" i="123"/>
  <c r="EA716" i="123"/>
  <c r="EA717" i="123"/>
  <c r="EA718" i="123"/>
  <c r="EA719" i="123"/>
  <c r="EA720" i="123"/>
  <c r="EA721" i="123"/>
  <c r="EA722" i="123"/>
  <c r="EA723" i="123"/>
  <c r="EA724" i="123"/>
  <c r="EA725" i="123"/>
  <c r="EA726" i="123"/>
  <c r="EA727" i="123"/>
  <c r="EA728" i="123"/>
  <c r="EA729" i="123"/>
  <c r="EA730" i="123"/>
  <c r="EA731" i="123"/>
  <c r="EA732" i="123"/>
  <c r="EA733" i="123"/>
  <c r="EA734" i="123"/>
  <c r="EA735" i="123"/>
  <c r="EA736" i="123"/>
  <c r="EA737" i="123"/>
  <c r="EA738" i="123"/>
  <c r="EA739" i="123"/>
  <c r="EA740" i="123"/>
  <c r="EA741" i="123"/>
  <c r="EA742" i="123"/>
  <c r="EA743" i="123"/>
  <c r="EA744" i="123"/>
  <c r="EA745" i="123"/>
  <c r="EA746" i="123"/>
  <c r="EA747" i="123"/>
  <c r="EA748" i="123"/>
  <c r="EA749" i="123"/>
  <c r="EA750" i="123"/>
  <c r="EA751" i="123"/>
  <c r="EA752" i="123"/>
  <c r="EA753" i="123"/>
  <c r="EA754" i="123"/>
  <c r="EA755" i="123"/>
  <c r="EA756" i="123"/>
  <c r="EA757" i="123"/>
  <c r="EA758" i="123"/>
  <c r="EA759" i="123"/>
  <c r="EA760" i="123"/>
  <c r="DZ9" i="123"/>
  <c r="DZ10" i="123"/>
  <c r="DZ11" i="123"/>
  <c r="DZ12" i="123"/>
  <c r="DZ13" i="123"/>
  <c r="DZ14" i="123"/>
  <c r="DZ15" i="123"/>
  <c r="DZ16" i="123"/>
  <c r="DZ17" i="123"/>
  <c r="DZ18" i="123"/>
  <c r="DZ19" i="123"/>
  <c r="DZ20" i="123"/>
  <c r="DZ21" i="123"/>
  <c r="DZ22" i="123"/>
  <c r="DZ23" i="123"/>
  <c r="DZ24" i="123"/>
  <c r="DZ25" i="123"/>
  <c r="DZ26" i="123"/>
  <c r="DZ6" i="123"/>
  <c r="DZ27" i="123"/>
  <c r="DZ28" i="123"/>
  <c r="DZ29" i="123"/>
  <c r="DZ30" i="123"/>
  <c r="DZ31" i="123"/>
  <c r="DZ32" i="123"/>
  <c r="DZ33" i="123"/>
  <c r="DZ34" i="123"/>
  <c r="DZ35" i="123"/>
  <c r="DZ36" i="123"/>
  <c r="DZ37" i="123"/>
  <c r="DZ38" i="123"/>
  <c r="DZ39" i="123"/>
  <c r="DZ40" i="123"/>
  <c r="DZ41" i="123"/>
  <c r="DZ42" i="123"/>
  <c r="DZ43" i="123"/>
  <c r="DZ44" i="123"/>
  <c r="DZ45" i="123"/>
  <c r="DZ46" i="123"/>
  <c r="DZ47" i="123"/>
  <c r="DZ48" i="123"/>
  <c r="DZ49" i="123"/>
  <c r="DZ50" i="123"/>
  <c r="DZ51" i="123"/>
  <c r="DZ52" i="123"/>
  <c r="DZ53" i="123"/>
  <c r="DZ54" i="123"/>
  <c r="DZ55" i="123"/>
  <c r="DZ56" i="123"/>
  <c r="DZ57" i="123"/>
  <c r="DZ58" i="123"/>
  <c r="DZ59" i="123"/>
  <c r="DZ60" i="123"/>
  <c r="DZ61" i="123"/>
  <c r="DZ62" i="123"/>
  <c r="DZ63" i="123"/>
  <c r="DZ64" i="123"/>
  <c r="DZ65" i="123"/>
  <c r="DZ66" i="123"/>
  <c r="DZ67" i="123"/>
  <c r="DZ68" i="123"/>
  <c r="DZ69" i="123"/>
  <c r="DZ70" i="123"/>
  <c r="DZ73" i="123"/>
  <c r="DZ74" i="123"/>
  <c r="DZ78" i="123"/>
  <c r="DZ79" i="123"/>
  <c r="DZ82" i="123"/>
  <c r="DZ83" i="123"/>
  <c r="DZ84" i="123"/>
  <c r="DZ85" i="123"/>
  <c r="DZ86" i="123"/>
  <c r="DZ87" i="123"/>
  <c r="DZ88" i="123"/>
  <c r="DZ89" i="123"/>
  <c r="DZ90" i="123"/>
  <c r="DZ91" i="123"/>
  <c r="DZ92" i="123"/>
  <c r="DZ93" i="123"/>
  <c r="DZ94" i="123"/>
  <c r="DZ95" i="123"/>
  <c r="DZ96" i="123"/>
  <c r="DZ97" i="123"/>
  <c r="DZ98" i="123"/>
  <c r="DZ99" i="123"/>
  <c r="DZ100" i="123"/>
  <c r="DZ101" i="123"/>
  <c r="DZ102" i="123"/>
  <c r="DZ103" i="123"/>
  <c r="DZ104" i="123"/>
  <c r="DZ105" i="123"/>
  <c r="DZ106" i="123"/>
  <c r="DZ107" i="123"/>
  <c r="DZ108" i="123"/>
  <c r="DZ109" i="123"/>
  <c r="DZ110" i="123"/>
  <c r="DZ111" i="123"/>
  <c r="DZ112" i="123"/>
  <c r="DZ113" i="123"/>
  <c r="DZ114" i="123"/>
  <c r="DZ115" i="123"/>
  <c r="DZ116" i="123"/>
  <c r="DZ117" i="123"/>
  <c r="DZ118" i="123"/>
  <c r="DZ119" i="123"/>
  <c r="DZ121" i="123"/>
  <c r="DZ122" i="123"/>
  <c r="DZ123" i="123"/>
  <c r="DZ124" i="123"/>
  <c r="DZ125" i="123"/>
  <c r="DZ126" i="123"/>
  <c r="DZ127" i="123"/>
  <c r="DZ128" i="123"/>
  <c r="DZ129" i="123"/>
  <c r="DZ130" i="123"/>
  <c r="DZ131" i="123"/>
  <c r="DZ132" i="123"/>
  <c r="DZ133" i="123"/>
  <c r="DZ134" i="123"/>
  <c r="DZ135" i="123"/>
  <c r="DZ136" i="123"/>
  <c r="DZ137" i="123"/>
  <c r="DZ138" i="123"/>
  <c r="DZ139" i="123"/>
  <c r="DZ140" i="123"/>
  <c r="DZ141" i="123"/>
  <c r="DZ142" i="123"/>
  <c r="DZ143" i="123"/>
  <c r="DZ144" i="123"/>
  <c r="DZ145" i="123"/>
  <c r="DZ146" i="123"/>
  <c r="DZ147" i="123"/>
  <c r="DZ148" i="123"/>
  <c r="DZ149" i="123"/>
  <c r="DZ150" i="123"/>
  <c r="DZ151" i="123"/>
  <c r="DZ152" i="123"/>
  <c r="DZ153" i="123"/>
  <c r="DZ154" i="123"/>
  <c r="DZ155" i="123"/>
  <c r="DZ156" i="123"/>
  <c r="DZ157" i="123"/>
  <c r="DZ158" i="123"/>
  <c r="DZ159" i="123"/>
  <c r="DZ160" i="123"/>
  <c r="DZ161" i="123"/>
  <c r="DZ162" i="123"/>
  <c r="DZ163" i="123"/>
  <c r="DZ164" i="123"/>
  <c r="DZ165" i="123"/>
  <c r="DZ166" i="123"/>
  <c r="DZ167" i="123"/>
  <c r="DZ168" i="123"/>
  <c r="DZ169" i="123"/>
  <c r="DZ170" i="123"/>
  <c r="DZ171" i="123"/>
  <c r="DZ172" i="123"/>
  <c r="DZ173" i="123"/>
  <c r="DZ174" i="123"/>
  <c r="DZ175" i="123"/>
  <c r="DZ176" i="123"/>
  <c r="DZ177" i="123"/>
  <c r="DZ178" i="123"/>
  <c r="DZ179" i="123"/>
  <c r="DZ180" i="123"/>
  <c r="DZ181" i="123"/>
  <c r="DZ182" i="123"/>
  <c r="DZ183" i="123"/>
  <c r="DZ184" i="123"/>
  <c r="DZ185" i="123"/>
  <c r="DZ186" i="123"/>
  <c r="DZ187" i="123"/>
  <c r="DZ188" i="123"/>
  <c r="DZ189" i="123"/>
  <c r="DZ190" i="123"/>
  <c r="DZ191" i="123"/>
  <c r="DZ192" i="123"/>
  <c r="DZ193" i="123"/>
  <c r="DZ194" i="123"/>
  <c r="DZ195" i="123"/>
  <c r="DZ196" i="123"/>
  <c r="DZ197" i="123"/>
  <c r="DZ198" i="123"/>
  <c r="DZ199" i="123"/>
  <c r="DZ200" i="123"/>
  <c r="DZ201" i="123"/>
  <c r="DZ202" i="123"/>
  <c r="DZ203" i="123"/>
  <c r="DZ204" i="123"/>
  <c r="DZ205" i="123"/>
  <c r="DZ206" i="123"/>
  <c r="DZ207" i="123"/>
  <c r="DZ208" i="123"/>
  <c r="DZ209" i="123"/>
  <c r="DZ210" i="123"/>
  <c r="DZ211" i="123"/>
  <c r="DZ212" i="123"/>
  <c r="DZ213" i="123"/>
  <c r="DZ214" i="123"/>
  <c r="DZ215" i="123"/>
  <c r="DZ216" i="123"/>
  <c r="DZ217" i="123"/>
  <c r="DZ218" i="123"/>
  <c r="DZ219" i="123"/>
  <c r="DZ220" i="123"/>
  <c r="DZ221" i="123"/>
  <c r="DZ222" i="123"/>
  <c r="DZ223" i="123"/>
  <c r="DZ224" i="123"/>
  <c r="DZ225" i="123"/>
  <c r="DZ226" i="123"/>
  <c r="DZ227" i="123"/>
  <c r="DZ228" i="123"/>
  <c r="DZ229" i="123"/>
  <c r="DZ230" i="123"/>
  <c r="DZ231" i="123"/>
  <c r="DZ232" i="123"/>
  <c r="DZ233" i="123"/>
  <c r="DZ234" i="123"/>
  <c r="DZ235" i="123"/>
  <c r="DZ236" i="123"/>
  <c r="DZ237" i="123"/>
  <c r="DZ238" i="123"/>
  <c r="DZ239" i="123"/>
  <c r="DZ240" i="123"/>
  <c r="DZ241" i="123"/>
  <c r="DZ242" i="123"/>
  <c r="DZ243" i="123"/>
  <c r="DZ244" i="123"/>
  <c r="DZ245" i="123"/>
  <c r="DZ246" i="123"/>
  <c r="DZ247" i="123"/>
  <c r="DZ248" i="123"/>
  <c r="DZ249" i="123"/>
  <c r="DZ250" i="123"/>
  <c r="DZ251" i="123"/>
  <c r="DZ252" i="123"/>
  <c r="DZ253" i="123"/>
  <c r="DZ254" i="123"/>
  <c r="DZ255" i="123"/>
  <c r="DZ256" i="123"/>
  <c r="DZ257" i="123"/>
  <c r="DZ258" i="123"/>
  <c r="DZ259" i="123"/>
  <c r="DZ260" i="123"/>
  <c r="DZ261" i="123"/>
  <c r="DZ262" i="123"/>
  <c r="DZ263" i="123"/>
  <c r="DZ264" i="123"/>
  <c r="DZ267" i="123"/>
  <c r="DZ268" i="123"/>
  <c r="DZ269" i="123"/>
  <c r="DZ270" i="123"/>
  <c r="DZ271" i="123"/>
  <c r="DZ272" i="123"/>
  <c r="DZ273" i="123"/>
  <c r="DZ274" i="123"/>
  <c r="DZ275" i="123"/>
  <c r="DZ276" i="123"/>
  <c r="DZ277" i="123"/>
  <c r="DZ278" i="123"/>
  <c r="DZ279" i="123"/>
  <c r="DZ280" i="123"/>
  <c r="DZ283" i="123"/>
  <c r="DZ284" i="123"/>
  <c r="DZ285" i="123"/>
  <c r="DZ286" i="123"/>
  <c r="DZ287" i="123"/>
  <c r="DZ288" i="123"/>
  <c r="DZ289" i="123"/>
  <c r="DZ290" i="123"/>
  <c r="DZ291" i="123"/>
  <c r="DZ292" i="123"/>
  <c r="DZ293" i="123"/>
  <c r="DZ294" i="123"/>
  <c r="DZ295" i="123"/>
  <c r="DZ296" i="123"/>
  <c r="DZ297" i="123"/>
  <c r="DZ298" i="123"/>
  <c r="DZ299" i="123"/>
  <c r="DZ300" i="123"/>
  <c r="DZ301" i="123"/>
  <c r="DZ302" i="123"/>
  <c r="DZ303" i="123"/>
  <c r="DZ304" i="123"/>
  <c r="DZ305" i="123"/>
  <c r="DZ306" i="123"/>
  <c r="DZ307" i="123"/>
  <c r="DZ308" i="123"/>
  <c r="DZ309" i="123"/>
  <c r="DZ310" i="123"/>
  <c r="DZ311" i="123"/>
  <c r="DZ312" i="123"/>
  <c r="DZ315" i="123"/>
  <c r="DZ316" i="123"/>
  <c r="DZ313" i="123"/>
  <c r="DZ314" i="123"/>
  <c r="DZ317" i="123"/>
  <c r="DZ318" i="123"/>
  <c r="DZ319" i="123"/>
  <c r="DZ320" i="123"/>
  <c r="DZ321" i="123"/>
  <c r="DZ322" i="123"/>
  <c r="DZ323" i="123"/>
  <c r="DZ324" i="123"/>
  <c r="DZ325" i="123"/>
  <c r="DZ326" i="123"/>
  <c r="DZ327" i="123"/>
  <c r="DZ328" i="123"/>
  <c r="DZ329" i="123"/>
  <c r="DZ330" i="123"/>
  <c r="DZ331" i="123"/>
  <c r="DZ332" i="123"/>
  <c r="DZ333" i="123"/>
  <c r="DZ334" i="123"/>
  <c r="DZ335" i="123"/>
  <c r="DZ336" i="123"/>
  <c r="DZ337" i="123"/>
  <c r="DZ338" i="123"/>
  <c r="DZ339" i="123"/>
  <c r="DZ340" i="123"/>
  <c r="DZ341" i="123"/>
  <c r="DZ342" i="123"/>
  <c r="DZ343" i="123"/>
  <c r="DZ344" i="123"/>
  <c r="DZ345" i="123"/>
  <c r="DZ346" i="123"/>
  <c r="DZ347" i="123"/>
  <c r="DZ348" i="123"/>
  <c r="DZ349" i="123"/>
  <c r="DZ350" i="123"/>
  <c r="DZ351" i="123"/>
  <c r="DZ352" i="123"/>
  <c r="DZ353" i="123"/>
  <c r="DZ354" i="123"/>
  <c r="DZ355" i="123"/>
  <c r="DZ356" i="123"/>
  <c r="DZ357" i="123"/>
  <c r="DZ358" i="123"/>
  <c r="DZ359" i="123"/>
  <c r="DZ360" i="123"/>
  <c r="DZ361" i="123"/>
  <c r="DZ362" i="123"/>
  <c r="DZ363" i="123"/>
  <c r="DZ364" i="123"/>
  <c r="DZ365" i="123"/>
  <c r="DZ366" i="123"/>
  <c r="DZ367" i="123"/>
  <c r="DZ368" i="123"/>
  <c r="DZ369" i="123"/>
  <c r="DZ370" i="123"/>
  <c r="DZ371" i="123"/>
  <c r="DZ372" i="123"/>
  <c r="DZ373" i="123"/>
  <c r="DZ374" i="123"/>
  <c r="DZ375" i="123"/>
  <c r="DZ376" i="123"/>
  <c r="DZ377" i="123"/>
  <c r="DZ378" i="123"/>
  <c r="DZ379" i="123"/>
  <c r="DZ380" i="123"/>
  <c r="DZ381" i="123"/>
  <c r="DZ382" i="123"/>
  <c r="DZ383" i="123"/>
  <c r="DZ384" i="123"/>
  <c r="DZ385" i="123"/>
  <c r="DZ386" i="123"/>
  <c r="DZ387" i="123"/>
  <c r="DZ388" i="123"/>
  <c r="DZ389" i="123"/>
  <c r="DZ390" i="123"/>
  <c r="DZ391" i="123"/>
  <c r="DZ392" i="123"/>
  <c r="DZ393" i="123"/>
  <c r="DZ394" i="123"/>
  <c r="DZ395" i="123"/>
  <c r="DZ396" i="123"/>
  <c r="DZ397" i="123"/>
  <c r="DZ398" i="123"/>
  <c r="DZ399" i="123"/>
  <c r="DZ400" i="123"/>
  <c r="DZ401" i="123"/>
  <c r="DZ402" i="123"/>
  <c r="DZ403" i="123"/>
  <c r="DZ404" i="123"/>
  <c r="DZ405" i="123"/>
  <c r="DZ406" i="123"/>
  <c r="DZ407" i="123"/>
  <c r="DZ408" i="123"/>
  <c r="DZ409" i="123"/>
  <c r="DZ410" i="123"/>
  <c r="DZ411" i="123"/>
  <c r="DZ412" i="123"/>
  <c r="DZ413" i="123"/>
  <c r="DZ414" i="123"/>
  <c r="DZ415" i="123"/>
  <c r="DZ416" i="123"/>
  <c r="DZ417" i="123"/>
  <c r="DZ418" i="123"/>
  <c r="DZ419" i="123"/>
  <c r="DZ420" i="123"/>
  <c r="DZ421" i="123"/>
  <c r="DZ422" i="123"/>
  <c r="DZ423" i="123"/>
  <c r="DZ424" i="123"/>
  <c r="DZ425" i="123"/>
  <c r="DZ426" i="123"/>
  <c r="DZ427" i="123"/>
  <c r="DZ428" i="123"/>
  <c r="DZ429" i="123"/>
  <c r="DZ430" i="123"/>
  <c r="DZ431" i="123"/>
  <c r="DZ432" i="123"/>
  <c r="DZ433" i="123"/>
  <c r="DZ434" i="123"/>
  <c r="DZ435" i="123"/>
  <c r="DZ436" i="123"/>
  <c r="DZ437" i="123"/>
  <c r="DZ438" i="123"/>
  <c r="DZ439" i="123"/>
  <c r="DZ440" i="123"/>
  <c r="DZ441" i="123"/>
  <c r="DZ442" i="123"/>
  <c r="DZ443" i="123"/>
  <c r="DZ444" i="123"/>
  <c r="DZ445" i="123"/>
  <c r="DZ446" i="123"/>
  <c r="DZ447" i="123"/>
  <c r="DZ452" i="123"/>
  <c r="DZ453" i="123"/>
  <c r="DZ454" i="123"/>
  <c r="DZ455" i="123"/>
  <c r="DZ456" i="123"/>
  <c r="DZ457" i="123"/>
  <c r="DZ458" i="123"/>
  <c r="DZ459" i="123"/>
  <c r="DZ460" i="123"/>
  <c r="DZ461" i="123"/>
  <c r="DZ462" i="123"/>
  <c r="DZ463" i="123"/>
  <c r="DZ464" i="123"/>
  <c r="DZ465" i="123"/>
  <c r="DZ466" i="123"/>
  <c r="DZ467" i="123"/>
  <c r="DZ468" i="123"/>
  <c r="DZ469" i="123"/>
  <c r="DZ473" i="123"/>
  <c r="DZ474" i="123"/>
  <c r="DZ475" i="123"/>
  <c r="DZ476" i="123"/>
  <c r="DZ477" i="123"/>
  <c r="DZ478" i="123"/>
  <c r="DZ479" i="123"/>
  <c r="DZ480" i="123"/>
  <c r="DZ481" i="123"/>
  <c r="DZ482" i="123"/>
  <c r="DZ483" i="123"/>
  <c r="DZ484" i="123"/>
  <c r="DZ485" i="123"/>
  <c r="DZ486" i="123"/>
  <c r="DZ487" i="123"/>
  <c r="DZ488" i="123"/>
  <c r="DZ489" i="123"/>
  <c r="DZ490" i="123"/>
  <c r="DZ491" i="123"/>
  <c r="DZ492" i="123"/>
  <c r="DZ472" i="123"/>
  <c r="DZ470" i="123"/>
  <c r="DZ493" i="123"/>
  <c r="DZ494" i="123"/>
  <c r="DZ495" i="123"/>
  <c r="DZ496" i="123"/>
  <c r="DZ497" i="123"/>
  <c r="DZ498" i="123"/>
  <c r="DZ499" i="123"/>
  <c r="DZ500" i="123"/>
  <c r="DZ501" i="123"/>
  <c r="DZ502" i="123"/>
  <c r="DZ503" i="123"/>
  <c r="DZ504" i="123"/>
  <c r="DZ505" i="123"/>
  <c r="DZ506" i="123"/>
  <c r="DZ507" i="123"/>
  <c r="DZ508" i="123"/>
  <c r="DZ509" i="123"/>
  <c r="DZ510" i="123"/>
  <c r="DZ511" i="123"/>
  <c r="DZ512" i="123"/>
  <c r="DZ513" i="123"/>
  <c r="DZ514" i="123"/>
  <c r="DZ515" i="123"/>
  <c r="DZ516" i="123"/>
  <c r="DZ517" i="123"/>
  <c r="DZ518" i="123"/>
  <c r="DZ519" i="123"/>
  <c r="DZ520" i="123"/>
  <c r="DZ521" i="123"/>
  <c r="DZ522" i="123"/>
  <c r="DZ523" i="123"/>
  <c r="DZ524" i="123"/>
  <c r="DZ525" i="123"/>
  <c r="DZ526" i="123"/>
  <c r="DZ527" i="123"/>
  <c r="DZ528" i="123"/>
  <c r="DZ529" i="123"/>
  <c r="DZ530" i="123"/>
  <c r="DZ531" i="123"/>
  <c r="DZ532" i="123"/>
  <c r="DZ533" i="123"/>
  <c r="DZ534" i="123"/>
  <c r="DZ535" i="123"/>
  <c r="DZ536" i="123"/>
  <c r="DZ537" i="123"/>
  <c r="DZ538" i="123"/>
  <c r="DZ539" i="123"/>
  <c r="DZ540" i="123"/>
  <c r="DZ557" i="123"/>
  <c r="DZ558" i="123"/>
  <c r="DZ559" i="123"/>
  <c r="DZ560" i="123"/>
  <c r="DZ561" i="123"/>
  <c r="DZ562" i="123"/>
  <c r="DZ563" i="123"/>
  <c r="DZ564" i="123"/>
  <c r="DZ565" i="123"/>
  <c r="DZ566" i="123"/>
  <c r="DZ567" i="123"/>
  <c r="DZ568" i="123"/>
  <c r="DZ569" i="123"/>
  <c r="DZ570" i="123"/>
  <c r="DZ571" i="123"/>
  <c r="DZ572" i="123"/>
  <c r="DZ573" i="123"/>
  <c r="DZ574" i="123"/>
  <c r="DZ575" i="123"/>
  <c r="DZ576" i="123"/>
  <c r="DZ577" i="123"/>
  <c r="DZ578" i="123"/>
  <c r="DZ579" i="123"/>
  <c r="DZ580" i="123"/>
  <c r="DZ581" i="123"/>
  <c r="DZ582" i="123"/>
  <c r="DZ583" i="123"/>
  <c r="DZ584" i="123"/>
  <c r="DZ585" i="123"/>
  <c r="DZ586" i="123"/>
  <c r="DZ587" i="123"/>
  <c r="DZ588" i="123"/>
  <c r="DZ589" i="123"/>
  <c r="DZ590" i="123"/>
  <c r="DZ591" i="123"/>
  <c r="DZ592" i="123"/>
  <c r="DZ593" i="123"/>
  <c r="DZ594" i="123"/>
  <c r="DZ595" i="123"/>
  <c r="DZ596" i="123"/>
  <c r="DZ597" i="123"/>
  <c r="DZ598" i="123"/>
  <c r="DZ599" i="123"/>
  <c r="DZ600" i="123"/>
  <c r="DZ601" i="123"/>
  <c r="DZ602" i="123"/>
  <c r="DZ603" i="123"/>
  <c r="DZ604" i="123"/>
  <c r="DZ605" i="123"/>
  <c r="DZ606" i="123"/>
  <c r="DZ607" i="123"/>
  <c r="DZ608" i="123"/>
  <c r="DZ609" i="123"/>
  <c r="DZ610" i="123"/>
  <c r="DZ611" i="123"/>
  <c r="DZ612" i="123"/>
  <c r="DZ613" i="123"/>
  <c r="DZ614" i="123"/>
  <c r="DZ615" i="123"/>
  <c r="DZ616" i="123"/>
  <c r="DZ617" i="123"/>
  <c r="DZ618" i="123"/>
  <c r="DZ619" i="123"/>
  <c r="DZ620" i="123"/>
  <c r="DZ621" i="123"/>
  <c r="DZ622" i="123"/>
  <c r="DZ623" i="123"/>
  <c r="DZ624" i="123"/>
  <c r="DZ625" i="123"/>
  <c r="DZ626" i="123"/>
  <c r="DZ627" i="123"/>
  <c r="DZ628" i="123"/>
  <c r="DZ629" i="123"/>
  <c r="DZ630" i="123"/>
  <c r="DZ633" i="123"/>
  <c r="DZ634" i="123"/>
  <c r="DZ635" i="123"/>
  <c r="DZ636" i="123"/>
  <c r="DZ637" i="123"/>
  <c r="DZ638" i="123"/>
  <c r="DZ639" i="123"/>
  <c r="DZ640" i="123"/>
  <c r="DZ641" i="123"/>
  <c r="DZ642" i="123"/>
  <c r="DZ643" i="123"/>
  <c r="DZ644" i="123"/>
  <c r="DZ645" i="123"/>
  <c r="DZ646" i="123"/>
  <c r="DZ647" i="123"/>
  <c r="DZ648" i="123"/>
  <c r="DZ649" i="123"/>
  <c r="DZ650" i="123"/>
  <c r="DZ651" i="123"/>
  <c r="DZ652" i="123"/>
  <c r="DZ653" i="123"/>
  <c r="DZ654" i="123"/>
  <c r="DZ655" i="123"/>
  <c r="DZ656" i="123"/>
  <c r="DZ657" i="123"/>
  <c r="DZ658" i="123"/>
  <c r="DZ659" i="123"/>
  <c r="DZ660" i="123"/>
  <c r="DZ661" i="123"/>
  <c r="DZ662" i="123"/>
  <c r="DZ663" i="123"/>
  <c r="DZ664" i="123"/>
  <c r="DZ665" i="123"/>
  <c r="DZ666" i="123"/>
  <c r="DZ667" i="123"/>
  <c r="DZ668" i="123"/>
  <c r="DZ669" i="123"/>
  <c r="DZ670" i="123"/>
  <c r="DZ671" i="123"/>
  <c r="DZ672" i="123"/>
  <c r="DZ673" i="123"/>
  <c r="DZ676" i="123"/>
  <c r="DZ677" i="123"/>
  <c r="DZ678" i="123"/>
  <c r="DZ679" i="123"/>
  <c r="DZ680" i="123"/>
  <c r="DZ681" i="123"/>
  <c r="DZ682" i="123"/>
  <c r="DZ683" i="123"/>
  <c r="DZ684" i="123"/>
  <c r="DZ685" i="123"/>
  <c r="DZ686" i="123"/>
  <c r="DZ687" i="123"/>
  <c r="DZ688" i="123"/>
  <c r="DZ689" i="123"/>
  <c r="DZ690" i="123"/>
  <c r="DZ691" i="123"/>
  <c r="DZ692" i="123"/>
  <c r="DZ693" i="123"/>
  <c r="DZ694" i="123"/>
  <c r="DZ695" i="123"/>
  <c r="DZ696" i="123"/>
  <c r="DZ697" i="123"/>
  <c r="DZ698" i="123"/>
  <c r="DZ699" i="123"/>
  <c r="DZ700" i="123"/>
  <c r="DZ701" i="123"/>
  <c r="DZ702" i="123"/>
  <c r="DZ703" i="123"/>
  <c r="DZ704" i="123"/>
  <c r="DZ705" i="123"/>
  <c r="DZ706" i="123"/>
  <c r="DZ707" i="123"/>
  <c r="DZ708" i="123"/>
  <c r="DZ709" i="123"/>
  <c r="DZ710" i="123"/>
  <c r="DZ711" i="123"/>
  <c r="DZ712" i="123"/>
  <c r="DZ713" i="123"/>
  <c r="DZ714" i="123"/>
  <c r="DZ715" i="123"/>
  <c r="DZ716" i="123"/>
  <c r="DZ717" i="123"/>
  <c r="DZ718" i="123"/>
  <c r="DZ719" i="123"/>
  <c r="DZ720" i="123"/>
  <c r="DZ721" i="123"/>
  <c r="DZ722" i="123"/>
  <c r="DZ723" i="123"/>
  <c r="DZ724" i="123"/>
  <c r="DZ725" i="123"/>
  <c r="DZ726" i="123"/>
  <c r="DZ727" i="123"/>
  <c r="DZ728" i="123"/>
  <c r="DZ729" i="123"/>
  <c r="DZ730" i="123"/>
  <c r="DZ731" i="123"/>
  <c r="DZ732" i="123"/>
  <c r="DZ733" i="123"/>
  <c r="DZ734" i="123"/>
  <c r="DZ735" i="123"/>
  <c r="DZ736" i="123"/>
  <c r="DZ737" i="123"/>
  <c r="DZ738" i="123"/>
  <c r="DZ739" i="123"/>
  <c r="DZ740" i="123"/>
  <c r="DZ741" i="123"/>
  <c r="DZ742" i="123"/>
  <c r="DZ743" i="123"/>
  <c r="DZ744" i="123"/>
  <c r="DZ745" i="123"/>
  <c r="DZ746" i="123"/>
  <c r="DZ747" i="123"/>
  <c r="DZ748" i="123"/>
  <c r="DZ749" i="123"/>
  <c r="DZ750" i="123"/>
  <c r="DZ751" i="123"/>
  <c r="DZ752" i="123"/>
  <c r="DZ753" i="123"/>
  <c r="DZ754" i="123"/>
  <c r="DZ755" i="123"/>
  <c r="DZ756" i="123"/>
  <c r="DZ757" i="123"/>
  <c r="DZ758" i="123"/>
  <c r="DZ759" i="123"/>
  <c r="DZ760" i="123"/>
  <c r="DY9" i="123"/>
  <c r="DY10" i="123"/>
  <c r="DY11" i="123"/>
  <c r="DY12" i="123"/>
  <c r="DY13" i="123"/>
  <c r="DY14" i="123"/>
  <c r="DY15" i="123"/>
  <c r="DY16" i="123"/>
  <c r="DY17" i="123"/>
  <c r="DY18" i="123"/>
  <c r="DY19" i="123"/>
  <c r="DY20" i="123"/>
  <c r="DY21" i="123"/>
  <c r="DY22" i="123"/>
  <c r="DY23" i="123"/>
  <c r="DY24" i="123"/>
  <c r="DY25" i="123"/>
  <c r="DY26" i="123"/>
  <c r="DY6" i="123"/>
  <c r="DY27" i="123"/>
  <c r="DY28" i="123"/>
  <c r="DY29" i="123"/>
  <c r="DY30" i="123"/>
  <c r="DY31" i="123"/>
  <c r="DY32" i="123"/>
  <c r="DY33" i="123"/>
  <c r="DY34" i="123"/>
  <c r="DY35" i="123"/>
  <c r="DY36" i="123"/>
  <c r="DY37" i="123"/>
  <c r="DY38" i="123"/>
  <c r="DY39" i="123"/>
  <c r="DY40" i="123"/>
  <c r="DY41" i="123"/>
  <c r="DY42" i="123"/>
  <c r="DY43" i="123"/>
  <c r="DY44" i="123"/>
  <c r="DY45" i="123"/>
  <c r="DY46" i="123"/>
  <c r="DY47" i="123"/>
  <c r="DY48" i="123"/>
  <c r="DY49" i="123"/>
  <c r="DY50" i="123"/>
  <c r="DY51" i="123"/>
  <c r="DY52" i="123"/>
  <c r="DY53" i="123"/>
  <c r="DY54" i="123"/>
  <c r="DY55" i="123"/>
  <c r="DY56" i="123"/>
  <c r="DY57" i="123"/>
  <c r="DY58" i="123"/>
  <c r="DY59" i="123"/>
  <c r="DY60" i="123"/>
  <c r="DY61" i="123"/>
  <c r="DY62" i="123"/>
  <c r="DY63" i="123"/>
  <c r="DY64" i="123"/>
  <c r="DY65" i="123"/>
  <c r="DY66" i="123"/>
  <c r="DY67" i="123"/>
  <c r="DY68" i="123"/>
  <c r="DY69" i="123"/>
  <c r="DY70" i="123"/>
  <c r="DY73" i="123"/>
  <c r="DY74" i="123"/>
  <c r="DY78" i="123"/>
  <c r="DY79" i="123"/>
  <c r="DY82" i="123"/>
  <c r="DY83" i="123"/>
  <c r="DY84" i="123"/>
  <c r="DY85" i="123"/>
  <c r="DY86" i="123"/>
  <c r="DY87" i="123"/>
  <c r="DY88" i="123"/>
  <c r="DY89" i="123"/>
  <c r="DY90" i="123"/>
  <c r="DY91" i="123"/>
  <c r="DY92" i="123"/>
  <c r="DY93" i="123"/>
  <c r="DY94" i="123"/>
  <c r="DY95" i="123"/>
  <c r="DY96" i="123"/>
  <c r="DY97" i="123"/>
  <c r="DY98" i="123"/>
  <c r="DY99" i="123"/>
  <c r="DY100" i="123"/>
  <c r="DY101" i="123"/>
  <c r="DY102" i="123"/>
  <c r="DY103" i="123"/>
  <c r="DY104" i="123"/>
  <c r="DY105" i="123"/>
  <c r="DY106" i="123"/>
  <c r="DY107" i="123"/>
  <c r="DY108" i="123"/>
  <c r="DY109" i="123"/>
  <c r="DY110" i="123"/>
  <c r="DY111" i="123"/>
  <c r="DY112" i="123"/>
  <c r="DY113" i="123"/>
  <c r="DY114" i="123"/>
  <c r="DY115" i="123"/>
  <c r="DY116" i="123"/>
  <c r="DY117" i="123"/>
  <c r="DY118" i="123"/>
  <c r="DY119" i="123"/>
  <c r="DY121" i="123"/>
  <c r="DY122" i="123"/>
  <c r="DY123" i="123"/>
  <c r="DY124" i="123"/>
  <c r="DY125" i="123"/>
  <c r="DY126" i="123"/>
  <c r="DY127" i="123"/>
  <c r="DY128" i="123"/>
  <c r="DY129" i="123"/>
  <c r="DY130" i="123"/>
  <c r="DY131" i="123"/>
  <c r="DY132" i="123"/>
  <c r="DY133" i="123"/>
  <c r="DY134" i="123"/>
  <c r="DY135" i="123"/>
  <c r="DY136" i="123"/>
  <c r="DY137" i="123"/>
  <c r="DY138" i="123"/>
  <c r="DY139" i="123"/>
  <c r="DY140" i="123"/>
  <c r="DY141" i="123"/>
  <c r="DY142" i="123"/>
  <c r="DY143" i="123"/>
  <c r="DY144" i="123"/>
  <c r="DY145" i="123"/>
  <c r="DY146" i="123"/>
  <c r="DY147" i="123"/>
  <c r="DY148" i="123"/>
  <c r="DY149" i="123"/>
  <c r="DY150" i="123"/>
  <c r="DY151" i="123"/>
  <c r="DY152" i="123"/>
  <c r="DY153" i="123"/>
  <c r="DY154" i="123"/>
  <c r="DY155" i="123"/>
  <c r="DY156" i="123"/>
  <c r="DY157" i="123"/>
  <c r="DY158" i="123"/>
  <c r="DY159" i="123"/>
  <c r="DY160" i="123"/>
  <c r="DY161" i="123"/>
  <c r="DY162" i="123"/>
  <c r="DY163" i="123"/>
  <c r="DY164" i="123"/>
  <c r="DY165" i="123"/>
  <c r="DY166" i="123"/>
  <c r="DY167" i="123"/>
  <c r="DY168" i="123"/>
  <c r="DY169" i="123"/>
  <c r="DY170" i="123"/>
  <c r="DY171" i="123"/>
  <c r="DY172" i="123"/>
  <c r="DY173" i="123"/>
  <c r="DY174" i="123"/>
  <c r="DY175" i="123"/>
  <c r="DY176" i="123"/>
  <c r="DY177" i="123"/>
  <c r="DY178" i="123"/>
  <c r="DY179" i="123"/>
  <c r="DY180" i="123"/>
  <c r="DY181" i="123"/>
  <c r="DY182" i="123"/>
  <c r="DY183" i="123"/>
  <c r="DY184" i="123"/>
  <c r="DY185" i="123"/>
  <c r="DY186" i="123"/>
  <c r="DY187" i="123"/>
  <c r="DY188" i="123"/>
  <c r="DY189" i="123"/>
  <c r="DY190" i="123"/>
  <c r="DY191" i="123"/>
  <c r="DY192" i="123"/>
  <c r="DY193" i="123"/>
  <c r="DY194" i="123"/>
  <c r="DY195" i="123"/>
  <c r="DY196" i="123"/>
  <c r="DY197" i="123"/>
  <c r="DY198" i="123"/>
  <c r="DY199" i="123"/>
  <c r="DY200" i="123"/>
  <c r="DY201" i="123"/>
  <c r="DY202" i="123"/>
  <c r="DY203" i="123"/>
  <c r="DY204" i="123"/>
  <c r="DY205" i="123"/>
  <c r="DY206" i="123"/>
  <c r="DY207" i="123"/>
  <c r="DY208" i="123"/>
  <c r="DY209" i="123"/>
  <c r="DY210" i="123"/>
  <c r="DY211" i="123"/>
  <c r="DY212" i="123"/>
  <c r="DY213" i="123"/>
  <c r="DY214" i="123"/>
  <c r="DY215" i="123"/>
  <c r="DY216" i="123"/>
  <c r="DY217" i="123"/>
  <c r="DY218" i="123"/>
  <c r="DY219" i="123"/>
  <c r="DY220" i="123"/>
  <c r="DY221" i="123"/>
  <c r="DY222" i="123"/>
  <c r="DY223" i="123"/>
  <c r="DY224" i="123"/>
  <c r="DY225" i="123"/>
  <c r="DY226" i="123"/>
  <c r="DY227" i="123"/>
  <c r="DY228" i="123"/>
  <c r="DY229" i="123"/>
  <c r="DY230" i="123"/>
  <c r="DY231" i="123"/>
  <c r="DY232" i="123"/>
  <c r="DY233" i="123"/>
  <c r="DY234" i="123"/>
  <c r="DY235" i="123"/>
  <c r="DY236" i="123"/>
  <c r="DY237" i="123"/>
  <c r="DY238" i="123"/>
  <c r="DY239" i="123"/>
  <c r="DY240" i="123"/>
  <c r="DY241" i="123"/>
  <c r="DY242" i="123"/>
  <c r="DY243" i="123"/>
  <c r="DY244" i="123"/>
  <c r="DY245" i="123"/>
  <c r="DY246" i="123"/>
  <c r="DY247" i="123"/>
  <c r="DY248" i="123"/>
  <c r="DY249" i="123"/>
  <c r="DY250" i="123"/>
  <c r="DY251" i="123"/>
  <c r="DY252" i="123"/>
  <c r="DY253" i="123"/>
  <c r="DY254" i="123"/>
  <c r="DY255" i="123"/>
  <c r="DY256" i="123"/>
  <c r="DY257" i="123"/>
  <c r="DY258" i="123"/>
  <c r="DY259" i="123"/>
  <c r="DY260" i="123"/>
  <c r="DY261" i="123"/>
  <c r="DY262" i="123"/>
  <c r="DY263" i="123"/>
  <c r="DY264" i="123"/>
  <c r="DY267" i="123"/>
  <c r="DY268" i="123"/>
  <c r="DY269" i="123"/>
  <c r="DY270" i="123"/>
  <c r="DY271" i="123"/>
  <c r="DY272" i="123"/>
  <c r="DY273" i="123"/>
  <c r="DY274" i="123"/>
  <c r="DY275" i="123"/>
  <c r="DY276" i="123"/>
  <c r="DY277" i="123"/>
  <c r="DY278" i="123"/>
  <c r="DY279" i="123"/>
  <c r="DY280" i="123"/>
  <c r="DY283" i="123"/>
  <c r="DY284" i="123"/>
  <c r="DY285" i="123"/>
  <c r="DY286" i="123"/>
  <c r="DY287" i="123"/>
  <c r="DY288" i="123"/>
  <c r="DY289" i="123"/>
  <c r="DY290" i="123"/>
  <c r="DY291" i="123"/>
  <c r="DY292" i="123"/>
  <c r="DY293" i="123"/>
  <c r="DY294" i="123"/>
  <c r="DY295" i="123"/>
  <c r="DY296" i="123"/>
  <c r="DY297" i="123"/>
  <c r="DY298" i="123"/>
  <c r="DY299" i="123"/>
  <c r="DY300" i="123"/>
  <c r="DY301" i="123"/>
  <c r="DY302" i="123"/>
  <c r="DY303" i="123"/>
  <c r="DY304" i="123"/>
  <c r="DY305" i="123"/>
  <c r="DY306" i="123"/>
  <c r="DY307" i="123"/>
  <c r="DY308" i="123"/>
  <c r="DY309" i="123"/>
  <c r="DY310" i="123"/>
  <c r="DY311" i="123"/>
  <c r="DY312" i="123"/>
  <c r="DY315" i="123"/>
  <c r="DY316" i="123"/>
  <c r="DY313" i="123"/>
  <c r="DY314" i="123"/>
  <c r="DY317" i="123"/>
  <c r="DY318" i="123"/>
  <c r="DY319" i="123"/>
  <c r="DY320" i="123"/>
  <c r="DY321" i="123"/>
  <c r="DY322" i="123"/>
  <c r="DY323" i="123"/>
  <c r="DY324" i="123"/>
  <c r="DY325" i="123"/>
  <c r="DY326" i="123"/>
  <c r="DY327" i="123"/>
  <c r="DY328" i="123"/>
  <c r="DY329" i="123"/>
  <c r="DY330" i="123"/>
  <c r="DY331" i="123"/>
  <c r="DY332" i="123"/>
  <c r="DY333" i="123"/>
  <c r="DY334" i="123"/>
  <c r="DY335" i="123"/>
  <c r="DY336" i="123"/>
  <c r="DY337" i="123"/>
  <c r="DY338" i="123"/>
  <c r="DY339" i="123"/>
  <c r="DY340" i="123"/>
  <c r="DY341" i="123"/>
  <c r="DY342" i="123"/>
  <c r="DY343" i="123"/>
  <c r="DY344" i="123"/>
  <c r="DY345" i="123"/>
  <c r="DY346" i="123"/>
  <c r="DY347" i="123"/>
  <c r="DY348" i="123"/>
  <c r="DY349" i="123"/>
  <c r="DY350" i="123"/>
  <c r="DY351" i="123"/>
  <c r="DY352" i="123"/>
  <c r="DY353" i="123"/>
  <c r="DY354" i="123"/>
  <c r="DY355" i="123"/>
  <c r="DY356" i="123"/>
  <c r="DY357" i="123"/>
  <c r="DY358" i="123"/>
  <c r="DY359" i="123"/>
  <c r="DY360" i="123"/>
  <c r="DY361" i="123"/>
  <c r="DY362" i="123"/>
  <c r="DY363" i="123"/>
  <c r="DY364" i="123"/>
  <c r="DY365" i="123"/>
  <c r="DY366" i="123"/>
  <c r="DY367" i="123"/>
  <c r="DY368" i="123"/>
  <c r="DY369" i="123"/>
  <c r="DY370" i="123"/>
  <c r="DY371" i="123"/>
  <c r="DY372" i="123"/>
  <c r="DY373" i="123"/>
  <c r="DY374" i="123"/>
  <c r="DY375" i="123"/>
  <c r="DY376" i="123"/>
  <c r="DY377" i="123"/>
  <c r="DY378" i="123"/>
  <c r="DY379" i="123"/>
  <c r="DY380" i="123"/>
  <c r="DY381" i="123"/>
  <c r="DY382" i="123"/>
  <c r="DY383" i="123"/>
  <c r="DY384" i="123"/>
  <c r="DY385" i="123"/>
  <c r="DY386" i="123"/>
  <c r="DY387" i="123"/>
  <c r="DY388" i="123"/>
  <c r="DY389" i="123"/>
  <c r="DY390" i="123"/>
  <c r="DY391" i="123"/>
  <c r="DY392" i="123"/>
  <c r="DY393" i="123"/>
  <c r="DY394" i="123"/>
  <c r="DY395" i="123"/>
  <c r="DY396" i="123"/>
  <c r="DY397" i="123"/>
  <c r="DY398" i="123"/>
  <c r="DY399" i="123"/>
  <c r="DY400" i="123"/>
  <c r="DY401" i="123"/>
  <c r="DY402" i="123"/>
  <c r="DY403" i="123"/>
  <c r="DY404" i="123"/>
  <c r="DY405" i="123"/>
  <c r="DY406" i="123"/>
  <c r="DY407" i="123"/>
  <c r="DY408" i="123"/>
  <c r="DY409" i="123"/>
  <c r="DY410" i="123"/>
  <c r="DY411" i="123"/>
  <c r="DY412" i="123"/>
  <c r="DY413" i="123"/>
  <c r="DY414" i="123"/>
  <c r="DY415" i="123"/>
  <c r="DY416" i="123"/>
  <c r="DY417" i="123"/>
  <c r="DY418" i="123"/>
  <c r="DY419" i="123"/>
  <c r="DY420" i="123"/>
  <c r="DY421" i="123"/>
  <c r="DY422" i="123"/>
  <c r="DY423" i="123"/>
  <c r="DY424" i="123"/>
  <c r="DY425" i="123"/>
  <c r="DY426" i="123"/>
  <c r="DY427" i="123"/>
  <c r="DY428" i="123"/>
  <c r="DY429" i="123"/>
  <c r="DY430" i="123"/>
  <c r="DY431" i="123"/>
  <c r="DY432" i="123"/>
  <c r="DY433" i="123"/>
  <c r="DY434" i="123"/>
  <c r="DY435" i="123"/>
  <c r="DY436" i="123"/>
  <c r="DY437" i="123"/>
  <c r="DY438" i="123"/>
  <c r="DY439" i="123"/>
  <c r="DY440" i="123"/>
  <c r="DY441" i="123"/>
  <c r="DY442" i="123"/>
  <c r="DY443" i="123"/>
  <c r="DY444" i="123"/>
  <c r="DY445" i="123"/>
  <c r="DY446" i="123"/>
  <c r="DY447" i="123"/>
  <c r="DY452" i="123"/>
  <c r="DY453" i="123"/>
  <c r="DY454" i="123"/>
  <c r="DY455" i="123"/>
  <c r="DY456" i="123"/>
  <c r="DY457" i="123"/>
  <c r="DY458" i="123"/>
  <c r="DY459" i="123"/>
  <c r="DY460" i="123"/>
  <c r="DY461" i="123"/>
  <c r="DY462" i="123"/>
  <c r="DY463" i="123"/>
  <c r="DY464" i="123"/>
  <c r="DY465" i="123"/>
  <c r="DY466" i="123"/>
  <c r="DY467" i="123"/>
  <c r="DY468" i="123"/>
  <c r="DY469" i="123"/>
  <c r="DY473" i="123"/>
  <c r="DY474" i="123"/>
  <c r="DY475" i="123"/>
  <c r="DY476" i="123"/>
  <c r="DY477" i="123"/>
  <c r="DY478" i="123"/>
  <c r="DY479" i="123"/>
  <c r="DY480" i="123"/>
  <c r="DY481" i="123"/>
  <c r="DY482" i="123"/>
  <c r="DY483" i="123"/>
  <c r="DY484" i="123"/>
  <c r="DY485" i="123"/>
  <c r="DY486" i="123"/>
  <c r="DY487" i="123"/>
  <c r="DY488" i="123"/>
  <c r="DY489" i="123"/>
  <c r="DY490" i="123"/>
  <c r="DY491" i="123"/>
  <c r="DY492" i="123"/>
  <c r="DY472" i="123"/>
  <c r="DY470" i="123"/>
  <c r="DY493" i="123"/>
  <c r="DY494" i="123"/>
  <c r="DY495" i="123"/>
  <c r="DY496" i="123"/>
  <c r="DY497" i="123"/>
  <c r="DY498" i="123"/>
  <c r="DY499" i="123"/>
  <c r="DY500" i="123"/>
  <c r="DY501" i="123"/>
  <c r="DY502" i="123"/>
  <c r="DY503" i="123"/>
  <c r="DY504" i="123"/>
  <c r="DY505" i="123"/>
  <c r="DY506" i="123"/>
  <c r="DY507" i="123"/>
  <c r="DY508" i="123"/>
  <c r="DY509" i="123"/>
  <c r="DY510" i="123"/>
  <c r="DY511" i="123"/>
  <c r="DY512" i="123"/>
  <c r="DY513" i="123"/>
  <c r="DY514" i="123"/>
  <c r="DY515" i="123"/>
  <c r="DY516" i="123"/>
  <c r="DY517" i="123"/>
  <c r="DY518" i="123"/>
  <c r="DY519" i="123"/>
  <c r="DY520" i="123"/>
  <c r="DY521" i="123"/>
  <c r="DY522" i="123"/>
  <c r="DY523" i="123"/>
  <c r="DY524" i="123"/>
  <c r="DY525" i="123"/>
  <c r="DY526" i="123"/>
  <c r="DY527" i="123"/>
  <c r="DY528" i="123"/>
  <c r="DY529" i="123"/>
  <c r="DY530" i="123"/>
  <c r="DY531" i="123"/>
  <c r="DY532" i="123"/>
  <c r="DY533" i="123"/>
  <c r="DY534" i="123"/>
  <c r="DY535" i="123"/>
  <c r="DY536" i="123"/>
  <c r="DY537" i="123"/>
  <c r="DY538" i="123"/>
  <c r="DY539" i="123"/>
  <c r="DY540" i="123"/>
  <c r="DY557" i="123"/>
  <c r="DY558" i="123"/>
  <c r="DY559" i="123"/>
  <c r="DY560" i="123"/>
  <c r="DY561" i="123"/>
  <c r="DY562" i="123"/>
  <c r="DY563" i="123"/>
  <c r="DY564" i="123"/>
  <c r="DY565" i="123"/>
  <c r="DY566" i="123"/>
  <c r="DY567" i="123"/>
  <c r="DY568" i="123"/>
  <c r="DY569" i="123"/>
  <c r="DY570" i="123"/>
  <c r="DY571" i="123"/>
  <c r="DY572" i="123"/>
  <c r="DY573" i="123"/>
  <c r="DY574" i="123"/>
  <c r="DY575" i="123"/>
  <c r="DY576" i="123"/>
  <c r="DY577" i="123"/>
  <c r="DY578" i="123"/>
  <c r="DY579" i="123"/>
  <c r="DY580" i="123"/>
  <c r="DY581" i="123"/>
  <c r="DY582" i="123"/>
  <c r="DY583" i="123"/>
  <c r="DY584" i="123"/>
  <c r="DY585" i="123"/>
  <c r="DY586" i="123"/>
  <c r="DY587" i="123"/>
  <c r="DY588" i="123"/>
  <c r="DY589" i="123"/>
  <c r="DY590" i="123"/>
  <c r="DY591" i="123"/>
  <c r="DY592" i="123"/>
  <c r="DY593" i="123"/>
  <c r="DY594" i="123"/>
  <c r="DY595" i="123"/>
  <c r="DY596" i="123"/>
  <c r="DY597" i="123"/>
  <c r="DY598" i="123"/>
  <c r="DY599" i="123"/>
  <c r="DY600" i="123"/>
  <c r="DY601" i="123"/>
  <c r="DY602" i="123"/>
  <c r="DY603" i="123"/>
  <c r="DY604" i="123"/>
  <c r="DY605" i="123"/>
  <c r="DY606" i="123"/>
  <c r="DY607" i="123"/>
  <c r="DY608" i="123"/>
  <c r="DY609" i="123"/>
  <c r="DY610" i="123"/>
  <c r="DY611" i="123"/>
  <c r="DY612" i="123"/>
  <c r="DY613" i="123"/>
  <c r="DY614" i="123"/>
  <c r="DY615" i="123"/>
  <c r="DY616" i="123"/>
  <c r="DY617" i="123"/>
  <c r="DY618" i="123"/>
  <c r="DY619" i="123"/>
  <c r="DY620" i="123"/>
  <c r="DY621" i="123"/>
  <c r="DY622" i="123"/>
  <c r="DY623" i="123"/>
  <c r="DY624" i="123"/>
  <c r="DY625" i="123"/>
  <c r="DY626" i="123"/>
  <c r="DY627" i="123"/>
  <c r="DY628" i="123"/>
  <c r="DY629" i="123"/>
  <c r="DY630" i="123"/>
  <c r="DY633" i="123"/>
  <c r="DY634" i="123"/>
  <c r="DY635" i="123"/>
  <c r="DY636" i="123"/>
  <c r="DY637" i="123"/>
  <c r="DY638" i="123"/>
  <c r="DY639" i="123"/>
  <c r="DY640" i="123"/>
  <c r="DY641" i="123"/>
  <c r="DY642" i="123"/>
  <c r="DY643" i="123"/>
  <c r="DY644" i="123"/>
  <c r="DY645" i="123"/>
  <c r="DY646" i="123"/>
  <c r="DY647" i="123"/>
  <c r="DY648" i="123"/>
  <c r="DY649" i="123"/>
  <c r="DY650" i="123"/>
  <c r="DY651" i="123"/>
  <c r="DY652" i="123"/>
  <c r="DY653" i="123"/>
  <c r="DY654" i="123"/>
  <c r="DY655" i="123"/>
  <c r="DY656" i="123"/>
  <c r="DY657" i="123"/>
  <c r="DY658" i="123"/>
  <c r="DY659" i="123"/>
  <c r="DY660" i="123"/>
  <c r="DY661" i="123"/>
  <c r="DY662" i="123"/>
  <c r="DY663" i="123"/>
  <c r="DY664" i="123"/>
  <c r="DY665" i="123"/>
  <c r="DY666" i="123"/>
  <c r="DY667" i="123"/>
  <c r="DY668" i="123"/>
  <c r="DY669" i="123"/>
  <c r="DY670" i="123"/>
  <c r="DY671" i="123"/>
  <c r="DY672" i="123"/>
  <c r="DY673" i="123"/>
  <c r="DY676" i="123"/>
  <c r="DY677" i="123"/>
  <c r="DY678" i="123"/>
  <c r="DY679" i="123"/>
  <c r="DY680" i="123"/>
  <c r="DY681" i="123"/>
  <c r="DY682" i="123"/>
  <c r="DY683" i="123"/>
  <c r="DY684" i="123"/>
  <c r="DY685" i="123"/>
  <c r="DY686" i="123"/>
  <c r="DY687" i="123"/>
  <c r="DY688" i="123"/>
  <c r="DY689" i="123"/>
  <c r="DY690" i="123"/>
  <c r="DY691" i="123"/>
  <c r="DY692" i="123"/>
  <c r="DY693" i="123"/>
  <c r="DY694" i="123"/>
  <c r="DY695" i="123"/>
  <c r="DY696" i="123"/>
  <c r="DY697" i="123"/>
  <c r="DY698" i="123"/>
  <c r="DY699" i="123"/>
  <c r="DY700" i="123"/>
  <c r="DY701" i="123"/>
  <c r="DY702" i="123"/>
  <c r="DY703" i="123"/>
  <c r="DY704" i="123"/>
  <c r="DY705" i="123"/>
  <c r="DY706" i="123"/>
  <c r="DY707" i="123"/>
  <c r="DY708" i="123"/>
  <c r="DY709" i="123"/>
  <c r="DY710" i="123"/>
  <c r="DY711" i="123"/>
  <c r="DY712" i="123"/>
  <c r="DY713" i="123"/>
  <c r="DY714" i="123"/>
  <c r="DY715" i="123"/>
  <c r="DY716" i="123"/>
  <c r="DY717" i="123"/>
  <c r="DY718" i="123"/>
  <c r="DY719" i="123"/>
  <c r="DY720" i="123"/>
  <c r="DY721" i="123"/>
  <c r="DY722" i="123"/>
  <c r="DY723" i="123"/>
  <c r="DY724" i="123"/>
  <c r="DY725" i="123"/>
  <c r="DY726" i="123"/>
  <c r="DY727" i="123"/>
  <c r="DY728" i="123"/>
  <c r="DY729" i="123"/>
  <c r="DY730" i="123"/>
  <c r="DY731" i="123"/>
  <c r="DY732" i="123"/>
  <c r="DY733" i="123"/>
  <c r="DY734" i="123"/>
  <c r="DY735" i="123"/>
  <c r="DY736" i="123"/>
  <c r="DY737" i="123"/>
  <c r="DY738" i="123"/>
  <c r="DY739" i="123"/>
  <c r="DY740" i="123"/>
  <c r="DY741" i="123"/>
  <c r="DY742" i="123"/>
  <c r="DY743" i="123"/>
  <c r="DY744" i="123"/>
  <c r="DY745" i="123"/>
  <c r="DY746" i="123"/>
  <c r="DY747" i="123"/>
  <c r="DY748" i="123"/>
  <c r="DY749" i="123"/>
  <c r="DY750" i="123"/>
  <c r="DY751" i="123"/>
  <c r="DY752" i="123"/>
  <c r="DY753" i="123"/>
  <c r="DY754" i="123"/>
  <c r="DY755" i="123"/>
  <c r="DY756" i="123"/>
  <c r="DY757" i="123"/>
  <c r="DY758" i="123"/>
  <c r="DY759" i="123"/>
  <c r="DY760" i="123"/>
  <c r="DX9" i="123"/>
  <c r="DX10" i="123"/>
  <c r="DX11" i="123"/>
  <c r="DX12" i="123"/>
  <c r="DX13" i="123"/>
  <c r="DX14" i="123"/>
  <c r="DX15" i="123"/>
  <c r="DX16" i="123"/>
  <c r="DX17" i="123"/>
  <c r="DX18" i="123"/>
  <c r="DX19" i="123"/>
  <c r="DX20" i="123"/>
  <c r="DX21" i="123"/>
  <c r="DX22" i="123"/>
  <c r="DX23" i="123"/>
  <c r="DX24" i="123"/>
  <c r="DX25" i="123"/>
  <c r="DX26" i="123"/>
  <c r="DX6" i="123"/>
  <c r="DX27" i="123"/>
  <c r="DX28" i="123"/>
  <c r="DX29" i="123"/>
  <c r="DX30" i="123"/>
  <c r="DX31" i="123"/>
  <c r="DX32" i="123"/>
  <c r="DX33" i="123"/>
  <c r="DX34" i="123"/>
  <c r="DX35" i="123"/>
  <c r="DX36" i="123"/>
  <c r="DX37" i="123"/>
  <c r="DX38" i="123"/>
  <c r="DX39" i="123"/>
  <c r="DX40" i="123"/>
  <c r="DX41" i="123"/>
  <c r="DX42" i="123"/>
  <c r="DX43" i="123"/>
  <c r="DX44" i="123"/>
  <c r="DX45" i="123"/>
  <c r="DX46" i="123"/>
  <c r="DX47" i="123"/>
  <c r="DX48" i="123"/>
  <c r="DX49" i="123"/>
  <c r="DX50" i="123"/>
  <c r="DX51" i="123"/>
  <c r="DX52" i="123"/>
  <c r="DX53" i="123"/>
  <c r="DX54" i="123"/>
  <c r="DX55" i="123"/>
  <c r="DX56" i="123"/>
  <c r="DX57" i="123"/>
  <c r="DX58" i="123"/>
  <c r="DX59" i="123"/>
  <c r="DX60" i="123"/>
  <c r="DX61" i="123"/>
  <c r="DX62" i="123"/>
  <c r="DX63" i="123"/>
  <c r="DX64" i="123"/>
  <c r="DX65" i="123"/>
  <c r="DX66" i="123"/>
  <c r="DX67" i="123"/>
  <c r="DX68" i="123"/>
  <c r="DX69" i="123"/>
  <c r="DX70" i="123"/>
  <c r="DX73" i="123"/>
  <c r="DX74" i="123"/>
  <c r="DX78" i="123"/>
  <c r="DX79" i="123"/>
  <c r="DX82" i="123"/>
  <c r="DX83" i="123"/>
  <c r="DX84" i="123"/>
  <c r="DX85" i="123"/>
  <c r="DX86" i="123"/>
  <c r="DX87" i="123"/>
  <c r="DX88" i="123"/>
  <c r="DX89" i="123"/>
  <c r="DX90" i="123"/>
  <c r="DX91" i="123"/>
  <c r="DX92" i="123"/>
  <c r="DX93" i="123"/>
  <c r="DX94" i="123"/>
  <c r="DX95" i="123"/>
  <c r="DX96" i="123"/>
  <c r="DX97" i="123"/>
  <c r="DX98" i="123"/>
  <c r="DX99" i="123"/>
  <c r="DX100" i="123"/>
  <c r="DX101" i="123"/>
  <c r="DX102" i="123"/>
  <c r="DX103" i="123"/>
  <c r="DX104" i="123"/>
  <c r="DX105" i="123"/>
  <c r="DX106" i="123"/>
  <c r="DX107" i="123"/>
  <c r="DX108" i="123"/>
  <c r="DX109" i="123"/>
  <c r="DX110" i="123"/>
  <c r="DX111" i="123"/>
  <c r="DX112" i="123"/>
  <c r="DX113" i="123"/>
  <c r="DX114" i="123"/>
  <c r="DX115" i="123"/>
  <c r="DX116" i="123"/>
  <c r="DX117" i="123"/>
  <c r="DX118" i="123"/>
  <c r="DX119" i="123"/>
  <c r="DX121" i="123"/>
  <c r="DX122" i="123"/>
  <c r="DX123" i="123"/>
  <c r="DX124" i="123"/>
  <c r="DX125" i="123"/>
  <c r="DX126" i="123"/>
  <c r="DX127" i="123"/>
  <c r="DX128" i="123"/>
  <c r="DX129" i="123"/>
  <c r="DX130" i="123"/>
  <c r="DX131" i="123"/>
  <c r="DX132" i="123"/>
  <c r="DX133" i="123"/>
  <c r="DX134" i="123"/>
  <c r="DX135" i="123"/>
  <c r="DX136" i="123"/>
  <c r="DX137" i="123"/>
  <c r="DX138" i="123"/>
  <c r="DX139" i="123"/>
  <c r="DX140" i="123"/>
  <c r="DX141" i="123"/>
  <c r="DX142" i="123"/>
  <c r="DX143" i="123"/>
  <c r="DX144" i="123"/>
  <c r="DX145" i="123"/>
  <c r="DX146" i="123"/>
  <c r="DX147" i="123"/>
  <c r="DX148" i="123"/>
  <c r="DX149" i="123"/>
  <c r="DX150" i="123"/>
  <c r="DX151" i="123"/>
  <c r="DX152" i="123"/>
  <c r="DX153" i="123"/>
  <c r="DX154" i="123"/>
  <c r="DX155" i="123"/>
  <c r="DX156" i="123"/>
  <c r="DX157" i="123"/>
  <c r="DX158" i="123"/>
  <c r="DX159" i="123"/>
  <c r="DX160" i="123"/>
  <c r="DX161" i="123"/>
  <c r="DX162" i="123"/>
  <c r="DX163" i="123"/>
  <c r="DX164" i="123"/>
  <c r="DX165" i="123"/>
  <c r="DX166" i="123"/>
  <c r="DX167" i="123"/>
  <c r="DX168" i="123"/>
  <c r="DX169" i="123"/>
  <c r="DX170" i="123"/>
  <c r="DX171" i="123"/>
  <c r="DX172" i="123"/>
  <c r="DX173" i="123"/>
  <c r="DX174" i="123"/>
  <c r="DX175" i="123"/>
  <c r="DX176" i="123"/>
  <c r="DX177" i="123"/>
  <c r="DX178" i="123"/>
  <c r="DX179" i="123"/>
  <c r="DX180" i="123"/>
  <c r="DX181" i="123"/>
  <c r="DX182" i="123"/>
  <c r="DX183" i="123"/>
  <c r="DX184" i="123"/>
  <c r="DX185" i="123"/>
  <c r="DX186" i="123"/>
  <c r="DX187" i="123"/>
  <c r="DX188" i="123"/>
  <c r="DX189" i="123"/>
  <c r="DX190" i="123"/>
  <c r="DX191" i="123"/>
  <c r="DX192" i="123"/>
  <c r="DX193" i="123"/>
  <c r="DX194" i="123"/>
  <c r="DX195" i="123"/>
  <c r="DX196" i="123"/>
  <c r="DX197" i="123"/>
  <c r="DX198" i="123"/>
  <c r="DX199" i="123"/>
  <c r="DX200" i="123"/>
  <c r="DX201" i="123"/>
  <c r="DX202" i="123"/>
  <c r="DX203" i="123"/>
  <c r="DX204" i="123"/>
  <c r="DX205" i="123"/>
  <c r="DX206" i="123"/>
  <c r="DX207" i="123"/>
  <c r="DX208" i="123"/>
  <c r="DX209" i="123"/>
  <c r="DX210" i="123"/>
  <c r="DX211" i="123"/>
  <c r="DX212" i="123"/>
  <c r="DX213" i="123"/>
  <c r="DX214" i="123"/>
  <c r="DX215" i="123"/>
  <c r="DX216" i="123"/>
  <c r="DX217" i="123"/>
  <c r="DX218" i="123"/>
  <c r="DX219" i="123"/>
  <c r="DX220" i="123"/>
  <c r="DX221" i="123"/>
  <c r="DX222" i="123"/>
  <c r="DX223" i="123"/>
  <c r="DX224" i="123"/>
  <c r="DX225" i="123"/>
  <c r="DX226" i="123"/>
  <c r="DX227" i="123"/>
  <c r="DX228" i="123"/>
  <c r="DX229" i="123"/>
  <c r="DX230" i="123"/>
  <c r="DX231" i="123"/>
  <c r="DX232" i="123"/>
  <c r="DX233" i="123"/>
  <c r="DX234" i="123"/>
  <c r="DX235" i="123"/>
  <c r="DX236" i="123"/>
  <c r="DX237" i="123"/>
  <c r="DX238" i="123"/>
  <c r="DX239" i="123"/>
  <c r="DX240" i="123"/>
  <c r="DX241" i="123"/>
  <c r="DX242" i="123"/>
  <c r="DX243" i="123"/>
  <c r="DX244" i="123"/>
  <c r="DX245" i="123"/>
  <c r="DX246" i="123"/>
  <c r="DX247" i="123"/>
  <c r="DX248" i="123"/>
  <c r="DX249" i="123"/>
  <c r="DX250" i="123"/>
  <c r="DX251" i="123"/>
  <c r="DX252" i="123"/>
  <c r="DX253" i="123"/>
  <c r="DX254" i="123"/>
  <c r="DX255" i="123"/>
  <c r="DX256" i="123"/>
  <c r="DX257" i="123"/>
  <c r="DX258" i="123"/>
  <c r="DX259" i="123"/>
  <c r="DX260" i="123"/>
  <c r="DX261" i="123"/>
  <c r="DX262" i="123"/>
  <c r="DX263" i="123"/>
  <c r="DX264" i="123"/>
  <c r="DX267" i="123"/>
  <c r="DX268" i="123"/>
  <c r="DX269" i="123"/>
  <c r="DX270" i="123"/>
  <c r="DX271" i="123"/>
  <c r="DX272" i="123"/>
  <c r="DX273" i="123"/>
  <c r="DX274" i="123"/>
  <c r="DX275" i="123"/>
  <c r="DX276" i="123"/>
  <c r="DX277" i="123"/>
  <c r="DX278" i="123"/>
  <c r="DX279" i="123"/>
  <c r="DX280" i="123"/>
  <c r="DX283" i="123"/>
  <c r="DX284" i="123"/>
  <c r="DX285" i="123"/>
  <c r="DX286" i="123"/>
  <c r="DX287" i="123"/>
  <c r="DX288" i="123"/>
  <c r="DX289" i="123"/>
  <c r="DX290" i="123"/>
  <c r="DX291" i="123"/>
  <c r="DX292" i="123"/>
  <c r="DX293" i="123"/>
  <c r="DX294" i="123"/>
  <c r="DX295" i="123"/>
  <c r="DX296" i="123"/>
  <c r="DX297" i="123"/>
  <c r="DX298" i="123"/>
  <c r="DX299" i="123"/>
  <c r="DX300" i="123"/>
  <c r="DX301" i="123"/>
  <c r="DX302" i="123"/>
  <c r="DX303" i="123"/>
  <c r="DX304" i="123"/>
  <c r="DX305" i="123"/>
  <c r="DX306" i="123"/>
  <c r="DX307" i="123"/>
  <c r="DX308" i="123"/>
  <c r="DX309" i="123"/>
  <c r="DX310" i="123"/>
  <c r="DX311" i="123"/>
  <c r="DX312" i="123"/>
  <c r="DX315" i="123"/>
  <c r="DX316" i="123"/>
  <c r="DX313" i="123"/>
  <c r="DX314" i="123"/>
  <c r="DX317" i="123"/>
  <c r="DX318" i="123"/>
  <c r="DX319" i="123"/>
  <c r="DX320" i="123"/>
  <c r="DX321" i="123"/>
  <c r="DX322" i="123"/>
  <c r="DX323" i="123"/>
  <c r="DX324" i="123"/>
  <c r="DX325" i="123"/>
  <c r="DX326" i="123"/>
  <c r="DX327" i="123"/>
  <c r="DX328" i="123"/>
  <c r="DX329" i="123"/>
  <c r="DX330" i="123"/>
  <c r="DX331" i="123"/>
  <c r="DX332" i="123"/>
  <c r="DX333" i="123"/>
  <c r="DX334" i="123"/>
  <c r="DX335" i="123"/>
  <c r="DX336" i="123"/>
  <c r="DX337" i="123"/>
  <c r="DX338" i="123"/>
  <c r="DX339" i="123"/>
  <c r="DX340" i="123"/>
  <c r="DX341" i="123"/>
  <c r="DX342" i="123"/>
  <c r="DX343" i="123"/>
  <c r="DX344" i="123"/>
  <c r="DX345" i="123"/>
  <c r="DX346" i="123"/>
  <c r="DX347" i="123"/>
  <c r="DX348" i="123"/>
  <c r="DX349" i="123"/>
  <c r="DX350" i="123"/>
  <c r="DX351" i="123"/>
  <c r="DX352" i="123"/>
  <c r="DX353" i="123"/>
  <c r="DX354" i="123"/>
  <c r="DX355" i="123"/>
  <c r="DX356" i="123"/>
  <c r="DX357" i="123"/>
  <c r="DX358" i="123"/>
  <c r="DX359" i="123"/>
  <c r="DX360" i="123"/>
  <c r="DX361" i="123"/>
  <c r="DX362" i="123"/>
  <c r="DX363" i="123"/>
  <c r="DX364" i="123"/>
  <c r="DX365" i="123"/>
  <c r="DX366" i="123"/>
  <c r="DX367" i="123"/>
  <c r="DX368" i="123"/>
  <c r="DX369" i="123"/>
  <c r="DX370" i="123"/>
  <c r="DX371" i="123"/>
  <c r="DX372" i="123"/>
  <c r="DX373" i="123"/>
  <c r="DX374" i="123"/>
  <c r="DX375" i="123"/>
  <c r="DX376" i="123"/>
  <c r="DX377" i="123"/>
  <c r="DX378" i="123"/>
  <c r="DX379" i="123"/>
  <c r="DX380" i="123"/>
  <c r="DX381" i="123"/>
  <c r="DX382" i="123"/>
  <c r="DX383" i="123"/>
  <c r="DX384" i="123"/>
  <c r="DX385" i="123"/>
  <c r="DX386" i="123"/>
  <c r="DX387" i="123"/>
  <c r="DX388" i="123"/>
  <c r="DX389" i="123"/>
  <c r="DX390" i="123"/>
  <c r="DX391" i="123"/>
  <c r="DX392" i="123"/>
  <c r="DX393" i="123"/>
  <c r="DX394" i="123"/>
  <c r="DX395" i="123"/>
  <c r="DX396" i="123"/>
  <c r="DX397" i="123"/>
  <c r="DX398" i="123"/>
  <c r="DX399" i="123"/>
  <c r="DX400" i="123"/>
  <c r="DX401" i="123"/>
  <c r="DX402" i="123"/>
  <c r="DX403" i="123"/>
  <c r="DX404" i="123"/>
  <c r="DX405" i="123"/>
  <c r="DX406" i="123"/>
  <c r="DX407" i="123"/>
  <c r="DX408" i="123"/>
  <c r="DX409" i="123"/>
  <c r="DX410" i="123"/>
  <c r="DX411" i="123"/>
  <c r="DX412" i="123"/>
  <c r="DX413" i="123"/>
  <c r="DX414" i="123"/>
  <c r="DX415" i="123"/>
  <c r="DX416" i="123"/>
  <c r="DX417" i="123"/>
  <c r="DX418" i="123"/>
  <c r="DX419" i="123"/>
  <c r="DX420" i="123"/>
  <c r="DX421" i="123"/>
  <c r="DX422" i="123"/>
  <c r="DX423" i="123"/>
  <c r="DX424" i="123"/>
  <c r="DX425" i="123"/>
  <c r="DX426" i="123"/>
  <c r="DX427" i="123"/>
  <c r="DX428" i="123"/>
  <c r="DX429" i="123"/>
  <c r="DX430" i="123"/>
  <c r="DX431" i="123"/>
  <c r="DX432" i="123"/>
  <c r="DX433" i="123"/>
  <c r="DX434" i="123"/>
  <c r="DX435" i="123"/>
  <c r="DX436" i="123"/>
  <c r="DX437" i="123"/>
  <c r="DX438" i="123"/>
  <c r="DX439" i="123"/>
  <c r="DX440" i="123"/>
  <c r="DX441" i="123"/>
  <c r="DX442" i="123"/>
  <c r="DX443" i="123"/>
  <c r="DX444" i="123"/>
  <c r="DX445" i="123"/>
  <c r="DX446" i="123"/>
  <c r="DX447" i="123"/>
  <c r="DX452" i="123"/>
  <c r="DX453" i="123"/>
  <c r="DX454" i="123"/>
  <c r="DX455" i="123"/>
  <c r="DX456" i="123"/>
  <c r="DX457" i="123"/>
  <c r="DX458" i="123"/>
  <c r="DX459" i="123"/>
  <c r="DX460" i="123"/>
  <c r="DX461" i="123"/>
  <c r="DX462" i="123"/>
  <c r="DX463" i="123"/>
  <c r="DX464" i="123"/>
  <c r="DX465" i="123"/>
  <c r="DX466" i="123"/>
  <c r="DX467" i="123"/>
  <c r="DX468" i="123"/>
  <c r="DX469" i="123"/>
  <c r="DX473" i="123"/>
  <c r="DX474" i="123"/>
  <c r="DX475" i="123"/>
  <c r="DX476" i="123"/>
  <c r="DX477" i="123"/>
  <c r="DX478" i="123"/>
  <c r="DX479" i="123"/>
  <c r="DX480" i="123"/>
  <c r="DX481" i="123"/>
  <c r="DX482" i="123"/>
  <c r="DX483" i="123"/>
  <c r="DX484" i="123"/>
  <c r="DX485" i="123"/>
  <c r="DX486" i="123"/>
  <c r="DX487" i="123"/>
  <c r="DX488" i="123"/>
  <c r="DX489" i="123"/>
  <c r="DX490" i="123"/>
  <c r="DX491" i="123"/>
  <c r="DX492" i="123"/>
  <c r="DX472" i="123"/>
  <c r="DX470" i="123"/>
  <c r="DX493" i="123"/>
  <c r="DX494" i="123"/>
  <c r="DX495" i="123"/>
  <c r="DX496" i="123"/>
  <c r="DX497" i="123"/>
  <c r="DX498" i="123"/>
  <c r="DX499" i="123"/>
  <c r="DX500" i="123"/>
  <c r="DX501" i="123"/>
  <c r="DX502" i="123"/>
  <c r="DX503" i="123"/>
  <c r="DX504" i="123"/>
  <c r="DX505" i="123"/>
  <c r="DX506" i="123"/>
  <c r="DX507" i="123"/>
  <c r="DX508" i="123"/>
  <c r="DX509" i="123"/>
  <c r="DX510" i="123"/>
  <c r="DX511" i="123"/>
  <c r="DX512" i="123"/>
  <c r="DX513" i="123"/>
  <c r="DX514" i="123"/>
  <c r="DX515" i="123"/>
  <c r="DX516" i="123"/>
  <c r="DX517" i="123"/>
  <c r="DX518" i="123"/>
  <c r="DX519" i="123"/>
  <c r="DX520" i="123"/>
  <c r="DX521" i="123"/>
  <c r="DX522" i="123"/>
  <c r="DX523" i="123"/>
  <c r="DX524" i="123"/>
  <c r="DX525" i="123"/>
  <c r="DX526" i="123"/>
  <c r="DX527" i="123"/>
  <c r="DX528" i="123"/>
  <c r="DX529" i="123"/>
  <c r="DX530" i="123"/>
  <c r="DX531" i="123"/>
  <c r="DX532" i="123"/>
  <c r="DX533" i="123"/>
  <c r="DX534" i="123"/>
  <c r="DX535" i="123"/>
  <c r="DX536" i="123"/>
  <c r="DX537" i="123"/>
  <c r="DX538" i="123"/>
  <c r="DX539" i="123"/>
  <c r="DX540" i="123"/>
  <c r="DX557" i="123"/>
  <c r="DX558" i="123"/>
  <c r="DX559" i="123"/>
  <c r="DX560" i="123"/>
  <c r="DX561" i="123"/>
  <c r="DX562" i="123"/>
  <c r="DX563" i="123"/>
  <c r="DX564" i="123"/>
  <c r="DX565" i="123"/>
  <c r="DX566" i="123"/>
  <c r="DX567" i="123"/>
  <c r="DX568" i="123"/>
  <c r="DX569" i="123"/>
  <c r="DX570" i="123"/>
  <c r="DX571" i="123"/>
  <c r="DX572" i="123"/>
  <c r="DX573" i="123"/>
  <c r="DX574" i="123"/>
  <c r="DX575" i="123"/>
  <c r="DX576" i="123"/>
  <c r="DX577" i="123"/>
  <c r="DX578" i="123"/>
  <c r="DX579" i="123"/>
  <c r="DX580" i="123"/>
  <c r="DX581" i="123"/>
  <c r="DX582" i="123"/>
  <c r="DX583" i="123"/>
  <c r="DX584" i="123"/>
  <c r="DX585" i="123"/>
  <c r="DX586" i="123"/>
  <c r="DX587" i="123"/>
  <c r="DX588" i="123"/>
  <c r="DX589" i="123"/>
  <c r="DX590" i="123"/>
  <c r="DX591" i="123"/>
  <c r="DX592" i="123"/>
  <c r="DX593" i="123"/>
  <c r="DX594" i="123"/>
  <c r="DX595" i="123"/>
  <c r="DX596" i="123"/>
  <c r="DX597" i="123"/>
  <c r="DX598" i="123"/>
  <c r="DX599" i="123"/>
  <c r="DX600" i="123"/>
  <c r="DX601" i="123"/>
  <c r="DX602" i="123"/>
  <c r="DX603" i="123"/>
  <c r="DX604" i="123"/>
  <c r="DX605" i="123"/>
  <c r="DX606" i="123"/>
  <c r="DX607" i="123"/>
  <c r="DX608" i="123"/>
  <c r="DX609" i="123"/>
  <c r="DX610" i="123"/>
  <c r="DX611" i="123"/>
  <c r="DX612" i="123"/>
  <c r="DX613" i="123"/>
  <c r="DX614" i="123"/>
  <c r="DX615" i="123"/>
  <c r="DX616" i="123"/>
  <c r="DX617" i="123"/>
  <c r="DX618" i="123"/>
  <c r="DX619" i="123"/>
  <c r="DX620" i="123"/>
  <c r="DX621" i="123"/>
  <c r="DX622" i="123"/>
  <c r="DX623" i="123"/>
  <c r="DX624" i="123"/>
  <c r="DX625" i="123"/>
  <c r="DX626" i="123"/>
  <c r="DX627" i="123"/>
  <c r="DX628" i="123"/>
  <c r="DX629" i="123"/>
  <c r="DX630" i="123"/>
  <c r="DX633" i="123"/>
  <c r="DX634" i="123"/>
  <c r="DX635" i="123"/>
  <c r="DX636" i="123"/>
  <c r="DX637" i="123"/>
  <c r="DX638" i="123"/>
  <c r="DX639" i="123"/>
  <c r="DX640" i="123"/>
  <c r="DX641" i="123"/>
  <c r="DX642" i="123"/>
  <c r="DX643" i="123"/>
  <c r="DX644" i="123"/>
  <c r="DX645" i="123"/>
  <c r="DX646" i="123"/>
  <c r="DX647" i="123"/>
  <c r="DX648" i="123"/>
  <c r="DX649" i="123"/>
  <c r="DX650" i="123"/>
  <c r="DX651" i="123"/>
  <c r="DX652" i="123"/>
  <c r="DX653" i="123"/>
  <c r="DX654" i="123"/>
  <c r="DX655" i="123"/>
  <c r="DX656" i="123"/>
  <c r="DX657" i="123"/>
  <c r="DX658" i="123"/>
  <c r="DX659" i="123"/>
  <c r="DX660" i="123"/>
  <c r="DX661" i="123"/>
  <c r="DX662" i="123"/>
  <c r="DX663" i="123"/>
  <c r="DX664" i="123"/>
  <c r="DX665" i="123"/>
  <c r="DX666" i="123"/>
  <c r="DX667" i="123"/>
  <c r="DX668" i="123"/>
  <c r="DX669" i="123"/>
  <c r="DX670" i="123"/>
  <c r="DX671" i="123"/>
  <c r="DX672" i="123"/>
  <c r="DX673" i="123"/>
  <c r="DX676" i="123"/>
  <c r="DX677" i="123"/>
  <c r="DX678" i="123"/>
  <c r="DX679" i="123"/>
  <c r="DX680" i="123"/>
  <c r="DX681" i="123"/>
  <c r="DX682" i="123"/>
  <c r="DX683" i="123"/>
  <c r="DX684" i="123"/>
  <c r="DX685" i="123"/>
  <c r="DX686" i="123"/>
  <c r="DX687" i="123"/>
  <c r="DX688" i="123"/>
  <c r="DX689" i="123"/>
  <c r="DX690" i="123"/>
  <c r="DX691" i="123"/>
  <c r="DX692" i="123"/>
  <c r="DX693" i="123"/>
  <c r="DX694" i="123"/>
  <c r="DX695" i="123"/>
  <c r="DX696" i="123"/>
  <c r="DX697" i="123"/>
  <c r="DX698" i="123"/>
  <c r="DX699" i="123"/>
  <c r="DX700" i="123"/>
  <c r="DX701" i="123"/>
  <c r="DX702" i="123"/>
  <c r="DX703" i="123"/>
  <c r="DX704" i="123"/>
  <c r="DX705" i="123"/>
  <c r="DX706" i="123"/>
  <c r="DX707" i="123"/>
  <c r="DX708" i="123"/>
  <c r="DX709" i="123"/>
  <c r="DX710" i="123"/>
  <c r="DX711" i="123"/>
  <c r="DX712" i="123"/>
  <c r="DX713" i="123"/>
  <c r="DX714" i="123"/>
  <c r="DX715" i="123"/>
  <c r="DX716" i="123"/>
  <c r="DX717" i="123"/>
  <c r="DX718" i="123"/>
  <c r="DX719" i="123"/>
  <c r="DX720" i="123"/>
  <c r="DX721" i="123"/>
  <c r="DX722" i="123"/>
  <c r="DX723" i="123"/>
  <c r="DX724" i="123"/>
  <c r="DX725" i="123"/>
  <c r="DX726" i="123"/>
  <c r="DX727" i="123"/>
  <c r="DX728" i="123"/>
  <c r="DX729" i="123"/>
  <c r="DX730" i="123"/>
  <c r="DX731" i="123"/>
  <c r="DX732" i="123"/>
  <c r="DX733" i="123"/>
  <c r="DX734" i="123"/>
  <c r="DX735" i="123"/>
  <c r="DX736" i="123"/>
  <c r="DX737" i="123"/>
  <c r="DX738" i="123"/>
  <c r="DX739" i="123"/>
  <c r="DX740" i="123"/>
  <c r="DX741" i="123"/>
  <c r="DX742" i="123"/>
  <c r="DX743" i="123"/>
  <c r="DX744" i="123"/>
  <c r="DX745" i="123"/>
  <c r="DX746" i="123"/>
  <c r="DX747" i="123"/>
  <c r="DX748" i="123"/>
  <c r="DX749" i="123"/>
  <c r="DX750" i="123"/>
  <c r="DX751" i="123"/>
  <c r="DX752" i="123"/>
  <c r="DX753" i="123"/>
  <c r="DX754" i="123"/>
  <c r="DX755" i="123"/>
  <c r="DX756" i="123"/>
  <c r="DX757" i="123"/>
  <c r="DX758" i="123"/>
  <c r="DX759" i="123"/>
  <c r="DX760" i="123"/>
  <c r="DW9" i="123"/>
  <c r="DW10" i="123"/>
  <c r="DW11" i="123"/>
  <c r="DW12" i="123"/>
  <c r="DW13" i="123"/>
  <c r="DW14" i="123"/>
  <c r="DW15" i="123"/>
  <c r="DW16" i="123"/>
  <c r="DW17" i="123"/>
  <c r="DW18" i="123"/>
  <c r="DW19" i="123"/>
  <c r="DW20" i="123"/>
  <c r="DW21" i="123"/>
  <c r="DW22" i="123"/>
  <c r="DW23" i="123"/>
  <c r="DW24" i="123"/>
  <c r="DW25" i="123"/>
  <c r="DW26" i="123"/>
  <c r="DW6" i="123"/>
  <c r="DW27" i="123"/>
  <c r="DW28" i="123"/>
  <c r="DW29" i="123"/>
  <c r="DW30" i="123"/>
  <c r="DW31" i="123"/>
  <c r="DW32" i="123"/>
  <c r="DW33" i="123"/>
  <c r="DW34" i="123"/>
  <c r="DW35" i="123"/>
  <c r="DW36" i="123"/>
  <c r="DW37" i="123"/>
  <c r="DW38" i="123"/>
  <c r="DW39" i="123"/>
  <c r="DW40" i="123"/>
  <c r="DW41" i="123"/>
  <c r="DW42" i="123"/>
  <c r="DW43" i="123"/>
  <c r="DW44" i="123"/>
  <c r="DW45" i="123"/>
  <c r="DW46" i="123"/>
  <c r="DW47" i="123"/>
  <c r="DW48" i="123"/>
  <c r="DW49" i="123"/>
  <c r="DW50" i="123"/>
  <c r="DW51" i="123"/>
  <c r="DW52" i="123"/>
  <c r="DW53" i="123"/>
  <c r="DW54" i="123"/>
  <c r="DW55" i="123"/>
  <c r="DW56" i="123"/>
  <c r="DW57" i="123"/>
  <c r="DW58" i="123"/>
  <c r="DW59" i="123"/>
  <c r="DW60" i="123"/>
  <c r="DW61" i="123"/>
  <c r="DW62" i="123"/>
  <c r="DW63" i="123"/>
  <c r="DW64" i="123"/>
  <c r="DW65" i="123"/>
  <c r="DW66" i="123"/>
  <c r="DW67" i="123"/>
  <c r="DW68" i="123"/>
  <c r="DW69" i="123"/>
  <c r="DW70" i="123"/>
  <c r="DW73" i="123"/>
  <c r="DW74" i="123"/>
  <c r="DW78" i="123"/>
  <c r="DW79" i="123"/>
  <c r="DW82" i="123"/>
  <c r="DW83" i="123"/>
  <c r="DW84" i="123"/>
  <c r="DW85" i="123"/>
  <c r="DW86" i="123"/>
  <c r="DW87" i="123"/>
  <c r="DW88" i="123"/>
  <c r="DW89" i="123"/>
  <c r="DW90" i="123"/>
  <c r="DW91" i="123"/>
  <c r="DW92" i="123"/>
  <c r="DW93" i="123"/>
  <c r="DW94" i="123"/>
  <c r="DW95" i="123"/>
  <c r="DW96" i="123"/>
  <c r="DW97" i="123"/>
  <c r="DW98" i="123"/>
  <c r="DW99" i="123"/>
  <c r="DW100" i="123"/>
  <c r="DW101" i="123"/>
  <c r="DW102" i="123"/>
  <c r="DW103" i="123"/>
  <c r="DW104" i="123"/>
  <c r="DW105" i="123"/>
  <c r="DW106" i="123"/>
  <c r="DW107" i="123"/>
  <c r="DW108" i="123"/>
  <c r="DW109" i="123"/>
  <c r="DW110" i="123"/>
  <c r="DW111" i="123"/>
  <c r="DW112" i="123"/>
  <c r="DW113" i="123"/>
  <c r="DW114" i="123"/>
  <c r="DW115" i="123"/>
  <c r="DW116" i="123"/>
  <c r="DW117" i="123"/>
  <c r="DW118" i="123"/>
  <c r="DW119" i="123"/>
  <c r="DW121" i="123"/>
  <c r="DW122" i="123"/>
  <c r="DW123" i="123"/>
  <c r="DW124" i="123"/>
  <c r="DW125" i="123"/>
  <c r="DW126" i="123"/>
  <c r="DW127" i="123"/>
  <c r="DW128" i="123"/>
  <c r="DW129" i="123"/>
  <c r="DW130" i="123"/>
  <c r="DW131" i="123"/>
  <c r="DW132" i="123"/>
  <c r="DW133" i="123"/>
  <c r="DW134" i="123"/>
  <c r="DW135" i="123"/>
  <c r="DW136" i="123"/>
  <c r="DW137" i="123"/>
  <c r="DW138" i="123"/>
  <c r="DW139" i="123"/>
  <c r="DW140" i="123"/>
  <c r="DW141" i="123"/>
  <c r="DW142" i="123"/>
  <c r="DW143" i="123"/>
  <c r="DW144" i="123"/>
  <c r="DW145" i="123"/>
  <c r="DW146" i="123"/>
  <c r="DW147" i="123"/>
  <c r="DW148" i="123"/>
  <c r="DW149" i="123"/>
  <c r="DW150" i="123"/>
  <c r="DW151" i="123"/>
  <c r="DW152" i="123"/>
  <c r="DW153" i="123"/>
  <c r="DW154" i="123"/>
  <c r="DW155" i="123"/>
  <c r="DW156" i="123"/>
  <c r="DW157" i="123"/>
  <c r="DW158" i="123"/>
  <c r="DW159" i="123"/>
  <c r="DW160" i="123"/>
  <c r="DW161" i="123"/>
  <c r="DW162" i="123"/>
  <c r="DW163" i="123"/>
  <c r="DW164" i="123"/>
  <c r="DW165" i="123"/>
  <c r="DW166" i="123"/>
  <c r="DW167" i="123"/>
  <c r="DW168" i="123"/>
  <c r="DW169" i="123"/>
  <c r="DW170" i="123"/>
  <c r="DW171" i="123"/>
  <c r="DW172" i="123"/>
  <c r="DW173" i="123"/>
  <c r="DW174" i="123"/>
  <c r="DW175" i="123"/>
  <c r="DW176" i="123"/>
  <c r="DW177" i="123"/>
  <c r="DW178" i="123"/>
  <c r="DW179" i="123"/>
  <c r="DW180" i="123"/>
  <c r="DW181" i="123"/>
  <c r="DW182" i="123"/>
  <c r="DW183" i="123"/>
  <c r="DW184" i="123"/>
  <c r="DW185" i="123"/>
  <c r="DW186" i="123"/>
  <c r="DW187" i="123"/>
  <c r="DW188" i="123"/>
  <c r="DW189" i="123"/>
  <c r="DW190" i="123"/>
  <c r="DW191" i="123"/>
  <c r="DW192" i="123"/>
  <c r="DW193" i="123"/>
  <c r="DW194" i="123"/>
  <c r="DW195" i="123"/>
  <c r="DW196" i="123"/>
  <c r="DW197" i="123"/>
  <c r="DW198" i="123"/>
  <c r="DW199" i="123"/>
  <c r="DW200" i="123"/>
  <c r="DW201" i="123"/>
  <c r="DW202" i="123"/>
  <c r="DW203" i="123"/>
  <c r="DW204" i="123"/>
  <c r="DW205" i="123"/>
  <c r="DW206" i="123"/>
  <c r="DW207" i="123"/>
  <c r="DW208" i="123"/>
  <c r="DW209" i="123"/>
  <c r="DW210" i="123"/>
  <c r="DW211" i="123"/>
  <c r="DW212" i="123"/>
  <c r="DW213" i="123"/>
  <c r="DW214" i="123"/>
  <c r="DW215" i="123"/>
  <c r="DW216" i="123"/>
  <c r="DW217" i="123"/>
  <c r="DW218" i="123"/>
  <c r="DW219" i="123"/>
  <c r="DW220" i="123"/>
  <c r="DW221" i="123"/>
  <c r="DW222" i="123"/>
  <c r="DW223" i="123"/>
  <c r="DW224" i="123"/>
  <c r="DW225" i="123"/>
  <c r="DW226" i="123"/>
  <c r="DW227" i="123"/>
  <c r="DW228" i="123"/>
  <c r="DW229" i="123"/>
  <c r="DW230" i="123"/>
  <c r="DW231" i="123"/>
  <c r="DW232" i="123"/>
  <c r="DW233" i="123"/>
  <c r="DW234" i="123"/>
  <c r="DW235" i="123"/>
  <c r="DW236" i="123"/>
  <c r="DW237" i="123"/>
  <c r="DW238" i="123"/>
  <c r="DW239" i="123"/>
  <c r="DW240" i="123"/>
  <c r="DW241" i="123"/>
  <c r="DW242" i="123"/>
  <c r="DW243" i="123"/>
  <c r="DW244" i="123"/>
  <c r="DW245" i="123"/>
  <c r="DW246" i="123"/>
  <c r="DW247" i="123"/>
  <c r="DW248" i="123"/>
  <c r="DW249" i="123"/>
  <c r="DW250" i="123"/>
  <c r="DW251" i="123"/>
  <c r="DW252" i="123"/>
  <c r="DW253" i="123"/>
  <c r="DW254" i="123"/>
  <c r="DW255" i="123"/>
  <c r="DW256" i="123"/>
  <c r="DW257" i="123"/>
  <c r="DW258" i="123"/>
  <c r="DW259" i="123"/>
  <c r="DW260" i="123"/>
  <c r="DW261" i="123"/>
  <c r="DW262" i="123"/>
  <c r="DW263" i="123"/>
  <c r="DW264" i="123"/>
  <c r="DW267" i="123"/>
  <c r="DW268" i="123"/>
  <c r="DW269" i="123"/>
  <c r="DW270" i="123"/>
  <c r="DW271" i="123"/>
  <c r="DW272" i="123"/>
  <c r="DW273" i="123"/>
  <c r="DW274" i="123"/>
  <c r="DW275" i="123"/>
  <c r="DW276" i="123"/>
  <c r="DW277" i="123"/>
  <c r="DW278" i="123"/>
  <c r="DW279" i="123"/>
  <c r="DW280" i="123"/>
  <c r="DW283" i="123"/>
  <c r="DW284" i="123"/>
  <c r="DW285" i="123"/>
  <c r="DW286" i="123"/>
  <c r="DW287" i="123"/>
  <c r="DW288" i="123"/>
  <c r="DW289" i="123"/>
  <c r="DW290" i="123"/>
  <c r="DW291" i="123"/>
  <c r="DW292" i="123"/>
  <c r="DW293" i="123"/>
  <c r="DW294" i="123"/>
  <c r="DW295" i="123"/>
  <c r="DW296" i="123"/>
  <c r="DW297" i="123"/>
  <c r="DW298" i="123"/>
  <c r="DW299" i="123"/>
  <c r="DW300" i="123"/>
  <c r="DW301" i="123"/>
  <c r="DW302" i="123"/>
  <c r="DW303" i="123"/>
  <c r="DW304" i="123"/>
  <c r="DW305" i="123"/>
  <c r="DW306" i="123"/>
  <c r="DW307" i="123"/>
  <c r="DW308" i="123"/>
  <c r="DW309" i="123"/>
  <c r="DW310" i="123"/>
  <c r="DW311" i="123"/>
  <c r="DW312" i="123"/>
  <c r="DW315" i="123"/>
  <c r="DW316" i="123"/>
  <c r="DW313" i="123"/>
  <c r="DW314" i="123"/>
  <c r="DW317" i="123"/>
  <c r="DW318" i="123"/>
  <c r="DW319" i="123"/>
  <c r="DW320" i="123"/>
  <c r="DW321" i="123"/>
  <c r="DW322" i="123"/>
  <c r="DW323" i="123"/>
  <c r="DW324" i="123"/>
  <c r="DW325" i="123"/>
  <c r="DW326" i="123"/>
  <c r="DW327" i="123"/>
  <c r="DW328" i="123"/>
  <c r="DW329" i="123"/>
  <c r="DW330" i="123"/>
  <c r="DW331" i="123"/>
  <c r="DW332" i="123"/>
  <c r="DW333" i="123"/>
  <c r="DW334" i="123"/>
  <c r="DW335" i="123"/>
  <c r="DW336" i="123"/>
  <c r="DW337" i="123"/>
  <c r="DW338" i="123"/>
  <c r="DW339" i="123"/>
  <c r="DW340" i="123"/>
  <c r="DW341" i="123"/>
  <c r="DW342" i="123"/>
  <c r="DW343" i="123"/>
  <c r="DW344" i="123"/>
  <c r="DW345" i="123"/>
  <c r="DW346" i="123"/>
  <c r="DW347" i="123"/>
  <c r="DW348" i="123"/>
  <c r="DW349" i="123"/>
  <c r="DW350" i="123"/>
  <c r="DW351" i="123"/>
  <c r="DW352" i="123"/>
  <c r="DW353" i="123"/>
  <c r="DW354" i="123"/>
  <c r="DW355" i="123"/>
  <c r="DW356" i="123"/>
  <c r="DW357" i="123"/>
  <c r="DW358" i="123"/>
  <c r="DW359" i="123"/>
  <c r="DW360" i="123"/>
  <c r="DW361" i="123"/>
  <c r="DW362" i="123"/>
  <c r="DW363" i="123"/>
  <c r="DW364" i="123"/>
  <c r="DW365" i="123"/>
  <c r="DW366" i="123"/>
  <c r="DW367" i="123"/>
  <c r="DW368" i="123"/>
  <c r="DW369" i="123"/>
  <c r="DW370" i="123"/>
  <c r="DW371" i="123"/>
  <c r="DW372" i="123"/>
  <c r="DW373" i="123"/>
  <c r="DW374" i="123"/>
  <c r="DW375" i="123"/>
  <c r="DW376" i="123"/>
  <c r="DW377" i="123"/>
  <c r="DW378" i="123"/>
  <c r="DW379" i="123"/>
  <c r="DW380" i="123"/>
  <c r="DW381" i="123"/>
  <c r="DW382" i="123"/>
  <c r="DW383" i="123"/>
  <c r="DW384" i="123"/>
  <c r="DW385" i="123"/>
  <c r="DW386" i="123"/>
  <c r="DW387" i="123"/>
  <c r="DW388" i="123"/>
  <c r="DW389" i="123"/>
  <c r="DW390" i="123"/>
  <c r="DW391" i="123"/>
  <c r="DW392" i="123"/>
  <c r="DW393" i="123"/>
  <c r="DW394" i="123"/>
  <c r="DW395" i="123"/>
  <c r="DW396" i="123"/>
  <c r="DW397" i="123"/>
  <c r="DW398" i="123"/>
  <c r="DW399" i="123"/>
  <c r="DW400" i="123"/>
  <c r="DW401" i="123"/>
  <c r="DW402" i="123"/>
  <c r="DW403" i="123"/>
  <c r="DW404" i="123"/>
  <c r="DW405" i="123"/>
  <c r="DW406" i="123"/>
  <c r="DW407" i="123"/>
  <c r="DW408" i="123"/>
  <c r="DW409" i="123"/>
  <c r="DW410" i="123"/>
  <c r="DW411" i="123"/>
  <c r="DW412" i="123"/>
  <c r="DW413" i="123"/>
  <c r="DW414" i="123"/>
  <c r="DW415" i="123"/>
  <c r="DW416" i="123"/>
  <c r="DW417" i="123"/>
  <c r="DW418" i="123"/>
  <c r="DW419" i="123"/>
  <c r="DW420" i="123"/>
  <c r="DW421" i="123"/>
  <c r="DW422" i="123"/>
  <c r="DW423" i="123"/>
  <c r="DW424" i="123"/>
  <c r="DW425" i="123"/>
  <c r="DW426" i="123"/>
  <c r="DW427" i="123"/>
  <c r="DW428" i="123"/>
  <c r="DW429" i="123"/>
  <c r="DW430" i="123"/>
  <c r="DW431" i="123"/>
  <c r="DW432" i="123"/>
  <c r="DW433" i="123"/>
  <c r="DW434" i="123"/>
  <c r="DW435" i="123"/>
  <c r="DW436" i="123"/>
  <c r="DW437" i="123"/>
  <c r="DW438" i="123"/>
  <c r="DW439" i="123"/>
  <c r="DW440" i="123"/>
  <c r="DW441" i="123"/>
  <c r="DW442" i="123"/>
  <c r="DW443" i="123"/>
  <c r="DW444" i="123"/>
  <c r="DW445" i="123"/>
  <c r="DW446" i="123"/>
  <c r="DW447" i="123"/>
  <c r="DW452" i="123"/>
  <c r="DW453" i="123"/>
  <c r="DW454" i="123"/>
  <c r="DW455" i="123"/>
  <c r="DW456" i="123"/>
  <c r="DW457" i="123"/>
  <c r="DW458" i="123"/>
  <c r="DW459" i="123"/>
  <c r="DW460" i="123"/>
  <c r="DW461" i="123"/>
  <c r="DW462" i="123"/>
  <c r="DW463" i="123"/>
  <c r="DW464" i="123"/>
  <c r="DW465" i="123"/>
  <c r="DW466" i="123"/>
  <c r="DW467" i="123"/>
  <c r="DW468" i="123"/>
  <c r="DW469" i="123"/>
  <c r="DW473" i="123"/>
  <c r="DW474" i="123"/>
  <c r="DW475" i="123"/>
  <c r="DW476" i="123"/>
  <c r="DW477" i="123"/>
  <c r="DW478" i="123"/>
  <c r="DW479" i="123"/>
  <c r="DW480" i="123"/>
  <c r="DW481" i="123"/>
  <c r="DW482" i="123"/>
  <c r="DW483" i="123"/>
  <c r="DW484" i="123"/>
  <c r="DW485" i="123"/>
  <c r="DW486" i="123"/>
  <c r="DW487" i="123"/>
  <c r="DW488" i="123"/>
  <c r="DW489" i="123"/>
  <c r="DW490" i="123"/>
  <c r="DW491" i="123"/>
  <c r="DW492" i="123"/>
  <c r="DW472" i="123"/>
  <c r="DW470" i="123"/>
  <c r="DW493" i="123"/>
  <c r="DW494" i="123"/>
  <c r="DW495" i="123"/>
  <c r="DW496" i="123"/>
  <c r="DW497" i="123"/>
  <c r="DW498" i="123"/>
  <c r="DW499" i="123"/>
  <c r="DW500" i="123"/>
  <c r="DW501" i="123"/>
  <c r="DW502" i="123"/>
  <c r="DW503" i="123"/>
  <c r="DW504" i="123"/>
  <c r="DW505" i="123"/>
  <c r="DW506" i="123"/>
  <c r="DW507" i="123"/>
  <c r="DW508" i="123"/>
  <c r="DW509" i="123"/>
  <c r="DW510" i="123"/>
  <c r="DW511" i="123"/>
  <c r="DW512" i="123"/>
  <c r="DW513" i="123"/>
  <c r="DW514" i="123"/>
  <c r="DW515" i="123"/>
  <c r="DW516" i="123"/>
  <c r="DW517" i="123"/>
  <c r="DW518" i="123"/>
  <c r="DW519" i="123"/>
  <c r="DW520" i="123"/>
  <c r="DW521" i="123"/>
  <c r="DW522" i="123"/>
  <c r="DW523" i="123"/>
  <c r="DW524" i="123"/>
  <c r="DW525" i="123"/>
  <c r="DW526" i="123"/>
  <c r="DW527" i="123"/>
  <c r="DW528" i="123"/>
  <c r="DW529" i="123"/>
  <c r="DW530" i="123"/>
  <c r="DW531" i="123"/>
  <c r="DW532" i="123"/>
  <c r="DW533" i="123"/>
  <c r="DW534" i="123"/>
  <c r="DW535" i="123"/>
  <c r="DW536" i="123"/>
  <c r="DW537" i="123"/>
  <c r="DW538" i="123"/>
  <c r="DW539" i="123"/>
  <c r="DW540" i="123"/>
  <c r="DW557" i="123"/>
  <c r="DW558" i="123"/>
  <c r="DW559" i="123"/>
  <c r="DW560" i="123"/>
  <c r="DW561" i="123"/>
  <c r="DW562" i="123"/>
  <c r="DW563" i="123"/>
  <c r="DW564" i="123"/>
  <c r="DW565" i="123"/>
  <c r="DW566" i="123"/>
  <c r="DW567" i="123"/>
  <c r="DW568" i="123"/>
  <c r="DW569" i="123"/>
  <c r="DW570" i="123"/>
  <c r="DW571" i="123"/>
  <c r="DW572" i="123"/>
  <c r="DW573" i="123"/>
  <c r="DW574" i="123"/>
  <c r="DW575" i="123"/>
  <c r="DW576" i="123"/>
  <c r="DW577" i="123"/>
  <c r="DW578" i="123"/>
  <c r="DW579" i="123"/>
  <c r="DW580" i="123"/>
  <c r="DW581" i="123"/>
  <c r="DW582" i="123"/>
  <c r="DW583" i="123"/>
  <c r="DW584" i="123"/>
  <c r="DW585" i="123"/>
  <c r="DW586" i="123"/>
  <c r="DW587" i="123"/>
  <c r="DW588" i="123"/>
  <c r="DW589" i="123"/>
  <c r="DW590" i="123"/>
  <c r="DW591" i="123"/>
  <c r="DW592" i="123"/>
  <c r="DW593" i="123"/>
  <c r="DW594" i="123"/>
  <c r="DW595" i="123"/>
  <c r="DW596" i="123"/>
  <c r="DW597" i="123"/>
  <c r="DW598" i="123"/>
  <c r="DW599" i="123"/>
  <c r="DW600" i="123"/>
  <c r="DW601" i="123"/>
  <c r="DW602" i="123"/>
  <c r="DW603" i="123"/>
  <c r="DW604" i="123"/>
  <c r="DW605" i="123"/>
  <c r="DW606" i="123"/>
  <c r="DW607" i="123"/>
  <c r="DW608" i="123"/>
  <c r="DW609" i="123"/>
  <c r="DW610" i="123"/>
  <c r="DW611" i="123"/>
  <c r="DW612" i="123"/>
  <c r="DW613" i="123"/>
  <c r="DW614" i="123"/>
  <c r="DW615" i="123"/>
  <c r="DW616" i="123"/>
  <c r="DW617" i="123"/>
  <c r="DW618" i="123"/>
  <c r="DW619" i="123"/>
  <c r="DW620" i="123"/>
  <c r="DW621" i="123"/>
  <c r="DW622" i="123"/>
  <c r="DW623" i="123"/>
  <c r="DW624" i="123"/>
  <c r="DW625" i="123"/>
  <c r="DW626" i="123"/>
  <c r="DW627" i="123"/>
  <c r="DW628" i="123"/>
  <c r="DW629" i="123"/>
  <c r="DW630" i="123"/>
  <c r="DW633" i="123"/>
  <c r="DW634" i="123"/>
  <c r="DW635" i="123"/>
  <c r="DW636" i="123"/>
  <c r="DW637" i="123"/>
  <c r="DW638" i="123"/>
  <c r="DW639" i="123"/>
  <c r="DW640" i="123"/>
  <c r="DW641" i="123"/>
  <c r="DW642" i="123"/>
  <c r="DW643" i="123"/>
  <c r="DW644" i="123"/>
  <c r="DW645" i="123"/>
  <c r="DW646" i="123"/>
  <c r="DW647" i="123"/>
  <c r="DW648" i="123"/>
  <c r="DW649" i="123"/>
  <c r="DW650" i="123"/>
  <c r="DW651" i="123"/>
  <c r="DW652" i="123"/>
  <c r="DW653" i="123"/>
  <c r="DW654" i="123"/>
  <c r="DW655" i="123"/>
  <c r="DW656" i="123"/>
  <c r="DW657" i="123"/>
  <c r="DW658" i="123"/>
  <c r="DW659" i="123"/>
  <c r="DW660" i="123"/>
  <c r="DW661" i="123"/>
  <c r="DW662" i="123"/>
  <c r="DW663" i="123"/>
  <c r="DW664" i="123"/>
  <c r="DW665" i="123"/>
  <c r="DW666" i="123"/>
  <c r="DW667" i="123"/>
  <c r="DW668" i="123"/>
  <c r="DW669" i="123"/>
  <c r="DW670" i="123"/>
  <c r="DW671" i="123"/>
  <c r="DW672" i="123"/>
  <c r="DW673" i="123"/>
  <c r="DW676" i="123"/>
  <c r="DW677" i="123"/>
  <c r="DW678" i="123"/>
  <c r="DW679" i="123"/>
  <c r="DW680" i="123"/>
  <c r="DW681" i="123"/>
  <c r="DW682" i="123"/>
  <c r="DW683" i="123"/>
  <c r="DW684" i="123"/>
  <c r="DW685" i="123"/>
  <c r="DW686" i="123"/>
  <c r="DW687" i="123"/>
  <c r="DW688" i="123"/>
  <c r="DW689" i="123"/>
  <c r="DW690" i="123"/>
  <c r="DW691" i="123"/>
  <c r="DW692" i="123"/>
  <c r="DW693" i="123"/>
  <c r="DW694" i="123"/>
  <c r="DW695" i="123"/>
  <c r="DW696" i="123"/>
  <c r="DW697" i="123"/>
  <c r="DW698" i="123"/>
  <c r="DW699" i="123"/>
  <c r="DW700" i="123"/>
  <c r="DW701" i="123"/>
  <c r="DW702" i="123"/>
  <c r="DW703" i="123"/>
  <c r="DW704" i="123"/>
  <c r="DW705" i="123"/>
  <c r="DW706" i="123"/>
  <c r="DW707" i="123"/>
  <c r="DW708" i="123"/>
  <c r="DW709" i="123"/>
  <c r="DW710" i="123"/>
  <c r="DW711" i="123"/>
  <c r="DW712" i="123"/>
  <c r="DW713" i="123"/>
  <c r="DW714" i="123"/>
  <c r="DW715" i="123"/>
  <c r="DW716" i="123"/>
  <c r="DW717" i="123"/>
  <c r="DW718" i="123"/>
  <c r="DW719" i="123"/>
  <c r="DW720" i="123"/>
  <c r="DW721" i="123"/>
  <c r="DW722" i="123"/>
  <c r="DW723" i="123"/>
  <c r="DW724" i="123"/>
  <c r="DW725" i="123"/>
  <c r="DW726" i="123"/>
  <c r="DW727" i="123"/>
  <c r="DW728" i="123"/>
  <c r="DW729" i="123"/>
  <c r="DW730" i="123"/>
  <c r="DW731" i="123"/>
  <c r="DW732" i="123"/>
  <c r="DW733" i="123"/>
  <c r="DW734" i="123"/>
  <c r="DW735" i="123"/>
  <c r="DW736" i="123"/>
  <c r="DW737" i="123"/>
  <c r="DW738" i="123"/>
  <c r="DW739" i="123"/>
  <c r="DW740" i="123"/>
  <c r="DW741" i="123"/>
  <c r="DW742" i="123"/>
  <c r="DW743" i="123"/>
  <c r="DW744" i="123"/>
  <c r="DW745" i="123"/>
  <c r="DW746" i="123"/>
  <c r="DW747" i="123"/>
  <c r="DW748" i="123"/>
  <c r="DW749" i="123"/>
  <c r="DW750" i="123"/>
  <c r="DW751" i="123"/>
  <c r="DW752" i="123"/>
  <c r="DW753" i="123"/>
  <c r="DW754" i="123"/>
  <c r="DW755" i="123"/>
  <c r="DW756" i="123"/>
  <c r="DW757" i="123"/>
  <c r="DW758" i="123"/>
  <c r="DW759" i="123"/>
  <c r="DW760" i="123"/>
  <c r="DV9" i="123"/>
  <c r="DV10" i="123"/>
  <c r="DV11" i="123"/>
  <c r="DV12" i="123"/>
  <c r="DV13" i="123"/>
  <c r="DV14" i="123"/>
  <c r="DV15" i="123"/>
  <c r="DV16" i="123"/>
  <c r="DV17" i="123"/>
  <c r="DV18" i="123"/>
  <c r="DV19" i="123"/>
  <c r="DV20" i="123"/>
  <c r="DV21" i="123"/>
  <c r="DV22" i="123"/>
  <c r="DV23" i="123"/>
  <c r="DV24" i="123"/>
  <c r="DV25" i="123"/>
  <c r="DV26" i="123"/>
  <c r="DV6" i="123"/>
  <c r="DV27" i="123"/>
  <c r="DV28" i="123"/>
  <c r="DV29" i="123"/>
  <c r="DV30" i="123"/>
  <c r="DV31" i="123"/>
  <c r="DV32" i="123"/>
  <c r="DV33" i="123"/>
  <c r="DV34" i="123"/>
  <c r="DV35" i="123"/>
  <c r="DV36" i="123"/>
  <c r="DV37" i="123"/>
  <c r="DV38" i="123"/>
  <c r="DV39" i="123"/>
  <c r="DV40" i="123"/>
  <c r="DV41" i="123"/>
  <c r="DV42" i="123"/>
  <c r="DV43" i="123"/>
  <c r="DV44" i="123"/>
  <c r="DV45" i="123"/>
  <c r="DV46" i="123"/>
  <c r="DV47" i="123"/>
  <c r="DV48" i="123"/>
  <c r="DV49" i="123"/>
  <c r="DV50" i="123"/>
  <c r="DV51" i="123"/>
  <c r="DV52" i="123"/>
  <c r="DV53" i="123"/>
  <c r="DV54" i="123"/>
  <c r="DV55" i="123"/>
  <c r="DV56" i="123"/>
  <c r="DV57" i="123"/>
  <c r="DV58" i="123"/>
  <c r="DV59" i="123"/>
  <c r="DV60" i="123"/>
  <c r="DV61" i="123"/>
  <c r="DV62" i="123"/>
  <c r="DV63" i="123"/>
  <c r="DV64" i="123"/>
  <c r="DV65" i="123"/>
  <c r="DV66" i="123"/>
  <c r="DV67" i="123"/>
  <c r="DV68" i="123"/>
  <c r="DV69" i="123"/>
  <c r="DV70" i="123"/>
  <c r="DV73" i="123"/>
  <c r="DV74" i="123"/>
  <c r="DV78" i="123"/>
  <c r="DV79" i="123"/>
  <c r="DV82" i="123"/>
  <c r="DV83" i="123"/>
  <c r="DV84" i="123"/>
  <c r="DV85" i="123"/>
  <c r="DV86" i="123"/>
  <c r="DV87" i="123"/>
  <c r="DV88" i="123"/>
  <c r="DV89" i="123"/>
  <c r="DV90" i="123"/>
  <c r="DV91" i="123"/>
  <c r="DV92" i="123"/>
  <c r="DV93" i="123"/>
  <c r="DV94" i="123"/>
  <c r="DV95" i="123"/>
  <c r="DV96" i="123"/>
  <c r="DV97" i="123"/>
  <c r="DV98" i="123"/>
  <c r="DV99" i="123"/>
  <c r="DV100" i="123"/>
  <c r="DV101" i="123"/>
  <c r="DV102" i="123"/>
  <c r="DV103" i="123"/>
  <c r="DV104" i="123"/>
  <c r="DV105" i="123"/>
  <c r="DV106" i="123"/>
  <c r="DV107" i="123"/>
  <c r="DV108" i="123"/>
  <c r="DV109" i="123"/>
  <c r="DV110" i="123"/>
  <c r="DV111" i="123"/>
  <c r="DV112" i="123"/>
  <c r="DV113" i="123"/>
  <c r="DV114" i="123"/>
  <c r="DV115" i="123"/>
  <c r="DV116" i="123"/>
  <c r="DV117" i="123"/>
  <c r="DV118" i="123"/>
  <c r="DV119" i="123"/>
  <c r="DV121" i="123"/>
  <c r="DV122" i="123"/>
  <c r="DV123" i="123"/>
  <c r="DV124" i="123"/>
  <c r="DV125" i="123"/>
  <c r="DV126" i="123"/>
  <c r="DV127" i="123"/>
  <c r="DV128" i="123"/>
  <c r="DV129" i="123"/>
  <c r="DV130" i="123"/>
  <c r="DV131" i="123"/>
  <c r="DV132" i="123"/>
  <c r="DV133" i="123"/>
  <c r="DV134" i="123"/>
  <c r="DV135" i="123"/>
  <c r="DV136" i="123"/>
  <c r="DV137" i="123"/>
  <c r="DV138" i="123"/>
  <c r="DV139" i="123"/>
  <c r="DV140" i="123"/>
  <c r="DV141" i="123"/>
  <c r="DV142" i="123"/>
  <c r="DV143" i="123"/>
  <c r="DV144" i="123"/>
  <c r="DV145" i="123"/>
  <c r="DV146" i="123"/>
  <c r="DV147" i="123"/>
  <c r="DV148" i="123"/>
  <c r="DV149" i="123"/>
  <c r="DV150" i="123"/>
  <c r="DV151" i="123"/>
  <c r="DV152" i="123"/>
  <c r="DV153" i="123"/>
  <c r="DV154" i="123"/>
  <c r="DV155" i="123"/>
  <c r="DV156" i="123"/>
  <c r="DV157" i="123"/>
  <c r="DV158" i="123"/>
  <c r="DV159" i="123"/>
  <c r="DV160" i="123"/>
  <c r="DV161" i="123"/>
  <c r="DV162" i="123"/>
  <c r="DV163" i="123"/>
  <c r="DV164" i="123"/>
  <c r="DV165" i="123"/>
  <c r="DV166" i="123"/>
  <c r="DV167" i="123"/>
  <c r="DV168" i="123"/>
  <c r="DV169" i="123"/>
  <c r="DV170" i="123"/>
  <c r="DV171" i="123"/>
  <c r="DV172" i="123"/>
  <c r="DV173" i="123"/>
  <c r="DV174" i="123"/>
  <c r="DV175" i="123"/>
  <c r="DV176" i="123"/>
  <c r="DV177" i="123"/>
  <c r="DV178" i="123"/>
  <c r="DV179" i="123"/>
  <c r="DV180" i="123"/>
  <c r="DV181" i="123"/>
  <c r="DV182" i="123"/>
  <c r="DV183" i="123"/>
  <c r="DV184" i="123"/>
  <c r="DV185" i="123"/>
  <c r="DV186" i="123"/>
  <c r="DV187" i="123"/>
  <c r="DV188" i="123"/>
  <c r="DV189" i="123"/>
  <c r="DV190" i="123"/>
  <c r="DV191" i="123"/>
  <c r="DV192" i="123"/>
  <c r="DV193" i="123"/>
  <c r="DV194" i="123"/>
  <c r="DV195" i="123"/>
  <c r="DV196" i="123"/>
  <c r="DV197" i="123"/>
  <c r="DV198" i="123"/>
  <c r="DV199" i="123"/>
  <c r="DV200" i="123"/>
  <c r="DV201" i="123"/>
  <c r="DV202" i="123"/>
  <c r="DV203" i="123"/>
  <c r="DV204" i="123"/>
  <c r="DV205" i="123"/>
  <c r="DV206" i="123"/>
  <c r="DV207" i="123"/>
  <c r="DV208" i="123"/>
  <c r="DV209" i="123"/>
  <c r="DV210" i="123"/>
  <c r="DV211" i="123"/>
  <c r="DV212" i="123"/>
  <c r="DV213" i="123"/>
  <c r="DV214" i="123"/>
  <c r="DV215" i="123"/>
  <c r="DV216" i="123"/>
  <c r="DV217" i="123"/>
  <c r="DV218" i="123"/>
  <c r="DV219" i="123"/>
  <c r="DV220" i="123"/>
  <c r="DV221" i="123"/>
  <c r="DV222" i="123"/>
  <c r="DV223" i="123"/>
  <c r="DV224" i="123"/>
  <c r="DV225" i="123"/>
  <c r="DV226" i="123"/>
  <c r="DV227" i="123"/>
  <c r="DV228" i="123"/>
  <c r="DV229" i="123"/>
  <c r="DV230" i="123"/>
  <c r="DV231" i="123"/>
  <c r="DV232" i="123"/>
  <c r="DV233" i="123"/>
  <c r="DV234" i="123"/>
  <c r="DV235" i="123"/>
  <c r="DV236" i="123"/>
  <c r="DV237" i="123"/>
  <c r="DV238" i="123"/>
  <c r="DV239" i="123"/>
  <c r="DV240" i="123"/>
  <c r="DV241" i="123"/>
  <c r="DV242" i="123"/>
  <c r="DV243" i="123"/>
  <c r="DV244" i="123"/>
  <c r="DV245" i="123"/>
  <c r="DV246" i="123"/>
  <c r="DV247" i="123"/>
  <c r="DV248" i="123"/>
  <c r="DV249" i="123"/>
  <c r="DV250" i="123"/>
  <c r="DV251" i="123"/>
  <c r="DV252" i="123"/>
  <c r="DV253" i="123"/>
  <c r="DV254" i="123"/>
  <c r="DV255" i="123"/>
  <c r="DV256" i="123"/>
  <c r="DV257" i="123"/>
  <c r="DV258" i="123"/>
  <c r="DV259" i="123"/>
  <c r="DV260" i="123"/>
  <c r="DV261" i="123"/>
  <c r="DV262" i="123"/>
  <c r="DV263" i="123"/>
  <c r="DV264" i="123"/>
  <c r="DV267" i="123"/>
  <c r="DV268" i="123"/>
  <c r="DV269" i="123"/>
  <c r="DV270" i="123"/>
  <c r="DV271" i="123"/>
  <c r="DV272" i="123"/>
  <c r="DV273" i="123"/>
  <c r="DV274" i="123"/>
  <c r="DV275" i="123"/>
  <c r="DV276" i="123"/>
  <c r="DV277" i="123"/>
  <c r="DV278" i="123"/>
  <c r="DV279" i="123"/>
  <c r="DV280" i="123"/>
  <c r="DV283" i="123"/>
  <c r="DV284" i="123"/>
  <c r="DV285" i="123"/>
  <c r="DV286" i="123"/>
  <c r="DV287" i="123"/>
  <c r="DV288" i="123"/>
  <c r="DV289" i="123"/>
  <c r="DV290" i="123"/>
  <c r="DV291" i="123"/>
  <c r="DV292" i="123"/>
  <c r="DV293" i="123"/>
  <c r="DV294" i="123"/>
  <c r="DV295" i="123"/>
  <c r="DV296" i="123"/>
  <c r="DV297" i="123"/>
  <c r="DV298" i="123"/>
  <c r="DV299" i="123"/>
  <c r="DV300" i="123"/>
  <c r="DV301" i="123"/>
  <c r="DV302" i="123"/>
  <c r="DV303" i="123"/>
  <c r="DV304" i="123"/>
  <c r="DV305" i="123"/>
  <c r="DV306" i="123"/>
  <c r="DV307" i="123"/>
  <c r="DV308" i="123"/>
  <c r="DV309" i="123"/>
  <c r="DV310" i="123"/>
  <c r="DV311" i="123"/>
  <c r="DV312" i="123"/>
  <c r="DV315" i="123"/>
  <c r="DV316" i="123"/>
  <c r="DV313" i="123"/>
  <c r="DV314" i="123"/>
  <c r="DV317" i="123"/>
  <c r="DV318" i="123"/>
  <c r="DV319" i="123"/>
  <c r="DV320" i="123"/>
  <c r="DV321" i="123"/>
  <c r="DV322" i="123"/>
  <c r="DV323" i="123"/>
  <c r="DV324" i="123"/>
  <c r="DV325" i="123"/>
  <c r="DV326" i="123"/>
  <c r="DV327" i="123"/>
  <c r="DV328" i="123"/>
  <c r="DV329" i="123"/>
  <c r="DV330" i="123"/>
  <c r="DV331" i="123"/>
  <c r="DV332" i="123"/>
  <c r="DV333" i="123"/>
  <c r="DV334" i="123"/>
  <c r="DV335" i="123"/>
  <c r="DV336" i="123"/>
  <c r="DV337" i="123"/>
  <c r="DV338" i="123"/>
  <c r="DV339" i="123"/>
  <c r="DV340" i="123"/>
  <c r="DV341" i="123"/>
  <c r="DV342" i="123"/>
  <c r="DV343" i="123"/>
  <c r="DV344" i="123"/>
  <c r="DV345" i="123"/>
  <c r="DV346" i="123"/>
  <c r="DV347" i="123"/>
  <c r="DV348" i="123"/>
  <c r="DV349" i="123"/>
  <c r="DV350" i="123"/>
  <c r="DV351" i="123"/>
  <c r="DV352" i="123"/>
  <c r="DV353" i="123"/>
  <c r="DV354" i="123"/>
  <c r="DV355" i="123"/>
  <c r="DV356" i="123"/>
  <c r="DV357" i="123"/>
  <c r="DV358" i="123"/>
  <c r="DV359" i="123"/>
  <c r="DV360" i="123"/>
  <c r="DV361" i="123"/>
  <c r="DV362" i="123"/>
  <c r="DV363" i="123"/>
  <c r="DV364" i="123"/>
  <c r="DV365" i="123"/>
  <c r="DV366" i="123"/>
  <c r="DV367" i="123"/>
  <c r="DV368" i="123"/>
  <c r="DV369" i="123"/>
  <c r="DV370" i="123"/>
  <c r="DV371" i="123"/>
  <c r="DV372" i="123"/>
  <c r="DV373" i="123"/>
  <c r="DV374" i="123"/>
  <c r="DV375" i="123"/>
  <c r="DV376" i="123"/>
  <c r="DV377" i="123"/>
  <c r="DV378" i="123"/>
  <c r="DV379" i="123"/>
  <c r="DV380" i="123"/>
  <c r="DV381" i="123"/>
  <c r="DV382" i="123"/>
  <c r="DV383" i="123"/>
  <c r="DV384" i="123"/>
  <c r="DV385" i="123"/>
  <c r="DV386" i="123"/>
  <c r="DV387" i="123"/>
  <c r="DV388" i="123"/>
  <c r="DV389" i="123"/>
  <c r="DV390" i="123"/>
  <c r="DV391" i="123"/>
  <c r="DV392" i="123"/>
  <c r="DV393" i="123"/>
  <c r="DV394" i="123"/>
  <c r="DV395" i="123"/>
  <c r="DV396" i="123"/>
  <c r="DV397" i="123"/>
  <c r="DV398" i="123"/>
  <c r="DV399" i="123"/>
  <c r="DV400" i="123"/>
  <c r="DV401" i="123"/>
  <c r="DV402" i="123"/>
  <c r="DV403" i="123"/>
  <c r="DV404" i="123"/>
  <c r="DV405" i="123"/>
  <c r="DV406" i="123"/>
  <c r="DV407" i="123"/>
  <c r="DV408" i="123"/>
  <c r="DV409" i="123"/>
  <c r="DV410" i="123"/>
  <c r="DV411" i="123"/>
  <c r="DV412" i="123"/>
  <c r="DV413" i="123"/>
  <c r="DV414" i="123"/>
  <c r="DV415" i="123"/>
  <c r="DV416" i="123"/>
  <c r="DV417" i="123"/>
  <c r="DV418" i="123"/>
  <c r="DV419" i="123"/>
  <c r="DV420" i="123"/>
  <c r="DV421" i="123"/>
  <c r="DV422" i="123"/>
  <c r="DV423" i="123"/>
  <c r="DV424" i="123"/>
  <c r="DV425" i="123"/>
  <c r="DV426" i="123"/>
  <c r="DV427" i="123"/>
  <c r="DV428" i="123"/>
  <c r="DV429" i="123"/>
  <c r="DV430" i="123"/>
  <c r="DV431" i="123"/>
  <c r="DV432" i="123"/>
  <c r="DV433" i="123"/>
  <c r="DV434" i="123"/>
  <c r="DV435" i="123"/>
  <c r="DV436" i="123"/>
  <c r="DV437" i="123"/>
  <c r="DV438" i="123"/>
  <c r="DV439" i="123"/>
  <c r="DV440" i="123"/>
  <c r="DV441" i="123"/>
  <c r="DV442" i="123"/>
  <c r="DV443" i="123"/>
  <c r="DV444" i="123"/>
  <c r="DV445" i="123"/>
  <c r="DV446" i="123"/>
  <c r="DV447" i="123"/>
  <c r="DV452" i="123"/>
  <c r="DV453" i="123"/>
  <c r="DV454" i="123"/>
  <c r="DV455" i="123"/>
  <c r="DV456" i="123"/>
  <c r="DV457" i="123"/>
  <c r="DV458" i="123"/>
  <c r="DV459" i="123"/>
  <c r="DV460" i="123"/>
  <c r="DV461" i="123"/>
  <c r="DV462" i="123"/>
  <c r="DV463" i="123"/>
  <c r="DV464" i="123"/>
  <c r="DV465" i="123"/>
  <c r="DV466" i="123"/>
  <c r="DV467" i="123"/>
  <c r="DV468" i="123"/>
  <c r="DV469" i="123"/>
  <c r="DV473" i="123"/>
  <c r="DV474" i="123"/>
  <c r="DV475" i="123"/>
  <c r="DV476" i="123"/>
  <c r="DV477" i="123"/>
  <c r="DV478" i="123"/>
  <c r="DV479" i="123"/>
  <c r="DV480" i="123"/>
  <c r="DV481" i="123"/>
  <c r="DV482" i="123"/>
  <c r="DV483" i="123"/>
  <c r="DV484" i="123"/>
  <c r="DV485" i="123"/>
  <c r="DV486" i="123"/>
  <c r="DV487" i="123"/>
  <c r="DV488" i="123"/>
  <c r="DV489" i="123"/>
  <c r="DV490" i="123"/>
  <c r="DV491" i="123"/>
  <c r="DV492" i="123"/>
  <c r="DV472" i="123"/>
  <c r="DV470" i="123"/>
  <c r="DV493" i="123"/>
  <c r="DV494" i="123"/>
  <c r="DV495" i="123"/>
  <c r="DV496" i="123"/>
  <c r="DV497" i="123"/>
  <c r="DV498" i="123"/>
  <c r="DV499" i="123"/>
  <c r="DV500" i="123"/>
  <c r="DV501" i="123"/>
  <c r="DV502" i="123"/>
  <c r="DV503" i="123"/>
  <c r="DV504" i="123"/>
  <c r="DV505" i="123"/>
  <c r="DV506" i="123"/>
  <c r="DV507" i="123"/>
  <c r="DV508" i="123"/>
  <c r="DV509" i="123"/>
  <c r="DV510" i="123"/>
  <c r="DV511" i="123"/>
  <c r="DV512" i="123"/>
  <c r="DV513" i="123"/>
  <c r="DV514" i="123"/>
  <c r="DV515" i="123"/>
  <c r="DV516" i="123"/>
  <c r="DV517" i="123"/>
  <c r="DV518" i="123"/>
  <c r="DV519" i="123"/>
  <c r="DV520" i="123"/>
  <c r="DV521" i="123"/>
  <c r="DV522" i="123"/>
  <c r="DV523" i="123"/>
  <c r="DV524" i="123"/>
  <c r="DV525" i="123"/>
  <c r="DV526" i="123"/>
  <c r="DV527" i="123"/>
  <c r="DV528" i="123"/>
  <c r="DV529" i="123"/>
  <c r="DV530" i="123"/>
  <c r="DV531" i="123"/>
  <c r="DV532" i="123"/>
  <c r="DV533" i="123"/>
  <c r="DV534" i="123"/>
  <c r="DV535" i="123"/>
  <c r="DV536" i="123"/>
  <c r="DV537" i="123"/>
  <c r="DV538" i="123"/>
  <c r="DV539" i="123"/>
  <c r="DV540" i="123"/>
  <c r="DV557" i="123"/>
  <c r="DV558" i="123"/>
  <c r="DV559" i="123"/>
  <c r="DV560" i="123"/>
  <c r="DV561" i="123"/>
  <c r="DV562" i="123"/>
  <c r="DV563" i="123"/>
  <c r="DV564" i="123"/>
  <c r="DV565" i="123"/>
  <c r="DV566" i="123"/>
  <c r="DV567" i="123"/>
  <c r="DV568" i="123"/>
  <c r="DV569" i="123"/>
  <c r="DV570" i="123"/>
  <c r="DV571" i="123"/>
  <c r="DV572" i="123"/>
  <c r="DV573" i="123"/>
  <c r="DV574" i="123"/>
  <c r="DV575" i="123"/>
  <c r="DV576" i="123"/>
  <c r="DV577" i="123"/>
  <c r="DV578" i="123"/>
  <c r="DV579" i="123"/>
  <c r="DV580" i="123"/>
  <c r="DV581" i="123"/>
  <c r="DV582" i="123"/>
  <c r="DV583" i="123"/>
  <c r="DV584" i="123"/>
  <c r="DV585" i="123"/>
  <c r="DV586" i="123"/>
  <c r="DV587" i="123"/>
  <c r="DV588" i="123"/>
  <c r="DV589" i="123"/>
  <c r="DV590" i="123"/>
  <c r="DV591" i="123"/>
  <c r="DV592" i="123"/>
  <c r="DV593" i="123"/>
  <c r="DV594" i="123"/>
  <c r="DV595" i="123"/>
  <c r="DV596" i="123"/>
  <c r="DV597" i="123"/>
  <c r="DV598" i="123"/>
  <c r="DV599" i="123"/>
  <c r="DV600" i="123"/>
  <c r="DV601" i="123"/>
  <c r="DV602" i="123"/>
  <c r="DV603" i="123"/>
  <c r="DV604" i="123"/>
  <c r="DV605" i="123"/>
  <c r="DV606" i="123"/>
  <c r="DV607" i="123"/>
  <c r="DV608" i="123"/>
  <c r="DV609" i="123"/>
  <c r="DV610" i="123"/>
  <c r="DV611" i="123"/>
  <c r="DV612" i="123"/>
  <c r="DV613" i="123"/>
  <c r="DV614" i="123"/>
  <c r="DV615" i="123"/>
  <c r="DV616" i="123"/>
  <c r="DV617" i="123"/>
  <c r="DV618" i="123"/>
  <c r="DV619" i="123"/>
  <c r="DV620" i="123"/>
  <c r="DV621" i="123"/>
  <c r="DV622" i="123"/>
  <c r="DV623" i="123"/>
  <c r="DV624" i="123"/>
  <c r="DV625" i="123"/>
  <c r="DV626" i="123"/>
  <c r="DV627" i="123"/>
  <c r="DV628" i="123"/>
  <c r="DV629" i="123"/>
  <c r="DV630" i="123"/>
  <c r="DV633" i="123"/>
  <c r="DV634" i="123"/>
  <c r="DV635" i="123"/>
  <c r="DV636" i="123"/>
  <c r="DV637" i="123"/>
  <c r="DV638" i="123"/>
  <c r="DV639" i="123"/>
  <c r="DV640" i="123"/>
  <c r="DV641" i="123"/>
  <c r="DV642" i="123"/>
  <c r="DV643" i="123"/>
  <c r="DV644" i="123"/>
  <c r="DV645" i="123"/>
  <c r="DV646" i="123"/>
  <c r="DV647" i="123"/>
  <c r="DV648" i="123"/>
  <c r="DV649" i="123"/>
  <c r="DV650" i="123"/>
  <c r="DV651" i="123"/>
  <c r="DV652" i="123"/>
  <c r="DV653" i="123"/>
  <c r="DV654" i="123"/>
  <c r="DV655" i="123"/>
  <c r="DV656" i="123"/>
  <c r="DV657" i="123"/>
  <c r="DV658" i="123"/>
  <c r="DV659" i="123"/>
  <c r="DV660" i="123"/>
  <c r="DV661" i="123"/>
  <c r="DV662" i="123"/>
  <c r="DV663" i="123"/>
  <c r="DV664" i="123"/>
  <c r="DV665" i="123"/>
  <c r="DV666" i="123"/>
  <c r="DV667" i="123"/>
  <c r="DV668" i="123"/>
  <c r="DV669" i="123"/>
  <c r="DV670" i="123"/>
  <c r="DV671" i="123"/>
  <c r="DV672" i="123"/>
  <c r="DV673" i="123"/>
  <c r="DV676" i="123"/>
  <c r="DV677" i="123"/>
  <c r="DV678" i="123"/>
  <c r="DV679" i="123"/>
  <c r="DV680" i="123"/>
  <c r="DV681" i="123"/>
  <c r="DV682" i="123"/>
  <c r="DV683" i="123"/>
  <c r="DV684" i="123"/>
  <c r="DV685" i="123"/>
  <c r="DV686" i="123"/>
  <c r="DV687" i="123"/>
  <c r="DV688" i="123"/>
  <c r="DV689" i="123"/>
  <c r="DV690" i="123"/>
  <c r="DV691" i="123"/>
  <c r="DV692" i="123"/>
  <c r="DV693" i="123"/>
  <c r="DV694" i="123"/>
  <c r="DV695" i="123"/>
  <c r="DV696" i="123"/>
  <c r="DV697" i="123"/>
  <c r="DV698" i="123"/>
  <c r="DV699" i="123"/>
  <c r="DV700" i="123"/>
  <c r="DV701" i="123"/>
  <c r="DV702" i="123"/>
  <c r="DV703" i="123"/>
  <c r="DV704" i="123"/>
  <c r="DV705" i="123"/>
  <c r="DV706" i="123"/>
  <c r="DV707" i="123"/>
  <c r="DV708" i="123"/>
  <c r="DV709" i="123"/>
  <c r="DV710" i="123"/>
  <c r="DV711" i="123"/>
  <c r="DV712" i="123"/>
  <c r="DV713" i="123"/>
  <c r="DV714" i="123"/>
  <c r="DV715" i="123"/>
  <c r="DV716" i="123"/>
  <c r="DV717" i="123"/>
  <c r="DV718" i="123"/>
  <c r="DV719" i="123"/>
  <c r="DV720" i="123"/>
  <c r="DV721" i="123"/>
  <c r="DV722" i="123"/>
  <c r="DV723" i="123"/>
  <c r="DV724" i="123"/>
  <c r="DV725" i="123"/>
  <c r="DV726" i="123"/>
  <c r="DV727" i="123"/>
  <c r="DV728" i="123"/>
  <c r="DV729" i="123"/>
  <c r="DV730" i="123"/>
  <c r="DV731" i="123"/>
  <c r="DV732" i="123"/>
  <c r="DV733" i="123"/>
  <c r="DV734" i="123"/>
  <c r="DV735" i="123"/>
  <c r="DV736" i="123"/>
  <c r="DV737" i="123"/>
  <c r="DV738" i="123"/>
  <c r="DV739" i="123"/>
  <c r="DV740" i="123"/>
  <c r="DV741" i="123"/>
  <c r="DV742" i="123"/>
  <c r="DV743" i="123"/>
  <c r="DV744" i="123"/>
  <c r="DV745" i="123"/>
  <c r="DV746" i="123"/>
  <c r="DV747" i="123"/>
  <c r="DV748" i="123"/>
  <c r="DV749" i="123"/>
  <c r="DV750" i="123"/>
  <c r="DV751" i="123"/>
  <c r="DV752" i="123"/>
  <c r="DV753" i="123"/>
  <c r="DV754" i="123"/>
  <c r="DV755" i="123"/>
  <c r="DV756" i="123"/>
  <c r="DV757" i="123"/>
  <c r="DV758" i="123"/>
  <c r="DV759" i="123"/>
  <c r="DV760" i="123"/>
  <c r="EA5" i="123"/>
  <c r="DZ5" i="123"/>
  <c r="DY5" i="123"/>
  <c r="DX5" i="123"/>
  <c r="DW5" i="123"/>
  <c r="DV5" i="123"/>
  <c r="DU9" i="123"/>
  <c r="DU10" i="123"/>
  <c r="DU11" i="123"/>
  <c r="DU12" i="123"/>
  <c r="DU13" i="123"/>
  <c r="DU14" i="123"/>
  <c r="DU15" i="123"/>
  <c r="DU16" i="123"/>
  <c r="DU17" i="123"/>
  <c r="DU18" i="123"/>
  <c r="DU19" i="123"/>
  <c r="DU20" i="123"/>
  <c r="DU21" i="123"/>
  <c r="DU22" i="123"/>
  <c r="DU23" i="123"/>
  <c r="DU24" i="123"/>
  <c r="DU25" i="123"/>
  <c r="DU26" i="123"/>
  <c r="DU6" i="123"/>
  <c r="DU27" i="123"/>
  <c r="DU28" i="123"/>
  <c r="DU29" i="123"/>
  <c r="DU30" i="123"/>
  <c r="DU31" i="123"/>
  <c r="DU32" i="123"/>
  <c r="DU33" i="123"/>
  <c r="DU34" i="123"/>
  <c r="DU35" i="123"/>
  <c r="DU36" i="123"/>
  <c r="DU37" i="123"/>
  <c r="DU38" i="123"/>
  <c r="DU39" i="123"/>
  <c r="DU40" i="123"/>
  <c r="DU41" i="123"/>
  <c r="DU42" i="123"/>
  <c r="DU43" i="123"/>
  <c r="DU44" i="123"/>
  <c r="DU45" i="123"/>
  <c r="DU46" i="123"/>
  <c r="DU47" i="123"/>
  <c r="DU48" i="123"/>
  <c r="DU49" i="123"/>
  <c r="DU50" i="123"/>
  <c r="DU51" i="123"/>
  <c r="DU52" i="123"/>
  <c r="DU53" i="123"/>
  <c r="DU54" i="123"/>
  <c r="DU55" i="123"/>
  <c r="DU56" i="123"/>
  <c r="DU57" i="123"/>
  <c r="DU58" i="123"/>
  <c r="DU59" i="123"/>
  <c r="DU60" i="123"/>
  <c r="DU61" i="123"/>
  <c r="DU62" i="123"/>
  <c r="DU63" i="123"/>
  <c r="DU64" i="123"/>
  <c r="DU65" i="123"/>
  <c r="DU66" i="123"/>
  <c r="DU67" i="123"/>
  <c r="DU68" i="123"/>
  <c r="DU69" i="123"/>
  <c r="DU70" i="123"/>
  <c r="DU73" i="123"/>
  <c r="DU74" i="123"/>
  <c r="DU78" i="123"/>
  <c r="DU79" i="123"/>
  <c r="DU82" i="123"/>
  <c r="DU83" i="123"/>
  <c r="DU84" i="123"/>
  <c r="DU85" i="123"/>
  <c r="DU86" i="123"/>
  <c r="DU87" i="123"/>
  <c r="DU88" i="123"/>
  <c r="DU89" i="123"/>
  <c r="DU90" i="123"/>
  <c r="DU91" i="123"/>
  <c r="DU92" i="123"/>
  <c r="DU93" i="123"/>
  <c r="DU94" i="123"/>
  <c r="DU95" i="123"/>
  <c r="DU96" i="123"/>
  <c r="DU97" i="123"/>
  <c r="DU98" i="123"/>
  <c r="DU99" i="123"/>
  <c r="DU100" i="123"/>
  <c r="DU101" i="123"/>
  <c r="DU102" i="123"/>
  <c r="DU103" i="123"/>
  <c r="DU104" i="123"/>
  <c r="DU105" i="123"/>
  <c r="DU106" i="123"/>
  <c r="DU107" i="123"/>
  <c r="DU108" i="123"/>
  <c r="DU109" i="123"/>
  <c r="DU110" i="123"/>
  <c r="DU111" i="123"/>
  <c r="DU112" i="123"/>
  <c r="DU113" i="123"/>
  <c r="DU114" i="123"/>
  <c r="DU115" i="123"/>
  <c r="DU116" i="123"/>
  <c r="DU117" i="123"/>
  <c r="DU118" i="123"/>
  <c r="DU119" i="123"/>
  <c r="DU121" i="123"/>
  <c r="DU122" i="123"/>
  <c r="DU123" i="123"/>
  <c r="DU124" i="123"/>
  <c r="DU125" i="123"/>
  <c r="DU126" i="123"/>
  <c r="DU127" i="123"/>
  <c r="DU128" i="123"/>
  <c r="DU129" i="123"/>
  <c r="DU130" i="123"/>
  <c r="DU131" i="123"/>
  <c r="DU132" i="123"/>
  <c r="DU133" i="123"/>
  <c r="DU134" i="123"/>
  <c r="DU135" i="123"/>
  <c r="DU136" i="123"/>
  <c r="DU137" i="123"/>
  <c r="DU138" i="123"/>
  <c r="DU139" i="123"/>
  <c r="DU140" i="123"/>
  <c r="DU141" i="123"/>
  <c r="DU142" i="123"/>
  <c r="DU143" i="123"/>
  <c r="DU144" i="123"/>
  <c r="DU145" i="123"/>
  <c r="DU146" i="123"/>
  <c r="DU147" i="123"/>
  <c r="DU148" i="123"/>
  <c r="DU149" i="123"/>
  <c r="DU150" i="123"/>
  <c r="DU151" i="123"/>
  <c r="DU152" i="123"/>
  <c r="DU153" i="123"/>
  <c r="DU154" i="123"/>
  <c r="DU155" i="123"/>
  <c r="DU156" i="123"/>
  <c r="DU157" i="123"/>
  <c r="DU158" i="123"/>
  <c r="DU159" i="123"/>
  <c r="DU160" i="123"/>
  <c r="DU161" i="123"/>
  <c r="DU162" i="123"/>
  <c r="DU163" i="123"/>
  <c r="DU164" i="123"/>
  <c r="DU165" i="123"/>
  <c r="DU166" i="123"/>
  <c r="DU167" i="123"/>
  <c r="DU168" i="123"/>
  <c r="DU169" i="123"/>
  <c r="DU170" i="123"/>
  <c r="DU171" i="123"/>
  <c r="DU172" i="123"/>
  <c r="DU173" i="123"/>
  <c r="DU174" i="123"/>
  <c r="DU175" i="123"/>
  <c r="DU176" i="123"/>
  <c r="DU177" i="123"/>
  <c r="DU178" i="123"/>
  <c r="DU179" i="123"/>
  <c r="DU180" i="123"/>
  <c r="DU181" i="123"/>
  <c r="DU182" i="123"/>
  <c r="DU183" i="123"/>
  <c r="DU184" i="123"/>
  <c r="DU185" i="123"/>
  <c r="DU186" i="123"/>
  <c r="DU187" i="123"/>
  <c r="DU188" i="123"/>
  <c r="DU189" i="123"/>
  <c r="DU190" i="123"/>
  <c r="DU191" i="123"/>
  <c r="DU192" i="123"/>
  <c r="DU193" i="123"/>
  <c r="DU194" i="123"/>
  <c r="DU195" i="123"/>
  <c r="DU196" i="123"/>
  <c r="DU197" i="123"/>
  <c r="DU198" i="123"/>
  <c r="DU199" i="123"/>
  <c r="DU200" i="123"/>
  <c r="DU201" i="123"/>
  <c r="DU202" i="123"/>
  <c r="DU203" i="123"/>
  <c r="DU204" i="123"/>
  <c r="DU205" i="123"/>
  <c r="DU206" i="123"/>
  <c r="DU207" i="123"/>
  <c r="DU208" i="123"/>
  <c r="DU209" i="123"/>
  <c r="DU210" i="123"/>
  <c r="DU211" i="123"/>
  <c r="DU212" i="123"/>
  <c r="DU213" i="123"/>
  <c r="DU214" i="123"/>
  <c r="DU215" i="123"/>
  <c r="DU216" i="123"/>
  <c r="DU217" i="123"/>
  <c r="DU218" i="123"/>
  <c r="DU219" i="123"/>
  <c r="DU220" i="123"/>
  <c r="DU221" i="123"/>
  <c r="DU222" i="123"/>
  <c r="DU223" i="123"/>
  <c r="DU224" i="123"/>
  <c r="DU225" i="123"/>
  <c r="DU226" i="123"/>
  <c r="DU227" i="123"/>
  <c r="DU228" i="123"/>
  <c r="DU229" i="123"/>
  <c r="DU230" i="123"/>
  <c r="DU231" i="123"/>
  <c r="DU232" i="123"/>
  <c r="DU233" i="123"/>
  <c r="DU234" i="123"/>
  <c r="DU235" i="123"/>
  <c r="DU236" i="123"/>
  <c r="DU237" i="123"/>
  <c r="DU238" i="123"/>
  <c r="DU239" i="123"/>
  <c r="DU240" i="123"/>
  <c r="DU241" i="123"/>
  <c r="DU242" i="123"/>
  <c r="DU243" i="123"/>
  <c r="DU244" i="123"/>
  <c r="DU245" i="123"/>
  <c r="DU246" i="123"/>
  <c r="DU247" i="123"/>
  <c r="DU248" i="123"/>
  <c r="DU249" i="123"/>
  <c r="DU250" i="123"/>
  <c r="DU251" i="123"/>
  <c r="DU252" i="123"/>
  <c r="DU253" i="123"/>
  <c r="DU254" i="123"/>
  <c r="DU255" i="123"/>
  <c r="DU256" i="123"/>
  <c r="DU257" i="123"/>
  <c r="DU258" i="123"/>
  <c r="DU259" i="123"/>
  <c r="DU260" i="123"/>
  <c r="DU261" i="123"/>
  <c r="DU262" i="123"/>
  <c r="DU263" i="123"/>
  <c r="DU264" i="123"/>
  <c r="DU267" i="123"/>
  <c r="DU268" i="123"/>
  <c r="DU269" i="123"/>
  <c r="DU270" i="123"/>
  <c r="DU271" i="123"/>
  <c r="DU272" i="123"/>
  <c r="DU273" i="123"/>
  <c r="DU274" i="123"/>
  <c r="DU275" i="123"/>
  <c r="DU276" i="123"/>
  <c r="DU277" i="123"/>
  <c r="DU278" i="123"/>
  <c r="DU279" i="123"/>
  <c r="DU280" i="123"/>
  <c r="DU283" i="123"/>
  <c r="DU284" i="123"/>
  <c r="DU285" i="123"/>
  <c r="DU286" i="123"/>
  <c r="DU287" i="123"/>
  <c r="DU288" i="123"/>
  <c r="DU289" i="123"/>
  <c r="DU290" i="123"/>
  <c r="DU291" i="123"/>
  <c r="DU292" i="123"/>
  <c r="DU293" i="123"/>
  <c r="DU294" i="123"/>
  <c r="DU295" i="123"/>
  <c r="DU296" i="123"/>
  <c r="DU297" i="123"/>
  <c r="DU298" i="123"/>
  <c r="DU299" i="123"/>
  <c r="DU300" i="123"/>
  <c r="DU301" i="123"/>
  <c r="DU302" i="123"/>
  <c r="DU303" i="123"/>
  <c r="DU304" i="123"/>
  <c r="DU305" i="123"/>
  <c r="DU306" i="123"/>
  <c r="DU307" i="123"/>
  <c r="DU308" i="123"/>
  <c r="DU309" i="123"/>
  <c r="DU310" i="123"/>
  <c r="DU311" i="123"/>
  <c r="DU312" i="123"/>
  <c r="DU315" i="123"/>
  <c r="DU316" i="123"/>
  <c r="DU313" i="123"/>
  <c r="DU314" i="123"/>
  <c r="DU317" i="123"/>
  <c r="DU318" i="123"/>
  <c r="DU319" i="123"/>
  <c r="DU320" i="123"/>
  <c r="DU321" i="123"/>
  <c r="DU322" i="123"/>
  <c r="DU323" i="123"/>
  <c r="DU324" i="123"/>
  <c r="DU325" i="123"/>
  <c r="DU326" i="123"/>
  <c r="DU327" i="123"/>
  <c r="DU328" i="123"/>
  <c r="DU329" i="123"/>
  <c r="DU330" i="123"/>
  <c r="DU331" i="123"/>
  <c r="DU332" i="123"/>
  <c r="DU333" i="123"/>
  <c r="DU334" i="123"/>
  <c r="DU335" i="123"/>
  <c r="DU336" i="123"/>
  <c r="DU337" i="123"/>
  <c r="DU338" i="123"/>
  <c r="DU339" i="123"/>
  <c r="DU340" i="123"/>
  <c r="DU341" i="123"/>
  <c r="DU342" i="123"/>
  <c r="DU343" i="123"/>
  <c r="DU344" i="123"/>
  <c r="DU345" i="123"/>
  <c r="DU346" i="123"/>
  <c r="DU347" i="123"/>
  <c r="DU348" i="123"/>
  <c r="DU349" i="123"/>
  <c r="DU350" i="123"/>
  <c r="DU351" i="123"/>
  <c r="DU352" i="123"/>
  <c r="DU353" i="123"/>
  <c r="DU354" i="123"/>
  <c r="DU355" i="123"/>
  <c r="DU356" i="123"/>
  <c r="DU357" i="123"/>
  <c r="DU358" i="123"/>
  <c r="DU359" i="123"/>
  <c r="DU360" i="123"/>
  <c r="DU361" i="123"/>
  <c r="DU362" i="123"/>
  <c r="DU363" i="123"/>
  <c r="DU364" i="123"/>
  <c r="DU365" i="123"/>
  <c r="DU366" i="123"/>
  <c r="DU367" i="123"/>
  <c r="DU368" i="123"/>
  <c r="DU369" i="123"/>
  <c r="DU370" i="123"/>
  <c r="DU371" i="123"/>
  <c r="DU372" i="123"/>
  <c r="DU373" i="123"/>
  <c r="DU374" i="123"/>
  <c r="DU375" i="123"/>
  <c r="DU376" i="123"/>
  <c r="DU377" i="123"/>
  <c r="DU378" i="123"/>
  <c r="DU379" i="123"/>
  <c r="DU380" i="123"/>
  <c r="DU381" i="123"/>
  <c r="DU382" i="123"/>
  <c r="DU383" i="123"/>
  <c r="DU384" i="123"/>
  <c r="DU385" i="123"/>
  <c r="DU386" i="123"/>
  <c r="DU387" i="123"/>
  <c r="DU388" i="123"/>
  <c r="DU389" i="123"/>
  <c r="DU390" i="123"/>
  <c r="DU391" i="123"/>
  <c r="DU392" i="123"/>
  <c r="DU393" i="123"/>
  <c r="DU394" i="123"/>
  <c r="DU395" i="123"/>
  <c r="DU396" i="123"/>
  <c r="DU397" i="123"/>
  <c r="DU398" i="123"/>
  <c r="DU399" i="123"/>
  <c r="DU400" i="123"/>
  <c r="DU401" i="123"/>
  <c r="DU402" i="123"/>
  <c r="DU403" i="123"/>
  <c r="DU404" i="123"/>
  <c r="DU405" i="123"/>
  <c r="DU406" i="123"/>
  <c r="DU407" i="123"/>
  <c r="DU408" i="123"/>
  <c r="DU409" i="123"/>
  <c r="DU410" i="123"/>
  <c r="DU411" i="123"/>
  <c r="DU412" i="123"/>
  <c r="DU413" i="123"/>
  <c r="DU414" i="123"/>
  <c r="DU415" i="123"/>
  <c r="DU416" i="123"/>
  <c r="DU417" i="123"/>
  <c r="DU418" i="123"/>
  <c r="DU419" i="123"/>
  <c r="DU420" i="123"/>
  <c r="DU421" i="123"/>
  <c r="DU422" i="123"/>
  <c r="DU423" i="123"/>
  <c r="DU424" i="123"/>
  <c r="DU425" i="123"/>
  <c r="DU426" i="123"/>
  <c r="DU427" i="123"/>
  <c r="DU428" i="123"/>
  <c r="DU429" i="123"/>
  <c r="DU430" i="123"/>
  <c r="DU431" i="123"/>
  <c r="DU432" i="123"/>
  <c r="DU433" i="123"/>
  <c r="DU434" i="123"/>
  <c r="DU435" i="123"/>
  <c r="DU436" i="123"/>
  <c r="DU437" i="123"/>
  <c r="DU438" i="123"/>
  <c r="DU439" i="123"/>
  <c r="DU440" i="123"/>
  <c r="DU441" i="123"/>
  <c r="DU442" i="123"/>
  <c r="DU443" i="123"/>
  <c r="DU444" i="123"/>
  <c r="DU445" i="123"/>
  <c r="DU446" i="123"/>
  <c r="DU447" i="123"/>
  <c r="DU452" i="123"/>
  <c r="DU453" i="123"/>
  <c r="DU454" i="123"/>
  <c r="DU455" i="123"/>
  <c r="DU456" i="123"/>
  <c r="DU457" i="123"/>
  <c r="DU458" i="123"/>
  <c r="DU459" i="123"/>
  <c r="DU460" i="123"/>
  <c r="DU461" i="123"/>
  <c r="DU462" i="123"/>
  <c r="DU463" i="123"/>
  <c r="DU464" i="123"/>
  <c r="DU465" i="123"/>
  <c r="DU466" i="123"/>
  <c r="DU467" i="123"/>
  <c r="DU468" i="123"/>
  <c r="DU469" i="123"/>
  <c r="DU473" i="123"/>
  <c r="DU474" i="123"/>
  <c r="DU475" i="123"/>
  <c r="DU476" i="123"/>
  <c r="DU477" i="123"/>
  <c r="DU478" i="123"/>
  <c r="DU479" i="123"/>
  <c r="DU480" i="123"/>
  <c r="DU481" i="123"/>
  <c r="DU482" i="123"/>
  <c r="DU483" i="123"/>
  <c r="DU484" i="123"/>
  <c r="DU485" i="123"/>
  <c r="DU486" i="123"/>
  <c r="DU487" i="123"/>
  <c r="DU488" i="123"/>
  <c r="DU489" i="123"/>
  <c r="DU490" i="123"/>
  <c r="DU491" i="123"/>
  <c r="DU492" i="123"/>
  <c r="DU472" i="123"/>
  <c r="DU470" i="123"/>
  <c r="DU493" i="123"/>
  <c r="DU494" i="123"/>
  <c r="DU495" i="123"/>
  <c r="DU496" i="123"/>
  <c r="DU497" i="123"/>
  <c r="DU498" i="123"/>
  <c r="DU499" i="123"/>
  <c r="DU500" i="123"/>
  <c r="DU501" i="123"/>
  <c r="DU502" i="123"/>
  <c r="DU503" i="123"/>
  <c r="DU504" i="123"/>
  <c r="DU505" i="123"/>
  <c r="DU506" i="123"/>
  <c r="DU507" i="123"/>
  <c r="DU508" i="123"/>
  <c r="DU509" i="123"/>
  <c r="DU510" i="123"/>
  <c r="DU511" i="123"/>
  <c r="DU512" i="123"/>
  <c r="DU513" i="123"/>
  <c r="DU514" i="123"/>
  <c r="DU515" i="123"/>
  <c r="DU516" i="123"/>
  <c r="DU517" i="123"/>
  <c r="DU518" i="123"/>
  <c r="DU519" i="123"/>
  <c r="DU520" i="123"/>
  <c r="DU521" i="123"/>
  <c r="DU522" i="123"/>
  <c r="DU523" i="123"/>
  <c r="DU524" i="123"/>
  <c r="DU525" i="123"/>
  <c r="DU526" i="123"/>
  <c r="DU527" i="123"/>
  <c r="DU528" i="123"/>
  <c r="DU529" i="123"/>
  <c r="DU530" i="123"/>
  <c r="DU531" i="123"/>
  <c r="DU532" i="123"/>
  <c r="DU533" i="123"/>
  <c r="DU534" i="123"/>
  <c r="DU535" i="123"/>
  <c r="DU536" i="123"/>
  <c r="DU537" i="123"/>
  <c r="DU538" i="123"/>
  <c r="DU539" i="123"/>
  <c r="DU540" i="123"/>
  <c r="DU557" i="123"/>
  <c r="DU558" i="123"/>
  <c r="DU559" i="123"/>
  <c r="DU560" i="123"/>
  <c r="DU561" i="123"/>
  <c r="DU562" i="123"/>
  <c r="DU563" i="123"/>
  <c r="DU564" i="123"/>
  <c r="DU565" i="123"/>
  <c r="DU566" i="123"/>
  <c r="DU567" i="123"/>
  <c r="DU568" i="123"/>
  <c r="DU569" i="123"/>
  <c r="DU570" i="123"/>
  <c r="DU571" i="123"/>
  <c r="DU572" i="123"/>
  <c r="DU573" i="123"/>
  <c r="DU574" i="123"/>
  <c r="DU575" i="123"/>
  <c r="DU576" i="123"/>
  <c r="DU577" i="123"/>
  <c r="DU578" i="123"/>
  <c r="DU579" i="123"/>
  <c r="DU580" i="123"/>
  <c r="DU581" i="123"/>
  <c r="DU582" i="123"/>
  <c r="DU583" i="123"/>
  <c r="DU584" i="123"/>
  <c r="DU585" i="123"/>
  <c r="DU586" i="123"/>
  <c r="DU587" i="123"/>
  <c r="DU588" i="123"/>
  <c r="DU589" i="123"/>
  <c r="DU590" i="123"/>
  <c r="DU591" i="123"/>
  <c r="DU592" i="123"/>
  <c r="DU593" i="123"/>
  <c r="DU594" i="123"/>
  <c r="DU595" i="123"/>
  <c r="DU596" i="123"/>
  <c r="DU597" i="123"/>
  <c r="DU598" i="123"/>
  <c r="DU599" i="123"/>
  <c r="DU600" i="123"/>
  <c r="DU601" i="123"/>
  <c r="DU602" i="123"/>
  <c r="DU603" i="123"/>
  <c r="DU604" i="123"/>
  <c r="DU605" i="123"/>
  <c r="DU606" i="123"/>
  <c r="DU607" i="123"/>
  <c r="DU608" i="123"/>
  <c r="DU609" i="123"/>
  <c r="DU610" i="123"/>
  <c r="DU611" i="123"/>
  <c r="DU612" i="123"/>
  <c r="DU613" i="123"/>
  <c r="DU614" i="123"/>
  <c r="DU615" i="123"/>
  <c r="DU616" i="123"/>
  <c r="DU617" i="123"/>
  <c r="DU618" i="123"/>
  <c r="DU619" i="123"/>
  <c r="DU620" i="123"/>
  <c r="DU621" i="123"/>
  <c r="DU622" i="123"/>
  <c r="DU623" i="123"/>
  <c r="DU624" i="123"/>
  <c r="DU625" i="123"/>
  <c r="DU626" i="123"/>
  <c r="DU627" i="123"/>
  <c r="DU628" i="123"/>
  <c r="DU629" i="123"/>
  <c r="DU630" i="123"/>
  <c r="DU633" i="123"/>
  <c r="DU634" i="123"/>
  <c r="DU635" i="123"/>
  <c r="DU636" i="123"/>
  <c r="DU637" i="123"/>
  <c r="DU638" i="123"/>
  <c r="DU639" i="123"/>
  <c r="DU640" i="123"/>
  <c r="DU641" i="123"/>
  <c r="DU642" i="123"/>
  <c r="DU643" i="123"/>
  <c r="DU644" i="123"/>
  <c r="DU645" i="123"/>
  <c r="DU646" i="123"/>
  <c r="DU647" i="123"/>
  <c r="DU648" i="123"/>
  <c r="DU649" i="123"/>
  <c r="DU650" i="123"/>
  <c r="DU651" i="123"/>
  <c r="DU652" i="123"/>
  <c r="DU653" i="123"/>
  <c r="DU654" i="123"/>
  <c r="DU655" i="123"/>
  <c r="DU656" i="123"/>
  <c r="DU657" i="123"/>
  <c r="DU658" i="123"/>
  <c r="DU659" i="123"/>
  <c r="DU660" i="123"/>
  <c r="DU661" i="123"/>
  <c r="DU662" i="123"/>
  <c r="DU663" i="123"/>
  <c r="DU664" i="123"/>
  <c r="DU665" i="123"/>
  <c r="DU666" i="123"/>
  <c r="DU667" i="123"/>
  <c r="DU668" i="123"/>
  <c r="DU669" i="123"/>
  <c r="DU670" i="123"/>
  <c r="DU671" i="123"/>
  <c r="DU672" i="123"/>
  <c r="DU673" i="123"/>
  <c r="DU676" i="123"/>
  <c r="DU677" i="123"/>
  <c r="DU678" i="123"/>
  <c r="DU679" i="123"/>
  <c r="DU680" i="123"/>
  <c r="DU681" i="123"/>
  <c r="DU682" i="123"/>
  <c r="DU683" i="123"/>
  <c r="DU684" i="123"/>
  <c r="DU685" i="123"/>
  <c r="DU686" i="123"/>
  <c r="DU687" i="123"/>
  <c r="DU688" i="123"/>
  <c r="DU689" i="123"/>
  <c r="DU690" i="123"/>
  <c r="DU691" i="123"/>
  <c r="DU692" i="123"/>
  <c r="DU693" i="123"/>
  <c r="DU694" i="123"/>
  <c r="DU695" i="123"/>
  <c r="DU696" i="123"/>
  <c r="DU697" i="123"/>
  <c r="DU698" i="123"/>
  <c r="DU699" i="123"/>
  <c r="DU700" i="123"/>
  <c r="DU701" i="123"/>
  <c r="DU702" i="123"/>
  <c r="DU703" i="123"/>
  <c r="DU704" i="123"/>
  <c r="DU705" i="123"/>
  <c r="DU706" i="123"/>
  <c r="DU707" i="123"/>
  <c r="DU708" i="123"/>
  <c r="DU709" i="123"/>
  <c r="DU710" i="123"/>
  <c r="DU711" i="123"/>
  <c r="DU712" i="123"/>
  <c r="DU713" i="123"/>
  <c r="DU714" i="123"/>
  <c r="DU715" i="123"/>
  <c r="DU716" i="123"/>
  <c r="DU717" i="123"/>
  <c r="DU718" i="123"/>
  <c r="DU719" i="123"/>
  <c r="DU720" i="123"/>
  <c r="DU721" i="123"/>
  <c r="DU722" i="123"/>
  <c r="DU723" i="123"/>
  <c r="DU724" i="123"/>
  <c r="DU725" i="123"/>
  <c r="DU726" i="123"/>
  <c r="DU727" i="123"/>
  <c r="DU728" i="123"/>
  <c r="DU729" i="123"/>
  <c r="DU730" i="123"/>
  <c r="DU731" i="123"/>
  <c r="DU732" i="123"/>
  <c r="DU733" i="123"/>
  <c r="DU734" i="123"/>
  <c r="DU735" i="123"/>
  <c r="DU736" i="123"/>
  <c r="DU737" i="123"/>
  <c r="DU738" i="123"/>
  <c r="DU739" i="123"/>
  <c r="DU740" i="123"/>
  <c r="DU741" i="123"/>
  <c r="DU742" i="123"/>
  <c r="DU743" i="123"/>
  <c r="DU744" i="123"/>
  <c r="DU745" i="123"/>
  <c r="DU746" i="123"/>
  <c r="DU747" i="123"/>
  <c r="DU748" i="123"/>
  <c r="DU749" i="123"/>
  <c r="DU750" i="123"/>
  <c r="DU751" i="123"/>
  <c r="DU752" i="123"/>
  <c r="DU753" i="123"/>
  <c r="DU754" i="123"/>
  <c r="DU755" i="123"/>
  <c r="DU756" i="123"/>
  <c r="DU757" i="123"/>
  <c r="DU758" i="123"/>
  <c r="DU759" i="123"/>
  <c r="DU760" i="123"/>
  <c r="DU5" i="123"/>
  <c r="DS9" i="123"/>
  <c r="DS10" i="123"/>
  <c r="DS11" i="123"/>
  <c r="DS12" i="123"/>
  <c r="DS13" i="123"/>
  <c r="DS14" i="123"/>
  <c r="DS15" i="123"/>
  <c r="DS16" i="123"/>
  <c r="DS17" i="123"/>
  <c r="DS18" i="123"/>
  <c r="DS19" i="123"/>
  <c r="DS20" i="123"/>
  <c r="DS21" i="123"/>
  <c r="DS22" i="123"/>
  <c r="DS23" i="123"/>
  <c r="DS24" i="123"/>
  <c r="DS25" i="123"/>
  <c r="DS26" i="123"/>
  <c r="DS6" i="123"/>
  <c r="DS27" i="123"/>
  <c r="DS28" i="123"/>
  <c r="DS29" i="123"/>
  <c r="DS30" i="123"/>
  <c r="DS31" i="123"/>
  <c r="DS32" i="123"/>
  <c r="DS33" i="123"/>
  <c r="DS34" i="123"/>
  <c r="DS35" i="123"/>
  <c r="DS36" i="123"/>
  <c r="DS37" i="123"/>
  <c r="DS38" i="123"/>
  <c r="DS39" i="123"/>
  <c r="DS40" i="123"/>
  <c r="DS41" i="123"/>
  <c r="DS42" i="123"/>
  <c r="DS43" i="123"/>
  <c r="DS44" i="123"/>
  <c r="DS45" i="123"/>
  <c r="DS46" i="123"/>
  <c r="DS47" i="123"/>
  <c r="DS48" i="123"/>
  <c r="DS49" i="123"/>
  <c r="DS50" i="123"/>
  <c r="DS51" i="123"/>
  <c r="DS52" i="123"/>
  <c r="DS53" i="123"/>
  <c r="DS54" i="123"/>
  <c r="DS55" i="123"/>
  <c r="DS56" i="123"/>
  <c r="DS57" i="123"/>
  <c r="DS58" i="123"/>
  <c r="DS59" i="123"/>
  <c r="DS60" i="123"/>
  <c r="DS61" i="123"/>
  <c r="DS62" i="123"/>
  <c r="DS63" i="123"/>
  <c r="DS64" i="123"/>
  <c r="DS65" i="123"/>
  <c r="DS66" i="123"/>
  <c r="DS67" i="123"/>
  <c r="DS68" i="123"/>
  <c r="DS69" i="123"/>
  <c r="DS70" i="123"/>
  <c r="DS78" i="123"/>
  <c r="DS79" i="123"/>
  <c r="DS82" i="123"/>
  <c r="DS83" i="123"/>
  <c r="DS84" i="123"/>
  <c r="DS85" i="123"/>
  <c r="DS86" i="123"/>
  <c r="DS87" i="123"/>
  <c r="DS88" i="123"/>
  <c r="DS89" i="123"/>
  <c r="DS90" i="123"/>
  <c r="DS91" i="123"/>
  <c r="DS92" i="123"/>
  <c r="DS93" i="123"/>
  <c r="DS94" i="123"/>
  <c r="DS95" i="123"/>
  <c r="DS96" i="123"/>
  <c r="DS97" i="123"/>
  <c r="DS98" i="123"/>
  <c r="DS99" i="123"/>
  <c r="DS100" i="123"/>
  <c r="DS101" i="123"/>
  <c r="DS102" i="123"/>
  <c r="DS103" i="123"/>
  <c r="DS104" i="123"/>
  <c r="DS105" i="123"/>
  <c r="DS106" i="123"/>
  <c r="DS107" i="123"/>
  <c r="DS108" i="123"/>
  <c r="DS109" i="123"/>
  <c r="DS110" i="123"/>
  <c r="DS111" i="123"/>
  <c r="DS112" i="123"/>
  <c r="DS113" i="123"/>
  <c r="DS114" i="123"/>
  <c r="DS115" i="123"/>
  <c r="DS116" i="123"/>
  <c r="DS117" i="123"/>
  <c r="DS118" i="123"/>
  <c r="DS119" i="123"/>
  <c r="DS120" i="123"/>
  <c r="DS121" i="123"/>
  <c r="DS122" i="123"/>
  <c r="DS123" i="123"/>
  <c r="DS124" i="123"/>
  <c r="DS125" i="123"/>
  <c r="DS126" i="123"/>
  <c r="DS127" i="123"/>
  <c r="DS128" i="123"/>
  <c r="DS129" i="123"/>
  <c r="DS130" i="123"/>
  <c r="DS131" i="123"/>
  <c r="DS132" i="123"/>
  <c r="DS133" i="123"/>
  <c r="DS134" i="123"/>
  <c r="DS135" i="123"/>
  <c r="DS136" i="123"/>
  <c r="DS137" i="123"/>
  <c r="DS138" i="123"/>
  <c r="DS139" i="123"/>
  <c r="DS140" i="123"/>
  <c r="DS141" i="123"/>
  <c r="DS142" i="123"/>
  <c r="DS143" i="123"/>
  <c r="DS144" i="123"/>
  <c r="DS145" i="123"/>
  <c r="DS146" i="123"/>
  <c r="DS147" i="123"/>
  <c r="DS148" i="123"/>
  <c r="DS149" i="123"/>
  <c r="DS150" i="123"/>
  <c r="DS151" i="123"/>
  <c r="DS152" i="123"/>
  <c r="DS153" i="123"/>
  <c r="DS154" i="123"/>
  <c r="DS155" i="123"/>
  <c r="DS156" i="123"/>
  <c r="DS157" i="123"/>
  <c r="DS158" i="123"/>
  <c r="DS159" i="123"/>
  <c r="DS160" i="123"/>
  <c r="DS161" i="123"/>
  <c r="DS162" i="123"/>
  <c r="DS163" i="123"/>
  <c r="DS164" i="123"/>
  <c r="DS165" i="123"/>
  <c r="DS166" i="123"/>
  <c r="DS167" i="123"/>
  <c r="DS168" i="123"/>
  <c r="DS169" i="123"/>
  <c r="DS170" i="123"/>
  <c r="DS171" i="123"/>
  <c r="DS172" i="123"/>
  <c r="DS174" i="123"/>
  <c r="DS175" i="123"/>
  <c r="DS176" i="123"/>
  <c r="DS177" i="123"/>
  <c r="DS178" i="123"/>
  <c r="DS179" i="123"/>
  <c r="DS180" i="123"/>
  <c r="DS181" i="123"/>
  <c r="DS182" i="123"/>
  <c r="DS183" i="123"/>
  <c r="DS184" i="123"/>
  <c r="DS185" i="123"/>
  <c r="DS186" i="123"/>
  <c r="DS187" i="123"/>
  <c r="DS188" i="123"/>
  <c r="DS189" i="123"/>
  <c r="DS190" i="123"/>
  <c r="DS191" i="123"/>
  <c r="DS192" i="123"/>
  <c r="DS193" i="123"/>
  <c r="DS194" i="123"/>
  <c r="DS195" i="123"/>
  <c r="DS196" i="123"/>
  <c r="DS198" i="123"/>
  <c r="DS199" i="123"/>
  <c r="DS200" i="123"/>
  <c r="DS201" i="123"/>
  <c r="DS202" i="123"/>
  <c r="DS203" i="123"/>
  <c r="DS204" i="123"/>
  <c r="DS205" i="123"/>
  <c r="DS206" i="123"/>
  <c r="DS207" i="123"/>
  <c r="DS208" i="123"/>
  <c r="DS209" i="123"/>
  <c r="DS210" i="123"/>
  <c r="DS211" i="123"/>
  <c r="DS212" i="123"/>
  <c r="DS213" i="123"/>
  <c r="DS214" i="123"/>
  <c r="DS215" i="123"/>
  <c r="DS216" i="123"/>
  <c r="DS217" i="123"/>
  <c r="DS218" i="123"/>
  <c r="DS219" i="123"/>
  <c r="DS220" i="123"/>
  <c r="DS221" i="123"/>
  <c r="DS222" i="123"/>
  <c r="DS223" i="123"/>
  <c r="DS224" i="123"/>
  <c r="DS225" i="123"/>
  <c r="DS226" i="123"/>
  <c r="DS227" i="123"/>
  <c r="DS228" i="123"/>
  <c r="DS229" i="123"/>
  <c r="DS230" i="123"/>
  <c r="DS231" i="123"/>
  <c r="DS232" i="123"/>
  <c r="DS233" i="123"/>
  <c r="DS234" i="123"/>
  <c r="DS235" i="123"/>
  <c r="DS236" i="123"/>
  <c r="DS237" i="123"/>
  <c r="DS238" i="123"/>
  <c r="DS239" i="123"/>
  <c r="DS240" i="123"/>
  <c r="DS241" i="123"/>
  <c r="DS242" i="123"/>
  <c r="DS243" i="123"/>
  <c r="DS244" i="123"/>
  <c r="DS245" i="123"/>
  <c r="DS246" i="123"/>
  <c r="DS247" i="123"/>
  <c r="DS248" i="123"/>
  <c r="DS249" i="123"/>
  <c r="DS250" i="123"/>
  <c r="DS251" i="123"/>
  <c r="DS252" i="123"/>
  <c r="DS253" i="123"/>
  <c r="DS254" i="123"/>
  <c r="DS255" i="123"/>
  <c r="DS256" i="123"/>
  <c r="DS257" i="123"/>
  <c r="DS258" i="123"/>
  <c r="DS259" i="123"/>
  <c r="DS260" i="123"/>
  <c r="DS261" i="123"/>
  <c r="DS262" i="123"/>
  <c r="DS263" i="123"/>
  <c r="DS264" i="123"/>
  <c r="DS267" i="123"/>
  <c r="DS268" i="123"/>
  <c r="DS269" i="123"/>
  <c r="DS270" i="123"/>
  <c r="DS271" i="123"/>
  <c r="DS272" i="123"/>
  <c r="DS273" i="123"/>
  <c r="DS274" i="123"/>
  <c r="DS275" i="123"/>
  <c r="DS276" i="123"/>
  <c r="DS277" i="123"/>
  <c r="DS278" i="123"/>
  <c r="DS279" i="123"/>
  <c r="DS280" i="123"/>
  <c r="DS283" i="123"/>
  <c r="DS284" i="123"/>
  <c r="DS285" i="123"/>
  <c r="DS286" i="123"/>
  <c r="DS287" i="123"/>
  <c r="DS288" i="123"/>
  <c r="DS289" i="123"/>
  <c r="DS290" i="123"/>
  <c r="DS291" i="123"/>
  <c r="DS292" i="123"/>
  <c r="DS293" i="123"/>
  <c r="DS294" i="123"/>
  <c r="DS295" i="123"/>
  <c r="DS296" i="123"/>
  <c r="DS297" i="123"/>
  <c r="DS298" i="123"/>
  <c r="DS299" i="123"/>
  <c r="DS300" i="123"/>
  <c r="DS301" i="123"/>
  <c r="DS302" i="123"/>
  <c r="DS303" i="123"/>
  <c r="DS304" i="123"/>
  <c r="DS305" i="123"/>
  <c r="DS306" i="123"/>
  <c r="DS307" i="123"/>
  <c r="DS308" i="123"/>
  <c r="DS309" i="123"/>
  <c r="DS310" i="123"/>
  <c r="DS311" i="123"/>
  <c r="DS312" i="123"/>
  <c r="DS315" i="123"/>
  <c r="DS316" i="123"/>
  <c r="DS313" i="123"/>
  <c r="DS314" i="123"/>
  <c r="DS317" i="123"/>
  <c r="DS318" i="123"/>
  <c r="DS319" i="123"/>
  <c r="DS320" i="123"/>
  <c r="DS321" i="123"/>
  <c r="DS322" i="123"/>
  <c r="DS323" i="123"/>
  <c r="DS324" i="123"/>
  <c r="DS325" i="123"/>
  <c r="DS326" i="123"/>
  <c r="DS327" i="123"/>
  <c r="DS328" i="123"/>
  <c r="DS329" i="123"/>
  <c r="DS330" i="123"/>
  <c r="DS331" i="123"/>
  <c r="DS332" i="123"/>
  <c r="DS333" i="123"/>
  <c r="DS334" i="123"/>
  <c r="DS335" i="123"/>
  <c r="DS336" i="123"/>
  <c r="DS337" i="123"/>
  <c r="DS338" i="123"/>
  <c r="DS339" i="123"/>
  <c r="DS340" i="123"/>
  <c r="DS341" i="123"/>
  <c r="DS342" i="123"/>
  <c r="DS343" i="123"/>
  <c r="DS344" i="123"/>
  <c r="DS345" i="123"/>
  <c r="DS346" i="123"/>
  <c r="DS347" i="123"/>
  <c r="DS348" i="123"/>
  <c r="DS349" i="123"/>
  <c r="DS350" i="123"/>
  <c r="DS351" i="123"/>
  <c r="DS352" i="123"/>
  <c r="DS353" i="123"/>
  <c r="DS354" i="123"/>
  <c r="DS355" i="123"/>
  <c r="DS356" i="123"/>
  <c r="DS357" i="123"/>
  <c r="DS358" i="123"/>
  <c r="DS359" i="123"/>
  <c r="DS360" i="123"/>
  <c r="DS361" i="123"/>
  <c r="DS362" i="123"/>
  <c r="DS363" i="123"/>
  <c r="DS364" i="123"/>
  <c r="DS365" i="123"/>
  <c r="DS366" i="123"/>
  <c r="DS367" i="123"/>
  <c r="DS368" i="123"/>
  <c r="DS369" i="123"/>
  <c r="DS370" i="123"/>
  <c r="DS371" i="123"/>
  <c r="DS372" i="123"/>
  <c r="DS373" i="123"/>
  <c r="DS374" i="123"/>
  <c r="DS375" i="123"/>
  <c r="DS376" i="123"/>
  <c r="DS377" i="123"/>
  <c r="DS378" i="123"/>
  <c r="DS379" i="123"/>
  <c r="DS380" i="123"/>
  <c r="DS381" i="123"/>
  <c r="DS382" i="123"/>
  <c r="DS383" i="123"/>
  <c r="DS384" i="123"/>
  <c r="DS385" i="123"/>
  <c r="DS386" i="123"/>
  <c r="DS387" i="123"/>
  <c r="DS388" i="123"/>
  <c r="DS389" i="123"/>
  <c r="DS390" i="123"/>
  <c r="DS391" i="123"/>
  <c r="DS392" i="123"/>
  <c r="DS393" i="123"/>
  <c r="DS394" i="123"/>
  <c r="DS395" i="123"/>
  <c r="DS396" i="123"/>
  <c r="DS397" i="123"/>
  <c r="DS398" i="123"/>
  <c r="DS399" i="123"/>
  <c r="DS400" i="123"/>
  <c r="DS401" i="123"/>
  <c r="DS402" i="123"/>
  <c r="DS403" i="123"/>
  <c r="DS404" i="123"/>
  <c r="DS405" i="123"/>
  <c r="DS406" i="123"/>
  <c r="DS407" i="123"/>
  <c r="DS408" i="123"/>
  <c r="DS409" i="123"/>
  <c r="DS410" i="123"/>
  <c r="DS411" i="123"/>
  <c r="DS412" i="123"/>
  <c r="DS413" i="123"/>
  <c r="DS414" i="123"/>
  <c r="DS415" i="123"/>
  <c r="DS416" i="123"/>
  <c r="DS417" i="123"/>
  <c r="DS418" i="123"/>
  <c r="DS419" i="123"/>
  <c r="DS420" i="123"/>
  <c r="DS421" i="123"/>
  <c r="DS422" i="123"/>
  <c r="DS423" i="123"/>
  <c r="DS424" i="123"/>
  <c r="DS425" i="123"/>
  <c r="DS426" i="123"/>
  <c r="DS427" i="123"/>
  <c r="DS428" i="123"/>
  <c r="DS429" i="123"/>
  <c r="DS430" i="123"/>
  <c r="DS431" i="123"/>
  <c r="DS432" i="123"/>
  <c r="DS433" i="123"/>
  <c r="DS434" i="123"/>
  <c r="DS435" i="123"/>
  <c r="DS436" i="123"/>
  <c r="DS437" i="123"/>
  <c r="DS438" i="123"/>
  <c r="DS439" i="123"/>
  <c r="DS440" i="123"/>
  <c r="DS441" i="123"/>
  <c r="DS442" i="123"/>
  <c r="DS443" i="123"/>
  <c r="DS444" i="123"/>
  <c r="DS445" i="123"/>
  <c r="DS446" i="123"/>
  <c r="DS447" i="123"/>
  <c r="DS452" i="123"/>
  <c r="DS453" i="123"/>
  <c r="DS454" i="123"/>
  <c r="DS455" i="123"/>
  <c r="DS456" i="123"/>
  <c r="DS457" i="123"/>
  <c r="DS458" i="123"/>
  <c r="DS459" i="123"/>
  <c r="DS460" i="123"/>
  <c r="DS461" i="123"/>
  <c r="DS462" i="123"/>
  <c r="DS463" i="123"/>
  <c r="DS464" i="123"/>
  <c r="DS465" i="123"/>
  <c r="DS466" i="123"/>
  <c r="DS467" i="123"/>
  <c r="DS468" i="123"/>
  <c r="DS469" i="123"/>
  <c r="DS473" i="123"/>
  <c r="DS474" i="123"/>
  <c r="DS475" i="123"/>
  <c r="DS476" i="123"/>
  <c r="DS477" i="123"/>
  <c r="DS478" i="123"/>
  <c r="DS479" i="123"/>
  <c r="DS480" i="123"/>
  <c r="DS481" i="123"/>
  <c r="DS482" i="123"/>
  <c r="DS483" i="123"/>
  <c r="DS484" i="123"/>
  <c r="DS485" i="123"/>
  <c r="DS486" i="123"/>
  <c r="DS487" i="123"/>
  <c r="DS488" i="123"/>
  <c r="DS489" i="123"/>
  <c r="DS490" i="123"/>
  <c r="DS491" i="123"/>
  <c r="DS492" i="123"/>
  <c r="DS472" i="123"/>
  <c r="DS470" i="123"/>
  <c r="DS493" i="123"/>
  <c r="DS494" i="123"/>
  <c r="DS495" i="123"/>
  <c r="DS496" i="123"/>
  <c r="DS497" i="123"/>
  <c r="DS498" i="123"/>
  <c r="DS499" i="123"/>
  <c r="DS500" i="123"/>
  <c r="DS501" i="123"/>
  <c r="DS502" i="123"/>
  <c r="DS503" i="123"/>
  <c r="DS504" i="123"/>
  <c r="DS505" i="123"/>
  <c r="DS506" i="123"/>
  <c r="DS507" i="123"/>
  <c r="DS508" i="123"/>
  <c r="DS509" i="123"/>
  <c r="DS510" i="123"/>
  <c r="DS511" i="123"/>
  <c r="DS512" i="123"/>
  <c r="DS513" i="123"/>
  <c r="DS514" i="123"/>
  <c r="DS515" i="123"/>
  <c r="DS516" i="123"/>
  <c r="DS517" i="123"/>
  <c r="DS518" i="123"/>
  <c r="DS519" i="123"/>
  <c r="DS520" i="123"/>
  <c r="DS521" i="123"/>
  <c r="DS522" i="123"/>
  <c r="DS523" i="123"/>
  <c r="DS524" i="123"/>
  <c r="DS525" i="123"/>
  <c r="DS526" i="123"/>
  <c r="DS527" i="123"/>
  <c r="DS528" i="123"/>
  <c r="DS529" i="123"/>
  <c r="DS530" i="123"/>
  <c r="DS531" i="123"/>
  <c r="DS532" i="123"/>
  <c r="DS533" i="123"/>
  <c r="DS534" i="123"/>
  <c r="DS535" i="123"/>
  <c r="DS536" i="123"/>
  <c r="DS537" i="123"/>
  <c r="DS538" i="123"/>
  <c r="DS539" i="123"/>
  <c r="DS540" i="123"/>
  <c r="DS557" i="123"/>
  <c r="DS558" i="123"/>
  <c r="DS559" i="123"/>
  <c r="DS560" i="123"/>
  <c r="DS561" i="123"/>
  <c r="DS562" i="123"/>
  <c r="DS563" i="123"/>
  <c r="DS564" i="123"/>
  <c r="DS565" i="123"/>
  <c r="DS566" i="123"/>
  <c r="DS567" i="123"/>
  <c r="DS568" i="123"/>
  <c r="DS569" i="123"/>
  <c r="DS570" i="123"/>
  <c r="DS571" i="123"/>
  <c r="DS572" i="123"/>
  <c r="DS573" i="123"/>
  <c r="DS574" i="123"/>
  <c r="DS575" i="123"/>
  <c r="DS576" i="123"/>
  <c r="DS577" i="123"/>
  <c r="DS578" i="123"/>
  <c r="DS579" i="123"/>
  <c r="DS580" i="123"/>
  <c r="DS581" i="123"/>
  <c r="DS582" i="123"/>
  <c r="DS583" i="123"/>
  <c r="DS584" i="123"/>
  <c r="DS585" i="123"/>
  <c r="DS588" i="123"/>
  <c r="DS589" i="123"/>
  <c r="DS590" i="123"/>
  <c r="DS591" i="123"/>
  <c r="DS592" i="123"/>
  <c r="DS593" i="123"/>
  <c r="DS594" i="123"/>
  <c r="DS595" i="123"/>
  <c r="DS596" i="123"/>
  <c r="DS597" i="123"/>
  <c r="DS598" i="123"/>
  <c r="DS599" i="123"/>
  <c r="DS600" i="123"/>
  <c r="DS601" i="123"/>
  <c r="DS602" i="123"/>
  <c r="DS603" i="123"/>
  <c r="DS604" i="123"/>
  <c r="DS605" i="123"/>
  <c r="DS606" i="123"/>
  <c r="DS607" i="123"/>
  <c r="DS608" i="123"/>
  <c r="DS609" i="123"/>
  <c r="DS610" i="123"/>
  <c r="DS611" i="123"/>
  <c r="DS612" i="123"/>
  <c r="DS613" i="123"/>
  <c r="DS614" i="123"/>
  <c r="DS615" i="123"/>
  <c r="DS616" i="123"/>
  <c r="DS617" i="123"/>
  <c r="DS618" i="123"/>
  <c r="DS619" i="123"/>
  <c r="DS620" i="123"/>
  <c r="DS621" i="123"/>
  <c r="DS622" i="123"/>
  <c r="DS623" i="123"/>
  <c r="DS624" i="123"/>
  <c r="DS625" i="123"/>
  <c r="DS626" i="123"/>
  <c r="DS627" i="123"/>
  <c r="DS628" i="123"/>
  <c r="DS629" i="123"/>
  <c r="DS630" i="123"/>
  <c r="DS633" i="123"/>
  <c r="DS634" i="123"/>
  <c r="DS635" i="123"/>
  <c r="DS636" i="123"/>
  <c r="DS637" i="123"/>
  <c r="DS638" i="123"/>
  <c r="DS639" i="123"/>
  <c r="DS640" i="123"/>
  <c r="DS641" i="123"/>
  <c r="DS642" i="123"/>
  <c r="DS643" i="123"/>
  <c r="DS644" i="123"/>
  <c r="DS645" i="123"/>
  <c r="DS646" i="123"/>
  <c r="DS649" i="123"/>
  <c r="DS650" i="123"/>
  <c r="DS651" i="123"/>
  <c r="DS652" i="123"/>
  <c r="DS653" i="123"/>
  <c r="DS654" i="123"/>
  <c r="DS655" i="123"/>
  <c r="DS656" i="123"/>
  <c r="DS657" i="123"/>
  <c r="DS658" i="123"/>
  <c r="DS659" i="123"/>
  <c r="DS660" i="123"/>
  <c r="DS661" i="123"/>
  <c r="DS662" i="123"/>
  <c r="DS663" i="123"/>
  <c r="DS664" i="123"/>
  <c r="DS665" i="123"/>
  <c r="DS666" i="123"/>
  <c r="DS667" i="123"/>
  <c r="DS668" i="123"/>
  <c r="DS669" i="123"/>
  <c r="DS670" i="123"/>
  <c r="DS671" i="123"/>
  <c r="DS672" i="123"/>
  <c r="DS673" i="123"/>
  <c r="DS674" i="123"/>
  <c r="DS675" i="123"/>
  <c r="DS676" i="123"/>
  <c r="DS677" i="123"/>
  <c r="DS680" i="123"/>
  <c r="DS681" i="123"/>
  <c r="DS682" i="123"/>
  <c r="DS683" i="123"/>
  <c r="DS684" i="123"/>
  <c r="DS685" i="123"/>
  <c r="DS686" i="123"/>
  <c r="DS687" i="123"/>
  <c r="DS688" i="123"/>
  <c r="DS689" i="123"/>
  <c r="DS690" i="123"/>
  <c r="DS691" i="123"/>
  <c r="DS692" i="123"/>
  <c r="DS693" i="123"/>
  <c r="DS694" i="123"/>
  <c r="DS695" i="123"/>
  <c r="DS696" i="123"/>
  <c r="DS697" i="123"/>
  <c r="DS698" i="123"/>
  <c r="DS699" i="123"/>
  <c r="DS700" i="123"/>
  <c r="DS701" i="123"/>
  <c r="DS702" i="123"/>
  <c r="DS703" i="123"/>
  <c r="DS704" i="123"/>
  <c r="DS705" i="123"/>
  <c r="DS706" i="123"/>
  <c r="DS707" i="123"/>
  <c r="DS708" i="123"/>
  <c r="DS709" i="123"/>
  <c r="DS710" i="123"/>
  <c r="DS711" i="123"/>
  <c r="DS712" i="123"/>
  <c r="DS713" i="123"/>
  <c r="DS714" i="123"/>
  <c r="DS715" i="123"/>
  <c r="DS716" i="123"/>
  <c r="DS717" i="123"/>
  <c r="DS718" i="123"/>
  <c r="DS719" i="123"/>
  <c r="DS720" i="123"/>
  <c r="DS721" i="123"/>
  <c r="DS722" i="123"/>
  <c r="DS723" i="123"/>
  <c r="DS724" i="123"/>
  <c r="DS725" i="123"/>
  <c r="DS726" i="123"/>
  <c r="DS727" i="123"/>
  <c r="DS728" i="123"/>
  <c r="DS729" i="123"/>
  <c r="DS730" i="123"/>
  <c r="DS733" i="123"/>
  <c r="DS734" i="123"/>
  <c r="DS735" i="123"/>
  <c r="DS739" i="123"/>
  <c r="DS740" i="123"/>
  <c r="DS741" i="123"/>
  <c r="DS742" i="123"/>
  <c r="DS743" i="123"/>
  <c r="DS744" i="123"/>
  <c r="DS745" i="123"/>
  <c r="DS746" i="123"/>
  <c r="DS747" i="123"/>
  <c r="DS748" i="123"/>
  <c r="DS749" i="123"/>
  <c r="DS750" i="123"/>
  <c r="DS751" i="123"/>
  <c r="DS756" i="123"/>
  <c r="DS757" i="123"/>
  <c r="DS758" i="123"/>
  <c r="DS759" i="123"/>
  <c r="DS760" i="123"/>
  <c r="DS5" i="123"/>
  <c r="DP9" i="123"/>
  <c r="DP10" i="123"/>
  <c r="DP11" i="123"/>
  <c r="DP12" i="123"/>
  <c r="DP13" i="123"/>
  <c r="DP14" i="123"/>
  <c r="DP15" i="123"/>
  <c r="DP16" i="123"/>
  <c r="DP17" i="123"/>
  <c r="DP18" i="123"/>
  <c r="DP19" i="123"/>
  <c r="DP20" i="123"/>
  <c r="DP21" i="123"/>
  <c r="DP22" i="123"/>
  <c r="DP23" i="123"/>
  <c r="DP24" i="123"/>
  <c r="DP25" i="123"/>
  <c r="DP26" i="123"/>
  <c r="DP6" i="123"/>
  <c r="DP27" i="123"/>
  <c r="DP28" i="123"/>
  <c r="DP29" i="123"/>
  <c r="DP30" i="123"/>
  <c r="DP31" i="123"/>
  <c r="DP32" i="123"/>
  <c r="DP33" i="123"/>
  <c r="DP34" i="123"/>
  <c r="DP35" i="123"/>
  <c r="DP36" i="123"/>
  <c r="DP37" i="123"/>
  <c r="DP38" i="123"/>
  <c r="DP39" i="123"/>
  <c r="DP40" i="123"/>
  <c r="DP41" i="123"/>
  <c r="DP42" i="123"/>
  <c r="DP43" i="123"/>
  <c r="DP44" i="123"/>
  <c r="DP45" i="123"/>
  <c r="DP46" i="123"/>
  <c r="DP47" i="123"/>
  <c r="DP48" i="123"/>
  <c r="DP49" i="123"/>
  <c r="DP50" i="123"/>
  <c r="DP51" i="123"/>
  <c r="DP52" i="123"/>
  <c r="DP53" i="123"/>
  <c r="DP54" i="123"/>
  <c r="DP55" i="123"/>
  <c r="DP56" i="123"/>
  <c r="DP57" i="123"/>
  <c r="DP58" i="123"/>
  <c r="DP59" i="123"/>
  <c r="DP60" i="123"/>
  <c r="DP61" i="123"/>
  <c r="DP62" i="123"/>
  <c r="DP63" i="123"/>
  <c r="DP64" i="123"/>
  <c r="DP65" i="123"/>
  <c r="DP66" i="123"/>
  <c r="DP67" i="123"/>
  <c r="DP68" i="123"/>
  <c r="DP69" i="123"/>
  <c r="DP70" i="123"/>
  <c r="DP78" i="123"/>
  <c r="DP79" i="123"/>
  <c r="DP82" i="123"/>
  <c r="DP83" i="123"/>
  <c r="DP84" i="123"/>
  <c r="DP85" i="123"/>
  <c r="DP86" i="123"/>
  <c r="DP87" i="123"/>
  <c r="DP88" i="123"/>
  <c r="DP89" i="123"/>
  <c r="DP90" i="123"/>
  <c r="DP91" i="123"/>
  <c r="DP92" i="123"/>
  <c r="DP93" i="123"/>
  <c r="DP94" i="123"/>
  <c r="DP95" i="123"/>
  <c r="DP96" i="123"/>
  <c r="DP97" i="123"/>
  <c r="DP98" i="123"/>
  <c r="DP99" i="123"/>
  <c r="DP100" i="123"/>
  <c r="DP101" i="123"/>
  <c r="DP102" i="123"/>
  <c r="DP103" i="123"/>
  <c r="DP104" i="123"/>
  <c r="DP105" i="123"/>
  <c r="DP106" i="123"/>
  <c r="DP107" i="123"/>
  <c r="DP108" i="123"/>
  <c r="DP109" i="123"/>
  <c r="DP110" i="123"/>
  <c r="DP111" i="123"/>
  <c r="DP112" i="123"/>
  <c r="DP113" i="123"/>
  <c r="DP114" i="123"/>
  <c r="DP115" i="123"/>
  <c r="DP116" i="123"/>
  <c r="DP117" i="123"/>
  <c r="DP118" i="123"/>
  <c r="DP119" i="123"/>
  <c r="DP120" i="123"/>
  <c r="DP121" i="123"/>
  <c r="DP122" i="123"/>
  <c r="DP123" i="123"/>
  <c r="DP124" i="123"/>
  <c r="DP125" i="123"/>
  <c r="DP126" i="123"/>
  <c r="DP127" i="123"/>
  <c r="DP128" i="123"/>
  <c r="DP129" i="123"/>
  <c r="DP130" i="123"/>
  <c r="DP131" i="123"/>
  <c r="DP132" i="123"/>
  <c r="DP133" i="123"/>
  <c r="DP134" i="123"/>
  <c r="DP135" i="123"/>
  <c r="DP136" i="123"/>
  <c r="DP137" i="123"/>
  <c r="DP138" i="123"/>
  <c r="DP139" i="123"/>
  <c r="DP140" i="123"/>
  <c r="DP141" i="123"/>
  <c r="DP142" i="123"/>
  <c r="DP143" i="123"/>
  <c r="DP144" i="123"/>
  <c r="DP145" i="123"/>
  <c r="DP146" i="123"/>
  <c r="DP147" i="123"/>
  <c r="DP148" i="123"/>
  <c r="DP149" i="123"/>
  <c r="DP150" i="123"/>
  <c r="DP151" i="123"/>
  <c r="DP152" i="123"/>
  <c r="DP153" i="123"/>
  <c r="DP154" i="123"/>
  <c r="DP155" i="123"/>
  <c r="DP156" i="123"/>
  <c r="DP157" i="123"/>
  <c r="DP158" i="123"/>
  <c r="DP159" i="123"/>
  <c r="DP160" i="123"/>
  <c r="DP161" i="123"/>
  <c r="DP162" i="123"/>
  <c r="DP163" i="123"/>
  <c r="DP164" i="123"/>
  <c r="DP165" i="123"/>
  <c r="DP166" i="123"/>
  <c r="DP167" i="123"/>
  <c r="DP168" i="123"/>
  <c r="DP169" i="123"/>
  <c r="DP170" i="123"/>
  <c r="DP171" i="123"/>
  <c r="DP172" i="123"/>
  <c r="DP174" i="123"/>
  <c r="DP175" i="123"/>
  <c r="DP176" i="123"/>
  <c r="DP177" i="123"/>
  <c r="DP178" i="123"/>
  <c r="DP179" i="123"/>
  <c r="DP180" i="123"/>
  <c r="DP181" i="123"/>
  <c r="DP182" i="123"/>
  <c r="DP183" i="123"/>
  <c r="DP184" i="123"/>
  <c r="DP185" i="123"/>
  <c r="DP186" i="123"/>
  <c r="DP187" i="123"/>
  <c r="DP188" i="123"/>
  <c r="DP189" i="123"/>
  <c r="DP190" i="123"/>
  <c r="DP191" i="123"/>
  <c r="DP192" i="123"/>
  <c r="DP193" i="123"/>
  <c r="DP194" i="123"/>
  <c r="DP195" i="123"/>
  <c r="DP196" i="123"/>
  <c r="DP198" i="123"/>
  <c r="DP199" i="123"/>
  <c r="DP200" i="123"/>
  <c r="DP201" i="123"/>
  <c r="DP202" i="123"/>
  <c r="DP203" i="123"/>
  <c r="DP204" i="123"/>
  <c r="DP205" i="123"/>
  <c r="DP206" i="123"/>
  <c r="DP207" i="123"/>
  <c r="DP208" i="123"/>
  <c r="DP209" i="123"/>
  <c r="DP210" i="123"/>
  <c r="DP211" i="123"/>
  <c r="DP212" i="123"/>
  <c r="DP213" i="123"/>
  <c r="DP214" i="123"/>
  <c r="DP215" i="123"/>
  <c r="DP216" i="123"/>
  <c r="DP217" i="123"/>
  <c r="DP218" i="123"/>
  <c r="DP219" i="123"/>
  <c r="DP220" i="123"/>
  <c r="DP221" i="123"/>
  <c r="DP222" i="123"/>
  <c r="DP223" i="123"/>
  <c r="DP224" i="123"/>
  <c r="DP225" i="123"/>
  <c r="DP226" i="123"/>
  <c r="DP227" i="123"/>
  <c r="DP228" i="123"/>
  <c r="DP229" i="123"/>
  <c r="DP230" i="123"/>
  <c r="DP231" i="123"/>
  <c r="DP232" i="123"/>
  <c r="DP233" i="123"/>
  <c r="DP234" i="123"/>
  <c r="DP235" i="123"/>
  <c r="DP236" i="123"/>
  <c r="DP237" i="123"/>
  <c r="DP238" i="123"/>
  <c r="DP239" i="123"/>
  <c r="DP240" i="123"/>
  <c r="DP241" i="123"/>
  <c r="DP242" i="123"/>
  <c r="DP243" i="123"/>
  <c r="DP244" i="123"/>
  <c r="DP245" i="123"/>
  <c r="DP246" i="123"/>
  <c r="DP247" i="123"/>
  <c r="DP248" i="123"/>
  <c r="DP249" i="123"/>
  <c r="DP250" i="123"/>
  <c r="DP251" i="123"/>
  <c r="DP252" i="123"/>
  <c r="DP253" i="123"/>
  <c r="DP254" i="123"/>
  <c r="DP255" i="123"/>
  <c r="DP256" i="123"/>
  <c r="DP257" i="123"/>
  <c r="DP258" i="123"/>
  <c r="DP259" i="123"/>
  <c r="DP260" i="123"/>
  <c r="DP261" i="123"/>
  <c r="DP262" i="123"/>
  <c r="DP263" i="123"/>
  <c r="DP264" i="123"/>
  <c r="DP267" i="123"/>
  <c r="DP268" i="123"/>
  <c r="DP269" i="123"/>
  <c r="DP270" i="123"/>
  <c r="DP271" i="123"/>
  <c r="DP272" i="123"/>
  <c r="DP273" i="123"/>
  <c r="DP274" i="123"/>
  <c r="DP275" i="123"/>
  <c r="DP276" i="123"/>
  <c r="DP277" i="123"/>
  <c r="DP278" i="123"/>
  <c r="DP279" i="123"/>
  <c r="DP280" i="123"/>
  <c r="DP283" i="123"/>
  <c r="DP284" i="123"/>
  <c r="DP285" i="123"/>
  <c r="DP286" i="123"/>
  <c r="DP287" i="123"/>
  <c r="DP288" i="123"/>
  <c r="DP289" i="123"/>
  <c r="DP290" i="123"/>
  <c r="DP291" i="123"/>
  <c r="DP292" i="123"/>
  <c r="DP293" i="123"/>
  <c r="DP294" i="123"/>
  <c r="DP295" i="123"/>
  <c r="DP296" i="123"/>
  <c r="DP297" i="123"/>
  <c r="DP298" i="123"/>
  <c r="DP299" i="123"/>
  <c r="DP300" i="123"/>
  <c r="DP301" i="123"/>
  <c r="DP302" i="123"/>
  <c r="DP303" i="123"/>
  <c r="DP304" i="123"/>
  <c r="DP305" i="123"/>
  <c r="DP306" i="123"/>
  <c r="DP307" i="123"/>
  <c r="DP308" i="123"/>
  <c r="DP309" i="123"/>
  <c r="DP310" i="123"/>
  <c r="DP311" i="123"/>
  <c r="DP312" i="123"/>
  <c r="DP315" i="123"/>
  <c r="DP316" i="123"/>
  <c r="DP313" i="123"/>
  <c r="DP314" i="123"/>
  <c r="DP317" i="123"/>
  <c r="DP318" i="123"/>
  <c r="DP319" i="123"/>
  <c r="DP320" i="123"/>
  <c r="DP321" i="123"/>
  <c r="DP322" i="123"/>
  <c r="DP323" i="123"/>
  <c r="DP324" i="123"/>
  <c r="DP325" i="123"/>
  <c r="DP326" i="123"/>
  <c r="DP327" i="123"/>
  <c r="DP328" i="123"/>
  <c r="DP329" i="123"/>
  <c r="DP330" i="123"/>
  <c r="DP331" i="123"/>
  <c r="DP332" i="123"/>
  <c r="DP333" i="123"/>
  <c r="DP334" i="123"/>
  <c r="DP335" i="123"/>
  <c r="DP336" i="123"/>
  <c r="DP337" i="123"/>
  <c r="DP338" i="123"/>
  <c r="DP339" i="123"/>
  <c r="DP340" i="123"/>
  <c r="DP341" i="123"/>
  <c r="DP342" i="123"/>
  <c r="DP343" i="123"/>
  <c r="DP344" i="123"/>
  <c r="DP345" i="123"/>
  <c r="DP346" i="123"/>
  <c r="DP347" i="123"/>
  <c r="DP348" i="123"/>
  <c r="DP349" i="123"/>
  <c r="DP350" i="123"/>
  <c r="DP351" i="123"/>
  <c r="DP352" i="123"/>
  <c r="DP353" i="123"/>
  <c r="DP354" i="123"/>
  <c r="DP355" i="123"/>
  <c r="DP356" i="123"/>
  <c r="DP357" i="123"/>
  <c r="DP358" i="123"/>
  <c r="DP359" i="123"/>
  <c r="DP360" i="123"/>
  <c r="DP361" i="123"/>
  <c r="DP362" i="123"/>
  <c r="DP363" i="123"/>
  <c r="DP364" i="123"/>
  <c r="DP365" i="123"/>
  <c r="DP366" i="123"/>
  <c r="DP367" i="123"/>
  <c r="DP368" i="123"/>
  <c r="DP369" i="123"/>
  <c r="DP370" i="123"/>
  <c r="DP371" i="123"/>
  <c r="DP372" i="123"/>
  <c r="DP373" i="123"/>
  <c r="DP374" i="123"/>
  <c r="DP375" i="123"/>
  <c r="DP376" i="123"/>
  <c r="DP377" i="123"/>
  <c r="DP378" i="123"/>
  <c r="DP379" i="123"/>
  <c r="DP380" i="123"/>
  <c r="DP381" i="123"/>
  <c r="DP382" i="123"/>
  <c r="DP383" i="123"/>
  <c r="DP384" i="123"/>
  <c r="DP385" i="123"/>
  <c r="DP386" i="123"/>
  <c r="DP387" i="123"/>
  <c r="DP388" i="123"/>
  <c r="DP389" i="123"/>
  <c r="DP390" i="123"/>
  <c r="DP391" i="123"/>
  <c r="DP392" i="123"/>
  <c r="DP393" i="123"/>
  <c r="DP394" i="123"/>
  <c r="DP395" i="123"/>
  <c r="DP396" i="123"/>
  <c r="DP397" i="123"/>
  <c r="DP398" i="123"/>
  <c r="DP399" i="123"/>
  <c r="DP400" i="123"/>
  <c r="DP401" i="123"/>
  <c r="DP402" i="123"/>
  <c r="DP403" i="123"/>
  <c r="DP404" i="123"/>
  <c r="DP405" i="123"/>
  <c r="DP406" i="123"/>
  <c r="DP407" i="123"/>
  <c r="DP408" i="123"/>
  <c r="DP409" i="123"/>
  <c r="DP410" i="123"/>
  <c r="DP411" i="123"/>
  <c r="DP412" i="123"/>
  <c r="DP413" i="123"/>
  <c r="DP414" i="123"/>
  <c r="DP415" i="123"/>
  <c r="DP416" i="123"/>
  <c r="DP417" i="123"/>
  <c r="DP418" i="123"/>
  <c r="DP419" i="123"/>
  <c r="DP420" i="123"/>
  <c r="DP421" i="123"/>
  <c r="DP422" i="123"/>
  <c r="DP423" i="123"/>
  <c r="DP424" i="123"/>
  <c r="DP425" i="123"/>
  <c r="DP426" i="123"/>
  <c r="DP427" i="123"/>
  <c r="DP428" i="123"/>
  <c r="DP429" i="123"/>
  <c r="DP430" i="123"/>
  <c r="DP431" i="123"/>
  <c r="DP432" i="123"/>
  <c r="DP433" i="123"/>
  <c r="DP434" i="123"/>
  <c r="DP435" i="123"/>
  <c r="DP436" i="123"/>
  <c r="DP437" i="123"/>
  <c r="DP438" i="123"/>
  <c r="DP439" i="123"/>
  <c r="DP440" i="123"/>
  <c r="DP441" i="123"/>
  <c r="DP442" i="123"/>
  <c r="DP443" i="123"/>
  <c r="DP444" i="123"/>
  <c r="DP445" i="123"/>
  <c r="DP446" i="123"/>
  <c r="DP447" i="123"/>
  <c r="DP452" i="123"/>
  <c r="DP453" i="123"/>
  <c r="DP454" i="123"/>
  <c r="DP455" i="123"/>
  <c r="DP456" i="123"/>
  <c r="DP457" i="123"/>
  <c r="DP458" i="123"/>
  <c r="DP459" i="123"/>
  <c r="DP460" i="123"/>
  <c r="DP461" i="123"/>
  <c r="DP462" i="123"/>
  <c r="DP463" i="123"/>
  <c r="DP464" i="123"/>
  <c r="DP465" i="123"/>
  <c r="DP466" i="123"/>
  <c r="DP467" i="123"/>
  <c r="DP468" i="123"/>
  <c r="DP469" i="123"/>
  <c r="DP473" i="123"/>
  <c r="DP474" i="123"/>
  <c r="DP475" i="123"/>
  <c r="DP476" i="123"/>
  <c r="DP477" i="123"/>
  <c r="DP478" i="123"/>
  <c r="DP479" i="123"/>
  <c r="DP480" i="123"/>
  <c r="DP481" i="123"/>
  <c r="DP482" i="123"/>
  <c r="DP483" i="123"/>
  <c r="DP484" i="123"/>
  <c r="DP485" i="123"/>
  <c r="DP486" i="123"/>
  <c r="DP487" i="123"/>
  <c r="DP488" i="123"/>
  <c r="DP489" i="123"/>
  <c r="DP490" i="123"/>
  <c r="DP491" i="123"/>
  <c r="DP492" i="123"/>
  <c r="DP472" i="123"/>
  <c r="DP470" i="123"/>
  <c r="DP493" i="123"/>
  <c r="DP494" i="123"/>
  <c r="DP495" i="123"/>
  <c r="DP496" i="123"/>
  <c r="DP497" i="123"/>
  <c r="DP498" i="123"/>
  <c r="DP499" i="123"/>
  <c r="DP500" i="123"/>
  <c r="DP501" i="123"/>
  <c r="DP502" i="123"/>
  <c r="DP503" i="123"/>
  <c r="DP504" i="123"/>
  <c r="DP505" i="123"/>
  <c r="DP506" i="123"/>
  <c r="DP507" i="123"/>
  <c r="DP508" i="123"/>
  <c r="DP509" i="123"/>
  <c r="DP510" i="123"/>
  <c r="DP511" i="123"/>
  <c r="DP512" i="123"/>
  <c r="DP513" i="123"/>
  <c r="DP514" i="123"/>
  <c r="DP515" i="123"/>
  <c r="DP516" i="123"/>
  <c r="DP517" i="123"/>
  <c r="DP518" i="123"/>
  <c r="DP519" i="123"/>
  <c r="DP520" i="123"/>
  <c r="DP521" i="123"/>
  <c r="DP522" i="123"/>
  <c r="DP523" i="123"/>
  <c r="DP524" i="123"/>
  <c r="DP525" i="123"/>
  <c r="DP526" i="123"/>
  <c r="DP527" i="123"/>
  <c r="DP528" i="123"/>
  <c r="DP529" i="123"/>
  <c r="DP530" i="123"/>
  <c r="DP531" i="123"/>
  <c r="DP532" i="123"/>
  <c r="DP533" i="123"/>
  <c r="DP534" i="123"/>
  <c r="DP535" i="123"/>
  <c r="DP536" i="123"/>
  <c r="DP537" i="123"/>
  <c r="DP538" i="123"/>
  <c r="DP539" i="123"/>
  <c r="DP540" i="123"/>
  <c r="DP557" i="123"/>
  <c r="DP558" i="123"/>
  <c r="DP559" i="123"/>
  <c r="DP560" i="123"/>
  <c r="DP561" i="123"/>
  <c r="DP562" i="123"/>
  <c r="DP563" i="123"/>
  <c r="DP564" i="123"/>
  <c r="DP565" i="123"/>
  <c r="DP566" i="123"/>
  <c r="DP567" i="123"/>
  <c r="DP568" i="123"/>
  <c r="DP569" i="123"/>
  <c r="DP570" i="123"/>
  <c r="DP571" i="123"/>
  <c r="DP572" i="123"/>
  <c r="DP573" i="123"/>
  <c r="DP574" i="123"/>
  <c r="DP575" i="123"/>
  <c r="DP576" i="123"/>
  <c r="DP577" i="123"/>
  <c r="DP578" i="123"/>
  <c r="DP579" i="123"/>
  <c r="DP580" i="123"/>
  <c r="DP581" i="123"/>
  <c r="DP582" i="123"/>
  <c r="DP583" i="123"/>
  <c r="DP584" i="123"/>
  <c r="DP585" i="123"/>
  <c r="DP588" i="123"/>
  <c r="DP589" i="123"/>
  <c r="DP590" i="123"/>
  <c r="DP591" i="123"/>
  <c r="DP592" i="123"/>
  <c r="DP593" i="123"/>
  <c r="DP594" i="123"/>
  <c r="DP595" i="123"/>
  <c r="DP596" i="123"/>
  <c r="DP597" i="123"/>
  <c r="DP598" i="123"/>
  <c r="DP599" i="123"/>
  <c r="DP600" i="123"/>
  <c r="DP601" i="123"/>
  <c r="DP602" i="123"/>
  <c r="DP603" i="123"/>
  <c r="DP604" i="123"/>
  <c r="DP605" i="123"/>
  <c r="DP606" i="123"/>
  <c r="DP607" i="123"/>
  <c r="DP608" i="123"/>
  <c r="DP609" i="123"/>
  <c r="DP610" i="123"/>
  <c r="DP611" i="123"/>
  <c r="DP612" i="123"/>
  <c r="DP613" i="123"/>
  <c r="DP614" i="123"/>
  <c r="DP615" i="123"/>
  <c r="DP616" i="123"/>
  <c r="DP617" i="123"/>
  <c r="DP618" i="123"/>
  <c r="DP619" i="123"/>
  <c r="DP620" i="123"/>
  <c r="DP621" i="123"/>
  <c r="DP622" i="123"/>
  <c r="DP623" i="123"/>
  <c r="DP624" i="123"/>
  <c r="DP625" i="123"/>
  <c r="DP626" i="123"/>
  <c r="DP627" i="123"/>
  <c r="DP628" i="123"/>
  <c r="DP629" i="123"/>
  <c r="DP630" i="123"/>
  <c r="DP633" i="123"/>
  <c r="DP634" i="123"/>
  <c r="DP635" i="123"/>
  <c r="DP636" i="123"/>
  <c r="DP637" i="123"/>
  <c r="DP638" i="123"/>
  <c r="DP639" i="123"/>
  <c r="DP640" i="123"/>
  <c r="DP641" i="123"/>
  <c r="DP642" i="123"/>
  <c r="DP643" i="123"/>
  <c r="DP644" i="123"/>
  <c r="DP645" i="123"/>
  <c r="DP646" i="123"/>
  <c r="DP649" i="123"/>
  <c r="DP650" i="123"/>
  <c r="DP651" i="123"/>
  <c r="DP652" i="123"/>
  <c r="DP653" i="123"/>
  <c r="DP654" i="123"/>
  <c r="DP655" i="123"/>
  <c r="DP656" i="123"/>
  <c r="DP657" i="123"/>
  <c r="DP658" i="123"/>
  <c r="DP659" i="123"/>
  <c r="DP660" i="123"/>
  <c r="DP661" i="123"/>
  <c r="DP662" i="123"/>
  <c r="DP663" i="123"/>
  <c r="DP664" i="123"/>
  <c r="DP665" i="123"/>
  <c r="DP666" i="123"/>
  <c r="DP667" i="123"/>
  <c r="DP668" i="123"/>
  <c r="DP669" i="123"/>
  <c r="DP670" i="123"/>
  <c r="DP671" i="123"/>
  <c r="DP672" i="123"/>
  <c r="DP673" i="123"/>
  <c r="DP674" i="123"/>
  <c r="DP675" i="123"/>
  <c r="DP676" i="123"/>
  <c r="DP677" i="123"/>
  <c r="DP680" i="123"/>
  <c r="DP681" i="123"/>
  <c r="DP682" i="123"/>
  <c r="DP683" i="123"/>
  <c r="DP684" i="123"/>
  <c r="DP685" i="123"/>
  <c r="DP686" i="123"/>
  <c r="DP687" i="123"/>
  <c r="DP688" i="123"/>
  <c r="DP689" i="123"/>
  <c r="DP690" i="123"/>
  <c r="DP691" i="123"/>
  <c r="DP692" i="123"/>
  <c r="DP693" i="123"/>
  <c r="DP694" i="123"/>
  <c r="DP695" i="123"/>
  <c r="DP696" i="123"/>
  <c r="DP697" i="123"/>
  <c r="DP698" i="123"/>
  <c r="DP699" i="123"/>
  <c r="DP700" i="123"/>
  <c r="DP701" i="123"/>
  <c r="DP702" i="123"/>
  <c r="DP703" i="123"/>
  <c r="DP704" i="123"/>
  <c r="DP705" i="123"/>
  <c r="DP706" i="123"/>
  <c r="DP707" i="123"/>
  <c r="DP708" i="123"/>
  <c r="DP709" i="123"/>
  <c r="DP710" i="123"/>
  <c r="DP711" i="123"/>
  <c r="DP712" i="123"/>
  <c r="DP713" i="123"/>
  <c r="DP714" i="123"/>
  <c r="DP715" i="123"/>
  <c r="DP716" i="123"/>
  <c r="DP717" i="123"/>
  <c r="DP718" i="123"/>
  <c r="DP719" i="123"/>
  <c r="DP720" i="123"/>
  <c r="DP721" i="123"/>
  <c r="DP722" i="123"/>
  <c r="DP723" i="123"/>
  <c r="DP724" i="123"/>
  <c r="DP725" i="123"/>
  <c r="DP726" i="123"/>
  <c r="DP727" i="123"/>
  <c r="DP728" i="123"/>
  <c r="DP729" i="123"/>
  <c r="DP730" i="123"/>
  <c r="DP733" i="123"/>
  <c r="DP734" i="123"/>
  <c r="DP735" i="123"/>
  <c r="DP739" i="123"/>
  <c r="DP740" i="123"/>
  <c r="DP741" i="123"/>
  <c r="DP742" i="123"/>
  <c r="DP743" i="123"/>
  <c r="DP744" i="123"/>
  <c r="DP745" i="123"/>
  <c r="DP746" i="123"/>
  <c r="DP747" i="123"/>
  <c r="DP748" i="123"/>
  <c r="DP749" i="123"/>
  <c r="DP750" i="123"/>
  <c r="DP751" i="123"/>
  <c r="DP756" i="123"/>
  <c r="DP757" i="123"/>
  <c r="DP758" i="123"/>
  <c r="DP759" i="123"/>
  <c r="DP760" i="123"/>
  <c r="DP5" i="123"/>
  <c r="DT9" i="123"/>
  <c r="DT10" i="123"/>
  <c r="DT11" i="123"/>
  <c r="DT12" i="123"/>
  <c r="DT13" i="123"/>
  <c r="DT14" i="123"/>
  <c r="DT15" i="123"/>
  <c r="DT16" i="123"/>
  <c r="DT17" i="123"/>
  <c r="DT18" i="123"/>
  <c r="DT19" i="123"/>
  <c r="DT20" i="123"/>
  <c r="DT21" i="123"/>
  <c r="DT22" i="123"/>
  <c r="DT23" i="123"/>
  <c r="DT24" i="123"/>
  <c r="DT25" i="123"/>
  <c r="DT26" i="123"/>
  <c r="DT6" i="123"/>
  <c r="DT27" i="123"/>
  <c r="DT28" i="123"/>
  <c r="DT29" i="123"/>
  <c r="DT30" i="123"/>
  <c r="DT31" i="123"/>
  <c r="DT32" i="123"/>
  <c r="DT33" i="123"/>
  <c r="DT34" i="123"/>
  <c r="DT35" i="123"/>
  <c r="DT36" i="123"/>
  <c r="DT37" i="123"/>
  <c r="DT38" i="123"/>
  <c r="DT39" i="123"/>
  <c r="DT40" i="123"/>
  <c r="DT41" i="123"/>
  <c r="DT42" i="123"/>
  <c r="DT43" i="123"/>
  <c r="DT44" i="123"/>
  <c r="DT45" i="123"/>
  <c r="DT46" i="123"/>
  <c r="DT47" i="123"/>
  <c r="DT48" i="123"/>
  <c r="DT49" i="123"/>
  <c r="DT50" i="123"/>
  <c r="DT51" i="123"/>
  <c r="DT52" i="123"/>
  <c r="DT53" i="123"/>
  <c r="DT54" i="123"/>
  <c r="DT55" i="123"/>
  <c r="DT56" i="123"/>
  <c r="DT57" i="123"/>
  <c r="DT58" i="123"/>
  <c r="DT59" i="123"/>
  <c r="DT60" i="123"/>
  <c r="DT61" i="123"/>
  <c r="DT62" i="123"/>
  <c r="DT63" i="123"/>
  <c r="DT64" i="123"/>
  <c r="DT65" i="123"/>
  <c r="DT66" i="123"/>
  <c r="DT67" i="123"/>
  <c r="DT68" i="123"/>
  <c r="DT69" i="123"/>
  <c r="DT70" i="123"/>
  <c r="DT78" i="123"/>
  <c r="DT79" i="123"/>
  <c r="DT82" i="123"/>
  <c r="DT83" i="123"/>
  <c r="DT84" i="123"/>
  <c r="DT85" i="123"/>
  <c r="DT86" i="123"/>
  <c r="DT87" i="123"/>
  <c r="DT88" i="123"/>
  <c r="DT89" i="123"/>
  <c r="DT90" i="123"/>
  <c r="DT91" i="123"/>
  <c r="DT92" i="123"/>
  <c r="DT93" i="123"/>
  <c r="DT94" i="123"/>
  <c r="DT95" i="123"/>
  <c r="DT96" i="123"/>
  <c r="DT97" i="123"/>
  <c r="DT98" i="123"/>
  <c r="DT99" i="123"/>
  <c r="DT100" i="123"/>
  <c r="DT101" i="123"/>
  <c r="DT102" i="123"/>
  <c r="DT103" i="123"/>
  <c r="DT104" i="123"/>
  <c r="DT105" i="123"/>
  <c r="DT106" i="123"/>
  <c r="DT107" i="123"/>
  <c r="DT108" i="123"/>
  <c r="DT109" i="123"/>
  <c r="DT110" i="123"/>
  <c r="DT111" i="123"/>
  <c r="DT112" i="123"/>
  <c r="DT113" i="123"/>
  <c r="DT114" i="123"/>
  <c r="DT115" i="123"/>
  <c r="DT116" i="123"/>
  <c r="DT117" i="123"/>
  <c r="DT118" i="123"/>
  <c r="DT119" i="123"/>
  <c r="DT120" i="123"/>
  <c r="DT121" i="123"/>
  <c r="DT122" i="123"/>
  <c r="DT123" i="123"/>
  <c r="DT124" i="123"/>
  <c r="DT125" i="123"/>
  <c r="DT126" i="123"/>
  <c r="DT127" i="123"/>
  <c r="DT128" i="123"/>
  <c r="DT129" i="123"/>
  <c r="DT130" i="123"/>
  <c r="DT131" i="123"/>
  <c r="DT132" i="123"/>
  <c r="DT133" i="123"/>
  <c r="DT134" i="123"/>
  <c r="DT135" i="123"/>
  <c r="DT136" i="123"/>
  <c r="DT137" i="123"/>
  <c r="DT138" i="123"/>
  <c r="DT139" i="123"/>
  <c r="DT140" i="123"/>
  <c r="DT141" i="123"/>
  <c r="DT142" i="123"/>
  <c r="DT143" i="123"/>
  <c r="DT144" i="123"/>
  <c r="DT145" i="123"/>
  <c r="DT146" i="123"/>
  <c r="DT147" i="123"/>
  <c r="DT148" i="123"/>
  <c r="DT149" i="123"/>
  <c r="DT150" i="123"/>
  <c r="DT151" i="123"/>
  <c r="DT152" i="123"/>
  <c r="DT153" i="123"/>
  <c r="DT154" i="123"/>
  <c r="DT155" i="123"/>
  <c r="DT156" i="123"/>
  <c r="DT157" i="123"/>
  <c r="DT158" i="123"/>
  <c r="DT159" i="123"/>
  <c r="DT160" i="123"/>
  <c r="DT161" i="123"/>
  <c r="DT162" i="123"/>
  <c r="DT163" i="123"/>
  <c r="DT164" i="123"/>
  <c r="DT165" i="123"/>
  <c r="DT166" i="123"/>
  <c r="DT167" i="123"/>
  <c r="DT168" i="123"/>
  <c r="DT169" i="123"/>
  <c r="DT170" i="123"/>
  <c r="DT171" i="123"/>
  <c r="DT172" i="123"/>
  <c r="DT174" i="123"/>
  <c r="DT175" i="123"/>
  <c r="DT176" i="123"/>
  <c r="DT177" i="123"/>
  <c r="DT178" i="123"/>
  <c r="DT179" i="123"/>
  <c r="DT180" i="123"/>
  <c r="DT181" i="123"/>
  <c r="DT182" i="123"/>
  <c r="DT183" i="123"/>
  <c r="DT184" i="123"/>
  <c r="DT185" i="123"/>
  <c r="DT186" i="123"/>
  <c r="DT187" i="123"/>
  <c r="DT188" i="123"/>
  <c r="DT189" i="123"/>
  <c r="DT190" i="123"/>
  <c r="DT191" i="123"/>
  <c r="DT192" i="123"/>
  <c r="DT193" i="123"/>
  <c r="DT194" i="123"/>
  <c r="DT195" i="123"/>
  <c r="DT196" i="123"/>
  <c r="DT198" i="123"/>
  <c r="DT199" i="123"/>
  <c r="DT200" i="123"/>
  <c r="DT201" i="123"/>
  <c r="DT202" i="123"/>
  <c r="DT203" i="123"/>
  <c r="DT204" i="123"/>
  <c r="DT205" i="123"/>
  <c r="DT206" i="123"/>
  <c r="DT207" i="123"/>
  <c r="DT208" i="123"/>
  <c r="DT209" i="123"/>
  <c r="DT210" i="123"/>
  <c r="DT211" i="123"/>
  <c r="DT212" i="123"/>
  <c r="DT213" i="123"/>
  <c r="DT214" i="123"/>
  <c r="DT215" i="123"/>
  <c r="DT216" i="123"/>
  <c r="DT217" i="123"/>
  <c r="DT218" i="123"/>
  <c r="DT219" i="123"/>
  <c r="DT220" i="123"/>
  <c r="DT221" i="123"/>
  <c r="DT222" i="123"/>
  <c r="DT223" i="123"/>
  <c r="DT224" i="123"/>
  <c r="DT225" i="123"/>
  <c r="DT226" i="123"/>
  <c r="DT227" i="123"/>
  <c r="DT228" i="123"/>
  <c r="DT229" i="123"/>
  <c r="DT230" i="123"/>
  <c r="DT231" i="123"/>
  <c r="DT232" i="123"/>
  <c r="DT233" i="123"/>
  <c r="DT234" i="123"/>
  <c r="DT235" i="123"/>
  <c r="DT236" i="123"/>
  <c r="DT237" i="123"/>
  <c r="DT238" i="123"/>
  <c r="DT239" i="123"/>
  <c r="DT240" i="123"/>
  <c r="DT241" i="123"/>
  <c r="DT242" i="123"/>
  <c r="DT243" i="123"/>
  <c r="DT244" i="123"/>
  <c r="DT245" i="123"/>
  <c r="DT246" i="123"/>
  <c r="DT247" i="123"/>
  <c r="DT248" i="123"/>
  <c r="DT249" i="123"/>
  <c r="DT250" i="123"/>
  <c r="DT251" i="123"/>
  <c r="DT252" i="123"/>
  <c r="DT253" i="123"/>
  <c r="DT254" i="123"/>
  <c r="DT255" i="123"/>
  <c r="DT256" i="123"/>
  <c r="DT257" i="123"/>
  <c r="DT258" i="123"/>
  <c r="DT259" i="123"/>
  <c r="DT260" i="123"/>
  <c r="DT261" i="123"/>
  <c r="DT262" i="123"/>
  <c r="DT263" i="123"/>
  <c r="DT264" i="123"/>
  <c r="DT267" i="123"/>
  <c r="DT268" i="123"/>
  <c r="DT269" i="123"/>
  <c r="DT270" i="123"/>
  <c r="DT271" i="123"/>
  <c r="DT272" i="123"/>
  <c r="DT273" i="123"/>
  <c r="DT274" i="123"/>
  <c r="DT275" i="123"/>
  <c r="DT276" i="123"/>
  <c r="DT277" i="123"/>
  <c r="DT278" i="123"/>
  <c r="DT279" i="123"/>
  <c r="DT280" i="123"/>
  <c r="DT283" i="123"/>
  <c r="DT284" i="123"/>
  <c r="DT285" i="123"/>
  <c r="DT286" i="123"/>
  <c r="DT287" i="123"/>
  <c r="DT288" i="123"/>
  <c r="DT289" i="123"/>
  <c r="DT290" i="123"/>
  <c r="DT291" i="123"/>
  <c r="DT292" i="123"/>
  <c r="DT293" i="123"/>
  <c r="DT294" i="123"/>
  <c r="DT295" i="123"/>
  <c r="DT296" i="123"/>
  <c r="DT297" i="123"/>
  <c r="DT298" i="123"/>
  <c r="DT299" i="123"/>
  <c r="DT300" i="123"/>
  <c r="DT301" i="123"/>
  <c r="DT302" i="123"/>
  <c r="DT303" i="123"/>
  <c r="DT304" i="123"/>
  <c r="DT305" i="123"/>
  <c r="DT306" i="123"/>
  <c r="DT307" i="123"/>
  <c r="DT308" i="123"/>
  <c r="DT309" i="123"/>
  <c r="DT310" i="123"/>
  <c r="DT311" i="123"/>
  <c r="DT312" i="123"/>
  <c r="DT315" i="123"/>
  <c r="DT316" i="123"/>
  <c r="DT313" i="123"/>
  <c r="DT314" i="123"/>
  <c r="DT317" i="123"/>
  <c r="DT318" i="123"/>
  <c r="DT319" i="123"/>
  <c r="DT320" i="123"/>
  <c r="DT321" i="123"/>
  <c r="DT322" i="123"/>
  <c r="DT323" i="123"/>
  <c r="DT324" i="123"/>
  <c r="DT325" i="123"/>
  <c r="DT326" i="123"/>
  <c r="DT327" i="123"/>
  <c r="DT328" i="123"/>
  <c r="DT329" i="123"/>
  <c r="DT330" i="123"/>
  <c r="DT331" i="123"/>
  <c r="DT332" i="123"/>
  <c r="DT333" i="123"/>
  <c r="DT334" i="123"/>
  <c r="DT335" i="123"/>
  <c r="DT336" i="123"/>
  <c r="DT337" i="123"/>
  <c r="DT338" i="123"/>
  <c r="DT339" i="123"/>
  <c r="DT340" i="123"/>
  <c r="DT341" i="123"/>
  <c r="DT342" i="123"/>
  <c r="DT343" i="123"/>
  <c r="DT344" i="123"/>
  <c r="DT345" i="123"/>
  <c r="DT346" i="123"/>
  <c r="DT347" i="123"/>
  <c r="DT348" i="123"/>
  <c r="DT349" i="123"/>
  <c r="DT350" i="123"/>
  <c r="DT351" i="123"/>
  <c r="DT352" i="123"/>
  <c r="DT353" i="123"/>
  <c r="DT354" i="123"/>
  <c r="DT355" i="123"/>
  <c r="DT356" i="123"/>
  <c r="DT357" i="123"/>
  <c r="DT358" i="123"/>
  <c r="DT359" i="123"/>
  <c r="DT360" i="123"/>
  <c r="DT361" i="123"/>
  <c r="DT362" i="123"/>
  <c r="DT363" i="123"/>
  <c r="DT364" i="123"/>
  <c r="DT365" i="123"/>
  <c r="DT366" i="123"/>
  <c r="DT367" i="123"/>
  <c r="DT368" i="123"/>
  <c r="DT369" i="123"/>
  <c r="DT370" i="123"/>
  <c r="DT371" i="123"/>
  <c r="DT372" i="123"/>
  <c r="DT373" i="123"/>
  <c r="DT374" i="123"/>
  <c r="DT375" i="123"/>
  <c r="DT376" i="123"/>
  <c r="DT377" i="123"/>
  <c r="DT378" i="123"/>
  <c r="DT379" i="123"/>
  <c r="DT380" i="123"/>
  <c r="DT381" i="123"/>
  <c r="DT382" i="123"/>
  <c r="DT383" i="123"/>
  <c r="DT384" i="123"/>
  <c r="DT385" i="123"/>
  <c r="DT386" i="123"/>
  <c r="DT387" i="123"/>
  <c r="DT388" i="123"/>
  <c r="DT389" i="123"/>
  <c r="DT390" i="123"/>
  <c r="DT391" i="123"/>
  <c r="DT392" i="123"/>
  <c r="DT393" i="123"/>
  <c r="DT394" i="123"/>
  <c r="DT395" i="123"/>
  <c r="DT396" i="123"/>
  <c r="DT397" i="123"/>
  <c r="DT398" i="123"/>
  <c r="DT399" i="123"/>
  <c r="DT400" i="123"/>
  <c r="DT401" i="123"/>
  <c r="DT402" i="123"/>
  <c r="DT403" i="123"/>
  <c r="DT404" i="123"/>
  <c r="DT405" i="123"/>
  <c r="DT406" i="123"/>
  <c r="DT407" i="123"/>
  <c r="DT408" i="123"/>
  <c r="DT409" i="123"/>
  <c r="DT410" i="123"/>
  <c r="DT411" i="123"/>
  <c r="DT412" i="123"/>
  <c r="DT413" i="123"/>
  <c r="DT414" i="123"/>
  <c r="DT415" i="123"/>
  <c r="DT416" i="123"/>
  <c r="DT417" i="123"/>
  <c r="DT418" i="123"/>
  <c r="DT419" i="123"/>
  <c r="DT420" i="123"/>
  <c r="DT421" i="123"/>
  <c r="DT422" i="123"/>
  <c r="DT423" i="123"/>
  <c r="DT424" i="123"/>
  <c r="DT425" i="123"/>
  <c r="DT426" i="123"/>
  <c r="DT427" i="123"/>
  <c r="DT428" i="123"/>
  <c r="DT429" i="123"/>
  <c r="DT430" i="123"/>
  <c r="DT431" i="123"/>
  <c r="DT432" i="123"/>
  <c r="DT433" i="123"/>
  <c r="DT434" i="123"/>
  <c r="DT435" i="123"/>
  <c r="DT436" i="123"/>
  <c r="DT437" i="123"/>
  <c r="DT438" i="123"/>
  <c r="DT439" i="123"/>
  <c r="DT440" i="123"/>
  <c r="DT441" i="123"/>
  <c r="DT442" i="123"/>
  <c r="DT443" i="123"/>
  <c r="DT444" i="123"/>
  <c r="DT445" i="123"/>
  <c r="DT446" i="123"/>
  <c r="DT447" i="123"/>
  <c r="DT452" i="123"/>
  <c r="DT453" i="123"/>
  <c r="DT454" i="123"/>
  <c r="DT455" i="123"/>
  <c r="DT456" i="123"/>
  <c r="DT457" i="123"/>
  <c r="DT458" i="123"/>
  <c r="DT459" i="123"/>
  <c r="DT460" i="123"/>
  <c r="DT461" i="123"/>
  <c r="DT462" i="123"/>
  <c r="DT463" i="123"/>
  <c r="DT464" i="123"/>
  <c r="DT465" i="123"/>
  <c r="DT466" i="123"/>
  <c r="DT467" i="123"/>
  <c r="DT468" i="123"/>
  <c r="DT469" i="123"/>
  <c r="DT473" i="123"/>
  <c r="DT474" i="123"/>
  <c r="DT475" i="123"/>
  <c r="DT476" i="123"/>
  <c r="DT477" i="123"/>
  <c r="DT478" i="123"/>
  <c r="DT479" i="123"/>
  <c r="DT480" i="123"/>
  <c r="DT481" i="123"/>
  <c r="DT482" i="123"/>
  <c r="DT483" i="123"/>
  <c r="DT484" i="123"/>
  <c r="DT485" i="123"/>
  <c r="DT486" i="123"/>
  <c r="DT487" i="123"/>
  <c r="DT488" i="123"/>
  <c r="DT489" i="123"/>
  <c r="DT490" i="123"/>
  <c r="DT491" i="123"/>
  <c r="DT492" i="123"/>
  <c r="DT472" i="123"/>
  <c r="DT470" i="123"/>
  <c r="DT493" i="123"/>
  <c r="DT494" i="123"/>
  <c r="DT495" i="123"/>
  <c r="DT496" i="123"/>
  <c r="DT497" i="123"/>
  <c r="DT498" i="123"/>
  <c r="DT499" i="123"/>
  <c r="DT500" i="123"/>
  <c r="DT501" i="123"/>
  <c r="DT502" i="123"/>
  <c r="DT503" i="123"/>
  <c r="DT504" i="123"/>
  <c r="DT505" i="123"/>
  <c r="DT506" i="123"/>
  <c r="DT507" i="123"/>
  <c r="DT508" i="123"/>
  <c r="DT509" i="123"/>
  <c r="DT510" i="123"/>
  <c r="DT511" i="123"/>
  <c r="DT512" i="123"/>
  <c r="DT513" i="123"/>
  <c r="DT514" i="123"/>
  <c r="DT515" i="123"/>
  <c r="DT516" i="123"/>
  <c r="DT517" i="123"/>
  <c r="DT518" i="123"/>
  <c r="DT519" i="123"/>
  <c r="DT520" i="123"/>
  <c r="DT521" i="123"/>
  <c r="DT522" i="123"/>
  <c r="DT523" i="123"/>
  <c r="DT524" i="123"/>
  <c r="DT525" i="123"/>
  <c r="DT526" i="123"/>
  <c r="DT527" i="123"/>
  <c r="DT528" i="123"/>
  <c r="DT529" i="123"/>
  <c r="DT530" i="123"/>
  <c r="DT531" i="123"/>
  <c r="DT532" i="123"/>
  <c r="DT533" i="123"/>
  <c r="DT534" i="123"/>
  <c r="DT535" i="123"/>
  <c r="DT536" i="123"/>
  <c r="DT537" i="123"/>
  <c r="DT538" i="123"/>
  <c r="DT539" i="123"/>
  <c r="DT540" i="123"/>
  <c r="DT557" i="123"/>
  <c r="DT558" i="123"/>
  <c r="DT559" i="123"/>
  <c r="DT560" i="123"/>
  <c r="DT561" i="123"/>
  <c r="DT562" i="123"/>
  <c r="DT563" i="123"/>
  <c r="DT564" i="123"/>
  <c r="DT565" i="123"/>
  <c r="DT566" i="123"/>
  <c r="DT567" i="123"/>
  <c r="DT568" i="123"/>
  <c r="DT569" i="123"/>
  <c r="DT570" i="123"/>
  <c r="DT571" i="123"/>
  <c r="DT572" i="123"/>
  <c r="DT573" i="123"/>
  <c r="DT574" i="123"/>
  <c r="DT575" i="123"/>
  <c r="DT576" i="123"/>
  <c r="DT577" i="123"/>
  <c r="DT578" i="123"/>
  <c r="DT579" i="123"/>
  <c r="DT580" i="123"/>
  <c r="DT581" i="123"/>
  <c r="DT582" i="123"/>
  <c r="DT583" i="123"/>
  <c r="DT584" i="123"/>
  <c r="DT585" i="123"/>
  <c r="DT588" i="123"/>
  <c r="DT589" i="123"/>
  <c r="DT590" i="123"/>
  <c r="DT591" i="123"/>
  <c r="DT592" i="123"/>
  <c r="DT593" i="123"/>
  <c r="DT594" i="123"/>
  <c r="DT595" i="123"/>
  <c r="DT596" i="123"/>
  <c r="DT597" i="123"/>
  <c r="DT598" i="123"/>
  <c r="DT599" i="123"/>
  <c r="DT600" i="123"/>
  <c r="DT601" i="123"/>
  <c r="DT602" i="123"/>
  <c r="DT603" i="123"/>
  <c r="DT604" i="123"/>
  <c r="DT605" i="123"/>
  <c r="DT606" i="123"/>
  <c r="DT607" i="123"/>
  <c r="DT608" i="123"/>
  <c r="DT609" i="123"/>
  <c r="DT610" i="123"/>
  <c r="DT611" i="123"/>
  <c r="DT612" i="123"/>
  <c r="DT613" i="123"/>
  <c r="DT614" i="123"/>
  <c r="DT615" i="123"/>
  <c r="DT616" i="123"/>
  <c r="DT617" i="123"/>
  <c r="DT618" i="123"/>
  <c r="DT619" i="123"/>
  <c r="DT620" i="123"/>
  <c r="DT621" i="123"/>
  <c r="DT622" i="123"/>
  <c r="DT623" i="123"/>
  <c r="DT624" i="123"/>
  <c r="DT625" i="123"/>
  <c r="DT626" i="123"/>
  <c r="DT627" i="123"/>
  <c r="DT628" i="123"/>
  <c r="DT629" i="123"/>
  <c r="DT630" i="123"/>
  <c r="DT633" i="123"/>
  <c r="DT634" i="123"/>
  <c r="DT635" i="123"/>
  <c r="DT636" i="123"/>
  <c r="DT637" i="123"/>
  <c r="DT638" i="123"/>
  <c r="DT639" i="123"/>
  <c r="DT640" i="123"/>
  <c r="DT641" i="123"/>
  <c r="DT642" i="123"/>
  <c r="DT643" i="123"/>
  <c r="DT644" i="123"/>
  <c r="DT645" i="123"/>
  <c r="DT646" i="123"/>
  <c r="DT649" i="123"/>
  <c r="DT650" i="123"/>
  <c r="DT651" i="123"/>
  <c r="DT652" i="123"/>
  <c r="DT653" i="123"/>
  <c r="DT654" i="123"/>
  <c r="DT655" i="123"/>
  <c r="DT656" i="123"/>
  <c r="DT657" i="123"/>
  <c r="DT658" i="123"/>
  <c r="DT659" i="123"/>
  <c r="DT660" i="123"/>
  <c r="DT661" i="123"/>
  <c r="DT662" i="123"/>
  <c r="DT663" i="123"/>
  <c r="DT664" i="123"/>
  <c r="DT665" i="123"/>
  <c r="DT666" i="123"/>
  <c r="DT667" i="123"/>
  <c r="DT668" i="123"/>
  <c r="DT669" i="123"/>
  <c r="DT670" i="123"/>
  <c r="DT671" i="123"/>
  <c r="DT672" i="123"/>
  <c r="DT673" i="123"/>
  <c r="DT674" i="123"/>
  <c r="DT675" i="123"/>
  <c r="DT676" i="123"/>
  <c r="DT677" i="123"/>
  <c r="DT680" i="123"/>
  <c r="DT681" i="123"/>
  <c r="DT682" i="123"/>
  <c r="DT683" i="123"/>
  <c r="DT684" i="123"/>
  <c r="DT685" i="123"/>
  <c r="DT686" i="123"/>
  <c r="DT687" i="123"/>
  <c r="DT688" i="123"/>
  <c r="DT689" i="123"/>
  <c r="DT690" i="123"/>
  <c r="DT691" i="123"/>
  <c r="DT692" i="123"/>
  <c r="DT693" i="123"/>
  <c r="DT694" i="123"/>
  <c r="DT695" i="123"/>
  <c r="DT696" i="123"/>
  <c r="DT697" i="123"/>
  <c r="DT698" i="123"/>
  <c r="DT699" i="123"/>
  <c r="DT700" i="123"/>
  <c r="DT701" i="123"/>
  <c r="DT702" i="123"/>
  <c r="DT703" i="123"/>
  <c r="DT704" i="123"/>
  <c r="DT705" i="123"/>
  <c r="DT706" i="123"/>
  <c r="DT707" i="123"/>
  <c r="DT708" i="123"/>
  <c r="DT709" i="123"/>
  <c r="DT710" i="123"/>
  <c r="DT711" i="123"/>
  <c r="DT712" i="123"/>
  <c r="DT713" i="123"/>
  <c r="DT714" i="123"/>
  <c r="DT715" i="123"/>
  <c r="DT716" i="123"/>
  <c r="DT717" i="123"/>
  <c r="DT718" i="123"/>
  <c r="DT719" i="123"/>
  <c r="DT720" i="123"/>
  <c r="DT721" i="123"/>
  <c r="DT722" i="123"/>
  <c r="DT723" i="123"/>
  <c r="DT724" i="123"/>
  <c r="DT725" i="123"/>
  <c r="DT726" i="123"/>
  <c r="DT727" i="123"/>
  <c r="DT728" i="123"/>
  <c r="DT729" i="123"/>
  <c r="DT730" i="123"/>
  <c r="DT733" i="123"/>
  <c r="DT734" i="123"/>
  <c r="DT735" i="123"/>
  <c r="DT739" i="123"/>
  <c r="DT740" i="123"/>
  <c r="DT741" i="123"/>
  <c r="DT742" i="123"/>
  <c r="DT743" i="123"/>
  <c r="DT744" i="123"/>
  <c r="DT745" i="123"/>
  <c r="DT746" i="123"/>
  <c r="DT747" i="123"/>
  <c r="DT748" i="123"/>
  <c r="DT749" i="123"/>
  <c r="DT750" i="123"/>
  <c r="DT751" i="123"/>
  <c r="DT756" i="123"/>
  <c r="DT757" i="123"/>
  <c r="DT758" i="123"/>
  <c r="DT759" i="123"/>
  <c r="DT760" i="123"/>
  <c r="DT5" i="123"/>
  <c r="DR9" i="123"/>
  <c r="DR10" i="123"/>
  <c r="DR11" i="123"/>
  <c r="DR12" i="123"/>
  <c r="DR13" i="123"/>
  <c r="DR14" i="123"/>
  <c r="DR15" i="123"/>
  <c r="DR16" i="123"/>
  <c r="DR17" i="123"/>
  <c r="DR18" i="123"/>
  <c r="DR19" i="123"/>
  <c r="DR20" i="123"/>
  <c r="DR21" i="123"/>
  <c r="DR22" i="123"/>
  <c r="DR23" i="123"/>
  <c r="DR24" i="123"/>
  <c r="DR25" i="123"/>
  <c r="DR26" i="123"/>
  <c r="DR6" i="123"/>
  <c r="DR27" i="123"/>
  <c r="DR28" i="123"/>
  <c r="DR29" i="123"/>
  <c r="DR30" i="123"/>
  <c r="DR31" i="123"/>
  <c r="DR32" i="123"/>
  <c r="DR33" i="123"/>
  <c r="DR34" i="123"/>
  <c r="DR35" i="123"/>
  <c r="DR36" i="123"/>
  <c r="DR37" i="123"/>
  <c r="DR38" i="123"/>
  <c r="DR39" i="123"/>
  <c r="DR40" i="123"/>
  <c r="DR41" i="123"/>
  <c r="DR42" i="123"/>
  <c r="DR43" i="123"/>
  <c r="DR44" i="123"/>
  <c r="DR45" i="123"/>
  <c r="DR46" i="123"/>
  <c r="DR47" i="123"/>
  <c r="DR48" i="123"/>
  <c r="DR49" i="123"/>
  <c r="DR50" i="123"/>
  <c r="DR51" i="123"/>
  <c r="DR52" i="123"/>
  <c r="DR53" i="123"/>
  <c r="DR54" i="123"/>
  <c r="DR55" i="123"/>
  <c r="DR56" i="123"/>
  <c r="DR57" i="123"/>
  <c r="DR58" i="123"/>
  <c r="DR59" i="123"/>
  <c r="DR60" i="123"/>
  <c r="DR61" i="123"/>
  <c r="DR62" i="123"/>
  <c r="DR63" i="123"/>
  <c r="DR64" i="123"/>
  <c r="DR65" i="123"/>
  <c r="DR66" i="123"/>
  <c r="DR67" i="123"/>
  <c r="DR68" i="123"/>
  <c r="DR69" i="123"/>
  <c r="DR70" i="123"/>
  <c r="DR78" i="123"/>
  <c r="DR79" i="123"/>
  <c r="DR82" i="123"/>
  <c r="DR83" i="123"/>
  <c r="DR84" i="123"/>
  <c r="DR85" i="123"/>
  <c r="DR86" i="123"/>
  <c r="DR87" i="123"/>
  <c r="DR88" i="123"/>
  <c r="DR89" i="123"/>
  <c r="DR90" i="123"/>
  <c r="DR91" i="123"/>
  <c r="DR92" i="123"/>
  <c r="DR93" i="123"/>
  <c r="DR94" i="123"/>
  <c r="DR95" i="123"/>
  <c r="DR96" i="123"/>
  <c r="DR97" i="123"/>
  <c r="DR98" i="123"/>
  <c r="DR99" i="123"/>
  <c r="DR100" i="123"/>
  <c r="DR101" i="123"/>
  <c r="DR102" i="123"/>
  <c r="DR103" i="123"/>
  <c r="DR104" i="123"/>
  <c r="DR105" i="123"/>
  <c r="DR106" i="123"/>
  <c r="DR107" i="123"/>
  <c r="DR108" i="123"/>
  <c r="DR109" i="123"/>
  <c r="DR110" i="123"/>
  <c r="DR111" i="123"/>
  <c r="DR112" i="123"/>
  <c r="DR113" i="123"/>
  <c r="DR114" i="123"/>
  <c r="DR115" i="123"/>
  <c r="DR116" i="123"/>
  <c r="DR117" i="123"/>
  <c r="DR118" i="123"/>
  <c r="DR119" i="123"/>
  <c r="DR120" i="123"/>
  <c r="DR121" i="123"/>
  <c r="DR122" i="123"/>
  <c r="DR123" i="123"/>
  <c r="DR124" i="123"/>
  <c r="DR125" i="123"/>
  <c r="DR126" i="123"/>
  <c r="DR127" i="123"/>
  <c r="DR128" i="123"/>
  <c r="DR129" i="123"/>
  <c r="DR130" i="123"/>
  <c r="DR131" i="123"/>
  <c r="DR132" i="123"/>
  <c r="DR133" i="123"/>
  <c r="DR134" i="123"/>
  <c r="DR135" i="123"/>
  <c r="DR136" i="123"/>
  <c r="DR137" i="123"/>
  <c r="DR138" i="123"/>
  <c r="DR139" i="123"/>
  <c r="DR140" i="123"/>
  <c r="DR141" i="123"/>
  <c r="DR142" i="123"/>
  <c r="DR143" i="123"/>
  <c r="DR144" i="123"/>
  <c r="DR145" i="123"/>
  <c r="DR146" i="123"/>
  <c r="DR147" i="123"/>
  <c r="DR148" i="123"/>
  <c r="DR149" i="123"/>
  <c r="DR150" i="123"/>
  <c r="DR151" i="123"/>
  <c r="DR152" i="123"/>
  <c r="DR153" i="123"/>
  <c r="DR154" i="123"/>
  <c r="DR155" i="123"/>
  <c r="DR156" i="123"/>
  <c r="DR157" i="123"/>
  <c r="DR158" i="123"/>
  <c r="DR159" i="123"/>
  <c r="DR160" i="123"/>
  <c r="DR161" i="123"/>
  <c r="DR162" i="123"/>
  <c r="DR163" i="123"/>
  <c r="DR164" i="123"/>
  <c r="DR165" i="123"/>
  <c r="DR166" i="123"/>
  <c r="DR167" i="123"/>
  <c r="DR168" i="123"/>
  <c r="DR169" i="123"/>
  <c r="DR170" i="123"/>
  <c r="DR171" i="123"/>
  <c r="DR172" i="123"/>
  <c r="DR174" i="123"/>
  <c r="DR175" i="123"/>
  <c r="DR176" i="123"/>
  <c r="DR177" i="123"/>
  <c r="DR178" i="123"/>
  <c r="DR179" i="123"/>
  <c r="DR180" i="123"/>
  <c r="DR181" i="123"/>
  <c r="DR182" i="123"/>
  <c r="DR183" i="123"/>
  <c r="DR184" i="123"/>
  <c r="DR185" i="123"/>
  <c r="DR186" i="123"/>
  <c r="DR187" i="123"/>
  <c r="DR188" i="123"/>
  <c r="DR189" i="123"/>
  <c r="DR190" i="123"/>
  <c r="DR191" i="123"/>
  <c r="DR192" i="123"/>
  <c r="DR193" i="123"/>
  <c r="DR194" i="123"/>
  <c r="DR195" i="123"/>
  <c r="DR196" i="123"/>
  <c r="DR198" i="123"/>
  <c r="DR199" i="123"/>
  <c r="DR200" i="123"/>
  <c r="DR201" i="123"/>
  <c r="DR202" i="123"/>
  <c r="DR203" i="123"/>
  <c r="DR204" i="123"/>
  <c r="DR205" i="123"/>
  <c r="DR206" i="123"/>
  <c r="DR207" i="123"/>
  <c r="DR208" i="123"/>
  <c r="DR209" i="123"/>
  <c r="DR210" i="123"/>
  <c r="DR211" i="123"/>
  <c r="DR212" i="123"/>
  <c r="DR213" i="123"/>
  <c r="DR214" i="123"/>
  <c r="DR215" i="123"/>
  <c r="DR216" i="123"/>
  <c r="DR217" i="123"/>
  <c r="DR218" i="123"/>
  <c r="DR219" i="123"/>
  <c r="DR220" i="123"/>
  <c r="DR221" i="123"/>
  <c r="DR222" i="123"/>
  <c r="DR223" i="123"/>
  <c r="DR224" i="123"/>
  <c r="DR225" i="123"/>
  <c r="DR226" i="123"/>
  <c r="DR227" i="123"/>
  <c r="DR228" i="123"/>
  <c r="DR229" i="123"/>
  <c r="DR230" i="123"/>
  <c r="DR231" i="123"/>
  <c r="DR232" i="123"/>
  <c r="DR233" i="123"/>
  <c r="DR234" i="123"/>
  <c r="DR235" i="123"/>
  <c r="DR236" i="123"/>
  <c r="DR237" i="123"/>
  <c r="DR238" i="123"/>
  <c r="DR239" i="123"/>
  <c r="DR240" i="123"/>
  <c r="DR241" i="123"/>
  <c r="DR242" i="123"/>
  <c r="DR243" i="123"/>
  <c r="DR244" i="123"/>
  <c r="DR245" i="123"/>
  <c r="DR246" i="123"/>
  <c r="DR247" i="123"/>
  <c r="DR248" i="123"/>
  <c r="DR249" i="123"/>
  <c r="DR250" i="123"/>
  <c r="DR251" i="123"/>
  <c r="DR252" i="123"/>
  <c r="DR253" i="123"/>
  <c r="DR254" i="123"/>
  <c r="DR255" i="123"/>
  <c r="DR256" i="123"/>
  <c r="DR257" i="123"/>
  <c r="DR258" i="123"/>
  <c r="DR259" i="123"/>
  <c r="DR260" i="123"/>
  <c r="DR261" i="123"/>
  <c r="DR262" i="123"/>
  <c r="DR263" i="123"/>
  <c r="DR264" i="123"/>
  <c r="DR267" i="123"/>
  <c r="DR268" i="123"/>
  <c r="DR269" i="123"/>
  <c r="DR270" i="123"/>
  <c r="DR271" i="123"/>
  <c r="DR272" i="123"/>
  <c r="DR273" i="123"/>
  <c r="DR274" i="123"/>
  <c r="DR275" i="123"/>
  <c r="DR276" i="123"/>
  <c r="DR277" i="123"/>
  <c r="DR278" i="123"/>
  <c r="DR279" i="123"/>
  <c r="DR280" i="123"/>
  <c r="DR283" i="123"/>
  <c r="DR284" i="123"/>
  <c r="DR285" i="123"/>
  <c r="DR286" i="123"/>
  <c r="DR287" i="123"/>
  <c r="DR288" i="123"/>
  <c r="DR289" i="123"/>
  <c r="DR290" i="123"/>
  <c r="DR291" i="123"/>
  <c r="DR292" i="123"/>
  <c r="DR293" i="123"/>
  <c r="DR294" i="123"/>
  <c r="DR295" i="123"/>
  <c r="DR296" i="123"/>
  <c r="DR297" i="123"/>
  <c r="DR298" i="123"/>
  <c r="DR299" i="123"/>
  <c r="DR300" i="123"/>
  <c r="DR301" i="123"/>
  <c r="DR302" i="123"/>
  <c r="DR303" i="123"/>
  <c r="DR304" i="123"/>
  <c r="DR305" i="123"/>
  <c r="DR306" i="123"/>
  <c r="DR307" i="123"/>
  <c r="DR308" i="123"/>
  <c r="DR309" i="123"/>
  <c r="DR310" i="123"/>
  <c r="DR311" i="123"/>
  <c r="DR312" i="123"/>
  <c r="DR315" i="123"/>
  <c r="DR316" i="123"/>
  <c r="DR313" i="123"/>
  <c r="DR314" i="123"/>
  <c r="DR317" i="123"/>
  <c r="DR318" i="123"/>
  <c r="DR319" i="123"/>
  <c r="DR320" i="123"/>
  <c r="DR321" i="123"/>
  <c r="DR322" i="123"/>
  <c r="DR323" i="123"/>
  <c r="DR324" i="123"/>
  <c r="DR325" i="123"/>
  <c r="DR326" i="123"/>
  <c r="DR327" i="123"/>
  <c r="DR328" i="123"/>
  <c r="DR329" i="123"/>
  <c r="DR330" i="123"/>
  <c r="DR331" i="123"/>
  <c r="DR332" i="123"/>
  <c r="DR333" i="123"/>
  <c r="DR334" i="123"/>
  <c r="DR335" i="123"/>
  <c r="DR336" i="123"/>
  <c r="DR337" i="123"/>
  <c r="DR338" i="123"/>
  <c r="DR339" i="123"/>
  <c r="DR340" i="123"/>
  <c r="DR341" i="123"/>
  <c r="DR342" i="123"/>
  <c r="DR343" i="123"/>
  <c r="DR344" i="123"/>
  <c r="DR345" i="123"/>
  <c r="DR346" i="123"/>
  <c r="DR347" i="123"/>
  <c r="DR348" i="123"/>
  <c r="DR349" i="123"/>
  <c r="DR350" i="123"/>
  <c r="DR351" i="123"/>
  <c r="DR352" i="123"/>
  <c r="DR353" i="123"/>
  <c r="DR354" i="123"/>
  <c r="DR355" i="123"/>
  <c r="DR356" i="123"/>
  <c r="DR357" i="123"/>
  <c r="DR358" i="123"/>
  <c r="DR359" i="123"/>
  <c r="DR360" i="123"/>
  <c r="DR361" i="123"/>
  <c r="DR362" i="123"/>
  <c r="DR363" i="123"/>
  <c r="DR364" i="123"/>
  <c r="DR365" i="123"/>
  <c r="DR366" i="123"/>
  <c r="DR367" i="123"/>
  <c r="DR368" i="123"/>
  <c r="DR369" i="123"/>
  <c r="DR370" i="123"/>
  <c r="DR371" i="123"/>
  <c r="DR372" i="123"/>
  <c r="DR373" i="123"/>
  <c r="DR374" i="123"/>
  <c r="DR375" i="123"/>
  <c r="DR376" i="123"/>
  <c r="DR377" i="123"/>
  <c r="DR378" i="123"/>
  <c r="DR379" i="123"/>
  <c r="DR380" i="123"/>
  <c r="DR381" i="123"/>
  <c r="DR382" i="123"/>
  <c r="DR383" i="123"/>
  <c r="DR384" i="123"/>
  <c r="DR385" i="123"/>
  <c r="DR386" i="123"/>
  <c r="DR387" i="123"/>
  <c r="DR388" i="123"/>
  <c r="DR389" i="123"/>
  <c r="DR390" i="123"/>
  <c r="DR391" i="123"/>
  <c r="DR392" i="123"/>
  <c r="DR393" i="123"/>
  <c r="DR394" i="123"/>
  <c r="DR395" i="123"/>
  <c r="DR396" i="123"/>
  <c r="DR397" i="123"/>
  <c r="DR398" i="123"/>
  <c r="DR399" i="123"/>
  <c r="DR400" i="123"/>
  <c r="DR401" i="123"/>
  <c r="DR402" i="123"/>
  <c r="DR403" i="123"/>
  <c r="DR404" i="123"/>
  <c r="DR405" i="123"/>
  <c r="DR406" i="123"/>
  <c r="DR407" i="123"/>
  <c r="DR408" i="123"/>
  <c r="DR409" i="123"/>
  <c r="DR410" i="123"/>
  <c r="DR411" i="123"/>
  <c r="DR412" i="123"/>
  <c r="DR413" i="123"/>
  <c r="DR414" i="123"/>
  <c r="DR415" i="123"/>
  <c r="DR416" i="123"/>
  <c r="DR417" i="123"/>
  <c r="DR418" i="123"/>
  <c r="DR419" i="123"/>
  <c r="DR420" i="123"/>
  <c r="DR421" i="123"/>
  <c r="DR422" i="123"/>
  <c r="DR423" i="123"/>
  <c r="DR424" i="123"/>
  <c r="DR425" i="123"/>
  <c r="DR426" i="123"/>
  <c r="DR427" i="123"/>
  <c r="DR428" i="123"/>
  <c r="DR429" i="123"/>
  <c r="DR430" i="123"/>
  <c r="DR431" i="123"/>
  <c r="DR432" i="123"/>
  <c r="DR433" i="123"/>
  <c r="DR434" i="123"/>
  <c r="DR435" i="123"/>
  <c r="DR436" i="123"/>
  <c r="DR437" i="123"/>
  <c r="DR438" i="123"/>
  <c r="DR439" i="123"/>
  <c r="DR440" i="123"/>
  <c r="DR441" i="123"/>
  <c r="DR442" i="123"/>
  <c r="DR443" i="123"/>
  <c r="DR444" i="123"/>
  <c r="DR445" i="123"/>
  <c r="DR446" i="123"/>
  <c r="DR447" i="123"/>
  <c r="DR452" i="123"/>
  <c r="DR453" i="123"/>
  <c r="DR454" i="123"/>
  <c r="DR455" i="123"/>
  <c r="DR456" i="123"/>
  <c r="DR457" i="123"/>
  <c r="DR458" i="123"/>
  <c r="DR459" i="123"/>
  <c r="DR460" i="123"/>
  <c r="DR461" i="123"/>
  <c r="DR462" i="123"/>
  <c r="DR463" i="123"/>
  <c r="DR464" i="123"/>
  <c r="DR465" i="123"/>
  <c r="DR466" i="123"/>
  <c r="DR467" i="123"/>
  <c r="DR468" i="123"/>
  <c r="DR469" i="123"/>
  <c r="DR473" i="123"/>
  <c r="DR474" i="123"/>
  <c r="DR475" i="123"/>
  <c r="DR476" i="123"/>
  <c r="DR477" i="123"/>
  <c r="DR478" i="123"/>
  <c r="DR479" i="123"/>
  <c r="DR480" i="123"/>
  <c r="DR481" i="123"/>
  <c r="DR482" i="123"/>
  <c r="DR483" i="123"/>
  <c r="DR484" i="123"/>
  <c r="DR485" i="123"/>
  <c r="DR486" i="123"/>
  <c r="DR487" i="123"/>
  <c r="DR488" i="123"/>
  <c r="DR489" i="123"/>
  <c r="DR490" i="123"/>
  <c r="DR491" i="123"/>
  <c r="DR492" i="123"/>
  <c r="DR472" i="123"/>
  <c r="DR470" i="123"/>
  <c r="DR493" i="123"/>
  <c r="DR494" i="123"/>
  <c r="DR495" i="123"/>
  <c r="DR496" i="123"/>
  <c r="DR497" i="123"/>
  <c r="DR498" i="123"/>
  <c r="DR499" i="123"/>
  <c r="DR500" i="123"/>
  <c r="DR501" i="123"/>
  <c r="DR502" i="123"/>
  <c r="DR503" i="123"/>
  <c r="DR504" i="123"/>
  <c r="DR505" i="123"/>
  <c r="DR506" i="123"/>
  <c r="DR507" i="123"/>
  <c r="DR508" i="123"/>
  <c r="DR509" i="123"/>
  <c r="DR510" i="123"/>
  <c r="DR511" i="123"/>
  <c r="DR512" i="123"/>
  <c r="DR513" i="123"/>
  <c r="DR514" i="123"/>
  <c r="DR515" i="123"/>
  <c r="DR516" i="123"/>
  <c r="DR517" i="123"/>
  <c r="DR518" i="123"/>
  <c r="DR519" i="123"/>
  <c r="DR520" i="123"/>
  <c r="DR521" i="123"/>
  <c r="DR522" i="123"/>
  <c r="DR523" i="123"/>
  <c r="DR524" i="123"/>
  <c r="DR525" i="123"/>
  <c r="DR526" i="123"/>
  <c r="DR527" i="123"/>
  <c r="DR528" i="123"/>
  <c r="DR529" i="123"/>
  <c r="DR530" i="123"/>
  <c r="DR531" i="123"/>
  <c r="DR532" i="123"/>
  <c r="DR533" i="123"/>
  <c r="DR534" i="123"/>
  <c r="DR535" i="123"/>
  <c r="DR536" i="123"/>
  <c r="DR537" i="123"/>
  <c r="DR538" i="123"/>
  <c r="DR539" i="123"/>
  <c r="DR540" i="123"/>
  <c r="DR557" i="123"/>
  <c r="DR558" i="123"/>
  <c r="DR559" i="123"/>
  <c r="DR560" i="123"/>
  <c r="DR561" i="123"/>
  <c r="DR562" i="123"/>
  <c r="DR563" i="123"/>
  <c r="DR564" i="123"/>
  <c r="DR565" i="123"/>
  <c r="DR566" i="123"/>
  <c r="DR567" i="123"/>
  <c r="DR568" i="123"/>
  <c r="DR569" i="123"/>
  <c r="DR570" i="123"/>
  <c r="DR571" i="123"/>
  <c r="DR572" i="123"/>
  <c r="DR573" i="123"/>
  <c r="DR574" i="123"/>
  <c r="DR575" i="123"/>
  <c r="DR576" i="123"/>
  <c r="DR577" i="123"/>
  <c r="DR578" i="123"/>
  <c r="DR579" i="123"/>
  <c r="DR580" i="123"/>
  <c r="DR581" i="123"/>
  <c r="DR582" i="123"/>
  <c r="DR583" i="123"/>
  <c r="DR584" i="123"/>
  <c r="DR585" i="123"/>
  <c r="DR588" i="123"/>
  <c r="DR589" i="123"/>
  <c r="DR590" i="123"/>
  <c r="DR591" i="123"/>
  <c r="DR592" i="123"/>
  <c r="DR593" i="123"/>
  <c r="DR594" i="123"/>
  <c r="DR595" i="123"/>
  <c r="DR596" i="123"/>
  <c r="DR597" i="123"/>
  <c r="DR598" i="123"/>
  <c r="DR599" i="123"/>
  <c r="DR600" i="123"/>
  <c r="DR601" i="123"/>
  <c r="DR602" i="123"/>
  <c r="DR603" i="123"/>
  <c r="DR604" i="123"/>
  <c r="DR605" i="123"/>
  <c r="DR606" i="123"/>
  <c r="DR607" i="123"/>
  <c r="DR608" i="123"/>
  <c r="DR609" i="123"/>
  <c r="DR610" i="123"/>
  <c r="DR611" i="123"/>
  <c r="DR612" i="123"/>
  <c r="DR613" i="123"/>
  <c r="DR614" i="123"/>
  <c r="DR615" i="123"/>
  <c r="DR616" i="123"/>
  <c r="DR617" i="123"/>
  <c r="DR618" i="123"/>
  <c r="DR619" i="123"/>
  <c r="DR620" i="123"/>
  <c r="DR621" i="123"/>
  <c r="DR622" i="123"/>
  <c r="DR623" i="123"/>
  <c r="DR624" i="123"/>
  <c r="DR625" i="123"/>
  <c r="DR626" i="123"/>
  <c r="DR627" i="123"/>
  <c r="DR628" i="123"/>
  <c r="DR629" i="123"/>
  <c r="DR630" i="123"/>
  <c r="DR633" i="123"/>
  <c r="DR634" i="123"/>
  <c r="DR635" i="123"/>
  <c r="DR636" i="123"/>
  <c r="DR637" i="123"/>
  <c r="DR638" i="123"/>
  <c r="DR639" i="123"/>
  <c r="DR640" i="123"/>
  <c r="DR641" i="123"/>
  <c r="DR642" i="123"/>
  <c r="DR643" i="123"/>
  <c r="DR644" i="123"/>
  <c r="DR645" i="123"/>
  <c r="DR646" i="123"/>
  <c r="DR649" i="123"/>
  <c r="DR650" i="123"/>
  <c r="DR651" i="123"/>
  <c r="DR652" i="123"/>
  <c r="DR653" i="123"/>
  <c r="DR654" i="123"/>
  <c r="DR655" i="123"/>
  <c r="DR656" i="123"/>
  <c r="DR657" i="123"/>
  <c r="DR658" i="123"/>
  <c r="DR659" i="123"/>
  <c r="DR660" i="123"/>
  <c r="DR661" i="123"/>
  <c r="DR662" i="123"/>
  <c r="DR663" i="123"/>
  <c r="DR664" i="123"/>
  <c r="DR665" i="123"/>
  <c r="DR666" i="123"/>
  <c r="DR667" i="123"/>
  <c r="DR668" i="123"/>
  <c r="DR669" i="123"/>
  <c r="DR670" i="123"/>
  <c r="DR671" i="123"/>
  <c r="DR672" i="123"/>
  <c r="DR673" i="123"/>
  <c r="DR674" i="123"/>
  <c r="DR675" i="123"/>
  <c r="DR676" i="123"/>
  <c r="DR677" i="123"/>
  <c r="DR680" i="123"/>
  <c r="DR681" i="123"/>
  <c r="DR682" i="123"/>
  <c r="DR683" i="123"/>
  <c r="DR684" i="123"/>
  <c r="DR685" i="123"/>
  <c r="DR686" i="123"/>
  <c r="DR687" i="123"/>
  <c r="DR688" i="123"/>
  <c r="DR689" i="123"/>
  <c r="DR690" i="123"/>
  <c r="DR691" i="123"/>
  <c r="DR692" i="123"/>
  <c r="DR693" i="123"/>
  <c r="DR694" i="123"/>
  <c r="DR695" i="123"/>
  <c r="DR696" i="123"/>
  <c r="DR697" i="123"/>
  <c r="DR698" i="123"/>
  <c r="DR699" i="123"/>
  <c r="DR700" i="123"/>
  <c r="DR701" i="123"/>
  <c r="DR702" i="123"/>
  <c r="DR703" i="123"/>
  <c r="DR704" i="123"/>
  <c r="DR705" i="123"/>
  <c r="DR706" i="123"/>
  <c r="DR707" i="123"/>
  <c r="DR708" i="123"/>
  <c r="DR709" i="123"/>
  <c r="DR710" i="123"/>
  <c r="DR711" i="123"/>
  <c r="DR712" i="123"/>
  <c r="DR713" i="123"/>
  <c r="DR714" i="123"/>
  <c r="DR715" i="123"/>
  <c r="DR716" i="123"/>
  <c r="DR717" i="123"/>
  <c r="DR718" i="123"/>
  <c r="DR719" i="123"/>
  <c r="DR720" i="123"/>
  <c r="DR721" i="123"/>
  <c r="DR722" i="123"/>
  <c r="DR723" i="123"/>
  <c r="DR724" i="123"/>
  <c r="DR725" i="123"/>
  <c r="DR726" i="123"/>
  <c r="DR727" i="123"/>
  <c r="DR728" i="123"/>
  <c r="DR729" i="123"/>
  <c r="DR730" i="123"/>
  <c r="DR733" i="123"/>
  <c r="DR734" i="123"/>
  <c r="DR735" i="123"/>
  <c r="DR739" i="123"/>
  <c r="DR740" i="123"/>
  <c r="DR741" i="123"/>
  <c r="DR742" i="123"/>
  <c r="DR743" i="123"/>
  <c r="DR744" i="123"/>
  <c r="DR745" i="123"/>
  <c r="DR746" i="123"/>
  <c r="DR747" i="123"/>
  <c r="DR748" i="123"/>
  <c r="DR749" i="123"/>
  <c r="DR750" i="123"/>
  <c r="DR751" i="123"/>
  <c r="DR756" i="123"/>
  <c r="DR757" i="123"/>
  <c r="DR758" i="123"/>
  <c r="DR759" i="123"/>
  <c r="DR760" i="123"/>
  <c r="DR5" i="123"/>
  <c r="DQ9" i="123"/>
  <c r="DQ10" i="123"/>
  <c r="DQ11" i="123"/>
  <c r="DQ12" i="123"/>
  <c r="DQ13" i="123"/>
  <c r="DQ14" i="123"/>
  <c r="DQ15" i="123"/>
  <c r="DQ16" i="123"/>
  <c r="DQ17" i="123"/>
  <c r="DQ18" i="123"/>
  <c r="DQ19" i="123"/>
  <c r="DQ20" i="123"/>
  <c r="DQ21" i="123"/>
  <c r="DQ22" i="123"/>
  <c r="DQ23" i="123"/>
  <c r="DQ24" i="123"/>
  <c r="DQ25" i="123"/>
  <c r="DQ26" i="123"/>
  <c r="DQ6" i="123"/>
  <c r="DQ27" i="123"/>
  <c r="DQ28" i="123"/>
  <c r="DQ29" i="123"/>
  <c r="DQ30" i="123"/>
  <c r="DQ31" i="123"/>
  <c r="DQ32" i="123"/>
  <c r="DQ33" i="123"/>
  <c r="DQ34" i="123"/>
  <c r="DQ35" i="123"/>
  <c r="DQ36" i="123"/>
  <c r="DQ37" i="123"/>
  <c r="DQ38" i="123"/>
  <c r="DQ39" i="123"/>
  <c r="DQ40" i="123"/>
  <c r="DQ41" i="123"/>
  <c r="DQ42" i="123"/>
  <c r="DQ43" i="123"/>
  <c r="DQ44" i="123"/>
  <c r="DQ45" i="123"/>
  <c r="DQ46" i="123"/>
  <c r="DQ47" i="123"/>
  <c r="DQ48" i="123"/>
  <c r="DQ49" i="123"/>
  <c r="DQ50" i="123"/>
  <c r="DQ51" i="123"/>
  <c r="DQ52" i="123"/>
  <c r="DQ53" i="123"/>
  <c r="DQ54" i="123"/>
  <c r="DQ55" i="123"/>
  <c r="DQ56" i="123"/>
  <c r="DQ57" i="123"/>
  <c r="DQ58" i="123"/>
  <c r="DQ59" i="123"/>
  <c r="DQ60" i="123"/>
  <c r="DQ61" i="123"/>
  <c r="DQ62" i="123"/>
  <c r="DQ63" i="123"/>
  <c r="DQ64" i="123"/>
  <c r="DQ65" i="123"/>
  <c r="DQ66" i="123"/>
  <c r="DQ67" i="123"/>
  <c r="DQ68" i="123"/>
  <c r="DQ69" i="123"/>
  <c r="DQ70" i="123"/>
  <c r="DQ78" i="123"/>
  <c r="DQ79" i="123"/>
  <c r="DQ82" i="123"/>
  <c r="DQ83" i="123"/>
  <c r="DQ84" i="123"/>
  <c r="DQ85" i="123"/>
  <c r="DQ86" i="123"/>
  <c r="DQ87" i="123"/>
  <c r="DQ88" i="123"/>
  <c r="DQ89" i="123"/>
  <c r="DQ90" i="123"/>
  <c r="DQ91" i="123"/>
  <c r="DQ92" i="123"/>
  <c r="DQ93" i="123"/>
  <c r="DQ94" i="123"/>
  <c r="DQ95" i="123"/>
  <c r="DQ96" i="123"/>
  <c r="DQ97" i="123"/>
  <c r="DQ98" i="123"/>
  <c r="DQ99" i="123"/>
  <c r="DQ100" i="123"/>
  <c r="DQ101" i="123"/>
  <c r="DQ102" i="123"/>
  <c r="DQ103" i="123"/>
  <c r="DQ104" i="123"/>
  <c r="DQ105" i="123"/>
  <c r="DQ106" i="123"/>
  <c r="DQ107" i="123"/>
  <c r="DQ108" i="123"/>
  <c r="DQ109" i="123"/>
  <c r="DQ110" i="123"/>
  <c r="DQ111" i="123"/>
  <c r="DQ112" i="123"/>
  <c r="DQ113" i="123"/>
  <c r="DQ114" i="123"/>
  <c r="DQ115" i="123"/>
  <c r="DQ116" i="123"/>
  <c r="DQ117" i="123"/>
  <c r="DQ118" i="123"/>
  <c r="DQ119" i="123"/>
  <c r="DQ120" i="123"/>
  <c r="DQ121" i="123"/>
  <c r="DQ122" i="123"/>
  <c r="DQ123" i="123"/>
  <c r="DQ124" i="123"/>
  <c r="DQ125" i="123"/>
  <c r="DQ126" i="123"/>
  <c r="DQ127" i="123"/>
  <c r="DQ128" i="123"/>
  <c r="DQ129" i="123"/>
  <c r="DQ130" i="123"/>
  <c r="DQ131" i="123"/>
  <c r="DQ132" i="123"/>
  <c r="DQ133" i="123"/>
  <c r="DQ134" i="123"/>
  <c r="DQ135" i="123"/>
  <c r="DQ136" i="123"/>
  <c r="DQ137" i="123"/>
  <c r="DQ138" i="123"/>
  <c r="DQ139" i="123"/>
  <c r="DQ140" i="123"/>
  <c r="DQ141" i="123"/>
  <c r="DQ142" i="123"/>
  <c r="DQ143" i="123"/>
  <c r="DQ144" i="123"/>
  <c r="DQ145" i="123"/>
  <c r="DQ146" i="123"/>
  <c r="DQ147" i="123"/>
  <c r="DQ148" i="123"/>
  <c r="DQ149" i="123"/>
  <c r="DQ150" i="123"/>
  <c r="DQ151" i="123"/>
  <c r="DQ152" i="123"/>
  <c r="DQ153" i="123"/>
  <c r="DQ154" i="123"/>
  <c r="DQ155" i="123"/>
  <c r="DQ156" i="123"/>
  <c r="DQ157" i="123"/>
  <c r="DQ158" i="123"/>
  <c r="DQ159" i="123"/>
  <c r="DQ160" i="123"/>
  <c r="DQ161" i="123"/>
  <c r="DQ162" i="123"/>
  <c r="DQ163" i="123"/>
  <c r="DQ164" i="123"/>
  <c r="DQ165" i="123"/>
  <c r="DQ166" i="123"/>
  <c r="DQ167" i="123"/>
  <c r="DQ168" i="123"/>
  <c r="DQ169" i="123"/>
  <c r="DQ170" i="123"/>
  <c r="DQ171" i="123"/>
  <c r="DQ172" i="123"/>
  <c r="DQ174" i="123"/>
  <c r="DQ175" i="123"/>
  <c r="DQ176" i="123"/>
  <c r="DQ177" i="123"/>
  <c r="DQ178" i="123"/>
  <c r="DQ179" i="123"/>
  <c r="DQ180" i="123"/>
  <c r="DQ181" i="123"/>
  <c r="DQ182" i="123"/>
  <c r="DQ183" i="123"/>
  <c r="DQ184" i="123"/>
  <c r="DQ185" i="123"/>
  <c r="DQ186" i="123"/>
  <c r="DQ187" i="123"/>
  <c r="DQ188" i="123"/>
  <c r="DQ189" i="123"/>
  <c r="DQ190" i="123"/>
  <c r="DQ191" i="123"/>
  <c r="DQ192" i="123"/>
  <c r="DQ193" i="123"/>
  <c r="DQ194" i="123"/>
  <c r="DQ195" i="123"/>
  <c r="DQ196" i="123"/>
  <c r="DQ198" i="123"/>
  <c r="DQ199" i="123"/>
  <c r="DQ200" i="123"/>
  <c r="DQ201" i="123"/>
  <c r="DQ202" i="123"/>
  <c r="DQ203" i="123"/>
  <c r="DQ204" i="123"/>
  <c r="DQ205" i="123"/>
  <c r="DQ206" i="123"/>
  <c r="DQ207" i="123"/>
  <c r="DQ208" i="123"/>
  <c r="DQ209" i="123"/>
  <c r="DQ210" i="123"/>
  <c r="DQ211" i="123"/>
  <c r="DQ212" i="123"/>
  <c r="DQ213" i="123"/>
  <c r="DQ214" i="123"/>
  <c r="DQ215" i="123"/>
  <c r="DQ216" i="123"/>
  <c r="DQ217" i="123"/>
  <c r="DQ218" i="123"/>
  <c r="DQ219" i="123"/>
  <c r="DQ220" i="123"/>
  <c r="DQ221" i="123"/>
  <c r="DQ222" i="123"/>
  <c r="DQ223" i="123"/>
  <c r="DQ224" i="123"/>
  <c r="DQ225" i="123"/>
  <c r="DQ226" i="123"/>
  <c r="DQ227" i="123"/>
  <c r="DQ228" i="123"/>
  <c r="DQ229" i="123"/>
  <c r="DQ230" i="123"/>
  <c r="DQ231" i="123"/>
  <c r="DQ232" i="123"/>
  <c r="DQ233" i="123"/>
  <c r="DQ234" i="123"/>
  <c r="DQ235" i="123"/>
  <c r="DQ236" i="123"/>
  <c r="DQ237" i="123"/>
  <c r="DQ238" i="123"/>
  <c r="DQ239" i="123"/>
  <c r="DQ240" i="123"/>
  <c r="DQ241" i="123"/>
  <c r="DQ242" i="123"/>
  <c r="DQ243" i="123"/>
  <c r="DQ244" i="123"/>
  <c r="DQ245" i="123"/>
  <c r="DQ246" i="123"/>
  <c r="DQ247" i="123"/>
  <c r="DQ248" i="123"/>
  <c r="DQ249" i="123"/>
  <c r="DQ250" i="123"/>
  <c r="DQ251" i="123"/>
  <c r="DQ252" i="123"/>
  <c r="DQ253" i="123"/>
  <c r="DQ254" i="123"/>
  <c r="DQ255" i="123"/>
  <c r="DQ256" i="123"/>
  <c r="DQ257" i="123"/>
  <c r="DQ258" i="123"/>
  <c r="DQ259" i="123"/>
  <c r="DQ260" i="123"/>
  <c r="DQ261" i="123"/>
  <c r="DQ262" i="123"/>
  <c r="DQ263" i="123"/>
  <c r="DQ264" i="123"/>
  <c r="DQ267" i="123"/>
  <c r="DQ268" i="123"/>
  <c r="DQ269" i="123"/>
  <c r="DQ270" i="123"/>
  <c r="DQ271" i="123"/>
  <c r="DQ272" i="123"/>
  <c r="DQ273" i="123"/>
  <c r="DQ274" i="123"/>
  <c r="DQ275" i="123"/>
  <c r="DQ276" i="123"/>
  <c r="DQ277" i="123"/>
  <c r="DQ278" i="123"/>
  <c r="DQ279" i="123"/>
  <c r="DQ280" i="123"/>
  <c r="DQ283" i="123"/>
  <c r="DQ284" i="123"/>
  <c r="DQ285" i="123"/>
  <c r="DQ286" i="123"/>
  <c r="DQ287" i="123"/>
  <c r="DQ288" i="123"/>
  <c r="DQ289" i="123"/>
  <c r="DQ290" i="123"/>
  <c r="DQ291" i="123"/>
  <c r="DQ292" i="123"/>
  <c r="DQ293" i="123"/>
  <c r="DQ294" i="123"/>
  <c r="DQ295" i="123"/>
  <c r="DQ296" i="123"/>
  <c r="DQ297" i="123"/>
  <c r="DQ298" i="123"/>
  <c r="DQ299" i="123"/>
  <c r="DQ300" i="123"/>
  <c r="DQ301" i="123"/>
  <c r="DQ302" i="123"/>
  <c r="DQ303" i="123"/>
  <c r="DQ304" i="123"/>
  <c r="DQ305" i="123"/>
  <c r="DQ306" i="123"/>
  <c r="DQ307" i="123"/>
  <c r="DQ308" i="123"/>
  <c r="DQ309" i="123"/>
  <c r="DQ310" i="123"/>
  <c r="DQ311" i="123"/>
  <c r="DQ312" i="123"/>
  <c r="DQ315" i="123"/>
  <c r="DQ316" i="123"/>
  <c r="DQ313" i="123"/>
  <c r="DQ314" i="123"/>
  <c r="DQ317" i="123"/>
  <c r="DQ318" i="123"/>
  <c r="DQ319" i="123"/>
  <c r="DQ320" i="123"/>
  <c r="DQ321" i="123"/>
  <c r="DQ322" i="123"/>
  <c r="DQ323" i="123"/>
  <c r="DQ324" i="123"/>
  <c r="DQ325" i="123"/>
  <c r="DQ326" i="123"/>
  <c r="DQ327" i="123"/>
  <c r="DQ328" i="123"/>
  <c r="DQ329" i="123"/>
  <c r="DQ330" i="123"/>
  <c r="DQ331" i="123"/>
  <c r="DQ332" i="123"/>
  <c r="DQ333" i="123"/>
  <c r="DQ334" i="123"/>
  <c r="DQ335" i="123"/>
  <c r="DQ336" i="123"/>
  <c r="DQ337" i="123"/>
  <c r="DQ338" i="123"/>
  <c r="DQ339" i="123"/>
  <c r="DQ340" i="123"/>
  <c r="DQ341" i="123"/>
  <c r="DQ342" i="123"/>
  <c r="DQ343" i="123"/>
  <c r="DQ344" i="123"/>
  <c r="DQ345" i="123"/>
  <c r="DQ346" i="123"/>
  <c r="DQ347" i="123"/>
  <c r="DQ348" i="123"/>
  <c r="DQ349" i="123"/>
  <c r="DQ350" i="123"/>
  <c r="DQ351" i="123"/>
  <c r="DQ352" i="123"/>
  <c r="DQ353" i="123"/>
  <c r="DQ354" i="123"/>
  <c r="DQ355" i="123"/>
  <c r="DQ356" i="123"/>
  <c r="DQ357" i="123"/>
  <c r="DQ358" i="123"/>
  <c r="DQ359" i="123"/>
  <c r="DQ360" i="123"/>
  <c r="DQ361" i="123"/>
  <c r="DQ362" i="123"/>
  <c r="DQ363" i="123"/>
  <c r="DQ364" i="123"/>
  <c r="DQ365" i="123"/>
  <c r="DQ366" i="123"/>
  <c r="DQ367" i="123"/>
  <c r="DQ368" i="123"/>
  <c r="DQ369" i="123"/>
  <c r="DQ370" i="123"/>
  <c r="DQ371" i="123"/>
  <c r="DQ372" i="123"/>
  <c r="DQ373" i="123"/>
  <c r="DQ374" i="123"/>
  <c r="DQ375" i="123"/>
  <c r="DQ376" i="123"/>
  <c r="DQ377" i="123"/>
  <c r="DQ378" i="123"/>
  <c r="DQ379" i="123"/>
  <c r="DQ380" i="123"/>
  <c r="DQ381" i="123"/>
  <c r="DQ382" i="123"/>
  <c r="DQ383" i="123"/>
  <c r="DQ384" i="123"/>
  <c r="DQ385" i="123"/>
  <c r="DQ386" i="123"/>
  <c r="DQ387" i="123"/>
  <c r="DQ388" i="123"/>
  <c r="DQ389" i="123"/>
  <c r="DQ390" i="123"/>
  <c r="DQ391" i="123"/>
  <c r="DQ392" i="123"/>
  <c r="DQ393" i="123"/>
  <c r="DQ394" i="123"/>
  <c r="DQ395" i="123"/>
  <c r="DQ396" i="123"/>
  <c r="DQ397" i="123"/>
  <c r="DQ398" i="123"/>
  <c r="DQ399" i="123"/>
  <c r="DQ400" i="123"/>
  <c r="DQ401" i="123"/>
  <c r="DQ402" i="123"/>
  <c r="DQ403" i="123"/>
  <c r="DQ404" i="123"/>
  <c r="DQ405" i="123"/>
  <c r="DQ406" i="123"/>
  <c r="DQ407" i="123"/>
  <c r="DQ408" i="123"/>
  <c r="DQ409" i="123"/>
  <c r="DQ410" i="123"/>
  <c r="DQ411" i="123"/>
  <c r="DQ412" i="123"/>
  <c r="DQ413" i="123"/>
  <c r="DQ414" i="123"/>
  <c r="DQ415" i="123"/>
  <c r="DQ416" i="123"/>
  <c r="DQ417" i="123"/>
  <c r="DQ418" i="123"/>
  <c r="DQ419" i="123"/>
  <c r="DQ420" i="123"/>
  <c r="DQ421" i="123"/>
  <c r="DQ422" i="123"/>
  <c r="DQ423" i="123"/>
  <c r="DQ424" i="123"/>
  <c r="DQ425" i="123"/>
  <c r="DQ426" i="123"/>
  <c r="DQ427" i="123"/>
  <c r="DQ428" i="123"/>
  <c r="DQ429" i="123"/>
  <c r="DQ430" i="123"/>
  <c r="DQ431" i="123"/>
  <c r="DQ432" i="123"/>
  <c r="DQ433" i="123"/>
  <c r="DQ434" i="123"/>
  <c r="DQ435" i="123"/>
  <c r="DQ436" i="123"/>
  <c r="DQ437" i="123"/>
  <c r="DQ438" i="123"/>
  <c r="DQ439" i="123"/>
  <c r="DQ440" i="123"/>
  <c r="DQ441" i="123"/>
  <c r="DQ442" i="123"/>
  <c r="DQ443" i="123"/>
  <c r="DQ444" i="123"/>
  <c r="DQ445" i="123"/>
  <c r="DQ446" i="123"/>
  <c r="DQ447" i="123"/>
  <c r="DQ452" i="123"/>
  <c r="DQ453" i="123"/>
  <c r="DQ454" i="123"/>
  <c r="DQ455" i="123"/>
  <c r="DQ456" i="123"/>
  <c r="DQ457" i="123"/>
  <c r="DQ458" i="123"/>
  <c r="DQ459" i="123"/>
  <c r="DQ460" i="123"/>
  <c r="DQ461" i="123"/>
  <c r="DQ462" i="123"/>
  <c r="DQ463" i="123"/>
  <c r="DQ464" i="123"/>
  <c r="DQ465" i="123"/>
  <c r="DQ466" i="123"/>
  <c r="DQ467" i="123"/>
  <c r="DQ468" i="123"/>
  <c r="DQ469" i="123"/>
  <c r="DQ473" i="123"/>
  <c r="DQ474" i="123"/>
  <c r="DQ475" i="123"/>
  <c r="DQ476" i="123"/>
  <c r="DQ477" i="123"/>
  <c r="DQ478" i="123"/>
  <c r="DQ479" i="123"/>
  <c r="DQ480" i="123"/>
  <c r="DQ481" i="123"/>
  <c r="DQ482" i="123"/>
  <c r="DQ483" i="123"/>
  <c r="DQ484" i="123"/>
  <c r="DQ485" i="123"/>
  <c r="DQ486" i="123"/>
  <c r="DQ487" i="123"/>
  <c r="DQ488" i="123"/>
  <c r="DQ489" i="123"/>
  <c r="DQ490" i="123"/>
  <c r="DQ491" i="123"/>
  <c r="DQ492" i="123"/>
  <c r="DQ472" i="123"/>
  <c r="DQ470" i="123"/>
  <c r="DQ493" i="123"/>
  <c r="DQ494" i="123"/>
  <c r="DQ495" i="123"/>
  <c r="DQ496" i="123"/>
  <c r="DQ497" i="123"/>
  <c r="DQ498" i="123"/>
  <c r="DQ499" i="123"/>
  <c r="DQ500" i="123"/>
  <c r="DQ501" i="123"/>
  <c r="DQ502" i="123"/>
  <c r="DQ503" i="123"/>
  <c r="DQ504" i="123"/>
  <c r="DQ505" i="123"/>
  <c r="DQ506" i="123"/>
  <c r="DQ507" i="123"/>
  <c r="DQ508" i="123"/>
  <c r="DQ509" i="123"/>
  <c r="DQ510" i="123"/>
  <c r="DQ511" i="123"/>
  <c r="DQ512" i="123"/>
  <c r="DQ513" i="123"/>
  <c r="DQ514" i="123"/>
  <c r="DQ515" i="123"/>
  <c r="DQ516" i="123"/>
  <c r="DQ517" i="123"/>
  <c r="DQ518" i="123"/>
  <c r="DQ519" i="123"/>
  <c r="DQ520" i="123"/>
  <c r="DQ521" i="123"/>
  <c r="DQ522" i="123"/>
  <c r="DQ523" i="123"/>
  <c r="DQ524" i="123"/>
  <c r="DQ525" i="123"/>
  <c r="DQ526" i="123"/>
  <c r="DQ527" i="123"/>
  <c r="DQ528" i="123"/>
  <c r="DQ529" i="123"/>
  <c r="DQ530" i="123"/>
  <c r="DQ531" i="123"/>
  <c r="DQ532" i="123"/>
  <c r="DQ533" i="123"/>
  <c r="DQ534" i="123"/>
  <c r="DQ535" i="123"/>
  <c r="DQ536" i="123"/>
  <c r="DQ537" i="123"/>
  <c r="DQ538" i="123"/>
  <c r="DQ539" i="123"/>
  <c r="DQ540" i="123"/>
  <c r="DQ557" i="123"/>
  <c r="DQ558" i="123"/>
  <c r="DQ559" i="123"/>
  <c r="DQ560" i="123"/>
  <c r="DQ561" i="123"/>
  <c r="DQ562" i="123"/>
  <c r="DQ563" i="123"/>
  <c r="DQ564" i="123"/>
  <c r="DQ565" i="123"/>
  <c r="DQ566" i="123"/>
  <c r="DQ567" i="123"/>
  <c r="DQ568" i="123"/>
  <c r="DQ569" i="123"/>
  <c r="DQ570" i="123"/>
  <c r="DQ571" i="123"/>
  <c r="DQ572" i="123"/>
  <c r="DQ573" i="123"/>
  <c r="DQ574" i="123"/>
  <c r="DQ575" i="123"/>
  <c r="DQ576" i="123"/>
  <c r="DQ577" i="123"/>
  <c r="DQ578" i="123"/>
  <c r="DQ579" i="123"/>
  <c r="DQ580" i="123"/>
  <c r="DQ581" i="123"/>
  <c r="DQ582" i="123"/>
  <c r="DQ583" i="123"/>
  <c r="DQ584" i="123"/>
  <c r="DQ585" i="123"/>
  <c r="DQ588" i="123"/>
  <c r="DQ589" i="123"/>
  <c r="DQ590" i="123"/>
  <c r="DQ591" i="123"/>
  <c r="DQ592" i="123"/>
  <c r="DQ593" i="123"/>
  <c r="DQ594" i="123"/>
  <c r="DQ595" i="123"/>
  <c r="DQ596" i="123"/>
  <c r="DQ597" i="123"/>
  <c r="DQ598" i="123"/>
  <c r="DQ599" i="123"/>
  <c r="DQ600" i="123"/>
  <c r="DQ601" i="123"/>
  <c r="DQ602" i="123"/>
  <c r="DQ603" i="123"/>
  <c r="DQ604" i="123"/>
  <c r="DQ605" i="123"/>
  <c r="DQ606" i="123"/>
  <c r="DQ607" i="123"/>
  <c r="DQ608" i="123"/>
  <c r="DQ609" i="123"/>
  <c r="DQ610" i="123"/>
  <c r="DQ611" i="123"/>
  <c r="DQ612" i="123"/>
  <c r="DQ613" i="123"/>
  <c r="DQ614" i="123"/>
  <c r="DQ615" i="123"/>
  <c r="DQ616" i="123"/>
  <c r="DQ617" i="123"/>
  <c r="DQ618" i="123"/>
  <c r="DQ619" i="123"/>
  <c r="DQ620" i="123"/>
  <c r="DQ621" i="123"/>
  <c r="DQ622" i="123"/>
  <c r="DQ623" i="123"/>
  <c r="DQ624" i="123"/>
  <c r="DQ625" i="123"/>
  <c r="DQ626" i="123"/>
  <c r="DQ627" i="123"/>
  <c r="DQ628" i="123"/>
  <c r="DQ629" i="123"/>
  <c r="DQ630" i="123"/>
  <c r="DQ633" i="123"/>
  <c r="DQ634" i="123"/>
  <c r="DQ635" i="123"/>
  <c r="DQ636" i="123"/>
  <c r="DQ637" i="123"/>
  <c r="DQ638" i="123"/>
  <c r="DQ639" i="123"/>
  <c r="DQ640" i="123"/>
  <c r="DQ641" i="123"/>
  <c r="DQ642" i="123"/>
  <c r="DQ643" i="123"/>
  <c r="DQ644" i="123"/>
  <c r="DQ645" i="123"/>
  <c r="DQ646" i="123"/>
  <c r="DQ649" i="123"/>
  <c r="DQ650" i="123"/>
  <c r="DQ651" i="123"/>
  <c r="DQ652" i="123"/>
  <c r="DQ653" i="123"/>
  <c r="DQ654" i="123"/>
  <c r="DQ655" i="123"/>
  <c r="DQ656" i="123"/>
  <c r="DQ657" i="123"/>
  <c r="DQ658" i="123"/>
  <c r="DQ659" i="123"/>
  <c r="DQ660" i="123"/>
  <c r="DQ661" i="123"/>
  <c r="DQ662" i="123"/>
  <c r="DQ663" i="123"/>
  <c r="DQ664" i="123"/>
  <c r="DQ665" i="123"/>
  <c r="DQ666" i="123"/>
  <c r="DQ667" i="123"/>
  <c r="DQ668" i="123"/>
  <c r="DQ669" i="123"/>
  <c r="DQ670" i="123"/>
  <c r="DQ671" i="123"/>
  <c r="DQ672" i="123"/>
  <c r="DQ673" i="123"/>
  <c r="DQ674" i="123"/>
  <c r="DQ675" i="123"/>
  <c r="DQ676" i="123"/>
  <c r="DQ677" i="123"/>
  <c r="DQ680" i="123"/>
  <c r="DQ681" i="123"/>
  <c r="DQ682" i="123"/>
  <c r="DQ683" i="123"/>
  <c r="DQ684" i="123"/>
  <c r="DQ685" i="123"/>
  <c r="DQ686" i="123"/>
  <c r="DQ687" i="123"/>
  <c r="DQ688" i="123"/>
  <c r="DQ689" i="123"/>
  <c r="DQ690" i="123"/>
  <c r="DQ691" i="123"/>
  <c r="DQ692" i="123"/>
  <c r="DQ693" i="123"/>
  <c r="DQ694" i="123"/>
  <c r="DQ695" i="123"/>
  <c r="DQ696" i="123"/>
  <c r="DQ697" i="123"/>
  <c r="DQ698" i="123"/>
  <c r="DQ699" i="123"/>
  <c r="DQ700" i="123"/>
  <c r="DQ701" i="123"/>
  <c r="DQ702" i="123"/>
  <c r="DQ703" i="123"/>
  <c r="DQ704" i="123"/>
  <c r="DQ705" i="123"/>
  <c r="DQ706" i="123"/>
  <c r="DQ707" i="123"/>
  <c r="DQ708" i="123"/>
  <c r="DQ709" i="123"/>
  <c r="DQ710" i="123"/>
  <c r="DQ711" i="123"/>
  <c r="DQ712" i="123"/>
  <c r="DQ713" i="123"/>
  <c r="DQ714" i="123"/>
  <c r="DQ715" i="123"/>
  <c r="DQ716" i="123"/>
  <c r="DQ717" i="123"/>
  <c r="DQ718" i="123"/>
  <c r="DQ719" i="123"/>
  <c r="DQ720" i="123"/>
  <c r="DQ721" i="123"/>
  <c r="DQ722" i="123"/>
  <c r="DQ723" i="123"/>
  <c r="DQ724" i="123"/>
  <c r="DQ725" i="123"/>
  <c r="DQ726" i="123"/>
  <c r="DQ727" i="123"/>
  <c r="DQ728" i="123"/>
  <c r="DQ729" i="123"/>
  <c r="DQ730" i="123"/>
  <c r="DQ733" i="123"/>
  <c r="DQ734" i="123"/>
  <c r="DQ735" i="123"/>
  <c r="DQ739" i="123"/>
  <c r="DQ740" i="123"/>
  <c r="DQ741" i="123"/>
  <c r="DQ742" i="123"/>
  <c r="DQ743" i="123"/>
  <c r="DQ744" i="123"/>
  <c r="DQ745" i="123"/>
  <c r="DQ746" i="123"/>
  <c r="DQ747" i="123"/>
  <c r="DQ748" i="123"/>
  <c r="DQ749" i="123"/>
  <c r="DQ750" i="123"/>
  <c r="DQ751" i="123"/>
  <c r="DQ756" i="123"/>
  <c r="DQ757" i="123"/>
  <c r="DQ758" i="123"/>
  <c r="DQ759" i="123"/>
  <c r="DQ760" i="123"/>
  <c r="DQ5" i="123"/>
  <c r="DO10" i="123"/>
  <c r="DO11" i="123"/>
  <c r="DO12" i="123"/>
  <c r="DO13" i="123"/>
  <c r="DO14" i="123"/>
  <c r="DO15" i="123"/>
  <c r="DO16" i="123"/>
  <c r="DO17" i="123"/>
  <c r="DO18" i="123"/>
  <c r="DO19" i="123"/>
  <c r="DO20" i="123"/>
  <c r="DO21" i="123"/>
  <c r="DO22" i="123"/>
  <c r="DO23" i="123"/>
  <c r="DO24" i="123"/>
  <c r="DO25" i="123"/>
  <c r="DO26" i="123"/>
  <c r="DO6" i="123"/>
  <c r="DO27" i="123"/>
  <c r="DO28" i="123"/>
  <c r="DO29" i="123"/>
  <c r="DO30" i="123"/>
  <c r="DO31" i="123"/>
  <c r="DO32" i="123"/>
  <c r="DO33" i="123"/>
  <c r="DO34" i="123"/>
  <c r="DO35" i="123"/>
  <c r="DO36" i="123"/>
  <c r="DO37" i="123"/>
  <c r="DO38" i="123"/>
  <c r="DO39" i="123"/>
  <c r="DO40" i="123"/>
  <c r="DO41" i="123"/>
  <c r="DO42" i="123"/>
  <c r="DO43" i="123"/>
  <c r="DO44" i="123"/>
  <c r="DO45" i="123"/>
  <c r="DO46" i="123"/>
  <c r="DO47" i="123"/>
  <c r="DO48" i="123"/>
  <c r="DO49" i="123"/>
  <c r="DO50" i="123"/>
  <c r="DO51" i="123"/>
  <c r="DO52" i="123"/>
  <c r="DO53" i="123"/>
  <c r="DO54" i="123"/>
  <c r="DO55" i="123"/>
  <c r="DO56" i="123"/>
  <c r="DO57" i="123"/>
  <c r="DO58" i="123"/>
  <c r="DO59" i="123"/>
  <c r="DO60" i="123"/>
  <c r="DO61" i="123"/>
  <c r="DO62" i="123"/>
  <c r="DO63" i="123"/>
  <c r="DO64" i="123"/>
  <c r="DO65" i="123"/>
  <c r="DO66" i="123"/>
  <c r="DO67" i="123"/>
  <c r="DO68" i="123"/>
  <c r="DO69" i="123"/>
  <c r="DO70" i="123"/>
  <c r="DO78" i="123"/>
  <c r="DO79" i="123"/>
  <c r="DO82" i="123"/>
  <c r="DO83" i="123"/>
  <c r="DO84" i="123"/>
  <c r="DO85" i="123"/>
  <c r="DO86" i="123"/>
  <c r="DO87" i="123"/>
  <c r="DO88" i="123"/>
  <c r="DO89" i="123"/>
  <c r="DO90" i="123"/>
  <c r="DO91" i="123"/>
  <c r="DO92" i="123"/>
  <c r="DO93" i="123"/>
  <c r="DO94" i="123"/>
  <c r="DO95" i="123"/>
  <c r="DO96" i="123"/>
  <c r="DO97" i="123"/>
  <c r="DO98" i="123"/>
  <c r="DO99" i="123"/>
  <c r="DO100" i="123"/>
  <c r="DO101" i="123"/>
  <c r="DO102" i="123"/>
  <c r="DO103" i="123"/>
  <c r="DO104" i="123"/>
  <c r="DO105" i="123"/>
  <c r="DO106" i="123"/>
  <c r="DO107" i="123"/>
  <c r="DO108" i="123"/>
  <c r="DO109" i="123"/>
  <c r="DO110" i="123"/>
  <c r="DO111" i="123"/>
  <c r="DO112" i="123"/>
  <c r="DO113" i="123"/>
  <c r="DO114" i="123"/>
  <c r="DO115" i="123"/>
  <c r="DO116" i="123"/>
  <c r="DO117" i="123"/>
  <c r="DO118" i="123"/>
  <c r="DO119" i="123"/>
  <c r="DO120" i="123"/>
  <c r="DO121" i="123"/>
  <c r="DO122" i="123"/>
  <c r="DO123" i="123"/>
  <c r="DO124" i="123"/>
  <c r="DO125" i="123"/>
  <c r="DO126" i="123"/>
  <c r="DO127" i="123"/>
  <c r="DO128" i="123"/>
  <c r="DO129" i="123"/>
  <c r="DO130" i="123"/>
  <c r="DO131" i="123"/>
  <c r="DO132" i="123"/>
  <c r="DO133" i="123"/>
  <c r="DO134" i="123"/>
  <c r="DO135" i="123"/>
  <c r="DO136" i="123"/>
  <c r="DO137" i="123"/>
  <c r="DO138" i="123"/>
  <c r="DO139" i="123"/>
  <c r="DO140" i="123"/>
  <c r="DO141" i="123"/>
  <c r="DO142" i="123"/>
  <c r="DO143" i="123"/>
  <c r="DO144" i="123"/>
  <c r="DO145" i="123"/>
  <c r="DO146" i="123"/>
  <c r="DO147" i="123"/>
  <c r="DO148" i="123"/>
  <c r="DO149" i="123"/>
  <c r="DO150" i="123"/>
  <c r="DO151" i="123"/>
  <c r="DO152" i="123"/>
  <c r="DO153" i="123"/>
  <c r="DO154" i="123"/>
  <c r="DO155" i="123"/>
  <c r="DO156" i="123"/>
  <c r="DO157" i="123"/>
  <c r="DO158" i="123"/>
  <c r="DO159" i="123"/>
  <c r="DO160" i="123"/>
  <c r="DO161" i="123"/>
  <c r="DO162" i="123"/>
  <c r="DO163" i="123"/>
  <c r="DO164" i="123"/>
  <c r="DO165" i="123"/>
  <c r="DO166" i="123"/>
  <c r="DO167" i="123"/>
  <c r="DO168" i="123"/>
  <c r="DO169" i="123"/>
  <c r="DO170" i="123"/>
  <c r="DO171" i="123"/>
  <c r="DO172" i="123"/>
  <c r="DO174" i="123"/>
  <c r="DO175" i="123"/>
  <c r="DO176" i="123"/>
  <c r="DO177" i="123"/>
  <c r="DO178" i="123"/>
  <c r="DO179" i="123"/>
  <c r="DO180" i="123"/>
  <c r="DO181" i="123"/>
  <c r="DO182" i="123"/>
  <c r="DO183" i="123"/>
  <c r="DO184" i="123"/>
  <c r="DO185" i="123"/>
  <c r="DO186" i="123"/>
  <c r="DO187" i="123"/>
  <c r="DO188" i="123"/>
  <c r="DO189" i="123"/>
  <c r="DO190" i="123"/>
  <c r="DO191" i="123"/>
  <c r="DO192" i="123"/>
  <c r="DO193" i="123"/>
  <c r="DO194" i="123"/>
  <c r="DO195" i="123"/>
  <c r="DO196" i="123"/>
  <c r="DO198" i="123"/>
  <c r="DO199" i="123"/>
  <c r="DO200" i="123"/>
  <c r="DO201" i="123"/>
  <c r="DO202" i="123"/>
  <c r="DO203" i="123"/>
  <c r="DO204" i="123"/>
  <c r="DO205" i="123"/>
  <c r="DO206" i="123"/>
  <c r="DO207" i="123"/>
  <c r="DO208" i="123"/>
  <c r="DO209" i="123"/>
  <c r="DO210" i="123"/>
  <c r="DO211" i="123"/>
  <c r="DO212" i="123"/>
  <c r="DO213" i="123"/>
  <c r="DO214" i="123"/>
  <c r="DO215" i="123"/>
  <c r="DO216" i="123"/>
  <c r="DO217" i="123"/>
  <c r="DO218" i="123"/>
  <c r="DO219" i="123"/>
  <c r="DO220" i="123"/>
  <c r="DO221" i="123"/>
  <c r="DO222" i="123"/>
  <c r="DO223" i="123"/>
  <c r="DO224" i="123"/>
  <c r="DO225" i="123"/>
  <c r="DO226" i="123"/>
  <c r="DO227" i="123"/>
  <c r="DO228" i="123"/>
  <c r="DO229" i="123"/>
  <c r="DO230" i="123"/>
  <c r="DO231" i="123"/>
  <c r="DO232" i="123"/>
  <c r="DO233" i="123"/>
  <c r="DO234" i="123"/>
  <c r="DO235" i="123"/>
  <c r="DO236" i="123"/>
  <c r="DO237" i="123"/>
  <c r="DO238" i="123"/>
  <c r="DO239" i="123"/>
  <c r="DO240" i="123"/>
  <c r="DO241" i="123"/>
  <c r="DO242" i="123"/>
  <c r="DO243" i="123"/>
  <c r="DO244" i="123"/>
  <c r="DO245" i="123"/>
  <c r="DO246" i="123"/>
  <c r="DO247" i="123"/>
  <c r="DO248" i="123"/>
  <c r="DO249" i="123"/>
  <c r="DO250" i="123"/>
  <c r="DO251" i="123"/>
  <c r="DO252" i="123"/>
  <c r="DO253" i="123"/>
  <c r="DO254" i="123"/>
  <c r="DO255" i="123"/>
  <c r="DO256" i="123"/>
  <c r="DO257" i="123"/>
  <c r="DO258" i="123"/>
  <c r="DO259" i="123"/>
  <c r="DO260" i="123"/>
  <c r="DO261" i="123"/>
  <c r="DO262" i="123"/>
  <c r="DO263" i="123"/>
  <c r="DO264" i="123"/>
  <c r="DO267" i="123"/>
  <c r="DO268" i="123"/>
  <c r="DO269" i="123"/>
  <c r="DO270" i="123"/>
  <c r="DO271" i="123"/>
  <c r="DO272" i="123"/>
  <c r="DO273" i="123"/>
  <c r="DO274" i="123"/>
  <c r="DO275" i="123"/>
  <c r="DO276" i="123"/>
  <c r="DO277" i="123"/>
  <c r="DO278" i="123"/>
  <c r="DO279" i="123"/>
  <c r="DO280" i="123"/>
  <c r="DO283" i="123"/>
  <c r="DO284" i="123"/>
  <c r="DO285" i="123"/>
  <c r="DO286" i="123"/>
  <c r="DO287" i="123"/>
  <c r="DO288" i="123"/>
  <c r="DO289" i="123"/>
  <c r="DO290" i="123"/>
  <c r="DO291" i="123"/>
  <c r="DO292" i="123"/>
  <c r="DO293" i="123"/>
  <c r="DO294" i="123"/>
  <c r="DO295" i="123"/>
  <c r="DO296" i="123"/>
  <c r="DO297" i="123"/>
  <c r="DO298" i="123"/>
  <c r="DO299" i="123"/>
  <c r="DO300" i="123"/>
  <c r="DO301" i="123"/>
  <c r="DO302" i="123"/>
  <c r="DO303" i="123"/>
  <c r="DO304" i="123"/>
  <c r="DO305" i="123"/>
  <c r="DO306" i="123"/>
  <c r="DO307" i="123"/>
  <c r="DO308" i="123"/>
  <c r="DO309" i="123"/>
  <c r="DO310" i="123"/>
  <c r="DO311" i="123"/>
  <c r="DO312" i="123"/>
  <c r="DO315" i="123"/>
  <c r="DO316" i="123"/>
  <c r="DO313" i="123"/>
  <c r="DO314" i="123"/>
  <c r="DO317" i="123"/>
  <c r="DO318" i="123"/>
  <c r="DO319" i="123"/>
  <c r="DO320" i="123"/>
  <c r="DO321" i="123"/>
  <c r="DO322" i="123"/>
  <c r="DO323" i="123"/>
  <c r="DO324" i="123"/>
  <c r="DO325" i="123"/>
  <c r="DO326" i="123"/>
  <c r="DO327" i="123"/>
  <c r="DO328" i="123"/>
  <c r="DO329" i="123"/>
  <c r="DO330" i="123"/>
  <c r="DO331" i="123"/>
  <c r="DO332" i="123"/>
  <c r="DO333" i="123"/>
  <c r="DO334" i="123"/>
  <c r="DO335" i="123"/>
  <c r="DO336" i="123"/>
  <c r="DO337" i="123"/>
  <c r="DO338" i="123"/>
  <c r="DO339" i="123"/>
  <c r="DO340" i="123"/>
  <c r="DO341" i="123"/>
  <c r="DO342" i="123"/>
  <c r="DO343" i="123"/>
  <c r="DO344" i="123"/>
  <c r="DO345" i="123"/>
  <c r="DO346" i="123"/>
  <c r="DO347" i="123"/>
  <c r="DO348" i="123"/>
  <c r="DO349" i="123"/>
  <c r="DO350" i="123"/>
  <c r="DO351" i="123"/>
  <c r="DO352" i="123"/>
  <c r="DO353" i="123"/>
  <c r="DO354" i="123"/>
  <c r="DO355" i="123"/>
  <c r="DO356" i="123"/>
  <c r="DO357" i="123"/>
  <c r="DO358" i="123"/>
  <c r="DO359" i="123"/>
  <c r="DO360" i="123"/>
  <c r="DO361" i="123"/>
  <c r="DO362" i="123"/>
  <c r="DO363" i="123"/>
  <c r="DO364" i="123"/>
  <c r="DO365" i="123"/>
  <c r="DO366" i="123"/>
  <c r="DO367" i="123"/>
  <c r="DO368" i="123"/>
  <c r="DO369" i="123"/>
  <c r="DO370" i="123"/>
  <c r="DO371" i="123"/>
  <c r="DO372" i="123"/>
  <c r="DO373" i="123"/>
  <c r="DO374" i="123"/>
  <c r="DO375" i="123"/>
  <c r="DO376" i="123"/>
  <c r="DO377" i="123"/>
  <c r="DO378" i="123"/>
  <c r="DO379" i="123"/>
  <c r="DO380" i="123"/>
  <c r="DO381" i="123"/>
  <c r="DO382" i="123"/>
  <c r="DO383" i="123"/>
  <c r="DO384" i="123"/>
  <c r="DO385" i="123"/>
  <c r="DO386" i="123"/>
  <c r="DO387" i="123"/>
  <c r="DO388" i="123"/>
  <c r="DO389" i="123"/>
  <c r="DO390" i="123"/>
  <c r="DO391" i="123"/>
  <c r="DO392" i="123"/>
  <c r="DO393" i="123"/>
  <c r="DO394" i="123"/>
  <c r="DO395" i="123"/>
  <c r="DO396" i="123"/>
  <c r="DO397" i="123"/>
  <c r="DO398" i="123"/>
  <c r="DO399" i="123"/>
  <c r="DO400" i="123"/>
  <c r="DO401" i="123"/>
  <c r="DO402" i="123"/>
  <c r="DO403" i="123"/>
  <c r="DO404" i="123"/>
  <c r="DO405" i="123"/>
  <c r="DO406" i="123"/>
  <c r="DO407" i="123"/>
  <c r="DO408" i="123"/>
  <c r="DO409" i="123"/>
  <c r="DO410" i="123"/>
  <c r="DO411" i="123"/>
  <c r="DO412" i="123"/>
  <c r="DO413" i="123"/>
  <c r="DO414" i="123"/>
  <c r="DO415" i="123"/>
  <c r="DO416" i="123"/>
  <c r="DO417" i="123"/>
  <c r="DO418" i="123"/>
  <c r="DO419" i="123"/>
  <c r="DO420" i="123"/>
  <c r="DO421" i="123"/>
  <c r="DO422" i="123"/>
  <c r="DO423" i="123"/>
  <c r="DO424" i="123"/>
  <c r="DO425" i="123"/>
  <c r="DO426" i="123"/>
  <c r="DO427" i="123"/>
  <c r="DO428" i="123"/>
  <c r="DO429" i="123"/>
  <c r="DO430" i="123"/>
  <c r="DO431" i="123"/>
  <c r="DO432" i="123"/>
  <c r="DO433" i="123"/>
  <c r="DO434" i="123"/>
  <c r="DO435" i="123"/>
  <c r="DO436" i="123"/>
  <c r="DO437" i="123"/>
  <c r="DO438" i="123"/>
  <c r="DO439" i="123"/>
  <c r="DO440" i="123"/>
  <c r="DO441" i="123"/>
  <c r="DO442" i="123"/>
  <c r="DO443" i="123"/>
  <c r="DO444" i="123"/>
  <c r="DO445" i="123"/>
  <c r="DO446" i="123"/>
  <c r="DO447" i="123"/>
  <c r="DO452" i="123"/>
  <c r="DO453" i="123"/>
  <c r="DO454" i="123"/>
  <c r="DO455" i="123"/>
  <c r="DO456" i="123"/>
  <c r="DO457" i="123"/>
  <c r="DO458" i="123"/>
  <c r="DO459" i="123"/>
  <c r="DO460" i="123"/>
  <c r="DO461" i="123"/>
  <c r="DO462" i="123"/>
  <c r="DO463" i="123"/>
  <c r="DO464" i="123"/>
  <c r="DO465" i="123"/>
  <c r="DO466" i="123"/>
  <c r="DO467" i="123"/>
  <c r="DO468" i="123"/>
  <c r="DO469" i="123"/>
  <c r="DO473" i="123"/>
  <c r="DO474" i="123"/>
  <c r="DO475" i="123"/>
  <c r="DO476" i="123"/>
  <c r="DO477" i="123"/>
  <c r="DO478" i="123"/>
  <c r="DO479" i="123"/>
  <c r="DO480" i="123"/>
  <c r="DO481" i="123"/>
  <c r="DO482" i="123"/>
  <c r="DO483" i="123"/>
  <c r="DO484" i="123"/>
  <c r="DO485" i="123"/>
  <c r="DO486" i="123"/>
  <c r="DO487" i="123"/>
  <c r="DO488" i="123"/>
  <c r="DO489" i="123"/>
  <c r="DO490" i="123"/>
  <c r="DO491" i="123"/>
  <c r="DO492" i="123"/>
  <c r="DO472" i="123"/>
  <c r="DO470" i="123"/>
  <c r="DO493" i="123"/>
  <c r="DO494" i="123"/>
  <c r="DO495" i="123"/>
  <c r="DO496" i="123"/>
  <c r="DO497" i="123"/>
  <c r="DO498" i="123"/>
  <c r="DO499" i="123"/>
  <c r="DO500" i="123"/>
  <c r="DO501" i="123"/>
  <c r="DO502" i="123"/>
  <c r="DO503" i="123"/>
  <c r="DO504" i="123"/>
  <c r="DO505" i="123"/>
  <c r="DO506" i="123"/>
  <c r="DO507" i="123"/>
  <c r="DO508" i="123"/>
  <c r="DO509" i="123"/>
  <c r="DO510" i="123"/>
  <c r="DO511" i="123"/>
  <c r="DO512" i="123"/>
  <c r="DO513" i="123"/>
  <c r="DO514" i="123"/>
  <c r="DO515" i="123"/>
  <c r="DO516" i="123"/>
  <c r="DO517" i="123"/>
  <c r="DO518" i="123"/>
  <c r="DO519" i="123"/>
  <c r="DO520" i="123"/>
  <c r="DO521" i="123"/>
  <c r="DO522" i="123"/>
  <c r="DO523" i="123"/>
  <c r="DO524" i="123"/>
  <c r="DO525" i="123"/>
  <c r="DO526" i="123"/>
  <c r="DO527" i="123"/>
  <c r="DO528" i="123"/>
  <c r="DO529" i="123"/>
  <c r="DO530" i="123"/>
  <c r="DO531" i="123"/>
  <c r="DO532" i="123"/>
  <c r="DO533" i="123"/>
  <c r="DO534" i="123"/>
  <c r="DO535" i="123"/>
  <c r="DO536" i="123"/>
  <c r="DO537" i="123"/>
  <c r="DO538" i="123"/>
  <c r="DO539" i="123"/>
  <c r="DO540" i="123"/>
  <c r="DO557" i="123"/>
  <c r="DO558" i="123"/>
  <c r="DO559" i="123"/>
  <c r="DO560" i="123"/>
  <c r="DO561" i="123"/>
  <c r="DO562" i="123"/>
  <c r="DO563" i="123"/>
  <c r="DO564" i="123"/>
  <c r="DO565" i="123"/>
  <c r="DO566" i="123"/>
  <c r="DO567" i="123"/>
  <c r="DO568" i="123"/>
  <c r="DO569" i="123"/>
  <c r="DO570" i="123"/>
  <c r="DO571" i="123"/>
  <c r="DO572" i="123"/>
  <c r="DO573" i="123"/>
  <c r="DO574" i="123"/>
  <c r="DO575" i="123"/>
  <c r="DO576" i="123"/>
  <c r="DO577" i="123"/>
  <c r="DO578" i="123"/>
  <c r="DO579" i="123"/>
  <c r="DO580" i="123"/>
  <c r="DO581" i="123"/>
  <c r="DO582" i="123"/>
  <c r="DO583" i="123"/>
  <c r="DO584" i="123"/>
  <c r="DO585" i="123"/>
  <c r="DO588" i="123"/>
  <c r="DO589" i="123"/>
  <c r="DO590" i="123"/>
  <c r="DO591" i="123"/>
  <c r="DO592" i="123"/>
  <c r="DO593" i="123"/>
  <c r="DO594" i="123"/>
  <c r="DO595" i="123"/>
  <c r="DO596" i="123"/>
  <c r="DO597" i="123"/>
  <c r="DO598" i="123"/>
  <c r="DO599" i="123"/>
  <c r="DO600" i="123"/>
  <c r="DO601" i="123"/>
  <c r="DO602" i="123"/>
  <c r="DO603" i="123"/>
  <c r="DO604" i="123"/>
  <c r="DO605" i="123"/>
  <c r="DO606" i="123"/>
  <c r="DO607" i="123"/>
  <c r="DO608" i="123"/>
  <c r="DO609" i="123"/>
  <c r="DO610" i="123"/>
  <c r="DO611" i="123"/>
  <c r="DO612" i="123"/>
  <c r="DO613" i="123"/>
  <c r="DO614" i="123"/>
  <c r="DO615" i="123"/>
  <c r="DO616" i="123"/>
  <c r="DO617" i="123"/>
  <c r="DO618" i="123"/>
  <c r="DO619" i="123"/>
  <c r="DO620" i="123"/>
  <c r="DO621" i="123"/>
  <c r="DO622" i="123"/>
  <c r="DO623" i="123"/>
  <c r="DO624" i="123"/>
  <c r="DO625" i="123"/>
  <c r="DO626" i="123"/>
  <c r="DO627" i="123"/>
  <c r="DO628" i="123"/>
  <c r="DO629" i="123"/>
  <c r="DO630" i="123"/>
  <c r="DO633" i="123"/>
  <c r="DO634" i="123"/>
  <c r="DO635" i="123"/>
  <c r="DO636" i="123"/>
  <c r="DO637" i="123"/>
  <c r="DO638" i="123"/>
  <c r="DO639" i="123"/>
  <c r="DO640" i="123"/>
  <c r="DO641" i="123"/>
  <c r="DO642" i="123"/>
  <c r="DO643" i="123"/>
  <c r="DO644" i="123"/>
  <c r="DO645" i="123"/>
  <c r="DO646" i="123"/>
  <c r="DO649" i="123"/>
  <c r="DO650" i="123"/>
  <c r="DO651" i="123"/>
  <c r="DO652" i="123"/>
  <c r="DO653" i="123"/>
  <c r="DO654" i="123"/>
  <c r="DO655" i="123"/>
  <c r="DO656" i="123"/>
  <c r="DO657" i="123"/>
  <c r="DO658" i="123"/>
  <c r="DO659" i="123"/>
  <c r="DO660" i="123"/>
  <c r="DO661" i="123"/>
  <c r="DO662" i="123"/>
  <c r="DO663" i="123"/>
  <c r="DO664" i="123"/>
  <c r="DO665" i="123"/>
  <c r="DO666" i="123"/>
  <c r="DO667" i="123"/>
  <c r="DO668" i="123"/>
  <c r="DO669" i="123"/>
  <c r="DO670" i="123"/>
  <c r="DO671" i="123"/>
  <c r="DO672" i="123"/>
  <c r="DO673" i="123"/>
  <c r="DO674" i="123"/>
  <c r="DO675" i="123"/>
  <c r="DO676" i="123"/>
  <c r="DO677" i="123"/>
  <c r="DO680" i="123"/>
  <c r="DO681" i="123"/>
  <c r="DO682" i="123"/>
  <c r="DO683" i="123"/>
  <c r="DO684" i="123"/>
  <c r="DO685" i="123"/>
  <c r="DO686" i="123"/>
  <c r="DO687" i="123"/>
  <c r="DO688" i="123"/>
  <c r="DO689" i="123"/>
  <c r="DO690" i="123"/>
  <c r="DO691" i="123"/>
  <c r="DO692" i="123"/>
  <c r="DO693" i="123"/>
  <c r="DO694" i="123"/>
  <c r="DO695" i="123"/>
  <c r="DO696" i="123"/>
  <c r="DO697" i="123"/>
  <c r="DO698" i="123"/>
  <c r="DO699" i="123"/>
  <c r="DO700" i="123"/>
  <c r="DO701" i="123"/>
  <c r="DO702" i="123"/>
  <c r="DO703" i="123"/>
  <c r="DO704" i="123"/>
  <c r="DO705" i="123"/>
  <c r="DO706" i="123"/>
  <c r="DO707" i="123"/>
  <c r="DO708" i="123"/>
  <c r="DO709" i="123"/>
  <c r="DO710" i="123"/>
  <c r="DO711" i="123"/>
  <c r="DO712" i="123"/>
  <c r="DO713" i="123"/>
  <c r="DO714" i="123"/>
  <c r="DO715" i="123"/>
  <c r="DO716" i="123"/>
  <c r="DO717" i="123"/>
  <c r="DO718" i="123"/>
  <c r="DO719" i="123"/>
  <c r="DO720" i="123"/>
  <c r="DO721" i="123"/>
  <c r="DO722" i="123"/>
  <c r="DO723" i="123"/>
  <c r="DO724" i="123"/>
  <c r="DO725" i="123"/>
  <c r="DO726" i="123"/>
  <c r="DO727" i="123"/>
  <c r="DO728" i="123"/>
  <c r="DO729" i="123"/>
  <c r="DO730" i="123"/>
  <c r="DO733" i="123"/>
  <c r="DO734" i="123"/>
  <c r="DO735" i="123"/>
  <c r="DO739" i="123"/>
  <c r="DO740" i="123"/>
  <c r="DO741" i="123"/>
  <c r="DO742" i="123"/>
  <c r="DO743" i="123"/>
  <c r="DO744" i="123"/>
  <c r="DO745" i="123"/>
  <c r="DO746" i="123"/>
  <c r="DO747" i="123"/>
  <c r="DO748" i="123"/>
  <c r="DO749" i="123"/>
  <c r="DO750" i="123"/>
  <c r="DO751" i="123"/>
  <c r="DO756" i="123"/>
  <c r="DO757" i="123"/>
  <c r="DO758" i="123"/>
  <c r="DO759" i="123"/>
  <c r="DO760" i="123"/>
  <c r="DO9" i="123"/>
  <c r="DO5" i="123"/>
  <c r="DN5" i="123"/>
  <c r="DN9" i="123"/>
  <c r="DN10" i="123"/>
  <c r="DN11" i="123"/>
  <c r="DN12" i="123"/>
  <c r="DN13" i="123"/>
  <c r="DN14" i="123"/>
  <c r="DN15" i="123"/>
  <c r="DN16" i="123"/>
  <c r="DN17" i="123"/>
  <c r="DN18" i="123"/>
  <c r="DN19" i="123"/>
  <c r="DN20" i="123"/>
  <c r="DN21" i="123"/>
  <c r="DN22" i="123"/>
  <c r="DN23" i="123"/>
  <c r="DN24" i="123"/>
  <c r="DN25" i="123"/>
  <c r="DN26" i="123"/>
  <c r="DN6" i="123"/>
  <c r="DN27" i="123"/>
  <c r="DN28" i="123"/>
  <c r="DN29" i="123"/>
  <c r="DN30" i="123"/>
  <c r="DN31" i="123"/>
  <c r="DN32" i="123"/>
  <c r="DN33" i="123"/>
  <c r="DN34" i="123"/>
  <c r="DN35" i="123"/>
  <c r="DN36" i="123"/>
  <c r="DN37" i="123"/>
  <c r="DN38" i="123"/>
  <c r="DN39" i="123"/>
  <c r="DN40" i="123"/>
  <c r="DN41" i="123"/>
  <c r="DN42" i="123"/>
  <c r="DN43" i="123"/>
  <c r="DN44" i="123"/>
  <c r="DN45" i="123"/>
  <c r="DN46" i="123"/>
  <c r="DN47" i="123"/>
  <c r="DN48" i="123"/>
  <c r="DN49" i="123"/>
  <c r="DN50" i="123"/>
  <c r="DN51" i="123"/>
  <c r="DN52" i="123"/>
  <c r="DN53" i="123"/>
  <c r="DN54" i="123"/>
  <c r="DN55" i="123"/>
  <c r="DN56" i="123"/>
  <c r="DN57" i="123"/>
  <c r="DN58" i="123"/>
  <c r="DN59" i="123"/>
  <c r="DN60" i="123"/>
  <c r="DN61" i="123"/>
  <c r="DN62" i="123"/>
  <c r="DN63" i="123"/>
  <c r="DN64" i="123"/>
  <c r="DN65" i="123"/>
  <c r="DN66" i="123"/>
  <c r="DN67" i="123"/>
  <c r="DN68" i="123"/>
  <c r="DN69" i="123"/>
  <c r="DN70" i="123"/>
  <c r="DN78" i="123"/>
  <c r="DN79" i="123"/>
  <c r="DN82" i="123"/>
  <c r="DN83" i="123"/>
  <c r="DN84" i="123"/>
  <c r="DN85" i="123"/>
  <c r="DN86" i="123"/>
  <c r="DN87" i="123"/>
  <c r="DN88" i="123"/>
  <c r="DN89" i="123"/>
  <c r="DN90" i="123"/>
  <c r="DN91" i="123"/>
  <c r="DN92" i="123"/>
  <c r="DN93" i="123"/>
  <c r="DN94" i="123"/>
  <c r="DN95" i="123"/>
  <c r="DN96" i="123"/>
  <c r="DN97" i="123"/>
  <c r="DN98" i="123"/>
  <c r="DN99" i="123"/>
  <c r="DN100" i="123"/>
  <c r="DN101" i="123"/>
  <c r="DN102" i="123"/>
  <c r="DN103" i="123"/>
  <c r="DN104" i="123"/>
  <c r="DN105" i="123"/>
  <c r="DN106" i="123"/>
  <c r="DN107" i="123"/>
  <c r="DN108" i="123"/>
  <c r="DN109" i="123"/>
  <c r="DN110" i="123"/>
  <c r="DN111" i="123"/>
  <c r="DN112" i="123"/>
  <c r="DN113" i="123"/>
  <c r="DN114" i="123"/>
  <c r="DN115" i="123"/>
  <c r="DN116" i="123"/>
  <c r="DN117" i="123"/>
  <c r="DN118" i="123"/>
  <c r="DN119" i="123"/>
  <c r="DN120" i="123"/>
  <c r="DN121" i="123"/>
  <c r="DN122" i="123"/>
  <c r="DN123" i="123"/>
  <c r="DN124" i="123"/>
  <c r="DN125" i="123"/>
  <c r="DN126" i="123"/>
  <c r="DN127" i="123"/>
  <c r="DN128" i="123"/>
  <c r="DN129" i="123"/>
  <c r="DN130" i="123"/>
  <c r="DN131" i="123"/>
  <c r="DN132" i="123"/>
  <c r="DN133" i="123"/>
  <c r="DN134" i="123"/>
  <c r="DN135" i="123"/>
  <c r="DN136" i="123"/>
  <c r="DN137" i="123"/>
  <c r="DN138" i="123"/>
  <c r="DN139" i="123"/>
  <c r="DN140" i="123"/>
  <c r="DN141" i="123"/>
  <c r="DN142" i="123"/>
  <c r="DN143" i="123"/>
  <c r="DN144" i="123"/>
  <c r="DN145" i="123"/>
  <c r="DN146" i="123"/>
  <c r="DN147" i="123"/>
  <c r="DN148" i="123"/>
  <c r="DN149" i="123"/>
  <c r="DN150" i="123"/>
  <c r="DN151" i="123"/>
  <c r="DN152" i="123"/>
  <c r="DN153" i="123"/>
  <c r="DN154" i="123"/>
  <c r="DN155" i="123"/>
  <c r="DN156" i="123"/>
  <c r="DN157" i="123"/>
  <c r="DN158" i="123"/>
  <c r="DN159" i="123"/>
  <c r="DN160" i="123"/>
  <c r="DN161" i="123"/>
  <c r="DN162" i="123"/>
  <c r="DN163" i="123"/>
  <c r="DN164" i="123"/>
  <c r="DN165" i="123"/>
  <c r="DN166" i="123"/>
  <c r="DN167" i="123"/>
  <c r="DN168" i="123"/>
  <c r="DN169" i="123"/>
  <c r="DN170" i="123"/>
  <c r="DN171" i="123"/>
  <c r="DN172" i="123"/>
  <c r="DN174" i="123"/>
  <c r="DN175" i="123"/>
  <c r="DN176" i="123"/>
  <c r="DN177" i="123"/>
  <c r="DN178" i="123"/>
  <c r="DN179" i="123"/>
  <c r="DN180" i="123"/>
  <c r="DN181" i="123"/>
  <c r="DN182" i="123"/>
  <c r="DN183" i="123"/>
  <c r="DN184" i="123"/>
  <c r="DN185" i="123"/>
  <c r="DN186" i="123"/>
  <c r="DN187" i="123"/>
  <c r="DN188" i="123"/>
  <c r="DN189" i="123"/>
  <c r="DN190" i="123"/>
  <c r="DN191" i="123"/>
  <c r="DN192" i="123"/>
  <c r="DN193" i="123"/>
  <c r="DN194" i="123"/>
  <c r="DN195" i="123"/>
  <c r="DN196" i="123"/>
  <c r="DN198" i="123"/>
  <c r="DN199" i="123"/>
  <c r="DN200" i="123"/>
  <c r="DN201" i="123"/>
  <c r="DN202" i="123"/>
  <c r="DN203" i="123"/>
  <c r="DN204" i="123"/>
  <c r="DN205" i="123"/>
  <c r="DN206" i="123"/>
  <c r="DN207" i="123"/>
  <c r="DN208" i="123"/>
  <c r="DN209" i="123"/>
  <c r="DN210" i="123"/>
  <c r="DN211" i="123"/>
  <c r="DN212" i="123"/>
  <c r="DN213" i="123"/>
  <c r="DN214" i="123"/>
  <c r="DN215" i="123"/>
  <c r="DN216" i="123"/>
  <c r="DN217" i="123"/>
  <c r="DN218" i="123"/>
  <c r="DN219" i="123"/>
  <c r="DN220" i="123"/>
  <c r="DN221" i="123"/>
  <c r="DN222" i="123"/>
  <c r="DN223" i="123"/>
  <c r="DN224" i="123"/>
  <c r="DN225" i="123"/>
  <c r="DN226" i="123"/>
  <c r="DN227" i="123"/>
  <c r="DN228" i="123"/>
  <c r="DN229" i="123"/>
  <c r="DN230" i="123"/>
  <c r="DN231" i="123"/>
  <c r="DN232" i="123"/>
  <c r="DN233" i="123"/>
  <c r="DN234" i="123"/>
  <c r="DN235" i="123"/>
  <c r="DN236" i="123"/>
  <c r="DN237" i="123"/>
  <c r="DN238" i="123"/>
  <c r="DN239" i="123"/>
  <c r="DN240" i="123"/>
  <c r="DN241" i="123"/>
  <c r="DN242" i="123"/>
  <c r="DN243" i="123"/>
  <c r="DN244" i="123"/>
  <c r="DN245" i="123"/>
  <c r="DN246" i="123"/>
  <c r="DN247" i="123"/>
  <c r="DN248" i="123"/>
  <c r="DN249" i="123"/>
  <c r="DN250" i="123"/>
  <c r="DN251" i="123"/>
  <c r="DN252" i="123"/>
  <c r="DN253" i="123"/>
  <c r="DN254" i="123"/>
  <c r="DN255" i="123"/>
  <c r="DN256" i="123"/>
  <c r="DN257" i="123"/>
  <c r="DN258" i="123"/>
  <c r="DN259" i="123"/>
  <c r="DN260" i="123"/>
  <c r="DN261" i="123"/>
  <c r="DN262" i="123"/>
  <c r="DN263" i="123"/>
  <c r="DN264" i="123"/>
  <c r="DN267" i="123"/>
  <c r="DN268" i="123"/>
  <c r="DN269" i="123"/>
  <c r="DN270" i="123"/>
  <c r="DN271" i="123"/>
  <c r="DN272" i="123"/>
  <c r="DN273" i="123"/>
  <c r="DN274" i="123"/>
  <c r="DN275" i="123"/>
  <c r="DN276" i="123"/>
  <c r="DN277" i="123"/>
  <c r="DN278" i="123"/>
  <c r="DN279" i="123"/>
  <c r="DN280" i="123"/>
  <c r="DN283" i="123"/>
  <c r="DN284" i="123"/>
  <c r="DN285" i="123"/>
  <c r="DN286" i="123"/>
  <c r="DN287" i="123"/>
  <c r="DN288" i="123"/>
  <c r="DN289" i="123"/>
  <c r="DN290" i="123"/>
  <c r="DN291" i="123"/>
  <c r="DN292" i="123"/>
  <c r="DN293" i="123"/>
  <c r="DN294" i="123"/>
  <c r="DN295" i="123"/>
  <c r="DN296" i="123"/>
  <c r="DN297" i="123"/>
  <c r="DN298" i="123"/>
  <c r="DN299" i="123"/>
  <c r="DN300" i="123"/>
  <c r="DN301" i="123"/>
  <c r="DN302" i="123"/>
  <c r="DN303" i="123"/>
  <c r="DN304" i="123"/>
  <c r="DN305" i="123"/>
  <c r="DN306" i="123"/>
  <c r="DN307" i="123"/>
  <c r="DN308" i="123"/>
  <c r="DN309" i="123"/>
  <c r="DN310" i="123"/>
  <c r="DN311" i="123"/>
  <c r="DN312" i="123"/>
  <c r="DN315" i="123"/>
  <c r="DN316" i="123"/>
  <c r="DN313" i="123"/>
  <c r="DN314" i="123"/>
  <c r="DN317" i="123"/>
  <c r="DN318" i="123"/>
  <c r="DN319" i="123"/>
  <c r="DN320" i="123"/>
  <c r="DN321" i="123"/>
  <c r="DN322" i="123"/>
  <c r="DN323" i="123"/>
  <c r="DN324" i="123"/>
  <c r="DN325" i="123"/>
  <c r="DN326" i="123"/>
  <c r="DN327" i="123"/>
  <c r="DN328" i="123"/>
  <c r="DN329" i="123"/>
  <c r="DN330" i="123"/>
  <c r="DN331" i="123"/>
  <c r="DN332" i="123"/>
  <c r="DN333" i="123"/>
  <c r="DN334" i="123"/>
  <c r="DN335" i="123"/>
  <c r="DN336" i="123"/>
  <c r="DN337" i="123"/>
  <c r="DN338" i="123"/>
  <c r="DN339" i="123"/>
  <c r="DN340" i="123"/>
  <c r="DN341" i="123"/>
  <c r="DN342" i="123"/>
  <c r="DN343" i="123"/>
  <c r="DN344" i="123"/>
  <c r="DN345" i="123"/>
  <c r="DN346" i="123"/>
  <c r="DN347" i="123"/>
  <c r="DN348" i="123"/>
  <c r="DN349" i="123"/>
  <c r="DN350" i="123"/>
  <c r="DN351" i="123"/>
  <c r="DN352" i="123"/>
  <c r="DN353" i="123"/>
  <c r="DN354" i="123"/>
  <c r="DN355" i="123"/>
  <c r="DN356" i="123"/>
  <c r="DN357" i="123"/>
  <c r="DN358" i="123"/>
  <c r="DN359" i="123"/>
  <c r="DN360" i="123"/>
  <c r="DN361" i="123"/>
  <c r="DN362" i="123"/>
  <c r="DN363" i="123"/>
  <c r="DN364" i="123"/>
  <c r="DN365" i="123"/>
  <c r="DN366" i="123"/>
  <c r="DN367" i="123"/>
  <c r="DN368" i="123"/>
  <c r="DN369" i="123"/>
  <c r="DN370" i="123"/>
  <c r="DN371" i="123"/>
  <c r="DN372" i="123"/>
  <c r="DN373" i="123"/>
  <c r="DN374" i="123"/>
  <c r="DN375" i="123"/>
  <c r="DN376" i="123"/>
  <c r="DN377" i="123"/>
  <c r="DN378" i="123"/>
  <c r="DN379" i="123"/>
  <c r="DN380" i="123"/>
  <c r="DN381" i="123"/>
  <c r="DN382" i="123"/>
  <c r="DN383" i="123"/>
  <c r="DN384" i="123"/>
  <c r="DN385" i="123"/>
  <c r="DN386" i="123"/>
  <c r="DN387" i="123"/>
  <c r="DN388" i="123"/>
  <c r="DN389" i="123"/>
  <c r="DN390" i="123"/>
  <c r="DN391" i="123"/>
  <c r="DN392" i="123"/>
  <c r="DN393" i="123"/>
  <c r="DN394" i="123"/>
  <c r="DN395" i="123"/>
  <c r="DN396" i="123"/>
  <c r="DN397" i="123"/>
  <c r="DN398" i="123"/>
  <c r="DN399" i="123"/>
  <c r="DN400" i="123"/>
  <c r="DN401" i="123"/>
  <c r="DN402" i="123"/>
  <c r="DN403" i="123"/>
  <c r="DN404" i="123"/>
  <c r="DN405" i="123"/>
  <c r="DN406" i="123"/>
  <c r="DN407" i="123"/>
  <c r="DN408" i="123"/>
  <c r="DN409" i="123"/>
  <c r="DN410" i="123"/>
  <c r="DN411" i="123"/>
  <c r="DN412" i="123"/>
  <c r="DN413" i="123"/>
  <c r="DN414" i="123"/>
  <c r="DN415" i="123"/>
  <c r="DN416" i="123"/>
  <c r="DN417" i="123"/>
  <c r="DN418" i="123"/>
  <c r="DN419" i="123"/>
  <c r="DN420" i="123"/>
  <c r="DN421" i="123"/>
  <c r="DN422" i="123"/>
  <c r="DN423" i="123"/>
  <c r="DN424" i="123"/>
  <c r="DN425" i="123"/>
  <c r="DN426" i="123"/>
  <c r="DN427" i="123"/>
  <c r="DN428" i="123"/>
  <c r="DN429" i="123"/>
  <c r="DN430" i="123"/>
  <c r="DN431" i="123"/>
  <c r="DN432" i="123"/>
  <c r="DN433" i="123"/>
  <c r="DN434" i="123"/>
  <c r="DN435" i="123"/>
  <c r="DN436" i="123"/>
  <c r="DN437" i="123"/>
  <c r="DN438" i="123"/>
  <c r="DN439" i="123"/>
  <c r="DN440" i="123"/>
  <c r="DN441" i="123"/>
  <c r="DN442" i="123"/>
  <c r="DN443" i="123"/>
  <c r="DN444" i="123"/>
  <c r="DN445" i="123"/>
  <c r="DN446" i="123"/>
  <c r="DN447" i="123"/>
  <c r="DN452" i="123"/>
  <c r="DN453" i="123"/>
  <c r="DN454" i="123"/>
  <c r="DN455" i="123"/>
  <c r="DN456" i="123"/>
  <c r="DN457" i="123"/>
  <c r="DN458" i="123"/>
  <c r="DN459" i="123"/>
  <c r="DN460" i="123"/>
  <c r="DN461" i="123"/>
  <c r="DN462" i="123"/>
  <c r="DN463" i="123"/>
  <c r="DN464" i="123"/>
  <c r="DN465" i="123"/>
  <c r="DN466" i="123"/>
  <c r="DN467" i="123"/>
  <c r="DN468" i="123"/>
  <c r="DN469" i="123"/>
  <c r="DN473" i="123"/>
  <c r="DN474" i="123"/>
  <c r="DN475" i="123"/>
  <c r="DN476" i="123"/>
  <c r="DN477" i="123"/>
  <c r="DN478" i="123"/>
  <c r="DN479" i="123"/>
  <c r="DN480" i="123"/>
  <c r="DN481" i="123"/>
  <c r="DN482" i="123"/>
  <c r="DN483" i="123"/>
  <c r="DN484" i="123"/>
  <c r="DN485" i="123"/>
  <c r="DN486" i="123"/>
  <c r="DN487" i="123"/>
  <c r="DN488" i="123"/>
  <c r="DN489" i="123"/>
  <c r="DN490" i="123"/>
  <c r="DN491" i="123"/>
  <c r="DN492" i="123"/>
  <c r="DN472" i="123"/>
  <c r="DN470" i="123"/>
  <c r="DN493" i="123"/>
  <c r="DN494" i="123"/>
  <c r="DN495" i="123"/>
  <c r="DN496" i="123"/>
  <c r="DN497" i="123"/>
  <c r="DN498" i="123"/>
  <c r="DN499" i="123"/>
  <c r="DN500" i="123"/>
  <c r="DN501" i="123"/>
  <c r="DN502" i="123"/>
  <c r="DN503" i="123"/>
  <c r="DN504" i="123"/>
  <c r="DN505" i="123"/>
  <c r="DN506" i="123"/>
  <c r="DN507" i="123"/>
  <c r="DN508" i="123"/>
  <c r="DN509" i="123"/>
  <c r="DN510" i="123"/>
  <c r="DN511" i="123"/>
  <c r="DN512" i="123"/>
  <c r="DN513" i="123"/>
  <c r="DN514" i="123"/>
  <c r="DN515" i="123"/>
  <c r="DN516" i="123"/>
  <c r="DN517" i="123"/>
  <c r="DN518" i="123"/>
  <c r="DN519" i="123"/>
  <c r="DN520" i="123"/>
  <c r="DN521" i="123"/>
  <c r="DN522" i="123"/>
  <c r="DN523" i="123"/>
  <c r="DN524" i="123"/>
  <c r="DN525" i="123"/>
  <c r="DN526" i="123"/>
  <c r="DN527" i="123"/>
  <c r="DN528" i="123"/>
  <c r="DN529" i="123"/>
  <c r="DN530" i="123"/>
  <c r="DN531" i="123"/>
  <c r="DN532" i="123"/>
  <c r="DN533" i="123"/>
  <c r="DN534" i="123"/>
  <c r="DN535" i="123"/>
  <c r="DN536" i="123"/>
  <c r="DN537" i="123"/>
  <c r="DN538" i="123"/>
  <c r="DN539" i="123"/>
  <c r="DN540" i="123"/>
  <c r="DN557" i="123"/>
  <c r="DN558" i="123"/>
  <c r="DN559" i="123"/>
  <c r="DN560" i="123"/>
  <c r="DN561" i="123"/>
  <c r="DN562" i="123"/>
  <c r="DN563" i="123"/>
  <c r="DN564" i="123"/>
  <c r="DN565" i="123"/>
  <c r="DN566" i="123"/>
  <c r="DN567" i="123"/>
  <c r="DN568" i="123"/>
  <c r="DN569" i="123"/>
  <c r="DN570" i="123"/>
  <c r="DN571" i="123"/>
  <c r="DN572" i="123"/>
  <c r="DN573" i="123"/>
  <c r="DN574" i="123"/>
  <c r="DN575" i="123"/>
  <c r="DN576" i="123"/>
  <c r="DN577" i="123"/>
  <c r="DN578" i="123"/>
  <c r="DN579" i="123"/>
  <c r="DN580" i="123"/>
  <c r="DN581" i="123"/>
  <c r="DN582" i="123"/>
  <c r="DN583" i="123"/>
  <c r="DN584" i="123"/>
  <c r="DN585" i="123"/>
  <c r="DN588" i="123"/>
  <c r="DN589" i="123"/>
  <c r="DN590" i="123"/>
  <c r="DN591" i="123"/>
  <c r="DN592" i="123"/>
  <c r="DN593" i="123"/>
  <c r="DN594" i="123"/>
  <c r="DN595" i="123"/>
  <c r="DN596" i="123"/>
  <c r="DN597" i="123"/>
  <c r="DN598" i="123"/>
  <c r="DN599" i="123"/>
  <c r="DN600" i="123"/>
  <c r="DN601" i="123"/>
  <c r="DN602" i="123"/>
  <c r="DN603" i="123"/>
  <c r="DN604" i="123"/>
  <c r="DN605" i="123"/>
  <c r="DN606" i="123"/>
  <c r="DN607" i="123"/>
  <c r="DN608" i="123"/>
  <c r="DN609" i="123"/>
  <c r="DN610" i="123"/>
  <c r="DN611" i="123"/>
  <c r="DN612" i="123"/>
  <c r="DN613" i="123"/>
  <c r="DN614" i="123"/>
  <c r="DN615" i="123"/>
  <c r="DN616" i="123"/>
  <c r="DN617" i="123"/>
  <c r="DN618" i="123"/>
  <c r="DN619" i="123"/>
  <c r="DN620" i="123"/>
  <c r="DN621" i="123"/>
  <c r="DN622" i="123"/>
  <c r="DN623" i="123"/>
  <c r="DN624" i="123"/>
  <c r="DN625" i="123"/>
  <c r="DN626" i="123"/>
  <c r="DN627" i="123"/>
  <c r="DN628" i="123"/>
  <c r="DN629" i="123"/>
  <c r="DN630" i="123"/>
  <c r="DN633" i="123"/>
  <c r="DN634" i="123"/>
  <c r="DN635" i="123"/>
  <c r="DN636" i="123"/>
  <c r="DN637" i="123"/>
  <c r="DN638" i="123"/>
  <c r="DN639" i="123"/>
  <c r="DN640" i="123"/>
  <c r="DN641" i="123"/>
  <c r="DN642" i="123"/>
  <c r="DN643" i="123"/>
  <c r="DN644" i="123"/>
  <c r="DN645" i="123"/>
  <c r="DN646" i="123"/>
  <c r="DN649" i="123"/>
  <c r="DN650" i="123"/>
  <c r="DN651" i="123"/>
  <c r="DN652" i="123"/>
  <c r="DN653" i="123"/>
  <c r="DN654" i="123"/>
  <c r="DN655" i="123"/>
  <c r="DN656" i="123"/>
  <c r="DN657" i="123"/>
  <c r="DN658" i="123"/>
  <c r="DN659" i="123"/>
  <c r="DN660" i="123"/>
  <c r="DN661" i="123"/>
  <c r="DN662" i="123"/>
  <c r="DN663" i="123"/>
  <c r="DN664" i="123"/>
  <c r="DN665" i="123"/>
  <c r="DN666" i="123"/>
  <c r="DN667" i="123"/>
  <c r="DN668" i="123"/>
  <c r="DN669" i="123"/>
  <c r="DN670" i="123"/>
  <c r="DN671" i="123"/>
  <c r="DN672" i="123"/>
  <c r="DN673" i="123"/>
  <c r="DN674" i="123"/>
  <c r="DN675" i="123"/>
  <c r="DN676" i="123"/>
  <c r="DN677" i="123"/>
  <c r="DN680" i="123"/>
  <c r="DN681" i="123"/>
  <c r="DN682" i="123"/>
  <c r="DN683" i="123"/>
  <c r="DN684" i="123"/>
  <c r="DN685" i="123"/>
  <c r="DN686" i="123"/>
  <c r="DN687" i="123"/>
  <c r="DN688" i="123"/>
  <c r="DN689" i="123"/>
  <c r="DN690" i="123"/>
  <c r="DN691" i="123"/>
  <c r="DN692" i="123"/>
  <c r="DN693" i="123"/>
  <c r="DN694" i="123"/>
  <c r="DN695" i="123"/>
  <c r="DN696" i="123"/>
  <c r="DN697" i="123"/>
  <c r="DN698" i="123"/>
  <c r="DN699" i="123"/>
  <c r="DN700" i="123"/>
  <c r="DN701" i="123"/>
  <c r="DN702" i="123"/>
  <c r="DN703" i="123"/>
  <c r="DN704" i="123"/>
  <c r="DN705" i="123"/>
  <c r="DN706" i="123"/>
  <c r="DN707" i="123"/>
  <c r="DN708" i="123"/>
  <c r="DN709" i="123"/>
  <c r="DN710" i="123"/>
  <c r="DN711" i="123"/>
  <c r="DN712" i="123"/>
  <c r="DN713" i="123"/>
  <c r="DN714" i="123"/>
  <c r="DN715" i="123"/>
  <c r="DN716" i="123"/>
  <c r="DN717" i="123"/>
  <c r="DN718" i="123"/>
  <c r="DN719" i="123"/>
  <c r="DN720" i="123"/>
  <c r="DN721" i="123"/>
  <c r="DN722" i="123"/>
  <c r="DN723" i="123"/>
  <c r="DN724" i="123"/>
  <c r="DN725" i="123"/>
  <c r="DN726" i="123"/>
  <c r="DN727" i="123"/>
  <c r="DN728" i="123"/>
  <c r="DN729" i="123"/>
  <c r="DN730" i="123"/>
  <c r="DN733" i="123"/>
  <c r="DN734" i="123"/>
  <c r="DN735" i="123"/>
  <c r="DN739" i="123"/>
  <c r="DN740" i="123"/>
  <c r="DN741" i="123"/>
  <c r="DN742" i="123"/>
  <c r="DN743" i="123"/>
  <c r="DN744" i="123"/>
  <c r="DN745" i="123"/>
  <c r="DN746" i="123"/>
  <c r="DN747" i="123"/>
  <c r="DN748" i="123"/>
  <c r="DN749" i="123"/>
  <c r="DN750" i="123"/>
  <c r="DN751" i="123"/>
  <c r="DN756" i="123"/>
  <c r="DN757" i="123"/>
  <c r="DN758" i="123"/>
  <c r="DN759" i="123"/>
  <c r="DN760" i="123"/>
  <c r="N164" i="123" l="1"/>
  <c r="N760" i="123"/>
  <c r="N759" i="123"/>
  <c r="N758" i="123"/>
  <c r="N757" i="123"/>
  <c r="N756" i="123"/>
  <c r="N755" i="123"/>
  <c r="N754" i="123"/>
  <c r="N753" i="123"/>
  <c r="N752" i="123"/>
  <c r="N751" i="123"/>
  <c r="N750" i="123"/>
  <c r="N749" i="123"/>
  <c r="N748" i="123"/>
  <c r="N747" i="123"/>
  <c r="N746" i="123"/>
  <c r="N745" i="123"/>
  <c r="N744" i="123"/>
  <c r="N743" i="123"/>
  <c r="N742" i="123"/>
  <c r="N741" i="123"/>
  <c r="N740" i="123"/>
  <c r="N739" i="123"/>
  <c r="N738" i="123"/>
  <c r="N737" i="123"/>
  <c r="N736" i="123"/>
  <c r="N735" i="123"/>
  <c r="N734" i="123"/>
  <c r="N733" i="123"/>
  <c r="N732" i="123"/>
  <c r="N731" i="123"/>
  <c r="N730" i="123"/>
  <c r="N729" i="123"/>
  <c r="N728" i="123"/>
  <c r="N727" i="123"/>
  <c r="N726" i="123"/>
  <c r="N725" i="123"/>
  <c r="N724" i="123"/>
  <c r="N723" i="123"/>
  <c r="N722" i="123"/>
  <c r="N721" i="123"/>
  <c r="N720" i="123"/>
  <c r="N719" i="123"/>
  <c r="N718" i="123"/>
  <c r="N717" i="123"/>
  <c r="N716" i="123"/>
  <c r="N715" i="123"/>
  <c r="N714" i="123"/>
  <c r="N713" i="123"/>
  <c r="N712" i="123"/>
  <c r="N711" i="123"/>
  <c r="N710" i="123"/>
  <c r="N709" i="123"/>
  <c r="N708" i="123"/>
  <c r="N707" i="123"/>
  <c r="N706" i="123"/>
  <c r="N705" i="123"/>
  <c r="N704" i="123"/>
  <c r="N703" i="123"/>
  <c r="N702" i="123"/>
  <c r="N701" i="123"/>
  <c r="N700" i="123"/>
  <c r="N699" i="123"/>
  <c r="N698" i="123"/>
  <c r="N697" i="123"/>
  <c r="N696" i="123"/>
  <c r="N695" i="123"/>
  <c r="N694" i="123"/>
  <c r="N693" i="123"/>
  <c r="N692" i="123"/>
  <c r="N691" i="123"/>
  <c r="N690" i="123"/>
  <c r="N689" i="123"/>
  <c r="N688" i="123"/>
  <c r="N687" i="123"/>
  <c r="N686" i="123"/>
  <c r="N685" i="123"/>
  <c r="N684" i="123"/>
  <c r="N683" i="123"/>
  <c r="N682" i="123"/>
  <c r="N681" i="123"/>
  <c r="N680" i="123"/>
  <c r="N679" i="123"/>
  <c r="N678" i="123"/>
  <c r="N677" i="123"/>
  <c r="N676" i="123"/>
  <c r="N675" i="123"/>
  <c r="N674" i="123"/>
  <c r="N673" i="123"/>
  <c r="N672" i="123"/>
  <c r="N671" i="123"/>
  <c r="N670" i="123"/>
  <c r="N669" i="123"/>
  <c r="N668" i="123"/>
  <c r="N667" i="123"/>
  <c r="N666" i="123"/>
  <c r="N665" i="123"/>
  <c r="N664" i="123"/>
  <c r="N663" i="123"/>
  <c r="N662" i="123"/>
  <c r="N661" i="123"/>
  <c r="N660" i="123"/>
  <c r="N659" i="123"/>
  <c r="N658" i="123"/>
  <c r="N657" i="123"/>
  <c r="N656" i="123"/>
  <c r="N655" i="123"/>
  <c r="N654" i="123"/>
  <c r="N653" i="123"/>
  <c r="N652" i="123"/>
  <c r="N651" i="123"/>
  <c r="N650" i="123"/>
  <c r="N649" i="123"/>
  <c r="N648" i="123"/>
  <c r="N647" i="123"/>
  <c r="N646" i="123"/>
  <c r="N645" i="123"/>
  <c r="N644" i="123"/>
  <c r="N643" i="123"/>
  <c r="N642" i="123"/>
  <c r="N641" i="123"/>
  <c r="N640" i="123"/>
  <c r="N639" i="123"/>
  <c r="N638" i="123"/>
  <c r="N637" i="123"/>
  <c r="N636" i="123"/>
  <c r="N635" i="123"/>
  <c r="N634" i="123"/>
  <c r="N633" i="123"/>
  <c r="N630" i="123"/>
  <c r="N629" i="123"/>
  <c r="N628" i="123"/>
  <c r="N627" i="123"/>
  <c r="N626" i="123"/>
  <c r="N625" i="123"/>
  <c r="N624" i="123"/>
  <c r="N623" i="123"/>
  <c r="N622" i="123"/>
  <c r="N621" i="123"/>
  <c r="N620" i="123"/>
  <c r="N619" i="123"/>
  <c r="N618" i="123"/>
  <c r="N617" i="123"/>
  <c r="N616" i="123"/>
  <c r="N615" i="123"/>
  <c r="N614" i="123"/>
  <c r="N613" i="123"/>
  <c r="N612" i="123"/>
  <c r="N611" i="123"/>
  <c r="N610" i="123"/>
  <c r="N609" i="123"/>
  <c r="N608" i="123"/>
  <c r="N607" i="123"/>
  <c r="N606" i="123"/>
  <c r="N605" i="123"/>
  <c r="N604" i="123"/>
  <c r="N603" i="123"/>
  <c r="N602" i="123"/>
  <c r="N601" i="123"/>
  <c r="N600" i="123"/>
  <c r="N599" i="123"/>
  <c r="N598" i="123"/>
  <c r="N597" i="123"/>
  <c r="N596" i="123"/>
  <c r="N595" i="123"/>
  <c r="N594" i="123"/>
  <c r="N593" i="123"/>
  <c r="N592" i="123"/>
  <c r="N591" i="123"/>
  <c r="N590" i="123"/>
  <c r="N589" i="123"/>
  <c r="N588" i="123"/>
  <c r="N587" i="123"/>
  <c r="N586" i="123"/>
  <c r="N585" i="123"/>
  <c r="N584" i="123"/>
  <c r="N583" i="123"/>
  <c r="N582" i="123"/>
  <c r="N581" i="123"/>
  <c r="N580" i="123"/>
  <c r="N579" i="123"/>
  <c r="N578" i="123"/>
  <c r="N577" i="123"/>
  <c r="N576" i="123"/>
  <c r="N575" i="123"/>
  <c r="N574" i="123"/>
  <c r="N573" i="123"/>
  <c r="N572" i="123"/>
  <c r="N571" i="123"/>
  <c r="N570" i="123"/>
  <c r="N569" i="123"/>
  <c r="N568" i="123"/>
  <c r="N567" i="123"/>
  <c r="N566" i="123"/>
  <c r="N565" i="123"/>
  <c r="N564" i="123"/>
  <c r="N563" i="123"/>
  <c r="N562" i="123"/>
  <c r="N561" i="123"/>
  <c r="N560" i="123"/>
  <c r="N559" i="123"/>
  <c r="N558" i="123"/>
  <c r="N557" i="123"/>
  <c r="N540" i="123"/>
  <c r="N539" i="123"/>
  <c r="N538" i="123"/>
  <c r="N537" i="123"/>
  <c r="N536" i="123"/>
  <c r="N535" i="123"/>
  <c r="N534" i="123"/>
  <c r="N533" i="123"/>
  <c r="N532" i="123"/>
  <c r="N531" i="123"/>
  <c r="N530" i="123"/>
  <c r="N529" i="123"/>
  <c r="N528" i="123"/>
  <c r="N527" i="123"/>
  <c r="N526" i="123"/>
  <c r="N525" i="123"/>
  <c r="N524" i="123"/>
  <c r="N523" i="123"/>
  <c r="N522" i="123"/>
  <c r="N521" i="123"/>
  <c r="N520" i="123"/>
  <c r="N519" i="123"/>
  <c r="N518" i="123"/>
  <c r="N517" i="123"/>
  <c r="N516" i="123"/>
  <c r="N515" i="123"/>
  <c r="N514" i="123"/>
  <c r="N513" i="123"/>
  <c r="N512" i="123"/>
  <c r="N511" i="123"/>
  <c r="N510" i="123"/>
  <c r="N509" i="123"/>
  <c r="N508" i="123"/>
  <c r="N507" i="123"/>
  <c r="N506" i="123"/>
  <c r="N505" i="123"/>
  <c r="N504" i="123"/>
  <c r="N503" i="123"/>
  <c r="N502" i="123"/>
  <c r="N501" i="123"/>
  <c r="N500" i="123"/>
  <c r="N499" i="123"/>
  <c r="N498" i="123"/>
  <c r="N497" i="123"/>
  <c r="N496" i="123"/>
  <c r="N495" i="123"/>
  <c r="N470" i="123"/>
  <c r="N472" i="123"/>
  <c r="N492" i="123"/>
  <c r="N491" i="123"/>
  <c r="N490" i="123"/>
  <c r="N489" i="123"/>
  <c r="N488" i="123"/>
  <c r="N487" i="123"/>
  <c r="N486" i="123"/>
  <c r="N485" i="123"/>
  <c r="N484" i="123"/>
  <c r="N483" i="123"/>
  <c r="N482" i="123"/>
  <c r="N481" i="123"/>
  <c r="N480" i="123"/>
  <c r="N479" i="123"/>
  <c r="N478" i="123"/>
  <c r="N477" i="123"/>
  <c r="N476" i="123"/>
  <c r="N475" i="123"/>
  <c r="N474" i="123"/>
  <c r="N473" i="123"/>
  <c r="N469" i="123"/>
  <c r="N468" i="123"/>
  <c r="N467" i="123"/>
  <c r="N466" i="123"/>
  <c r="N465" i="123"/>
  <c r="N464" i="123"/>
  <c r="N463" i="123"/>
  <c r="N462" i="123"/>
  <c r="N461" i="123"/>
  <c r="N460" i="123"/>
  <c r="N459" i="123"/>
  <c r="N458" i="123"/>
  <c r="N457" i="123"/>
  <c r="N456" i="123"/>
  <c r="N455" i="123"/>
  <c r="N454" i="123"/>
  <c r="N453" i="123"/>
  <c r="N452" i="123"/>
  <c r="N447" i="123"/>
  <c r="N446" i="123"/>
  <c r="N445" i="123"/>
  <c r="N444" i="123"/>
  <c r="N443" i="123"/>
  <c r="N442" i="123"/>
  <c r="N441" i="123"/>
  <c r="N440" i="123"/>
  <c r="N439" i="123"/>
  <c r="N438" i="123"/>
  <c r="N437" i="123"/>
  <c r="N436" i="123"/>
  <c r="N435" i="123"/>
  <c r="N434" i="123"/>
  <c r="N433" i="123"/>
  <c r="N432" i="123"/>
  <c r="N431" i="123"/>
  <c r="N430" i="123"/>
  <c r="N429" i="123"/>
  <c r="N428" i="123"/>
  <c r="N427" i="123"/>
  <c r="N426" i="123"/>
  <c r="N425" i="123"/>
  <c r="N424" i="123"/>
  <c r="N423" i="123"/>
  <c r="N422" i="123"/>
  <c r="N421" i="123"/>
  <c r="N420" i="123"/>
  <c r="N419" i="123"/>
  <c r="N418" i="123"/>
  <c r="N417" i="123"/>
  <c r="N416" i="123"/>
  <c r="N415" i="123"/>
  <c r="N414" i="123"/>
  <c r="N413" i="123"/>
  <c r="N412" i="123"/>
  <c r="N411" i="123"/>
  <c r="N410" i="123"/>
  <c r="N409" i="123"/>
  <c r="N408" i="123"/>
  <c r="N407" i="123"/>
  <c r="N406" i="123"/>
  <c r="N405" i="123"/>
  <c r="N404" i="123"/>
  <c r="N403" i="123"/>
  <c r="N402" i="123"/>
  <c r="N401" i="123"/>
  <c r="N400" i="123"/>
  <c r="N399" i="123"/>
  <c r="N398" i="123"/>
  <c r="N397" i="123"/>
  <c r="N396" i="123"/>
  <c r="N395" i="123"/>
  <c r="N394" i="123"/>
  <c r="N393" i="123"/>
  <c r="N392" i="123"/>
  <c r="N391" i="123"/>
  <c r="N390" i="123"/>
  <c r="N389" i="123"/>
  <c r="N388" i="123"/>
  <c r="N387" i="123"/>
  <c r="N386" i="123"/>
  <c r="N385" i="123"/>
  <c r="N384" i="123"/>
  <c r="N383" i="123"/>
  <c r="N382" i="123"/>
  <c r="N381" i="123"/>
  <c r="N380" i="123"/>
  <c r="N379" i="123"/>
  <c r="N378" i="123"/>
  <c r="N377" i="123"/>
  <c r="N376" i="123"/>
  <c r="N375" i="123"/>
  <c r="N374" i="123"/>
  <c r="N373" i="123"/>
  <c r="N372" i="123"/>
  <c r="N371" i="123"/>
  <c r="N370" i="123"/>
  <c r="N369" i="123"/>
  <c r="N368" i="123"/>
  <c r="N367" i="123"/>
  <c r="N366" i="123"/>
  <c r="N365" i="123"/>
  <c r="N364" i="123"/>
  <c r="N363" i="123"/>
  <c r="N362" i="123"/>
  <c r="N361" i="123"/>
  <c r="N360" i="123"/>
  <c r="N359" i="123"/>
  <c r="N358" i="123"/>
  <c r="N357" i="123"/>
  <c r="N356" i="123"/>
  <c r="N355" i="123"/>
  <c r="N354" i="123"/>
  <c r="N353" i="123"/>
  <c r="N352" i="123"/>
  <c r="N351" i="123"/>
  <c r="N350" i="123"/>
  <c r="N349" i="123"/>
  <c r="N348" i="123"/>
  <c r="N347" i="123"/>
  <c r="N346" i="123"/>
  <c r="N345" i="123"/>
  <c r="N344" i="123"/>
  <c r="N343" i="123"/>
  <c r="N342" i="123"/>
  <c r="N341" i="123"/>
  <c r="N340" i="123"/>
  <c r="N339" i="123"/>
  <c r="N338" i="123"/>
  <c r="N337" i="123"/>
  <c r="N336" i="123"/>
  <c r="N335" i="123"/>
  <c r="N334" i="123"/>
  <c r="N333" i="123"/>
  <c r="N332" i="123"/>
  <c r="N331" i="123"/>
  <c r="N330" i="123"/>
  <c r="N329" i="123"/>
  <c r="N328" i="123"/>
  <c r="N327" i="123"/>
  <c r="N326" i="123"/>
  <c r="N325" i="123"/>
  <c r="N324" i="123"/>
  <c r="N323" i="123"/>
  <c r="N322" i="123"/>
  <c r="N321" i="123"/>
  <c r="N320" i="123"/>
  <c r="N319" i="123"/>
  <c r="N318" i="123"/>
  <c r="N317" i="123"/>
  <c r="N314" i="123"/>
  <c r="N313" i="123"/>
  <c r="N316" i="123"/>
  <c r="N315" i="123"/>
  <c r="N312" i="123"/>
  <c r="N311" i="123"/>
  <c r="N310" i="123"/>
  <c r="N309" i="123"/>
  <c r="N308" i="123"/>
  <c r="N307" i="123"/>
  <c r="N306" i="123"/>
  <c r="N305" i="123"/>
  <c r="N304" i="123"/>
  <c r="N303" i="123"/>
  <c r="N302" i="123"/>
  <c r="N301" i="123"/>
  <c r="N300" i="123"/>
  <c r="N299" i="123"/>
  <c r="N298" i="123"/>
  <c r="N297" i="123"/>
  <c r="N296" i="123"/>
  <c r="N295" i="123"/>
  <c r="N294" i="123"/>
  <c r="N293" i="123"/>
  <c r="N292" i="123"/>
  <c r="N291" i="123"/>
  <c r="N290" i="123"/>
  <c r="N289" i="123"/>
  <c r="N288" i="123"/>
  <c r="N287" i="123"/>
  <c r="N286" i="123"/>
  <c r="N285" i="123"/>
  <c r="N284" i="123"/>
  <c r="N283" i="123"/>
  <c r="N280" i="123"/>
  <c r="N279" i="123"/>
  <c r="N278" i="123"/>
  <c r="N277" i="123"/>
  <c r="N276" i="123"/>
  <c r="N275" i="123"/>
  <c r="N274" i="123"/>
  <c r="N273" i="123"/>
  <c r="N272" i="123"/>
  <c r="N271" i="123"/>
  <c r="N270" i="123"/>
  <c r="N269" i="123"/>
  <c r="N268" i="123"/>
  <c r="N267" i="123"/>
  <c r="N264" i="123"/>
  <c r="N263" i="123"/>
  <c r="N262" i="123"/>
  <c r="N261" i="123"/>
  <c r="N260" i="123"/>
  <c r="N259" i="123"/>
  <c r="N258" i="123"/>
  <c r="N257" i="123"/>
  <c r="N256" i="123"/>
  <c r="N255" i="123"/>
  <c r="N254" i="123"/>
  <c r="N253" i="123"/>
  <c r="N252" i="123"/>
  <c r="N251" i="123"/>
  <c r="N250" i="123"/>
  <c r="N249" i="123"/>
  <c r="N248" i="123"/>
  <c r="N247" i="123"/>
  <c r="N246" i="123"/>
  <c r="N245" i="123"/>
  <c r="N244" i="123"/>
  <c r="N243" i="123"/>
  <c r="N242" i="123"/>
  <c r="N241" i="123"/>
  <c r="N240" i="123"/>
  <c r="N239" i="123"/>
  <c r="N238" i="123"/>
  <c r="N237" i="123"/>
  <c r="N236" i="123"/>
  <c r="N235" i="123"/>
  <c r="N234" i="123"/>
  <c r="N233" i="123"/>
  <c r="N232" i="123"/>
  <c r="N231" i="123"/>
  <c r="N230" i="123"/>
  <c r="N229" i="123"/>
  <c r="N228" i="123"/>
  <c r="N227" i="123"/>
  <c r="N226" i="123"/>
  <c r="N225" i="123"/>
  <c r="N224" i="123"/>
  <c r="N223" i="123"/>
  <c r="N222" i="123"/>
  <c r="N221" i="123"/>
  <c r="N220" i="123"/>
  <c r="N219" i="123"/>
  <c r="N218" i="123"/>
  <c r="N217" i="123"/>
  <c r="N216" i="123"/>
  <c r="N215" i="123"/>
  <c r="N214" i="123"/>
  <c r="N213" i="123"/>
  <c r="N212" i="123"/>
  <c r="N211" i="123"/>
  <c r="N210" i="123"/>
  <c r="N209" i="123"/>
  <c r="N208" i="123"/>
  <c r="N207" i="123"/>
  <c r="N206" i="123"/>
  <c r="N205" i="123"/>
  <c r="N204" i="123"/>
  <c r="N203" i="123"/>
  <c r="N202" i="123"/>
  <c r="N201" i="123"/>
  <c r="N200" i="123"/>
  <c r="N199" i="123"/>
  <c r="N198" i="123"/>
  <c r="N197" i="123"/>
  <c r="N196" i="123"/>
  <c r="N195" i="123"/>
  <c r="N194" i="123"/>
  <c r="N193" i="123"/>
  <c r="N192" i="123"/>
  <c r="N191" i="123"/>
  <c r="N190" i="123"/>
  <c r="N189" i="123"/>
  <c r="N188" i="123"/>
  <c r="N187" i="123"/>
  <c r="N186" i="123"/>
  <c r="N185" i="123"/>
  <c r="N184" i="123"/>
  <c r="N183" i="123"/>
  <c r="N182" i="123"/>
  <c r="N181" i="123"/>
  <c r="N180" i="123"/>
  <c r="N179" i="123"/>
  <c r="N178" i="123"/>
  <c r="N177" i="123"/>
  <c r="N176" i="123"/>
  <c r="N175" i="123"/>
  <c r="N174" i="123"/>
  <c r="N173" i="123"/>
  <c r="N172" i="123"/>
  <c r="N171" i="123"/>
  <c r="N170" i="123"/>
  <c r="N169" i="123"/>
  <c r="N168" i="123"/>
  <c r="N167" i="123"/>
  <c r="N166" i="123"/>
  <c r="N165" i="123"/>
  <c r="N163" i="123"/>
  <c r="N162" i="123"/>
  <c r="N161" i="123"/>
  <c r="N160" i="123"/>
  <c r="N159" i="123"/>
  <c r="N158" i="123"/>
  <c r="N157" i="123"/>
  <c r="N156" i="123"/>
  <c r="N155" i="123"/>
  <c r="N154" i="123"/>
  <c r="N153" i="123"/>
  <c r="N152" i="123"/>
  <c r="N151" i="123"/>
  <c r="N150" i="123"/>
  <c r="N149" i="123"/>
  <c r="N148" i="123"/>
  <c r="N147" i="123"/>
  <c r="N146" i="123"/>
  <c r="N145" i="123"/>
  <c r="N144" i="123"/>
  <c r="N143" i="123"/>
  <c r="N142" i="123"/>
  <c r="N141" i="123"/>
  <c r="N140" i="123"/>
  <c r="N139" i="123"/>
  <c r="N138" i="123"/>
  <c r="N137" i="123"/>
  <c r="N136" i="123"/>
  <c r="N135" i="123"/>
  <c r="N134" i="123"/>
  <c r="N133" i="123"/>
  <c r="N132" i="123"/>
  <c r="N131" i="123"/>
  <c r="N130" i="123"/>
  <c r="N129" i="123"/>
  <c r="N128" i="123"/>
  <c r="N127" i="123"/>
  <c r="N126" i="123"/>
  <c r="N125" i="123"/>
  <c r="N124" i="123"/>
  <c r="N123" i="123"/>
  <c r="N122" i="123"/>
  <c r="N121" i="123"/>
  <c r="N120" i="123"/>
  <c r="N119" i="123"/>
  <c r="N118" i="123"/>
  <c r="N117" i="123"/>
  <c r="N116" i="123"/>
  <c r="N115" i="123"/>
  <c r="N114" i="123"/>
  <c r="N113" i="123"/>
  <c r="N112" i="123"/>
  <c r="N111" i="123"/>
  <c r="N110" i="123"/>
  <c r="N109" i="123"/>
  <c r="N108" i="123"/>
  <c r="N107" i="123"/>
  <c r="N106" i="123"/>
  <c r="N105" i="123"/>
  <c r="N104" i="123"/>
  <c r="N103" i="123"/>
  <c r="N102" i="123"/>
  <c r="N101" i="123"/>
  <c r="N100" i="123"/>
  <c r="N99" i="123"/>
  <c r="N98" i="123"/>
  <c r="N97" i="123"/>
  <c r="N96" i="123"/>
  <c r="N95" i="123"/>
  <c r="N94" i="123"/>
  <c r="N93" i="123"/>
  <c r="N91" i="123"/>
  <c r="N90" i="123"/>
  <c r="N89" i="123"/>
  <c r="N88" i="123"/>
  <c r="N87" i="123"/>
  <c r="N86" i="123"/>
  <c r="N85" i="123"/>
  <c r="N84" i="123"/>
  <c r="N83" i="123"/>
  <c r="N82" i="123"/>
  <c r="N79" i="123"/>
  <c r="N78" i="123"/>
  <c r="N74" i="123"/>
  <c r="N73" i="123"/>
  <c r="N70" i="123"/>
  <c r="N69" i="123"/>
  <c r="N68" i="123"/>
  <c r="N67" i="123"/>
  <c r="N66" i="123"/>
  <c r="N65" i="123"/>
  <c r="N64" i="123"/>
  <c r="N63" i="123"/>
  <c r="N62" i="123"/>
  <c r="N61" i="123"/>
  <c r="N60" i="123"/>
  <c r="N59" i="123"/>
  <c r="N58" i="123"/>
  <c r="N57" i="123"/>
  <c r="N56" i="123"/>
  <c r="N55" i="123"/>
  <c r="N54" i="123"/>
  <c r="N53" i="123"/>
  <c r="N52" i="123"/>
  <c r="N51" i="123"/>
  <c r="N50" i="123"/>
  <c r="N49" i="123"/>
  <c r="N48" i="123"/>
  <c r="N47" i="123"/>
  <c r="N46" i="123"/>
  <c r="N45" i="123"/>
  <c r="N44" i="123"/>
  <c r="N43" i="123"/>
  <c r="N42" i="123"/>
  <c r="N41" i="123"/>
  <c r="N40" i="123"/>
  <c r="N39" i="123"/>
  <c r="N38" i="123"/>
  <c r="N37" i="123"/>
  <c r="N36" i="123"/>
  <c r="N35" i="123"/>
  <c r="N34" i="123"/>
  <c r="N33" i="123"/>
  <c r="N32" i="123"/>
  <c r="N31" i="123"/>
  <c r="N30" i="123"/>
  <c r="N29" i="123"/>
  <c r="N28" i="123"/>
  <c r="N27" i="123"/>
  <c r="N6" i="123"/>
  <c r="N26" i="123"/>
  <c r="N25" i="123"/>
  <c r="N24" i="123"/>
  <c r="N23" i="123"/>
  <c r="N22" i="123"/>
  <c r="N21" i="123"/>
  <c r="N20" i="123"/>
  <c r="N19" i="123"/>
  <c r="N18" i="123"/>
  <c r="N17" i="123"/>
  <c r="N16" i="123"/>
  <c r="N15" i="123"/>
  <c r="N14" i="123"/>
  <c r="N13" i="123"/>
  <c r="N12" i="123"/>
  <c r="N11" i="123"/>
  <c r="N10" i="123"/>
  <c r="N9" i="123"/>
  <c r="N5" i="123"/>
  <c r="AE755" i="123"/>
  <c r="AE754" i="123"/>
  <c r="AE753" i="123"/>
  <c r="AE752" i="123"/>
  <c r="AE738" i="123"/>
  <c r="AE737" i="123"/>
  <c r="AE736" i="123"/>
  <c r="AE732" i="123"/>
  <c r="AE731" i="123"/>
  <c r="AG675" i="123"/>
  <c r="AG674" i="123"/>
  <c r="AE648" i="123"/>
  <c r="AE647" i="123"/>
  <c r="AE587" i="123"/>
  <c r="AE586" i="123"/>
  <c r="AE197" i="123"/>
  <c r="AE173" i="123"/>
  <c r="AG120" i="123"/>
  <c r="EA120" i="123" l="1"/>
  <c r="DY120" i="123"/>
  <c r="DW120" i="123"/>
  <c r="DU120" i="123"/>
  <c r="DZ120" i="123"/>
  <c r="DX120" i="123"/>
  <c r="DV120" i="123"/>
  <c r="EA675" i="123"/>
  <c r="DY675" i="123"/>
  <c r="DW675" i="123"/>
  <c r="DU675" i="123"/>
  <c r="DZ675" i="123"/>
  <c r="DX675" i="123"/>
  <c r="DV675" i="123"/>
  <c r="DZ674" i="123"/>
  <c r="DX674" i="123"/>
  <c r="DV674" i="123"/>
  <c r="EA674" i="123"/>
  <c r="DY674" i="123"/>
  <c r="DW674" i="123"/>
  <c r="DU674" i="123"/>
  <c r="DO197" i="123"/>
  <c r="DN197" i="123"/>
  <c r="DS197" i="123"/>
  <c r="DP197" i="123"/>
  <c r="DT197" i="123"/>
  <c r="DR197" i="123"/>
  <c r="DQ197" i="123"/>
  <c r="DS647" i="123"/>
  <c r="DP647" i="123"/>
  <c r="DT647" i="123"/>
  <c r="DR647" i="123"/>
  <c r="DQ647" i="123"/>
  <c r="DN647" i="123"/>
  <c r="DO647" i="123"/>
  <c r="DO648" i="123"/>
  <c r="DN648" i="123"/>
  <c r="DS648" i="123"/>
  <c r="DP648" i="123"/>
  <c r="DT648" i="123"/>
  <c r="DR648" i="123"/>
  <c r="DQ648" i="123"/>
  <c r="DS731" i="123"/>
  <c r="DP731" i="123"/>
  <c r="DT731" i="123"/>
  <c r="DR731" i="123"/>
  <c r="DQ731" i="123"/>
  <c r="DO731" i="123"/>
  <c r="DN731" i="123"/>
  <c r="DO732" i="123"/>
  <c r="DN732" i="123"/>
  <c r="DS732" i="123"/>
  <c r="DP732" i="123"/>
  <c r="DT732" i="123"/>
  <c r="DR732" i="123"/>
  <c r="DQ732" i="123"/>
  <c r="DO752" i="123"/>
  <c r="DN752" i="123"/>
  <c r="DS752" i="123"/>
  <c r="DP752" i="123"/>
  <c r="DT752" i="123"/>
  <c r="DR752" i="123"/>
  <c r="DQ752" i="123"/>
  <c r="DS753" i="123"/>
  <c r="DP753" i="123"/>
  <c r="DT753" i="123"/>
  <c r="DR753" i="123"/>
  <c r="DQ753" i="123"/>
  <c r="DO753" i="123"/>
  <c r="DN753" i="123"/>
  <c r="DO754" i="123"/>
  <c r="DN754" i="123"/>
  <c r="DS754" i="123"/>
  <c r="DP754" i="123"/>
  <c r="DT754" i="123"/>
  <c r="DR754" i="123"/>
  <c r="DQ754" i="123"/>
  <c r="DS755" i="123"/>
  <c r="DP755" i="123"/>
  <c r="DT755" i="123"/>
  <c r="DR755" i="123"/>
  <c r="DQ755" i="123"/>
  <c r="DO755" i="123"/>
  <c r="DN755" i="123"/>
  <c r="DS73" i="123"/>
  <c r="DP73" i="123"/>
  <c r="DT73" i="123"/>
  <c r="DR73" i="123"/>
  <c r="DQ73" i="123"/>
  <c r="DO73" i="123"/>
  <c r="DN73" i="123"/>
  <c r="DO74" i="123"/>
  <c r="DN74" i="123"/>
  <c r="DS74" i="123"/>
  <c r="DP74" i="123"/>
  <c r="DT74" i="123"/>
  <c r="DR74" i="123"/>
  <c r="DQ74" i="123"/>
  <c r="DO173" i="123"/>
  <c r="DN173" i="123"/>
  <c r="DS173" i="123"/>
  <c r="DP173" i="123"/>
  <c r="DT173" i="123"/>
  <c r="DR173" i="123"/>
  <c r="DQ173" i="123"/>
  <c r="DO586" i="123"/>
  <c r="DN586" i="123"/>
  <c r="DS586" i="123"/>
  <c r="DP586" i="123"/>
  <c r="DT586" i="123"/>
  <c r="DR586" i="123"/>
  <c r="DQ586" i="123"/>
  <c r="DS587" i="123"/>
  <c r="DP587" i="123"/>
  <c r="DT587" i="123"/>
  <c r="DR587" i="123"/>
  <c r="DQ587" i="123"/>
  <c r="DO587" i="123"/>
  <c r="DN587" i="123"/>
  <c r="DO678" i="123"/>
  <c r="DN678" i="123"/>
  <c r="DS678" i="123"/>
  <c r="DP678" i="123"/>
  <c r="DT678" i="123"/>
  <c r="DR678" i="123"/>
  <c r="DQ678" i="123"/>
  <c r="DS679" i="123"/>
  <c r="DP679" i="123"/>
  <c r="DT679" i="123"/>
  <c r="DR679" i="123"/>
  <c r="DQ679" i="123"/>
  <c r="DN679" i="123"/>
  <c r="DO679" i="123"/>
  <c r="DO736" i="123"/>
  <c r="DN736" i="123"/>
  <c r="DS736" i="123"/>
  <c r="DP736" i="123"/>
  <c r="DT736" i="123"/>
  <c r="DR736" i="123"/>
  <c r="DQ736" i="123"/>
  <c r="DS737" i="123"/>
  <c r="DP737" i="123"/>
  <c r="DT737" i="123"/>
  <c r="DR737" i="123"/>
  <c r="DQ737" i="123"/>
  <c r="DO737" i="123"/>
  <c r="DN737" i="123"/>
  <c r="DO738" i="123"/>
  <c r="DN738" i="123"/>
  <c r="DS738" i="123"/>
  <c r="DP738" i="123"/>
  <c r="DT738" i="123"/>
  <c r="DR738" i="123"/>
  <c r="DQ738" i="123"/>
  <c r="J12" i="113" l="1"/>
  <c r="J13" i="113"/>
  <c r="J14" i="113"/>
  <c r="J15" i="113"/>
  <c r="J16" i="113"/>
  <c r="J17" i="113"/>
  <c r="J18" i="113"/>
  <c r="J19" i="113"/>
  <c r="J20" i="113"/>
  <c r="J21" i="113"/>
  <c r="J22" i="113"/>
  <c r="J23" i="113"/>
  <c r="J24" i="113"/>
  <c r="J25" i="113"/>
  <c r="J26" i="113"/>
  <c r="J27" i="113"/>
  <c r="J28" i="113"/>
  <c r="J29" i="113"/>
  <c r="J30" i="113"/>
  <c r="J31" i="113"/>
  <c r="J32" i="113"/>
  <c r="J33" i="113"/>
  <c r="J34" i="113"/>
  <c r="J35" i="113"/>
  <c r="J36" i="113"/>
  <c r="J37" i="113"/>
  <c r="J38" i="113"/>
  <c r="J39" i="113"/>
  <c r="J40" i="113"/>
  <c r="J41" i="113"/>
  <c r="J42" i="113"/>
  <c r="J43" i="113"/>
  <c r="J44" i="113"/>
  <c r="J45" i="113"/>
  <c r="J46" i="113"/>
  <c r="J47" i="113"/>
  <c r="J48" i="113"/>
  <c r="J49" i="113"/>
  <c r="J50" i="113"/>
  <c r="J51" i="113"/>
  <c r="J52" i="113"/>
  <c r="J53" i="113"/>
  <c r="J54" i="113"/>
  <c r="J55" i="113"/>
  <c r="J56" i="113"/>
  <c r="J57" i="113"/>
  <c r="J58" i="113"/>
  <c r="J59" i="113"/>
  <c r="J60" i="113"/>
  <c r="J61" i="113"/>
  <c r="J62" i="113"/>
  <c r="J63" i="113"/>
  <c r="J64" i="113"/>
  <c r="J65" i="113"/>
  <c r="J66" i="113"/>
  <c r="J67" i="113"/>
  <c r="J68" i="113"/>
  <c r="J69" i="113"/>
  <c r="J70" i="113"/>
  <c r="J71" i="113"/>
  <c r="J72" i="113"/>
  <c r="J73" i="113"/>
  <c r="J5" i="113"/>
  <c r="J6" i="113"/>
  <c r="J7" i="113"/>
  <c r="J8" i="113"/>
  <c r="J9" i="113"/>
  <c r="J10" i="113"/>
  <c r="J11" i="113"/>
  <c r="J4" i="113"/>
  <c r="M11" i="122" l="1"/>
  <c r="S11" i="122" s="1"/>
  <c r="T11" i="122" s="1"/>
  <c r="M10" i="122"/>
  <c r="S10" i="122" s="1"/>
  <c r="T10" i="122" s="1"/>
  <c r="M9" i="122"/>
  <c r="S9" i="122" s="1"/>
  <c r="T9" i="122" s="1"/>
  <c r="M8" i="122"/>
  <c r="S8" i="122" s="1"/>
  <c r="T8" i="122" s="1"/>
  <c r="M7" i="122"/>
  <c r="S7" i="122" s="1"/>
  <c r="T7" i="122" s="1"/>
  <c r="L7" i="122"/>
  <c r="K7" i="122"/>
  <c r="M6" i="122"/>
  <c r="S6" i="122" s="1"/>
  <c r="T6" i="122" s="1"/>
  <c r="M5" i="122"/>
  <c r="S5" i="122" s="1"/>
  <c r="T5" i="122" s="1"/>
  <c r="S4" i="122"/>
  <c r="T4" i="122" s="1"/>
  <c r="J760" i="123" l="1"/>
  <c r="J758" i="123"/>
  <c r="J756" i="123"/>
  <c r="J750" i="123"/>
  <c r="J748" i="123"/>
  <c r="J746" i="123"/>
  <c r="J744" i="123"/>
  <c r="J742" i="123"/>
  <c r="J740" i="123"/>
  <c r="J735" i="123"/>
  <c r="J733" i="123"/>
  <c r="J729" i="123"/>
  <c r="J727" i="123"/>
  <c r="J725" i="123"/>
  <c r="J723" i="123"/>
  <c r="J721" i="123"/>
  <c r="J719" i="123"/>
  <c r="J717" i="123"/>
  <c r="J715" i="123"/>
  <c r="J713" i="123"/>
  <c r="J711" i="123"/>
  <c r="J709" i="123"/>
  <c r="J707" i="123"/>
  <c r="J705" i="123"/>
  <c r="J703" i="123"/>
  <c r="J701" i="123"/>
  <c r="J699" i="123"/>
  <c r="J697" i="123"/>
  <c r="J695" i="123"/>
  <c r="J693" i="123"/>
  <c r="J691" i="123"/>
  <c r="J689" i="123"/>
  <c r="J687" i="123"/>
  <c r="J685" i="123"/>
  <c r="J683" i="123"/>
  <c r="J681" i="123"/>
  <c r="J677" i="123"/>
  <c r="J673" i="123"/>
  <c r="J671" i="123"/>
  <c r="J669" i="123"/>
  <c r="J667" i="123"/>
  <c r="J665" i="123"/>
  <c r="J663" i="123"/>
  <c r="J661" i="123"/>
  <c r="J659" i="123"/>
  <c r="J657" i="123"/>
  <c r="J655" i="123"/>
  <c r="J653" i="123"/>
  <c r="J651" i="123"/>
  <c r="J649" i="123"/>
  <c r="J645" i="123"/>
  <c r="J643" i="123"/>
  <c r="J641" i="123"/>
  <c r="J639" i="123"/>
  <c r="J637" i="123"/>
  <c r="J635" i="123"/>
  <c r="J633" i="123"/>
  <c r="J629" i="123"/>
  <c r="J627" i="123"/>
  <c r="J625" i="123"/>
  <c r="J623" i="123"/>
  <c r="J621" i="123"/>
  <c r="J619" i="123"/>
  <c r="J617" i="123"/>
  <c r="J615" i="123"/>
  <c r="J613" i="123"/>
  <c r="J611" i="123"/>
  <c r="J609" i="123"/>
  <c r="J607" i="123"/>
  <c r="J605" i="123"/>
  <c r="J603" i="123"/>
  <c r="J601" i="123"/>
  <c r="J599" i="123"/>
  <c r="J597" i="123"/>
  <c r="J595" i="123"/>
  <c r="J593" i="123"/>
  <c r="J591" i="123"/>
  <c r="J589" i="123"/>
  <c r="J585" i="123"/>
  <c r="J583" i="123"/>
  <c r="J581" i="123"/>
  <c r="J579" i="123"/>
  <c r="J577" i="123"/>
  <c r="J575" i="123"/>
  <c r="J573" i="123"/>
  <c r="J571" i="123"/>
  <c r="J569" i="123"/>
  <c r="J567" i="123"/>
  <c r="J565" i="123"/>
  <c r="J563" i="123"/>
  <c r="J561" i="123"/>
  <c r="J559" i="123"/>
  <c r="J557" i="123"/>
  <c r="J539" i="123"/>
  <c r="J537" i="123"/>
  <c r="J535" i="123"/>
  <c r="J533" i="123"/>
  <c r="J531" i="123"/>
  <c r="J529" i="123"/>
  <c r="J527" i="123"/>
  <c r="J525" i="123"/>
  <c r="J523" i="123"/>
  <c r="J521" i="123"/>
  <c r="J519" i="123"/>
  <c r="J517" i="123"/>
  <c r="J515" i="123"/>
  <c r="J513" i="123"/>
  <c r="J511" i="123"/>
  <c r="J509" i="123"/>
  <c r="J507" i="123"/>
  <c r="J505" i="123"/>
  <c r="J503" i="123"/>
  <c r="J501" i="123"/>
  <c r="J499" i="123"/>
  <c r="J497" i="123"/>
  <c r="J495" i="123"/>
  <c r="J493" i="123"/>
  <c r="J472" i="123"/>
  <c r="J491" i="123"/>
  <c r="J489" i="123"/>
  <c r="J487" i="123"/>
  <c r="J485" i="123"/>
  <c r="J483" i="123"/>
  <c r="J481" i="123"/>
  <c r="J479" i="123"/>
  <c r="J477" i="123"/>
  <c r="J475" i="123"/>
  <c r="J473" i="123"/>
  <c r="J468" i="123"/>
  <c r="J466" i="123"/>
  <c r="J464" i="123"/>
  <c r="J462" i="123"/>
  <c r="J460" i="123"/>
  <c r="J458" i="123"/>
  <c r="J456" i="123"/>
  <c r="J454" i="123"/>
  <c r="J452" i="123"/>
  <c r="J446" i="123"/>
  <c r="J444" i="123"/>
  <c r="J442" i="123"/>
  <c r="J440" i="123"/>
  <c r="J438" i="123"/>
  <c r="J436" i="123"/>
  <c r="J434" i="123"/>
  <c r="J432" i="123"/>
  <c r="J430" i="123"/>
  <c r="J428" i="123"/>
  <c r="J426" i="123"/>
  <c r="J424" i="123"/>
  <c r="J422" i="123"/>
  <c r="J420" i="123"/>
  <c r="J418" i="123"/>
  <c r="J416" i="123"/>
  <c r="J414" i="123"/>
  <c r="J412" i="123"/>
  <c r="J410" i="123"/>
  <c r="J408" i="123"/>
  <c r="J406" i="123"/>
  <c r="J404" i="123"/>
  <c r="J402" i="123"/>
  <c r="J400" i="123"/>
  <c r="J398" i="123"/>
  <c r="J396" i="123"/>
  <c r="J394" i="123"/>
  <c r="J392" i="123"/>
  <c r="J390" i="123"/>
  <c r="J388" i="123"/>
  <c r="J386" i="123"/>
  <c r="J384" i="123"/>
  <c r="J382" i="123"/>
  <c r="J380" i="123"/>
  <c r="J378" i="123"/>
  <c r="J376" i="123"/>
  <c r="J374" i="123"/>
  <c r="J372" i="123"/>
  <c r="J370" i="123"/>
  <c r="J368" i="123"/>
  <c r="J366" i="123"/>
  <c r="J364" i="123"/>
  <c r="J362" i="123"/>
  <c r="J360" i="123"/>
  <c r="J358" i="123"/>
  <c r="J356" i="123"/>
  <c r="J354" i="123"/>
  <c r="J352" i="123"/>
  <c r="J350" i="123"/>
  <c r="J348" i="123"/>
  <c r="J346" i="123"/>
  <c r="J344" i="123"/>
  <c r="J342" i="123"/>
  <c r="J340" i="123"/>
  <c r="J338" i="123"/>
  <c r="J336" i="123"/>
  <c r="J334" i="123"/>
  <c r="J332" i="123"/>
  <c r="J330" i="123"/>
  <c r="J328" i="123"/>
  <c r="J326" i="123"/>
  <c r="J324" i="123"/>
  <c r="J322" i="123"/>
  <c r="J320" i="123"/>
  <c r="J318" i="123"/>
  <c r="J314" i="123"/>
  <c r="J316" i="123"/>
  <c r="J312" i="123"/>
  <c r="J310" i="123"/>
  <c r="J308" i="123"/>
  <c r="J306" i="123"/>
  <c r="J304" i="123"/>
  <c r="J302" i="123"/>
  <c r="J300" i="123"/>
  <c r="J298" i="123"/>
  <c r="J296" i="123"/>
  <c r="J294" i="123"/>
  <c r="J292" i="123"/>
  <c r="J290" i="123"/>
  <c r="J288" i="123"/>
  <c r="J286" i="123"/>
  <c r="J284" i="123"/>
  <c r="J280" i="123"/>
  <c r="J278" i="123"/>
  <c r="J276" i="123"/>
  <c r="J274" i="123"/>
  <c r="J272" i="123"/>
  <c r="J270" i="123"/>
  <c r="J268" i="123"/>
  <c r="J264" i="123"/>
  <c r="J262" i="123"/>
  <c r="J260" i="123"/>
  <c r="J258" i="123"/>
  <c r="J256" i="123"/>
  <c r="J254" i="123"/>
  <c r="J252" i="123"/>
  <c r="J250" i="123"/>
  <c r="J248" i="123"/>
  <c r="J246" i="123"/>
  <c r="J244" i="123"/>
  <c r="J242" i="123"/>
  <c r="J240" i="123"/>
  <c r="J238" i="123"/>
  <c r="J236" i="123"/>
  <c r="J234" i="123"/>
  <c r="J232" i="123"/>
  <c r="J230" i="123"/>
  <c r="J228" i="123"/>
  <c r="J226" i="123"/>
  <c r="J224" i="123"/>
  <c r="J222" i="123"/>
  <c r="J220" i="123"/>
  <c r="J218" i="123"/>
  <c r="J216" i="123"/>
  <c r="J214" i="123"/>
  <c r="J212" i="123"/>
  <c r="J210" i="123"/>
  <c r="J208" i="123"/>
  <c r="J206" i="123"/>
  <c r="J204" i="123"/>
  <c r="J202" i="123"/>
  <c r="J200" i="123"/>
  <c r="J198" i="123"/>
  <c r="J195" i="123"/>
  <c r="J193" i="123"/>
  <c r="J191" i="123"/>
  <c r="J189" i="123"/>
  <c r="J187" i="123"/>
  <c r="J185" i="123"/>
  <c r="J183" i="123"/>
  <c r="J181" i="123"/>
  <c r="J179" i="123"/>
  <c r="J177" i="123"/>
  <c r="J175" i="123"/>
  <c r="J172" i="123"/>
  <c r="J170" i="123"/>
  <c r="J168" i="123"/>
  <c r="J166" i="123"/>
  <c r="J164" i="123"/>
  <c r="J162" i="123"/>
  <c r="J160" i="123"/>
  <c r="J158" i="123"/>
  <c r="J156" i="123"/>
  <c r="J154" i="123"/>
  <c r="J152" i="123"/>
  <c r="J150" i="123"/>
  <c r="J148" i="123"/>
  <c r="J146" i="123"/>
  <c r="J144" i="123"/>
  <c r="J142" i="123"/>
  <c r="J140" i="123"/>
  <c r="J138" i="123"/>
  <c r="J136" i="123"/>
  <c r="J134" i="123"/>
  <c r="J132" i="123"/>
  <c r="J130" i="123"/>
  <c r="J128" i="123"/>
  <c r="J126" i="123"/>
  <c r="J124" i="123"/>
  <c r="J122" i="123"/>
  <c r="J119" i="123"/>
  <c r="J117" i="123"/>
  <c r="J115" i="123"/>
  <c r="J113" i="123"/>
  <c r="J111" i="123"/>
  <c r="J109" i="123"/>
  <c r="J107" i="123"/>
  <c r="J105" i="123"/>
  <c r="J103" i="123"/>
  <c r="J101" i="123"/>
  <c r="J99" i="123"/>
  <c r="J97" i="123"/>
  <c r="J95" i="123"/>
  <c r="J93" i="123"/>
  <c r="J91" i="123"/>
  <c r="J89" i="123"/>
  <c r="J87" i="123"/>
  <c r="J85" i="123"/>
  <c r="J83" i="123"/>
  <c r="J79" i="123"/>
  <c r="J70" i="123"/>
  <c r="J68" i="123"/>
  <c r="J66" i="123"/>
  <c r="J64" i="123"/>
  <c r="J62" i="123"/>
  <c r="J60" i="123"/>
  <c r="J58" i="123"/>
  <c r="J56" i="123"/>
  <c r="J54" i="123"/>
  <c r="J52" i="123"/>
  <c r="J50" i="123"/>
  <c r="J48" i="123"/>
  <c r="J46" i="123"/>
  <c r="J44" i="123"/>
  <c r="J42" i="123"/>
  <c r="J40" i="123"/>
  <c r="J38" i="123"/>
  <c r="J36" i="123"/>
  <c r="J34" i="123"/>
  <c r="J32" i="123"/>
  <c r="J30" i="123"/>
  <c r="J28" i="123"/>
  <c r="J6" i="123"/>
  <c r="J25" i="123"/>
  <c r="J23" i="123"/>
  <c r="J21" i="123"/>
  <c r="J19" i="123"/>
  <c r="J17" i="123"/>
  <c r="J15" i="123"/>
  <c r="J13" i="123"/>
  <c r="J11" i="123"/>
  <c r="J9" i="123"/>
  <c r="J5" i="123"/>
  <c r="J759" i="123"/>
  <c r="J757" i="123"/>
  <c r="J751" i="123"/>
  <c r="J749" i="123"/>
  <c r="J747" i="123"/>
  <c r="J745" i="123"/>
  <c r="J743" i="123"/>
  <c r="J741" i="123"/>
  <c r="J739" i="123"/>
  <c r="J734" i="123"/>
  <c r="J730" i="123"/>
  <c r="J728" i="123"/>
  <c r="J726" i="123"/>
  <c r="J724" i="123"/>
  <c r="J722" i="123"/>
  <c r="J720" i="123"/>
  <c r="J718" i="123"/>
  <c r="J716" i="123"/>
  <c r="J714" i="123"/>
  <c r="J712" i="123"/>
  <c r="J710" i="123"/>
  <c r="J708" i="123"/>
  <c r="J706" i="123"/>
  <c r="J704" i="123"/>
  <c r="J702" i="123"/>
  <c r="J700" i="123"/>
  <c r="J698" i="123"/>
  <c r="J696" i="123"/>
  <c r="J694" i="123"/>
  <c r="J692" i="123"/>
  <c r="J690" i="123"/>
  <c r="J688" i="123"/>
  <c r="J686" i="123"/>
  <c r="J684" i="123"/>
  <c r="J682" i="123"/>
  <c r="J680" i="123"/>
  <c r="J676" i="123"/>
  <c r="J672" i="123"/>
  <c r="J670" i="123"/>
  <c r="J668" i="123"/>
  <c r="J666" i="123"/>
  <c r="J664" i="123"/>
  <c r="J662" i="123"/>
  <c r="J660" i="123"/>
  <c r="J658" i="123"/>
  <c r="J656" i="123"/>
  <c r="J654" i="123"/>
  <c r="J652" i="123"/>
  <c r="J650" i="123"/>
  <c r="J646" i="123"/>
  <c r="J644" i="123"/>
  <c r="J642" i="123"/>
  <c r="J640" i="123"/>
  <c r="J638" i="123"/>
  <c r="J636" i="123"/>
  <c r="J634" i="123"/>
  <c r="J630" i="123"/>
  <c r="J628" i="123"/>
  <c r="J626" i="123"/>
  <c r="J624" i="123"/>
  <c r="J622" i="123"/>
  <c r="J620" i="123"/>
  <c r="J618" i="123"/>
  <c r="J616" i="123"/>
  <c r="J614" i="123"/>
  <c r="J612" i="123"/>
  <c r="J610" i="123"/>
  <c r="J608" i="123"/>
  <c r="J606" i="123"/>
  <c r="J604" i="123"/>
  <c r="J602" i="123"/>
  <c r="J600" i="123"/>
  <c r="J598" i="123"/>
  <c r="J596" i="123"/>
  <c r="J594" i="123"/>
  <c r="J592" i="123"/>
  <c r="J590" i="123"/>
  <c r="J588" i="123"/>
  <c r="J584" i="123"/>
  <c r="J582" i="123"/>
  <c r="J580" i="123"/>
  <c r="J578" i="123"/>
  <c r="J576" i="123"/>
  <c r="J574" i="123"/>
  <c r="J572" i="123"/>
  <c r="J570" i="123"/>
  <c r="J568" i="123"/>
  <c r="J566" i="123"/>
  <c r="J564" i="123"/>
  <c r="J562" i="123"/>
  <c r="J560" i="123"/>
  <c r="J558" i="123"/>
  <c r="J540" i="123"/>
  <c r="J538" i="123"/>
  <c r="J536" i="123"/>
  <c r="J534" i="123"/>
  <c r="J532" i="123"/>
  <c r="J530" i="123"/>
  <c r="J528" i="123"/>
  <c r="J526" i="123"/>
  <c r="J524" i="123"/>
  <c r="J522" i="123"/>
  <c r="J520" i="123"/>
  <c r="J518" i="123"/>
  <c r="J516" i="123"/>
  <c r="J514" i="123"/>
  <c r="J512" i="123"/>
  <c r="J510" i="123"/>
  <c r="J508" i="123"/>
  <c r="J506" i="123"/>
  <c r="J504" i="123"/>
  <c r="J502" i="123"/>
  <c r="J500" i="123"/>
  <c r="J498" i="123"/>
  <c r="J496" i="123"/>
  <c r="J494" i="123"/>
  <c r="J470" i="123"/>
  <c r="J492" i="123"/>
  <c r="J490" i="123"/>
  <c r="J488" i="123"/>
  <c r="J486" i="123"/>
  <c r="J484" i="123"/>
  <c r="J482" i="123"/>
  <c r="J480" i="123"/>
  <c r="J478" i="123"/>
  <c r="J476" i="123"/>
  <c r="J474" i="123"/>
  <c r="J469" i="123"/>
  <c r="J467" i="123"/>
  <c r="J465" i="123"/>
  <c r="J463" i="123"/>
  <c r="J461" i="123"/>
  <c r="J459" i="123"/>
  <c r="J457" i="123"/>
  <c r="J455" i="123"/>
  <c r="J453" i="123"/>
  <c r="J447" i="123"/>
  <c r="J445" i="123"/>
  <c r="J443" i="123"/>
  <c r="J441" i="123"/>
  <c r="J439" i="123"/>
  <c r="J437" i="123"/>
  <c r="J435" i="123"/>
  <c r="J433" i="123"/>
  <c r="J431" i="123"/>
  <c r="J429" i="123"/>
  <c r="J427" i="123"/>
  <c r="J425" i="123"/>
  <c r="J423" i="123"/>
  <c r="J421" i="123"/>
  <c r="J419" i="123"/>
  <c r="J417" i="123"/>
  <c r="J415" i="123"/>
  <c r="J413" i="123"/>
  <c r="J411" i="123"/>
  <c r="J409" i="123"/>
  <c r="J407" i="123"/>
  <c r="J405" i="123"/>
  <c r="J403" i="123"/>
  <c r="J401" i="123"/>
  <c r="J399" i="123"/>
  <c r="J397" i="123"/>
  <c r="J395" i="123"/>
  <c r="J393" i="123"/>
  <c r="J391" i="123"/>
  <c r="J389" i="123"/>
  <c r="J387" i="123"/>
  <c r="J385" i="123"/>
  <c r="J383" i="123"/>
  <c r="J381" i="123"/>
  <c r="J379" i="123"/>
  <c r="J377" i="123"/>
  <c r="J375" i="123"/>
  <c r="J373" i="123"/>
  <c r="J371" i="123"/>
  <c r="J369" i="123"/>
  <c r="J367" i="123"/>
  <c r="J365" i="123"/>
  <c r="J363" i="123"/>
  <c r="J361" i="123"/>
  <c r="J359" i="123"/>
  <c r="J357" i="123"/>
  <c r="J355" i="123"/>
  <c r="J353" i="123"/>
  <c r="J351" i="123"/>
  <c r="J349" i="123"/>
  <c r="J347" i="123"/>
  <c r="J345" i="123"/>
  <c r="J343" i="123"/>
  <c r="J341" i="123"/>
  <c r="J339" i="123"/>
  <c r="J337" i="123"/>
  <c r="J335" i="123"/>
  <c r="J333" i="123"/>
  <c r="J331" i="123"/>
  <c r="J329" i="123"/>
  <c r="J327" i="123"/>
  <c r="J325" i="123"/>
  <c r="J323" i="123"/>
  <c r="J321" i="123"/>
  <c r="J319" i="123"/>
  <c r="J317" i="123"/>
  <c r="J313" i="123"/>
  <c r="J315" i="123"/>
  <c r="J311" i="123"/>
  <c r="J309" i="123"/>
  <c r="J307" i="123"/>
  <c r="J305" i="123"/>
  <c r="J303" i="123"/>
  <c r="J301" i="123"/>
  <c r="J299" i="123"/>
  <c r="J297" i="123"/>
  <c r="J295" i="123"/>
  <c r="J293" i="123"/>
  <c r="J291" i="123"/>
  <c r="J289" i="123"/>
  <c r="J287" i="123"/>
  <c r="J285" i="123"/>
  <c r="J283" i="123"/>
  <c r="J279" i="123"/>
  <c r="J277" i="123"/>
  <c r="J275" i="123"/>
  <c r="J273" i="123"/>
  <c r="J271" i="123"/>
  <c r="J269" i="123"/>
  <c r="J267" i="123"/>
  <c r="J263" i="123"/>
  <c r="J261" i="123"/>
  <c r="J259" i="123"/>
  <c r="J257" i="123"/>
  <c r="J255" i="123"/>
  <c r="J253" i="123"/>
  <c r="J251" i="123"/>
  <c r="J249" i="123"/>
  <c r="J247" i="123"/>
  <c r="J245" i="123"/>
  <c r="J243" i="123"/>
  <c r="J241" i="123"/>
  <c r="J239" i="123"/>
  <c r="J237" i="123"/>
  <c r="J235" i="123"/>
  <c r="J233" i="123"/>
  <c r="J231" i="123"/>
  <c r="J229" i="123"/>
  <c r="J227" i="123"/>
  <c r="J225" i="123"/>
  <c r="J223" i="123"/>
  <c r="J221" i="123"/>
  <c r="J219" i="123"/>
  <c r="J217" i="123"/>
  <c r="J215" i="123"/>
  <c r="J213" i="123"/>
  <c r="J211" i="123"/>
  <c r="J209" i="123"/>
  <c r="J207" i="123"/>
  <c r="J205" i="123"/>
  <c r="J203" i="123"/>
  <c r="J201" i="123"/>
  <c r="J199" i="123"/>
  <c r="J196" i="123"/>
  <c r="J194" i="123"/>
  <c r="J192" i="123"/>
  <c r="J190" i="123"/>
  <c r="J188" i="123"/>
  <c r="J186" i="123"/>
  <c r="J184" i="123"/>
  <c r="J182" i="123"/>
  <c r="J180" i="123"/>
  <c r="J178" i="123"/>
  <c r="J176" i="123"/>
  <c r="J174" i="123"/>
  <c r="J171" i="123"/>
  <c r="J169" i="123"/>
  <c r="J167" i="123"/>
  <c r="J165" i="123"/>
  <c r="J163" i="123"/>
  <c r="J161" i="123"/>
  <c r="J159" i="123"/>
  <c r="J157" i="123"/>
  <c r="J155" i="123"/>
  <c r="J153" i="123"/>
  <c r="J151" i="123"/>
  <c r="J149" i="123"/>
  <c r="J147" i="123"/>
  <c r="J145" i="123"/>
  <c r="J143" i="123"/>
  <c r="J141" i="123"/>
  <c r="J139" i="123"/>
  <c r="J137" i="123"/>
  <c r="J135" i="123"/>
  <c r="J133" i="123"/>
  <c r="J131" i="123"/>
  <c r="J129" i="123"/>
  <c r="J127" i="123"/>
  <c r="J125" i="123"/>
  <c r="J123" i="123"/>
  <c r="J121" i="123"/>
  <c r="J118" i="123"/>
  <c r="J116" i="123"/>
  <c r="J114" i="123"/>
  <c r="J112" i="123"/>
  <c r="J110" i="123"/>
  <c r="J108" i="123"/>
  <c r="J106" i="123"/>
  <c r="J104" i="123"/>
  <c r="J102" i="123"/>
  <c r="J100" i="123"/>
  <c r="J98" i="123"/>
  <c r="J96" i="123"/>
  <c r="J94" i="123"/>
  <c r="J92" i="123"/>
  <c r="J90" i="123"/>
  <c r="J88" i="123"/>
  <c r="J86" i="123"/>
  <c r="J84" i="123"/>
  <c r="J82" i="123"/>
  <c r="J78" i="123"/>
  <c r="J69" i="123"/>
  <c r="J67" i="123"/>
  <c r="J65" i="123"/>
  <c r="J63" i="123"/>
  <c r="J61" i="123"/>
  <c r="J59" i="123"/>
  <c r="J57" i="123"/>
  <c r="J55" i="123"/>
  <c r="J53" i="123"/>
  <c r="J51" i="123"/>
  <c r="J49" i="123"/>
  <c r="J47" i="123"/>
  <c r="J45" i="123"/>
  <c r="J43" i="123"/>
  <c r="J41" i="123"/>
  <c r="J39" i="123"/>
  <c r="J37" i="123"/>
  <c r="J35" i="123"/>
  <c r="J33" i="123"/>
  <c r="J31" i="123"/>
  <c r="J29" i="123"/>
  <c r="J27" i="123"/>
  <c r="J26" i="123"/>
  <c r="J24" i="123"/>
  <c r="J22" i="123"/>
  <c r="J20" i="123"/>
  <c r="J18" i="123"/>
  <c r="J16" i="123"/>
  <c r="J14" i="123"/>
  <c r="J12" i="123"/>
  <c r="J10" i="123"/>
  <c r="W5" i="123"/>
  <c r="P5" i="123" s="1"/>
  <c r="Z760" i="123"/>
  <c r="S760" i="123" s="1"/>
  <c r="W760" i="123"/>
  <c r="P760" i="123" s="1"/>
  <c r="AB760" i="123"/>
  <c r="U760" i="123" s="1"/>
  <c r="Y760" i="123"/>
  <c r="R760" i="123" s="1"/>
  <c r="I760" i="123"/>
  <c r="Y759" i="123"/>
  <c r="R759" i="123" s="1"/>
  <c r="AC759" i="123"/>
  <c r="V759" i="123" s="1"/>
  <c r="Z759" i="123"/>
  <c r="S759" i="123" s="1"/>
  <c r="AB758" i="123"/>
  <c r="U758" i="123" s="1"/>
  <c r="AC758" i="123"/>
  <c r="V758" i="123" s="1"/>
  <c r="Y758" i="123"/>
  <c r="R758" i="123" s="1"/>
  <c r="I758" i="123"/>
  <c r="AA757" i="123"/>
  <c r="T757" i="123" s="1"/>
  <c r="W757" i="123"/>
  <c r="P757" i="123" s="1"/>
  <c r="Z757" i="123"/>
  <c r="S757" i="123" s="1"/>
  <c r="AB756" i="123"/>
  <c r="U756" i="123" s="1"/>
  <c r="Y756" i="123"/>
  <c r="R756" i="123" s="1"/>
  <c r="W756" i="123"/>
  <c r="P756" i="123" s="1"/>
  <c r="AA756" i="123"/>
  <c r="T756" i="123" s="1"/>
  <c r="I756" i="123"/>
  <c r="I755" i="123"/>
  <c r="I754" i="123"/>
  <c r="I753" i="123"/>
  <c r="I752" i="123"/>
  <c r="AB751" i="123"/>
  <c r="U751" i="123" s="1"/>
  <c r="Y751" i="123"/>
  <c r="R751" i="123" s="1"/>
  <c r="W751" i="123"/>
  <c r="P751" i="123" s="1"/>
  <c r="AC750" i="123"/>
  <c r="V750" i="123" s="1"/>
  <c r="Z750" i="123"/>
  <c r="S750" i="123" s="1"/>
  <c r="AB750" i="123"/>
  <c r="U750" i="123" s="1"/>
  <c r="I750" i="123"/>
  <c r="AB749" i="123"/>
  <c r="U749" i="123" s="1"/>
  <c r="Z749" i="123"/>
  <c r="S749" i="123" s="1"/>
  <c r="AC748" i="123"/>
  <c r="V748" i="123" s="1"/>
  <c r="Z748" i="123"/>
  <c r="S748" i="123" s="1"/>
  <c r="AB748" i="123"/>
  <c r="U748" i="123" s="1"/>
  <c r="I748" i="123"/>
  <c r="AB747" i="123"/>
  <c r="U747" i="123" s="1"/>
  <c r="Z747" i="123"/>
  <c r="S747" i="123" s="1"/>
  <c r="AC746" i="123"/>
  <c r="V746" i="123" s="1"/>
  <c r="Z746" i="123"/>
  <c r="S746" i="123" s="1"/>
  <c r="AB746" i="123"/>
  <c r="U746" i="123" s="1"/>
  <c r="I746" i="123"/>
  <c r="AB745" i="123"/>
  <c r="U745" i="123" s="1"/>
  <c r="Y745" i="123"/>
  <c r="R745" i="123" s="1"/>
  <c r="W745" i="123"/>
  <c r="P745" i="123" s="1"/>
  <c r="AC744" i="123"/>
  <c r="V744" i="123" s="1"/>
  <c r="Z744" i="123"/>
  <c r="S744" i="123" s="1"/>
  <c r="W744" i="123"/>
  <c r="P744" i="123" s="1"/>
  <c r="I744" i="123"/>
  <c r="AB743" i="123"/>
  <c r="U743" i="123" s="1"/>
  <c r="Z743" i="123"/>
  <c r="S743" i="123" s="1"/>
  <c r="AC742" i="123"/>
  <c r="V742" i="123" s="1"/>
  <c r="Z742" i="123"/>
  <c r="S742" i="123" s="1"/>
  <c r="W742" i="123"/>
  <c r="P742" i="123" s="1"/>
  <c r="I742" i="123"/>
  <c r="Z741" i="123"/>
  <c r="S741" i="123" s="1"/>
  <c r="AC741" i="123"/>
  <c r="V741" i="123" s="1"/>
  <c r="Y741" i="123"/>
  <c r="R741" i="123" s="1"/>
  <c r="AC740" i="123"/>
  <c r="V740" i="123" s="1"/>
  <c r="Z740" i="123"/>
  <c r="S740" i="123" s="1"/>
  <c r="W740" i="123"/>
  <c r="P740" i="123" s="1"/>
  <c r="I740" i="123"/>
  <c r="AB739" i="123"/>
  <c r="U739" i="123" s="1"/>
  <c r="Z739" i="123"/>
  <c r="S739" i="123" s="1"/>
  <c r="AC735" i="123"/>
  <c r="V735" i="123" s="1"/>
  <c r="Z735" i="123"/>
  <c r="S735" i="123" s="1"/>
  <c r="AB735" i="123"/>
  <c r="U735" i="123" s="1"/>
  <c r="I735" i="123"/>
  <c r="AB734" i="123"/>
  <c r="U734" i="123" s="1"/>
  <c r="Z734" i="123"/>
  <c r="S734" i="123" s="1"/>
  <c r="AC733" i="123"/>
  <c r="V733" i="123" s="1"/>
  <c r="Z733" i="123"/>
  <c r="S733" i="123" s="1"/>
  <c r="AB733" i="123"/>
  <c r="U733" i="123" s="1"/>
  <c r="I733" i="123"/>
  <c r="I732" i="123"/>
  <c r="I731" i="123"/>
  <c r="AB730" i="123"/>
  <c r="U730" i="123" s="1"/>
  <c r="Z730" i="123"/>
  <c r="S730" i="123" s="1"/>
  <c r="AC729" i="123"/>
  <c r="V729" i="123" s="1"/>
  <c r="Z729" i="123"/>
  <c r="S729" i="123" s="1"/>
  <c r="AB729" i="123"/>
  <c r="U729" i="123" s="1"/>
  <c r="I729" i="123"/>
  <c r="AB728" i="123"/>
  <c r="U728" i="123" s="1"/>
  <c r="Z728" i="123"/>
  <c r="S728" i="123" s="1"/>
  <c r="AC727" i="123"/>
  <c r="V727" i="123" s="1"/>
  <c r="Z727" i="123"/>
  <c r="S727" i="123" s="1"/>
  <c r="AB727" i="123"/>
  <c r="U727" i="123" s="1"/>
  <c r="I727" i="123"/>
  <c r="AB726" i="123"/>
  <c r="U726" i="123" s="1"/>
  <c r="Z726" i="123"/>
  <c r="S726" i="123" s="1"/>
  <c r="AC725" i="123"/>
  <c r="V725" i="123" s="1"/>
  <c r="Z725" i="123"/>
  <c r="S725" i="123" s="1"/>
  <c r="AB725" i="123"/>
  <c r="U725" i="123" s="1"/>
  <c r="I725" i="123"/>
  <c r="AB724" i="123"/>
  <c r="U724" i="123" s="1"/>
  <c r="Z724" i="123"/>
  <c r="S724" i="123" s="1"/>
  <c r="AC723" i="123"/>
  <c r="V723" i="123" s="1"/>
  <c r="Z723" i="123"/>
  <c r="S723" i="123" s="1"/>
  <c r="AB723" i="123"/>
  <c r="U723" i="123" s="1"/>
  <c r="I723" i="123"/>
  <c r="AB722" i="123"/>
  <c r="U722" i="123" s="1"/>
  <c r="Y722" i="123"/>
  <c r="R722" i="123" s="1"/>
  <c r="AA722" i="123"/>
  <c r="T722" i="123" s="1"/>
  <c r="AC721" i="123"/>
  <c r="V721" i="123" s="1"/>
  <c r="Z721" i="123"/>
  <c r="S721" i="123" s="1"/>
  <c r="AB721" i="123"/>
  <c r="U721" i="123" s="1"/>
  <c r="I721" i="123"/>
  <c r="AB720" i="123"/>
  <c r="U720" i="123" s="1"/>
  <c r="Z720" i="123"/>
  <c r="S720" i="123" s="1"/>
  <c r="AC719" i="123"/>
  <c r="V719" i="123" s="1"/>
  <c r="Z719" i="123"/>
  <c r="S719" i="123" s="1"/>
  <c r="AB719" i="123"/>
  <c r="U719" i="123" s="1"/>
  <c r="I719" i="123"/>
  <c r="AB718" i="123"/>
  <c r="U718" i="123" s="1"/>
  <c r="Z718" i="123"/>
  <c r="S718" i="123" s="1"/>
  <c r="AC717" i="123"/>
  <c r="V717" i="123" s="1"/>
  <c r="Z717" i="123"/>
  <c r="S717" i="123" s="1"/>
  <c r="AB717" i="123"/>
  <c r="U717" i="123" s="1"/>
  <c r="I717" i="123"/>
  <c r="AB716" i="123"/>
  <c r="U716" i="123" s="1"/>
  <c r="Z716" i="123"/>
  <c r="S716" i="123" s="1"/>
  <c r="AC715" i="123"/>
  <c r="V715" i="123" s="1"/>
  <c r="Z715" i="123"/>
  <c r="S715" i="123" s="1"/>
  <c r="AB715" i="123"/>
  <c r="U715" i="123" s="1"/>
  <c r="I715" i="123"/>
  <c r="AB714" i="123"/>
  <c r="U714" i="123" s="1"/>
  <c r="Z714" i="123"/>
  <c r="S714" i="123" s="1"/>
  <c r="AC713" i="123"/>
  <c r="V713" i="123" s="1"/>
  <c r="Z713" i="123"/>
  <c r="S713" i="123" s="1"/>
  <c r="W713" i="123"/>
  <c r="P713" i="123" s="1"/>
  <c r="I713" i="123"/>
  <c r="AA712" i="123"/>
  <c r="T712" i="123" s="1"/>
  <c r="Y712" i="123"/>
  <c r="R712" i="123" s="1"/>
  <c r="W712" i="123"/>
  <c r="P712" i="123" s="1"/>
  <c r="AC711" i="123"/>
  <c r="V711" i="123" s="1"/>
  <c r="AA711" i="123"/>
  <c r="T711" i="123" s="1"/>
  <c r="Y711" i="123"/>
  <c r="R711" i="123" s="1"/>
  <c r="W711" i="123"/>
  <c r="P711" i="123" s="1"/>
  <c r="I711" i="123"/>
  <c r="AA710" i="123"/>
  <c r="T710" i="123" s="1"/>
  <c r="Y710" i="123"/>
  <c r="R710" i="123" s="1"/>
  <c r="W710" i="123"/>
  <c r="P710" i="123" s="1"/>
  <c r="AC709" i="123"/>
  <c r="V709" i="123" s="1"/>
  <c r="AA709" i="123"/>
  <c r="T709" i="123" s="1"/>
  <c r="Y709" i="123"/>
  <c r="R709" i="123" s="1"/>
  <c r="W709" i="123"/>
  <c r="P709" i="123" s="1"/>
  <c r="I709" i="123"/>
  <c r="AA708" i="123"/>
  <c r="T708" i="123" s="1"/>
  <c r="Y708" i="123"/>
  <c r="R708" i="123" s="1"/>
  <c r="W708" i="123"/>
  <c r="P708" i="123" s="1"/>
  <c r="AC707" i="123"/>
  <c r="V707" i="123" s="1"/>
  <c r="AA707" i="123"/>
  <c r="T707" i="123" s="1"/>
  <c r="Y707" i="123"/>
  <c r="R707" i="123" s="1"/>
  <c r="W707" i="123"/>
  <c r="P707" i="123" s="1"/>
  <c r="I707" i="123"/>
  <c r="AA706" i="123"/>
  <c r="T706" i="123" s="1"/>
  <c r="Y706" i="123"/>
  <c r="R706" i="123" s="1"/>
  <c r="W706" i="123"/>
  <c r="P706" i="123" s="1"/>
  <c r="AC705" i="123"/>
  <c r="V705" i="123" s="1"/>
  <c r="AA705" i="123"/>
  <c r="T705" i="123" s="1"/>
  <c r="Y705" i="123"/>
  <c r="R705" i="123" s="1"/>
  <c r="W705" i="123"/>
  <c r="P705" i="123" s="1"/>
  <c r="I705" i="123"/>
  <c r="AA704" i="123"/>
  <c r="T704" i="123" s="1"/>
  <c r="Y704" i="123"/>
  <c r="R704" i="123" s="1"/>
  <c r="W704" i="123"/>
  <c r="P704" i="123" s="1"/>
  <c r="AC703" i="123"/>
  <c r="V703" i="123" s="1"/>
  <c r="AA703" i="123"/>
  <c r="T703" i="123" s="1"/>
  <c r="Y703" i="123"/>
  <c r="R703" i="123" s="1"/>
  <c r="W703" i="123"/>
  <c r="P703" i="123" s="1"/>
  <c r="I703" i="123"/>
  <c r="AA702" i="123"/>
  <c r="T702" i="123" s="1"/>
  <c r="Y702" i="123"/>
  <c r="R702" i="123" s="1"/>
  <c r="W702" i="123"/>
  <c r="P702" i="123" s="1"/>
  <c r="AC701" i="123"/>
  <c r="V701" i="123" s="1"/>
  <c r="AA701" i="123"/>
  <c r="T701" i="123" s="1"/>
  <c r="Y701" i="123"/>
  <c r="R701" i="123" s="1"/>
  <c r="W701" i="123"/>
  <c r="P701" i="123" s="1"/>
  <c r="I701" i="123"/>
  <c r="AA700" i="123"/>
  <c r="T700" i="123" s="1"/>
  <c r="Y700" i="123"/>
  <c r="R700" i="123" s="1"/>
  <c r="W700" i="123"/>
  <c r="P700" i="123" s="1"/>
  <c r="AC699" i="123"/>
  <c r="V699" i="123" s="1"/>
  <c r="AA699" i="123"/>
  <c r="T699" i="123" s="1"/>
  <c r="Y699" i="123"/>
  <c r="R699" i="123" s="1"/>
  <c r="W699" i="123"/>
  <c r="P699" i="123" s="1"/>
  <c r="I699" i="123"/>
  <c r="AA698" i="123"/>
  <c r="T698" i="123" s="1"/>
  <c r="Y698" i="123"/>
  <c r="R698" i="123" s="1"/>
  <c r="W698" i="123"/>
  <c r="P698" i="123" s="1"/>
  <c r="AC697" i="123"/>
  <c r="V697" i="123" s="1"/>
  <c r="AA697" i="123"/>
  <c r="T697" i="123" s="1"/>
  <c r="Y697" i="123"/>
  <c r="R697" i="123" s="1"/>
  <c r="W697" i="123"/>
  <c r="P697" i="123" s="1"/>
  <c r="I697" i="123"/>
  <c r="AA696" i="123"/>
  <c r="T696" i="123" s="1"/>
  <c r="Y696" i="123"/>
  <c r="R696" i="123" s="1"/>
  <c r="W696" i="123"/>
  <c r="P696" i="123" s="1"/>
  <c r="AC695" i="123"/>
  <c r="V695" i="123" s="1"/>
  <c r="AA695" i="123"/>
  <c r="T695" i="123" s="1"/>
  <c r="Y695" i="123"/>
  <c r="R695" i="123" s="1"/>
  <c r="W695" i="123"/>
  <c r="P695" i="123" s="1"/>
  <c r="I695" i="123"/>
  <c r="AA694" i="123"/>
  <c r="T694" i="123" s="1"/>
  <c r="Y694" i="123"/>
  <c r="R694" i="123" s="1"/>
  <c r="W694" i="123"/>
  <c r="P694" i="123" s="1"/>
  <c r="AC693" i="123"/>
  <c r="V693" i="123" s="1"/>
  <c r="Z693" i="123"/>
  <c r="S693" i="123" s="1"/>
  <c r="W693" i="123"/>
  <c r="P693" i="123" s="1"/>
  <c r="I693" i="123"/>
  <c r="AA692" i="123"/>
  <c r="T692" i="123" s="1"/>
  <c r="Y692" i="123"/>
  <c r="R692" i="123" s="1"/>
  <c r="AB692" i="123"/>
  <c r="U692" i="123" s="1"/>
  <c r="AC691" i="123"/>
  <c r="V691" i="123" s="1"/>
  <c r="AA691" i="123"/>
  <c r="T691" i="123" s="1"/>
  <c r="Y691" i="123"/>
  <c r="R691" i="123" s="1"/>
  <c r="W691" i="123"/>
  <c r="P691" i="123" s="1"/>
  <c r="I691" i="123"/>
  <c r="AA690" i="123"/>
  <c r="T690" i="123" s="1"/>
  <c r="Y690" i="123"/>
  <c r="R690" i="123" s="1"/>
  <c r="W690" i="123"/>
  <c r="P690" i="123" s="1"/>
  <c r="AC689" i="123"/>
  <c r="V689" i="123" s="1"/>
  <c r="Y689" i="123"/>
  <c r="R689" i="123" s="1"/>
  <c r="AB689" i="123"/>
  <c r="U689" i="123" s="1"/>
  <c r="I689" i="123"/>
  <c r="AB688" i="123"/>
  <c r="U688" i="123" s="1"/>
  <c r="Z688" i="123"/>
  <c r="S688" i="123" s="1"/>
  <c r="AC687" i="123"/>
  <c r="V687" i="123" s="1"/>
  <c r="AA687" i="123"/>
  <c r="T687" i="123" s="1"/>
  <c r="Y687" i="123"/>
  <c r="R687" i="123" s="1"/>
  <c r="I687" i="123"/>
  <c r="AB686" i="123"/>
  <c r="U686" i="123" s="1"/>
  <c r="Y686" i="123"/>
  <c r="R686" i="123" s="1"/>
  <c r="AA686" i="123"/>
  <c r="T686" i="123" s="1"/>
  <c r="AC685" i="123"/>
  <c r="V685" i="123" s="1"/>
  <c r="Z685" i="123"/>
  <c r="S685" i="123" s="1"/>
  <c r="W685" i="123"/>
  <c r="P685" i="123" s="1"/>
  <c r="I685" i="123"/>
  <c r="AA684" i="123"/>
  <c r="T684" i="123" s="1"/>
  <c r="Y684" i="123"/>
  <c r="R684" i="123" s="1"/>
  <c r="W684" i="123"/>
  <c r="P684" i="123" s="1"/>
  <c r="AC683" i="123"/>
  <c r="V683" i="123" s="1"/>
  <c r="Z683" i="123"/>
  <c r="S683" i="123" s="1"/>
  <c r="AB683" i="123"/>
  <c r="U683" i="123" s="1"/>
  <c r="I683" i="123"/>
  <c r="AB682" i="123"/>
  <c r="U682" i="123" s="1"/>
  <c r="Y682" i="123"/>
  <c r="R682" i="123" s="1"/>
  <c r="AA682" i="123"/>
  <c r="T682" i="123" s="1"/>
  <c r="AC681" i="123"/>
  <c r="V681" i="123" s="1"/>
  <c r="Z681" i="123"/>
  <c r="S681" i="123" s="1"/>
  <c r="W681" i="123"/>
  <c r="P681" i="123" s="1"/>
  <c r="I681" i="123"/>
  <c r="AB680" i="123"/>
  <c r="U680" i="123" s="1"/>
  <c r="Z680" i="123"/>
  <c r="S680" i="123" s="1"/>
  <c r="AC677" i="123"/>
  <c r="V677" i="123" s="1"/>
  <c r="Z677" i="123"/>
  <c r="S677" i="123" s="1"/>
  <c r="AB677" i="123"/>
  <c r="U677" i="123" s="1"/>
  <c r="I677" i="123"/>
  <c r="AB676" i="123"/>
  <c r="U676" i="123" s="1"/>
  <c r="Z676" i="123"/>
  <c r="S676" i="123" s="1"/>
  <c r="AC673" i="123"/>
  <c r="V673" i="123" s="1"/>
  <c r="Z673" i="123"/>
  <c r="S673" i="123" s="1"/>
  <c r="AB673" i="123"/>
  <c r="U673" i="123" s="1"/>
  <c r="I673" i="123"/>
  <c r="AB672" i="123"/>
  <c r="U672" i="123" s="1"/>
  <c r="Z672" i="123"/>
  <c r="S672" i="123" s="1"/>
  <c r="AC671" i="123"/>
  <c r="V671" i="123" s="1"/>
  <c r="Z671" i="123"/>
  <c r="S671" i="123" s="1"/>
  <c r="AB671" i="123"/>
  <c r="U671" i="123" s="1"/>
  <c r="I671" i="123"/>
  <c r="AB670" i="123"/>
  <c r="U670" i="123" s="1"/>
  <c r="Y670" i="123"/>
  <c r="R670" i="123" s="1"/>
  <c r="AA670" i="123"/>
  <c r="T670" i="123" s="1"/>
  <c r="AC669" i="123"/>
  <c r="V669" i="123" s="1"/>
  <c r="Z669" i="123"/>
  <c r="S669" i="123" s="1"/>
  <c r="W669" i="123"/>
  <c r="P669" i="123" s="1"/>
  <c r="I669" i="123"/>
  <c r="AB668" i="123"/>
  <c r="U668" i="123" s="1"/>
  <c r="Z668" i="123"/>
  <c r="S668" i="123" s="1"/>
  <c r="AC667" i="123"/>
  <c r="V667" i="123" s="1"/>
  <c r="Z667" i="123"/>
  <c r="S667" i="123" s="1"/>
  <c r="AB667" i="123"/>
  <c r="U667" i="123" s="1"/>
  <c r="I667" i="123"/>
  <c r="AB666" i="123"/>
  <c r="U666" i="123" s="1"/>
  <c r="Z666" i="123"/>
  <c r="S666" i="123" s="1"/>
  <c r="AC665" i="123"/>
  <c r="V665" i="123" s="1"/>
  <c r="Z665" i="123"/>
  <c r="S665" i="123" s="1"/>
  <c r="AB665" i="123"/>
  <c r="U665" i="123" s="1"/>
  <c r="I665" i="123"/>
  <c r="AB664" i="123"/>
  <c r="U664" i="123" s="1"/>
  <c r="Z664" i="123"/>
  <c r="S664" i="123" s="1"/>
  <c r="AC663" i="123"/>
  <c r="V663" i="123" s="1"/>
  <c r="Z663" i="123"/>
  <c r="S663" i="123" s="1"/>
  <c r="AB663" i="123"/>
  <c r="U663" i="123" s="1"/>
  <c r="I663" i="123"/>
  <c r="AB662" i="123"/>
  <c r="U662" i="123" s="1"/>
  <c r="Z662" i="123"/>
  <c r="S662" i="123" s="1"/>
  <c r="AC661" i="123"/>
  <c r="V661" i="123" s="1"/>
  <c r="Z661" i="123"/>
  <c r="S661" i="123" s="1"/>
  <c r="AB661" i="123"/>
  <c r="U661" i="123" s="1"/>
  <c r="I661" i="123"/>
  <c r="AB660" i="123"/>
  <c r="U660" i="123" s="1"/>
  <c r="Z660" i="123"/>
  <c r="S660" i="123" s="1"/>
  <c r="AC659" i="123"/>
  <c r="V659" i="123" s="1"/>
  <c r="Z659" i="123"/>
  <c r="S659" i="123" s="1"/>
  <c r="AB659" i="123"/>
  <c r="U659" i="123" s="1"/>
  <c r="I659" i="123"/>
  <c r="AB658" i="123"/>
  <c r="U658" i="123" s="1"/>
  <c r="Z658" i="123"/>
  <c r="S658" i="123" s="1"/>
  <c r="AC657" i="123"/>
  <c r="V657" i="123" s="1"/>
  <c r="Y657" i="123"/>
  <c r="R657" i="123" s="1"/>
  <c r="AB657" i="123"/>
  <c r="U657" i="123" s="1"/>
  <c r="I657" i="123"/>
  <c r="AB656" i="123"/>
  <c r="U656" i="123" s="1"/>
  <c r="Z656" i="123"/>
  <c r="S656" i="123" s="1"/>
  <c r="AC655" i="123"/>
  <c r="V655" i="123" s="1"/>
  <c r="Z655" i="123"/>
  <c r="S655" i="123" s="1"/>
  <c r="AB655" i="123"/>
  <c r="U655" i="123" s="1"/>
  <c r="I655" i="123"/>
  <c r="AB654" i="123"/>
  <c r="U654" i="123" s="1"/>
  <c r="Z654" i="123"/>
  <c r="S654" i="123" s="1"/>
  <c r="AC653" i="123"/>
  <c r="V653" i="123" s="1"/>
  <c r="Z653" i="123"/>
  <c r="S653" i="123" s="1"/>
  <c r="AB653" i="123"/>
  <c r="U653" i="123" s="1"/>
  <c r="I653" i="123"/>
  <c r="AB652" i="123"/>
  <c r="U652" i="123" s="1"/>
  <c r="Z652" i="123"/>
  <c r="S652" i="123" s="1"/>
  <c r="AC651" i="123"/>
  <c r="V651" i="123" s="1"/>
  <c r="Z651" i="123"/>
  <c r="S651" i="123" s="1"/>
  <c r="AB651" i="123"/>
  <c r="U651" i="123" s="1"/>
  <c r="I651" i="123"/>
  <c r="AB650" i="123"/>
  <c r="U650" i="123" s="1"/>
  <c r="Y650" i="123"/>
  <c r="R650" i="123" s="1"/>
  <c r="AA650" i="123"/>
  <c r="T650" i="123" s="1"/>
  <c r="AC649" i="123"/>
  <c r="V649" i="123" s="1"/>
  <c r="Z649" i="123"/>
  <c r="S649" i="123" s="1"/>
  <c r="W649" i="123"/>
  <c r="P649" i="123" s="1"/>
  <c r="I649" i="123"/>
  <c r="I648" i="123"/>
  <c r="I647" i="123"/>
  <c r="AB646" i="123"/>
  <c r="U646" i="123" s="1"/>
  <c r="Z646" i="123"/>
  <c r="S646" i="123" s="1"/>
  <c r="AC645" i="123"/>
  <c r="V645" i="123" s="1"/>
  <c r="Z645" i="123"/>
  <c r="S645" i="123" s="1"/>
  <c r="AB645" i="123"/>
  <c r="U645" i="123" s="1"/>
  <c r="I645" i="123"/>
  <c r="AB644" i="123"/>
  <c r="U644" i="123" s="1"/>
  <c r="Y644" i="123"/>
  <c r="R644" i="123" s="1"/>
  <c r="AA644" i="123"/>
  <c r="T644" i="123" s="1"/>
  <c r="AC643" i="123"/>
  <c r="V643" i="123" s="1"/>
  <c r="Z643" i="123"/>
  <c r="S643" i="123" s="1"/>
  <c r="W643" i="123"/>
  <c r="P643" i="123" s="1"/>
  <c r="I643" i="123"/>
  <c r="AB642" i="123"/>
  <c r="U642" i="123" s="1"/>
  <c r="Z642" i="123"/>
  <c r="S642" i="123" s="1"/>
  <c r="AC641" i="123"/>
  <c r="V641" i="123" s="1"/>
  <c r="Z641" i="123"/>
  <c r="S641" i="123" s="1"/>
  <c r="W641" i="123"/>
  <c r="P641" i="123" s="1"/>
  <c r="Y641" i="123"/>
  <c r="R641" i="123" s="1"/>
  <c r="I641" i="123"/>
  <c r="AA640" i="123"/>
  <c r="T640" i="123" s="1"/>
  <c r="Y640" i="123"/>
  <c r="R640" i="123" s="1"/>
  <c r="W640" i="123"/>
  <c r="P640" i="123" s="1"/>
  <c r="AC639" i="123"/>
  <c r="V639" i="123" s="1"/>
  <c r="AA639" i="123"/>
  <c r="T639" i="123" s="1"/>
  <c r="Y639" i="123"/>
  <c r="R639" i="123" s="1"/>
  <c r="W639" i="123"/>
  <c r="P639" i="123" s="1"/>
  <c r="I639" i="123"/>
  <c r="AA638" i="123"/>
  <c r="T638" i="123" s="1"/>
  <c r="Y638" i="123"/>
  <c r="R638" i="123" s="1"/>
  <c r="W638" i="123"/>
  <c r="P638" i="123" s="1"/>
  <c r="AC637" i="123"/>
  <c r="V637" i="123" s="1"/>
  <c r="AA637" i="123"/>
  <c r="T637" i="123" s="1"/>
  <c r="Y637" i="123"/>
  <c r="R637" i="123" s="1"/>
  <c r="W637" i="123"/>
  <c r="P637" i="123" s="1"/>
  <c r="I637" i="123"/>
  <c r="AA636" i="123"/>
  <c r="T636" i="123" s="1"/>
  <c r="Y636" i="123"/>
  <c r="R636" i="123" s="1"/>
  <c r="W636" i="123"/>
  <c r="P636" i="123" s="1"/>
  <c r="AC635" i="123"/>
  <c r="V635" i="123" s="1"/>
  <c r="Z635" i="123"/>
  <c r="S635" i="123" s="1"/>
  <c r="W635" i="123"/>
  <c r="P635" i="123" s="1"/>
  <c r="I635" i="123"/>
  <c r="AA634" i="123"/>
  <c r="T634" i="123" s="1"/>
  <c r="Y634" i="123"/>
  <c r="R634" i="123" s="1"/>
  <c r="AB634" i="123"/>
  <c r="U634" i="123" s="1"/>
  <c r="AC633" i="123"/>
  <c r="V633" i="123" s="1"/>
  <c r="AA633" i="123"/>
  <c r="T633" i="123" s="1"/>
  <c r="Y633" i="123"/>
  <c r="R633" i="123" s="1"/>
  <c r="W633" i="123"/>
  <c r="P633" i="123" s="1"/>
  <c r="I633" i="123"/>
  <c r="AA630" i="123"/>
  <c r="T630" i="123" s="1"/>
  <c r="Y630" i="123"/>
  <c r="R630" i="123" s="1"/>
  <c r="AB630" i="123"/>
  <c r="U630" i="123" s="1"/>
  <c r="AC629" i="123"/>
  <c r="V629" i="123" s="1"/>
  <c r="Z629" i="123"/>
  <c r="S629" i="123" s="1"/>
  <c r="W629" i="123"/>
  <c r="P629" i="123" s="1"/>
  <c r="I629" i="123"/>
  <c r="AA628" i="123"/>
  <c r="T628" i="123" s="1"/>
  <c r="Y628" i="123"/>
  <c r="R628" i="123" s="1"/>
  <c r="AB628" i="123"/>
  <c r="U628" i="123" s="1"/>
  <c r="AB627" i="123"/>
  <c r="U627" i="123" s="1"/>
  <c r="AA627" i="123"/>
  <c r="T627" i="123" s="1"/>
  <c r="W627" i="123"/>
  <c r="P627" i="123" s="1"/>
  <c r="I627" i="123"/>
  <c r="AA626" i="123"/>
  <c r="T626" i="123" s="1"/>
  <c r="W626" i="123"/>
  <c r="P626" i="123" s="1"/>
  <c r="Z626" i="123"/>
  <c r="S626" i="123" s="1"/>
  <c r="AC625" i="123"/>
  <c r="V625" i="123" s="1"/>
  <c r="AA625" i="123"/>
  <c r="T625" i="123" s="1"/>
  <c r="Y625" i="123"/>
  <c r="R625" i="123" s="1"/>
  <c r="W625" i="123"/>
  <c r="P625" i="123" s="1"/>
  <c r="I625" i="123"/>
  <c r="AA624" i="123"/>
  <c r="T624" i="123" s="1"/>
  <c r="Y624" i="123"/>
  <c r="R624" i="123" s="1"/>
  <c r="W624" i="123"/>
  <c r="P624" i="123" s="1"/>
  <c r="AC623" i="123"/>
  <c r="V623" i="123" s="1"/>
  <c r="AA623" i="123"/>
  <c r="T623" i="123" s="1"/>
  <c r="Y623" i="123"/>
  <c r="R623" i="123" s="1"/>
  <c r="W623" i="123"/>
  <c r="P623" i="123" s="1"/>
  <c r="I623" i="123"/>
  <c r="AA622" i="123"/>
  <c r="T622" i="123" s="1"/>
  <c r="Y622" i="123"/>
  <c r="R622" i="123" s="1"/>
  <c r="W622" i="123"/>
  <c r="P622" i="123" s="1"/>
  <c r="AC621" i="123"/>
  <c r="V621" i="123" s="1"/>
  <c r="AA621" i="123"/>
  <c r="T621" i="123" s="1"/>
  <c r="Y621" i="123"/>
  <c r="R621" i="123" s="1"/>
  <c r="W621" i="123"/>
  <c r="P621" i="123" s="1"/>
  <c r="I621" i="123"/>
  <c r="AA620" i="123"/>
  <c r="T620" i="123" s="1"/>
  <c r="Y620" i="123"/>
  <c r="R620" i="123" s="1"/>
  <c r="W620" i="123"/>
  <c r="P620" i="123" s="1"/>
  <c r="AC619" i="123"/>
  <c r="V619" i="123" s="1"/>
  <c r="Z619" i="123"/>
  <c r="S619" i="123" s="1"/>
  <c r="W619" i="123"/>
  <c r="P619" i="123" s="1"/>
  <c r="I619" i="123"/>
  <c r="AA618" i="123"/>
  <c r="T618" i="123" s="1"/>
  <c r="Y618" i="123"/>
  <c r="R618" i="123" s="1"/>
  <c r="AB618" i="123"/>
  <c r="U618" i="123" s="1"/>
  <c r="AC617" i="123"/>
  <c r="V617" i="123" s="1"/>
  <c r="AA617" i="123"/>
  <c r="T617" i="123" s="1"/>
  <c r="Y617" i="123"/>
  <c r="R617" i="123" s="1"/>
  <c r="W617" i="123"/>
  <c r="P617" i="123" s="1"/>
  <c r="I617" i="123"/>
  <c r="AA616" i="123"/>
  <c r="T616" i="123" s="1"/>
  <c r="Y616" i="123"/>
  <c r="R616" i="123" s="1"/>
  <c r="W616" i="123"/>
  <c r="P616" i="123" s="1"/>
  <c r="AC615" i="123"/>
  <c r="V615" i="123" s="1"/>
  <c r="Z615" i="123"/>
  <c r="S615" i="123" s="1"/>
  <c r="W615" i="123"/>
  <c r="P615" i="123" s="1"/>
  <c r="I615" i="123"/>
  <c r="AA614" i="123"/>
  <c r="T614" i="123" s="1"/>
  <c r="Y614" i="123"/>
  <c r="R614" i="123" s="1"/>
  <c r="AB614" i="123"/>
  <c r="U614" i="123" s="1"/>
  <c r="AC613" i="123"/>
  <c r="V613" i="123" s="1"/>
  <c r="Z613" i="123"/>
  <c r="S613" i="123" s="1"/>
  <c r="W613" i="123"/>
  <c r="P613" i="123" s="1"/>
  <c r="I613" i="123"/>
  <c r="AA612" i="123"/>
  <c r="T612" i="123" s="1"/>
  <c r="Y612" i="123"/>
  <c r="R612" i="123" s="1"/>
  <c r="AB612" i="123"/>
  <c r="U612" i="123" s="1"/>
  <c r="AB611" i="123"/>
  <c r="U611" i="123" s="1"/>
  <c r="AA611" i="123"/>
  <c r="T611" i="123" s="1"/>
  <c r="W611" i="123"/>
  <c r="P611" i="123" s="1"/>
  <c r="I611" i="123"/>
  <c r="AA610" i="123"/>
  <c r="T610" i="123" s="1"/>
  <c r="W610" i="123"/>
  <c r="P610" i="123" s="1"/>
  <c r="Z610" i="123"/>
  <c r="S610" i="123" s="1"/>
  <c r="AC609" i="123"/>
  <c r="V609" i="123" s="1"/>
  <c r="AA609" i="123"/>
  <c r="T609" i="123" s="1"/>
  <c r="Y609" i="123"/>
  <c r="R609" i="123" s="1"/>
  <c r="W609" i="123"/>
  <c r="P609" i="123" s="1"/>
  <c r="I609" i="123"/>
  <c r="AA608" i="123"/>
  <c r="T608" i="123" s="1"/>
  <c r="Y608" i="123"/>
  <c r="R608" i="123" s="1"/>
  <c r="W608" i="123"/>
  <c r="P608" i="123" s="1"/>
  <c r="AC607" i="123"/>
  <c r="V607" i="123" s="1"/>
  <c r="AA607" i="123"/>
  <c r="T607" i="123" s="1"/>
  <c r="Y607" i="123"/>
  <c r="R607" i="123" s="1"/>
  <c r="W607" i="123"/>
  <c r="P607" i="123" s="1"/>
  <c r="I607" i="123"/>
  <c r="AA606" i="123"/>
  <c r="T606" i="123" s="1"/>
  <c r="Y606" i="123"/>
  <c r="R606" i="123" s="1"/>
  <c r="W606" i="123"/>
  <c r="P606" i="123" s="1"/>
  <c r="AC605" i="123"/>
  <c r="V605" i="123" s="1"/>
  <c r="AA605" i="123"/>
  <c r="T605" i="123" s="1"/>
  <c r="Y605" i="123"/>
  <c r="R605" i="123" s="1"/>
  <c r="W605" i="123"/>
  <c r="P605" i="123" s="1"/>
  <c r="I605" i="123"/>
  <c r="AA604" i="123"/>
  <c r="T604" i="123" s="1"/>
  <c r="Y604" i="123"/>
  <c r="R604" i="123" s="1"/>
  <c r="W604" i="123"/>
  <c r="P604" i="123" s="1"/>
  <c r="AC603" i="123"/>
  <c r="V603" i="123" s="1"/>
  <c r="AA603" i="123"/>
  <c r="T603" i="123" s="1"/>
  <c r="Y603" i="123"/>
  <c r="R603" i="123" s="1"/>
  <c r="W603" i="123"/>
  <c r="P603" i="123" s="1"/>
  <c r="I603" i="123"/>
  <c r="AA602" i="123"/>
  <c r="T602" i="123" s="1"/>
  <c r="Y602" i="123"/>
  <c r="R602" i="123" s="1"/>
  <c r="W602" i="123"/>
  <c r="P602" i="123" s="1"/>
  <c r="AC601" i="123"/>
  <c r="V601" i="123" s="1"/>
  <c r="AA601" i="123"/>
  <c r="T601" i="123" s="1"/>
  <c r="Y601" i="123"/>
  <c r="R601" i="123" s="1"/>
  <c r="W601" i="123"/>
  <c r="P601" i="123" s="1"/>
  <c r="I601" i="123"/>
  <c r="AA600" i="123"/>
  <c r="T600" i="123" s="1"/>
  <c r="Y600" i="123"/>
  <c r="R600" i="123" s="1"/>
  <c r="W600" i="123"/>
  <c r="P600" i="123" s="1"/>
  <c r="AB599" i="123"/>
  <c r="U599" i="123" s="1"/>
  <c r="AA599" i="123"/>
  <c r="T599" i="123" s="1"/>
  <c r="W599" i="123"/>
  <c r="P599" i="123" s="1"/>
  <c r="I599" i="123"/>
  <c r="AA598" i="123"/>
  <c r="T598" i="123" s="1"/>
  <c r="W598" i="123"/>
  <c r="P598" i="123" s="1"/>
  <c r="Z598" i="123"/>
  <c r="S598" i="123" s="1"/>
  <c r="AC597" i="123"/>
  <c r="V597" i="123" s="1"/>
  <c r="AA597" i="123"/>
  <c r="T597" i="123" s="1"/>
  <c r="Y597" i="123"/>
  <c r="R597" i="123" s="1"/>
  <c r="W597" i="123"/>
  <c r="P597" i="123" s="1"/>
  <c r="I597" i="123"/>
  <c r="AA596" i="123"/>
  <c r="T596" i="123" s="1"/>
  <c r="Y596" i="123"/>
  <c r="R596" i="123" s="1"/>
  <c r="W596" i="123"/>
  <c r="P596" i="123" s="1"/>
  <c r="AC595" i="123"/>
  <c r="V595" i="123" s="1"/>
  <c r="AA595" i="123"/>
  <c r="T595" i="123" s="1"/>
  <c r="Y595" i="123"/>
  <c r="R595" i="123" s="1"/>
  <c r="W595" i="123"/>
  <c r="P595" i="123" s="1"/>
  <c r="I595" i="123"/>
  <c r="AA594" i="123"/>
  <c r="T594" i="123" s="1"/>
  <c r="Y594" i="123"/>
  <c r="R594" i="123" s="1"/>
  <c r="W594" i="123"/>
  <c r="P594" i="123" s="1"/>
  <c r="AC593" i="123"/>
  <c r="V593" i="123" s="1"/>
  <c r="Z593" i="123"/>
  <c r="S593" i="123" s="1"/>
  <c r="W593" i="123"/>
  <c r="P593" i="123" s="1"/>
  <c r="I593" i="123"/>
  <c r="AA592" i="123"/>
  <c r="T592" i="123" s="1"/>
  <c r="Y592" i="123"/>
  <c r="R592" i="123" s="1"/>
  <c r="AB592" i="123"/>
  <c r="U592" i="123" s="1"/>
  <c r="AC591" i="123"/>
  <c r="V591" i="123" s="1"/>
  <c r="Z591" i="123"/>
  <c r="S591" i="123" s="1"/>
  <c r="W591" i="123"/>
  <c r="P591" i="123" s="1"/>
  <c r="Y591" i="123"/>
  <c r="R591" i="123" s="1"/>
  <c r="I591" i="123"/>
  <c r="AA590" i="123"/>
  <c r="T590" i="123" s="1"/>
  <c r="W590" i="123"/>
  <c r="P590" i="123" s="1"/>
  <c r="Z590" i="123"/>
  <c r="S590" i="123" s="1"/>
  <c r="AC589" i="123"/>
  <c r="V589" i="123" s="1"/>
  <c r="AA589" i="123"/>
  <c r="T589" i="123" s="1"/>
  <c r="Y589" i="123"/>
  <c r="R589" i="123" s="1"/>
  <c r="W589" i="123"/>
  <c r="P589" i="123" s="1"/>
  <c r="I589" i="123"/>
  <c r="AB588" i="123"/>
  <c r="U588" i="123" s="1"/>
  <c r="Z588" i="123"/>
  <c r="S588" i="123" s="1"/>
  <c r="AC585" i="123"/>
  <c r="V585" i="123" s="1"/>
  <c r="AA585" i="123"/>
  <c r="T585" i="123" s="1"/>
  <c r="Y585" i="123"/>
  <c r="R585" i="123" s="1"/>
  <c r="W585" i="123"/>
  <c r="P585" i="123" s="1"/>
  <c r="I585" i="123"/>
  <c r="AA584" i="123"/>
  <c r="T584" i="123" s="1"/>
  <c r="Y584" i="123"/>
  <c r="R584" i="123" s="1"/>
  <c r="W584" i="123"/>
  <c r="P584" i="123" s="1"/>
  <c r="AC583" i="123"/>
  <c r="V583" i="123" s="1"/>
  <c r="AA583" i="123"/>
  <c r="T583" i="123" s="1"/>
  <c r="Y583" i="123"/>
  <c r="R583" i="123" s="1"/>
  <c r="W583" i="123"/>
  <c r="P583" i="123" s="1"/>
  <c r="I583" i="123"/>
  <c r="AA582" i="123"/>
  <c r="T582" i="123" s="1"/>
  <c r="Y582" i="123"/>
  <c r="R582" i="123" s="1"/>
  <c r="W582" i="123"/>
  <c r="P582" i="123" s="1"/>
  <c r="AC581" i="123"/>
  <c r="V581" i="123" s="1"/>
  <c r="AA581" i="123"/>
  <c r="T581" i="123" s="1"/>
  <c r="Y581" i="123"/>
  <c r="R581" i="123" s="1"/>
  <c r="W581" i="123"/>
  <c r="P581" i="123" s="1"/>
  <c r="I581" i="123"/>
  <c r="AA580" i="123"/>
  <c r="T580" i="123" s="1"/>
  <c r="Y580" i="123"/>
  <c r="R580" i="123" s="1"/>
  <c r="AB580" i="123"/>
  <c r="U580" i="123" s="1"/>
  <c r="AC579" i="123"/>
  <c r="V579" i="123" s="1"/>
  <c r="Z579" i="123"/>
  <c r="S579" i="123" s="1"/>
  <c r="AB579" i="123"/>
  <c r="U579" i="123" s="1"/>
  <c r="I579" i="123"/>
  <c r="AB578" i="123"/>
  <c r="U578" i="123" s="1"/>
  <c r="Y578" i="123"/>
  <c r="R578" i="123" s="1"/>
  <c r="AA578" i="123"/>
  <c r="T578" i="123" s="1"/>
  <c r="AC577" i="123"/>
  <c r="V577" i="123" s="1"/>
  <c r="AA577" i="123"/>
  <c r="T577" i="123" s="1"/>
  <c r="Z577" i="123"/>
  <c r="S577" i="123" s="1"/>
  <c r="I577" i="123"/>
  <c r="AA576" i="123"/>
  <c r="T576" i="123" s="1"/>
  <c r="AB576" i="123"/>
  <c r="U576" i="123" s="1"/>
  <c r="AC575" i="123"/>
  <c r="V575" i="123" s="1"/>
  <c r="Z575" i="123"/>
  <c r="S575" i="123" s="1"/>
  <c r="AB575" i="123"/>
  <c r="U575" i="123" s="1"/>
  <c r="I575" i="123"/>
  <c r="AB574" i="123"/>
  <c r="U574" i="123" s="1"/>
  <c r="Z574" i="123"/>
  <c r="S574" i="123" s="1"/>
  <c r="AC573" i="123"/>
  <c r="V573" i="123" s="1"/>
  <c r="AA573" i="123"/>
  <c r="T573" i="123" s="1"/>
  <c r="Y573" i="123"/>
  <c r="R573" i="123" s="1"/>
  <c r="W573" i="123"/>
  <c r="P573" i="123" s="1"/>
  <c r="I573" i="123"/>
  <c r="AB572" i="123"/>
  <c r="U572" i="123" s="1"/>
  <c r="Z572" i="123"/>
  <c r="S572" i="123" s="1"/>
  <c r="AC571" i="123"/>
  <c r="V571" i="123" s="1"/>
  <c r="Z571" i="123"/>
  <c r="S571" i="123" s="1"/>
  <c r="AB571" i="123"/>
  <c r="U571" i="123" s="1"/>
  <c r="I571" i="123"/>
  <c r="AB570" i="123"/>
  <c r="U570" i="123" s="1"/>
  <c r="Z570" i="123"/>
  <c r="S570" i="123" s="1"/>
  <c r="AC569" i="123"/>
  <c r="V569" i="123" s="1"/>
  <c r="Z569" i="123"/>
  <c r="S569" i="123" s="1"/>
  <c r="AB569" i="123"/>
  <c r="U569" i="123" s="1"/>
  <c r="I569" i="123"/>
  <c r="AB568" i="123"/>
  <c r="U568" i="123" s="1"/>
  <c r="Z568" i="123"/>
  <c r="S568" i="123" s="1"/>
  <c r="AC567" i="123"/>
  <c r="V567" i="123" s="1"/>
  <c r="Z567" i="123"/>
  <c r="S567" i="123" s="1"/>
  <c r="AB567" i="123"/>
  <c r="U567" i="123" s="1"/>
  <c r="I567" i="123"/>
  <c r="AB566" i="123"/>
  <c r="U566" i="123" s="1"/>
  <c r="Y566" i="123"/>
  <c r="R566" i="123" s="1"/>
  <c r="AA566" i="123"/>
  <c r="T566" i="123" s="1"/>
  <c r="AC565" i="123"/>
  <c r="V565" i="123" s="1"/>
  <c r="Z565" i="123"/>
  <c r="S565" i="123" s="1"/>
  <c r="W565" i="123"/>
  <c r="P565" i="123" s="1"/>
  <c r="I565" i="123"/>
  <c r="AB564" i="123"/>
  <c r="U564" i="123" s="1"/>
  <c r="Z564" i="123"/>
  <c r="S564" i="123" s="1"/>
  <c r="AC563" i="123"/>
  <c r="V563" i="123" s="1"/>
  <c r="Z563" i="123"/>
  <c r="S563" i="123" s="1"/>
  <c r="AB563" i="123"/>
  <c r="U563" i="123" s="1"/>
  <c r="I563" i="123"/>
  <c r="AB562" i="123"/>
  <c r="U562" i="123" s="1"/>
  <c r="Z562" i="123"/>
  <c r="S562" i="123" s="1"/>
  <c r="AC561" i="123"/>
  <c r="V561" i="123" s="1"/>
  <c r="Z561" i="123"/>
  <c r="S561" i="123" s="1"/>
  <c r="AB561" i="123"/>
  <c r="U561" i="123" s="1"/>
  <c r="I561" i="123"/>
  <c r="AA560" i="123"/>
  <c r="T560" i="123" s="1"/>
  <c r="AB560" i="123"/>
  <c r="U560" i="123" s="1"/>
  <c r="AC559" i="123"/>
  <c r="V559" i="123" s="1"/>
  <c r="Z559" i="123"/>
  <c r="S559" i="123" s="1"/>
  <c r="AB559" i="123"/>
  <c r="U559" i="123" s="1"/>
  <c r="I559" i="123"/>
  <c r="AB558" i="123"/>
  <c r="U558" i="123" s="1"/>
  <c r="Z558" i="123"/>
  <c r="S558" i="123" s="1"/>
  <c r="AC557" i="123"/>
  <c r="V557" i="123" s="1"/>
  <c r="Z557" i="123"/>
  <c r="S557" i="123" s="1"/>
  <c r="AB557" i="123"/>
  <c r="U557" i="123" s="1"/>
  <c r="I557" i="123"/>
  <c r="AB540" i="123"/>
  <c r="U540" i="123" s="1"/>
  <c r="Z540" i="123"/>
  <c r="S540" i="123" s="1"/>
  <c r="AC539" i="123"/>
  <c r="V539" i="123" s="1"/>
  <c r="Z539" i="123"/>
  <c r="S539" i="123" s="1"/>
  <c r="AB539" i="123"/>
  <c r="U539" i="123" s="1"/>
  <c r="I539" i="123"/>
  <c r="AB538" i="123"/>
  <c r="U538" i="123" s="1"/>
  <c r="Z538" i="123"/>
  <c r="S538" i="123" s="1"/>
  <c r="AC537" i="123"/>
  <c r="V537" i="123" s="1"/>
  <c r="Z537" i="123"/>
  <c r="S537" i="123" s="1"/>
  <c r="AB537" i="123"/>
  <c r="U537" i="123" s="1"/>
  <c r="I537" i="123"/>
  <c r="AB536" i="123"/>
  <c r="U536" i="123" s="1"/>
  <c r="Z536" i="123"/>
  <c r="S536" i="123" s="1"/>
  <c r="AC535" i="123"/>
  <c r="V535" i="123" s="1"/>
  <c r="Z535" i="123"/>
  <c r="S535" i="123" s="1"/>
  <c r="AB535" i="123"/>
  <c r="U535" i="123" s="1"/>
  <c r="I535" i="123"/>
  <c r="AB534" i="123"/>
  <c r="U534" i="123" s="1"/>
  <c r="Z534" i="123"/>
  <c r="S534" i="123" s="1"/>
  <c r="AC533" i="123"/>
  <c r="V533" i="123" s="1"/>
  <c r="Z533" i="123"/>
  <c r="S533" i="123" s="1"/>
  <c r="AB533" i="123"/>
  <c r="U533" i="123" s="1"/>
  <c r="I533" i="123"/>
  <c r="AB532" i="123"/>
  <c r="U532" i="123" s="1"/>
  <c r="Z532" i="123"/>
  <c r="S532" i="123" s="1"/>
  <c r="AC531" i="123"/>
  <c r="V531" i="123" s="1"/>
  <c r="Z531" i="123"/>
  <c r="S531" i="123" s="1"/>
  <c r="AB531" i="123"/>
  <c r="U531" i="123" s="1"/>
  <c r="I531" i="123"/>
  <c r="AB530" i="123"/>
  <c r="U530" i="123" s="1"/>
  <c r="Y530" i="123"/>
  <c r="R530" i="123" s="1"/>
  <c r="AA530" i="123"/>
  <c r="T530" i="123" s="1"/>
  <c r="AC529" i="123"/>
  <c r="V529" i="123" s="1"/>
  <c r="Z529" i="123"/>
  <c r="S529" i="123" s="1"/>
  <c r="W529" i="123"/>
  <c r="P529" i="123" s="1"/>
  <c r="I529" i="123"/>
  <c r="AB528" i="123"/>
  <c r="U528" i="123" s="1"/>
  <c r="Z528" i="123"/>
  <c r="S528" i="123" s="1"/>
  <c r="AC527" i="123"/>
  <c r="V527" i="123" s="1"/>
  <c r="Z527" i="123"/>
  <c r="S527" i="123" s="1"/>
  <c r="AB527" i="123"/>
  <c r="U527" i="123" s="1"/>
  <c r="I527" i="123"/>
  <c r="AB526" i="123"/>
  <c r="U526" i="123" s="1"/>
  <c r="Z526" i="123"/>
  <c r="S526" i="123" s="1"/>
  <c r="AC525" i="123"/>
  <c r="V525" i="123" s="1"/>
  <c r="Z525" i="123"/>
  <c r="S525" i="123" s="1"/>
  <c r="AB525" i="123"/>
  <c r="U525" i="123" s="1"/>
  <c r="I525" i="123"/>
  <c r="AB524" i="123"/>
  <c r="U524" i="123" s="1"/>
  <c r="Z524" i="123"/>
  <c r="S524" i="123" s="1"/>
  <c r="AC523" i="123"/>
  <c r="V523" i="123" s="1"/>
  <c r="Z523" i="123"/>
  <c r="S523" i="123" s="1"/>
  <c r="AB523" i="123"/>
  <c r="U523" i="123" s="1"/>
  <c r="I523" i="123"/>
  <c r="AB522" i="123"/>
  <c r="U522" i="123" s="1"/>
  <c r="Z522" i="123"/>
  <c r="S522" i="123" s="1"/>
  <c r="AC521" i="123"/>
  <c r="V521" i="123" s="1"/>
  <c r="Z521" i="123"/>
  <c r="S521" i="123" s="1"/>
  <c r="AB521" i="123"/>
  <c r="U521" i="123" s="1"/>
  <c r="I521" i="123"/>
  <c r="AB520" i="123"/>
  <c r="U520" i="123" s="1"/>
  <c r="Z520" i="123"/>
  <c r="S520" i="123" s="1"/>
  <c r="AC519" i="123"/>
  <c r="V519" i="123" s="1"/>
  <c r="Z519" i="123"/>
  <c r="S519" i="123" s="1"/>
  <c r="AB519" i="123"/>
  <c r="U519" i="123" s="1"/>
  <c r="I519" i="123"/>
  <c r="AB518" i="123"/>
  <c r="U518" i="123" s="1"/>
  <c r="Z518" i="123"/>
  <c r="S518" i="123" s="1"/>
  <c r="AC517" i="123"/>
  <c r="V517" i="123" s="1"/>
  <c r="Z517" i="123"/>
  <c r="S517" i="123" s="1"/>
  <c r="AB517" i="123"/>
  <c r="U517" i="123" s="1"/>
  <c r="I517" i="123"/>
  <c r="AB516" i="123"/>
  <c r="U516" i="123" s="1"/>
  <c r="Z516" i="123"/>
  <c r="S516" i="123" s="1"/>
  <c r="AC515" i="123"/>
  <c r="V515" i="123" s="1"/>
  <c r="Z515" i="123"/>
  <c r="S515" i="123" s="1"/>
  <c r="AB515" i="123"/>
  <c r="U515" i="123" s="1"/>
  <c r="I515" i="123"/>
  <c r="AB514" i="123"/>
  <c r="U514" i="123" s="1"/>
  <c r="Y514" i="123"/>
  <c r="R514" i="123" s="1"/>
  <c r="AA514" i="123"/>
  <c r="T514" i="123" s="1"/>
  <c r="AC513" i="123"/>
  <c r="V513" i="123" s="1"/>
  <c r="Z513" i="123"/>
  <c r="S513" i="123" s="1"/>
  <c r="W513" i="123"/>
  <c r="P513" i="123" s="1"/>
  <c r="I513" i="123"/>
  <c r="AB512" i="123"/>
  <c r="U512" i="123" s="1"/>
  <c r="Z512" i="123"/>
  <c r="S512" i="123" s="1"/>
  <c r="AC511" i="123"/>
  <c r="V511" i="123" s="1"/>
  <c r="Z511" i="123"/>
  <c r="S511" i="123" s="1"/>
  <c r="AB511" i="123"/>
  <c r="U511" i="123" s="1"/>
  <c r="I511" i="123"/>
  <c r="AB510" i="123"/>
  <c r="U510" i="123" s="1"/>
  <c r="Z510" i="123"/>
  <c r="S510" i="123" s="1"/>
  <c r="AC509" i="123"/>
  <c r="V509" i="123" s="1"/>
  <c r="Z509" i="123"/>
  <c r="S509" i="123" s="1"/>
  <c r="AB509" i="123"/>
  <c r="U509" i="123" s="1"/>
  <c r="I509" i="123"/>
  <c r="AB508" i="123"/>
  <c r="U508" i="123" s="1"/>
  <c r="Z508" i="123"/>
  <c r="S508" i="123" s="1"/>
  <c r="AC507" i="123"/>
  <c r="V507" i="123" s="1"/>
  <c r="Z507" i="123"/>
  <c r="S507" i="123" s="1"/>
  <c r="AB507" i="123"/>
  <c r="U507" i="123" s="1"/>
  <c r="I507" i="123"/>
  <c r="AB506" i="123"/>
  <c r="U506" i="123" s="1"/>
  <c r="Z506" i="123"/>
  <c r="S506" i="123" s="1"/>
  <c r="AC505" i="123"/>
  <c r="V505" i="123" s="1"/>
  <c r="Z505" i="123"/>
  <c r="S505" i="123" s="1"/>
  <c r="AB505" i="123"/>
  <c r="U505" i="123" s="1"/>
  <c r="I505" i="123"/>
  <c r="AB504" i="123"/>
  <c r="U504" i="123" s="1"/>
  <c r="Z504" i="123"/>
  <c r="S504" i="123" s="1"/>
  <c r="AC503" i="123"/>
  <c r="V503" i="123" s="1"/>
  <c r="Z503" i="123"/>
  <c r="S503" i="123" s="1"/>
  <c r="AB503" i="123"/>
  <c r="U503" i="123" s="1"/>
  <c r="I503" i="123"/>
  <c r="AB502" i="123"/>
  <c r="U502" i="123" s="1"/>
  <c r="Z502" i="123"/>
  <c r="S502" i="123" s="1"/>
  <c r="AC501" i="123"/>
  <c r="V501" i="123" s="1"/>
  <c r="Z501" i="123"/>
  <c r="S501" i="123" s="1"/>
  <c r="AB501" i="123"/>
  <c r="U501" i="123" s="1"/>
  <c r="I501" i="123"/>
  <c r="AB500" i="123"/>
  <c r="U500" i="123" s="1"/>
  <c r="Z500" i="123"/>
  <c r="S500" i="123" s="1"/>
  <c r="AC499" i="123"/>
  <c r="V499" i="123" s="1"/>
  <c r="Z499" i="123"/>
  <c r="S499" i="123" s="1"/>
  <c r="AB499" i="123"/>
  <c r="U499" i="123" s="1"/>
  <c r="I499" i="123"/>
  <c r="AB498" i="123"/>
  <c r="U498" i="123" s="1"/>
  <c r="Y498" i="123"/>
  <c r="R498" i="123" s="1"/>
  <c r="AA498" i="123"/>
  <c r="T498" i="123" s="1"/>
  <c r="AC497" i="123"/>
  <c r="V497" i="123" s="1"/>
  <c r="Z497" i="123"/>
  <c r="S497" i="123" s="1"/>
  <c r="W497" i="123"/>
  <c r="P497" i="123" s="1"/>
  <c r="I497" i="123"/>
  <c r="AB496" i="123"/>
  <c r="U496" i="123" s="1"/>
  <c r="Z496" i="123"/>
  <c r="S496" i="123" s="1"/>
  <c r="AC495" i="123"/>
  <c r="V495" i="123" s="1"/>
  <c r="Z495" i="123"/>
  <c r="S495" i="123" s="1"/>
  <c r="AB495" i="123"/>
  <c r="U495" i="123" s="1"/>
  <c r="I495" i="123"/>
  <c r="AB494" i="123"/>
  <c r="U494" i="123" s="1"/>
  <c r="Z494" i="123"/>
  <c r="S494" i="123" s="1"/>
  <c r="AC493" i="123"/>
  <c r="V493" i="123" s="1"/>
  <c r="Z493" i="123"/>
  <c r="S493" i="123" s="1"/>
  <c r="AB493" i="123"/>
  <c r="U493" i="123" s="1"/>
  <c r="I493" i="123"/>
  <c r="AB470" i="123"/>
  <c r="U470" i="123" s="1"/>
  <c r="Z470" i="123"/>
  <c r="S470" i="123" s="1"/>
  <c r="AC472" i="123"/>
  <c r="V472" i="123" s="1"/>
  <c r="Z472" i="123"/>
  <c r="S472" i="123" s="1"/>
  <c r="AB472" i="123"/>
  <c r="U472" i="123" s="1"/>
  <c r="I472" i="123"/>
  <c r="AB492" i="123"/>
  <c r="U492" i="123" s="1"/>
  <c r="Z492" i="123"/>
  <c r="S492" i="123" s="1"/>
  <c r="AC491" i="123"/>
  <c r="V491" i="123" s="1"/>
  <c r="Z491" i="123"/>
  <c r="S491" i="123" s="1"/>
  <c r="AB491" i="123"/>
  <c r="U491" i="123" s="1"/>
  <c r="I491" i="123"/>
  <c r="AB490" i="123"/>
  <c r="U490" i="123" s="1"/>
  <c r="Z490" i="123"/>
  <c r="S490" i="123" s="1"/>
  <c r="AC489" i="123"/>
  <c r="V489" i="123" s="1"/>
  <c r="Z489" i="123"/>
  <c r="S489" i="123" s="1"/>
  <c r="AB489" i="123"/>
  <c r="U489" i="123" s="1"/>
  <c r="I489" i="123"/>
  <c r="AB488" i="123"/>
  <c r="U488" i="123" s="1"/>
  <c r="Z488" i="123"/>
  <c r="S488" i="123" s="1"/>
  <c r="AC487" i="123"/>
  <c r="V487" i="123" s="1"/>
  <c r="Z487" i="123"/>
  <c r="S487" i="123" s="1"/>
  <c r="AB487" i="123"/>
  <c r="U487" i="123" s="1"/>
  <c r="I487" i="123"/>
  <c r="AB486" i="123"/>
  <c r="U486" i="123" s="1"/>
  <c r="Z486" i="123"/>
  <c r="S486" i="123" s="1"/>
  <c r="AC485" i="123"/>
  <c r="V485" i="123" s="1"/>
  <c r="Z485" i="123"/>
  <c r="S485" i="123" s="1"/>
  <c r="AB485" i="123"/>
  <c r="U485" i="123" s="1"/>
  <c r="I485" i="123"/>
  <c r="AB484" i="123"/>
  <c r="U484" i="123" s="1"/>
  <c r="Y484" i="123"/>
  <c r="R484" i="123" s="1"/>
  <c r="AA484" i="123"/>
  <c r="T484" i="123" s="1"/>
  <c r="AC483" i="123"/>
  <c r="V483" i="123" s="1"/>
  <c r="Z483" i="123"/>
  <c r="S483" i="123" s="1"/>
  <c r="W483" i="123"/>
  <c r="P483" i="123" s="1"/>
  <c r="I483" i="123"/>
  <c r="AB482" i="123"/>
  <c r="U482" i="123" s="1"/>
  <c r="Z482" i="123"/>
  <c r="S482" i="123" s="1"/>
  <c r="AC481" i="123"/>
  <c r="V481" i="123" s="1"/>
  <c r="Z481" i="123"/>
  <c r="S481" i="123" s="1"/>
  <c r="AB481" i="123"/>
  <c r="U481" i="123" s="1"/>
  <c r="I481" i="123"/>
  <c r="AB480" i="123"/>
  <c r="U480" i="123" s="1"/>
  <c r="Z480" i="123"/>
  <c r="S480" i="123" s="1"/>
  <c r="AC479" i="123"/>
  <c r="V479" i="123" s="1"/>
  <c r="Z479" i="123"/>
  <c r="S479" i="123" s="1"/>
  <c r="AB479" i="123"/>
  <c r="U479" i="123" s="1"/>
  <c r="I479" i="123"/>
  <c r="AB478" i="123"/>
  <c r="U478" i="123" s="1"/>
  <c r="Z478" i="123"/>
  <c r="S478" i="123" s="1"/>
  <c r="AC477" i="123"/>
  <c r="V477" i="123" s="1"/>
  <c r="Z477" i="123"/>
  <c r="S477" i="123" s="1"/>
  <c r="AB477" i="123"/>
  <c r="U477" i="123" s="1"/>
  <c r="I477" i="123"/>
  <c r="AB476" i="123"/>
  <c r="U476" i="123" s="1"/>
  <c r="Z476" i="123"/>
  <c r="S476" i="123" s="1"/>
  <c r="AC475" i="123"/>
  <c r="V475" i="123" s="1"/>
  <c r="Z475" i="123"/>
  <c r="S475" i="123" s="1"/>
  <c r="AB475" i="123"/>
  <c r="U475" i="123" s="1"/>
  <c r="I475" i="123"/>
  <c r="AB474" i="123"/>
  <c r="U474" i="123" s="1"/>
  <c r="Z474" i="123"/>
  <c r="S474" i="123" s="1"/>
  <c r="W474" i="123"/>
  <c r="P474" i="123" s="1"/>
  <c r="AC473" i="123"/>
  <c r="V473" i="123" s="1"/>
  <c r="AA473" i="123"/>
  <c r="T473" i="123" s="1"/>
  <c r="Y473" i="123"/>
  <c r="R473" i="123" s="1"/>
  <c r="W473" i="123"/>
  <c r="P473" i="123" s="1"/>
  <c r="I473" i="123"/>
  <c r="AA469" i="123"/>
  <c r="T469" i="123" s="1"/>
  <c r="Y469" i="123"/>
  <c r="R469" i="123" s="1"/>
  <c r="W469" i="123"/>
  <c r="P469" i="123" s="1"/>
  <c r="AC468" i="123"/>
  <c r="V468" i="123" s="1"/>
  <c r="Z468" i="123"/>
  <c r="S468" i="123" s="1"/>
  <c r="W468" i="123"/>
  <c r="P468" i="123" s="1"/>
  <c r="I468" i="123"/>
  <c r="AA467" i="123"/>
  <c r="T467" i="123" s="1"/>
  <c r="Y467" i="123"/>
  <c r="R467" i="123" s="1"/>
  <c r="W467" i="123"/>
  <c r="P467" i="123" s="1"/>
  <c r="AC466" i="123"/>
  <c r="V466" i="123" s="1"/>
  <c r="AA466" i="123"/>
  <c r="T466" i="123" s="1"/>
  <c r="Y466" i="123"/>
  <c r="R466" i="123" s="1"/>
  <c r="W466" i="123"/>
  <c r="P466" i="123" s="1"/>
  <c r="I466" i="123"/>
  <c r="AA465" i="123"/>
  <c r="T465" i="123" s="1"/>
  <c r="Y465" i="123"/>
  <c r="R465" i="123" s="1"/>
  <c r="W465" i="123"/>
  <c r="P465" i="123" s="1"/>
  <c r="AC464" i="123"/>
  <c r="V464" i="123" s="1"/>
  <c r="AA464" i="123"/>
  <c r="T464" i="123" s="1"/>
  <c r="Y464" i="123"/>
  <c r="R464" i="123" s="1"/>
  <c r="W464" i="123"/>
  <c r="P464" i="123" s="1"/>
  <c r="I464" i="123"/>
  <c r="AA463" i="123"/>
  <c r="T463" i="123" s="1"/>
  <c r="Y463" i="123"/>
  <c r="R463" i="123" s="1"/>
  <c r="W463" i="123"/>
  <c r="P463" i="123" s="1"/>
  <c r="AC462" i="123"/>
  <c r="V462" i="123" s="1"/>
  <c r="AA462" i="123"/>
  <c r="T462" i="123" s="1"/>
  <c r="Y462" i="123"/>
  <c r="R462" i="123" s="1"/>
  <c r="W462" i="123"/>
  <c r="P462" i="123" s="1"/>
  <c r="I462" i="123"/>
  <c r="AA461" i="123"/>
  <c r="T461" i="123" s="1"/>
  <c r="Y461" i="123"/>
  <c r="R461" i="123" s="1"/>
  <c r="W461" i="123"/>
  <c r="P461" i="123" s="1"/>
  <c r="AC460" i="123"/>
  <c r="V460" i="123" s="1"/>
  <c r="AA460" i="123"/>
  <c r="T460" i="123" s="1"/>
  <c r="Y460" i="123"/>
  <c r="R460" i="123" s="1"/>
  <c r="W460" i="123"/>
  <c r="P460" i="123" s="1"/>
  <c r="I460" i="123"/>
  <c r="AA459" i="123"/>
  <c r="T459" i="123" s="1"/>
  <c r="Y459" i="123"/>
  <c r="R459" i="123" s="1"/>
  <c r="W459" i="123"/>
  <c r="P459" i="123" s="1"/>
  <c r="AC458" i="123"/>
  <c r="V458" i="123" s="1"/>
  <c r="AA458" i="123"/>
  <c r="T458" i="123" s="1"/>
  <c r="Y458" i="123"/>
  <c r="R458" i="123" s="1"/>
  <c r="W458" i="123"/>
  <c r="P458" i="123" s="1"/>
  <c r="I458" i="123"/>
  <c r="AA457" i="123"/>
  <c r="T457" i="123" s="1"/>
  <c r="Y457" i="123"/>
  <c r="R457" i="123" s="1"/>
  <c r="W457" i="123"/>
  <c r="P457" i="123" s="1"/>
  <c r="AC456" i="123"/>
  <c r="V456" i="123" s="1"/>
  <c r="AA456" i="123"/>
  <c r="T456" i="123" s="1"/>
  <c r="Y456" i="123"/>
  <c r="R456" i="123" s="1"/>
  <c r="W456" i="123"/>
  <c r="P456" i="123" s="1"/>
  <c r="I456" i="123"/>
  <c r="AA455" i="123"/>
  <c r="T455" i="123" s="1"/>
  <c r="Y455" i="123"/>
  <c r="R455" i="123" s="1"/>
  <c r="W455" i="123"/>
  <c r="P455" i="123" s="1"/>
  <c r="AC454" i="123"/>
  <c r="V454" i="123" s="1"/>
  <c r="AA454" i="123"/>
  <c r="T454" i="123" s="1"/>
  <c r="Y454" i="123"/>
  <c r="R454" i="123" s="1"/>
  <c r="W454" i="123"/>
  <c r="P454" i="123" s="1"/>
  <c r="I454" i="123"/>
  <c r="AA453" i="123"/>
  <c r="T453" i="123" s="1"/>
  <c r="Y453" i="123"/>
  <c r="R453" i="123" s="1"/>
  <c r="W453" i="123"/>
  <c r="P453" i="123" s="1"/>
  <c r="AC452" i="123"/>
  <c r="V452" i="123" s="1"/>
  <c r="Z452" i="123"/>
  <c r="S452" i="123" s="1"/>
  <c r="W452" i="123"/>
  <c r="P452" i="123" s="1"/>
  <c r="I452" i="123"/>
  <c r="AA447" i="123"/>
  <c r="T447" i="123" s="1"/>
  <c r="Y447" i="123"/>
  <c r="R447" i="123" s="1"/>
  <c r="W447" i="123"/>
  <c r="P447" i="123" s="1"/>
  <c r="AC446" i="123"/>
  <c r="V446" i="123" s="1"/>
  <c r="AA446" i="123"/>
  <c r="T446" i="123" s="1"/>
  <c r="Y446" i="123"/>
  <c r="R446" i="123" s="1"/>
  <c r="W446" i="123"/>
  <c r="P446" i="123" s="1"/>
  <c r="I446" i="123"/>
  <c r="AA445" i="123"/>
  <c r="T445" i="123" s="1"/>
  <c r="Y445" i="123"/>
  <c r="R445" i="123" s="1"/>
  <c r="W445" i="123"/>
  <c r="P445" i="123" s="1"/>
  <c r="AC444" i="123"/>
  <c r="V444" i="123" s="1"/>
  <c r="Z444" i="123"/>
  <c r="S444" i="123" s="1"/>
  <c r="W444" i="123"/>
  <c r="P444" i="123" s="1"/>
  <c r="I444" i="123"/>
  <c r="AB443" i="123"/>
  <c r="U443" i="123" s="1"/>
  <c r="Z443" i="123"/>
  <c r="S443" i="123" s="1"/>
  <c r="W443" i="123"/>
  <c r="P443" i="123" s="1"/>
  <c r="AC442" i="123"/>
  <c r="V442" i="123" s="1"/>
  <c r="AA442" i="123"/>
  <c r="T442" i="123" s="1"/>
  <c r="Y442" i="123"/>
  <c r="R442" i="123" s="1"/>
  <c r="W442" i="123"/>
  <c r="P442" i="123" s="1"/>
  <c r="I442" i="123"/>
  <c r="AA441" i="123"/>
  <c r="T441" i="123" s="1"/>
  <c r="Y441" i="123"/>
  <c r="R441" i="123" s="1"/>
  <c r="W441" i="123"/>
  <c r="P441" i="123" s="1"/>
  <c r="AC440" i="123"/>
  <c r="V440" i="123" s="1"/>
  <c r="AA440" i="123"/>
  <c r="T440" i="123" s="1"/>
  <c r="Y440" i="123"/>
  <c r="R440" i="123" s="1"/>
  <c r="W440" i="123"/>
  <c r="P440" i="123" s="1"/>
  <c r="I440" i="123"/>
  <c r="AB439" i="123"/>
  <c r="U439" i="123" s="1"/>
  <c r="Z439" i="123"/>
  <c r="S439" i="123" s="1"/>
  <c r="W439" i="123"/>
  <c r="P439" i="123" s="1"/>
  <c r="AC438" i="123"/>
  <c r="V438" i="123" s="1"/>
  <c r="AA438" i="123"/>
  <c r="T438" i="123" s="1"/>
  <c r="Y438" i="123"/>
  <c r="R438" i="123" s="1"/>
  <c r="W438" i="123"/>
  <c r="P438" i="123" s="1"/>
  <c r="I438" i="123"/>
  <c r="AA437" i="123"/>
  <c r="T437" i="123" s="1"/>
  <c r="Y437" i="123"/>
  <c r="R437" i="123" s="1"/>
  <c r="W437" i="123"/>
  <c r="P437" i="123" s="1"/>
  <c r="AC436" i="123"/>
  <c r="V436" i="123" s="1"/>
  <c r="Z436" i="123"/>
  <c r="S436" i="123" s="1"/>
  <c r="AB436" i="123"/>
  <c r="U436" i="123" s="1"/>
  <c r="I436" i="123"/>
  <c r="AB435" i="123"/>
  <c r="U435" i="123" s="1"/>
  <c r="Y435" i="123"/>
  <c r="R435" i="123" s="1"/>
  <c r="W435" i="123"/>
  <c r="P435" i="123" s="1"/>
  <c r="AC434" i="123"/>
  <c r="V434" i="123" s="1"/>
  <c r="Z434" i="123"/>
  <c r="S434" i="123" s="1"/>
  <c r="AB434" i="123"/>
  <c r="U434" i="123" s="1"/>
  <c r="I434" i="123"/>
  <c r="AB433" i="123"/>
  <c r="U433" i="123" s="1"/>
  <c r="Y433" i="123"/>
  <c r="R433" i="123" s="1"/>
  <c r="W433" i="123"/>
  <c r="P433" i="123" s="1"/>
  <c r="AC432" i="123"/>
  <c r="V432" i="123" s="1"/>
  <c r="Z432" i="123"/>
  <c r="S432" i="123" s="1"/>
  <c r="AB432" i="123"/>
  <c r="U432" i="123" s="1"/>
  <c r="I432" i="123"/>
  <c r="AB431" i="123"/>
  <c r="U431" i="123" s="1"/>
  <c r="Y431" i="123"/>
  <c r="R431" i="123" s="1"/>
  <c r="W431" i="123"/>
  <c r="P431" i="123" s="1"/>
  <c r="AC430" i="123"/>
  <c r="V430" i="123" s="1"/>
  <c r="Z430" i="123"/>
  <c r="S430" i="123" s="1"/>
  <c r="AB430" i="123"/>
  <c r="U430" i="123" s="1"/>
  <c r="I430" i="123"/>
  <c r="AA429" i="123"/>
  <c r="T429" i="123" s="1"/>
  <c r="Y429" i="123"/>
  <c r="R429" i="123" s="1"/>
  <c r="W429" i="123"/>
  <c r="P429" i="123" s="1"/>
  <c r="AC428" i="123"/>
  <c r="V428" i="123" s="1"/>
  <c r="AA428" i="123"/>
  <c r="T428" i="123" s="1"/>
  <c r="Y428" i="123"/>
  <c r="R428" i="123" s="1"/>
  <c r="I428" i="123"/>
  <c r="AB427" i="123"/>
  <c r="U427" i="123" s="1"/>
  <c r="Z427" i="123"/>
  <c r="S427" i="123" s="1"/>
  <c r="AC426" i="123"/>
  <c r="V426" i="123" s="1"/>
  <c r="Z426" i="123"/>
  <c r="S426" i="123" s="1"/>
  <c r="AB426" i="123"/>
  <c r="U426" i="123" s="1"/>
  <c r="I426" i="123"/>
  <c r="AA425" i="123"/>
  <c r="T425" i="123" s="1"/>
  <c r="Y425" i="123"/>
  <c r="R425" i="123" s="1"/>
  <c r="AB425" i="123"/>
  <c r="U425" i="123" s="1"/>
  <c r="AC424" i="123"/>
  <c r="V424" i="123" s="1"/>
  <c r="AA424" i="123"/>
  <c r="T424" i="123" s="1"/>
  <c r="Y424" i="123"/>
  <c r="R424" i="123" s="1"/>
  <c r="W424" i="123"/>
  <c r="P424" i="123" s="1"/>
  <c r="I424" i="123"/>
  <c r="AB423" i="123"/>
  <c r="U423" i="123" s="1"/>
  <c r="Z423" i="123"/>
  <c r="S423" i="123" s="1"/>
  <c r="AC422" i="123"/>
  <c r="V422" i="123" s="1"/>
  <c r="Z422" i="123"/>
  <c r="S422" i="123" s="1"/>
  <c r="AB422" i="123"/>
  <c r="U422" i="123" s="1"/>
  <c r="I422" i="123"/>
  <c r="AB421" i="123"/>
  <c r="U421" i="123" s="1"/>
  <c r="Z421" i="123"/>
  <c r="S421" i="123" s="1"/>
  <c r="AC420" i="123"/>
  <c r="V420" i="123" s="1"/>
  <c r="Z420" i="123"/>
  <c r="S420" i="123" s="1"/>
  <c r="AB420" i="123"/>
  <c r="U420" i="123" s="1"/>
  <c r="I420" i="123"/>
  <c r="AB419" i="123"/>
  <c r="U419" i="123" s="1"/>
  <c r="Y419" i="123"/>
  <c r="R419" i="123" s="1"/>
  <c r="AA419" i="123"/>
  <c r="T419" i="123" s="1"/>
  <c r="AC418" i="123"/>
  <c r="V418" i="123" s="1"/>
  <c r="Z418" i="123"/>
  <c r="S418" i="123" s="1"/>
  <c r="W418" i="123"/>
  <c r="P418" i="123" s="1"/>
  <c r="I418" i="123"/>
  <c r="AB417" i="123"/>
  <c r="U417" i="123" s="1"/>
  <c r="Z417" i="123"/>
  <c r="S417" i="123" s="1"/>
  <c r="AC416" i="123"/>
  <c r="V416" i="123" s="1"/>
  <c r="Z416" i="123"/>
  <c r="S416" i="123" s="1"/>
  <c r="AB416" i="123"/>
  <c r="U416" i="123" s="1"/>
  <c r="I416" i="123"/>
  <c r="AB415" i="123"/>
  <c r="U415" i="123" s="1"/>
  <c r="Z415" i="123"/>
  <c r="S415" i="123" s="1"/>
  <c r="AC414" i="123"/>
  <c r="V414" i="123" s="1"/>
  <c r="Z414" i="123"/>
  <c r="S414" i="123" s="1"/>
  <c r="AB414" i="123"/>
  <c r="U414" i="123" s="1"/>
  <c r="I414" i="123"/>
  <c r="AB413" i="123"/>
  <c r="U413" i="123" s="1"/>
  <c r="Z413" i="123"/>
  <c r="S413" i="123" s="1"/>
  <c r="AC412" i="123"/>
  <c r="V412" i="123" s="1"/>
  <c r="Z412" i="123"/>
  <c r="S412" i="123" s="1"/>
  <c r="AB412" i="123"/>
  <c r="U412" i="123" s="1"/>
  <c r="I412" i="123"/>
  <c r="AB411" i="123"/>
  <c r="U411" i="123" s="1"/>
  <c r="Z411" i="123"/>
  <c r="S411" i="123" s="1"/>
  <c r="AC410" i="123"/>
  <c r="V410" i="123" s="1"/>
  <c r="Z410" i="123"/>
  <c r="S410" i="123" s="1"/>
  <c r="AB410" i="123"/>
  <c r="U410" i="123" s="1"/>
  <c r="I410" i="123"/>
  <c r="AB409" i="123"/>
  <c r="U409" i="123" s="1"/>
  <c r="Z409" i="123"/>
  <c r="S409" i="123" s="1"/>
  <c r="AC408" i="123"/>
  <c r="V408" i="123" s="1"/>
  <c r="Z408" i="123"/>
  <c r="S408" i="123" s="1"/>
  <c r="AB408" i="123"/>
  <c r="U408" i="123" s="1"/>
  <c r="I408" i="123"/>
  <c r="AB407" i="123"/>
  <c r="U407" i="123" s="1"/>
  <c r="Y407" i="123"/>
  <c r="R407" i="123" s="1"/>
  <c r="AA407" i="123"/>
  <c r="T407" i="123" s="1"/>
  <c r="AC406" i="123"/>
  <c r="V406" i="123" s="1"/>
  <c r="Z406" i="123"/>
  <c r="S406" i="123" s="1"/>
  <c r="W406" i="123"/>
  <c r="P406" i="123" s="1"/>
  <c r="I406" i="123"/>
  <c r="AB405" i="123"/>
  <c r="U405" i="123" s="1"/>
  <c r="Z405" i="123"/>
  <c r="S405" i="123" s="1"/>
  <c r="AC404" i="123"/>
  <c r="V404" i="123" s="1"/>
  <c r="Z404" i="123"/>
  <c r="S404" i="123" s="1"/>
  <c r="AB404" i="123"/>
  <c r="U404" i="123" s="1"/>
  <c r="I404" i="123"/>
  <c r="AB403" i="123"/>
  <c r="U403" i="123" s="1"/>
  <c r="Z403" i="123"/>
  <c r="S403" i="123" s="1"/>
  <c r="AC402" i="123"/>
  <c r="V402" i="123" s="1"/>
  <c r="Z402" i="123"/>
  <c r="S402" i="123" s="1"/>
  <c r="AB402" i="123"/>
  <c r="U402" i="123" s="1"/>
  <c r="I402" i="123"/>
  <c r="AB401" i="123"/>
  <c r="U401" i="123" s="1"/>
  <c r="Z401" i="123"/>
  <c r="S401" i="123" s="1"/>
  <c r="AC400" i="123"/>
  <c r="V400" i="123" s="1"/>
  <c r="Z400" i="123"/>
  <c r="S400" i="123" s="1"/>
  <c r="AB400" i="123"/>
  <c r="U400" i="123" s="1"/>
  <c r="I400" i="123"/>
  <c r="AB399" i="123"/>
  <c r="U399" i="123" s="1"/>
  <c r="Z399" i="123"/>
  <c r="S399" i="123" s="1"/>
  <c r="AC398" i="123"/>
  <c r="V398" i="123" s="1"/>
  <c r="Z398" i="123"/>
  <c r="S398" i="123" s="1"/>
  <c r="AB398" i="123"/>
  <c r="U398" i="123" s="1"/>
  <c r="I398" i="123"/>
  <c r="AB397" i="123"/>
  <c r="U397" i="123" s="1"/>
  <c r="Z397" i="123"/>
  <c r="S397" i="123" s="1"/>
  <c r="AC396" i="123"/>
  <c r="V396" i="123" s="1"/>
  <c r="Z396" i="123"/>
  <c r="S396" i="123" s="1"/>
  <c r="AB396" i="123"/>
  <c r="U396" i="123" s="1"/>
  <c r="I396" i="123"/>
  <c r="AB395" i="123"/>
  <c r="U395" i="123" s="1"/>
  <c r="Z395" i="123"/>
  <c r="S395" i="123" s="1"/>
  <c r="AC394" i="123"/>
  <c r="V394" i="123" s="1"/>
  <c r="Z394" i="123"/>
  <c r="S394" i="123" s="1"/>
  <c r="AB394" i="123"/>
  <c r="U394" i="123" s="1"/>
  <c r="I394" i="123"/>
  <c r="AB393" i="123"/>
  <c r="U393" i="123" s="1"/>
  <c r="Z393" i="123"/>
  <c r="S393" i="123" s="1"/>
  <c r="AC392" i="123"/>
  <c r="V392" i="123" s="1"/>
  <c r="Z392" i="123"/>
  <c r="S392" i="123" s="1"/>
  <c r="AB392" i="123"/>
  <c r="U392" i="123" s="1"/>
  <c r="I392" i="123"/>
  <c r="AB391" i="123"/>
  <c r="U391" i="123" s="1"/>
  <c r="Y391" i="123"/>
  <c r="R391" i="123" s="1"/>
  <c r="AA391" i="123"/>
  <c r="T391" i="123" s="1"/>
  <c r="AC390" i="123"/>
  <c r="V390" i="123" s="1"/>
  <c r="Z390" i="123"/>
  <c r="S390" i="123" s="1"/>
  <c r="W390" i="123"/>
  <c r="P390" i="123" s="1"/>
  <c r="I390" i="123"/>
  <c r="AB389" i="123"/>
  <c r="U389" i="123" s="1"/>
  <c r="Z389" i="123"/>
  <c r="S389" i="123" s="1"/>
  <c r="AC388" i="123"/>
  <c r="V388" i="123" s="1"/>
  <c r="Z388" i="123"/>
  <c r="S388" i="123" s="1"/>
  <c r="AB388" i="123"/>
  <c r="U388" i="123" s="1"/>
  <c r="I388" i="123"/>
  <c r="AB387" i="123"/>
  <c r="U387" i="123" s="1"/>
  <c r="Z387" i="123"/>
  <c r="S387" i="123" s="1"/>
  <c r="AC386" i="123"/>
  <c r="V386" i="123" s="1"/>
  <c r="Z386" i="123"/>
  <c r="S386" i="123" s="1"/>
  <c r="AB386" i="123"/>
  <c r="U386" i="123" s="1"/>
  <c r="I386" i="123"/>
  <c r="AB385" i="123"/>
  <c r="U385" i="123" s="1"/>
  <c r="Z385" i="123"/>
  <c r="S385" i="123" s="1"/>
  <c r="AC384" i="123"/>
  <c r="V384" i="123" s="1"/>
  <c r="Z384" i="123"/>
  <c r="S384" i="123" s="1"/>
  <c r="AB384" i="123"/>
  <c r="U384" i="123" s="1"/>
  <c r="I384" i="123"/>
  <c r="AB383" i="123"/>
  <c r="U383" i="123" s="1"/>
  <c r="Z383" i="123"/>
  <c r="S383" i="123" s="1"/>
  <c r="AC382" i="123"/>
  <c r="V382" i="123" s="1"/>
  <c r="Z382" i="123"/>
  <c r="S382" i="123" s="1"/>
  <c r="AB382" i="123"/>
  <c r="U382" i="123" s="1"/>
  <c r="I382" i="123"/>
  <c r="AB381" i="123"/>
  <c r="U381" i="123" s="1"/>
  <c r="Z381" i="123"/>
  <c r="S381" i="123" s="1"/>
  <c r="AC380" i="123"/>
  <c r="V380" i="123" s="1"/>
  <c r="Z380" i="123"/>
  <c r="S380" i="123" s="1"/>
  <c r="AB380" i="123"/>
  <c r="U380" i="123" s="1"/>
  <c r="I380" i="123"/>
  <c r="AB379" i="123"/>
  <c r="U379" i="123" s="1"/>
  <c r="Z379" i="123"/>
  <c r="S379" i="123" s="1"/>
  <c r="AC378" i="123"/>
  <c r="V378" i="123" s="1"/>
  <c r="Z378" i="123"/>
  <c r="S378" i="123" s="1"/>
  <c r="AB378" i="123"/>
  <c r="U378" i="123" s="1"/>
  <c r="I378" i="123"/>
  <c r="AB377" i="123"/>
  <c r="U377" i="123" s="1"/>
  <c r="Z377" i="123"/>
  <c r="S377" i="123" s="1"/>
  <c r="AC376" i="123"/>
  <c r="V376" i="123" s="1"/>
  <c r="Z376" i="123"/>
  <c r="S376" i="123" s="1"/>
  <c r="AB376" i="123"/>
  <c r="U376" i="123" s="1"/>
  <c r="I376" i="123"/>
  <c r="AB375" i="123"/>
  <c r="U375" i="123" s="1"/>
  <c r="Y375" i="123"/>
  <c r="R375" i="123" s="1"/>
  <c r="AA375" i="123"/>
  <c r="T375" i="123" s="1"/>
  <c r="AC374" i="123"/>
  <c r="V374" i="123" s="1"/>
  <c r="Z374" i="123"/>
  <c r="S374" i="123" s="1"/>
  <c r="AB374" i="123"/>
  <c r="U374" i="123" s="1"/>
  <c r="I374" i="123"/>
  <c r="AB373" i="123"/>
  <c r="U373" i="123" s="1"/>
  <c r="Z373" i="123"/>
  <c r="S373" i="123" s="1"/>
  <c r="AC372" i="123"/>
  <c r="V372" i="123" s="1"/>
  <c r="Z372" i="123"/>
  <c r="S372" i="123" s="1"/>
  <c r="AB372" i="123"/>
  <c r="U372" i="123" s="1"/>
  <c r="I372" i="123"/>
  <c r="AB371" i="123"/>
  <c r="U371" i="123" s="1"/>
  <c r="Y371" i="123"/>
  <c r="R371" i="123" s="1"/>
  <c r="AA371" i="123"/>
  <c r="T371" i="123" s="1"/>
  <c r="AC370" i="123"/>
  <c r="V370" i="123" s="1"/>
  <c r="Z370" i="123"/>
  <c r="S370" i="123" s="1"/>
  <c r="W370" i="123"/>
  <c r="P370" i="123" s="1"/>
  <c r="I370" i="123"/>
  <c r="AB369" i="123"/>
  <c r="U369" i="123" s="1"/>
  <c r="Z369" i="123"/>
  <c r="S369" i="123" s="1"/>
  <c r="AC368" i="123"/>
  <c r="V368" i="123" s="1"/>
  <c r="Z368" i="123"/>
  <c r="S368" i="123" s="1"/>
  <c r="AB368" i="123"/>
  <c r="U368" i="123" s="1"/>
  <c r="I368" i="123"/>
  <c r="AB367" i="123"/>
  <c r="U367" i="123" s="1"/>
  <c r="Z367" i="123"/>
  <c r="S367" i="123" s="1"/>
  <c r="AC366" i="123"/>
  <c r="V366" i="123" s="1"/>
  <c r="Z366" i="123"/>
  <c r="S366" i="123" s="1"/>
  <c r="AB366" i="123"/>
  <c r="U366" i="123" s="1"/>
  <c r="I366" i="123"/>
  <c r="AB365" i="123"/>
  <c r="U365" i="123" s="1"/>
  <c r="Z365" i="123"/>
  <c r="S365" i="123" s="1"/>
  <c r="AC364" i="123"/>
  <c r="V364" i="123" s="1"/>
  <c r="Z364" i="123"/>
  <c r="S364" i="123" s="1"/>
  <c r="AB364" i="123"/>
  <c r="U364" i="123" s="1"/>
  <c r="I364" i="123"/>
  <c r="AB363" i="123"/>
  <c r="U363" i="123" s="1"/>
  <c r="Z363" i="123"/>
  <c r="S363" i="123" s="1"/>
  <c r="AC362" i="123"/>
  <c r="V362" i="123" s="1"/>
  <c r="Y362" i="123"/>
  <c r="R362" i="123" s="1"/>
  <c r="AB362" i="123"/>
  <c r="U362" i="123" s="1"/>
  <c r="I362" i="123"/>
  <c r="AB361" i="123"/>
  <c r="U361" i="123" s="1"/>
  <c r="Z361" i="123"/>
  <c r="S361" i="123" s="1"/>
  <c r="AC360" i="123"/>
  <c r="V360" i="123" s="1"/>
  <c r="Z360" i="123"/>
  <c r="S360" i="123" s="1"/>
  <c r="AB360" i="123"/>
  <c r="U360" i="123" s="1"/>
  <c r="I360" i="123"/>
  <c r="AB359" i="123"/>
  <c r="U359" i="123" s="1"/>
  <c r="Z359" i="123"/>
  <c r="S359" i="123" s="1"/>
  <c r="AC358" i="123"/>
  <c r="V358" i="123" s="1"/>
  <c r="Z358" i="123"/>
  <c r="S358" i="123" s="1"/>
  <c r="AB358" i="123"/>
  <c r="U358" i="123" s="1"/>
  <c r="I358" i="123"/>
  <c r="AB357" i="123"/>
  <c r="U357" i="123" s="1"/>
  <c r="Z357" i="123"/>
  <c r="S357" i="123" s="1"/>
  <c r="AC356" i="123"/>
  <c r="V356" i="123" s="1"/>
  <c r="Z356" i="123"/>
  <c r="S356" i="123" s="1"/>
  <c r="AB356" i="123"/>
  <c r="U356" i="123" s="1"/>
  <c r="I356" i="123"/>
  <c r="AB355" i="123"/>
  <c r="U355" i="123" s="1"/>
  <c r="Z355" i="123"/>
  <c r="S355" i="123" s="1"/>
  <c r="AC354" i="123"/>
  <c r="V354" i="123" s="1"/>
  <c r="Z354" i="123"/>
  <c r="S354" i="123" s="1"/>
  <c r="AB354" i="123"/>
  <c r="U354" i="123" s="1"/>
  <c r="I354" i="123"/>
  <c r="AB353" i="123"/>
  <c r="U353" i="123" s="1"/>
  <c r="Z353" i="123"/>
  <c r="S353" i="123" s="1"/>
  <c r="AC352" i="123"/>
  <c r="V352" i="123" s="1"/>
  <c r="Z352" i="123"/>
  <c r="S352" i="123" s="1"/>
  <c r="AB352" i="123"/>
  <c r="U352" i="123" s="1"/>
  <c r="I352" i="123"/>
  <c r="AB351" i="123"/>
  <c r="U351" i="123" s="1"/>
  <c r="Z351" i="123"/>
  <c r="S351" i="123" s="1"/>
  <c r="AC350" i="123"/>
  <c r="V350" i="123" s="1"/>
  <c r="Z350" i="123"/>
  <c r="S350" i="123" s="1"/>
  <c r="AB350" i="123"/>
  <c r="U350" i="123" s="1"/>
  <c r="I350" i="123"/>
  <c r="AB349" i="123"/>
  <c r="U349" i="123" s="1"/>
  <c r="Z349" i="123"/>
  <c r="S349" i="123" s="1"/>
  <c r="AC348" i="123"/>
  <c r="V348" i="123" s="1"/>
  <c r="Z348" i="123"/>
  <c r="S348" i="123" s="1"/>
  <c r="AB348" i="123"/>
  <c r="U348" i="123" s="1"/>
  <c r="I348" i="123"/>
  <c r="AB347" i="123"/>
  <c r="U347" i="123" s="1"/>
  <c r="Z347" i="123"/>
  <c r="S347" i="123" s="1"/>
  <c r="AC346" i="123"/>
  <c r="V346" i="123" s="1"/>
  <c r="Z346" i="123"/>
  <c r="S346" i="123" s="1"/>
  <c r="AB346" i="123"/>
  <c r="U346" i="123" s="1"/>
  <c r="I346" i="123"/>
  <c r="AB345" i="123"/>
  <c r="U345" i="123" s="1"/>
  <c r="Z345" i="123"/>
  <c r="S345" i="123" s="1"/>
  <c r="AC344" i="123"/>
  <c r="V344" i="123" s="1"/>
  <c r="Z344" i="123"/>
  <c r="S344" i="123" s="1"/>
  <c r="AB344" i="123"/>
  <c r="U344" i="123" s="1"/>
  <c r="I344" i="123"/>
  <c r="AB343" i="123"/>
  <c r="U343" i="123" s="1"/>
  <c r="Z343" i="123"/>
  <c r="S343" i="123" s="1"/>
  <c r="AC342" i="123"/>
  <c r="V342" i="123" s="1"/>
  <c r="Z342" i="123"/>
  <c r="S342" i="123" s="1"/>
  <c r="AB342" i="123"/>
  <c r="U342" i="123" s="1"/>
  <c r="I342" i="123"/>
  <c r="AB341" i="123"/>
  <c r="U341" i="123" s="1"/>
  <c r="Z341" i="123"/>
  <c r="S341" i="123" s="1"/>
  <c r="AC340" i="123"/>
  <c r="V340" i="123" s="1"/>
  <c r="Z340" i="123"/>
  <c r="S340" i="123" s="1"/>
  <c r="AB340" i="123"/>
  <c r="U340" i="123" s="1"/>
  <c r="I340" i="123"/>
  <c r="AB339" i="123"/>
  <c r="U339" i="123" s="1"/>
  <c r="Z339" i="123"/>
  <c r="S339" i="123" s="1"/>
  <c r="AC338" i="123"/>
  <c r="V338" i="123" s="1"/>
  <c r="Z338" i="123"/>
  <c r="S338" i="123" s="1"/>
  <c r="AB338" i="123"/>
  <c r="U338" i="123" s="1"/>
  <c r="I338" i="123"/>
  <c r="AB337" i="123"/>
  <c r="U337" i="123" s="1"/>
  <c r="Z337" i="123"/>
  <c r="S337" i="123" s="1"/>
  <c r="AC336" i="123"/>
  <c r="V336" i="123" s="1"/>
  <c r="Z336" i="123"/>
  <c r="S336" i="123" s="1"/>
  <c r="AB336" i="123"/>
  <c r="U336" i="123" s="1"/>
  <c r="I336" i="123"/>
  <c r="AB335" i="123"/>
  <c r="U335" i="123" s="1"/>
  <c r="Z335" i="123"/>
  <c r="S335" i="123" s="1"/>
  <c r="AC334" i="123"/>
  <c r="V334" i="123" s="1"/>
  <c r="Z334" i="123"/>
  <c r="S334" i="123" s="1"/>
  <c r="AB334" i="123"/>
  <c r="U334" i="123" s="1"/>
  <c r="I334" i="123"/>
  <c r="AB333" i="123"/>
  <c r="U333" i="123" s="1"/>
  <c r="Z333" i="123"/>
  <c r="S333" i="123" s="1"/>
  <c r="AC332" i="123"/>
  <c r="V332" i="123" s="1"/>
  <c r="Z332" i="123"/>
  <c r="S332" i="123" s="1"/>
  <c r="AB332" i="123"/>
  <c r="U332" i="123" s="1"/>
  <c r="I332" i="123"/>
  <c r="AB331" i="123"/>
  <c r="U331" i="123" s="1"/>
  <c r="Z331" i="123"/>
  <c r="S331" i="123" s="1"/>
  <c r="AC330" i="123"/>
  <c r="V330" i="123" s="1"/>
  <c r="Z330" i="123"/>
  <c r="S330" i="123" s="1"/>
  <c r="AB330" i="123"/>
  <c r="U330" i="123" s="1"/>
  <c r="I330" i="123"/>
  <c r="AB329" i="123"/>
  <c r="U329" i="123" s="1"/>
  <c r="Z329" i="123"/>
  <c r="S329" i="123" s="1"/>
  <c r="AC328" i="123"/>
  <c r="V328" i="123" s="1"/>
  <c r="Z328" i="123"/>
  <c r="S328" i="123" s="1"/>
  <c r="AB328" i="123"/>
  <c r="U328" i="123" s="1"/>
  <c r="I328" i="123"/>
  <c r="AB327" i="123"/>
  <c r="U327" i="123" s="1"/>
  <c r="Z327" i="123"/>
  <c r="S327" i="123" s="1"/>
  <c r="AC326" i="123"/>
  <c r="V326" i="123" s="1"/>
  <c r="Z326" i="123"/>
  <c r="S326" i="123" s="1"/>
  <c r="AB326" i="123"/>
  <c r="U326" i="123" s="1"/>
  <c r="I326" i="123"/>
  <c r="AB325" i="123"/>
  <c r="U325" i="123" s="1"/>
  <c r="Z325" i="123"/>
  <c r="S325" i="123" s="1"/>
  <c r="AC324" i="123"/>
  <c r="V324" i="123" s="1"/>
  <c r="Z324" i="123"/>
  <c r="S324" i="123" s="1"/>
  <c r="AB324" i="123"/>
  <c r="U324" i="123" s="1"/>
  <c r="I324" i="123"/>
  <c r="AB323" i="123"/>
  <c r="U323" i="123" s="1"/>
  <c r="Z323" i="123"/>
  <c r="S323" i="123" s="1"/>
  <c r="AC322" i="123"/>
  <c r="V322" i="123" s="1"/>
  <c r="Z322" i="123"/>
  <c r="S322" i="123" s="1"/>
  <c r="AB322" i="123"/>
  <c r="U322" i="123" s="1"/>
  <c r="I322" i="123"/>
  <c r="AB321" i="123"/>
  <c r="U321" i="123" s="1"/>
  <c r="Z321" i="123"/>
  <c r="S321" i="123" s="1"/>
  <c r="AC320" i="123"/>
  <c r="V320" i="123" s="1"/>
  <c r="Z320" i="123"/>
  <c r="S320" i="123" s="1"/>
  <c r="AB320" i="123"/>
  <c r="U320" i="123" s="1"/>
  <c r="I320" i="123"/>
  <c r="AB319" i="123"/>
  <c r="U319" i="123" s="1"/>
  <c r="Z319" i="123"/>
  <c r="S319" i="123" s="1"/>
  <c r="AC318" i="123"/>
  <c r="V318" i="123" s="1"/>
  <c r="Z318" i="123"/>
  <c r="S318" i="123" s="1"/>
  <c r="AB318" i="123"/>
  <c r="U318" i="123" s="1"/>
  <c r="I318" i="123"/>
  <c r="AB317" i="123"/>
  <c r="U317" i="123" s="1"/>
  <c r="Z317" i="123"/>
  <c r="S317" i="123" s="1"/>
  <c r="AC314" i="123"/>
  <c r="V314" i="123" s="1"/>
  <c r="Z314" i="123"/>
  <c r="S314" i="123" s="1"/>
  <c r="AB314" i="123"/>
  <c r="U314" i="123" s="1"/>
  <c r="I314" i="123"/>
  <c r="AB313" i="123"/>
  <c r="U313" i="123" s="1"/>
  <c r="Z313" i="123"/>
  <c r="S313" i="123" s="1"/>
  <c r="AC316" i="123"/>
  <c r="V316" i="123" s="1"/>
  <c r="Z316" i="123"/>
  <c r="S316" i="123" s="1"/>
  <c r="AB316" i="123"/>
  <c r="U316" i="123" s="1"/>
  <c r="I316" i="123"/>
  <c r="AB315" i="123"/>
  <c r="U315" i="123" s="1"/>
  <c r="Z315" i="123"/>
  <c r="S315" i="123" s="1"/>
  <c r="AC312" i="123"/>
  <c r="V312" i="123" s="1"/>
  <c r="Z312" i="123"/>
  <c r="S312" i="123" s="1"/>
  <c r="AB312" i="123"/>
  <c r="U312" i="123" s="1"/>
  <c r="I312" i="123"/>
  <c r="AB311" i="123"/>
  <c r="U311" i="123" s="1"/>
  <c r="Z311" i="123"/>
  <c r="S311" i="123" s="1"/>
  <c r="AC310" i="123"/>
  <c r="V310" i="123" s="1"/>
  <c r="Z310" i="123"/>
  <c r="S310" i="123" s="1"/>
  <c r="AB310" i="123"/>
  <c r="U310" i="123" s="1"/>
  <c r="I310" i="123"/>
  <c r="AB309" i="123"/>
  <c r="U309" i="123" s="1"/>
  <c r="Z309" i="123"/>
  <c r="S309" i="123" s="1"/>
  <c r="AC308" i="123"/>
  <c r="V308" i="123" s="1"/>
  <c r="Z308" i="123"/>
  <c r="S308" i="123" s="1"/>
  <c r="AB308" i="123"/>
  <c r="U308" i="123" s="1"/>
  <c r="I308" i="123"/>
  <c r="AB307" i="123"/>
  <c r="U307" i="123" s="1"/>
  <c r="Z307" i="123"/>
  <c r="S307" i="123" s="1"/>
  <c r="AC306" i="123"/>
  <c r="V306" i="123" s="1"/>
  <c r="Z306" i="123"/>
  <c r="S306" i="123" s="1"/>
  <c r="AB306" i="123"/>
  <c r="U306" i="123" s="1"/>
  <c r="I306" i="123"/>
  <c r="AB305" i="123"/>
  <c r="U305" i="123" s="1"/>
  <c r="Z305" i="123"/>
  <c r="S305" i="123" s="1"/>
  <c r="AC304" i="123"/>
  <c r="V304" i="123" s="1"/>
  <c r="Z304" i="123"/>
  <c r="S304" i="123" s="1"/>
  <c r="AB304" i="123"/>
  <c r="U304" i="123" s="1"/>
  <c r="I304" i="123"/>
  <c r="AB303" i="123"/>
  <c r="U303" i="123" s="1"/>
  <c r="Z303" i="123"/>
  <c r="S303" i="123" s="1"/>
  <c r="AC302" i="123"/>
  <c r="V302" i="123" s="1"/>
  <c r="Z302" i="123"/>
  <c r="S302" i="123" s="1"/>
  <c r="AB302" i="123"/>
  <c r="U302" i="123" s="1"/>
  <c r="I302" i="123"/>
  <c r="AB301" i="123"/>
  <c r="U301" i="123" s="1"/>
  <c r="Z301" i="123"/>
  <c r="S301" i="123" s="1"/>
  <c r="AC300" i="123"/>
  <c r="V300" i="123" s="1"/>
  <c r="Z300" i="123"/>
  <c r="S300" i="123" s="1"/>
  <c r="AB300" i="123"/>
  <c r="U300" i="123" s="1"/>
  <c r="I300" i="123"/>
  <c r="AB299" i="123"/>
  <c r="U299" i="123" s="1"/>
  <c r="Z299" i="123"/>
  <c r="S299" i="123" s="1"/>
  <c r="AC298" i="123"/>
  <c r="V298" i="123" s="1"/>
  <c r="Z298" i="123"/>
  <c r="S298" i="123" s="1"/>
  <c r="AB298" i="123"/>
  <c r="U298" i="123" s="1"/>
  <c r="I298" i="123"/>
  <c r="AB297" i="123"/>
  <c r="U297" i="123" s="1"/>
  <c r="Z297" i="123"/>
  <c r="S297" i="123" s="1"/>
  <c r="AC296" i="123"/>
  <c r="V296" i="123" s="1"/>
  <c r="Z296" i="123"/>
  <c r="S296" i="123" s="1"/>
  <c r="AB296" i="123"/>
  <c r="U296" i="123" s="1"/>
  <c r="I296" i="123"/>
  <c r="AB295" i="123"/>
  <c r="U295" i="123" s="1"/>
  <c r="Z295" i="123"/>
  <c r="S295" i="123" s="1"/>
  <c r="AC294" i="123"/>
  <c r="V294" i="123" s="1"/>
  <c r="Z294" i="123"/>
  <c r="S294" i="123" s="1"/>
  <c r="AB294" i="123"/>
  <c r="U294" i="123" s="1"/>
  <c r="I294" i="123"/>
  <c r="AB293" i="123"/>
  <c r="U293" i="123" s="1"/>
  <c r="Z293" i="123"/>
  <c r="S293" i="123" s="1"/>
  <c r="AC292" i="123"/>
  <c r="V292" i="123" s="1"/>
  <c r="Z292" i="123"/>
  <c r="S292" i="123" s="1"/>
  <c r="AB292" i="123"/>
  <c r="U292" i="123" s="1"/>
  <c r="I292" i="123"/>
  <c r="AB291" i="123"/>
  <c r="U291" i="123" s="1"/>
  <c r="Z291" i="123"/>
  <c r="S291" i="123" s="1"/>
  <c r="AC290" i="123"/>
  <c r="V290" i="123" s="1"/>
  <c r="Z290" i="123"/>
  <c r="S290" i="123" s="1"/>
  <c r="AB290" i="123"/>
  <c r="U290" i="123" s="1"/>
  <c r="I290" i="123"/>
  <c r="AB289" i="123"/>
  <c r="U289" i="123" s="1"/>
  <c r="Z289" i="123"/>
  <c r="S289" i="123" s="1"/>
  <c r="AC288" i="123"/>
  <c r="V288" i="123" s="1"/>
  <c r="Z288" i="123"/>
  <c r="S288" i="123" s="1"/>
  <c r="AB288" i="123"/>
  <c r="U288" i="123" s="1"/>
  <c r="I288" i="123"/>
  <c r="AB287" i="123"/>
  <c r="U287" i="123" s="1"/>
  <c r="Z287" i="123"/>
  <c r="S287" i="123" s="1"/>
  <c r="AC286" i="123"/>
  <c r="V286" i="123" s="1"/>
  <c r="Z286" i="123"/>
  <c r="S286" i="123" s="1"/>
  <c r="AB286" i="123"/>
  <c r="U286" i="123" s="1"/>
  <c r="I286" i="123"/>
  <c r="AB285" i="123"/>
  <c r="U285" i="123" s="1"/>
  <c r="Z285" i="123"/>
  <c r="S285" i="123" s="1"/>
  <c r="AC284" i="123"/>
  <c r="V284" i="123" s="1"/>
  <c r="Z284" i="123"/>
  <c r="S284" i="123" s="1"/>
  <c r="AB284" i="123"/>
  <c r="U284" i="123" s="1"/>
  <c r="I284" i="123"/>
  <c r="AB283" i="123"/>
  <c r="U283" i="123" s="1"/>
  <c r="Z283" i="123"/>
  <c r="S283" i="123" s="1"/>
  <c r="AC280" i="123"/>
  <c r="V280" i="123" s="1"/>
  <c r="Z280" i="123"/>
  <c r="S280" i="123" s="1"/>
  <c r="AB280" i="123"/>
  <c r="U280" i="123" s="1"/>
  <c r="I280" i="123"/>
  <c r="AB279" i="123"/>
  <c r="U279" i="123" s="1"/>
  <c r="Z279" i="123"/>
  <c r="S279" i="123" s="1"/>
  <c r="AC278" i="123"/>
  <c r="V278" i="123" s="1"/>
  <c r="Z278" i="123"/>
  <c r="S278" i="123" s="1"/>
  <c r="AB278" i="123"/>
  <c r="U278" i="123" s="1"/>
  <c r="I278" i="123"/>
  <c r="AB277" i="123"/>
  <c r="U277" i="123" s="1"/>
  <c r="AC760" i="123"/>
  <c r="V760" i="123" s="1"/>
  <c r="I759" i="123"/>
  <c r="Z758" i="123"/>
  <c r="S758" i="123" s="1"/>
  <c r="W758" i="123"/>
  <c r="P758" i="123" s="1"/>
  <c r="I757" i="123"/>
  <c r="Z756" i="123"/>
  <c r="S756" i="123" s="1"/>
  <c r="I751" i="123"/>
  <c r="AA750" i="123"/>
  <c r="T750" i="123" s="1"/>
  <c r="Y750" i="123"/>
  <c r="R750" i="123" s="1"/>
  <c r="I749" i="123"/>
  <c r="AA748" i="123"/>
  <c r="T748" i="123" s="1"/>
  <c r="Y748" i="123"/>
  <c r="R748" i="123" s="1"/>
  <c r="I747" i="123"/>
  <c r="AA746" i="123"/>
  <c r="T746" i="123" s="1"/>
  <c r="Y746" i="123"/>
  <c r="R746" i="123" s="1"/>
  <c r="I745" i="123"/>
  <c r="AA744" i="123"/>
  <c r="T744" i="123" s="1"/>
  <c r="Y744" i="123"/>
  <c r="R744" i="123" s="1"/>
  <c r="I743" i="123"/>
  <c r="AA742" i="123"/>
  <c r="T742" i="123" s="1"/>
  <c r="Y742" i="123"/>
  <c r="R742" i="123" s="1"/>
  <c r="I741" i="123"/>
  <c r="AA740" i="123"/>
  <c r="T740" i="123" s="1"/>
  <c r="Y740" i="123"/>
  <c r="R740" i="123" s="1"/>
  <c r="I739" i="123"/>
  <c r="I738" i="123"/>
  <c r="I737" i="123"/>
  <c r="I736" i="123"/>
  <c r="AA735" i="123"/>
  <c r="T735" i="123" s="1"/>
  <c r="Y735" i="123"/>
  <c r="R735" i="123" s="1"/>
  <c r="I734" i="123"/>
  <c r="AA733" i="123"/>
  <c r="T733" i="123" s="1"/>
  <c r="Y733" i="123"/>
  <c r="R733" i="123" s="1"/>
  <c r="I730" i="123"/>
  <c r="AA729" i="123"/>
  <c r="T729" i="123" s="1"/>
  <c r="Y729" i="123"/>
  <c r="R729" i="123" s="1"/>
  <c r="I728" i="123"/>
  <c r="AA727" i="123"/>
  <c r="T727" i="123" s="1"/>
  <c r="Y727" i="123"/>
  <c r="R727" i="123" s="1"/>
  <c r="I726" i="123"/>
  <c r="AA725" i="123"/>
  <c r="T725" i="123" s="1"/>
  <c r="Y725" i="123"/>
  <c r="R725" i="123" s="1"/>
  <c r="I724" i="123"/>
  <c r="AA723" i="123"/>
  <c r="T723" i="123" s="1"/>
  <c r="Y723" i="123"/>
  <c r="R723" i="123" s="1"/>
  <c r="I722" i="123"/>
  <c r="AA721" i="123"/>
  <c r="T721" i="123" s="1"/>
  <c r="Y721" i="123"/>
  <c r="R721" i="123" s="1"/>
  <c r="I720" i="123"/>
  <c r="AA719" i="123"/>
  <c r="T719" i="123" s="1"/>
  <c r="Y719" i="123"/>
  <c r="R719" i="123" s="1"/>
  <c r="I718" i="123"/>
  <c r="AA717" i="123"/>
  <c r="T717" i="123" s="1"/>
  <c r="Y717" i="123"/>
  <c r="R717" i="123" s="1"/>
  <c r="I716" i="123"/>
  <c r="AA715" i="123"/>
  <c r="T715" i="123" s="1"/>
  <c r="Y715" i="123"/>
  <c r="R715" i="123" s="1"/>
  <c r="I714" i="123"/>
  <c r="AA713" i="123"/>
  <c r="T713" i="123" s="1"/>
  <c r="Y713" i="123"/>
  <c r="R713" i="123" s="1"/>
  <c r="I712" i="123"/>
  <c r="AB711" i="123"/>
  <c r="U711" i="123" s="1"/>
  <c r="Z711" i="123"/>
  <c r="S711" i="123" s="1"/>
  <c r="I710" i="123"/>
  <c r="AB709" i="123"/>
  <c r="U709" i="123" s="1"/>
  <c r="Z709" i="123"/>
  <c r="S709" i="123" s="1"/>
  <c r="I708" i="123"/>
  <c r="AB707" i="123"/>
  <c r="U707" i="123" s="1"/>
  <c r="Z707" i="123"/>
  <c r="S707" i="123" s="1"/>
  <c r="I706" i="123"/>
  <c r="AB705" i="123"/>
  <c r="U705" i="123" s="1"/>
  <c r="Z705" i="123"/>
  <c r="S705" i="123" s="1"/>
  <c r="I704" i="123"/>
  <c r="AB703" i="123"/>
  <c r="U703" i="123" s="1"/>
  <c r="Z703" i="123"/>
  <c r="S703" i="123" s="1"/>
  <c r="I702" i="123"/>
  <c r="AB701" i="123"/>
  <c r="U701" i="123" s="1"/>
  <c r="Z701" i="123"/>
  <c r="S701" i="123" s="1"/>
  <c r="I700" i="123"/>
  <c r="AB699" i="123"/>
  <c r="U699" i="123" s="1"/>
  <c r="Z699" i="123"/>
  <c r="S699" i="123" s="1"/>
  <c r="AB697" i="123"/>
  <c r="U697" i="123" s="1"/>
  <c r="Z697" i="123"/>
  <c r="S697" i="123" s="1"/>
  <c r="I696" i="123"/>
  <c r="AB695" i="123"/>
  <c r="U695" i="123" s="1"/>
  <c r="Z695" i="123"/>
  <c r="S695" i="123" s="1"/>
  <c r="I694" i="123"/>
  <c r="AB693" i="123"/>
  <c r="U693" i="123" s="1"/>
  <c r="Y693" i="123"/>
  <c r="R693" i="123" s="1"/>
  <c r="I692" i="123"/>
  <c r="AB691" i="123"/>
  <c r="U691" i="123" s="1"/>
  <c r="Z691" i="123"/>
  <c r="S691" i="123" s="1"/>
  <c r="I690" i="123"/>
  <c r="AA689" i="123"/>
  <c r="T689" i="123" s="1"/>
  <c r="W689" i="123"/>
  <c r="P689" i="123" s="1"/>
  <c r="I688" i="123"/>
  <c r="AB687" i="123"/>
  <c r="U687" i="123" s="1"/>
  <c r="Z687" i="123"/>
  <c r="S687" i="123" s="1"/>
  <c r="I686" i="123"/>
  <c r="AA685" i="123"/>
  <c r="T685" i="123" s="1"/>
  <c r="Y685" i="123"/>
  <c r="R685" i="123" s="1"/>
  <c r="I684" i="123"/>
  <c r="AA683" i="123"/>
  <c r="T683" i="123" s="1"/>
  <c r="Y683" i="123"/>
  <c r="R683" i="123" s="1"/>
  <c r="I682" i="123"/>
  <c r="AA681" i="123"/>
  <c r="T681" i="123" s="1"/>
  <c r="Y681" i="123"/>
  <c r="R681" i="123" s="1"/>
  <c r="I680" i="123"/>
  <c r="I679" i="123"/>
  <c r="I678" i="123"/>
  <c r="AA677" i="123"/>
  <c r="T677" i="123" s="1"/>
  <c r="Y677" i="123"/>
  <c r="R677" i="123" s="1"/>
  <c r="I676" i="123"/>
  <c r="I675" i="123"/>
  <c r="I674" i="123"/>
  <c r="AA673" i="123"/>
  <c r="T673" i="123" s="1"/>
  <c r="Y673" i="123"/>
  <c r="R673" i="123" s="1"/>
  <c r="I672" i="123"/>
  <c r="AA671" i="123"/>
  <c r="T671" i="123" s="1"/>
  <c r="Y671" i="123"/>
  <c r="R671" i="123" s="1"/>
  <c r="I670" i="123"/>
  <c r="AA669" i="123"/>
  <c r="T669" i="123" s="1"/>
  <c r="Y669" i="123"/>
  <c r="R669" i="123" s="1"/>
  <c r="I668" i="123"/>
  <c r="AA667" i="123"/>
  <c r="T667" i="123" s="1"/>
  <c r="Y667" i="123"/>
  <c r="R667" i="123" s="1"/>
  <c r="I666" i="123"/>
  <c r="AA665" i="123"/>
  <c r="T665" i="123" s="1"/>
  <c r="Y665" i="123"/>
  <c r="R665" i="123" s="1"/>
  <c r="I664" i="123"/>
  <c r="AA663" i="123"/>
  <c r="T663" i="123" s="1"/>
  <c r="Y663" i="123"/>
  <c r="R663" i="123" s="1"/>
  <c r="I662" i="123"/>
  <c r="AA661" i="123"/>
  <c r="T661" i="123" s="1"/>
  <c r="Y661" i="123"/>
  <c r="R661" i="123" s="1"/>
  <c r="I660" i="123"/>
  <c r="AA659" i="123"/>
  <c r="T659" i="123" s="1"/>
  <c r="Y659" i="123"/>
  <c r="R659" i="123" s="1"/>
  <c r="I658" i="123"/>
  <c r="AA657" i="123"/>
  <c r="T657" i="123" s="1"/>
  <c r="W657" i="123"/>
  <c r="P657" i="123" s="1"/>
  <c r="I656" i="123"/>
  <c r="AA655" i="123"/>
  <c r="T655" i="123" s="1"/>
  <c r="Y655" i="123"/>
  <c r="R655" i="123" s="1"/>
  <c r="I654" i="123"/>
  <c r="AA653" i="123"/>
  <c r="T653" i="123" s="1"/>
  <c r="Y653" i="123"/>
  <c r="R653" i="123" s="1"/>
  <c r="I652" i="123"/>
  <c r="AA651" i="123"/>
  <c r="T651" i="123" s="1"/>
  <c r="Y651" i="123"/>
  <c r="R651" i="123" s="1"/>
  <c r="I650" i="123"/>
  <c r="AA649" i="123"/>
  <c r="T649" i="123" s="1"/>
  <c r="Y649" i="123"/>
  <c r="R649" i="123" s="1"/>
  <c r="I646" i="123"/>
  <c r="AA645" i="123"/>
  <c r="T645" i="123" s="1"/>
  <c r="Y645" i="123"/>
  <c r="R645" i="123" s="1"/>
  <c r="I644" i="123"/>
  <c r="AA643" i="123"/>
  <c r="T643" i="123" s="1"/>
  <c r="Y643" i="123"/>
  <c r="R643" i="123" s="1"/>
  <c r="I642" i="123"/>
  <c r="AA641" i="123"/>
  <c r="T641" i="123" s="1"/>
  <c r="I640" i="123"/>
  <c r="AB639" i="123"/>
  <c r="U639" i="123" s="1"/>
  <c r="Z639" i="123"/>
  <c r="S639" i="123" s="1"/>
  <c r="I638" i="123"/>
  <c r="AB637" i="123"/>
  <c r="U637" i="123" s="1"/>
  <c r="Z637" i="123"/>
  <c r="S637" i="123" s="1"/>
  <c r="I636" i="123"/>
  <c r="AB635" i="123"/>
  <c r="U635" i="123" s="1"/>
  <c r="Y635" i="123"/>
  <c r="R635" i="123" s="1"/>
  <c r="I634" i="123"/>
  <c r="AB633" i="123"/>
  <c r="U633" i="123" s="1"/>
  <c r="Z633" i="123"/>
  <c r="S633" i="123" s="1"/>
  <c r="I630" i="123"/>
  <c r="AB629" i="123"/>
  <c r="U629" i="123" s="1"/>
  <c r="Y629" i="123"/>
  <c r="R629" i="123" s="1"/>
  <c r="I628" i="123"/>
  <c r="Z627" i="123"/>
  <c r="S627" i="123" s="1"/>
  <c r="AC627" i="123"/>
  <c r="V627" i="123" s="1"/>
  <c r="I626" i="123"/>
  <c r="AB625" i="123"/>
  <c r="U625" i="123" s="1"/>
  <c r="Z625" i="123"/>
  <c r="S625" i="123" s="1"/>
  <c r="I624" i="123"/>
  <c r="AB623" i="123"/>
  <c r="U623" i="123" s="1"/>
  <c r="Z623" i="123"/>
  <c r="S623" i="123" s="1"/>
  <c r="I622" i="123"/>
  <c r="AB621" i="123"/>
  <c r="U621" i="123" s="1"/>
  <c r="Z621" i="123"/>
  <c r="S621" i="123" s="1"/>
  <c r="I620" i="123"/>
  <c r="AB619" i="123"/>
  <c r="U619" i="123" s="1"/>
  <c r="Y619" i="123"/>
  <c r="R619" i="123" s="1"/>
  <c r="I618" i="123"/>
  <c r="AB617" i="123"/>
  <c r="U617" i="123" s="1"/>
  <c r="Z617" i="123"/>
  <c r="S617" i="123" s="1"/>
  <c r="I616" i="123"/>
  <c r="AB615" i="123"/>
  <c r="U615" i="123" s="1"/>
  <c r="Y615" i="123"/>
  <c r="R615" i="123" s="1"/>
  <c r="I614" i="123"/>
  <c r="AB613" i="123"/>
  <c r="U613" i="123" s="1"/>
  <c r="Y613" i="123"/>
  <c r="R613" i="123" s="1"/>
  <c r="I612" i="123"/>
  <c r="Z611" i="123"/>
  <c r="S611" i="123" s="1"/>
  <c r="AC611" i="123"/>
  <c r="V611" i="123" s="1"/>
  <c r="I610" i="123"/>
  <c r="AB609" i="123"/>
  <c r="U609" i="123" s="1"/>
  <c r="Z609" i="123"/>
  <c r="S609" i="123" s="1"/>
  <c r="I608" i="123"/>
  <c r="AB607" i="123"/>
  <c r="U607" i="123" s="1"/>
  <c r="Z607" i="123"/>
  <c r="S607" i="123" s="1"/>
  <c r="I606" i="123"/>
  <c r="AB605" i="123"/>
  <c r="U605" i="123" s="1"/>
  <c r="Z605" i="123"/>
  <c r="S605" i="123" s="1"/>
  <c r="I604" i="123"/>
  <c r="AB603" i="123"/>
  <c r="U603" i="123" s="1"/>
  <c r="Z603" i="123"/>
  <c r="S603" i="123" s="1"/>
  <c r="I602" i="123"/>
  <c r="AB601" i="123"/>
  <c r="U601" i="123" s="1"/>
  <c r="Z601" i="123"/>
  <c r="S601" i="123" s="1"/>
  <c r="I600" i="123"/>
  <c r="Z599" i="123"/>
  <c r="S599" i="123" s="1"/>
  <c r="AC599" i="123"/>
  <c r="V599" i="123" s="1"/>
  <c r="I598" i="123"/>
  <c r="AB597" i="123"/>
  <c r="U597" i="123" s="1"/>
  <c r="Z597" i="123"/>
  <c r="S597" i="123" s="1"/>
  <c r="AA759" i="123"/>
  <c r="T759" i="123" s="1"/>
  <c r="AB759" i="123"/>
  <c r="U759" i="123" s="1"/>
  <c r="AC757" i="123"/>
  <c r="V757" i="123" s="1"/>
  <c r="AB757" i="123"/>
  <c r="U757" i="123" s="1"/>
  <c r="X756" i="123"/>
  <c r="Q756" i="123" s="1"/>
  <c r="AC756" i="123"/>
  <c r="V756" i="123" s="1"/>
  <c r="Z751" i="123"/>
  <c r="S751" i="123" s="1"/>
  <c r="X750" i="123"/>
  <c r="Q750" i="123" s="1"/>
  <c r="W750" i="123"/>
  <c r="P750" i="123" s="1"/>
  <c r="AA749" i="123"/>
  <c r="T749" i="123" s="1"/>
  <c r="W749" i="123"/>
  <c r="P749" i="123" s="1"/>
  <c r="AC747" i="123"/>
  <c r="V747" i="123" s="1"/>
  <c r="Y747" i="123"/>
  <c r="R747" i="123" s="1"/>
  <c r="X746" i="123"/>
  <c r="Q746" i="123" s="1"/>
  <c r="W746" i="123"/>
  <c r="P746" i="123" s="1"/>
  <c r="Z745" i="123"/>
  <c r="S745" i="123" s="1"/>
  <c r="X744" i="123"/>
  <c r="Q744" i="123" s="1"/>
  <c r="AB744" i="123"/>
  <c r="U744" i="123" s="1"/>
  <c r="AA743" i="123"/>
  <c r="T743" i="123" s="1"/>
  <c r="W743" i="123"/>
  <c r="P743" i="123" s="1"/>
  <c r="AB741" i="123"/>
  <c r="U741" i="123" s="1"/>
  <c r="W741" i="123"/>
  <c r="P741" i="123" s="1"/>
  <c r="AC739" i="123"/>
  <c r="V739" i="123" s="1"/>
  <c r="Y739" i="123"/>
  <c r="R739" i="123" s="1"/>
  <c r="AC734" i="123"/>
  <c r="V734" i="123" s="1"/>
  <c r="Y734" i="123"/>
  <c r="R734" i="123" s="1"/>
  <c r="X733" i="123"/>
  <c r="Q733" i="123" s="1"/>
  <c r="W733" i="123"/>
  <c r="P733" i="123" s="1"/>
  <c r="AA730" i="123"/>
  <c r="T730" i="123" s="1"/>
  <c r="W730" i="123"/>
  <c r="P730" i="123" s="1"/>
  <c r="AC728" i="123"/>
  <c r="V728" i="123" s="1"/>
  <c r="Y728" i="123"/>
  <c r="R728" i="123" s="1"/>
  <c r="X727" i="123"/>
  <c r="Q727" i="123" s="1"/>
  <c r="W727" i="123"/>
  <c r="P727" i="123" s="1"/>
  <c r="AA726" i="123"/>
  <c r="T726" i="123" s="1"/>
  <c r="W726" i="123"/>
  <c r="P726" i="123" s="1"/>
  <c r="AC724" i="123"/>
  <c r="V724" i="123" s="1"/>
  <c r="Y724" i="123"/>
  <c r="R724" i="123" s="1"/>
  <c r="X723" i="123"/>
  <c r="Q723" i="123" s="1"/>
  <c r="W723" i="123"/>
  <c r="P723" i="123" s="1"/>
  <c r="Z722" i="123"/>
  <c r="S722" i="123" s="1"/>
  <c r="X721" i="123"/>
  <c r="Q721" i="123" s="1"/>
  <c r="W721" i="123"/>
  <c r="P721" i="123" s="1"/>
  <c r="AA720" i="123"/>
  <c r="T720" i="123" s="1"/>
  <c r="W720" i="123"/>
  <c r="P720" i="123" s="1"/>
  <c r="AC718" i="123"/>
  <c r="V718" i="123" s="1"/>
  <c r="Y718" i="123"/>
  <c r="R718" i="123" s="1"/>
  <c r="X717" i="123"/>
  <c r="Q717" i="123" s="1"/>
  <c r="W717" i="123"/>
  <c r="P717" i="123" s="1"/>
  <c r="AA716" i="123"/>
  <c r="T716" i="123" s="1"/>
  <c r="W716" i="123"/>
  <c r="P716" i="123" s="1"/>
  <c r="AC714" i="123"/>
  <c r="V714" i="123" s="1"/>
  <c r="Y714" i="123"/>
  <c r="R714" i="123" s="1"/>
  <c r="X713" i="123"/>
  <c r="Q713" i="123" s="1"/>
  <c r="AB713" i="123"/>
  <c r="U713" i="123" s="1"/>
  <c r="Z712" i="123"/>
  <c r="S712" i="123" s="1"/>
  <c r="AC710" i="123"/>
  <c r="V710" i="123" s="1"/>
  <c r="AB710" i="123"/>
  <c r="U710" i="123" s="1"/>
  <c r="X709" i="123"/>
  <c r="Q709" i="123" s="1"/>
  <c r="Z708" i="123"/>
  <c r="S708" i="123" s="1"/>
  <c r="AC706" i="123"/>
  <c r="V706" i="123" s="1"/>
  <c r="AB706" i="123"/>
  <c r="U706" i="123" s="1"/>
  <c r="X705" i="123"/>
  <c r="Q705" i="123" s="1"/>
  <c r="Z704" i="123"/>
  <c r="S704" i="123" s="1"/>
  <c r="AC702" i="123"/>
  <c r="V702" i="123" s="1"/>
  <c r="AB702" i="123"/>
  <c r="U702" i="123" s="1"/>
  <c r="X701" i="123"/>
  <c r="Q701" i="123" s="1"/>
  <c r="Z700" i="123"/>
  <c r="S700" i="123" s="1"/>
  <c r="AC698" i="123"/>
  <c r="V698" i="123" s="1"/>
  <c r="AB698" i="123"/>
  <c r="U698" i="123" s="1"/>
  <c r="X697" i="123"/>
  <c r="Q697" i="123" s="1"/>
  <c r="Z696" i="123"/>
  <c r="S696" i="123" s="1"/>
  <c r="AC694" i="123"/>
  <c r="V694" i="123" s="1"/>
  <c r="AB694" i="123"/>
  <c r="U694" i="123" s="1"/>
  <c r="AC692" i="123"/>
  <c r="V692" i="123" s="1"/>
  <c r="W692" i="123"/>
  <c r="P692" i="123" s="1"/>
  <c r="X691" i="123"/>
  <c r="Q691" i="123" s="1"/>
  <c r="Z690" i="123"/>
  <c r="S690" i="123" s="1"/>
  <c r="X689" i="123"/>
  <c r="Q689" i="123" s="1"/>
  <c r="Z689" i="123"/>
  <c r="S689" i="123" s="1"/>
  <c r="AA688" i="123"/>
  <c r="T688" i="123" s="1"/>
  <c r="W688" i="123"/>
  <c r="P688" i="123" s="1"/>
  <c r="AC686" i="123"/>
  <c r="V686" i="123" s="1"/>
  <c r="W686" i="123"/>
  <c r="P686" i="123" s="1"/>
  <c r="AC684" i="123"/>
  <c r="V684" i="123" s="1"/>
  <c r="AB684" i="123"/>
  <c r="U684" i="123" s="1"/>
  <c r="AC682" i="123"/>
  <c r="V682" i="123" s="1"/>
  <c r="W682" i="123"/>
  <c r="P682" i="123" s="1"/>
  <c r="AC680" i="123"/>
  <c r="V680" i="123" s="1"/>
  <c r="Y680" i="123"/>
  <c r="R680" i="123" s="1"/>
  <c r="X677" i="123"/>
  <c r="Q677" i="123" s="1"/>
  <c r="W677" i="123"/>
  <c r="P677" i="123" s="1"/>
  <c r="AA676" i="123"/>
  <c r="T676" i="123" s="1"/>
  <c r="W676" i="123"/>
  <c r="P676" i="123" s="1"/>
  <c r="AC672" i="123"/>
  <c r="V672" i="123" s="1"/>
  <c r="Y672" i="123"/>
  <c r="R672" i="123" s="1"/>
  <c r="X671" i="123"/>
  <c r="Q671" i="123" s="1"/>
  <c r="W671" i="123"/>
  <c r="P671" i="123" s="1"/>
  <c r="Z670" i="123"/>
  <c r="S670" i="123" s="1"/>
  <c r="X669" i="123"/>
  <c r="Q669" i="123" s="1"/>
  <c r="AB669" i="123"/>
  <c r="U669" i="123" s="1"/>
  <c r="AA668" i="123"/>
  <c r="T668" i="123" s="1"/>
  <c r="W668" i="123"/>
  <c r="P668" i="123" s="1"/>
  <c r="AC666" i="123"/>
  <c r="V666" i="123" s="1"/>
  <c r="Y666" i="123"/>
  <c r="R666" i="123" s="1"/>
  <c r="X665" i="123"/>
  <c r="Q665" i="123" s="1"/>
  <c r="W665" i="123"/>
  <c r="P665" i="123" s="1"/>
  <c r="AA664" i="123"/>
  <c r="T664" i="123" s="1"/>
  <c r="W664" i="123"/>
  <c r="P664" i="123" s="1"/>
  <c r="AC662" i="123"/>
  <c r="V662" i="123" s="1"/>
  <c r="Y662" i="123"/>
  <c r="R662" i="123" s="1"/>
  <c r="X661" i="123"/>
  <c r="Q661" i="123" s="1"/>
  <c r="W661" i="123"/>
  <c r="P661" i="123" s="1"/>
  <c r="AA660" i="123"/>
  <c r="T660" i="123" s="1"/>
  <c r="W660" i="123"/>
  <c r="P660" i="123" s="1"/>
  <c r="AC658" i="123"/>
  <c r="V658" i="123" s="1"/>
  <c r="Y658" i="123"/>
  <c r="R658" i="123" s="1"/>
  <c r="X657" i="123"/>
  <c r="Q657" i="123" s="1"/>
  <c r="Z657" i="123"/>
  <c r="S657" i="123" s="1"/>
  <c r="AA656" i="123"/>
  <c r="T656" i="123" s="1"/>
  <c r="W656" i="123"/>
  <c r="P656" i="123" s="1"/>
  <c r="AC654" i="123"/>
  <c r="V654" i="123" s="1"/>
  <c r="Y654" i="123"/>
  <c r="R654" i="123" s="1"/>
  <c r="X653" i="123"/>
  <c r="Q653" i="123" s="1"/>
  <c r="W653" i="123"/>
  <c r="P653" i="123" s="1"/>
  <c r="AA652" i="123"/>
  <c r="T652" i="123" s="1"/>
  <c r="W652" i="123"/>
  <c r="P652" i="123" s="1"/>
  <c r="AC650" i="123"/>
  <c r="V650" i="123" s="1"/>
  <c r="W650" i="123"/>
  <c r="P650" i="123" s="1"/>
  <c r="AC646" i="123"/>
  <c r="V646" i="123" s="1"/>
  <c r="Y646" i="123"/>
  <c r="R646" i="123" s="1"/>
  <c r="X645" i="123"/>
  <c r="Q645" i="123" s="1"/>
  <c r="W645" i="123"/>
  <c r="P645" i="123" s="1"/>
  <c r="Z644" i="123"/>
  <c r="S644" i="123" s="1"/>
  <c r="X643" i="123"/>
  <c r="Q643" i="123" s="1"/>
  <c r="AB643" i="123"/>
  <c r="U643" i="123" s="1"/>
  <c r="AA642" i="123"/>
  <c r="T642" i="123" s="1"/>
  <c r="W642" i="123"/>
  <c r="P642" i="123" s="1"/>
  <c r="X641" i="123"/>
  <c r="Q641" i="123" s="1"/>
  <c r="AB641" i="123"/>
  <c r="U641" i="123" s="1"/>
  <c r="Z640" i="123"/>
  <c r="S640" i="123" s="1"/>
  <c r="AC638" i="123"/>
  <c r="V638" i="123" s="1"/>
  <c r="AB638" i="123"/>
  <c r="U638" i="123" s="1"/>
  <c r="X637" i="123"/>
  <c r="Q637" i="123" s="1"/>
  <c r="Z636" i="123"/>
  <c r="S636" i="123" s="1"/>
  <c r="X635" i="123"/>
  <c r="Q635" i="123" s="1"/>
  <c r="AA635" i="123"/>
  <c r="T635" i="123" s="1"/>
  <c r="Z634" i="123"/>
  <c r="S634" i="123" s="1"/>
  <c r="AC630" i="123"/>
  <c r="V630" i="123" s="1"/>
  <c r="W630" i="123"/>
  <c r="P630" i="123" s="1"/>
  <c r="AC628" i="123"/>
  <c r="V628" i="123" s="1"/>
  <c r="W628" i="123"/>
  <c r="P628" i="123" s="1"/>
  <c r="AC626" i="123"/>
  <c r="V626" i="123" s="1"/>
  <c r="AB626" i="123"/>
  <c r="U626" i="123" s="1"/>
  <c r="X625" i="123"/>
  <c r="Q625" i="123" s="1"/>
  <c r="Z624" i="123"/>
  <c r="S624" i="123" s="1"/>
  <c r="AC622" i="123"/>
  <c r="V622" i="123" s="1"/>
  <c r="AB622" i="123"/>
  <c r="U622" i="123" s="1"/>
  <c r="X621" i="123"/>
  <c r="Q621" i="123" s="1"/>
  <c r="Z620" i="123"/>
  <c r="S620" i="123" s="1"/>
  <c r="X619" i="123"/>
  <c r="Q619" i="123" s="1"/>
  <c r="AA619" i="123"/>
  <c r="T619" i="123" s="1"/>
  <c r="Z618" i="123"/>
  <c r="S618" i="123" s="1"/>
  <c r="AC616" i="123"/>
  <c r="V616" i="123" s="1"/>
  <c r="AB616" i="123"/>
  <c r="U616" i="123" s="1"/>
  <c r="AC614" i="123"/>
  <c r="V614" i="123" s="1"/>
  <c r="W614" i="123"/>
  <c r="P614" i="123" s="1"/>
  <c r="AC612" i="123"/>
  <c r="V612" i="123" s="1"/>
  <c r="W612" i="123"/>
  <c r="P612" i="123" s="1"/>
  <c r="AC610" i="123"/>
  <c r="V610" i="123" s="1"/>
  <c r="AB610" i="123"/>
  <c r="U610" i="123" s="1"/>
  <c r="X609" i="123"/>
  <c r="Q609" i="123" s="1"/>
  <c r="Z608" i="123"/>
  <c r="S608" i="123" s="1"/>
  <c r="AC606" i="123"/>
  <c r="V606" i="123" s="1"/>
  <c r="AB606" i="123"/>
  <c r="U606" i="123" s="1"/>
  <c r="X605" i="123"/>
  <c r="Q605" i="123" s="1"/>
  <c r="Z604" i="123"/>
  <c r="S604" i="123" s="1"/>
  <c r="AC602" i="123"/>
  <c r="V602" i="123" s="1"/>
  <c r="AB602" i="123"/>
  <c r="U602" i="123" s="1"/>
  <c r="X601" i="123"/>
  <c r="Q601" i="123" s="1"/>
  <c r="Z600" i="123"/>
  <c r="S600" i="123" s="1"/>
  <c r="X599" i="123"/>
  <c r="Q599" i="123" s="1"/>
  <c r="Y599" i="123"/>
  <c r="R599" i="123" s="1"/>
  <c r="Y598" i="123"/>
  <c r="R598" i="123" s="1"/>
  <c r="AC596" i="123"/>
  <c r="V596" i="123" s="1"/>
  <c r="AB596" i="123"/>
  <c r="U596" i="123" s="1"/>
  <c r="I596" i="123"/>
  <c r="AB595" i="123"/>
  <c r="U595" i="123" s="1"/>
  <c r="Z595" i="123"/>
  <c r="S595" i="123" s="1"/>
  <c r="I594" i="123"/>
  <c r="AB593" i="123"/>
  <c r="U593" i="123" s="1"/>
  <c r="Y593" i="123"/>
  <c r="R593" i="123" s="1"/>
  <c r="I592" i="123"/>
  <c r="AA591" i="123"/>
  <c r="T591" i="123" s="1"/>
  <c r="I590" i="123"/>
  <c r="AB589" i="123"/>
  <c r="U589" i="123" s="1"/>
  <c r="Z589" i="123"/>
  <c r="S589" i="123" s="1"/>
  <c r="I588" i="123"/>
  <c r="I587" i="123"/>
  <c r="I586" i="123"/>
  <c r="AB585" i="123"/>
  <c r="U585" i="123" s="1"/>
  <c r="Z585" i="123"/>
  <c r="S585" i="123" s="1"/>
  <c r="I584" i="123"/>
  <c r="AB583" i="123"/>
  <c r="U583" i="123" s="1"/>
  <c r="Z583" i="123"/>
  <c r="S583" i="123" s="1"/>
  <c r="I582" i="123"/>
  <c r="AB581" i="123"/>
  <c r="U581" i="123" s="1"/>
  <c r="Z581" i="123"/>
  <c r="S581" i="123" s="1"/>
  <c r="I580" i="123"/>
  <c r="AA579" i="123"/>
  <c r="T579" i="123" s="1"/>
  <c r="Y579" i="123"/>
  <c r="R579" i="123" s="1"/>
  <c r="I578" i="123"/>
  <c r="AB577" i="123"/>
  <c r="U577" i="123" s="1"/>
  <c r="Y577" i="123"/>
  <c r="R577" i="123" s="1"/>
  <c r="I576" i="123"/>
  <c r="AA575" i="123"/>
  <c r="T575" i="123" s="1"/>
  <c r="Y575" i="123"/>
  <c r="R575" i="123" s="1"/>
  <c r="I574" i="123"/>
  <c r="AB573" i="123"/>
  <c r="U573" i="123" s="1"/>
  <c r="Z573" i="123"/>
  <c r="S573" i="123" s="1"/>
  <c r="I572" i="123"/>
  <c r="AA571" i="123"/>
  <c r="T571" i="123" s="1"/>
  <c r="Y571" i="123"/>
  <c r="R571" i="123" s="1"/>
  <c r="I570" i="123"/>
  <c r="AA569" i="123"/>
  <c r="T569" i="123" s="1"/>
  <c r="Y569" i="123"/>
  <c r="R569" i="123" s="1"/>
  <c r="I568" i="123"/>
  <c r="AA567" i="123"/>
  <c r="T567" i="123" s="1"/>
  <c r="Y567" i="123"/>
  <c r="R567" i="123" s="1"/>
  <c r="I566" i="123"/>
  <c r="AA565" i="123"/>
  <c r="T565" i="123" s="1"/>
  <c r="Y565" i="123"/>
  <c r="R565" i="123" s="1"/>
  <c r="I564" i="123"/>
  <c r="AA563" i="123"/>
  <c r="T563" i="123" s="1"/>
  <c r="Y563" i="123"/>
  <c r="R563" i="123" s="1"/>
  <c r="I562" i="123"/>
  <c r="AA561" i="123"/>
  <c r="T561" i="123" s="1"/>
  <c r="Y561" i="123"/>
  <c r="R561" i="123" s="1"/>
  <c r="I560" i="123"/>
  <c r="AA559" i="123"/>
  <c r="T559" i="123" s="1"/>
  <c r="Y559" i="123"/>
  <c r="R559" i="123" s="1"/>
  <c r="I558" i="123"/>
  <c r="AA557" i="123"/>
  <c r="T557" i="123" s="1"/>
  <c r="Y557" i="123"/>
  <c r="R557" i="123" s="1"/>
  <c r="I540" i="123"/>
  <c r="AA539" i="123"/>
  <c r="T539" i="123" s="1"/>
  <c r="Y539" i="123"/>
  <c r="R539" i="123" s="1"/>
  <c r="I538" i="123"/>
  <c r="AA537" i="123"/>
  <c r="T537" i="123" s="1"/>
  <c r="Y537" i="123"/>
  <c r="R537" i="123" s="1"/>
  <c r="I536" i="123"/>
  <c r="AA535" i="123"/>
  <c r="T535" i="123" s="1"/>
  <c r="Y535" i="123"/>
  <c r="R535" i="123" s="1"/>
  <c r="I534" i="123"/>
  <c r="AA533" i="123"/>
  <c r="T533" i="123" s="1"/>
  <c r="Y533" i="123"/>
  <c r="R533" i="123" s="1"/>
  <c r="I532" i="123"/>
  <c r="AA531" i="123"/>
  <c r="T531" i="123" s="1"/>
  <c r="Y531" i="123"/>
  <c r="R531" i="123" s="1"/>
  <c r="I530" i="123"/>
  <c r="AA529" i="123"/>
  <c r="T529" i="123" s="1"/>
  <c r="Y529" i="123"/>
  <c r="R529" i="123" s="1"/>
  <c r="I528" i="123"/>
  <c r="X760" i="123"/>
  <c r="Q760" i="123" s="1"/>
  <c r="AA760" i="123"/>
  <c r="T760" i="123" s="1"/>
  <c r="X759" i="123"/>
  <c r="Q759" i="123" s="1"/>
  <c r="W759" i="123"/>
  <c r="P759" i="123" s="1"/>
  <c r="X758" i="123"/>
  <c r="Q758" i="123" s="1"/>
  <c r="AA758" i="123"/>
  <c r="T758" i="123" s="1"/>
  <c r="X757" i="123"/>
  <c r="Q757" i="123" s="1"/>
  <c r="Y757" i="123"/>
  <c r="R757" i="123" s="1"/>
  <c r="AC751" i="123"/>
  <c r="V751" i="123" s="1"/>
  <c r="X751" i="123"/>
  <c r="Q751" i="123" s="1"/>
  <c r="AA751" i="123"/>
  <c r="T751" i="123" s="1"/>
  <c r="AC749" i="123"/>
  <c r="V749" i="123" s="1"/>
  <c r="X749" i="123"/>
  <c r="Q749" i="123" s="1"/>
  <c r="Y749" i="123"/>
  <c r="R749" i="123" s="1"/>
  <c r="X748" i="123"/>
  <c r="Q748" i="123" s="1"/>
  <c r="W748" i="123"/>
  <c r="P748" i="123" s="1"/>
  <c r="AA747" i="123"/>
  <c r="T747" i="123" s="1"/>
  <c r="X747" i="123"/>
  <c r="Q747" i="123" s="1"/>
  <c r="W747" i="123"/>
  <c r="P747" i="123" s="1"/>
  <c r="AC745" i="123"/>
  <c r="V745" i="123" s="1"/>
  <c r="X745" i="123"/>
  <c r="Q745" i="123" s="1"/>
  <c r="AA745" i="123"/>
  <c r="T745" i="123" s="1"/>
  <c r="AC743" i="123"/>
  <c r="V743" i="123" s="1"/>
  <c r="X743" i="123"/>
  <c r="Q743" i="123" s="1"/>
  <c r="Y743" i="123"/>
  <c r="R743" i="123" s="1"/>
  <c r="X742" i="123"/>
  <c r="Q742" i="123" s="1"/>
  <c r="AB742" i="123"/>
  <c r="U742" i="123" s="1"/>
  <c r="X741" i="123"/>
  <c r="Q741" i="123" s="1"/>
  <c r="AA741" i="123"/>
  <c r="T741" i="123" s="1"/>
  <c r="X740" i="123"/>
  <c r="Q740" i="123" s="1"/>
  <c r="AB740" i="123"/>
  <c r="U740" i="123" s="1"/>
  <c r="AA739" i="123"/>
  <c r="T739" i="123" s="1"/>
  <c r="X739" i="123"/>
  <c r="Q739" i="123" s="1"/>
  <c r="W739" i="123"/>
  <c r="P739" i="123" s="1"/>
  <c r="X735" i="123"/>
  <c r="Q735" i="123" s="1"/>
  <c r="W735" i="123"/>
  <c r="P735" i="123" s="1"/>
  <c r="AA734" i="123"/>
  <c r="T734" i="123" s="1"/>
  <c r="X734" i="123"/>
  <c r="Q734" i="123" s="1"/>
  <c r="W734" i="123"/>
  <c r="P734" i="123" s="1"/>
  <c r="AC730" i="123"/>
  <c r="V730" i="123" s="1"/>
  <c r="X730" i="123"/>
  <c r="Q730" i="123" s="1"/>
  <c r="Y730" i="123"/>
  <c r="R730" i="123" s="1"/>
  <c r="X729" i="123"/>
  <c r="Q729" i="123" s="1"/>
  <c r="W729" i="123"/>
  <c r="P729" i="123" s="1"/>
  <c r="AA728" i="123"/>
  <c r="T728" i="123" s="1"/>
  <c r="X728" i="123"/>
  <c r="Q728" i="123" s="1"/>
  <c r="W728" i="123"/>
  <c r="P728" i="123" s="1"/>
  <c r="AC726" i="123"/>
  <c r="V726" i="123" s="1"/>
  <c r="X726" i="123"/>
  <c r="Q726" i="123" s="1"/>
  <c r="Y726" i="123"/>
  <c r="R726" i="123" s="1"/>
  <c r="X725" i="123"/>
  <c r="Q725" i="123" s="1"/>
  <c r="W725" i="123"/>
  <c r="P725" i="123" s="1"/>
  <c r="AA724" i="123"/>
  <c r="T724" i="123" s="1"/>
  <c r="X724" i="123"/>
  <c r="Q724" i="123" s="1"/>
  <c r="W724" i="123"/>
  <c r="P724" i="123" s="1"/>
  <c r="AC722" i="123"/>
  <c r="V722" i="123" s="1"/>
  <c r="X722" i="123"/>
  <c r="Q722" i="123" s="1"/>
  <c r="W722" i="123"/>
  <c r="P722" i="123" s="1"/>
  <c r="AC720" i="123"/>
  <c r="V720" i="123" s="1"/>
  <c r="X720" i="123"/>
  <c r="Q720" i="123" s="1"/>
  <c r="Y720" i="123"/>
  <c r="R720" i="123" s="1"/>
  <c r="X719" i="123"/>
  <c r="Q719" i="123" s="1"/>
  <c r="W719" i="123"/>
  <c r="P719" i="123" s="1"/>
  <c r="AA718" i="123"/>
  <c r="T718" i="123" s="1"/>
  <c r="X718" i="123"/>
  <c r="Q718" i="123" s="1"/>
  <c r="W718" i="123"/>
  <c r="P718" i="123" s="1"/>
  <c r="AC716" i="123"/>
  <c r="V716" i="123" s="1"/>
  <c r="X716" i="123"/>
  <c r="Q716" i="123" s="1"/>
  <c r="Y716" i="123"/>
  <c r="R716" i="123" s="1"/>
  <c r="X715" i="123"/>
  <c r="Q715" i="123" s="1"/>
  <c r="W715" i="123"/>
  <c r="P715" i="123" s="1"/>
  <c r="AA714" i="123"/>
  <c r="T714" i="123" s="1"/>
  <c r="X714" i="123"/>
  <c r="Q714" i="123" s="1"/>
  <c r="W714" i="123"/>
  <c r="P714" i="123" s="1"/>
  <c r="AC712" i="123"/>
  <c r="V712" i="123" s="1"/>
  <c r="X712" i="123"/>
  <c r="Q712" i="123" s="1"/>
  <c r="AB712" i="123"/>
  <c r="U712" i="123" s="1"/>
  <c r="X711" i="123"/>
  <c r="Q711" i="123" s="1"/>
  <c r="X710" i="123"/>
  <c r="Q710" i="123" s="1"/>
  <c r="Z710" i="123"/>
  <c r="S710" i="123" s="1"/>
  <c r="AC708" i="123"/>
  <c r="V708" i="123" s="1"/>
  <c r="X708" i="123"/>
  <c r="Q708" i="123" s="1"/>
  <c r="AB708" i="123"/>
  <c r="U708" i="123" s="1"/>
  <c r="X707" i="123"/>
  <c r="Q707" i="123" s="1"/>
  <c r="X706" i="123"/>
  <c r="Q706" i="123" s="1"/>
  <c r="Z706" i="123"/>
  <c r="S706" i="123" s="1"/>
  <c r="AC704" i="123"/>
  <c r="V704" i="123" s="1"/>
  <c r="X704" i="123"/>
  <c r="Q704" i="123" s="1"/>
  <c r="AB704" i="123"/>
  <c r="U704" i="123" s="1"/>
  <c r="X703" i="123"/>
  <c r="Q703" i="123" s="1"/>
  <c r="X702" i="123"/>
  <c r="Q702" i="123" s="1"/>
  <c r="Z702" i="123"/>
  <c r="S702" i="123" s="1"/>
  <c r="AC700" i="123"/>
  <c r="V700" i="123" s="1"/>
  <c r="X700" i="123"/>
  <c r="Q700" i="123" s="1"/>
  <c r="AB700" i="123"/>
  <c r="U700" i="123" s="1"/>
  <c r="X699" i="123"/>
  <c r="Q699" i="123" s="1"/>
  <c r="X698" i="123"/>
  <c r="Q698" i="123" s="1"/>
  <c r="Z698" i="123"/>
  <c r="S698" i="123" s="1"/>
  <c r="AC696" i="123"/>
  <c r="V696" i="123" s="1"/>
  <c r="X696" i="123"/>
  <c r="Q696" i="123" s="1"/>
  <c r="AB696" i="123"/>
  <c r="U696" i="123" s="1"/>
  <c r="X695" i="123"/>
  <c r="Q695" i="123" s="1"/>
  <c r="X694" i="123"/>
  <c r="Q694" i="123" s="1"/>
  <c r="Z694" i="123"/>
  <c r="S694" i="123" s="1"/>
  <c r="X693" i="123"/>
  <c r="Q693" i="123" s="1"/>
  <c r="AA693" i="123"/>
  <c r="T693" i="123" s="1"/>
  <c r="X692" i="123"/>
  <c r="Q692" i="123" s="1"/>
  <c r="Z692" i="123"/>
  <c r="S692" i="123" s="1"/>
  <c r="AC690" i="123"/>
  <c r="V690" i="123" s="1"/>
  <c r="X690" i="123"/>
  <c r="Q690" i="123" s="1"/>
  <c r="AB690" i="123"/>
  <c r="U690" i="123" s="1"/>
  <c r="AC688" i="123"/>
  <c r="V688" i="123" s="1"/>
  <c r="X688" i="123"/>
  <c r="Q688" i="123" s="1"/>
  <c r="Y688" i="123"/>
  <c r="R688" i="123" s="1"/>
  <c r="X687" i="123"/>
  <c r="Q687" i="123" s="1"/>
  <c r="W687" i="123"/>
  <c r="P687" i="123" s="1"/>
  <c r="X686" i="123"/>
  <c r="Q686" i="123" s="1"/>
  <c r="Z686" i="123"/>
  <c r="S686" i="123" s="1"/>
  <c r="X685" i="123"/>
  <c r="Q685" i="123" s="1"/>
  <c r="AB685" i="123"/>
  <c r="U685" i="123" s="1"/>
  <c r="X684" i="123"/>
  <c r="Q684" i="123" s="1"/>
  <c r="Z684" i="123"/>
  <c r="S684" i="123" s="1"/>
  <c r="X683" i="123"/>
  <c r="Q683" i="123" s="1"/>
  <c r="W683" i="123"/>
  <c r="P683" i="123" s="1"/>
  <c r="X682" i="123"/>
  <c r="Q682" i="123" s="1"/>
  <c r="Z682" i="123"/>
  <c r="S682" i="123" s="1"/>
  <c r="X681" i="123"/>
  <c r="Q681" i="123" s="1"/>
  <c r="AB681" i="123"/>
  <c r="U681" i="123" s="1"/>
  <c r="AA680" i="123"/>
  <c r="T680" i="123" s="1"/>
  <c r="X680" i="123"/>
  <c r="Q680" i="123" s="1"/>
  <c r="W680" i="123"/>
  <c r="P680" i="123" s="1"/>
  <c r="AC676" i="123"/>
  <c r="V676" i="123" s="1"/>
  <c r="X676" i="123"/>
  <c r="Q676" i="123" s="1"/>
  <c r="Y676" i="123"/>
  <c r="R676" i="123" s="1"/>
  <c r="X673" i="123"/>
  <c r="Q673" i="123" s="1"/>
  <c r="W673" i="123"/>
  <c r="P673" i="123" s="1"/>
  <c r="AA672" i="123"/>
  <c r="T672" i="123" s="1"/>
  <c r="X672" i="123"/>
  <c r="Q672" i="123" s="1"/>
  <c r="W672" i="123"/>
  <c r="P672" i="123" s="1"/>
  <c r="AC670" i="123"/>
  <c r="V670" i="123" s="1"/>
  <c r="X670" i="123"/>
  <c r="Q670" i="123" s="1"/>
  <c r="W670" i="123"/>
  <c r="P670" i="123" s="1"/>
  <c r="AC668" i="123"/>
  <c r="V668" i="123" s="1"/>
  <c r="X668" i="123"/>
  <c r="Q668" i="123" s="1"/>
  <c r="Y668" i="123"/>
  <c r="R668" i="123" s="1"/>
  <c r="X667" i="123"/>
  <c r="Q667" i="123" s="1"/>
  <c r="W667" i="123"/>
  <c r="P667" i="123" s="1"/>
  <c r="AA666" i="123"/>
  <c r="T666" i="123" s="1"/>
  <c r="X666" i="123"/>
  <c r="Q666" i="123" s="1"/>
  <c r="W666" i="123"/>
  <c r="P666" i="123" s="1"/>
  <c r="AC664" i="123"/>
  <c r="V664" i="123" s="1"/>
  <c r="X664" i="123"/>
  <c r="Q664" i="123" s="1"/>
  <c r="Y664" i="123"/>
  <c r="R664" i="123" s="1"/>
  <c r="X663" i="123"/>
  <c r="Q663" i="123" s="1"/>
  <c r="W663" i="123"/>
  <c r="P663" i="123" s="1"/>
  <c r="AA662" i="123"/>
  <c r="T662" i="123" s="1"/>
  <c r="X662" i="123"/>
  <c r="Q662" i="123" s="1"/>
  <c r="W662" i="123"/>
  <c r="P662" i="123" s="1"/>
  <c r="AC660" i="123"/>
  <c r="V660" i="123" s="1"/>
  <c r="X660" i="123"/>
  <c r="Q660" i="123" s="1"/>
  <c r="Y660" i="123"/>
  <c r="R660" i="123" s="1"/>
  <c r="X659" i="123"/>
  <c r="Q659" i="123" s="1"/>
  <c r="W659" i="123"/>
  <c r="P659" i="123" s="1"/>
  <c r="AA658" i="123"/>
  <c r="T658" i="123" s="1"/>
  <c r="X658" i="123"/>
  <c r="Q658" i="123" s="1"/>
  <c r="W658" i="123"/>
  <c r="P658" i="123" s="1"/>
  <c r="AC656" i="123"/>
  <c r="V656" i="123" s="1"/>
  <c r="X656" i="123"/>
  <c r="Q656" i="123" s="1"/>
  <c r="Y656" i="123"/>
  <c r="R656" i="123" s="1"/>
  <c r="X655" i="123"/>
  <c r="Q655" i="123" s="1"/>
  <c r="W655" i="123"/>
  <c r="P655" i="123" s="1"/>
  <c r="AA654" i="123"/>
  <c r="T654" i="123" s="1"/>
  <c r="X654" i="123"/>
  <c r="Q654" i="123" s="1"/>
  <c r="W654" i="123"/>
  <c r="P654" i="123" s="1"/>
  <c r="AC652" i="123"/>
  <c r="V652" i="123" s="1"/>
  <c r="X652" i="123"/>
  <c r="Q652" i="123" s="1"/>
  <c r="Y652" i="123"/>
  <c r="R652" i="123" s="1"/>
  <c r="X651" i="123"/>
  <c r="Q651" i="123" s="1"/>
  <c r="W651" i="123"/>
  <c r="P651" i="123" s="1"/>
  <c r="X650" i="123"/>
  <c r="Q650" i="123" s="1"/>
  <c r="Z650" i="123"/>
  <c r="S650" i="123" s="1"/>
  <c r="X649" i="123"/>
  <c r="Q649" i="123" s="1"/>
  <c r="AB649" i="123"/>
  <c r="U649" i="123" s="1"/>
  <c r="AA646" i="123"/>
  <c r="T646" i="123" s="1"/>
  <c r="X646" i="123"/>
  <c r="Q646" i="123" s="1"/>
  <c r="W646" i="123"/>
  <c r="P646" i="123" s="1"/>
  <c r="AC644" i="123"/>
  <c r="V644" i="123" s="1"/>
  <c r="X644" i="123"/>
  <c r="Q644" i="123" s="1"/>
  <c r="W644" i="123"/>
  <c r="P644" i="123" s="1"/>
  <c r="AC642" i="123"/>
  <c r="V642" i="123" s="1"/>
  <c r="X642" i="123"/>
  <c r="Q642" i="123" s="1"/>
  <c r="Y642" i="123"/>
  <c r="R642" i="123" s="1"/>
  <c r="AC640" i="123"/>
  <c r="V640" i="123" s="1"/>
  <c r="X640" i="123"/>
  <c r="Q640" i="123" s="1"/>
  <c r="AB640" i="123"/>
  <c r="U640" i="123" s="1"/>
  <c r="X639" i="123"/>
  <c r="Q639" i="123" s="1"/>
  <c r="X638" i="123"/>
  <c r="Q638" i="123" s="1"/>
  <c r="Z638" i="123"/>
  <c r="S638" i="123" s="1"/>
  <c r="AC636" i="123"/>
  <c r="V636" i="123" s="1"/>
  <c r="X636" i="123"/>
  <c r="Q636" i="123" s="1"/>
  <c r="AB636" i="123"/>
  <c r="U636" i="123" s="1"/>
  <c r="AC634" i="123"/>
  <c r="V634" i="123" s="1"/>
  <c r="X634" i="123"/>
  <c r="Q634" i="123" s="1"/>
  <c r="W634" i="123"/>
  <c r="P634" i="123" s="1"/>
  <c r="X633" i="123"/>
  <c r="Q633" i="123" s="1"/>
  <c r="X630" i="123"/>
  <c r="Q630" i="123" s="1"/>
  <c r="Z630" i="123"/>
  <c r="S630" i="123" s="1"/>
  <c r="X629" i="123"/>
  <c r="Q629" i="123" s="1"/>
  <c r="AA629" i="123"/>
  <c r="T629" i="123" s="1"/>
  <c r="X628" i="123"/>
  <c r="Q628" i="123" s="1"/>
  <c r="Z628" i="123"/>
  <c r="S628" i="123" s="1"/>
  <c r="X627" i="123"/>
  <c r="Q627" i="123" s="1"/>
  <c r="Y627" i="123"/>
  <c r="R627" i="123" s="1"/>
  <c r="X626" i="123"/>
  <c r="Q626" i="123" s="1"/>
  <c r="Y626" i="123"/>
  <c r="R626" i="123" s="1"/>
  <c r="AC624" i="123"/>
  <c r="V624" i="123" s="1"/>
  <c r="X624" i="123"/>
  <c r="Q624" i="123" s="1"/>
  <c r="AB624" i="123"/>
  <c r="U624" i="123" s="1"/>
  <c r="X623" i="123"/>
  <c r="Q623" i="123" s="1"/>
  <c r="X622" i="123"/>
  <c r="Q622" i="123" s="1"/>
  <c r="Z622" i="123"/>
  <c r="S622" i="123" s="1"/>
  <c r="AC620" i="123"/>
  <c r="V620" i="123" s="1"/>
  <c r="X620" i="123"/>
  <c r="Q620" i="123" s="1"/>
  <c r="AB620" i="123"/>
  <c r="U620" i="123" s="1"/>
  <c r="AC618" i="123"/>
  <c r="V618" i="123" s="1"/>
  <c r="X618" i="123"/>
  <c r="Q618" i="123" s="1"/>
  <c r="W618" i="123"/>
  <c r="P618" i="123" s="1"/>
  <c r="X617" i="123"/>
  <c r="Q617" i="123" s="1"/>
  <c r="X616" i="123"/>
  <c r="Q616" i="123" s="1"/>
  <c r="Z616" i="123"/>
  <c r="S616" i="123" s="1"/>
  <c r="X615" i="123"/>
  <c r="Q615" i="123" s="1"/>
  <c r="AA615" i="123"/>
  <c r="T615" i="123" s="1"/>
  <c r="X614" i="123"/>
  <c r="Q614" i="123" s="1"/>
  <c r="Z614" i="123"/>
  <c r="S614" i="123" s="1"/>
  <c r="X613" i="123"/>
  <c r="Q613" i="123" s="1"/>
  <c r="AA613" i="123"/>
  <c r="T613" i="123" s="1"/>
  <c r="X612" i="123"/>
  <c r="Q612" i="123" s="1"/>
  <c r="Z612" i="123"/>
  <c r="S612" i="123" s="1"/>
  <c r="X611" i="123"/>
  <c r="Q611" i="123" s="1"/>
  <c r="Y611" i="123"/>
  <c r="R611" i="123" s="1"/>
  <c r="X610" i="123"/>
  <c r="Q610" i="123" s="1"/>
  <c r="Y610" i="123"/>
  <c r="R610" i="123" s="1"/>
  <c r="AC608" i="123"/>
  <c r="V608" i="123" s="1"/>
  <c r="X608" i="123"/>
  <c r="Q608" i="123" s="1"/>
  <c r="AB608" i="123"/>
  <c r="U608" i="123" s="1"/>
  <c r="X607" i="123"/>
  <c r="Q607" i="123" s="1"/>
  <c r="X606" i="123"/>
  <c r="Q606" i="123" s="1"/>
  <c r="Z606" i="123"/>
  <c r="S606" i="123" s="1"/>
  <c r="AC604" i="123"/>
  <c r="V604" i="123" s="1"/>
  <c r="X604" i="123"/>
  <c r="Q604" i="123" s="1"/>
  <c r="AB604" i="123"/>
  <c r="U604" i="123" s="1"/>
  <c r="X603" i="123"/>
  <c r="Q603" i="123" s="1"/>
  <c r="X602" i="123"/>
  <c r="Q602" i="123" s="1"/>
  <c r="Z602" i="123"/>
  <c r="S602" i="123" s="1"/>
  <c r="AC600" i="123"/>
  <c r="V600" i="123" s="1"/>
  <c r="X600" i="123"/>
  <c r="Q600" i="123" s="1"/>
  <c r="AB600" i="123"/>
  <c r="U600" i="123" s="1"/>
  <c r="AC598" i="123"/>
  <c r="V598" i="123" s="1"/>
  <c r="X598" i="123"/>
  <c r="Q598" i="123" s="1"/>
  <c r="AB598" i="123"/>
  <c r="U598" i="123" s="1"/>
  <c r="X597" i="123"/>
  <c r="Q597" i="123" s="1"/>
  <c r="X596" i="123"/>
  <c r="Q596" i="123" s="1"/>
  <c r="Z596" i="123"/>
  <c r="S596" i="123" s="1"/>
  <c r="X595" i="123"/>
  <c r="Q595" i="123" s="1"/>
  <c r="AC594" i="123"/>
  <c r="V594" i="123" s="1"/>
  <c r="Z594" i="123"/>
  <c r="S594" i="123" s="1"/>
  <c r="X594" i="123"/>
  <c r="Q594" i="123" s="1"/>
  <c r="AB594" i="123"/>
  <c r="U594" i="123" s="1"/>
  <c r="X593" i="123"/>
  <c r="Q593" i="123" s="1"/>
  <c r="AA593" i="123"/>
  <c r="T593" i="123" s="1"/>
  <c r="AC592" i="123"/>
  <c r="V592" i="123" s="1"/>
  <c r="Z592" i="123"/>
  <c r="S592" i="123" s="1"/>
  <c r="X592" i="123"/>
  <c r="Q592" i="123" s="1"/>
  <c r="W592" i="123"/>
  <c r="P592" i="123" s="1"/>
  <c r="X591" i="123"/>
  <c r="Q591" i="123" s="1"/>
  <c r="AB591" i="123"/>
  <c r="U591" i="123" s="1"/>
  <c r="AC590" i="123"/>
  <c r="V590" i="123" s="1"/>
  <c r="Y590" i="123"/>
  <c r="R590" i="123" s="1"/>
  <c r="X590" i="123"/>
  <c r="Q590" i="123" s="1"/>
  <c r="AB590" i="123"/>
  <c r="U590" i="123" s="1"/>
  <c r="X589" i="123"/>
  <c r="Q589" i="123" s="1"/>
  <c r="AC588" i="123"/>
  <c r="V588" i="123" s="1"/>
  <c r="AA588" i="123"/>
  <c r="T588" i="123" s="1"/>
  <c r="Y588" i="123"/>
  <c r="R588" i="123" s="1"/>
  <c r="X588" i="123"/>
  <c r="Q588" i="123" s="1"/>
  <c r="W588" i="123"/>
  <c r="P588" i="123" s="1"/>
  <c r="X585" i="123"/>
  <c r="Q585" i="123" s="1"/>
  <c r="AC584" i="123"/>
  <c r="V584" i="123" s="1"/>
  <c r="Z584" i="123"/>
  <c r="S584" i="123" s="1"/>
  <c r="X584" i="123"/>
  <c r="Q584" i="123" s="1"/>
  <c r="AB584" i="123"/>
  <c r="U584" i="123" s="1"/>
  <c r="X583" i="123"/>
  <c r="Q583" i="123" s="1"/>
  <c r="AC582" i="123"/>
  <c r="V582" i="123" s="1"/>
  <c r="Z582" i="123"/>
  <c r="S582" i="123" s="1"/>
  <c r="X582" i="123"/>
  <c r="Q582" i="123" s="1"/>
  <c r="AB582" i="123"/>
  <c r="U582" i="123" s="1"/>
  <c r="X581" i="123"/>
  <c r="Q581" i="123" s="1"/>
  <c r="AC580" i="123"/>
  <c r="V580" i="123" s="1"/>
  <c r="Z580" i="123"/>
  <c r="S580" i="123" s="1"/>
  <c r="X580" i="123"/>
  <c r="Q580" i="123" s="1"/>
  <c r="W580" i="123"/>
  <c r="P580" i="123" s="1"/>
  <c r="X579" i="123"/>
  <c r="Q579" i="123" s="1"/>
  <c r="W579" i="123"/>
  <c r="P579" i="123" s="1"/>
  <c r="AC578" i="123"/>
  <c r="V578" i="123" s="1"/>
  <c r="Z578" i="123"/>
  <c r="S578" i="123" s="1"/>
  <c r="X578" i="123"/>
  <c r="Q578" i="123" s="1"/>
  <c r="W578" i="123"/>
  <c r="P578" i="123" s="1"/>
  <c r="X577" i="123"/>
  <c r="Q577" i="123" s="1"/>
  <c r="W577" i="123"/>
  <c r="P577" i="123" s="1"/>
  <c r="AC576" i="123"/>
  <c r="V576" i="123" s="1"/>
  <c r="Z576" i="123"/>
  <c r="S576" i="123" s="1"/>
  <c r="W576" i="123"/>
  <c r="P576" i="123" s="1"/>
  <c r="X576" i="123"/>
  <c r="Q576" i="123" s="1"/>
  <c r="Y576" i="123"/>
  <c r="R576" i="123" s="1"/>
  <c r="X575" i="123"/>
  <c r="Q575" i="123" s="1"/>
  <c r="W575" i="123"/>
  <c r="P575" i="123" s="1"/>
  <c r="AC574" i="123"/>
  <c r="V574" i="123" s="1"/>
  <c r="AA574" i="123"/>
  <c r="T574" i="123" s="1"/>
  <c r="Y574" i="123"/>
  <c r="R574" i="123" s="1"/>
  <c r="X574" i="123"/>
  <c r="Q574" i="123" s="1"/>
  <c r="W574" i="123"/>
  <c r="P574" i="123" s="1"/>
  <c r="X573" i="123"/>
  <c r="Q573" i="123" s="1"/>
  <c r="AC572" i="123"/>
  <c r="V572" i="123" s="1"/>
  <c r="AA572" i="123"/>
  <c r="T572" i="123" s="1"/>
  <c r="Y572" i="123"/>
  <c r="R572" i="123" s="1"/>
  <c r="X572" i="123"/>
  <c r="Q572" i="123" s="1"/>
  <c r="W572" i="123"/>
  <c r="P572" i="123" s="1"/>
  <c r="X571" i="123"/>
  <c r="Q571" i="123" s="1"/>
  <c r="W571" i="123"/>
  <c r="P571" i="123" s="1"/>
  <c r="AC570" i="123"/>
  <c r="V570" i="123" s="1"/>
  <c r="AA570" i="123"/>
  <c r="T570" i="123" s="1"/>
  <c r="Y570" i="123"/>
  <c r="R570" i="123" s="1"/>
  <c r="X570" i="123"/>
  <c r="Q570" i="123" s="1"/>
  <c r="W570" i="123"/>
  <c r="P570" i="123" s="1"/>
  <c r="X569" i="123"/>
  <c r="Q569" i="123" s="1"/>
  <c r="W569" i="123"/>
  <c r="P569" i="123" s="1"/>
  <c r="AC568" i="123"/>
  <c r="V568" i="123" s="1"/>
  <c r="AA568" i="123"/>
  <c r="T568" i="123" s="1"/>
  <c r="Y568" i="123"/>
  <c r="R568" i="123" s="1"/>
  <c r="X568" i="123"/>
  <c r="Q568" i="123" s="1"/>
  <c r="W568" i="123"/>
  <c r="P568" i="123" s="1"/>
  <c r="X567" i="123"/>
  <c r="Q567" i="123" s="1"/>
  <c r="W567" i="123"/>
  <c r="P567" i="123" s="1"/>
  <c r="AC566" i="123"/>
  <c r="V566" i="123" s="1"/>
  <c r="Z566" i="123"/>
  <c r="S566" i="123" s="1"/>
  <c r="X566" i="123"/>
  <c r="Q566" i="123" s="1"/>
  <c r="W566" i="123"/>
  <c r="P566" i="123" s="1"/>
  <c r="X565" i="123"/>
  <c r="Q565" i="123" s="1"/>
  <c r="AB565" i="123"/>
  <c r="U565" i="123" s="1"/>
  <c r="AC564" i="123"/>
  <c r="V564" i="123" s="1"/>
  <c r="AA564" i="123"/>
  <c r="T564" i="123" s="1"/>
  <c r="Y564" i="123"/>
  <c r="R564" i="123" s="1"/>
  <c r="X564" i="123"/>
  <c r="Q564" i="123" s="1"/>
  <c r="W564" i="123"/>
  <c r="P564" i="123" s="1"/>
  <c r="X563" i="123"/>
  <c r="Q563" i="123" s="1"/>
  <c r="W563" i="123"/>
  <c r="P563" i="123" s="1"/>
  <c r="AC562" i="123"/>
  <c r="V562" i="123" s="1"/>
  <c r="AA562" i="123"/>
  <c r="T562" i="123" s="1"/>
  <c r="Y562" i="123"/>
  <c r="R562" i="123" s="1"/>
  <c r="X562" i="123"/>
  <c r="Q562" i="123" s="1"/>
  <c r="W562" i="123"/>
  <c r="P562" i="123" s="1"/>
  <c r="X561" i="123"/>
  <c r="Q561" i="123" s="1"/>
  <c r="W561" i="123"/>
  <c r="P561" i="123" s="1"/>
  <c r="AC560" i="123"/>
  <c r="V560" i="123" s="1"/>
  <c r="Z560" i="123"/>
  <c r="S560" i="123" s="1"/>
  <c r="W560" i="123"/>
  <c r="P560" i="123" s="1"/>
  <c r="X560" i="123"/>
  <c r="Q560" i="123" s="1"/>
  <c r="Y560" i="123"/>
  <c r="R560" i="123" s="1"/>
  <c r="X559" i="123"/>
  <c r="Q559" i="123" s="1"/>
  <c r="W559" i="123"/>
  <c r="P559" i="123" s="1"/>
  <c r="AC558" i="123"/>
  <c r="V558" i="123" s="1"/>
  <c r="AA558" i="123"/>
  <c r="T558" i="123" s="1"/>
  <c r="Y558" i="123"/>
  <c r="R558" i="123" s="1"/>
  <c r="X558" i="123"/>
  <c r="Q558" i="123" s="1"/>
  <c r="W558" i="123"/>
  <c r="P558" i="123" s="1"/>
  <c r="X557" i="123"/>
  <c r="Q557" i="123" s="1"/>
  <c r="W557" i="123"/>
  <c r="P557" i="123" s="1"/>
  <c r="AC540" i="123"/>
  <c r="V540" i="123" s="1"/>
  <c r="AA540" i="123"/>
  <c r="T540" i="123" s="1"/>
  <c r="Y540" i="123"/>
  <c r="R540" i="123" s="1"/>
  <c r="X540" i="123"/>
  <c r="Q540" i="123" s="1"/>
  <c r="W540" i="123"/>
  <c r="P540" i="123" s="1"/>
  <c r="X539" i="123"/>
  <c r="Q539" i="123" s="1"/>
  <c r="W539" i="123"/>
  <c r="P539" i="123" s="1"/>
  <c r="AC538" i="123"/>
  <c r="V538" i="123" s="1"/>
  <c r="AA538" i="123"/>
  <c r="T538" i="123" s="1"/>
  <c r="Y538" i="123"/>
  <c r="R538" i="123" s="1"/>
  <c r="X538" i="123"/>
  <c r="Q538" i="123" s="1"/>
  <c r="W538" i="123"/>
  <c r="P538" i="123" s="1"/>
  <c r="X537" i="123"/>
  <c r="Q537" i="123" s="1"/>
  <c r="W537" i="123"/>
  <c r="P537" i="123" s="1"/>
  <c r="AC536" i="123"/>
  <c r="V536" i="123" s="1"/>
  <c r="AA536" i="123"/>
  <c r="T536" i="123" s="1"/>
  <c r="Y536" i="123"/>
  <c r="R536" i="123" s="1"/>
  <c r="X536" i="123"/>
  <c r="Q536" i="123" s="1"/>
  <c r="W536" i="123"/>
  <c r="P536" i="123" s="1"/>
  <c r="X535" i="123"/>
  <c r="Q535" i="123" s="1"/>
  <c r="W535" i="123"/>
  <c r="P535" i="123" s="1"/>
  <c r="AC534" i="123"/>
  <c r="V534" i="123" s="1"/>
  <c r="AA534" i="123"/>
  <c r="T534" i="123" s="1"/>
  <c r="Y534" i="123"/>
  <c r="R534" i="123" s="1"/>
  <c r="X534" i="123"/>
  <c r="Q534" i="123" s="1"/>
  <c r="W534" i="123"/>
  <c r="P534" i="123" s="1"/>
  <c r="X533" i="123"/>
  <c r="Q533" i="123" s="1"/>
  <c r="W533" i="123"/>
  <c r="P533" i="123" s="1"/>
  <c r="AC532" i="123"/>
  <c r="V532" i="123" s="1"/>
  <c r="AA532" i="123"/>
  <c r="T532" i="123" s="1"/>
  <c r="Y532" i="123"/>
  <c r="R532" i="123" s="1"/>
  <c r="X532" i="123"/>
  <c r="Q532" i="123" s="1"/>
  <c r="W532" i="123"/>
  <c r="P532" i="123" s="1"/>
  <c r="X531" i="123"/>
  <c r="Q531" i="123" s="1"/>
  <c r="W531" i="123"/>
  <c r="P531" i="123" s="1"/>
  <c r="AC530" i="123"/>
  <c r="V530" i="123" s="1"/>
  <c r="Z530" i="123"/>
  <c r="S530" i="123" s="1"/>
  <c r="X530" i="123"/>
  <c r="Q530" i="123" s="1"/>
  <c r="W530" i="123"/>
  <c r="P530" i="123" s="1"/>
  <c r="X529" i="123"/>
  <c r="Q529" i="123" s="1"/>
  <c r="AB529" i="123"/>
  <c r="U529" i="123" s="1"/>
  <c r="AC528" i="123"/>
  <c r="V528" i="123" s="1"/>
  <c r="AA528" i="123"/>
  <c r="T528" i="123" s="1"/>
  <c r="Y528" i="123"/>
  <c r="R528" i="123" s="1"/>
  <c r="X528" i="123"/>
  <c r="Q528" i="123" s="1"/>
  <c r="W528" i="123"/>
  <c r="P528" i="123" s="1"/>
  <c r="W527" i="123"/>
  <c r="P527" i="123" s="1"/>
  <c r="AC526" i="123"/>
  <c r="V526" i="123" s="1"/>
  <c r="AA526" i="123"/>
  <c r="T526" i="123" s="1"/>
  <c r="Y526" i="123"/>
  <c r="R526" i="123" s="1"/>
  <c r="W526" i="123"/>
  <c r="P526" i="123" s="1"/>
  <c r="W525" i="123"/>
  <c r="P525" i="123" s="1"/>
  <c r="AC524" i="123"/>
  <c r="V524" i="123" s="1"/>
  <c r="AA524" i="123"/>
  <c r="T524" i="123" s="1"/>
  <c r="Y524" i="123"/>
  <c r="R524" i="123" s="1"/>
  <c r="W524" i="123"/>
  <c r="P524" i="123" s="1"/>
  <c r="Y527" i="123"/>
  <c r="R527" i="123" s="1"/>
  <c r="AA525" i="123"/>
  <c r="T525" i="123" s="1"/>
  <c r="I524" i="123"/>
  <c r="Y523" i="123"/>
  <c r="R523" i="123" s="1"/>
  <c r="I522" i="123"/>
  <c r="AA521" i="123"/>
  <c r="T521" i="123" s="1"/>
  <c r="Y521" i="123"/>
  <c r="R521" i="123" s="1"/>
  <c r="I520" i="123"/>
  <c r="AA519" i="123"/>
  <c r="T519" i="123" s="1"/>
  <c r="Y519" i="123"/>
  <c r="R519" i="123" s="1"/>
  <c r="I518" i="123"/>
  <c r="AA517" i="123"/>
  <c r="T517" i="123" s="1"/>
  <c r="Y517" i="123"/>
  <c r="R517" i="123" s="1"/>
  <c r="I516" i="123"/>
  <c r="AA515" i="123"/>
  <c r="T515" i="123" s="1"/>
  <c r="Y515" i="123"/>
  <c r="R515" i="123" s="1"/>
  <c r="I514" i="123"/>
  <c r="AA513" i="123"/>
  <c r="T513" i="123" s="1"/>
  <c r="Y513" i="123"/>
  <c r="R513" i="123" s="1"/>
  <c r="I512" i="123"/>
  <c r="AA511" i="123"/>
  <c r="T511" i="123" s="1"/>
  <c r="Y511" i="123"/>
  <c r="R511" i="123" s="1"/>
  <c r="I510" i="123"/>
  <c r="AA509" i="123"/>
  <c r="T509" i="123" s="1"/>
  <c r="Y509" i="123"/>
  <c r="R509" i="123" s="1"/>
  <c r="I508" i="123"/>
  <c r="AA507" i="123"/>
  <c r="T507" i="123" s="1"/>
  <c r="Y507" i="123"/>
  <c r="R507" i="123" s="1"/>
  <c r="I506" i="123"/>
  <c r="AA505" i="123"/>
  <c r="T505" i="123" s="1"/>
  <c r="Y505" i="123"/>
  <c r="R505" i="123" s="1"/>
  <c r="I504" i="123"/>
  <c r="AA503" i="123"/>
  <c r="T503" i="123" s="1"/>
  <c r="Y503" i="123"/>
  <c r="R503" i="123" s="1"/>
  <c r="I502" i="123"/>
  <c r="AA501" i="123"/>
  <c r="T501" i="123" s="1"/>
  <c r="Y501" i="123"/>
  <c r="R501" i="123" s="1"/>
  <c r="I500" i="123"/>
  <c r="AA499" i="123"/>
  <c r="T499" i="123" s="1"/>
  <c r="Y499" i="123"/>
  <c r="R499" i="123" s="1"/>
  <c r="I498" i="123"/>
  <c r="AA497" i="123"/>
  <c r="T497" i="123" s="1"/>
  <c r="Y497" i="123"/>
  <c r="R497" i="123" s="1"/>
  <c r="I496" i="123"/>
  <c r="AA495" i="123"/>
  <c r="T495" i="123" s="1"/>
  <c r="Y495" i="123"/>
  <c r="R495" i="123" s="1"/>
  <c r="I494" i="123"/>
  <c r="AA493" i="123"/>
  <c r="T493" i="123" s="1"/>
  <c r="Y493" i="123"/>
  <c r="R493" i="123" s="1"/>
  <c r="I470" i="123"/>
  <c r="AA472" i="123"/>
  <c r="T472" i="123" s="1"/>
  <c r="Y472" i="123"/>
  <c r="R472" i="123" s="1"/>
  <c r="I492" i="123"/>
  <c r="AA491" i="123"/>
  <c r="T491" i="123" s="1"/>
  <c r="Y491" i="123"/>
  <c r="R491" i="123" s="1"/>
  <c r="I490" i="123"/>
  <c r="AA489" i="123"/>
  <c r="T489" i="123" s="1"/>
  <c r="Y489" i="123"/>
  <c r="R489" i="123" s="1"/>
  <c r="I488" i="123"/>
  <c r="AA487" i="123"/>
  <c r="T487" i="123" s="1"/>
  <c r="Y487" i="123"/>
  <c r="R487" i="123" s="1"/>
  <c r="I486" i="123"/>
  <c r="AA485" i="123"/>
  <c r="T485" i="123" s="1"/>
  <c r="Y485" i="123"/>
  <c r="R485" i="123" s="1"/>
  <c r="I484" i="123"/>
  <c r="AA483" i="123"/>
  <c r="T483" i="123" s="1"/>
  <c r="Y483" i="123"/>
  <c r="R483" i="123" s="1"/>
  <c r="I482" i="123"/>
  <c r="AA481" i="123"/>
  <c r="T481" i="123" s="1"/>
  <c r="Y481" i="123"/>
  <c r="R481" i="123" s="1"/>
  <c r="I480" i="123"/>
  <c r="AA479" i="123"/>
  <c r="T479" i="123" s="1"/>
  <c r="Y479" i="123"/>
  <c r="R479" i="123" s="1"/>
  <c r="I478" i="123"/>
  <c r="AA477" i="123"/>
  <c r="T477" i="123" s="1"/>
  <c r="Y477" i="123"/>
  <c r="R477" i="123" s="1"/>
  <c r="I476" i="123"/>
  <c r="AA475" i="123"/>
  <c r="T475" i="123" s="1"/>
  <c r="Y475" i="123"/>
  <c r="R475" i="123" s="1"/>
  <c r="I474" i="123"/>
  <c r="AB473" i="123"/>
  <c r="U473" i="123" s="1"/>
  <c r="Z473" i="123"/>
  <c r="S473" i="123" s="1"/>
  <c r="I469" i="123"/>
  <c r="AB468" i="123"/>
  <c r="U468" i="123" s="1"/>
  <c r="Y468" i="123"/>
  <c r="R468" i="123" s="1"/>
  <c r="I467" i="123"/>
  <c r="AB466" i="123"/>
  <c r="U466" i="123" s="1"/>
  <c r="Z466" i="123"/>
  <c r="S466" i="123" s="1"/>
  <c r="I465" i="123"/>
  <c r="AB464" i="123"/>
  <c r="U464" i="123" s="1"/>
  <c r="Z464" i="123"/>
  <c r="S464" i="123" s="1"/>
  <c r="I463" i="123"/>
  <c r="AB462" i="123"/>
  <c r="U462" i="123" s="1"/>
  <c r="Z462" i="123"/>
  <c r="S462" i="123" s="1"/>
  <c r="I461" i="123"/>
  <c r="AB460" i="123"/>
  <c r="U460" i="123" s="1"/>
  <c r="Z460" i="123"/>
  <c r="S460" i="123" s="1"/>
  <c r="I459" i="123"/>
  <c r="AB458" i="123"/>
  <c r="U458" i="123" s="1"/>
  <c r="Z458" i="123"/>
  <c r="S458" i="123" s="1"/>
  <c r="I457" i="123"/>
  <c r="AB456" i="123"/>
  <c r="U456" i="123" s="1"/>
  <c r="Z456" i="123"/>
  <c r="S456" i="123" s="1"/>
  <c r="I455" i="123"/>
  <c r="AB454" i="123"/>
  <c r="U454" i="123" s="1"/>
  <c r="Z454" i="123"/>
  <c r="S454" i="123" s="1"/>
  <c r="I453" i="123"/>
  <c r="AB452" i="123"/>
  <c r="U452" i="123" s="1"/>
  <c r="Y452" i="123"/>
  <c r="R452" i="123" s="1"/>
  <c r="I447" i="123"/>
  <c r="AB446" i="123"/>
  <c r="U446" i="123" s="1"/>
  <c r="Z446" i="123"/>
  <c r="S446" i="123" s="1"/>
  <c r="I445" i="123"/>
  <c r="AB444" i="123"/>
  <c r="U444" i="123" s="1"/>
  <c r="Y444" i="123"/>
  <c r="R444" i="123" s="1"/>
  <c r="I443" i="123"/>
  <c r="AB442" i="123"/>
  <c r="U442" i="123" s="1"/>
  <c r="Z442" i="123"/>
  <c r="S442" i="123" s="1"/>
  <c r="I441" i="123"/>
  <c r="AB440" i="123"/>
  <c r="U440" i="123" s="1"/>
  <c r="Z440" i="123"/>
  <c r="S440" i="123" s="1"/>
  <c r="I439" i="123"/>
  <c r="AB438" i="123"/>
  <c r="U438" i="123" s="1"/>
  <c r="Z438" i="123"/>
  <c r="S438" i="123" s="1"/>
  <c r="I437" i="123"/>
  <c r="AA436" i="123"/>
  <c r="T436" i="123" s="1"/>
  <c r="Y436" i="123"/>
  <c r="R436" i="123" s="1"/>
  <c r="I435" i="123"/>
  <c r="AA434" i="123"/>
  <c r="T434" i="123" s="1"/>
  <c r="Y434" i="123"/>
  <c r="R434" i="123" s="1"/>
  <c r="I433" i="123"/>
  <c r="AA432" i="123"/>
  <c r="T432" i="123" s="1"/>
  <c r="Y432" i="123"/>
  <c r="R432" i="123" s="1"/>
  <c r="I431" i="123"/>
  <c r="AA430" i="123"/>
  <c r="T430" i="123" s="1"/>
  <c r="Y430" i="123"/>
  <c r="R430" i="123" s="1"/>
  <c r="I429" i="123"/>
  <c r="AB428" i="123"/>
  <c r="U428" i="123" s="1"/>
  <c r="Z428" i="123"/>
  <c r="S428" i="123" s="1"/>
  <c r="I427" i="123"/>
  <c r="AA426" i="123"/>
  <c r="T426" i="123" s="1"/>
  <c r="Y426" i="123"/>
  <c r="R426" i="123" s="1"/>
  <c r="I425" i="123"/>
  <c r="AB424" i="123"/>
  <c r="U424" i="123" s="1"/>
  <c r="Z424" i="123"/>
  <c r="S424" i="123" s="1"/>
  <c r="I423" i="123"/>
  <c r="AA422" i="123"/>
  <c r="T422" i="123" s="1"/>
  <c r="Y422" i="123"/>
  <c r="R422" i="123" s="1"/>
  <c r="I421" i="123"/>
  <c r="AA420" i="123"/>
  <c r="T420" i="123" s="1"/>
  <c r="Y420" i="123"/>
  <c r="R420" i="123" s="1"/>
  <c r="I419" i="123"/>
  <c r="AA418" i="123"/>
  <c r="T418" i="123" s="1"/>
  <c r="Y418" i="123"/>
  <c r="R418" i="123" s="1"/>
  <c r="I417" i="123"/>
  <c r="AA416" i="123"/>
  <c r="T416" i="123" s="1"/>
  <c r="Y416" i="123"/>
  <c r="R416" i="123" s="1"/>
  <c r="I415" i="123"/>
  <c r="AA414" i="123"/>
  <c r="T414" i="123" s="1"/>
  <c r="Y414" i="123"/>
  <c r="R414" i="123" s="1"/>
  <c r="I413" i="123"/>
  <c r="AA412" i="123"/>
  <c r="T412" i="123" s="1"/>
  <c r="Y412" i="123"/>
  <c r="R412" i="123" s="1"/>
  <c r="I411" i="123"/>
  <c r="AA410" i="123"/>
  <c r="T410" i="123" s="1"/>
  <c r="Y410" i="123"/>
  <c r="R410" i="123" s="1"/>
  <c r="I409" i="123"/>
  <c r="AA408" i="123"/>
  <c r="T408" i="123" s="1"/>
  <c r="Y408" i="123"/>
  <c r="R408" i="123" s="1"/>
  <c r="I407" i="123"/>
  <c r="AA406" i="123"/>
  <c r="T406" i="123" s="1"/>
  <c r="Y406" i="123"/>
  <c r="R406" i="123" s="1"/>
  <c r="I405" i="123"/>
  <c r="AA404" i="123"/>
  <c r="T404" i="123" s="1"/>
  <c r="Y404" i="123"/>
  <c r="R404" i="123" s="1"/>
  <c r="I403" i="123"/>
  <c r="AA402" i="123"/>
  <c r="T402" i="123" s="1"/>
  <c r="Y402" i="123"/>
  <c r="R402" i="123" s="1"/>
  <c r="I401" i="123"/>
  <c r="AA400" i="123"/>
  <c r="T400" i="123" s="1"/>
  <c r="Y400" i="123"/>
  <c r="R400" i="123" s="1"/>
  <c r="I399" i="123"/>
  <c r="AA398" i="123"/>
  <c r="T398" i="123" s="1"/>
  <c r="Y398" i="123"/>
  <c r="R398" i="123" s="1"/>
  <c r="I397" i="123"/>
  <c r="AA396" i="123"/>
  <c r="T396" i="123" s="1"/>
  <c r="Y396" i="123"/>
  <c r="R396" i="123" s="1"/>
  <c r="I395" i="123"/>
  <c r="AA394" i="123"/>
  <c r="T394" i="123" s="1"/>
  <c r="Y394" i="123"/>
  <c r="R394" i="123" s="1"/>
  <c r="I393" i="123"/>
  <c r="AA392" i="123"/>
  <c r="T392" i="123" s="1"/>
  <c r="Y392" i="123"/>
  <c r="R392" i="123" s="1"/>
  <c r="I391" i="123"/>
  <c r="AA390" i="123"/>
  <c r="T390" i="123" s="1"/>
  <c r="Y390" i="123"/>
  <c r="R390" i="123" s="1"/>
  <c r="I389" i="123"/>
  <c r="AA388" i="123"/>
  <c r="T388" i="123" s="1"/>
  <c r="Y388" i="123"/>
  <c r="R388" i="123" s="1"/>
  <c r="I387" i="123"/>
  <c r="AA386" i="123"/>
  <c r="T386" i="123" s="1"/>
  <c r="Y386" i="123"/>
  <c r="R386" i="123" s="1"/>
  <c r="I385" i="123"/>
  <c r="AA384" i="123"/>
  <c r="T384" i="123" s="1"/>
  <c r="Y384" i="123"/>
  <c r="R384" i="123" s="1"/>
  <c r="I383" i="123"/>
  <c r="AA382" i="123"/>
  <c r="T382" i="123" s="1"/>
  <c r="Y382" i="123"/>
  <c r="R382" i="123" s="1"/>
  <c r="I381" i="123"/>
  <c r="AA380" i="123"/>
  <c r="T380" i="123" s="1"/>
  <c r="Y380" i="123"/>
  <c r="R380" i="123" s="1"/>
  <c r="I379" i="123"/>
  <c r="AA378" i="123"/>
  <c r="T378" i="123" s="1"/>
  <c r="Y378" i="123"/>
  <c r="R378" i="123" s="1"/>
  <c r="I377" i="123"/>
  <c r="AA376" i="123"/>
  <c r="T376" i="123" s="1"/>
  <c r="Y376" i="123"/>
  <c r="R376" i="123" s="1"/>
  <c r="I375" i="123"/>
  <c r="AA374" i="123"/>
  <c r="T374" i="123" s="1"/>
  <c r="Y374" i="123"/>
  <c r="R374" i="123" s="1"/>
  <c r="I373" i="123"/>
  <c r="AA372" i="123"/>
  <c r="T372" i="123" s="1"/>
  <c r="Y372" i="123"/>
  <c r="R372" i="123" s="1"/>
  <c r="I371" i="123"/>
  <c r="AA370" i="123"/>
  <c r="T370" i="123" s="1"/>
  <c r="Y370" i="123"/>
  <c r="R370" i="123" s="1"/>
  <c r="I369" i="123"/>
  <c r="AA368" i="123"/>
  <c r="T368" i="123" s="1"/>
  <c r="Y368" i="123"/>
  <c r="R368" i="123" s="1"/>
  <c r="I367" i="123"/>
  <c r="AA366" i="123"/>
  <c r="T366" i="123" s="1"/>
  <c r="Y366" i="123"/>
  <c r="R366" i="123" s="1"/>
  <c r="I365" i="123"/>
  <c r="AA364" i="123"/>
  <c r="T364" i="123" s="1"/>
  <c r="Y364" i="123"/>
  <c r="R364" i="123" s="1"/>
  <c r="I363" i="123"/>
  <c r="AA362" i="123"/>
  <c r="T362" i="123" s="1"/>
  <c r="W362" i="123"/>
  <c r="P362" i="123" s="1"/>
  <c r="I361" i="123"/>
  <c r="AA360" i="123"/>
  <c r="T360" i="123" s="1"/>
  <c r="Y360" i="123"/>
  <c r="R360" i="123" s="1"/>
  <c r="I359" i="123"/>
  <c r="AA358" i="123"/>
  <c r="T358" i="123" s="1"/>
  <c r="Y358" i="123"/>
  <c r="R358" i="123" s="1"/>
  <c r="I357" i="123"/>
  <c r="AA356" i="123"/>
  <c r="T356" i="123" s="1"/>
  <c r="Y356" i="123"/>
  <c r="R356" i="123" s="1"/>
  <c r="I355" i="123"/>
  <c r="AA354" i="123"/>
  <c r="T354" i="123" s="1"/>
  <c r="Y354" i="123"/>
  <c r="R354" i="123" s="1"/>
  <c r="I353" i="123"/>
  <c r="AA352" i="123"/>
  <c r="T352" i="123" s="1"/>
  <c r="Y352" i="123"/>
  <c r="R352" i="123" s="1"/>
  <c r="I351" i="123"/>
  <c r="AA350" i="123"/>
  <c r="T350" i="123" s="1"/>
  <c r="Y350" i="123"/>
  <c r="R350" i="123" s="1"/>
  <c r="I349" i="123"/>
  <c r="AA348" i="123"/>
  <c r="T348" i="123" s="1"/>
  <c r="Y348" i="123"/>
  <c r="R348" i="123" s="1"/>
  <c r="I347" i="123"/>
  <c r="AA346" i="123"/>
  <c r="T346" i="123" s="1"/>
  <c r="Y346" i="123"/>
  <c r="R346" i="123" s="1"/>
  <c r="I345" i="123"/>
  <c r="AA344" i="123"/>
  <c r="T344" i="123" s="1"/>
  <c r="Y344" i="123"/>
  <c r="R344" i="123" s="1"/>
  <c r="I343" i="123"/>
  <c r="AA342" i="123"/>
  <c r="T342" i="123" s="1"/>
  <c r="Y342" i="123"/>
  <c r="R342" i="123" s="1"/>
  <c r="I341" i="123"/>
  <c r="AA340" i="123"/>
  <c r="T340" i="123" s="1"/>
  <c r="Y340" i="123"/>
  <c r="R340" i="123" s="1"/>
  <c r="I339" i="123"/>
  <c r="AA338" i="123"/>
  <c r="T338" i="123" s="1"/>
  <c r="Y338" i="123"/>
  <c r="R338" i="123" s="1"/>
  <c r="I337" i="123"/>
  <c r="AA336" i="123"/>
  <c r="T336" i="123" s="1"/>
  <c r="Y336" i="123"/>
  <c r="R336" i="123" s="1"/>
  <c r="I335" i="123"/>
  <c r="AA334" i="123"/>
  <c r="T334" i="123" s="1"/>
  <c r="Y334" i="123"/>
  <c r="R334" i="123" s="1"/>
  <c r="I333" i="123"/>
  <c r="AA332" i="123"/>
  <c r="T332" i="123" s="1"/>
  <c r="Y332" i="123"/>
  <c r="R332" i="123" s="1"/>
  <c r="I331" i="123"/>
  <c r="AA330" i="123"/>
  <c r="T330" i="123" s="1"/>
  <c r="Y330" i="123"/>
  <c r="R330" i="123" s="1"/>
  <c r="I329" i="123"/>
  <c r="AA328" i="123"/>
  <c r="T328" i="123" s="1"/>
  <c r="Y328" i="123"/>
  <c r="R328" i="123" s="1"/>
  <c r="I327" i="123"/>
  <c r="AA326" i="123"/>
  <c r="T326" i="123" s="1"/>
  <c r="Y326" i="123"/>
  <c r="R326" i="123" s="1"/>
  <c r="I325" i="123"/>
  <c r="AA324" i="123"/>
  <c r="T324" i="123" s="1"/>
  <c r="Y324" i="123"/>
  <c r="R324" i="123" s="1"/>
  <c r="I323" i="123"/>
  <c r="AA322" i="123"/>
  <c r="T322" i="123" s="1"/>
  <c r="Y322" i="123"/>
  <c r="R322" i="123" s="1"/>
  <c r="I321" i="123"/>
  <c r="AA320" i="123"/>
  <c r="T320" i="123" s="1"/>
  <c r="Y320" i="123"/>
  <c r="R320" i="123" s="1"/>
  <c r="I319" i="123"/>
  <c r="AA318" i="123"/>
  <c r="T318" i="123" s="1"/>
  <c r="Y318" i="123"/>
  <c r="R318" i="123" s="1"/>
  <c r="I317" i="123"/>
  <c r="AA314" i="123"/>
  <c r="T314" i="123" s="1"/>
  <c r="Y314" i="123"/>
  <c r="R314" i="123" s="1"/>
  <c r="I313" i="123"/>
  <c r="AA316" i="123"/>
  <c r="T316" i="123" s="1"/>
  <c r="Y316" i="123"/>
  <c r="R316" i="123" s="1"/>
  <c r="I315" i="123"/>
  <c r="AA312" i="123"/>
  <c r="T312" i="123" s="1"/>
  <c r="Y312" i="123"/>
  <c r="R312" i="123" s="1"/>
  <c r="I311" i="123"/>
  <c r="AA310" i="123"/>
  <c r="T310" i="123" s="1"/>
  <c r="Y310" i="123"/>
  <c r="R310" i="123" s="1"/>
  <c r="I309" i="123"/>
  <c r="AA308" i="123"/>
  <c r="T308" i="123" s="1"/>
  <c r="Y308" i="123"/>
  <c r="R308" i="123" s="1"/>
  <c r="I307" i="123"/>
  <c r="AA306" i="123"/>
  <c r="T306" i="123" s="1"/>
  <c r="Y306" i="123"/>
  <c r="R306" i="123" s="1"/>
  <c r="I305" i="123"/>
  <c r="AA304" i="123"/>
  <c r="T304" i="123" s="1"/>
  <c r="Y304" i="123"/>
  <c r="R304" i="123" s="1"/>
  <c r="I303" i="123"/>
  <c r="AA302" i="123"/>
  <c r="T302" i="123" s="1"/>
  <c r="Y302" i="123"/>
  <c r="R302" i="123" s="1"/>
  <c r="I301" i="123"/>
  <c r="AA300" i="123"/>
  <c r="T300" i="123" s="1"/>
  <c r="Y300" i="123"/>
  <c r="R300" i="123" s="1"/>
  <c r="I299" i="123"/>
  <c r="AA298" i="123"/>
  <c r="T298" i="123" s="1"/>
  <c r="Y298" i="123"/>
  <c r="R298" i="123" s="1"/>
  <c r="I297" i="123"/>
  <c r="AA296" i="123"/>
  <c r="T296" i="123" s="1"/>
  <c r="Y296" i="123"/>
  <c r="R296" i="123" s="1"/>
  <c r="I295" i="123"/>
  <c r="AA294" i="123"/>
  <c r="T294" i="123" s="1"/>
  <c r="Y294" i="123"/>
  <c r="R294" i="123" s="1"/>
  <c r="I293" i="123"/>
  <c r="AA292" i="123"/>
  <c r="T292" i="123" s="1"/>
  <c r="Y292" i="123"/>
  <c r="R292" i="123" s="1"/>
  <c r="I291" i="123"/>
  <c r="AA290" i="123"/>
  <c r="T290" i="123" s="1"/>
  <c r="Y290" i="123"/>
  <c r="R290" i="123" s="1"/>
  <c r="I289" i="123"/>
  <c r="AA288" i="123"/>
  <c r="T288" i="123" s="1"/>
  <c r="Y288" i="123"/>
  <c r="R288" i="123" s="1"/>
  <c r="I287" i="123"/>
  <c r="AA286" i="123"/>
  <c r="T286" i="123" s="1"/>
  <c r="Y286" i="123"/>
  <c r="R286" i="123" s="1"/>
  <c r="I285" i="123"/>
  <c r="AA284" i="123"/>
  <c r="T284" i="123" s="1"/>
  <c r="Y284" i="123"/>
  <c r="R284" i="123" s="1"/>
  <c r="I283" i="123"/>
  <c r="AA280" i="123"/>
  <c r="T280" i="123" s="1"/>
  <c r="Y280" i="123"/>
  <c r="R280" i="123" s="1"/>
  <c r="I279" i="123"/>
  <c r="AA278" i="123"/>
  <c r="T278" i="123" s="1"/>
  <c r="Y278" i="123"/>
  <c r="R278" i="123" s="1"/>
  <c r="AA527" i="123"/>
  <c r="T527" i="123" s="1"/>
  <c r="X527" i="123"/>
  <c r="Q527" i="123" s="1"/>
  <c r="X526" i="123"/>
  <c r="Q526" i="123" s="1"/>
  <c r="I526" i="123"/>
  <c r="X525" i="123"/>
  <c r="Q525" i="123" s="1"/>
  <c r="Y525" i="123"/>
  <c r="R525" i="123" s="1"/>
  <c r="X524" i="123"/>
  <c r="Q524" i="123" s="1"/>
  <c r="AA523" i="123"/>
  <c r="T523" i="123" s="1"/>
  <c r="X523" i="123"/>
  <c r="Q523" i="123" s="1"/>
  <c r="W523" i="123"/>
  <c r="P523" i="123" s="1"/>
  <c r="AC522" i="123"/>
  <c r="V522" i="123" s="1"/>
  <c r="AA522" i="123"/>
  <c r="T522" i="123" s="1"/>
  <c r="Y522" i="123"/>
  <c r="R522" i="123" s="1"/>
  <c r="X522" i="123"/>
  <c r="Q522" i="123" s="1"/>
  <c r="W522" i="123"/>
  <c r="P522" i="123" s="1"/>
  <c r="X521" i="123"/>
  <c r="Q521" i="123" s="1"/>
  <c r="W521" i="123"/>
  <c r="P521" i="123" s="1"/>
  <c r="AC520" i="123"/>
  <c r="V520" i="123" s="1"/>
  <c r="AA520" i="123"/>
  <c r="T520" i="123" s="1"/>
  <c r="Y520" i="123"/>
  <c r="R520" i="123" s="1"/>
  <c r="X520" i="123"/>
  <c r="Q520" i="123" s="1"/>
  <c r="W520" i="123"/>
  <c r="P520" i="123" s="1"/>
  <c r="X519" i="123"/>
  <c r="Q519" i="123" s="1"/>
  <c r="W519" i="123"/>
  <c r="P519" i="123" s="1"/>
  <c r="AC518" i="123"/>
  <c r="V518" i="123" s="1"/>
  <c r="AA518" i="123"/>
  <c r="T518" i="123" s="1"/>
  <c r="Y518" i="123"/>
  <c r="R518" i="123" s="1"/>
  <c r="X518" i="123"/>
  <c r="Q518" i="123" s="1"/>
  <c r="W518" i="123"/>
  <c r="P518" i="123" s="1"/>
  <c r="X517" i="123"/>
  <c r="Q517" i="123" s="1"/>
  <c r="W517" i="123"/>
  <c r="P517" i="123" s="1"/>
  <c r="AC516" i="123"/>
  <c r="V516" i="123" s="1"/>
  <c r="AA516" i="123"/>
  <c r="T516" i="123" s="1"/>
  <c r="Y516" i="123"/>
  <c r="R516" i="123" s="1"/>
  <c r="X516" i="123"/>
  <c r="Q516" i="123" s="1"/>
  <c r="W516" i="123"/>
  <c r="P516" i="123" s="1"/>
  <c r="X515" i="123"/>
  <c r="Q515" i="123" s="1"/>
  <c r="W515" i="123"/>
  <c r="P515" i="123" s="1"/>
  <c r="AC514" i="123"/>
  <c r="V514" i="123" s="1"/>
  <c r="Z514" i="123"/>
  <c r="S514" i="123" s="1"/>
  <c r="X514" i="123"/>
  <c r="Q514" i="123" s="1"/>
  <c r="W514" i="123"/>
  <c r="P514" i="123" s="1"/>
  <c r="X513" i="123"/>
  <c r="Q513" i="123" s="1"/>
  <c r="AB513" i="123"/>
  <c r="U513" i="123" s="1"/>
  <c r="AC512" i="123"/>
  <c r="V512" i="123" s="1"/>
  <c r="AA512" i="123"/>
  <c r="T512" i="123" s="1"/>
  <c r="Y512" i="123"/>
  <c r="R512" i="123" s="1"/>
  <c r="X512" i="123"/>
  <c r="Q512" i="123" s="1"/>
  <c r="W512" i="123"/>
  <c r="P512" i="123" s="1"/>
  <c r="X511" i="123"/>
  <c r="Q511" i="123" s="1"/>
  <c r="W511" i="123"/>
  <c r="P511" i="123" s="1"/>
  <c r="AC510" i="123"/>
  <c r="V510" i="123" s="1"/>
  <c r="AA510" i="123"/>
  <c r="T510" i="123" s="1"/>
  <c r="Y510" i="123"/>
  <c r="R510" i="123" s="1"/>
  <c r="X510" i="123"/>
  <c r="Q510" i="123" s="1"/>
  <c r="W510" i="123"/>
  <c r="P510" i="123" s="1"/>
  <c r="X509" i="123"/>
  <c r="Q509" i="123" s="1"/>
  <c r="W509" i="123"/>
  <c r="P509" i="123" s="1"/>
  <c r="AC508" i="123"/>
  <c r="V508" i="123" s="1"/>
  <c r="AA508" i="123"/>
  <c r="T508" i="123" s="1"/>
  <c r="Y508" i="123"/>
  <c r="R508" i="123" s="1"/>
  <c r="X508" i="123"/>
  <c r="Q508" i="123" s="1"/>
  <c r="W508" i="123"/>
  <c r="P508" i="123" s="1"/>
  <c r="X507" i="123"/>
  <c r="Q507" i="123" s="1"/>
  <c r="W507" i="123"/>
  <c r="P507" i="123" s="1"/>
  <c r="AC506" i="123"/>
  <c r="V506" i="123" s="1"/>
  <c r="AA506" i="123"/>
  <c r="T506" i="123" s="1"/>
  <c r="Y506" i="123"/>
  <c r="R506" i="123" s="1"/>
  <c r="X506" i="123"/>
  <c r="Q506" i="123" s="1"/>
  <c r="W506" i="123"/>
  <c r="P506" i="123" s="1"/>
  <c r="X505" i="123"/>
  <c r="Q505" i="123" s="1"/>
  <c r="W505" i="123"/>
  <c r="P505" i="123" s="1"/>
  <c r="AC504" i="123"/>
  <c r="V504" i="123" s="1"/>
  <c r="AA504" i="123"/>
  <c r="T504" i="123" s="1"/>
  <c r="Y504" i="123"/>
  <c r="R504" i="123" s="1"/>
  <c r="X504" i="123"/>
  <c r="Q504" i="123" s="1"/>
  <c r="W504" i="123"/>
  <c r="P504" i="123" s="1"/>
  <c r="X503" i="123"/>
  <c r="Q503" i="123" s="1"/>
  <c r="W503" i="123"/>
  <c r="P503" i="123" s="1"/>
  <c r="AC502" i="123"/>
  <c r="V502" i="123" s="1"/>
  <c r="AA502" i="123"/>
  <c r="T502" i="123" s="1"/>
  <c r="Y502" i="123"/>
  <c r="R502" i="123" s="1"/>
  <c r="X502" i="123"/>
  <c r="Q502" i="123" s="1"/>
  <c r="W502" i="123"/>
  <c r="P502" i="123" s="1"/>
  <c r="X501" i="123"/>
  <c r="Q501" i="123" s="1"/>
  <c r="W501" i="123"/>
  <c r="P501" i="123" s="1"/>
  <c r="AC500" i="123"/>
  <c r="V500" i="123" s="1"/>
  <c r="AA500" i="123"/>
  <c r="T500" i="123" s="1"/>
  <c r="Y500" i="123"/>
  <c r="R500" i="123" s="1"/>
  <c r="X500" i="123"/>
  <c r="Q500" i="123" s="1"/>
  <c r="W500" i="123"/>
  <c r="P500" i="123" s="1"/>
  <c r="X499" i="123"/>
  <c r="Q499" i="123" s="1"/>
  <c r="W499" i="123"/>
  <c r="P499" i="123" s="1"/>
  <c r="AC498" i="123"/>
  <c r="V498" i="123" s="1"/>
  <c r="Z498" i="123"/>
  <c r="S498" i="123" s="1"/>
  <c r="X498" i="123"/>
  <c r="Q498" i="123" s="1"/>
  <c r="W498" i="123"/>
  <c r="P498" i="123" s="1"/>
  <c r="X497" i="123"/>
  <c r="Q497" i="123" s="1"/>
  <c r="AB497" i="123"/>
  <c r="U497" i="123" s="1"/>
  <c r="AC496" i="123"/>
  <c r="V496" i="123" s="1"/>
  <c r="AA496" i="123"/>
  <c r="T496" i="123" s="1"/>
  <c r="Y496" i="123"/>
  <c r="R496" i="123" s="1"/>
  <c r="X496" i="123"/>
  <c r="Q496" i="123" s="1"/>
  <c r="W496" i="123"/>
  <c r="P496" i="123" s="1"/>
  <c r="X495" i="123"/>
  <c r="Q495" i="123" s="1"/>
  <c r="W495" i="123"/>
  <c r="P495" i="123" s="1"/>
  <c r="AC494" i="123"/>
  <c r="V494" i="123" s="1"/>
  <c r="AA494" i="123"/>
  <c r="T494" i="123" s="1"/>
  <c r="Y494" i="123"/>
  <c r="R494" i="123" s="1"/>
  <c r="X494" i="123"/>
  <c r="Q494" i="123" s="1"/>
  <c r="W494" i="123"/>
  <c r="P494" i="123" s="1"/>
  <c r="X493" i="123"/>
  <c r="Q493" i="123" s="1"/>
  <c r="W493" i="123"/>
  <c r="P493" i="123" s="1"/>
  <c r="AC470" i="123"/>
  <c r="V470" i="123" s="1"/>
  <c r="AA470" i="123"/>
  <c r="T470" i="123" s="1"/>
  <c r="Y470" i="123"/>
  <c r="R470" i="123" s="1"/>
  <c r="X470" i="123"/>
  <c r="Q470" i="123" s="1"/>
  <c r="W470" i="123"/>
  <c r="P470" i="123" s="1"/>
  <c r="X472" i="123"/>
  <c r="Q472" i="123" s="1"/>
  <c r="W472" i="123"/>
  <c r="P472" i="123" s="1"/>
  <c r="AC492" i="123"/>
  <c r="V492" i="123" s="1"/>
  <c r="AA492" i="123"/>
  <c r="T492" i="123" s="1"/>
  <c r="Y492" i="123"/>
  <c r="R492" i="123" s="1"/>
  <c r="X492" i="123"/>
  <c r="Q492" i="123" s="1"/>
  <c r="W492" i="123"/>
  <c r="P492" i="123" s="1"/>
  <c r="X491" i="123"/>
  <c r="Q491" i="123" s="1"/>
  <c r="W491" i="123"/>
  <c r="P491" i="123" s="1"/>
  <c r="AC490" i="123"/>
  <c r="V490" i="123" s="1"/>
  <c r="AA490" i="123"/>
  <c r="T490" i="123" s="1"/>
  <c r="Y490" i="123"/>
  <c r="R490" i="123" s="1"/>
  <c r="X490" i="123"/>
  <c r="Q490" i="123" s="1"/>
  <c r="W490" i="123"/>
  <c r="P490" i="123" s="1"/>
  <c r="X489" i="123"/>
  <c r="Q489" i="123" s="1"/>
  <c r="W489" i="123"/>
  <c r="P489" i="123" s="1"/>
  <c r="AC488" i="123"/>
  <c r="V488" i="123" s="1"/>
  <c r="AA488" i="123"/>
  <c r="T488" i="123" s="1"/>
  <c r="Y488" i="123"/>
  <c r="R488" i="123" s="1"/>
  <c r="X488" i="123"/>
  <c r="Q488" i="123" s="1"/>
  <c r="W488" i="123"/>
  <c r="P488" i="123" s="1"/>
  <c r="X487" i="123"/>
  <c r="Q487" i="123" s="1"/>
  <c r="W487" i="123"/>
  <c r="P487" i="123" s="1"/>
  <c r="AC486" i="123"/>
  <c r="V486" i="123" s="1"/>
  <c r="AA486" i="123"/>
  <c r="T486" i="123" s="1"/>
  <c r="Y486" i="123"/>
  <c r="R486" i="123" s="1"/>
  <c r="X486" i="123"/>
  <c r="Q486" i="123" s="1"/>
  <c r="W486" i="123"/>
  <c r="P486" i="123" s="1"/>
  <c r="X485" i="123"/>
  <c r="Q485" i="123" s="1"/>
  <c r="W485" i="123"/>
  <c r="P485" i="123" s="1"/>
  <c r="AC484" i="123"/>
  <c r="V484" i="123" s="1"/>
  <c r="Z484" i="123"/>
  <c r="S484" i="123" s="1"/>
  <c r="X484" i="123"/>
  <c r="Q484" i="123" s="1"/>
  <c r="W484" i="123"/>
  <c r="P484" i="123" s="1"/>
  <c r="X483" i="123"/>
  <c r="Q483" i="123" s="1"/>
  <c r="AB483" i="123"/>
  <c r="U483" i="123" s="1"/>
  <c r="AC482" i="123"/>
  <c r="V482" i="123" s="1"/>
  <c r="AA482" i="123"/>
  <c r="T482" i="123" s="1"/>
  <c r="Y482" i="123"/>
  <c r="R482" i="123" s="1"/>
  <c r="X482" i="123"/>
  <c r="Q482" i="123" s="1"/>
  <c r="W482" i="123"/>
  <c r="P482" i="123" s="1"/>
  <c r="X481" i="123"/>
  <c r="Q481" i="123" s="1"/>
  <c r="W481" i="123"/>
  <c r="P481" i="123" s="1"/>
  <c r="AC480" i="123"/>
  <c r="V480" i="123" s="1"/>
  <c r="AA480" i="123"/>
  <c r="T480" i="123" s="1"/>
  <c r="Y480" i="123"/>
  <c r="R480" i="123" s="1"/>
  <c r="X480" i="123"/>
  <c r="Q480" i="123" s="1"/>
  <c r="W480" i="123"/>
  <c r="P480" i="123" s="1"/>
  <c r="X479" i="123"/>
  <c r="Q479" i="123" s="1"/>
  <c r="W479" i="123"/>
  <c r="P479" i="123" s="1"/>
  <c r="AC478" i="123"/>
  <c r="V478" i="123" s="1"/>
  <c r="AA478" i="123"/>
  <c r="T478" i="123" s="1"/>
  <c r="Y478" i="123"/>
  <c r="R478" i="123" s="1"/>
  <c r="X478" i="123"/>
  <c r="Q478" i="123" s="1"/>
  <c r="W478" i="123"/>
  <c r="P478" i="123" s="1"/>
  <c r="X477" i="123"/>
  <c r="Q477" i="123" s="1"/>
  <c r="W477" i="123"/>
  <c r="P477" i="123" s="1"/>
  <c r="AC476" i="123"/>
  <c r="V476" i="123" s="1"/>
  <c r="AA476" i="123"/>
  <c r="T476" i="123" s="1"/>
  <c r="Y476" i="123"/>
  <c r="R476" i="123" s="1"/>
  <c r="X476" i="123"/>
  <c r="Q476" i="123" s="1"/>
  <c r="W476" i="123"/>
  <c r="P476" i="123" s="1"/>
  <c r="X475" i="123"/>
  <c r="Q475" i="123" s="1"/>
  <c r="W475" i="123"/>
  <c r="P475" i="123" s="1"/>
  <c r="AC474" i="123"/>
  <c r="V474" i="123" s="1"/>
  <c r="AA474" i="123"/>
  <c r="T474" i="123" s="1"/>
  <c r="X474" i="123"/>
  <c r="Q474" i="123" s="1"/>
  <c r="Y474" i="123"/>
  <c r="R474" i="123" s="1"/>
  <c r="X473" i="123"/>
  <c r="Q473" i="123" s="1"/>
  <c r="AC469" i="123"/>
  <c r="V469" i="123" s="1"/>
  <c r="Z469" i="123"/>
  <c r="S469" i="123" s="1"/>
  <c r="X469" i="123"/>
  <c r="Q469" i="123" s="1"/>
  <c r="AB469" i="123"/>
  <c r="U469" i="123" s="1"/>
  <c r="X468" i="123"/>
  <c r="Q468" i="123" s="1"/>
  <c r="AA468" i="123"/>
  <c r="T468" i="123" s="1"/>
  <c r="AC467" i="123"/>
  <c r="V467" i="123" s="1"/>
  <c r="Z467" i="123"/>
  <c r="S467" i="123" s="1"/>
  <c r="X467" i="123"/>
  <c r="Q467" i="123" s="1"/>
  <c r="AB467" i="123"/>
  <c r="U467" i="123" s="1"/>
  <c r="X466" i="123"/>
  <c r="Q466" i="123" s="1"/>
  <c r="AC465" i="123"/>
  <c r="V465" i="123" s="1"/>
  <c r="Z465" i="123"/>
  <c r="S465" i="123" s="1"/>
  <c r="X465" i="123"/>
  <c r="Q465" i="123" s="1"/>
  <c r="AB465" i="123"/>
  <c r="U465" i="123" s="1"/>
  <c r="X464" i="123"/>
  <c r="Q464" i="123" s="1"/>
  <c r="AC463" i="123"/>
  <c r="V463" i="123" s="1"/>
  <c r="Z463" i="123"/>
  <c r="S463" i="123" s="1"/>
  <c r="X463" i="123"/>
  <c r="Q463" i="123" s="1"/>
  <c r="AB463" i="123"/>
  <c r="U463" i="123" s="1"/>
  <c r="X462" i="123"/>
  <c r="Q462" i="123" s="1"/>
  <c r="AC461" i="123"/>
  <c r="V461" i="123" s="1"/>
  <c r="Z461" i="123"/>
  <c r="S461" i="123" s="1"/>
  <c r="X461" i="123"/>
  <c r="Q461" i="123" s="1"/>
  <c r="AB461" i="123"/>
  <c r="U461" i="123" s="1"/>
  <c r="X460" i="123"/>
  <c r="Q460" i="123" s="1"/>
  <c r="AC459" i="123"/>
  <c r="V459" i="123" s="1"/>
  <c r="Z459" i="123"/>
  <c r="S459" i="123" s="1"/>
  <c r="X459" i="123"/>
  <c r="Q459" i="123" s="1"/>
  <c r="AB459" i="123"/>
  <c r="U459" i="123" s="1"/>
  <c r="X458" i="123"/>
  <c r="Q458" i="123" s="1"/>
  <c r="AC457" i="123"/>
  <c r="V457" i="123" s="1"/>
  <c r="Z457" i="123"/>
  <c r="S457" i="123" s="1"/>
  <c r="X457" i="123"/>
  <c r="Q457" i="123" s="1"/>
  <c r="AB457" i="123"/>
  <c r="U457" i="123" s="1"/>
  <c r="X456" i="123"/>
  <c r="Q456" i="123" s="1"/>
  <c r="AC455" i="123"/>
  <c r="V455" i="123" s="1"/>
  <c r="Z455" i="123"/>
  <c r="S455" i="123" s="1"/>
  <c r="X455" i="123"/>
  <c r="Q455" i="123" s="1"/>
  <c r="AB455" i="123"/>
  <c r="U455" i="123" s="1"/>
  <c r="X454" i="123"/>
  <c r="Q454" i="123" s="1"/>
  <c r="AC453" i="123"/>
  <c r="V453" i="123" s="1"/>
  <c r="Z453" i="123"/>
  <c r="S453" i="123" s="1"/>
  <c r="X453" i="123"/>
  <c r="Q453" i="123" s="1"/>
  <c r="AB453" i="123"/>
  <c r="U453" i="123" s="1"/>
  <c r="X452" i="123"/>
  <c r="Q452" i="123" s="1"/>
  <c r="AA452" i="123"/>
  <c r="T452" i="123" s="1"/>
  <c r="AC447" i="123"/>
  <c r="V447" i="123" s="1"/>
  <c r="Z447" i="123"/>
  <c r="S447" i="123" s="1"/>
  <c r="X447" i="123"/>
  <c r="Q447" i="123" s="1"/>
  <c r="AB447" i="123"/>
  <c r="U447" i="123" s="1"/>
  <c r="X446" i="123"/>
  <c r="Q446" i="123" s="1"/>
  <c r="AC445" i="123"/>
  <c r="V445" i="123" s="1"/>
  <c r="Z445" i="123"/>
  <c r="S445" i="123" s="1"/>
  <c r="X445" i="123"/>
  <c r="Q445" i="123" s="1"/>
  <c r="AB445" i="123"/>
  <c r="U445" i="123" s="1"/>
  <c r="X444" i="123"/>
  <c r="Q444" i="123" s="1"/>
  <c r="AA444" i="123"/>
  <c r="T444" i="123" s="1"/>
  <c r="AC443" i="123"/>
  <c r="V443" i="123" s="1"/>
  <c r="AA443" i="123"/>
  <c r="T443" i="123" s="1"/>
  <c r="X443" i="123"/>
  <c r="Q443" i="123" s="1"/>
  <c r="Y443" i="123"/>
  <c r="R443" i="123" s="1"/>
  <c r="X442" i="123"/>
  <c r="Q442" i="123" s="1"/>
  <c r="AC441" i="123"/>
  <c r="V441" i="123" s="1"/>
  <c r="Z441" i="123"/>
  <c r="S441" i="123" s="1"/>
  <c r="X441" i="123"/>
  <c r="Q441" i="123" s="1"/>
  <c r="AB441" i="123"/>
  <c r="U441" i="123" s="1"/>
  <c r="X440" i="123"/>
  <c r="Q440" i="123" s="1"/>
  <c r="AC439" i="123"/>
  <c r="V439" i="123" s="1"/>
  <c r="AA439" i="123"/>
  <c r="T439" i="123" s="1"/>
  <c r="X439" i="123"/>
  <c r="Q439" i="123" s="1"/>
  <c r="Y439" i="123"/>
  <c r="R439" i="123" s="1"/>
  <c r="X438" i="123"/>
  <c r="Q438" i="123" s="1"/>
  <c r="AC437" i="123"/>
  <c r="V437" i="123" s="1"/>
  <c r="Z437" i="123"/>
  <c r="S437" i="123" s="1"/>
  <c r="X437" i="123"/>
  <c r="Q437" i="123" s="1"/>
  <c r="AB437" i="123"/>
  <c r="U437" i="123" s="1"/>
  <c r="X436" i="123"/>
  <c r="Q436" i="123" s="1"/>
  <c r="W436" i="123"/>
  <c r="P436" i="123" s="1"/>
  <c r="AC435" i="123"/>
  <c r="V435" i="123" s="1"/>
  <c r="Z435" i="123"/>
  <c r="S435" i="123" s="1"/>
  <c r="X435" i="123"/>
  <c r="Q435" i="123" s="1"/>
  <c r="AA435" i="123"/>
  <c r="T435" i="123" s="1"/>
  <c r="X434" i="123"/>
  <c r="Q434" i="123" s="1"/>
  <c r="W434" i="123"/>
  <c r="P434" i="123" s="1"/>
  <c r="AC433" i="123"/>
  <c r="V433" i="123" s="1"/>
  <c r="Z433" i="123"/>
  <c r="S433" i="123" s="1"/>
  <c r="X433" i="123"/>
  <c r="Q433" i="123" s="1"/>
  <c r="AA433" i="123"/>
  <c r="T433" i="123" s="1"/>
  <c r="X432" i="123"/>
  <c r="Q432" i="123" s="1"/>
  <c r="W432" i="123"/>
  <c r="P432" i="123" s="1"/>
  <c r="AC431" i="123"/>
  <c r="V431" i="123" s="1"/>
  <c r="Z431" i="123"/>
  <c r="S431" i="123" s="1"/>
  <c r="X431" i="123"/>
  <c r="Q431" i="123" s="1"/>
  <c r="AA431" i="123"/>
  <c r="T431" i="123" s="1"/>
  <c r="X430" i="123"/>
  <c r="Q430" i="123" s="1"/>
  <c r="W430" i="123"/>
  <c r="P430" i="123" s="1"/>
  <c r="AC429" i="123"/>
  <c r="V429" i="123" s="1"/>
  <c r="Z429" i="123"/>
  <c r="S429" i="123" s="1"/>
  <c r="X429" i="123"/>
  <c r="Q429" i="123" s="1"/>
  <c r="AB429" i="123"/>
  <c r="U429" i="123" s="1"/>
  <c r="X428" i="123"/>
  <c r="Q428" i="123" s="1"/>
  <c r="W428" i="123"/>
  <c r="P428" i="123" s="1"/>
  <c r="AC427" i="123"/>
  <c r="V427" i="123" s="1"/>
  <c r="AA427" i="123"/>
  <c r="T427" i="123" s="1"/>
  <c r="Y427" i="123"/>
  <c r="R427" i="123" s="1"/>
  <c r="X427" i="123"/>
  <c r="Q427" i="123" s="1"/>
  <c r="W427" i="123"/>
  <c r="P427" i="123" s="1"/>
  <c r="X426" i="123"/>
  <c r="Q426" i="123" s="1"/>
  <c r="W426" i="123"/>
  <c r="P426" i="123" s="1"/>
  <c r="AC425" i="123"/>
  <c r="V425" i="123" s="1"/>
  <c r="Z425" i="123"/>
  <c r="S425" i="123" s="1"/>
  <c r="X425" i="123"/>
  <c r="Q425" i="123" s="1"/>
  <c r="W425" i="123"/>
  <c r="P425" i="123" s="1"/>
  <c r="X424" i="123"/>
  <c r="Q424" i="123" s="1"/>
  <c r="AC423" i="123"/>
  <c r="V423" i="123" s="1"/>
  <c r="AA423" i="123"/>
  <c r="T423" i="123" s="1"/>
  <c r="Y423" i="123"/>
  <c r="R423" i="123" s="1"/>
  <c r="X423" i="123"/>
  <c r="Q423" i="123" s="1"/>
  <c r="W423" i="123"/>
  <c r="P423" i="123" s="1"/>
  <c r="X422" i="123"/>
  <c r="Q422" i="123" s="1"/>
  <c r="W422" i="123"/>
  <c r="P422" i="123" s="1"/>
  <c r="AC421" i="123"/>
  <c r="V421" i="123" s="1"/>
  <c r="AA421" i="123"/>
  <c r="T421" i="123" s="1"/>
  <c r="Y421" i="123"/>
  <c r="R421" i="123" s="1"/>
  <c r="X421" i="123"/>
  <c r="Q421" i="123" s="1"/>
  <c r="W421" i="123"/>
  <c r="P421" i="123" s="1"/>
  <c r="X420" i="123"/>
  <c r="Q420" i="123" s="1"/>
  <c r="W420" i="123"/>
  <c r="P420" i="123" s="1"/>
  <c r="AC419" i="123"/>
  <c r="V419" i="123" s="1"/>
  <c r="Z419" i="123"/>
  <c r="S419" i="123" s="1"/>
  <c r="X419" i="123"/>
  <c r="Q419" i="123" s="1"/>
  <c r="W419" i="123"/>
  <c r="P419" i="123" s="1"/>
  <c r="X418" i="123"/>
  <c r="Q418" i="123" s="1"/>
  <c r="AB418" i="123"/>
  <c r="U418" i="123" s="1"/>
  <c r="AC417" i="123"/>
  <c r="V417" i="123" s="1"/>
  <c r="AA417" i="123"/>
  <c r="T417" i="123" s="1"/>
  <c r="Y417" i="123"/>
  <c r="R417" i="123" s="1"/>
  <c r="X417" i="123"/>
  <c r="Q417" i="123" s="1"/>
  <c r="W417" i="123"/>
  <c r="P417" i="123" s="1"/>
  <c r="X416" i="123"/>
  <c r="Q416" i="123" s="1"/>
  <c r="W416" i="123"/>
  <c r="P416" i="123" s="1"/>
  <c r="AC415" i="123"/>
  <c r="V415" i="123" s="1"/>
  <c r="AA415" i="123"/>
  <c r="T415" i="123" s="1"/>
  <c r="Y415" i="123"/>
  <c r="R415" i="123" s="1"/>
  <c r="X415" i="123"/>
  <c r="Q415" i="123" s="1"/>
  <c r="W415" i="123"/>
  <c r="P415" i="123" s="1"/>
  <c r="X414" i="123"/>
  <c r="Q414" i="123" s="1"/>
  <c r="W414" i="123"/>
  <c r="P414" i="123" s="1"/>
  <c r="AC413" i="123"/>
  <c r="V413" i="123" s="1"/>
  <c r="AA413" i="123"/>
  <c r="T413" i="123" s="1"/>
  <c r="Y413" i="123"/>
  <c r="R413" i="123" s="1"/>
  <c r="X413" i="123"/>
  <c r="Q413" i="123" s="1"/>
  <c r="W413" i="123"/>
  <c r="P413" i="123" s="1"/>
  <c r="X412" i="123"/>
  <c r="Q412" i="123" s="1"/>
  <c r="W412" i="123"/>
  <c r="P412" i="123" s="1"/>
  <c r="AC411" i="123"/>
  <c r="V411" i="123" s="1"/>
  <c r="AA411" i="123"/>
  <c r="T411" i="123" s="1"/>
  <c r="Y411" i="123"/>
  <c r="R411" i="123" s="1"/>
  <c r="X411" i="123"/>
  <c r="Q411" i="123" s="1"/>
  <c r="W411" i="123"/>
  <c r="P411" i="123" s="1"/>
  <c r="X410" i="123"/>
  <c r="Q410" i="123" s="1"/>
  <c r="W410" i="123"/>
  <c r="P410" i="123" s="1"/>
  <c r="AC409" i="123"/>
  <c r="V409" i="123" s="1"/>
  <c r="AA409" i="123"/>
  <c r="T409" i="123" s="1"/>
  <c r="Y409" i="123"/>
  <c r="R409" i="123" s="1"/>
  <c r="X409" i="123"/>
  <c r="Q409" i="123" s="1"/>
  <c r="W409" i="123"/>
  <c r="P409" i="123" s="1"/>
  <c r="X408" i="123"/>
  <c r="Q408" i="123" s="1"/>
  <c r="W408" i="123"/>
  <c r="P408" i="123" s="1"/>
  <c r="AC407" i="123"/>
  <c r="V407" i="123" s="1"/>
  <c r="Z407" i="123"/>
  <c r="S407" i="123" s="1"/>
  <c r="X407" i="123"/>
  <c r="Q407" i="123" s="1"/>
  <c r="W407" i="123"/>
  <c r="P407" i="123" s="1"/>
  <c r="X406" i="123"/>
  <c r="Q406" i="123" s="1"/>
  <c r="AB406" i="123"/>
  <c r="U406" i="123" s="1"/>
  <c r="AC405" i="123"/>
  <c r="V405" i="123" s="1"/>
  <c r="AA405" i="123"/>
  <c r="T405" i="123" s="1"/>
  <c r="Y405" i="123"/>
  <c r="R405" i="123" s="1"/>
  <c r="X405" i="123"/>
  <c r="Q405" i="123" s="1"/>
  <c r="W405" i="123"/>
  <c r="P405" i="123" s="1"/>
  <c r="X404" i="123"/>
  <c r="Q404" i="123" s="1"/>
  <c r="W404" i="123"/>
  <c r="P404" i="123" s="1"/>
  <c r="AC403" i="123"/>
  <c r="V403" i="123" s="1"/>
  <c r="AA403" i="123"/>
  <c r="T403" i="123" s="1"/>
  <c r="Y403" i="123"/>
  <c r="R403" i="123" s="1"/>
  <c r="X403" i="123"/>
  <c r="Q403" i="123" s="1"/>
  <c r="W403" i="123"/>
  <c r="P403" i="123" s="1"/>
  <c r="X402" i="123"/>
  <c r="Q402" i="123" s="1"/>
  <c r="W402" i="123"/>
  <c r="P402" i="123" s="1"/>
  <c r="AC401" i="123"/>
  <c r="V401" i="123" s="1"/>
  <c r="AA401" i="123"/>
  <c r="T401" i="123" s="1"/>
  <c r="Y401" i="123"/>
  <c r="R401" i="123" s="1"/>
  <c r="X401" i="123"/>
  <c r="Q401" i="123" s="1"/>
  <c r="W401" i="123"/>
  <c r="P401" i="123" s="1"/>
  <c r="X400" i="123"/>
  <c r="Q400" i="123" s="1"/>
  <c r="W400" i="123"/>
  <c r="P400" i="123" s="1"/>
  <c r="AC399" i="123"/>
  <c r="V399" i="123" s="1"/>
  <c r="AA399" i="123"/>
  <c r="T399" i="123" s="1"/>
  <c r="Y399" i="123"/>
  <c r="R399" i="123" s="1"/>
  <c r="X399" i="123"/>
  <c r="Q399" i="123" s="1"/>
  <c r="W399" i="123"/>
  <c r="P399" i="123" s="1"/>
  <c r="X398" i="123"/>
  <c r="Q398" i="123" s="1"/>
  <c r="W398" i="123"/>
  <c r="P398" i="123" s="1"/>
  <c r="AC397" i="123"/>
  <c r="V397" i="123" s="1"/>
  <c r="AA397" i="123"/>
  <c r="T397" i="123" s="1"/>
  <c r="Y397" i="123"/>
  <c r="R397" i="123" s="1"/>
  <c r="X397" i="123"/>
  <c r="Q397" i="123" s="1"/>
  <c r="W397" i="123"/>
  <c r="P397" i="123" s="1"/>
  <c r="X396" i="123"/>
  <c r="Q396" i="123" s="1"/>
  <c r="W396" i="123"/>
  <c r="P396" i="123" s="1"/>
  <c r="AC395" i="123"/>
  <c r="V395" i="123" s="1"/>
  <c r="AA395" i="123"/>
  <c r="T395" i="123" s="1"/>
  <c r="Y395" i="123"/>
  <c r="R395" i="123" s="1"/>
  <c r="X395" i="123"/>
  <c r="Q395" i="123" s="1"/>
  <c r="W395" i="123"/>
  <c r="P395" i="123" s="1"/>
  <c r="X394" i="123"/>
  <c r="Q394" i="123" s="1"/>
  <c r="W394" i="123"/>
  <c r="P394" i="123" s="1"/>
  <c r="AC393" i="123"/>
  <c r="V393" i="123" s="1"/>
  <c r="AA393" i="123"/>
  <c r="T393" i="123" s="1"/>
  <c r="Y393" i="123"/>
  <c r="R393" i="123" s="1"/>
  <c r="X393" i="123"/>
  <c r="Q393" i="123" s="1"/>
  <c r="W393" i="123"/>
  <c r="P393" i="123" s="1"/>
  <c r="X392" i="123"/>
  <c r="Q392" i="123" s="1"/>
  <c r="W392" i="123"/>
  <c r="P392" i="123" s="1"/>
  <c r="AC391" i="123"/>
  <c r="V391" i="123" s="1"/>
  <c r="Z391" i="123"/>
  <c r="S391" i="123" s="1"/>
  <c r="X391" i="123"/>
  <c r="Q391" i="123" s="1"/>
  <c r="W391" i="123"/>
  <c r="P391" i="123" s="1"/>
  <c r="X390" i="123"/>
  <c r="Q390" i="123" s="1"/>
  <c r="AB390" i="123"/>
  <c r="U390" i="123" s="1"/>
  <c r="AC389" i="123"/>
  <c r="V389" i="123" s="1"/>
  <c r="AA389" i="123"/>
  <c r="T389" i="123" s="1"/>
  <c r="Y389" i="123"/>
  <c r="R389" i="123" s="1"/>
  <c r="X389" i="123"/>
  <c r="Q389" i="123" s="1"/>
  <c r="W389" i="123"/>
  <c r="P389" i="123" s="1"/>
  <c r="X388" i="123"/>
  <c r="Q388" i="123" s="1"/>
  <c r="W388" i="123"/>
  <c r="P388" i="123" s="1"/>
  <c r="AC387" i="123"/>
  <c r="V387" i="123" s="1"/>
  <c r="AA387" i="123"/>
  <c r="T387" i="123" s="1"/>
  <c r="Y387" i="123"/>
  <c r="R387" i="123" s="1"/>
  <c r="X387" i="123"/>
  <c r="Q387" i="123" s="1"/>
  <c r="W387" i="123"/>
  <c r="P387" i="123" s="1"/>
  <c r="X386" i="123"/>
  <c r="Q386" i="123" s="1"/>
  <c r="W386" i="123"/>
  <c r="P386" i="123" s="1"/>
  <c r="AC385" i="123"/>
  <c r="V385" i="123" s="1"/>
  <c r="AA385" i="123"/>
  <c r="T385" i="123" s="1"/>
  <c r="Y385" i="123"/>
  <c r="R385" i="123" s="1"/>
  <c r="X385" i="123"/>
  <c r="Q385" i="123" s="1"/>
  <c r="W385" i="123"/>
  <c r="P385" i="123" s="1"/>
  <c r="X384" i="123"/>
  <c r="Q384" i="123" s="1"/>
  <c r="W384" i="123"/>
  <c r="P384" i="123" s="1"/>
  <c r="AC383" i="123"/>
  <c r="V383" i="123" s="1"/>
  <c r="AA383" i="123"/>
  <c r="T383" i="123" s="1"/>
  <c r="Y383" i="123"/>
  <c r="R383" i="123" s="1"/>
  <c r="X383" i="123"/>
  <c r="Q383" i="123" s="1"/>
  <c r="W383" i="123"/>
  <c r="P383" i="123" s="1"/>
  <c r="X382" i="123"/>
  <c r="Q382" i="123" s="1"/>
  <c r="W382" i="123"/>
  <c r="P382" i="123" s="1"/>
  <c r="AC381" i="123"/>
  <c r="V381" i="123" s="1"/>
  <c r="AA381" i="123"/>
  <c r="T381" i="123" s="1"/>
  <c r="Y381" i="123"/>
  <c r="R381" i="123" s="1"/>
  <c r="X381" i="123"/>
  <c r="Q381" i="123" s="1"/>
  <c r="W381" i="123"/>
  <c r="P381" i="123" s="1"/>
  <c r="X380" i="123"/>
  <c r="Q380" i="123" s="1"/>
  <c r="W380" i="123"/>
  <c r="P380" i="123" s="1"/>
  <c r="AC379" i="123"/>
  <c r="V379" i="123" s="1"/>
  <c r="AA379" i="123"/>
  <c r="T379" i="123" s="1"/>
  <c r="Y379" i="123"/>
  <c r="R379" i="123" s="1"/>
  <c r="X379" i="123"/>
  <c r="Q379" i="123" s="1"/>
  <c r="W379" i="123"/>
  <c r="P379" i="123" s="1"/>
  <c r="X378" i="123"/>
  <c r="Q378" i="123" s="1"/>
  <c r="W378" i="123"/>
  <c r="P378" i="123" s="1"/>
  <c r="AC377" i="123"/>
  <c r="V377" i="123" s="1"/>
  <c r="AA377" i="123"/>
  <c r="T377" i="123" s="1"/>
  <c r="Y377" i="123"/>
  <c r="R377" i="123" s="1"/>
  <c r="X377" i="123"/>
  <c r="Q377" i="123" s="1"/>
  <c r="W377" i="123"/>
  <c r="P377" i="123" s="1"/>
  <c r="X376" i="123"/>
  <c r="Q376" i="123" s="1"/>
  <c r="W376" i="123"/>
  <c r="P376" i="123" s="1"/>
  <c r="AC375" i="123"/>
  <c r="V375" i="123" s="1"/>
  <c r="Z375" i="123"/>
  <c r="S375" i="123" s="1"/>
  <c r="X375" i="123"/>
  <c r="Q375" i="123" s="1"/>
  <c r="W375" i="123"/>
  <c r="P375" i="123" s="1"/>
  <c r="X374" i="123"/>
  <c r="Q374" i="123" s="1"/>
  <c r="W374" i="123"/>
  <c r="P374" i="123" s="1"/>
  <c r="AC373" i="123"/>
  <c r="V373" i="123" s="1"/>
  <c r="AA373" i="123"/>
  <c r="T373" i="123" s="1"/>
  <c r="Y373" i="123"/>
  <c r="R373" i="123" s="1"/>
  <c r="X373" i="123"/>
  <c r="Q373" i="123" s="1"/>
  <c r="W373" i="123"/>
  <c r="P373" i="123" s="1"/>
  <c r="X372" i="123"/>
  <c r="Q372" i="123" s="1"/>
  <c r="W372" i="123"/>
  <c r="P372" i="123" s="1"/>
  <c r="AC371" i="123"/>
  <c r="V371" i="123" s="1"/>
  <c r="Z371" i="123"/>
  <c r="S371" i="123" s="1"/>
  <c r="X371" i="123"/>
  <c r="Q371" i="123" s="1"/>
  <c r="W371" i="123"/>
  <c r="P371" i="123" s="1"/>
  <c r="X370" i="123"/>
  <c r="Q370" i="123" s="1"/>
  <c r="AB370" i="123"/>
  <c r="U370" i="123" s="1"/>
  <c r="AC369" i="123"/>
  <c r="V369" i="123" s="1"/>
  <c r="AA369" i="123"/>
  <c r="T369" i="123" s="1"/>
  <c r="Y369" i="123"/>
  <c r="R369" i="123" s="1"/>
  <c r="X369" i="123"/>
  <c r="Q369" i="123" s="1"/>
  <c r="W369" i="123"/>
  <c r="P369" i="123" s="1"/>
  <c r="X368" i="123"/>
  <c r="Q368" i="123" s="1"/>
  <c r="W368" i="123"/>
  <c r="P368" i="123" s="1"/>
  <c r="AC367" i="123"/>
  <c r="V367" i="123" s="1"/>
  <c r="AA367" i="123"/>
  <c r="T367" i="123" s="1"/>
  <c r="Y367" i="123"/>
  <c r="R367" i="123" s="1"/>
  <c r="X367" i="123"/>
  <c r="Q367" i="123" s="1"/>
  <c r="W367" i="123"/>
  <c r="P367" i="123" s="1"/>
  <c r="X366" i="123"/>
  <c r="Q366" i="123" s="1"/>
  <c r="W366" i="123"/>
  <c r="P366" i="123" s="1"/>
  <c r="AC365" i="123"/>
  <c r="V365" i="123" s="1"/>
  <c r="AA365" i="123"/>
  <c r="T365" i="123" s="1"/>
  <c r="Y365" i="123"/>
  <c r="R365" i="123" s="1"/>
  <c r="X365" i="123"/>
  <c r="Q365" i="123" s="1"/>
  <c r="W365" i="123"/>
  <c r="P365" i="123" s="1"/>
  <c r="X364" i="123"/>
  <c r="Q364" i="123" s="1"/>
  <c r="W364" i="123"/>
  <c r="P364" i="123" s="1"/>
  <c r="AC363" i="123"/>
  <c r="V363" i="123" s="1"/>
  <c r="AA363" i="123"/>
  <c r="T363" i="123" s="1"/>
  <c r="Y363" i="123"/>
  <c r="R363" i="123" s="1"/>
  <c r="X363" i="123"/>
  <c r="Q363" i="123" s="1"/>
  <c r="W363" i="123"/>
  <c r="P363" i="123" s="1"/>
  <c r="X362" i="123"/>
  <c r="Q362" i="123" s="1"/>
  <c r="Z362" i="123"/>
  <c r="S362" i="123" s="1"/>
  <c r="AC361" i="123"/>
  <c r="V361" i="123" s="1"/>
  <c r="AA361" i="123"/>
  <c r="T361" i="123" s="1"/>
  <c r="Y361" i="123"/>
  <c r="R361" i="123" s="1"/>
  <c r="X361" i="123"/>
  <c r="Q361" i="123" s="1"/>
  <c r="W361" i="123"/>
  <c r="P361" i="123" s="1"/>
  <c r="X360" i="123"/>
  <c r="Q360" i="123" s="1"/>
  <c r="W360" i="123"/>
  <c r="P360" i="123" s="1"/>
  <c r="AC359" i="123"/>
  <c r="V359" i="123" s="1"/>
  <c r="AA359" i="123"/>
  <c r="T359" i="123" s="1"/>
  <c r="Y359" i="123"/>
  <c r="R359" i="123" s="1"/>
  <c r="X359" i="123"/>
  <c r="Q359" i="123" s="1"/>
  <c r="W359" i="123"/>
  <c r="P359" i="123" s="1"/>
  <c r="X358" i="123"/>
  <c r="Q358" i="123" s="1"/>
  <c r="W358" i="123"/>
  <c r="P358" i="123" s="1"/>
  <c r="AC357" i="123"/>
  <c r="V357" i="123" s="1"/>
  <c r="AA357" i="123"/>
  <c r="T357" i="123" s="1"/>
  <c r="Y357" i="123"/>
  <c r="R357" i="123" s="1"/>
  <c r="X357" i="123"/>
  <c r="Q357" i="123" s="1"/>
  <c r="W357" i="123"/>
  <c r="P357" i="123" s="1"/>
  <c r="X356" i="123"/>
  <c r="Q356" i="123" s="1"/>
  <c r="W356" i="123"/>
  <c r="P356" i="123" s="1"/>
  <c r="AC355" i="123"/>
  <c r="V355" i="123" s="1"/>
  <c r="AA355" i="123"/>
  <c r="T355" i="123" s="1"/>
  <c r="Y355" i="123"/>
  <c r="R355" i="123" s="1"/>
  <c r="X355" i="123"/>
  <c r="Q355" i="123" s="1"/>
  <c r="W355" i="123"/>
  <c r="P355" i="123" s="1"/>
  <c r="X354" i="123"/>
  <c r="Q354" i="123" s="1"/>
  <c r="W354" i="123"/>
  <c r="P354" i="123" s="1"/>
  <c r="AC353" i="123"/>
  <c r="V353" i="123" s="1"/>
  <c r="AA353" i="123"/>
  <c r="T353" i="123" s="1"/>
  <c r="Y353" i="123"/>
  <c r="R353" i="123" s="1"/>
  <c r="X353" i="123"/>
  <c r="Q353" i="123" s="1"/>
  <c r="W353" i="123"/>
  <c r="P353" i="123" s="1"/>
  <c r="X352" i="123"/>
  <c r="Q352" i="123" s="1"/>
  <c r="W352" i="123"/>
  <c r="P352" i="123" s="1"/>
  <c r="AC351" i="123"/>
  <c r="V351" i="123" s="1"/>
  <c r="AA351" i="123"/>
  <c r="T351" i="123" s="1"/>
  <c r="Y351" i="123"/>
  <c r="R351" i="123" s="1"/>
  <c r="X351" i="123"/>
  <c r="Q351" i="123" s="1"/>
  <c r="W351" i="123"/>
  <c r="P351" i="123" s="1"/>
  <c r="X350" i="123"/>
  <c r="Q350" i="123" s="1"/>
  <c r="W350" i="123"/>
  <c r="P350" i="123" s="1"/>
  <c r="AC349" i="123"/>
  <c r="V349" i="123" s="1"/>
  <c r="AA349" i="123"/>
  <c r="T349" i="123" s="1"/>
  <c r="Y349" i="123"/>
  <c r="R349" i="123" s="1"/>
  <c r="X349" i="123"/>
  <c r="Q349" i="123" s="1"/>
  <c r="W349" i="123"/>
  <c r="P349" i="123" s="1"/>
  <c r="X348" i="123"/>
  <c r="Q348" i="123" s="1"/>
  <c r="W348" i="123"/>
  <c r="P348" i="123" s="1"/>
  <c r="AC347" i="123"/>
  <c r="V347" i="123" s="1"/>
  <c r="AA347" i="123"/>
  <c r="T347" i="123" s="1"/>
  <c r="Y347" i="123"/>
  <c r="R347" i="123" s="1"/>
  <c r="X347" i="123"/>
  <c r="Q347" i="123" s="1"/>
  <c r="W347" i="123"/>
  <c r="P347" i="123" s="1"/>
  <c r="X346" i="123"/>
  <c r="Q346" i="123" s="1"/>
  <c r="W346" i="123"/>
  <c r="P346" i="123" s="1"/>
  <c r="AC345" i="123"/>
  <c r="V345" i="123" s="1"/>
  <c r="AA345" i="123"/>
  <c r="T345" i="123" s="1"/>
  <c r="Y345" i="123"/>
  <c r="R345" i="123" s="1"/>
  <c r="X345" i="123"/>
  <c r="Q345" i="123" s="1"/>
  <c r="W345" i="123"/>
  <c r="P345" i="123" s="1"/>
  <c r="X344" i="123"/>
  <c r="Q344" i="123" s="1"/>
  <c r="W344" i="123"/>
  <c r="P344" i="123" s="1"/>
  <c r="AC343" i="123"/>
  <c r="V343" i="123" s="1"/>
  <c r="AA343" i="123"/>
  <c r="T343" i="123" s="1"/>
  <c r="Y343" i="123"/>
  <c r="R343" i="123" s="1"/>
  <c r="X343" i="123"/>
  <c r="Q343" i="123" s="1"/>
  <c r="W343" i="123"/>
  <c r="P343" i="123" s="1"/>
  <c r="X342" i="123"/>
  <c r="Q342" i="123" s="1"/>
  <c r="W342" i="123"/>
  <c r="P342" i="123" s="1"/>
  <c r="AC341" i="123"/>
  <c r="V341" i="123" s="1"/>
  <c r="AA341" i="123"/>
  <c r="T341" i="123" s="1"/>
  <c r="Y341" i="123"/>
  <c r="R341" i="123" s="1"/>
  <c r="X341" i="123"/>
  <c r="Q341" i="123" s="1"/>
  <c r="W341" i="123"/>
  <c r="P341" i="123" s="1"/>
  <c r="X340" i="123"/>
  <c r="Q340" i="123" s="1"/>
  <c r="W340" i="123"/>
  <c r="P340" i="123" s="1"/>
  <c r="AC339" i="123"/>
  <c r="V339" i="123" s="1"/>
  <c r="AA339" i="123"/>
  <c r="T339" i="123" s="1"/>
  <c r="Y339" i="123"/>
  <c r="R339" i="123" s="1"/>
  <c r="X339" i="123"/>
  <c r="Q339" i="123" s="1"/>
  <c r="W339" i="123"/>
  <c r="P339" i="123" s="1"/>
  <c r="X338" i="123"/>
  <c r="Q338" i="123" s="1"/>
  <c r="W338" i="123"/>
  <c r="P338" i="123" s="1"/>
  <c r="AC337" i="123"/>
  <c r="V337" i="123" s="1"/>
  <c r="AA337" i="123"/>
  <c r="T337" i="123" s="1"/>
  <c r="Y337" i="123"/>
  <c r="R337" i="123" s="1"/>
  <c r="X337" i="123"/>
  <c r="Q337" i="123" s="1"/>
  <c r="W337" i="123"/>
  <c r="P337" i="123" s="1"/>
  <c r="X336" i="123"/>
  <c r="Q336" i="123" s="1"/>
  <c r="W336" i="123"/>
  <c r="P336" i="123" s="1"/>
  <c r="AC335" i="123"/>
  <c r="V335" i="123" s="1"/>
  <c r="AA335" i="123"/>
  <c r="T335" i="123" s="1"/>
  <c r="Y335" i="123"/>
  <c r="R335" i="123" s="1"/>
  <c r="X335" i="123"/>
  <c r="Q335" i="123" s="1"/>
  <c r="W335" i="123"/>
  <c r="P335" i="123" s="1"/>
  <c r="X334" i="123"/>
  <c r="Q334" i="123" s="1"/>
  <c r="W334" i="123"/>
  <c r="P334" i="123" s="1"/>
  <c r="AC333" i="123"/>
  <c r="V333" i="123" s="1"/>
  <c r="AA333" i="123"/>
  <c r="T333" i="123" s="1"/>
  <c r="Y333" i="123"/>
  <c r="R333" i="123" s="1"/>
  <c r="X333" i="123"/>
  <c r="Q333" i="123" s="1"/>
  <c r="W333" i="123"/>
  <c r="P333" i="123" s="1"/>
  <c r="X332" i="123"/>
  <c r="Q332" i="123" s="1"/>
  <c r="W332" i="123"/>
  <c r="P332" i="123" s="1"/>
  <c r="AC331" i="123"/>
  <c r="V331" i="123" s="1"/>
  <c r="AA331" i="123"/>
  <c r="T331" i="123" s="1"/>
  <c r="Y331" i="123"/>
  <c r="R331" i="123" s="1"/>
  <c r="X331" i="123"/>
  <c r="Q331" i="123" s="1"/>
  <c r="W331" i="123"/>
  <c r="P331" i="123" s="1"/>
  <c r="X330" i="123"/>
  <c r="Q330" i="123" s="1"/>
  <c r="W330" i="123"/>
  <c r="P330" i="123" s="1"/>
  <c r="AC329" i="123"/>
  <c r="V329" i="123" s="1"/>
  <c r="AA329" i="123"/>
  <c r="T329" i="123" s="1"/>
  <c r="Y329" i="123"/>
  <c r="R329" i="123" s="1"/>
  <c r="X329" i="123"/>
  <c r="Q329" i="123" s="1"/>
  <c r="W329" i="123"/>
  <c r="P329" i="123" s="1"/>
  <c r="X328" i="123"/>
  <c r="Q328" i="123" s="1"/>
  <c r="W328" i="123"/>
  <c r="P328" i="123" s="1"/>
  <c r="AC327" i="123"/>
  <c r="V327" i="123" s="1"/>
  <c r="AA327" i="123"/>
  <c r="T327" i="123" s="1"/>
  <c r="Y327" i="123"/>
  <c r="R327" i="123" s="1"/>
  <c r="X327" i="123"/>
  <c r="Q327" i="123" s="1"/>
  <c r="W327" i="123"/>
  <c r="P327" i="123" s="1"/>
  <c r="X326" i="123"/>
  <c r="Q326" i="123" s="1"/>
  <c r="W326" i="123"/>
  <c r="P326" i="123" s="1"/>
  <c r="AC325" i="123"/>
  <c r="V325" i="123" s="1"/>
  <c r="AA325" i="123"/>
  <c r="T325" i="123" s="1"/>
  <c r="Y325" i="123"/>
  <c r="R325" i="123" s="1"/>
  <c r="X325" i="123"/>
  <c r="Q325" i="123" s="1"/>
  <c r="W325" i="123"/>
  <c r="P325" i="123" s="1"/>
  <c r="X324" i="123"/>
  <c r="Q324" i="123" s="1"/>
  <c r="W324" i="123"/>
  <c r="P324" i="123" s="1"/>
  <c r="AC323" i="123"/>
  <c r="V323" i="123" s="1"/>
  <c r="AA323" i="123"/>
  <c r="T323" i="123" s="1"/>
  <c r="Y323" i="123"/>
  <c r="R323" i="123" s="1"/>
  <c r="X323" i="123"/>
  <c r="Q323" i="123" s="1"/>
  <c r="W323" i="123"/>
  <c r="P323" i="123" s="1"/>
  <c r="X322" i="123"/>
  <c r="Q322" i="123" s="1"/>
  <c r="W322" i="123"/>
  <c r="P322" i="123" s="1"/>
  <c r="AC321" i="123"/>
  <c r="V321" i="123" s="1"/>
  <c r="AA321" i="123"/>
  <c r="T321" i="123" s="1"/>
  <c r="Y321" i="123"/>
  <c r="R321" i="123" s="1"/>
  <c r="X321" i="123"/>
  <c r="Q321" i="123" s="1"/>
  <c r="W321" i="123"/>
  <c r="P321" i="123" s="1"/>
  <c r="X320" i="123"/>
  <c r="Q320" i="123" s="1"/>
  <c r="W320" i="123"/>
  <c r="P320" i="123" s="1"/>
  <c r="AC319" i="123"/>
  <c r="V319" i="123" s="1"/>
  <c r="AA319" i="123"/>
  <c r="T319" i="123" s="1"/>
  <c r="Y319" i="123"/>
  <c r="R319" i="123" s="1"/>
  <c r="X319" i="123"/>
  <c r="Q319" i="123" s="1"/>
  <c r="W319" i="123"/>
  <c r="P319" i="123" s="1"/>
  <c r="X318" i="123"/>
  <c r="Q318" i="123" s="1"/>
  <c r="W318" i="123"/>
  <c r="P318" i="123" s="1"/>
  <c r="AC317" i="123"/>
  <c r="V317" i="123" s="1"/>
  <c r="AA317" i="123"/>
  <c r="T317" i="123" s="1"/>
  <c r="Y317" i="123"/>
  <c r="R317" i="123" s="1"/>
  <c r="X317" i="123"/>
  <c r="Q317" i="123" s="1"/>
  <c r="W317" i="123"/>
  <c r="P317" i="123" s="1"/>
  <c r="X314" i="123"/>
  <c r="Q314" i="123" s="1"/>
  <c r="W314" i="123"/>
  <c r="P314" i="123" s="1"/>
  <c r="AC313" i="123"/>
  <c r="V313" i="123" s="1"/>
  <c r="AA313" i="123"/>
  <c r="T313" i="123" s="1"/>
  <c r="Y313" i="123"/>
  <c r="R313" i="123" s="1"/>
  <c r="X313" i="123"/>
  <c r="Q313" i="123" s="1"/>
  <c r="W313" i="123"/>
  <c r="P313" i="123" s="1"/>
  <c r="X316" i="123"/>
  <c r="Q316" i="123" s="1"/>
  <c r="W316" i="123"/>
  <c r="P316" i="123" s="1"/>
  <c r="AC315" i="123"/>
  <c r="V315" i="123" s="1"/>
  <c r="AA315" i="123"/>
  <c r="T315" i="123" s="1"/>
  <c r="Y315" i="123"/>
  <c r="R315" i="123" s="1"/>
  <c r="X315" i="123"/>
  <c r="Q315" i="123" s="1"/>
  <c r="W315" i="123"/>
  <c r="P315" i="123" s="1"/>
  <c r="X312" i="123"/>
  <c r="Q312" i="123" s="1"/>
  <c r="W312" i="123"/>
  <c r="P312" i="123" s="1"/>
  <c r="AC311" i="123"/>
  <c r="V311" i="123" s="1"/>
  <c r="AA311" i="123"/>
  <c r="T311" i="123" s="1"/>
  <c r="Y311" i="123"/>
  <c r="R311" i="123" s="1"/>
  <c r="X311" i="123"/>
  <c r="Q311" i="123" s="1"/>
  <c r="W311" i="123"/>
  <c r="P311" i="123" s="1"/>
  <c r="X310" i="123"/>
  <c r="Q310" i="123" s="1"/>
  <c r="W310" i="123"/>
  <c r="P310" i="123" s="1"/>
  <c r="AC309" i="123"/>
  <c r="V309" i="123" s="1"/>
  <c r="AA309" i="123"/>
  <c r="T309" i="123" s="1"/>
  <c r="Y309" i="123"/>
  <c r="R309" i="123" s="1"/>
  <c r="X309" i="123"/>
  <c r="Q309" i="123" s="1"/>
  <c r="W309" i="123"/>
  <c r="P309" i="123" s="1"/>
  <c r="X308" i="123"/>
  <c r="Q308" i="123" s="1"/>
  <c r="W308" i="123"/>
  <c r="P308" i="123" s="1"/>
  <c r="AC307" i="123"/>
  <c r="V307" i="123" s="1"/>
  <c r="AA307" i="123"/>
  <c r="T307" i="123" s="1"/>
  <c r="Y307" i="123"/>
  <c r="R307" i="123" s="1"/>
  <c r="X307" i="123"/>
  <c r="Q307" i="123" s="1"/>
  <c r="W307" i="123"/>
  <c r="P307" i="123" s="1"/>
  <c r="X306" i="123"/>
  <c r="Q306" i="123" s="1"/>
  <c r="W306" i="123"/>
  <c r="P306" i="123" s="1"/>
  <c r="AC305" i="123"/>
  <c r="V305" i="123" s="1"/>
  <c r="AA305" i="123"/>
  <c r="T305" i="123" s="1"/>
  <c r="Y305" i="123"/>
  <c r="R305" i="123" s="1"/>
  <c r="X305" i="123"/>
  <c r="Q305" i="123" s="1"/>
  <c r="W305" i="123"/>
  <c r="P305" i="123" s="1"/>
  <c r="X304" i="123"/>
  <c r="Q304" i="123" s="1"/>
  <c r="W304" i="123"/>
  <c r="P304" i="123" s="1"/>
  <c r="AC303" i="123"/>
  <c r="V303" i="123" s="1"/>
  <c r="AA303" i="123"/>
  <c r="T303" i="123" s="1"/>
  <c r="Y303" i="123"/>
  <c r="R303" i="123" s="1"/>
  <c r="X303" i="123"/>
  <c r="Q303" i="123" s="1"/>
  <c r="W303" i="123"/>
  <c r="P303" i="123" s="1"/>
  <c r="X302" i="123"/>
  <c r="Q302" i="123" s="1"/>
  <c r="W302" i="123"/>
  <c r="P302" i="123" s="1"/>
  <c r="AC301" i="123"/>
  <c r="V301" i="123" s="1"/>
  <c r="AA301" i="123"/>
  <c r="T301" i="123" s="1"/>
  <c r="Y301" i="123"/>
  <c r="R301" i="123" s="1"/>
  <c r="X301" i="123"/>
  <c r="Q301" i="123" s="1"/>
  <c r="W301" i="123"/>
  <c r="P301" i="123" s="1"/>
  <c r="X300" i="123"/>
  <c r="Q300" i="123" s="1"/>
  <c r="W300" i="123"/>
  <c r="P300" i="123" s="1"/>
  <c r="AC299" i="123"/>
  <c r="V299" i="123" s="1"/>
  <c r="AA299" i="123"/>
  <c r="T299" i="123" s="1"/>
  <c r="Y299" i="123"/>
  <c r="R299" i="123" s="1"/>
  <c r="X299" i="123"/>
  <c r="Q299" i="123" s="1"/>
  <c r="W299" i="123"/>
  <c r="P299" i="123" s="1"/>
  <c r="X298" i="123"/>
  <c r="Q298" i="123" s="1"/>
  <c r="W298" i="123"/>
  <c r="P298" i="123" s="1"/>
  <c r="AC297" i="123"/>
  <c r="V297" i="123" s="1"/>
  <c r="AA297" i="123"/>
  <c r="T297" i="123" s="1"/>
  <c r="Y297" i="123"/>
  <c r="R297" i="123" s="1"/>
  <c r="X297" i="123"/>
  <c r="Q297" i="123" s="1"/>
  <c r="W297" i="123"/>
  <c r="P297" i="123" s="1"/>
  <c r="X296" i="123"/>
  <c r="Q296" i="123" s="1"/>
  <c r="W296" i="123"/>
  <c r="P296" i="123" s="1"/>
  <c r="AC295" i="123"/>
  <c r="V295" i="123" s="1"/>
  <c r="AA295" i="123"/>
  <c r="T295" i="123" s="1"/>
  <c r="Y295" i="123"/>
  <c r="R295" i="123" s="1"/>
  <c r="X295" i="123"/>
  <c r="Q295" i="123" s="1"/>
  <c r="W295" i="123"/>
  <c r="P295" i="123" s="1"/>
  <c r="X294" i="123"/>
  <c r="Q294" i="123" s="1"/>
  <c r="W294" i="123"/>
  <c r="P294" i="123" s="1"/>
  <c r="AC293" i="123"/>
  <c r="V293" i="123" s="1"/>
  <c r="AA293" i="123"/>
  <c r="T293" i="123" s="1"/>
  <c r="Y293" i="123"/>
  <c r="R293" i="123" s="1"/>
  <c r="X293" i="123"/>
  <c r="Q293" i="123" s="1"/>
  <c r="W293" i="123"/>
  <c r="P293" i="123" s="1"/>
  <c r="X292" i="123"/>
  <c r="Q292" i="123" s="1"/>
  <c r="W292" i="123"/>
  <c r="P292" i="123" s="1"/>
  <c r="AC291" i="123"/>
  <c r="V291" i="123" s="1"/>
  <c r="AA291" i="123"/>
  <c r="T291" i="123" s="1"/>
  <c r="Y291" i="123"/>
  <c r="R291" i="123" s="1"/>
  <c r="X291" i="123"/>
  <c r="Q291" i="123" s="1"/>
  <c r="W291" i="123"/>
  <c r="P291" i="123" s="1"/>
  <c r="X290" i="123"/>
  <c r="Q290" i="123" s="1"/>
  <c r="W290" i="123"/>
  <c r="P290" i="123" s="1"/>
  <c r="AC289" i="123"/>
  <c r="V289" i="123" s="1"/>
  <c r="AA289" i="123"/>
  <c r="T289" i="123" s="1"/>
  <c r="Y289" i="123"/>
  <c r="R289" i="123" s="1"/>
  <c r="X289" i="123"/>
  <c r="Q289" i="123" s="1"/>
  <c r="W289" i="123"/>
  <c r="P289" i="123" s="1"/>
  <c r="X288" i="123"/>
  <c r="Q288" i="123" s="1"/>
  <c r="W288" i="123"/>
  <c r="P288" i="123" s="1"/>
  <c r="AC287" i="123"/>
  <c r="V287" i="123" s="1"/>
  <c r="AA287" i="123"/>
  <c r="T287" i="123" s="1"/>
  <c r="Y287" i="123"/>
  <c r="R287" i="123" s="1"/>
  <c r="X287" i="123"/>
  <c r="Q287" i="123" s="1"/>
  <c r="W287" i="123"/>
  <c r="P287" i="123" s="1"/>
  <c r="X286" i="123"/>
  <c r="Q286" i="123" s="1"/>
  <c r="W286" i="123"/>
  <c r="P286" i="123" s="1"/>
  <c r="AC285" i="123"/>
  <c r="V285" i="123" s="1"/>
  <c r="AA285" i="123"/>
  <c r="T285" i="123" s="1"/>
  <c r="Y285" i="123"/>
  <c r="R285" i="123" s="1"/>
  <c r="X285" i="123"/>
  <c r="Q285" i="123" s="1"/>
  <c r="W285" i="123"/>
  <c r="P285" i="123" s="1"/>
  <c r="X284" i="123"/>
  <c r="Q284" i="123" s="1"/>
  <c r="W284" i="123"/>
  <c r="P284" i="123" s="1"/>
  <c r="AC283" i="123"/>
  <c r="V283" i="123" s="1"/>
  <c r="AA283" i="123"/>
  <c r="T283" i="123" s="1"/>
  <c r="Y283" i="123"/>
  <c r="R283" i="123" s="1"/>
  <c r="X283" i="123"/>
  <c r="Q283" i="123" s="1"/>
  <c r="W283" i="123"/>
  <c r="P283" i="123" s="1"/>
  <c r="X280" i="123"/>
  <c r="Q280" i="123" s="1"/>
  <c r="W280" i="123"/>
  <c r="P280" i="123" s="1"/>
  <c r="AC279" i="123"/>
  <c r="V279" i="123" s="1"/>
  <c r="AA279" i="123"/>
  <c r="T279" i="123" s="1"/>
  <c r="Y279" i="123"/>
  <c r="R279" i="123" s="1"/>
  <c r="X279" i="123"/>
  <c r="Q279" i="123" s="1"/>
  <c r="W279" i="123"/>
  <c r="P279" i="123" s="1"/>
  <c r="X278" i="123"/>
  <c r="Q278" i="123" s="1"/>
  <c r="W278" i="123"/>
  <c r="P278" i="123" s="1"/>
  <c r="AC277" i="123"/>
  <c r="V277" i="123" s="1"/>
  <c r="Z277" i="123"/>
  <c r="S277" i="123" s="1"/>
  <c r="AC276" i="123"/>
  <c r="V276" i="123" s="1"/>
  <c r="Z276" i="123"/>
  <c r="S276" i="123" s="1"/>
  <c r="AB276" i="123"/>
  <c r="U276" i="123" s="1"/>
  <c r="I276" i="123"/>
  <c r="AB275" i="123"/>
  <c r="U275" i="123" s="1"/>
  <c r="Z275" i="123"/>
  <c r="S275" i="123" s="1"/>
  <c r="AC274" i="123"/>
  <c r="V274" i="123" s="1"/>
  <c r="Z274" i="123"/>
  <c r="S274" i="123" s="1"/>
  <c r="AB274" i="123"/>
  <c r="U274" i="123" s="1"/>
  <c r="I274" i="123"/>
  <c r="AB273" i="123"/>
  <c r="U273" i="123" s="1"/>
  <c r="Z273" i="123"/>
  <c r="S273" i="123" s="1"/>
  <c r="AC272" i="123"/>
  <c r="V272" i="123" s="1"/>
  <c r="Z272" i="123"/>
  <c r="S272" i="123" s="1"/>
  <c r="AB272" i="123"/>
  <c r="U272" i="123" s="1"/>
  <c r="I272" i="123"/>
  <c r="AB271" i="123"/>
  <c r="U271" i="123" s="1"/>
  <c r="Z271" i="123"/>
  <c r="S271" i="123" s="1"/>
  <c r="AC270" i="123"/>
  <c r="V270" i="123" s="1"/>
  <c r="Z270" i="123"/>
  <c r="S270" i="123" s="1"/>
  <c r="AB270" i="123"/>
  <c r="U270" i="123" s="1"/>
  <c r="I270" i="123"/>
  <c r="AB269" i="123"/>
  <c r="U269" i="123" s="1"/>
  <c r="Z269" i="123"/>
  <c r="S269" i="123" s="1"/>
  <c r="AC268" i="123"/>
  <c r="V268" i="123" s="1"/>
  <c r="Z268" i="123"/>
  <c r="S268" i="123" s="1"/>
  <c r="AB268" i="123"/>
  <c r="U268" i="123" s="1"/>
  <c r="I268" i="123"/>
  <c r="AB267" i="123"/>
  <c r="U267" i="123" s="1"/>
  <c r="Z267" i="123"/>
  <c r="S267" i="123" s="1"/>
  <c r="AC264" i="123"/>
  <c r="V264" i="123" s="1"/>
  <c r="Z264" i="123"/>
  <c r="S264" i="123" s="1"/>
  <c r="AB264" i="123"/>
  <c r="U264" i="123" s="1"/>
  <c r="I264" i="123"/>
  <c r="AB263" i="123"/>
  <c r="U263" i="123" s="1"/>
  <c r="Z263" i="123"/>
  <c r="S263" i="123" s="1"/>
  <c r="AC262" i="123"/>
  <c r="V262" i="123" s="1"/>
  <c r="Z262" i="123"/>
  <c r="S262" i="123" s="1"/>
  <c r="AB262" i="123"/>
  <c r="U262" i="123" s="1"/>
  <c r="I262" i="123"/>
  <c r="AB261" i="123"/>
  <c r="U261" i="123" s="1"/>
  <c r="Z261" i="123"/>
  <c r="S261" i="123" s="1"/>
  <c r="AC260" i="123"/>
  <c r="V260" i="123" s="1"/>
  <c r="Z260" i="123"/>
  <c r="S260" i="123" s="1"/>
  <c r="AB260" i="123"/>
  <c r="U260" i="123" s="1"/>
  <c r="I260" i="123"/>
  <c r="AB259" i="123"/>
  <c r="U259" i="123" s="1"/>
  <c r="Z259" i="123"/>
  <c r="S259" i="123" s="1"/>
  <c r="AC258" i="123"/>
  <c r="V258" i="123" s="1"/>
  <c r="Z258" i="123"/>
  <c r="S258" i="123" s="1"/>
  <c r="AB258" i="123"/>
  <c r="U258" i="123" s="1"/>
  <c r="I258" i="123"/>
  <c r="AB257" i="123"/>
  <c r="U257" i="123" s="1"/>
  <c r="Z257" i="123"/>
  <c r="S257" i="123" s="1"/>
  <c r="AC256" i="123"/>
  <c r="V256" i="123" s="1"/>
  <c r="Z256" i="123"/>
  <c r="S256" i="123" s="1"/>
  <c r="AB256" i="123"/>
  <c r="U256" i="123" s="1"/>
  <c r="I256" i="123"/>
  <c r="AB255" i="123"/>
  <c r="U255" i="123" s="1"/>
  <c r="Z255" i="123"/>
  <c r="S255" i="123" s="1"/>
  <c r="AC254" i="123"/>
  <c r="V254" i="123" s="1"/>
  <c r="Z254" i="123"/>
  <c r="S254" i="123" s="1"/>
  <c r="AB254" i="123"/>
  <c r="U254" i="123" s="1"/>
  <c r="I254" i="123"/>
  <c r="AB253" i="123"/>
  <c r="U253" i="123" s="1"/>
  <c r="Z253" i="123"/>
  <c r="S253" i="123" s="1"/>
  <c r="AC252" i="123"/>
  <c r="V252" i="123" s="1"/>
  <c r="Z252" i="123"/>
  <c r="S252" i="123" s="1"/>
  <c r="AB252" i="123"/>
  <c r="U252" i="123" s="1"/>
  <c r="I252" i="123"/>
  <c r="AB251" i="123"/>
  <c r="U251" i="123" s="1"/>
  <c r="Z251" i="123"/>
  <c r="S251" i="123" s="1"/>
  <c r="AC250" i="123"/>
  <c r="V250" i="123" s="1"/>
  <c r="Z250" i="123"/>
  <c r="S250" i="123" s="1"/>
  <c r="AB250" i="123"/>
  <c r="U250" i="123" s="1"/>
  <c r="I250" i="123"/>
  <c r="AB249" i="123"/>
  <c r="U249" i="123" s="1"/>
  <c r="Z249" i="123"/>
  <c r="S249" i="123" s="1"/>
  <c r="AC248" i="123"/>
  <c r="V248" i="123" s="1"/>
  <c r="Z248" i="123"/>
  <c r="S248" i="123" s="1"/>
  <c r="AB248" i="123"/>
  <c r="U248" i="123" s="1"/>
  <c r="I248" i="123"/>
  <c r="AB247" i="123"/>
  <c r="U247" i="123" s="1"/>
  <c r="Z247" i="123"/>
  <c r="S247" i="123" s="1"/>
  <c r="AC246" i="123"/>
  <c r="V246" i="123" s="1"/>
  <c r="Z246" i="123"/>
  <c r="S246" i="123" s="1"/>
  <c r="AB246" i="123"/>
  <c r="U246" i="123" s="1"/>
  <c r="I246" i="123"/>
  <c r="AB245" i="123"/>
  <c r="U245" i="123" s="1"/>
  <c r="Z245" i="123"/>
  <c r="S245" i="123" s="1"/>
  <c r="AC244" i="123"/>
  <c r="V244" i="123" s="1"/>
  <c r="Z244" i="123"/>
  <c r="S244" i="123" s="1"/>
  <c r="AB244" i="123"/>
  <c r="U244" i="123" s="1"/>
  <c r="I244" i="123"/>
  <c r="AB243" i="123"/>
  <c r="U243" i="123" s="1"/>
  <c r="Y243" i="123"/>
  <c r="R243" i="123" s="1"/>
  <c r="AA243" i="123"/>
  <c r="T243" i="123" s="1"/>
  <c r="AC242" i="123"/>
  <c r="V242" i="123" s="1"/>
  <c r="Z242" i="123"/>
  <c r="S242" i="123" s="1"/>
  <c r="W242" i="123"/>
  <c r="P242" i="123" s="1"/>
  <c r="I242" i="123"/>
  <c r="AB241" i="123"/>
  <c r="U241" i="123" s="1"/>
  <c r="Z241" i="123"/>
  <c r="S241" i="123" s="1"/>
  <c r="AC240" i="123"/>
  <c r="V240" i="123" s="1"/>
  <c r="Z240" i="123"/>
  <c r="S240" i="123" s="1"/>
  <c r="AB240" i="123"/>
  <c r="U240" i="123" s="1"/>
  <c r="I240" i="123"/>
  <c r="AB239" i="123"/>
  <c r="U239" i="123" s="1"/>
  <c r="Y239" i="123"/>
  <c r="R239" i="123" s="1"/>
  <c r="AA239" i="123"/>
  <c r="T239" i="123" s="1"/>
  <c r="AC238" i="123"/>
  <c r="V238" i="123" s="1"/>
  <c r="Z238" i="123"/>
  <c r="S238" i="123" s="1"/>
  <c r="W238" i="123"/>
  <c r="P238" i="123" s="1"/>
  <c r="I238" i="123"/>
  <c r="AB237" i="123"/>
  <c r="U237" i="123" s="1"/>
  <c r="Y237" i="123"/>
  <c r="R237" i="123" s="1"/>
  <c r="AA237" i="123"/>
  <c r="T237" i="123" s="1"/>
  <c r="AC236" i="123"/>
  <c r="V236" i="123" s="1"/>
  <c r="Z236" i="123"/>
  <c r="S236" i="123" s="1"/>
  <c r="W236" i="123"/>
  <c r="P236" i="123" s="1"/>
  <c r="I236" i="123"/>
  <c r="Z235" i="123"/>
  <c r="S235" i="123" s="1"/>
  <c r="AC235" i="123"/>
  <c r="V235" i="123" s="1"/>
  <c r="Y235" i="123"/>
  <c r="R235" i="123" s="1"/>
  <c r="AC234" i="123"/>
  <c r="V234" i="123" s="1"/>
  <c r="Y234" i="123"/>
  <c r="R234" i="123" s="1"/>
  <c r="AB234" i="123"/>
  <c r="U234" i="123" s="1"/>
  <c r="I234" i="123"/>
  <c r="AB233" i="123"/>
  <c r="U233" i="123" s="1"/>
  <c r="Z233" i="123"/>
  <c r="S233" i="123" s="1"/>
  <c r="AC232" i="123"/>
  <c r="V232" i="123" s="1"/>
  <c r="Z232" i="123"/>
  <c r="S232" i="123" s="1"/>
  <c r="AB232" i="123"/>
  <c r="U232" i="123" s="1"/>
  <c r="I232" i="123"/>
  <c r="AB231" i="123"/>
  <c r="U231" i="123" s="1"/>
  <c r="Z231" i="123"/>
  <c r="S231" i="123" s="1"/>
  <c r="AC230" i="123"/>
  <c r="V230" i="123" s="1"/>
  <c r="Z230" i="123"/>
  <c r="S230" i="123" s="1"/>
  <c r="AB230" i="123"/>
  <c r="U230" i="123" s="1"/>
  <c r="I230" i="123"/>
  <c r="AB229" i="123"/>
  <c r="U229" i="123" s="1"/>
  <c r="Z229" i="123"/>
  <c r="S229" i="123" s="1"/>
  <c r="AC228" i="123"/>
  <c r="V228" i="123" s="1"/>
  <c r="Z228" i="123"/>
  <c r="S228" i="123" s="1"/>
  <c r="AB228" i="123"/>
  <c r="U228" i="123" s="1"/>
  <c r="I228" i="123"/>
  <c r="AA227" i="123"/>
  <c r="T227" i="123" s="1"/>
  <c r="Y227" i="123"/>
  <c r="R227" i="123" s="1"/>
  <c r="AB227" i="123"/>
  <c r="U227" i="123" s="1"/>
  <c r="AC226" i="123"/>
  <c r="V226" i="123" s="1"/>
  <c r="AA226" i="123"/>
  <c r="T226" i="123" s="1"/>
  <c r="Y226" i="123"/>
  <c r="R226" i="123" s="1"/>
  <c r="W226" i="123"/>
  <c r="P226" i="123" s="1"/>
  <c r="I226" i="123"/>
  <c r="AA225" i="123"/>
  <c r="T225" i="123" s="1"/>
  <c r="Y225" i="123"/>
  <c r="R225" i="123" s="1"/>
  <c r="W225" i="123"/>
  <c r="P225" i="123" s="1"/>
  <c r="AC224" i="123"/>
  <c r="V224" i="123" s="1"/>
  <c r="AA224" i="123"/>
  <c r="T224" i="123" s="1"/>
  <c r="Y224" i="123"/>
  <c r="R224" i="123" s="1"/>
  <c r="W224" i="123"/>
  <c r="P224" i="123" s="1"/>
  <c r="I224" i="123"/>
  <c r="AA223" i="123"/>
  <c r="T223" i="123" s="1"/>
  <c r="Y223" i="123"/>
  <c r="R223" i="123" s="1"/>
  <c r="W223" i="123"/>
  <c r="P223" i="123" s="1"/>
  <c r="AC222" i="123"/>
  <c r="V222" i="123" s="1"/>
  <c r="AA222" i="123"/>
  <c r="T222" i="123" s="1"/>
  <c r="Y222" i="123"/>
  <c r="R222" i="123" s="1"/>
  <c r="W222" i="123"/>
  <c r="P222" i="123" s="1"/>
  <c r="I222" i="123"/>
  <c r="AA221" i="123"/>
  <c r="T221" i="123" s="1"/>
  <c r="Y221" i="123"/>
  <c r="R221" i="123" s="1"/>
  <c r="W221" i="123"/>
  <c r="P221" i="123" s="1"/>
  <c r="AC220" i="123"/>
  <c r="V220" i="123" s="1"/>
  <c r="AA220" i="123"/>
  <c r="T220" i="123" s="1"/>
  <c r="Y220" i="123"/>
  <c r="R220" i="123" s="1"/>
  <c r="W220" i="123"/>
  <c r="P220" i="123" s="1"/>
  <c r="I220" i="123"/>
  <c r="AA219" i="123"/>
  <c r="T219" i="123" s="1"/>
  <c r="Y219" i="123"/>
  <c r="R219" i="123" s="1"/>
  <c r="W219" i="123"/>
  <c r="P219" i="123" s="1"/>
  <c r="AC218" i="123"/>
  <c r="V218" i="123" s="1"/>
  <c r="AA218" i="123"/>
  <c r="T218" i="123" s="1"/>
  <c r="Y218" i="123"/>
  <c r="R218" i="123" s="1"/>
  <c r="W218" i="123"/>
  <c r="P218" i="123" s="1"/>
  <c r="I218" i="123"/>
  <c r="AA217" i="123"/>
  <c r="T217" i="123" s="1"/>
  <c r="Y217" i="123"/>
  <c r="R217" i="123" s="1"/>
  <c r="W217" i="123"/>
  <c r="P217" i="123" s="1"/>
  <c r="AC216" i="123"/>
  <c r="V216" i="123" s="1"/>
  <c r="AA216" i="123"/>
  <c r="T216" i="123" s="1"/>
  <c r="Y216" i="123"/>
  <c r="R216" i="123" s="1"/>
  <c r="W216" i="123"/>
  <c r="P216" i="123" s="1"/>
  <c r="I216" i="123"/>
  <c r="AA215" i="123"/>
  <c r="T215" i="123" s="1"/>
  <c r="Y215" i="123"/>
  <c r="R215" i="123" s="1"/>
  <c r="W215" i="123"/>
  <c r="P215" i="123" s="1"/>
  <c r="AC214" i="123"/>
  <c r="V214" i="123" s="1"/>
  <c r="AA214" i="123"/>
  <c r="T214" i="123" s="1"/>
  <c r="Y214" i="123"/>
  <c r="R214" i="123" s="1"/>
  <c r="W214" i="123"/>
  <c r="P214" i="123" s="1"/>
  <c r="I214" i="123"/>
  <c r="AA213" i="123"/>
  <c r="T213" i="123" s="1"/>
  <c r="Y213" i="123"/>
  <c r="R213" i="123" s="1"/>
  <c r="W213" i="123"/>
  <c r="P213" i="123" s="1"/>
  <c r="AC212" i="123"/>
  <c r="V212" i="123" s="1"/>
  <c r="Z212" i="123"/>
  <c r="S212" i="123" s="1"/>
  <c r="AA212" i="123"/>
  <c r="T212" i="123" s="1"/>
  <c r="I212" i="123"/>
  <c r="AA211" i="123"/>
  <c r="T211" i="123" s="1"/>
  <c r="W211" i="123"/>
  <c r="P211" i="123" s="1"/>
  <c r="Z211" i="123"/>
  <c r="S211" i="123" s="1"/>
  <c r="AC210" i="123"/>
  <c r="V210" i="123" s="1"/>
  <c r="AA210" i="123"/>
  <c r="T210" i="123" s="1"/>
  <c r="Y210" i="123"/>
  <c r="R210" i="123" s="1"/>
  <c r="W210" i="123"/>
  <c r="P210" i="123" s="1"/>
  <c r="I210" i="123"/>
  <c r="AA209" i="123"/>
  <c r="T209" i="123" s="1"/>
  <c r="Y209" i="123"/>
  <c r="R209" i="123" s="1"/>
  <c r="W209" i="123"/>
  <c r="P209" i="123" s="1"/>
  <c r="AC208" i="123"/>
  <c r="V208" i="123" s="1"/>
  <c r="AA208" i="123"/>
  <c r="T208" i="123" s="1"/>
  <c r="Y208" i="123"/>
  <c r="R208" i="123" s="1"/>
  <c r="W208" i="123"/>
  <c r="P208" i="123" s="1"/>
  <c r="I208" i="123"/>
  <c r="AA207" i="123"/>
  <c r="T207" i="123" s="1"/>
  <c r="Y207" i="123"/>
  <c r="R207" i="123" s="1"/>
  <c r="W207" i="123"/>
  <c r="P207" i="123" s="1"/>
  <c r="AC206" i="123"/>
  <c r="V206" i="123" s="1"/>
  <c r="Z206" i="123"/>
  <c r="S206" i="123" s="1"/>
  <c r="W206" i="123"/>
  <c r="P206" i="123" s="1"/>
  <c r="I206" i="123"/>
  <c r="AA205" i="123"/>
  <c r="T205" i="123" s="1"/>
  <c r="Y205" i="123"/>
  <c r="R205" i="123" s="1"/>
  <c r="AB205" i="123"/>
  <c r="U205" i="123" s="1"/>
  <c r="AB204" i="123"/>
  <c r="U204" i="123" s="1"/>
  <c r="AA204" i="123"/>
  <c r="T204" i="123" s="1"/>
  <c r="W204" i="123"/>
  <c r="P204" i="123" s="1"/>
  <c r="I204" i="123"/>
  <c r="AA203" i="123"/>
  <c r="T203" i="123" s="1"/>
  <c r="W203" i="123"/>
  <c r="P203" i="123" s="1"/>
  <c r="Z203" i="123"/>
  <c r="S203" i="123" s="1"/>
  <c r="AC202" i="123"/>
  <c r="V202" i="123" s="1"/>
  <c r="AA202" i="123"/>
  <c r="T202" i="123" s="1"/>
  <c r="Y202" i="123"/>
  <c r="R202" i="123" s="1"/>
  <c r="W202" i="123"/>
  <c r="P202" i="123" s="1"/>
  <c r="I202" i="123"/>
  <c r="AA201" i="123"/>
  <c r="T201" i="123" s="1"/>
  <c r="Y201" i="123"/>
  <c r="R201" i="123" s="1"/>
  <c r="W201" i="123"/>
  <c r="P201" i="123" s="1"/>
  <c r="AC200" i="123"/>
  <c r="V200" i="123" s="1"/>
  <c r="AA200" i="123"/>
  <c r="T200" i="123" s="1"/>
  <c r="Y200" i="123"/>
  <c r="R200" i="123" s="1"/>
  <c r="W200" i="123"/>
  <c r="P200" i="123" s="1"/>
  <c r="I200" i="123"/>
  <c r="AA199" i="123"/>
  <c r="T199" i="123" s="1"/>
  <c r="Y199" i="123"/>
  <c r="R199" i="123" s="1"/>
  <c r="W199" i="123"/>
  <c r="P199" i="123" s="1"/>
  <c r="AC198" i="123"/>
  <c r="V198" i="123" s="1"/>
  <c r="AA198" i="123"/>
  <c r="T198" i="123" s="1"/>
  <c r="Y198" i="123"/>
  <c r="R198" i="123" s="1"/>
  <c r="W198" i="123"/>
  <c r="P198" i="123" s="1"/>
  <c r="I198" i="123"/>
  <c r="I197" i="123"/>
  <c r="AA196" i="123"/>
  <c r="T196" i="123" s="1"/>
  <c r="Y196" i="123"/>
  <c r="R196" i="123" s="1"/>
  <c r="W196" i="123"/>
  <c r="P196" i="123" s="1"/>
  <c r="AC195" i="123"/>
  <c r="V195" i="123" s="1"/>
  <c r="AA195" i="123"/>
  <c r="T195" i="123" s="1"/>
  <c r="Y195" i="123"/>
  <c r="R195" i="123" s="1"/>
  <c r="W195" i="123"/>
  <c r="P195" i="123" s="1"/>
  <c r="I195" i="123"/>
  <c r="AA194" i="123"/>
  <c r="T194" i="123" s="1"/>
  <c r="Y194" i="123"/>
  <c r="R194" i="123" s="1"/>
  <c r="W194" i="123"/>
  <c r="P194" i="123" s="1"/>
  <c r="AC193" i="123"/>
  <c r="V193" i="123" s="1"/>
  <c r="AA193" i="123"/>
  <c r="T193" i="123" s="1"/>
  <c r="Y193" i="123"/>
  <c r="R193" i="123" s="1"/>
  <c r="W193" i="123"/>
  <c r="P193" i="123" s="1"/>
  <c r="I193" i="123"/>
  <c r="AA192" i="123"/>
  <c r="T192" i="123" s="1"/>
  <c r="Y192" i="123"/>
  <c r="R192" i="123" s="1"/>
  <c r="W192" i="123"/>
  <c r="P192" i="123" s="1"/>
  <c r="AC191" i="123"/>
  <c r="V191" i="123" s="1"/>
  <c r="AA191" i="123"/>
  <c r="T191" i="123" s="1"/>
  <c r="Y191" i="123"/>
  <c r="R191" i="123" s="1"/>
  <c r="W191" i="123"/>
  <c r="P191" i="123" s="1"/>
  <c r="I191" i="123"/>
  <c r="AA190" i="123"/>
  <c r="T190" i="123" s="1"/>
  <c r="Y190" i="123"/>
  <c r="R190" i="123" s="1"/>
  <c r="W190" i="123"/>
  <c r="P190" i="123" s="1"/>
  <c r="AC189" i="123"/>
  <c r="V189" i="123" s="1"/>
  <c r="AA189" i="123"/>
  <c r="T189" i="123" s="1"/>
  <c r="Y189" i="123"/>
  <c r="R189" i="123" s="1"/>
  <c r="W189" i="123"/>
  <c r="P189" i="123" s="1"/>
  <c r="I189" i="123"/>
  <c r="AA188" i="123"/>
  <c r="T188" i="123" s="1"/>
  <c r="Y188" i="123"/>
  <c r="R188" i="123" s="1"/>
  <c r="W188" i="123"/>
  <c r="P188" i="123" s="1"/>
  <c r="AC187" i="123"/>
  <c r="V187" i="123" s="1"/>
  <c r="Z187" i="123"/>
  <c r="S187" i="123" s="1"/>
  <c r="W187" i="123"/>
  <c r="P187" i="123" s="1"/>
  <c r="I187" i="123"/>
  <c r="AA186" i="123"/>
  <c r="T186" i="123" s="1"/>
  <c r="Y186" i="123"/>
  <c r="R186" i="123" s="1"/>
  <c r="AB186" i="123"/>
  <c r="U186" i="123" s="1"/>
  <c r="AC185" i="123"/>
  <c r="V185" i="123" s="1"/>
  <c r="AA185" i="123"/>
  <c r="T185" i="123" s="1"/>
  <c r="Y185" i="123"/>
  <c r="R185" i="123" s="1"/>
  <c r="W185" i="123"/>
  <c r="P185" i="123" s="1"/>
  <c r="I185" i="123"/>
  <c r="AA184" i="123"/>
  <c r="T184" i="123" s="1"/>
  <c r="Y184" i="123"/>
  <c r="R184" i="123" s="1"/>
  <c r="W184" i="123"/>
  <c r="P184" i="123" s="1"/>
  <c r="AC183" i="123"/>
  <c r="V183" i="123" s="1"/>
  <c r="AA183" i="123"/>
  <c r="T183" i="123" s="1"/>
  <c r="Y183" i="123"/>
  <c r="R183" i="123" s="1"/>
  <c r="W183" i="123"/>
  <c r="P183" i="123" s="1"/>
  <c r="I183" i="123"/>
  <c r="AA182" i="123"/>
  <c r="T182" i="123" s="1"/>
  <c r="Y182" i="123"/>
  <c r="R182" i="123" s="1"/>
  <c r="W182" i="123"/>
  <c r="P182" i="123" s="1"/>
  <c r="AC181" i="123"/>
  <c r="V181" i="123" s="1"/>
  <c r="AA181" i="123"/>
  <c r="T181" i="123" s="1"/>
  <c r="Y181" i="123"/>
  <c r="R181" i="123" s="1"/>
  <c r="W181" i="123"/>
  <c r="P181" i="123" s="1"/>
  <c r="I181" i="123"/>
  <c r="AA180" i="123"/>
  <c r="T180" i="123" s="1"/>
  <c r="Y180" i="123"/>
  <c r="R180" i="123" s="1"/>
  <c r="W180" i="123"/>
  <c r="P180" i="123" s="1"/>
  <c r="AC179" i="123"/>
  <c r="V179" i="123" s="1"/>
  <c r="AA179" i="123"/>
  <c r="T179" i="123" s="1"/>
  <c r="Y179" i="123"/>
  <c r="R179" i="123" s="1"/>
  <c r="W179" i="123"/>
  <c r="P179" i="123" s="1"/>
  <c r="I179" i="123"/>
  <c r="AA178" i="123"/>
  <c r="T178" i="123" s="1"/>
  <c r="Y178" i="123"/>
  <c r="R178" i="123" s="1"/>
  <c r="W178" i="123"/>
  <c r="P178" i="123" s="1"/>
  <c r="AC177" i="123"/>
  <c r="V177" i="123" s="1"/>
  <c r="AA177" i="123"/>
  <c r="T177" i="123" s="1"/>
  <c r="Y177" i="123"/>
  <c r="R177" i="123" s="1"/>
  <c r="W177" i="123"/>
  <c r="P177" i="123" s="1"/>
  <c r="I177" i="123"/>
  <c r="AA176" i="123"/>
  <c r="T176" i="123" s="1"/>
  <c r="Y176" i="123"/>
  <c r="R176" i="123" s="1"/>
  <c r="W176" i="123"/>
  <c r="P176" i="123" s="1"/>
  <c r="AC175" i="123"/>
  <c r="V175" i="123" s="1"/>
  <c r="AA175" i="123"/>
  <c r="T175" i="123" s="1"/>
  <c r="Y175" i="123"/>
  <c r="R175" i="123" s="1"/>
  <c r="W175" i="123"/>
  <c r="P175" i="123" s="1"/>
  <c r="I175" i="123"/>
  <c r="AA174" i="123"/>
  <c r="T174" i="123" s="1"/>
  <c r="Y174" i="123"/>
  <c r="R174" i="123" s="1"/>
  <c r="W174" i="123"/>
  <c r="P174" i="123" s="1"/>
  <c r="AC172" i="123"/>
  <c r="V172" i="123" s="1"/>
  <c r="AA172" i="123"/>
  <c r="T172" i="123" s="1"/>
  <c r="Y172" i="123"/>
  <c r="R172" i="123" s="1"/>
  <c r="W172" i="123"/>
  <c r="P172" i="123" s="1"/>
  <c r="I172" i="123"/>
  <c r="AA171" i="123"/>
  <c r="T171" i="123" s="1"/>
  <c r="Y171" i="123"/>
  <c r="R171" i="123" s="1"/>
  <c r="W171" i="123"/>
  <c r="P171" i="123" s="1"/>
  <c r="AC170" i="123"/>
  <c r="V170" i="123" s="1"/>
  <c r="AA170" i="123"/>
  <c r="T170" i="123" s="1"/>
  <c r="Y170" i="123"/>
  <c r="R170" i="123" s="1"/>
  <c r="W170" i="123"/>
  <c r="P170" i="123" s="1"/>
  <c r="I170" i="123"/>
  <c r="AA169" i="123"/>
  <c r="T169" i="123" s="1"/>
  <c r="Y169" i="123"/>
  <c r="R169" i="123" s="1"/>
  <c r="W169" i="123"/>
  <c r="P169" i="123" s="1"/>
  <c r="AC168" i="123"/>
  <c r="V168" i="123" s="1"/>
  <c r="AA168" i="123"/>
  <c r="T168" i="123" s="1"/>
  <c r="Y168" i="123"/>
  <c r="R168" i="123" s="1"/>
  <c r="W168" i="123"/>
  <c r="P168" i="123" s="1"/>
  <c r="I168" i="123"/>
  <c r="AA167" i="123"/>
  <c r="T167" i="123" s="1"/>
  <c r="Y167" i="123"/>
  <c r="R167" i="123" s="1"/>
  <c r="W167" i="123"/>
  <c r="P167" i="123" s="1"/>
  <c r="AC166" i="123"/>
  <c r="V166" i="123" s="1"/>
  <c r="AA166" i="123"/>
  <c r="T166" i="123" s="1"/>
  <c r="Y166" i="123"/>
  <c r="R166" i="123" s="1"/>
  <c r="W166" i="123"/>
  <c r="P166" i="123" s="1"/>
  <c r="I166" i="123"/>
  <c r="AA165" i="123"/>
  <c r="T165" i="123" s="1"/>
  <c r="Y165" i="123"/>
  <c r="R165" i="123" s="1"/>
  <c r="W165" i="123"/>
  <c r="P165" i="123" s="1"/>
  <c r="AC164" i="123"/>
  <c r="V164" i="123" s="1"/>
  <c r="Z164" i="123"/>
  <c r="S164" i="123" s="1"/>
  <c r="W164" i="123"/>
  <c r="P164" i="123" s="1"/>
  <c r="I164" i="123"/>
  <c r="AA163" i="123"/>
  <c r="T163" i="123" s="1"/>
  <c r="Y163" i="123"/>
  <c r="R163" i="123" s="1"/>
  <c r="AB163" i="123"/>
  <c r="U163" i="123" s="1"/>
  <c r="AC162" i="123"/>
  <c r="V162" i="123" s="1"/>
  <c r="AA162" i="123"/>
  <c r="T162" i="123" s="1"/>
  <c r="Y162" i="123"/>
  <c r="R162" i="123" s="1"/>
  <c r="W162" i="123"/>
  <c r="P162" i="123" s="1"/>
  <c r="I162" i="123"/>
  <c r="AA161" i="123"/>
  <c r="T161" i="123" s="1"/>
  <c r="Y161" i="123"/>
  <c r="R161" i="123" s="1"/>
  <c r="W161" i="123"/>
  <c r="P161" i="123" s="1"/>
  <c r="AC160" i="123"/>
  <c r="V160" i="123" s="1"/>
  <c r="AA160" i="123"/>
  <c r="T160" i="123" s="1"/>
  <c r="Y160" i="123"/>
  <c r="R160" i="123" s="1"/>
  <c r="W160" i="123"/>
  <c r="P160" i="123" s="1"/>
  <c r="I160" i="123"/>
  <c r="AA159" i="123"/>
  <c r="T159" i="123" s="1"/>
  <c r="Y159" i="123"/>
  <c r="R159" i="123" s="1"/>
  <c r="W159" i="123"/>
  <c r="P159" i="123" s="1"/>
  <c r="AC158" i="123"/>
  <c r="V158" i="123" s="1"/>
  <c r="AA158" i="123"/>
  <c r="T158" i="123" s="1"/>
  <c r="Y158" i="123"/>
  <c r="R158" i="123" s="1"/>
  <c r="W158" i="123"/>
  <c r="P158" i="123" s="1"/>
  <c r="I158" i="123"/>
  <c r="AA157" i="123"/>
  <c r="T157" i="123" s="1"/>
  <c r="Y157" i="123"/>
  <c r="R157" i="123" s="1"/>
  <c r="W157" i="123"/>
  <c r="P157" i="123" s="1"/>
  <c r="AC156" i="123"/>
  <c r="V156" i="123" s="1"/>
  <c r="AA156" i="123"/>
  <c r="T156" i="123" s="1"/>
  <c r="Y156" i="123"/>
  <c r="R156" i="123" s="1"/>
  <c r="W156" i="123"/>
  <c r="P156" i="123" s="1"/>
  <c r="I156" i="123"/>
  <c r="AA155" i="123"/>
  <c r="T155" i="123" s="1"/>
  <c r="Y155" i="123"/>
  <c r="R155" i="123" s="1"/>
  <c r="W155" i="123"/>
  <c r="P155" i="123" s="1"/>
  <c r="AC154" i="123"/>
  <c r="V154" i="123" s="1"/>
  <c r="AA154" i="123"/>
  <c r="T154" i="123" s="1"/>
  <c r="Y154" i="123"/>
  <c r="R154" i="123" s="1"/>
  <c r="W154" i="123"/>
  <c r="P154" i="123" s="1"/>
  <c r="I154" i="123"/>
  <c r="AA153" i="123"/>
  <c r="T153" i="123" s="1"/>
  <c r="Y153" i="123"/>
  <c r="R153" i="123" s="1"/>
  <c r="W153" i="123"/>
  <c r="P153" i="123" s="1"/>
  <c r="AC152" i="123"/>
  <c r="V152" i="123" s="1"/>
  <c r="AA152" i="123"/>
  <c r="T152" i="123" s="1"/>
  <c r="Y152" i="123"/>
  <c r="R152" i="123" s="1"/>
  <c r="W152" i="123"/>
  <c r="P152" i="123" s="1"/>
  <c r="I152" i="123"/>
  <c r="AA151" i="123"/>
  <c r="T151" i="123" s="1"/>
  <c r="Y151" i="123"/>
  <c r="R151" i="123" s="1"/>
  <c r="W151" i="123"/>
  <c r="P151" i="123" s="1"/>
  <c r="AC150" i="123"/>
  <c r="V150" i="123" s="1"/>
  <c r="Z150" i="123"/>
  <c r="S150" i="123" s="1"/>
  <c r="W150" i="123"/>
  <c r="P150" i="123" s="1"/>
  <c r="I150" i="123"/>
  <c r="AA149" i="123"/>
  <c r="T149" i="123" s="1"/>
  <c r="Y149" i="123"/>
  <c r="R149" i="123" s="1"/>
  <c r="W149" i="123"/>
  <c r="P149" i="123" s="1"/>
  <c r="AC148" i="123"/>
  <c r="V148" i="123" s="1"/>
  <c r="Z148" i="123"/>
  <c r="S148" i="123" s="1"/>
  <c r="AA148" i="123"/>
  <c r="T148" i="123" s="1"/>
  <c r="I148" i="123"/>
  <c r="AA147" i="123"/>
  <c r="T147" i="123" s="1"/>
  <c r="W147" i="123"/>
  <c r="P147" i="123" s="1"/>
  <c r="Z147" i="123"/>
  <c r="S147" i="123" s="1"/>
  <c r="AC146" i="123"/>
  <c r="V146" i="123" s="1"/>
  <c r="AA146" i="123"/>
  <c r="T146" i="123" s="1"/>
  <c r="Y146" i="123"/>
  <c r="R146" i="123" s="1"/>
  <c r="W146" i="123"/>
  <c r="P146" i="123" s="1"/>
  <c r="I146" i="123"/>
  <c r="AA145" i="123"/>
  <c r="T145" i="123" s="1"/>
  <c r="Y145" i="123"/>
  <c r="R145" i="123" s="1"/>
  <c r="W145" i="123"/>
  <c r="P145" i="123" s="1"/>
  <c r="AC144" i="123"/>
  <c r="V144" i="123" s="1"/>
  <c r="AA144" i="123"/>
  <c r="T144" i="123" s="1"/>
  <c r="Y144" i="123"/>
  <c r="R144" i="123" s="1"/>
  <c r="W144" i="123"/>
  <c r="P144" i="123" s="1"/>
  <c r="I144" i="123"/>
  <c r="AA143" i="123"/>
  <c r="T143" i="123" s="1"/>
  <c r="Y143" i="123"/>
  <c r="R143" i="123" s="1"/>
  <c r="W143" i="123"/>
  <c r="P143" i="123" s="1"/>
  <c r="AC142" i="123"/>
  <c r="V142" i="123" s="1"/>
  <c r="AA142" i="123"/>
  <c r="T142" i="123" s="1"/>
  <c r="Y142" i="123"/>
  <c r="R142" i="123" s="1"/>
  <c r="W142" i="123"/>
  <c r="P142" i="123" s="1"/>
  <c r="I142" i="123"/>
  <c r="AA141" i="123"/>
  <c r="T141" i="123" s="1"/>
  <c r="Y141" i="123"/>
  <c r="R141" i="123" s="1"/>
  <c r="W141" i="123"/>
  <c r="P141" i="123" s="1"/>
  <c r="AC140" i="123"/>
  <c r="V140" i="123" s="1"/>
  <c r="AA140" i="123"/>
  <c r="T140" i="123" s="1"/>
  <c r="Y140" i="123"/>
  <c r="R140" i="123" s="1"/>
  <c r="W140" i="123"/>
  <c r="P140" i="123" s="1"/>
  <c r="I140" i="123"/>
  <c r="AA139" i="123"/>
  <c r="T139" i="123" s="1"/>
  <c r="Y139" i="123"/>
  <c r="R139" i="123" s="1"/>
  <c r="W139" i="123"/>
  <c r="P139" i="123" s="1"/>
  <c r="AC138" i="123"/>
  <c r="V138" i="123" s="1"/>
  <c r="AA138" i="123"/>
  <c r="T138" i="123" s="1"/>
  <c r="Y138" i="123"/>
  <c r="R138" i="123" s="1"/>
  <c r="W138" i="123"/>
  <c r="P138" i="123" s="1"/>
  <c r="I138" i="123"/>
  <c r="AA137" i="123"/>
  <c r="T137" i="123" s="1"/>
  <c r="Y137" i="123"/>
  <c r="R137" i="123" s="1"/>
  <c r="W137" i="123"/>
  <c r="P137" i="123" s="1"/>
  <c r="AC136" i="123"/>
  <c r="V136" i="123" s="1"/>
  <c r="AA136" i="123"/>
  <c r="T136" i="123" s="1"/>
  <c r="Y136" i="123"/>
  <c r="R136" i="123" s="1"/>
  <c r="W136" i="123"/>
  <c r="P136" i="123" s="1"/>
  <c r="I136" i="123"/>
  <c r="AA135" i="123"/>
  <c r="T135" i="123" s="1"/>
  <c r="Y135" i="123"/>
  <c r="R135" i="123" s="1"/>
  <c r="W135" i="123"/>
  <c r="P135" i="123" s="1"/>
  <c r="AC134" i="123"/>
  <c r="V134" i="123" s="1"/>
  <c r="AA134" i="123"/>
  <c r="T134" i="123" s="1"/>
  <c r="Y134" i="123"/>
  <c r="R134" i="123" s="1"/>
  <c r="W134" i="123"/>
  <c r="P134" i="123" s="1"/>
  <c r="I134" i="123"/>
  <c r="AA133" i="123"/>
  <c r="T133" i="123" s="1"/>
  <c r="Y133" i="123"/>
  <c r="R133" i="123" s="1"/>
  <c r="W133" i="123"/>
  <c r="P133" i="123" s="1"/>
  <c r="AC132" i="123"/>
  <c r="V132" i="123" s="1"/>
  <c r="Z132" i="123"/>
  <c r="S132" i="123" s="1"/>
  <c r="W132" i="123"/>
  <c r="P132" i="123" s="1"/>
  <c r="I132" i="123"/>
  <c r="AA131" i="123"/>
  <c r="T131" i="123" s="1"/>
  <c r="Y131" i="123"/>
  <c r="R131" i="123" s="1"/>
  <c r="AB131" i="123"/>
  <c r="U131" i="123" s="1"/>
  <c r="AC130" i="123"/>
  <c r="V130" i="123" s="1"/>
  <c r="AA130" i="123"/>
  <c r="T130" i="123" s="1"/>
  <c r="Y130" i="123"/>
  <c r="R130" i="123" s="1"/>
  <c r="W130" i="123"/>
  <c r="P130" i="123" s="1"/>
  <c r="I130" i="123"/>
  <c r="AA129" i="123"/>
  <c r="T129" i="123" s="1"/>
  <c r="Y129" i="123"/>
  <c r="R129" i="123" s="1"/>
  <c r="W129" i="123"/>
  <c r="P129" i="123" s="1"/>
  <c r="AC128" i="123"/>
  <c r="V128" i="123" s="1"/>
  <c r="AA128" i="123"/>
  <c r="T128" i="123" s="1"/>
  <c r="Y128" i="123"/>
  <c r="R128" i="123" s="1"/>
  <c r="W128" i="123"/>
  <c r="P128" i="123" s="1"/>
  <c r="I128" i="123"/>
  <c r="AA127" i="123"/>
  <c r="T127" i="123" s="1"/>
  <c r="Y127" i="123"/>
  <c r="R127" i="123" s="1"/>
  <c r="W127" i="123"/>
  <c r="P127" i="123" s="1"/>
  <c r="AC126" i="123"/>
  <c r="V126" i="123" s="1"/>
  <c r="AA126" i="123"/>
  <c r="T126" i="123" s="1"/>
  <c r="Y126" i="123"/>
  <c r="R126" i="123" s="1"/>
  <c r="W126" i="123"/>
  <c r="P126" i="123" s="1"/>
  <c r="I126" i="123"/>
  <c r="AA125" i="123"/>
  <c r="T125" i="123" s="1"/>
  <c r="Y125" i="123"/>
  <c r="R125" i="123" s="1"/>
  <c r="W125" i="123"/>
  <c r="P125" i="123" s="1"/>
  <c r="AC124" i="123"/>
  <c r="V124" i="123" s="1"/>
  <c r="AA124" i="123"/>
  <c r="T124" i="123" s="1"/>
  <c r="Y124" i="123"/>
  <c r="R124" i="123" s="1"/>
  <c r="W124" i="123"/>
  <c r="P124" i="123" s="1"/>
  <c r="I124" i="123"/>
  <c r="AA123" i="123"/>
  <c r="T123" i="123" s="1"/>
  <c r="Y123" i="123"/>
  <c r="R123" i="123" s="1"/>
  <c r="W123" i="123"/>
  <c r="P123" i="123" s="1"/>
  <c r="AC122" i="123"/>
  <c r="V122" i="123" s="1"/>
  <c r="AA122" i="123"/>
  <c r="T122" i="123" s="1"/>
  <c r="Y122" i="123"/>
  <c r="R122" i="123" s="1"/>
  <c r="W122" i="123"/>
  <c r="P122" i="123" s="1"/>
  <c r="I122" i="123"/>
  <c r="AA121" i="123"/>
  <c r="T121" i="123" s="1"/>
  <c r="Y121" i="123"/>
  <c r="R121" i="123" s="1"/>
  <c r="W121" i="123"/>
  <c r="P121" i="123" s="1"/>
  <c r="AC119" i="123"/>
  <c r="V119" i="123" s="1"/>
  <c r="AA119" i="123"/>
  <c r="T119" i="123" s="1"/>
  <c r="Y119" i="123"/>
  <c r="R119" i="123" s="1"/>
  <c r="W119" i="123"/>
  <c r="P119" i="123" s="1"/>
  <c r="I119" i="123"/>
  <c r="AA118" i="123"/>
  <c r="T118" i="123" s="1"/>
  <c r="Y118" i="123"/>
  <c r="R118" i="123" s="1"/>
  <c r="W118" i="123"/>
  <c r="P118" i="123" s="1"/>
  <c r="AC117" i="123"/>
  <c r="V117" i="123" s="1"/>
  <c r="AA117" i="123"/>
  <c r="T117" i="123" s="1"/>
  <c r="Y117" i="123"/>
  <c r="R117" i="123" s="1"/>
  <c r="W117" i="123"/>
  <c r="P117" i="123" s="1"/>
  <c r="I117" i="123"/>
  <c r="AA116" i="123"/>
  <c r="T116" i="123" s="1"/>
  <c r="Y116" i="123"/>
  <c r="R116" i="123" s="1"/>
  <c r="W116" i="123"/>
  <c r="P116" i="123" s="1"/>
  <c r="AC115" i="123"/>
  <c r="V115" i="123" s="1"/>
  <c r="AA115" i="123"/>
  <c r="T115" i="123" s="1"/>
  <c r="Y115" i="123"/>
  <c r="R115" i="123" s="1"/>
  <c r="W115" i="123"/>
  <c r="P115" i="123" s="1"/>
  <c r="I115" i="123"/>
  <c r="AA114" i="123"/>
  <c r="T114" i="123" s="1"/>
  <c r="Y114" i="123"/>
  <c r="R114" i="123" s="1"/>
  <c r="W114" i="123"/>
  <c r="P114" i="123" s="1"/>
  <c r="AC113" i="123"/>
  <c r="V113" i="123" s="1"/>
  <c r="AA113" i="123"/>
  <c r="T113" i="123" s="1"/>
  <c r="Y113" i="123"/>
  <c r="R113" i="123" s="1"/>
  <c r="W113" i="123"/>
  <c r="P113" i="123" s="1"/>
  <c r="I113" i="123"/>
  <c r="AA112" i="123"/>
  <c r="T112" i="123" s="1"/>
  <c r="Y112" i="123"/>
  <c r="R112" i="123" s="1"/>
  <c r="W112" i="123"/>
  <c r="P112" i="123" s="1"/>
  <c r="AC111" i="123"/>
  <c r="V111" i="123" s="1"/>
  <c r="AA111" i="123"/>
  <c r="T111" i="123" s="1"/>
  <c r="Y111" i="123"/>
  <c r="R111" i="123" s="1"/>
  <c r="W111" i="123"/>
  <c r="P111" i="123" s="1"/>
  <c r="I111" i="123"/>
  <c r="AA110" i="123"/>
  <c r="T110" i="123" s="1"/>
  <c r="Y110" i="123"/>
  <c r="R110" i="123" s="1"/>
  <c r="W110" i="123"/>
  <c r="P110" i="123" s="1"/>
  <c r="AC109" i="123"/>
  <c r="V109" i="123" s="1"/>
  <c r="Z109" i="123"/>
  <c r="S109" i="123" s="1"/>
  <c r="W109" i="123"/>
  <c r="P109" i="123" s="1"/>
  <c r="I109" i="123"/>
  <c r="AA108" i="123"/>
  <c r="T108" i="123" s="1"/>
  <c r="Y108" i="123"/>
  <c r="R108" i="123" s="1"/>
  <c r="AB108" i="123"/>
  <c r="U108" i="123" s="1"/>
  <c r="AC107" i="123"/>
  <c r="V107" i="123" s="1"/>
  <c r="AA107" i="123"/>
  <c r="T107" i="123" s="1"/>
  <c r="Y107" i="123"/>
  <c r="R107" i="123" s="1"/>
  <c r="W107" i="123"/>
  <c r="P107" i="123" s="1"/>
  <c r="I107" i="123"/>
  <c r="AA106" i="123"/>
  <c r="T106" i="123" s="1"/>
  <c r="Y106" i="123"/>
  <c r="R106" i="123" s="1"/>
  <c r="W106" i="123"/>
  <c r="P106" i="123" s="1"/>
  <c r="AC105" i="123"/>
  <c r="V105" i="123" s="1"/>
  <c r="AA105" i="123"/>
  <c r="T105" i="123" s="1"/>
  <c r="Y105" i="123"/>
  <c r="R105" i="123" s="1"/>
  <c r="W105" i="123"/>
  <c r="P105" i="123" s="1"/>
  <c r="I105" i="123"/>
  <c r="AA104" i="123"/>
  <c r="T104" i="123" s="1"/>
  <c r="Y104" i="123"/>
  <c r="R104" i="123" s="1"/>
  <c r="W104" i="123"/>
  <c r="P104" i="123" s="1"/>
  <c r="AC103" i="123"/>
  <c r="V103" i="123" s="1"/>
  <c r="AA103" i="123"/>
  <c r="T103" i="123" s="1"/>
  <c r="Y103" i="123"/>
  <c r="R103" i="123" s="1"/>
  <c r="W103" i="123"/>
  <c r="P103" i="123" s="1"/>
  <c r="I103" i="123"/>
  <c r="AA102" i="123"/>
  <c r="T102" i="123" s="1"/>
  <c r="Y102" i="123"/>
  <c r="R102" i="123" s="1"/>
  <c r="W102" i="123"/>
  <c r="P102" i="123" s="1"/>
  <c r="AC101" i="123"/>
  <c r="V101" i="123" s="1"/>
  <c r="AA101" i="123"/>
  <c r="T101" i="123" s="1"/>
  <c r="Y101" i="123"/>
  <c r="R101" i="123" s="1"/>
  <c r="W101" i="123"/>
  <c r="P101" i="123" s="1"/>
  <c r="I101" i="123"/>
  <c r="AA100" i="123"/>
  <c r="T100" i="123" s="1"/>
  <c r="Y100" i="123"/>
  <c r="R100" i="123" s="1"/>
  <c r="W100" i="123"/>
  <c r="P100" i="123" s="1"/>
  <c r="AC99" i="123"/>
  <c r="V99" i="123" s="1"/>
  <c r="AA99" i="123"/>
  <c r="T99" i="123" s="1"/>
  <c r="Y99" i="123"/>
  <c r="R99" i="123" s="1"/>
  <c r="W99" i="123"/>
  <c r="P99" i="123" s="1"/>
  <c r="I99" i="123"/>
  <c r="AA98" i="123"/>
  <c r="T98" i="123" s="1"/>
  <c r="Y98" i="123"/>
  <c r="R98" i="123" s="1"/>
  <c r="W98" i="123"/>
  <c r="P98" i="123" s="1"/>
  <c r="AC97" i="123"/>
  <c r="V97" i="123" s="1"/>
  <c r="AA97" i="123"/>
  <c r="T97" i="123" s="1"/>
  <c r="Y97" i="123"/>
  <c r="R97" i="123" s="1"/>
  <c r="W97" i="123"/>
  <c r="P97" i="123" s="1"/>
  <c r="I97" i="123"/>
  <c r="AA96" i="123"/>
  <c r="T96" i="123" s="1"/>
  <c r="Y96" i="123"/>
  <c r="R96" i="123" s="1"/>
  <c r="W96" i="123"/>
  <c r="P96" i="123" s="1"/>
  <c r="AC95" i="123"/>
  <c r="V95" i="123" s="1"/>
  <c r="AA95" i="123"/>
  <c r="T95" i="123" s="1"/>
  <c r="Y95" i="123"/>
  <c r="R95" i="123" s="1"/>
  <c r="W95" i="123"/>
  <c r="P95" i="123" s="1"/>
  <c r="I95" i="123"/>
  <c r="AA94" i="123"/>
  <c r="T94" i="123" s="1"/>
  <c r="Y94" i="123"/>
  <c r="R94" i="123" s="1"/>
  <c r="W94" i="123"/>
  <c r="P94" i="123" s="1"/>
  <c r="AC93" i="123"/>
  <c r="V93" i="123" s="1"/>
  <c r="AA93" i="123"/>
  <c r="T93" i="123" s="1"/>
  <c r="Y93" i="123"/>
  <c r="R93" i="123" s="1"/>
  <c r="W93" i="123"/>
  <c r="P93" i="123" s="1"/>
  <c r="I93" i="123"/>
  <c r="AA92" i="123"/>
  <c r="T92" i="123" s="1"/>
  <c r="Y92" i="123"/>
  <c r="R92" i="123" s="1"/>
  <c r="W92" i="123"/>
  <c r="P92" i="123" s="1"/>
  <c r="AC91" i="123"/>
  <c r="V91" i="123" s="1"/>
  <c r="AA91" i="123"/>
  <c r="T91" i="123" s="1"/>
  <c r="Y91" i="123"/>
  <c r="R91" i="123" s="1"/>
  <c r="W91" i="123"/>
  <c r="P91" i="123" s="1"/>
  <c r="I91" i="123"/>
  <c r="AA90" i="123"/>
  <c r="T90" i="123" s="1"/>
  <c r="Y90" i="123"/>
  <c r="R90" i="123" s="1"/>
  <c r="W90" i="123"/>
  <c r="P90" i="123" s="1"/>
  <c r="AC89" i="123"/>
  <c r="V89" i="123" s="1"/>
  <c r="AA89" i="123"/>
  <c r="T89" i="123" s="1"/>
  <c r="Y89" i="123"/>
  <c r="R89" i="123" s="1"/>
  <c r="W89" i="123"/>
  <c r="P89" i="123" s="1"/>
  <c r="I89" i="123"/>
  <c r="AA88" i="123"/>
  <c r="T88" i="123" s="1"/>
  <c r="Y88" i="123"/>
  <c r="R88" i="123" s="1"/>
  <c r="W88" i="123"/>
  <c r="P88" i="123" s="1"/>
  <c r="AC87" i="123"/>
  <c r="V87" i="123" s="1"/>
  <c r="AA87" i="123"/>
  <c r="T87" i="123" s="1"/>
  <c r="Y87" i="123"/>
  <c r="R87" i="123" s="1"/>
  <c r="W87" i="123"/>
  <c r="P87" i="123" s="1"/>
  <c r="I87" i="123"/>
  <c r="AA86" i="123"/>
  <c r="T86" i="123" s="1"/>
  <c r="Y86" i="123"/>
  <c r="R86" i="123" s="1"/>
  <c r="W86" i="123"/>
  <c r="P86" i="123" s="1"/>
  <c r="AC85" i="123"/>
  <c r="V85" i="123" s="1"/>
  <c r="Z85" i="123"/>
  <c r="S85" i="123" s="1"/>
  <c r="W85" i="123"/>
  <c r="P85" i="123" s="1"/>
  <c r="I85" i="123"/>
  <c r="AA84" i="123"/>
  <c r="T84" i="123" s="1"/>
  <c r="Y84" i="123"/>
  <c r="R84" i="123" s="1"/>
  <c r="AB84" i="123"/>
  <c r="U84" i="123" s="1"/>
  <c r="AC83" i="123"/>
  <c r="V83" i="123" s="1"/>
  <c r="AA83" i="123"/>
  <c r="T83" i="123" s="1"/>
  <c r="Y83" i="123"/>
  <c r="R83" i="123" s="1"/>
  <c r="W83" i="123"/>
  <c r="P83" i="123" s="1"/>
  <c r="I83" i="123"/>
  <c r="AA82" i="123"/>
  <c r="T82" i="123" s="1"/>
  <c r="Y82" i="123"/>
  <c r="R82" i="123" s="1"/>
  <c r="W82" i="123"/>
  <c r="P82" i="123" s="1"/>
  <c r="AC79" i="123"/>
  <c r="V79" i="123" s="1"/>
  <c r="AA79" i="123"/>
  <c r="T79" i="123" s="1"/>
  <c r="Y79" i="123"/>
  <c r="R79" i="123" s="1"/>
  <c r="W79" i="123"/>
  <c r="P79" i="123" s="1"/>
  <c r="I79" i="123"/>
  <c r="AA78" i="123"/>
  <c r="T78" i="123" s="1"/>
  <c r="Y78" i="123"/>
  <c r="R78" i="123" s="1"/>
  <c r="W78" i="123"/>
  <c r="P78" i="123" s="1"/>
  <c r="AC70" i="123"/>
  <c r="V70" i="123" s="1"/>
  <c r="AA70" i="123"/>
  <c r="T70" i="123" s="1"/>
  <c r="Y70" i="123"/>
  <c r="R70" i="123" s="1"/>
  <c r="W70" i="123"/>
  <c r="P70" i="123" s="1"/>
  <c r="I70" i="123"/>
  <c r="AA69" i="123"/>
  <c r="T69" i="123" s="1"/>
  <c r="Y69" i="123"/>
  <c r="R69" i="123" s="1"/>
  <c r="W69" i="123"/>
  <c r="P69" i="123" s="1"/>
  <c r="AC68" i="123"/>
  <c r="V68" i="123" s="1"/>
  <c r="AA68" i="123"/>
  <c r="T68" i="123" s="1"/>
  <c r="Y68" i="123"/>
  <c r="R68" i="123" s="1"/>
  <c r="W68" i="123"/>
  <c r="P68" i="123" s="1"/>
  <c r="I68" i="123"/>
  <c r="AA67" i="123"/>
  <c r="T67" i="123" s="1"/>
  <c r="Y67" i="123"/>
  <c r="R67" i="123" s="1"/>
  <c r="W67" i="123"/>
  <c r="P67" i="123" s="1"/>
  <c r="AC66" i="123"/>
  <c r="V66" i="123" s="1"/>
  <c r="AA66" i="123"/>
  <c r="T66" i="123" s="1"/>
  <c r="Y66" i="123"/>
  <c r="R66" i="123" s="1"/>
  <c r="W66" i="123"/>
  <c r="P66" i="123" s="1"/>
  <c r="I66" i="123"/>
  <c r="AA65" i="123"/>
  <c r="T65" i="123" s="1"/>
  <c r="Y65" i="123"/>
  <c r="R65" i="123" s="1"/>
  <c r="W65" i="123"/>
  <c r="P65" i="123" s="1"/>
  <c r="AC64" i="123"/>
  <c r="V64" i="123" s="1"/>
  <c r="AA64" i="123"/>
  <c r="T64" i="123" s="1"/>
  <c r="Y64" i="123"/>
  <c r="R64" i="123" s="1"/>
  <c r="W64" i="123"/>
  <c r="P64" i="123" s="1"/>
  <c r="I64" i="123"/>
  <c r="AA63" i="123"/>
  <c r="T63" i="123" s="1"/>
  <c r="Y63" i="123"/>
  <c r="R63" i="123" s="1"/>
  <c r="W63" i="123"/>
  <c r="P63" i="123" s="1"/>
  <c r="AC62" i="123"/>
  <c r="V62" i="123" s="1"/>
  <c r="AA62" i="123"/>
  <c r="T62" i="123" s="1"/>
  <c r="Y62" i="123"/>
  <c r="R62" i="123" s="1"/>
  <c r="W62" i="123"/>
  <c r="P62" i="123" s="1"/>
  <c r="I62" i="123"/>
  <c r="AA61" i="123"/>
  <c r="T61" i="123" s="1"/>
  <c r="Y61" i="123"/>
  <c r="R61" i="123" s="1"/>
  <c r="W61" i="123"/>
  <c r="P61" i="123" s="1"/>
  <c r="AC60" i="123"/>
  <c r="V60" i="123" s="1"/>
  <c r="AA60" i="123"/>
  <c r="T60" i="123" s="1"/>
  <c r="Y60" i="123"/>
  <c r="R60" i="123" s="1"/>
  <c r="W60" i="123"/>
  <c r="P60" i="123" s="1"/>
  <c r="I60" i="123"/>
  <c r="AA59" i="123"/>
  <c r="T59" i="123" s="1"/>
  <c r="Y59" i="123"/>
  <c r="R59" i="123" s="1"/>
  <c r="W59" i="123"/>
  <c r="P59" i="123" s="1"/>
  <c r="AC58" i="123"/>
  <c r="V58" i="123" s="1"/>
  <c r="AA58" i="123"/>
  <c r="T58" i="123" s="1"/>
  <c r="Y58" i="123"/>
  <c r="R58" i="123" s="1"/>
  <c r="W58" i="123"/>
  <c r="P58" i="123" s="1"/>
  <c r="I58" i="123"/>
  <c r="AA57" i="123"/>
  <c r="T57" i="123" s="1"/>
  <c r="Y57" i="123"/>
  <c r="R57" i="123" s="1"/>
  <c r="W57" i="123"/>
  <c r="P57" i="123" s="1"/>
  <c r="AC56" i="123"/>
  <c r="V56" i="123" s="1"/>
  <c r="AA56" i="123"/>
  <c r="T56" i="123" s="1"/>
  <c r="Y56" i="123"/>
  <c r="R56" i="123" s="1"/>
  <c r="W56" i="123"/>
  <c r="P56" i="123" s="1"/>
  <c r="I56" i="123"/>
  <c r="AA55" i="123"/>
  <c r="T55" i="123" s="1"/>
  <c r="Y55" i="123"/>
  <c r="R55" i="123" s="1"/>
  <c r="W55" i="123"/>
  <c r="P55" i="123" s="1"/>
  <c r="AC54" i="123"/>
  <c r="V54" i="123" s="1"/>
  <c r="AA54" i="123"/>
  <c r="T54" i="123" s="1"/>
  <c r="Y54" i="123"/>
  <c r="R54" i="123" s="1"/>
  <c r="W54" i="123"/>
  <c r="P54" i="123" s="1"/>
  <c r="I54" i="123"/>
  <c r="AA53" i="123"/>
  <c r="T53" i="123" s="1"/>
  <c r="Y53" i="123"/>
  <c r="R53" i="123" s="1"/>
  <c r="W53" i="123"/>
  <c r="P53" i="123" s="1"/>
  <c r="AC52" i="123"/>
  <c r="V52" i="123" s="1"/>
  <c r="AA52" i="123"/>
  <c r="T52" i="123" s="1"/>
  <c r="Y52" i="123"/>
  <c r="R52" i="123" s="1"/>
  <c r="W52" i="123"/>
  <c r="P52" i="123" s="1"/>
  <c r="I52" i="123"/>
  <c r="AA51" i="123"/>
  <c r="T51" i="123" s="1"/>
  <c r="Y51" i="123"/>
  <c r="R51" i="123" s="1"/>
  <c r="W51" i="123"/>
  <c r="P51" i="123" s="1"/>
  <c r="AC50" i="123"/>
  <c r="V50" i="123" s="1"/>
  <c r="AA50" i="123"/>
  <c r="T50" i="123" s="1"/>
  <c r="Y50" i="123"/>
  <c r="R50" i="123" s="1"/>
  <c r="W50" i="123"/>
  <c r="P50" i="123" s="1"/>
  <c r="I50" i="123"/>
  <c r="AA49" i="123"/>
  <c r="T49" i="123" s="1"/>
  <c r="Y49" i="123"/>
  <c r="R49" i="123" s="1"/>
  <c r="W49" i="123"/>
  <c r="P49" i="123" s="1"/>
  <c r="AC48" i="123"/>
  <c r="V48" i="123" s="1"/>
  <c r="AA48" i="123"/>
  <c r="T48" i="123" s="1"/>
  <c r="Y48" i="123"/>
  <c r="R48" i="123" s="1"/>
  <c r="W48" i="123"/>
  <c r="P48" i="123" s="1"/>
  <c r="I48" i="123"/>
  <c r="AA47" i="123"/>
  <c r="T47" i="123" s="1"/>
  <c r="Y47" i="123"/>
  <c r="R47" i="123" s="1"/>
  <c r="W47" i="123"/>
  <c r="P47" i="123" s="1"/>
  <c r="AC46" i="123"/>
  <c r="V46" i="123" s="1"/>
  <c r="AA46" i="123"/>
  <c r="T46" i="123" s="1"/>
  <c r="Y46" i="123"/>
  <c r="R46" i="123" s="1"/>
  <c r="W46" i="123"/>
  <c r="P46" i="123" s="1"/>
  <c r="I46" i="123"/>
  <c r="AB45" i="123"/>
  <c r="U45" i="123" s="1"/>
  <c r="Z45" i="123"/>
  <c r="S45" i="123" s="1"/>
  <c r="AC44" i="123"/>
  <c r="V44" i="123" s="1"/>
  <c r="AA44" i="123"/>
  <c r="T44" i="123" s="1"/>
  <c r="Y44" i="123"/>
  <c r="R44" i="123" s="1"/>
  <c r="W44" i="123"/>
  <c r="P44" i="123" s="1"/>
  <c r="I44" i="123"/>
  <c r="AA43" i="123"/>
  <c r="T43" i="123" s="1"/>
  <c r="Y43" i="123"/>
  <c r="R43" i="123" s="1"/>
  <c r="W43" i="123"/>
  <c r="P43" i="123" s="1"/>
  <c r="AC42" i="123"/>
  <c r="V42" i="123" s="1"/>
  <c r="AA42" i="123"/>
  <c r="T42" i="123" s="1"/>
  <c r="Y42" i="123"/>
  <c r="R42" i="123" s="1"/>
  <c r="W42" i="123"/>
  <c r="P42" i="123" s="1"/>
  <c r="I42" i="123"/>
  <c r="AA41" i="123"/>
  <c r="T41" i="123" s="1"/>
  <c r="Y41" i="123"/>
  <c r="R41" i="123" s="1"/>
  <c r="W41" i="123"/>
  <c r="P41" i="123" s="1"/>
  <c r="AC40" i="123"/>
  <c r="V40" i="123" s="1"/>
  <c r="AA40" i="123"/>
  <c r="T40" i="123" s="1"/>
  <c r="Y40" i="123"/>
  <c r="R40" i="123" s="1"/>
  <c r="W40" i="123"/>
  <c r="P40" i="123" s="1"/>
  <c r="I40" i="123"/>
  <c r="AA39" i="123"/>
  <c r="T39" i="123" s="1"/>
  <c r="Y39" i="123"/>
  <c r="R39" i="123" s="1"/>
  <c r="W39" i="123"/>
  <c r="P39" i="123" s="1"/>
  <c r="AC38" i="123"/>
  <c r="V38" i="123" s="1"/>
  <c r="AA38" i="123"/>
  <c r="T38" i="123" s="1"/>
  <c r="Y38" i="123"/>
  <c r="R38" i="123" s="1"/>
  <c r="W38" i="123"/>
  <c r="P38" i="123" s="1"/>
  <c r="I38" i="123"/>
  <c r="AA37" i="123"/>
  <c r="T37" i="123" s="1"/>
  <c r="Y37" i="123"/>
  <c r="R37" i="123" s="1"/>
  <c r="W37" i="123"/>
  <c r="P37" i="123" s="1"/>
  <c r="AC36" i="123"/>
  <c r="V36" i="123" s="1"/>
  <c r="AA36" i="123"/>
  <c r="T36" i="123" s="1"/>
  <c r="Y36" i="123"/>
  <c r="R36" i="123" s="1"/>
  <c r="W36" i="123"/>
  <c r="P36" i="123" s="1"/>
  <c r="I36" i="123"/>
  <c r="AA35" i="123"/>
  <c r="T35" i="123" s="1"/>
  <c r="Y35" i="123"/>
  <c r="R35" i="123" s="1"/>
  <c r="W35" i="123"/>
  <c r="P35" i="123" s="1"/>
  <c r="AC34" i="123"/>
  <c r="V34" i="123" s="1"/>
  <c r="AA34" i="123"/>
  <c r="T34" i="123" s="1"/>
  <c r="Y34" i="123"/>
  <c r="R34" i="123" s="1"/>
  <c r="W34" i="123"/>
  <c r="P34" i="123" s="1"/>
  <c r="I34" i="123"/>
  <c r="AA33" i="123"/>
  <c r="T33" i="123" s="1"/>
  <c r="Y33" i="123"/>
  <c r="R33" i="123" s="1"/>
  <c r="W33" i="123"/>
  <c r="P33" i="123" s="1"/>
  <c r="AC32" i="123"/>
  <c r="V32" i="123" s="1"/>
  <c r="AA32" i="123"/>
  <c r="T32" i="123" s="1"/>
  <c r="Y32" i="123"/>
  <c r="R32" i="123" s="1"/>
  <c r="W32" i="123"/>
  <c r="P32" i="123" s="1"/>
  <c r="I32" i="123"/>
  <c r="AA31" i="123"/>
  <c r="T31" i="123" s="1"/>
  <c r="Y31" i="123"/>
  <c r="R31" i="123" s="1"/>
  <c r="W31" i="123"/>
  <c r="P31" i="123" s="1"/>
  <c r="AC30" i="123"/>
  <c r="V30" i="123" s="1"/>
  <c r="AA30" i="123"/>
  <c r="T30" i="123" s="1"/>
  <c r="Y30" i="123"/>
  <c r="R30" i="123" s="1"/>
  <c r="W30" i="123"/>
  <c r="P30" i="123" s="1"/>
  <c r="I30" i="123"/>
  <c r="AA29" i="123"/>
  <c r="T29" i="123" s="1"/>
  <c r="Y29" i="123"/>
  <c r="R29" i="123" s="1"/>
  <c r="W29" i="123"/>
  <c r="P29" i="123" s="1"/>
  <c r="AC28" i="123"/>
  <c r="V28" i="123" s="1"/>
  <c r="AA28" i="123"/>
  <c r="T28" i="123" s="1"/>
  <c r="Y28" i="123"/>
  <c r="R28" i="123" s="1"/>
  <c r="W28" i="123"/>
  <c r="P28" i="123" s="1"/>
  <c r="I28" i="123"/>
  <c r="AA27" i="123"/>
  <c r="T27" i="123" s="1"/>
  <c r="Y27" i="123"/>
  <c r="R27" i="123" s="1"/>
  <c r="W27" i="123"/>
  <c r="P27" i="123" s="1"/>
  <c r="AC6" i="123"/>
  <c r="V6" i="123" s="1"/>
  <c r="AA6" i="123"/>
  <c r="T6" i="123" s="1"/>
  <c r="Y6" i="123"/>
  <c r="R6" i="123" s="1"/>
  <c r="W6" i="123"/>
  <c r="P6" i="123" s="1"/>
  <c r="I6" i="123"/>
  <c r="AA26" i="123"/>
  <c r="T26" i="123" s="1"/>
  <c r="Y26" i="123"/>
  <c r="R26" i="123" s="1"/>
  <c r="W26" i="123"/>
  <c r="P26" i="123" s="1"/>
  <c r="AC25" i="123"/>
  <c r="V25" i="123" s="1"/>
  <c r="AA25" i="123"/>
  <c r="T25" i="123" s="1"/>
  <c r="Y25" i="123"/>
  <c r="R25" i="123" s="1"/>
  <c r="W25" i="123"/>
  <c r="P25" i="123" s="1"/>
  <c r="I25" i="123"/>
  <c r="AA24" i="123"/>
  <c r="T24" i="123" s="1"/>
  <c r="Y24" i="123"/>
  <c r="R24" i="123" s="1"/>
  <c r="W24" i="123"/>
  <c r="P24" i="123" s="1"/>
  <c r="AC23" i="123"/>
  <c r="V23" i="123" s="1"/>
  <c r="Z23" i="123"/>
  <c r="S23" i="123" s="1"/>
  <c r="AA23" i="123"/>
  <c r="T23" i="123" s="1"/>
  <c r="I23" i="123"/>
  <c r="AA22" i="123"/>
  <c r="T22" i="123" s="1"/>
  <c r="Y22" i="123"/>
  <c r="R22" i="123" s="1"/>
  <c r="W22" i="123"/>
  <c r="P22" i="123" s="1"/>
  <c r="AC21" i="123"/>
  <c r="V21" i="123" s="1"/>
  <c r="AA21" i="123"/>
  <c r="T21" i="123" s="1"/>
  <c r="Y21" i="123"/>
  <c r="R21" i="123" s="1"/>
  <c r="W21" i="123"/>
  <c r="P21" i="123" s="1"/>
  <c r="I21" i="123"/>
  <c r="AA20" i="123"/>
  <c r="T20" i="123" s="1"/>
  <c r="Y20" i="123"/>
  <c r="R20" i="123" s="1"/>
  <c r="W20" i="123"/>
  <c r="P20" i="123" s="1"/>
  <c r="AC19" i="123"/>
  <c r="V19" i="123" s="1"/>
  <c r="AA19" i="123"/>
  <c r="T19" i="123" s="1"/>
  <c r="Y19" i="123"/>
  <c r="R19" i="123" s="1"/>
  <c r="W19" i="123"/>
  <c r="P19" i="123" s="1"/>
  <c r="I19" i="123"/>
  <c r="AA18" i="123"/>
  <c r="T18" i="123" s="1"/>
  <c r="Y18" i="123"/>
  <c r="R18" i="123" s="1"/>
  <c r="W18" i="123"/>
  <c r="P18" i="123" s="1"/>
  <c r="AC17" i="123"/>
  <c r="V17" i="123" s="1"/>
  <c r="AA17" i="123"/>
  <c r="T17" i="123" s="1"/>
  <c r="Y17" i="123"/>
  <c r="R17" i="123" s="1"/>
  <c r="W17" i="123"/>
  <c r="P17" i="123" s="1"/>
  <c r="I17" i="123"/>
  <c r="AA16" i="123"/>
  <c r="T16" i="123" s="1"/>
  <c r="Y16" i="123"/>
  <c r="R16" i="123" s="1"/>
  <c r="W16" i="123"/>
  <c r="P16" i="123" s="1"/>
  <c r="AC15" i="123"/>
  <c r="V15" i="123" s="1"/>
  <c r="AA15" i="123"/>
  <c r="T15" i="123" s="1"/>
  <c r="Y15" i="123"/>
  <c r="R15" i="123" s="1"/>
  <c r="W15" i="123"/>
  <c r="P15" i="123" s="1"/>
  <c r="I15" i="123"/>
  <c r="AA14" i="123"/>
  <c r="T14" i="123" s="1"/>
  <c r="Y14" i="123"/>
  <c r="R14" i="123" s="1"/>
  <c r="W14" i="123"/>
  <c r="P14" i="123" s="1"/>
  <c r="AC13" i="123"/>
  <c r="V13" i="123" s="1"/>
  <c r="AA13" i="123"/>
  <c r="T13" i="123" s="1"/>
  <c r="Y13" i="123"/>
  <c r="R13" i="123" s="1"/>
  <c r="W13" i="123"/>
  <c r="P13" i="123" s="1"/>
  <c r="I13" i="123"/>
  <c r="AA12" i="123"/>
  <c r="T12" i="123" s="1"/>
  <c r="Y12" i="123"/>
  <c r="R12" i="123" s="1"/>
  <c r="W12" i="123"/>
  <c r="P12" i="123" s="1"/>
  <c r="AC11" i="123"/>
  <c r="V11" i="123" s="1"/>
  <c r="AA11" i="123"/>
  <c r="T11" i="123" s="1"/>
  <c r="Y11" i="123"/>
  <c r="R11" i="123" s="1"/>
  <c r="W11" i="123"/>
  <c r="P11" i="123" s="1"/>
  <c r="I11" i="123"/>
  <c r="AA10" i="123"/>
  <c r="T10" i="123" s="1"/>
  <c r="Y10" i="123"/>
  <c r="R10" i="123" s="1"/>
  <c r="W10" i="123"/>
  <c r="P10" i="123" s="1"/>
  <c r="AC9" i="123"/>
  <c r="V9" i="123" s="1"/>
  <c r="AA9" i="123"/>
  <c r="T9" i="123" s="1"/>
  <c r="Y9" i="123"/>
  <c r="R9" i="123" s="1"/>
  <c r="W9" i="123"/>
  <c r="P9" i="123" s="1"/>
  <c r="I9" i="123"/>
  <c r="AA5" i="123"/>
  <c r="T5" i="123" s="1"/>
  <c r="Y5" i="123"/>
  <c r="R5" i="123" s="1"/>
  <c r="AB5" i="123"/>
  <c r="U5" i="123" s="1"/>
  <c r="I5" i="123"/>
  <c r="AA277" i="123"/>
  <c r="T277" i="123" s="1"/>
  <c r="Y277" i="123"/>
  <c r="R277" i="123" s="1"/>
  <c r="W277" i="123"/>
  <c r="P277" i="123" s="1"/>
  <c r="W276" i="123"/>
  <c r="P276" i="123" s="1"/>
  <c r="AC275" i="123"/>
  <c r="V275" i="123" s="1"/>
  <c r="AA275" i="123"/>
  <c r="T275" i="123" s="1"/>
  <c r="Y275" i="123"/>
  <c r="R275" i="123" s="1"/>
  <c r="W275" i="123"/>
  <c r="P275" i="123" s="1"/>
  <c r="W274" i="123"/>
  <c r="P274" i="123" s="1"/>
  <c r="AC273" i="123"/>
  <c r="V273" i="123" s="1"/>
  <c r="AA273" i="123"/>
  <c r="T273" i="123" s="1"/>
  <c r="Y273" i="123"/>
  <c r="R273" i="123" s="1"/>
  <c r="W273" i="123"/>
  <c r="P273" i="123" s="1"/>
  <c r="W272" i="123"/>
  <c r="P272" i="123" s="1"/>
  <c r="AC271" i="123"/>
  <c r="V271" i="123" s="1"/>
  <c r="AA271" i="123"/>
  <c r="T271" i="123" s="1"/>
  <c r="Y271" i="123"/>
  <c r="R271" i="123" s="1"/>
  <c r="W271" i="123"/>
  <c r="P271" i="123" s="1"/>
  <c r="W270" i="123"/>
  <c r="P270" i="123" s="1"/>
  <c r="AC269" i="123"/>
  <c r="V269" i="123" s="1"/>
  <c r="AA269" i="123"/>
  <c r="T269" i="123" s="1"/>
  <c r="Y269" i="123"/>
  <c r="R269" i="123" s="1"/>
  <c r="W269" i="123"/>
  <c r="P269" i="123" s="1"/>
  <c r="W268" i="123"/>
  <c r="P268" i="123" s="1"/>
  <c r="AC267" i="123"/>
  <c r="V267" i="123" s="1"/>
  <c r="AA267" i="123"/>
  <c r="T267" i="123" s="1"/>
  <c r="Y267" i="123"/>
  <c r="R267" i="123" s="1"/>
  <c r="W267" i="123"/>
  <c r="P267" i="123" s="1"/>
  <c r="W264" i="123"/>
  <c r="P264" i="123" s="1"/>
  <c r="AC263" i="123"/>
  <c r="V263" i="123" s="1"/>
  <c r="AA263" i="123"/>
  <c r="T263" i="123" s="1"/>
  <c r="Y263" i="123"/>
  <c r="R263" i="123" s="1"/>
  <c r="W263" i="123"/>
  <c r="P263" i="123" s="1"/>
  <c r="W262" i="123"/>
  <c r="P262" i="123" s="1"/>
  <c r="AC261" i="123"/>
  <c r="V261" i="123" s="1"/>
  <c r="AA261" i="123"/>
  <c r="T261" i="123" s="1"/>
  <c r="Y261" i="123"/>
  <c r="R261" i="123" s="1"/>
  <c r="W261" i="123"/>
  <c r="P261" i="123" s="1"/>
  <c r="W260" i="123"/>
  <c r="P260" i="123" s="1"/>
  <c r="AC259" i="123"/>
  <c r="V259" i="123" s="1"/>
  <c r="AA259" i="123"/>
  <c r="T259" i="123" s="1"/>
  <c r="Y259" i="123"/>
  <c r="R259" i="123" s="1"/>
  <c r="W259" i="123"/>
  <c r="P259" i="123" s="1"/>
  <c r="W258" i="123"/>
  <c r="P258" i="123" s="1"/>
  <c r="AC257" i="123"/>
  <c r="V257" i="123" s="1"/>
  <c r="AA257" i="123"/>
  <c r="T257" i="123" s="1"/>
  <c r="Y257" i="123"/>
  <c r="R257" i="123" s="1"/>
  <c r="W257" i="123"/>
  <c r="P257" i="123" s="1"/>
  <c r="W256" i="123"/>
  <c r="P256" i="123" s="1"/>
  <c r="AC255" i="123"/>
  <c r="V255" i="123" s="1"/>
  <c r="AA255" i="123"/>
  <c r="T255" i="123" s="1"/>
  <c r="Y255" i="123"/>
  <c r="R255" i="123" s="1"/>
  <c r="W255" i="123"/>
  <c r="P255" i="123" s="1"/>
  <c r="W254" i="123"/>
  <c r="P254" i="123" s="1"/>
  <c r="AC253" i="123"/>
  <c r="V253" i="123" s="1"/>
  <c r="AA253" i="123"/>
  <c r="T253" i="123" s="1"/>
  <c r="Y253" i="123"/>
  <c r="R253" i="123" s="1"/>
  <c r="W253" i="123"/>
  <c r="P253" i="123" s="1"/>
  <c r="W252" i="123"/>
  <c r="P252" i="123" s="1"/>
  <c r="AC251" i="123"/>
  <c r="V251" i="123" s="1"/>
  <c r="AA251" i="123"/>
  <c r="T251" i="123" s="1"/>
  <c r="Y251" i="123"/>
  <c r="R251" i="123" s="1"/>
  <c r="W251" i="123"/>
  <c r="P251" i="123" s="1"/>
  <c r="W250" i="123"/>
  <c r="P250" i="123" s="1"/>
  <c r="AC249" i="123"/>
  <c r="V249" i="123" s="1"/>
  <c r="AA249" i="123"/>
  <c r="T249" i="123" s="1"/>
  <c r="Y249" i="123"/>
  <c r="R249" i="123" s="1"/>
  <c r="W249" i="123"/>
  <c r="P249" i="123" s="1"/>
  <c r="W248" i="123"/>
  <c r="P248" i="123" s="1"/>
  <c r="AC247" i="123"/>
  <c r="V247" i="123" s="1"/>
  <c r="AA247" i="123"/>
  <c r="T247" i="123" s="1"/>
  <c r="Y247" i="123"/>
  <c r="R247" i="123" s="1"/>
  <c r="W247" i="123"/>
  <c r="P247" i="123" s="1"/>
  <c r="W246" i="123"/>
  <c r="P246" i="123" s="1"/>
  <c r="AC245" i="123"/>
  <c r="V245" i="123" s="1"/>
  <c r="AA245" i="123"/>
  <c r="T245" i="123" s="1"/>
  <c r="Y245" i="123"/>
  <c r="R245" i="123" s="1"/>
  <c r="W245" i="123"/>
  <c r="P245" i="123" s="1"/>
  <c r="W244" i="123"/>
  <c r="P244" i="123" s="1"/>
  <c r="AC243" i="123"/>
  <c r="V243" i="123" s="1"/>
  <c r="Z243" i="123"/>
  <c r="S243" i="123" s="1"/>
  <c r="W243" i="123"/>
  <c r="P243" i="123" s="1"/>
  <c r="AB242" i="123"/>
  <c r="U242" i="123" s="1"/>
  <c r="AC241" i="123"/>
  <c r="V241" i="123" s="1"/>
  <c r="AA241" i="123"/>
  <c r="T241" i="123" s="1"/>
  <c r="Y241" i="123"/>
  <c r="R241" i="123" s="1"/>
  <c r="W241" i="123"/>
  <c r="P241" i="123" s="1"/>
  <c r="W240" i="123"/>
  <c r="P240" i="123" s="1"/>
  <c r="AC239" i="123"/>
  <c r="V239" i="123" s="1"/>
  <c r="Z239" i="123"/>
  <c r="S239" i="123" s="1"/>
  <c r="W239" i="123"/>
  <c r="P239" i="123" s="1"/>
  <c r="AB238" i="123"/>
  <c r="U238" i="123" s="1"/>
  <c r="AC237" i="123"/>
  <c r="V237" i="123" s="1"/>
  <c r="Z237" i="123"/>
  <c r="S237" i="123" s="1"/>
  <c r="W237" i="123"/>
  <c r="P237" i="123" s="1"/>
  <c r="AB236" i="123"/>
  <c r="U236" i="123" s="1"/>
  <c r="AB235" i="123"/>
  <c r="U235" i="123" s="1"/>
  <c r="AA235" i="123"/>
  <c r="T235" i="123" s="1"/>
  <c r="W235" i="123"/>
  <c r="P235" i="123" s="1"/>
  <c r="Z234" i="123"/>
  <c r="S234" i="123" s="1"/>
  <c r="AC233" i="123"/>
  <c r="V233" i="123" s="1"/>
  <c r="AA233" i="123"/>
  <c r="T233" i="123" s="1"/>
  <c r="Y233" i="123"/>
  <c r="R233" i="123" s="1"/>
  <c r="W233" i="123"/>
  <c r="P233" i="123" s="1"/>
  <c r="W232" i="123"/>
  <c r="P232" i="123" s="1"/>
  <c r="AC231" i="123"/>
  <c r="V231" i="123" s="1"/>
  <c r="AA231" i="123"/>
  <c r="T231" i="123" s="1"/>
  <c r="Y231" i="123"/>
  <c r="R231" i="123" s="1"/>
  <c r="W231" i="123"/>
  <c r="P231" i="123" s="1"/>
  <c r="W230" i="123"/>
  <c r="P230" i="123" s="1"/>
  <c r="AC229" i="123"/>
  <c r="V229" i="123" s="1"/>
  <c r="AA229" i="123"/>
  <c r="T229" i="123" s="1"/>
  <c r="Y229" i="123"/>
  <c r="R229" i="123" s="1"/>
  <c r="W229" i="123"/>
  <c r="P229" i="123" s="1"/>
  <c r="W228" i="123"/>
  <c r="P228" i="123" s="1"/>
  <c r="AC227" i="123"/>
  <c r="V227" i="123" s="1"/>
  <c r="Z227" i="123"/>
  <c r="S227" i="123" s="1"/>
  <c r="W227" i="123"/>
  <c r="P227" i="123" s="1"/>
  <c r="AC225" i="123"/>
  <c r="V225" i="123" s="1"/>
  <c r="Z225" i="123"/>
  <c r="S225" i="123" s="1"/>
  <c r="AB225" i="123"/>
  <c r="U225" i="123" s="1"/>
  <c r="AC223" i="123"/>
  <c r="V223" i="123" s="1"/>
  <c r="Z223" i="123"/>
  <c r="S223" i="123" s="1"/>
  <c r="AB223" i="123"/>
  <c r="U223" i="123" s="1"/>
  <c r="AC221" i="123"/>
  <c r="V221" i="123" s="1"/>
  <c r="Z221" i="123"/>
  <c r="S221" i="123" s="1"/>
  <c r="AB221" i="123"/>
  <c r="U221" i="123" s="1"/>
  <c r="AC219" i="123"/>
  <c r="V219" i="123" s="1"/>
  <c r="Z219" i="123"/>
  <c r="S219" i="123" s="1"/>
  <c r="AB219" i="123"/>
  <c r="U219" i="123" s="1"/>
  <c r="AC217" i="123"/>
  <c r="V217" i="123" s="1"/>
  <c r="Z217" i="123"/>
  <c r="S217" i="123" s="1"/>
  <c r="AB217" i="123"/>
  <c r="U217" i="123" s="1"/>
  <c r="AC215" i="123"/>
  <c r="V215" i="123" s="1"/>
  <c r="Z215" i="123"/>
  <c r="S215" i="123" s="1"/>
  <c r="AB215" i="123"/>
  <c r="U215" i="123" s="1"/>
  <c r="AC213" i="123"/>
  <c r="V213" i="123" s="1"/>
  <c r="Z213" i="123"/>
  <c r="S213" i="123" s="1"/>
  <c r="AB213" i="123"/>
  <c r="U213" i="123" s="1"/>
  <c r="W212" i="123"/>
  <c r="P212" i="123" s="1"/>
  <c r="AC211" i="123"/>
  <c r="V211" i="123" s="1"/>
  <c r="Y211" i="123"/>
  <c r="R211" i="123" s="1"/>
  <c r="AB211" i="123"/>
  <c r="U211" i="123" s="1"/>
  <c r="AC209" i="123"/>
  <c r="V209" i="123" s="1"/>
  <c r="Z209" i="123"/>
  <c r="S209" i="123" s="1"/>
  <c r="AB209" i="123"/>
  <c r="U209" i="123" s="1"/>
  <c r="AC207" i="123"/>
  <c r="V207" i="123" s="1"/>
  <c r="Z207" i="123"/>
  <c r="S207" i="123" s="1"/>
  <c r="AB207" i="123"/>
  <c r="U207" i="123" s="1"/>
  <c r="AA206" i="123"/>
  <c r="T206" i="123" s="1"/>
  <c r="AC205" i="123"/>
  <c r="V205" i="123" s="1"/>
  <c r="Z205" i="123"/>
  <c r="S205" i="123" s="1"/>
  <c r="W205" i="123"/>
  <c r="P205" i="123" s="1"/>
  <c r="Y204" i="123"/>
  <c r="R204" i="123" s="1"/>
  <c r="AC203" i="123"/>
  <c r="V203" i="123" s="1"/>
  <c r="Y203" i="123"/>
  <c r="R203" i="123" s="1"/>
  <c r="AB203" i="123"/>
  <c r="U203" i="123" s="1"/>
  <c r="AC201" i="123"/>
  <c r="V201" i="123" s="1"/>
  <c r="Z201" i="123"/>
  <c r="S201" i="123" s="1"/>
  <c r="AB201" i="123"/>
  <c r="U201" i="123" s="1"/>
  <c r="AC199" i="123"/>
  <c r="V199" i="123" s="1"/>
  <c r="Z199" i="123"/>
  <c r="S199" i="123" s="1"/>
  <c r="AB199" i="123"/>
  <c r="U199" i="123" s="1"/>
  <c r="AC196" i="123"/>
  <c r="V196" i="123" s="1"/>
  <c r="Z196" i="123"/>
  <c r="S196" i="123" s="1"/>
  <c r="AB196" i="123"/>
  <c r="U196" i="123" s="1"/>
  <c r="AC194" i="123"/>
  <c r="V194" i="123" s="1"/>
  <c r="Z194" i="123"/>
  <c r="S194" i="123" s="1"/>
  <c r="AB194" i="123"/>
  <c r="U194" i="123" s="1"/>
  <c r="AC192" i="123"/>
  <c r="V192" i="123" s="1"/>
  <c r="Z192" i="123"/>
  <c r="S192" i="123" s="1"/>
  <c r="AB192" i="123"/>
  <c r="U192" i="123" s="1"/>
  <c r="AC190" i="123"/>
  <c r="V190" i="123" s="1"/>
  <c r="Z190" i="123"/>
  <c r="S190" i="123" s="1"/>
  <c r="AB190" i="123"/>
  <c r="U190" i="123" s="1"/>
  <c r="AC188" i="123"/>
  <c r="V188" i="123" s="1"/>
  <c r="Z188" i="123"/>
  <c r="S188" i="123" s="1"/>
  <c r="AB188" i="123"/>
  <c r="U188" i="123" s="1"/>
  <c r="AA187" i="123"/>
  <c r="T187" i="123" s="1"/>
  <c r="AC186" i="123"/>
  <c r="V186" i="123" s="1"/>
  <c r="Z186" i="123"/>
  <c r="S186" i="123" s="1"/>
  <c r="W186" i="123"/>
  <c r="P186" i="123" s="1"/>
  <c r="AC184" i="123"/>
  <c r="V184" i="123" s="1"/>
  <c r="Z184" i="123"/>
  <c r="S184" i="123" s="1"/>
  <c r="AB184" i="123"/>
  <c r="U184" i="123" s="1"/>
  <c r="AC182" i="123"/>
  <c r="V182" i="123" s="1"/>
  <c r="Z182" i="123"/>
  <c r="S182" i="123" s="1"/>
  <c r="AB182" i="123"/>
  <c r="U182" i="123" s="1"/>
  <c r="AC180" i="123"/>
  <c r="V180" i="123" s="1"/>
  <c r="Z180" i="123"/>
  <c r="S180" i="123" s="1"/>
  <c r="AB180" i="123"/>
  <c r="U180" i="123" s="1"/>
  <c r="AC178" i="123"/>
  <c r="V178" i="123" s="1"/>
  <c r="Z178" i="123"/>
  <c r="S178" i="123" s="1"/>
  <c r="AB178" i="123"/>
  <c r="U178" i="123" s="1"/>
  <c r="AC176" i="123"/>
  <c r="V176" i="123" s="1"/>
  <c r="Z176" i="123"/>
  <c r="S176" i="123" s="1"/>
  <c r="AB176" i="123"/>
  <c r="U176" i="123" s="1"/>
  <c r="AC174" i="123"/>
  <c r="V174" i="123" s="1"/>
  <c r="Z174" i="123"/>
  <c r="S174" i="123" s="1"/>
  <c r="AB174" i="123"/>
  <c r="U174" i="123" s="1"/>
  <c r="AC171" i="123"/>
  <c r="V171" i="123" s="1"/>
  <c r="Z171" i="123"/>
  <c r="S171" i="123" s="1"/>
  <c r="AB171" i="123"/>
  <c r="U171" i="123" s="1"/>
  <c r="AC169" i="123"/>
  <c r="V169" i="123" s="1"/>
  <c r="Z169" i="123"/>
  <c r="S169" i="123" s="1"/>
  <c r="AB169" i="123"/>
  <c r="U169" i="123" s="1"/>
  <c r="AC167" i="123"/>
  <c r="V167" i="123" s="1"/>
  <c r="Z167" i="123"/>
  <c r="S167" i="123" s="1"/>
  <c r="AB167" i="123"/>
  <c r="U167" i="123" s="1"/>
  <c r="AC165" i="123"/>
  <c r="V165" i="123" s="1"/>
  <c r="Z165" i="123"/>
  <c r="S165" i="123" s="1"/>
  <c r="AB165" i="123"/>
  <c r="U165" i="123" s="1"/>
  <c r="AA164" i="123"/>
  <c r="T164" i="123" s="1"/>
  <c r="AC163" i="123"/>
  <c r="V163" i="123" s="1"/>
  <c r="Z163" i="123"/>
  <c r="S163" i="123" s="1"/>
  <c r="W163" i="123"/>
  <c r="P163" i="123" s="1"/>
  <c r="AC161" i="123"/>
  <c r="V161" i="123" s="1"/>
  <c r="Z161" i="123"/>
  <c r="S161" i="123" s="1"/>
  <c r="AB161" i="123"/>
  <c r="U161" i="123" s="1"/>
  <c r="AC159" i="123"/>
  <c r="V159" i="123" s="1"/>
  <c r="Z159" i="123"/>
  <c r="S159" i="123" s="1"/>
  <c r="AB159" i="123"/>
  <c r="U159" i="123" s="1"/>
  <c r="AC157" i="123"/>
  <c r="V157" i="123" s="1"/>
  <c r="Z157" i="123"/>
  <c r="S157" i="123" s="1"/>
  <c r="AB157" i="123"/>
  <c r="U157" i="123" s="1"/>
  <c r="AC155" i="123"/>
  <c r="V155" i="123" s="1"/>
  <c r="Z155" i="123"/>
  <c r="S155" i="123" s="1"/>
  <c r="AB155" i="123"/>
  <c r="U155" i="123" s="1"/>
  <c r="AC153" i="123"/>
  <c r="V153" i="123" s="1"/>
  <c r="Z153" i="123"/>
  <c r="S153" i="123" s="1"/>
  <c r="AB153" i="123"/>
  <c r="U153" i="123" s="1"/>
  <c r="AC151" i="123"/>
  <c r="V151" i="123" s="1"/>
  <c r="Z151" i="123"/>
  <c r="S151" i="123" s="1"/>
  <c r="AB151" i="123"/>
  <c r="U151" i="123" s="1"/>
  <c r="AA150" i="123"/>
  <c r="T150" i="123" s="1"/>
  <c r="AC149" i="123"/>
  <c r="V149" i="123" s="1"/>
  <c r="Z149" i="123"/>
  <c r="S149" i="123" s="1"/>
  <c r="AB149" i="123"/>
  <c r="U149" i="123" s="1"/>
  <c r="W148" i="123"/>
  <c r="P148" i="123" s="1"/>
  <c r="AC147" i="123"/>
  <c r="V147" i="123" s="1"/>
  <c r="Y147" i="123"/>
  <c r="R147" i="123" s="1"/>
  <c r="AB147" i="123"/>
  <c r="U147" i="123" s="1"/>
  <c r="AC145" i="123"/>
  <c r="V145" i="123" s="1"/>
  <c r="Z145" i="123"/>
  <c r="S145" i="123" s="1"/>
  <c r="AB145" i="123"/>
  <c r="U145" i="123" s="1"/>
  <c r="AC143" i="123"/>
  <c r="V143" i="123" s="1"/>
  <c r="Z143" i="123"/>
  <c r="S143" i="123" s="1"/>
  <c r="AB143" i="123"/>
  <c r="U143" i="123" s="1"/>
  <c r="AC141" i="123"/>
  <c r="V141" i="123" s="1"/>
  <c r="Z141" i="123"/>
  <c r="S141" i="123" s="1"/>
  <c r="AB141" i="123"/>
  <c r="U141" i="123" s="1"/>
  <c r="AC139" i="123"/>
  <c r="V139" i="123" s="1"/>
  <c r="Z139" i="123"/>
  <c r="S139" i="123" s="1"/>
  <c r="AB139" i="123"/>
  <c r="U139" i="123" s="1"/>
  <c r="AC137" i="123"/>
  <c r="V137" i="123" s="1"/>
  <c r="Z137" i="123"/>
  <c r="S137" i="123" s="1"/>
  <c r="AB137" i="123"/>
  <c r="U137" i="123" s="1"/>
  <c r="AC135" i="123"/>
  <c r="V135" i="123" s="1"/>
  <c r="Z135" i="123"/>
  <c r="S135" i="123" s="1"/>
  <c r="AB135" i="123"/>
  <c r="U135" i="123" s="1"/>
  <c r="AC133" i="123"/>
  <c r="V133" i="123" s="1"/>
  <c r="Z133" i="123"/>
  <c r="S133" i="123" s="1"/>
  <c r="AB133" i="123"/>
  <c r="U133" i="123" s="1"/>
  <c r="AA132" i="123"/>
  <c r="T132" i="123" s="1"/>
  <c r="AC131" i="123"/>
  <c r="V131" i="123" s="1"/>
  <c r="Z131" i="123"/>
  <c r="S131" i="123" s="1"/>
  <c r="W131" i="123"/>
  <c r="P131" i="123" s="1"/>
  <c r="AC129" i="123"/>
  <c r="V129" i="123" s="1"/>
  <c r="Z129" i="123"/>
  <c r="S129" i="123" s="1"/>
  <c r="AB129" i="123"/>
  <c r="U129" i="123" s="1"/>
  <c r="AC127" i="123"/>
  <c r="V127" i="123" s="1"/>
  <c r="Z127" i="123"/>
  <c r="S127" i="123" s="1"/>
  <c r="AB127" i="123"/>
  <c r="U127" i="123" s="1"/>
  <c r="AC125" i="123"/>
  <c r="V125" i="123" s="1"/>
  <c r="Z125" i="123"/>
  <c r="S125" i="123" s="1"/>
  <c r="AB125" i="123"/>
  <c r="U125" i="123" s="1"/>
  <c r="AC123" i="123"/>
  <c r="V123" i="123" s="1"/>
  <c r="Z123" i="123"/>
  <c r="S123" i="123" s="1"/>
  <c r="AB123" i="123"/>
  <c r="U123" i="123" s="1"/>
  <c r="AC121" i="123"/>
  <c r="V121" i="123" s="1"/>
  <c r="Z121" i="123"/>
  <c r="S121" i="123" s="1"/>
  <c r="AB121" i="123"/>
  <c r="U121" i="123" s="1"/>
  <c r="AC118" i="123"/>
  <c r="V118" i="123" s="1"/>
  <c r="Z118" i="123"/>
  <c r="S118" i="123" s="1"/>
  <c r="AB118" i="123"/>
  <c r="U118" i="123" s="1"/>
  <c r="AC116" i="123"/>
  <c r="V116" i="123" s="1"/>
  <c r="Z116" i="123"/>
  <c r="S116" i="123" s="1"/>
  <c r="AB116" i="123"/>
  <c r="U116" i="123" s="1"/>
  <c r="AC114" i="123"/>
  <c r="V114" i="123" s="1"/>
  <c r="Z114" i="123"/>
  <c r="S114" i="123" s="1"/>
  <c r="AB114" i="123"/>
  <c r="U114" i="123" s="1"/>
  <c r="AC112" i="123"/>
  <c r="V112" i="123" s="1"/>
  <c r="Z112" i="123"/>
  <c r="S112" i="123" s="1"/>
  <c r="AB112" i="123"/>
  <c r="U112" i="123" s="1"/>
  <c r="AC110" i="123"/>
  <c r="V110" i="123" s="1"/>
  <c r="Z110" i="123"/>
  <c r="S110" i="123" s="1"/>
  <c r="AB110" i="123"/>
  <c r="U110" i="123" s="1"/>
  <c r="AA109" i="123"/>
  <c r="T109" i="123" s="1"/>
  <c r="AC108" i="123"/>
  <c r="V108" i="123" s="1"/>
  <c r="Z108" i="123"/>
  <c r="S108" i="123" s="1"/>
  <c r="W108" i="123"/>
  <c r="P108" i="123" s="1"/>
  <c r="AC106" i="123"/>
  <c r="V106" i="123" s="1"/>
  <c r="Z106" i="123"/>
  <c r="S106" i="123" s="1"/>
  <c r="AB106" i="123"/>
  <c r="U106" i="123" s="1"/>
  <c r="AC104" i="123"/>
  <c r="V104" i="123" s="1"/>
  <c r="Z104" i="123"/>
  <c r="S104" i="123" s="1"/>
  <c r="AB104" i="123"/>
  <c r="U104" i="123" s="1"/>
  <c r="AC102" i="123"/>
  <c r="V102" i="123" s="1"/>
  <c r="Z102" i="123"/>
  <c r="S102" i="123" s="1"/>
  <c r="AB102" i="123"/>
  <c r="U102" i="123" s="1"/>
  <c r="AC100" i="123"/>
  <c r="V100" i="123" s="1"/>
  <c r="Z100" i="123"/>
  <c r="S100" i="123" s="1"/>
  <c r="AB100" i="123"/>
  <c r="U100" i="123" s="1"/>
  <c r="AC98" i="123"/>
  <c r="V98" i="123" s="1"/>
  <c r="Z98" i="123"/>
  <c r="S98" i="123" s="1"/>
  <c r="AB98" i="123"/>
  <c r="U98" i="123" s="1"/>
  <c r="AC96" i="123"/>
  <c r="V96" i="123" s="1"/>
  <c r="Z96" i="123"/>
  <c r="S96" i="123" s="1"/>
  <c r="AB96" i="123"/>
  <c r="U96" i="123" s="1"/>
  <c r="AC94" i="123"/>
  <c r="V94" i="123" s="1"/>
  <c r="Z94" i="123"/>
  <c r="S94" i="123" s="1"/>
  <c r="AB94" i="123"/>
  <c r="U94" i="123" s="1"/>
  <c r="AC92" i="123"/>
  <c r="V92" i="123" s="1"/>
  <c r="Z92" i="123"/>
  <c r="S92" i="123" s="1"/>
  <c r="AB92" i="123"/>
  <c r="U92" i="123" s="1"/>
  <c r="AC90" i="123"/>
  <c r="V90" i="123" s="1"/>
  <c r="Z90" i="123"/>
  <c r="S90" i="123" s="1"/>
  <c r="AB90" i="123"/>
  <c r="U90" i="123" s="1"/>
  <c r="AC88" i="123"/>
  <c r="V88" i="123" s="1"/>
  <c r="Z88" i="123"/>
  <c r="S88" i="123" s="1"/>
  <c r="AB88" i="123"/>
  <c r="U88" i="123" s="1"/>
  <c r="AC86" i="123"/>
  <c r="V86" i="123" s="1"/>
  <c r="Z86" i="123"/>
  <c r="S86" i="123" s="1"/>
  <c r="AB86" i="123"/>
  <c r="U86" i="123" s="1"/>
  <c r="AA85" i="123"/>
  <c r="T85" i="123" s="1"/>
  <c r="AC84" i="123"/>
  <c r="V84" i="123" s="1"/>
  <c r="Z84" i="123"/>
  <c r="S84" i="123" s="1"/>
  <c r="W84" i="123"/>
  <c r="P84" i="123" s="1"/>
  <c r="AC82" i="123"/>
  <c r="V82" i="123" s="1"/>
  <c r="Z82" i="123"/>
  <c r="S82" i="123" s="1"/>
  <c r="AB82" i="123"/>
  <c r="U82" i="123" s="1"/>
  <c r="AC78" i="123"/>
  <c r="V78" i="123" s="1"/>
  <c r="Z78" i="123"/>
  <c r="S78" i="123" s="1"/>
  <c r="AB78" i="123"/>
  <c r="U78" i="123" s="1"/>
  <c r="AC69" i="123"/>
  <c r="V69" i="123" s="1"/>
  <c r="Z69" i="123"/>
  <c r="S69" i="123" s="1"/>
  <c r="AB69" i="123"/>
  <c r="U69" i="123" s="1"/>
  <c r="AC67" i="123"/>
  <c r="V67" i="123" s="1"/>
  <c r="Z67" i="123"/>
  <c r="S67" i="123" s="1"/>
  <c r="AB67" i="123"/>
  <c r="U67" i="123" s="1"/>
  <c r="AC65" i="123"/>
  <c r="V65" i="123" s="1"/>
  <c r="Z65" i="123"/>
  <c r="S65" i="123" s="1"/>
  <c r="AB65" i="123"/>
  <c r="U65" i="123" s="1"/>
  <c r="AC63" i="123"/>
  <c r="V63" i="123" s="1"/>
  <c r="Z63" i="123"/>
  <c r="S63" i="123" s="1"/>
  <c r="AB63" i="123"/>
  <c r="U63" i="123" s="1"/>
  <c r="AC61" i="123"/>
  <c r="V61" i="123" s="1"/>
  <c r="Z61" i="123"/>
  <c r="S61" i="123" s="1"/>
  <c r="AB61" i="123"/>
  <c r="U61" i="123" s="1"/>
  <c r="AC59" i="123"/>
  <c r="V59" i="123" s="1"/>
  <c r="Z59" i="123"/>
  <c r="S59" i="123" s="1"/>
  <c r="AB59" i="123"/>
  <c r="U59" i="123" s="1"/>
  <c r="AC57" i="123"/>
  <c r="V57" i="123" s="1"/>
  <c r="Z57" i="123"/>
  <c r="S57" i="123" s="1"/>
  <c r="AB57" i="123"/>
  <c r="U57" i="123" s="1"/>
  <c r="AC55" i="123"/>
  <c r="V55" i="123" s="1"/>
  <c r="Z55" i="123"/>
  <c r="S55" i="123" s="1"/>
  <c r="AB55" i="123"/>
  <c r="U55" i="123" s="1"/>
  <c r="AC53" i="123"/>
  <c r="V53" i="123" s="1"/>
  <c r="Z53" i="123"/>
  <c r="S53" i="123" s="1"/>
  <c r="AB53" i="123"/>
  <c r="U53" i="123" s="1"/>
  <c r="AC51" i="123"/>
  <c r="V51" i="123" s="1"/>
  <c r="Z51" i="123"/>
  <c r="S51" i="123" s="1"/>
  <c r="AB51" i="123"/>
  <c r="U51" i="123" s="1"/>
  <c r="AC49" i="123"/>
  <c r="V49" i="123" s="1"/>
  <c r="Z49" i="123"/>
  <c r="S49" i="123" s="1"/>
  <c r="AB49" i="123"/>
  <c r="U49" i="123" s="1"/>
  <c r="AC47" i="123"/>
  <c r="V47" i="123" s="1"/>
  <c r="Z47" i="123"/>
  <c r="S47" i="123" s="1"/>
  <c r="AB47" i="123"/>
  <c r="U47" i="123" s="1"/>
  <c r="AC45" i="123"/>
  <c r="V45" i="123" s="1"/>
  <c r="AA45" i="123"/>
  <c r="T45" i="123" s="1"/>
  <c r="Y45" i="123"/>
  <c r="R45" i="123" s="1"/>
  <c r="W45" i="123"/>
  <c r="P45" i="123" s="1"/>
  <c r="AC43" i="123"/>
  <c r="V43" i="123" s="1"/>
  <c r="Z43" i="123"/>
  <c r="S43" i="123" s="1"/>
  <c r="AB43" i="123"/>
  <c r="U43" i="123" s="1"/>
  <c r="AC41" i="123"/>
  <c r="V41" i="123" s="1"/>
  <c r="Z41" i="123"/>
  <c r="S41" i="123" s="1"/>
  <c r="AB41" i="123"/>
  <c r="U41" i="123" s="1"/>
  <c r="AC39" i="123"/>
  <c r="V39" i="123" s="1"/>
  <c r="Z39" i="123"/>
  <c r="S39" i="123" s="1"/>
  <c r="AB39" i="123"/>
  <c r="U39" i="123" s="1"/>
  <c r="AC37" i="123"/>
  <c r="V37" i="123" s="1"/>
  <c r="Z37" i="123"/>
  <c r="S37" i="123" s="1"/>
  <c r="AB37" i="123"/>
  <c r="U37" i="123" s="1"/>
  <c r="AC35" i="123"/>
  <c r="V35" i="123" s="1"/>
  <c r="Z35" i="123"/>
  <c r="S35" i="123" s="1"/>
  <c r="AB35" i="123"/>
  <c r="U35" i="123" s="1"/>
  <c r="AC33" i="123"/>
  <c r="V33" i="123" s="1"/>
  <c r="Z33" i="123"/>
  <c r="S33" i="123" s="1"/>
  <c r="AB33" i="123"/>
  <c r="U33" i="123" s="1"/>
  <c r="AC31" i="123"/>
  <c r="V31" i="123" s="1"/>
  <c r="Z31" i="123"/>
  <c r="S31" i="123" s="1"/>
  <c r="AB31" i="123"/>
  <c r="U31" i="123" s="1"/>
  <c r="AC29" i="123"/>
  <c r="V29" i="123" s="1"/>
  <c r="Z29" i="123"/>
  <c r="S29" i="123" s="1"/>
  <c r="AB29" i="123"/>
  <c r="U29" i="123" s="1"/>
  <c r="AC27" i="123"/>
  <c r="V27" i="123" s="1"/>
  <c r="Z27" i="123"/>
  <c r="S27" i="123" s="1"/>
  <c r="AB27" i="123"/>
  <c r="U27" i="123" s="1"/>
  <c r="AC26" i="123"/>
  <c r="V26" i="123" s="1"/>
  <c r="Z26" i="123"/>
  <c r="S26" i="123" s="1"/>
  <c r="AB26" i="123"/>
  <c r="U26" i="123" s="1"/>
  <c r="AC24" i="123"/>
  <c r="V24" i="123" s="1"/>
  <c r="Z24" i="123"/>
  <c r="S24" i="123" s="1"/>
  <c r="AB24" i="123"/>
  <c r="U24" i="123" s="1"/>
  <c r="W23" i="123"/>
  <c r="P23" i="123" s="1"/>
  <c r="AC22" i="123"/>
  <c r="V22" i="123" s="1"/>
  <c r="Z22" i="123"/>
  <c r="S22" i="123" s="1"/>
  <c r="AB22" i="123"/>
  <c r="U22" i="123" s="1"/>
  <c r="AC20" i="123"/>
  <c r="V20" i="123" s="1"/>
  <c r="Z20" i="123"/>
  <c r="S20" i="123" s="1"/>
  <c r="AB20" i="123"/>
  <c r="U20" i="123" s="1"/>
  <c r="AC18" i="123"/>
  <c r="V18" i="123" s="1"/>
  <c r="Z18" i="123"/>
  <c r="S18" i="123" s="1"/>
  <c r="AB18" i="123"/>
  <c r="U18" i="123" s="1"/>
  <c r="AC16" i="123"/>
  <c r="V16" i="123" s="1"/>
  <c r="Z16" i="123"/>
  <c r="S16" i="123" s="1"/>
  <c r="AB16" i="123"/>
  <c r="U16" i="123" s="1"/>
  <c r="AC14" i="123"/>
  <c r="V14" i="123" s="1"/>
  <c r="Z14" i="123"/>
  <c r="S14" i="123" s="1"/>
  <c r="AB14" i="123"/>
  <c r="U14" i="123" s="1"/>
  <c r="AC12" i="123"/>
  <c r="V12" i="123" s="1"/>
  <c r="Z12" i="123"/>
  <c r="S12" i="123" s="1"/>
  <c r="AB12" i="123"/>
  <c r="U12" i="123" s="1"/>
  <c r="AC10" i="123"/>
  <c r="V10" i="123" s="1"/>
  <c r="Z10" i="123"/>
  <c r="S10" i="123" s="1"/>
  <c r="AB10" i="123"/>
  <c r="U10" i="123" s="1"/>
  <c r="AC5" i="123"/>
  <c r="V5" i="123" s="1"/>
  <c r="Z5" i="123"/>
  <c r="S5" i="123" s="1"/>
  <c r="J173" i="123"/>
  <c r="J587" i="123"/>
  <c r="J753" i="123"/>
  <c r="J678" i="123"/>
  <c r="J736" i="123"/>
  <c r="Z74" i="123"/>
  <c r="S74" i="123" s="1"/>
  <c r="J74" i="123"/>
  <c r="Y74" i="123"/>
  <c r="R74" i="123" s="1"/>
  <c r="AA74" i="123"/>
  <c r="T74" i="123" s="1"/>
  <c r="AC74" i="123"/>
  <c r="V74" i="123" s="1"/>
  <c r="AB74" i="123"/>
  <c r="U74" i="123" s="1"/>
  <c r="W74" i="123"/>
  <c r="P74" i="123" s="1"/>
  <c r="J120" i="123"/>
  <c r="J586" i="123"/>
  <c r="Z586" i="123"/>
  <c r="S586" i="123" s="1"/>
  <c r="J647" i="123"/>
  <c r="J731" i="123"/>
  <c r="AC731" i="123"/>
  <c r="V731" i="123" s="1"/>
  <c r="Z731" i="123"/>
  <c r="S731" i="123" s="1"/>
  <c r="Y731" i="123"/>
  <c r="R731" i="123" s="1"/>
  <c r="J754" i="123"/>
  <c r="AC754" i="123"/>
  <c r="V754" i="123" s="1"/>
  <c r="Z754" i="123"/>
  <c r="S754" i="123" s="1"/>
  <c r="AB754" i="123"/>
  <c r="U754" i="123" s="1"/>
  <c r="J755" i="123"/>
  <c r="Z755" i="123"/>
  <c r="S755" i="123" s="1"/>
  <c r="AC755" i="123"/>
  <c r="V755" i="123" s="1"/>
  <c r="Y755" i="123"/>
  <c r="R755" i="123" s="1"/>
  <c r="J73" i="123"/>
  <c r="J197" i="123"/>
  <c r="Z197" i="123"/>
  <c r="S197" i="123" s="1"/>
  <c r="J674" i="123"/>
  <c r="Z674" i="123"/>
  <c r="S674" i="123" s="1"/>
  <c r="J679" i="123"/>
  <c r="Z679" i="123"/>
  <c r="S679" i="123" s="1"/>
  <c r="AC679" i="123"/>
  <c r="V679" i="123" s="1"/>
  <c r="J732" i="123"/>
  <c r="J737" i="123"/>
  <c r="Z737" i="123"/>
  <c r="S737" i="123" s="1"/>
  <c r="J738" i="123"/>
  <c r="Z738" i="123"/>
  <c r="S738" i="123" s="1"/>
  <c r="J752" i="123"/>
  <c r="AC752" i="123"/>
  <c r="V752" i="123" s="1"/>
  <c r="Z752" i="123"/>
  <c r="S752" i="123" s="1"/>
  <c r="AB752" i="123"/>
  <c r="U752" i="123" s="1"/>
  <c r="Y73" i="123"/>
  <c r="R73" i="123" s="1"/>
  <c r="Y120" i="123"/>
  <c r="R120" i="123" s="1"/>
  <c r="W586" i="123"/>
  <c r="P586" i="123" s="1"/>
  <c r="AA586" i="123"/>
  <c r="T586" i="123" s="1"/>
  <c r="Y587" i="123"/>
  <c r="R587" i="123" s="1"/>
  <c r="Y647" i="123"/>
  <c r="R647" i="123" s="1"/>
  <c r="W732" i="123"/>
  <c r="P732" i="123" s="1"/>
  <c r="AA732" i="123"/>
  <c r="T732" i="123" s="1"/>
  <c r="Y752" i="123"/>
  <c r="R752" i="123" s="1"/>
  <c r="Y754" i="123"/>
  <c r="R754" i="123" s="1"/>
  <c r="W197" i="123"/>
  <c r="P197" i="123" s="1"/>
  <c r="AA197" i="123"/>
  <c r="T197" i="123" s="1"/>
  <c r="Y674" i="123"/>
  <c r="R674" i="123" s="1"/>
  <c r="AA678" i="123"/>
  <c r="T678" i="123" s="1"/>
  <c r="Y679" i="123"/>
  <c r="R679" i="123" s="1"/>
  <c r="AC737" i="123"/>
  <c r="V737" i="123" s="1"/>
  <c r="Y737" i="123"/>
  <c r="R737" i="123" s="1"/>
  <c r="AC736" i="123"/>
  <c r="V736" i="123" s="1"/>
  <c r="Y736" i="123"/>
  <c r="R736" i="123" s="1"/>
  <c r="AB737" i="123"/>
  <c r="U737" i="123" s="1"/>
  <c r="W738" i="123"/>
  <c r="P738" i="123" s="1"/>
  <c r="W73" i="123"/>
  <c r="P73" i="123" s="1"/>
  <c r="AA120" i="123"/>
  <c r="T120" i="123" s="1"/>
  <c r="AB197" i="123"/>
  <c r="U197" i="123" s="1"/>
  <c r="AA587" i="123"/>
  <c r="T587" i="123" s="1"/>
  <c r="W647" i="123"/>
  <c r="P647" i="123" s="1"/>
  <c r="J648" i="123"/>
  <c r="AB648" i="123"/>
  <c r="U648" i="123" s="1"/>
  <c r="W648" i="123"/>
  <c r="P648" i="123" s="1"/>
  <c r="AC648" i="123"/>
  <c r="V648" i="123" s="1"/>
  <c r="Z648" i="123"/>
  <c r="S648" i="123" s="1"/>
  <c r="AA648" i="123"/>
  <c r="T648" i="123" s="1"/>
  <c r="Y648" i="123"/>
  <c r="R648" i="123" s="1"/>
  <c r="AA752" i="123"/>
  <c r="T752" i="123" s="1"/>
  <c r="W754" i="123"/>
  <c r="P754" i="123" s="1"/>
  <c r="Y197" i="123"/>
  <c r="R197" i="123" s="1"/>
  <c r="W674" i="123"/>
  <c r="P674" i="123" s="1"/>
  <c r="J675" i="123"/>
  <c r="AC675" i="123"/>
  <c r="V675" i="123" s="1"/>
  <c r="AA675" i="123"/>
  <c r="T675" i="123" s="1"/>
  <c r="Z675" i="123"/>
  <c r="S675" i="123" s="1"/>
  <c r="AB675" i="123"/>
  <c r="U675" i="123" s="1"/>
  <c r="W675" i="123"/>
  <c r="P675" i="123" s="1"/>
  <c r="Y675" i="123"/>
  <c r="R675" i="123" s="1"/>
  <c r="AA679" i="123"/>
  <c r="T679" i="123" s="1"/>
  <c r="AA737" i="123"/>
  <c r="T737" i="123" s="1"/>
  <c r="W737" i="123"/>
  <c r="P737" i="123" s="1"/>
  <c r="AA736" i="123"/>
  <c r="T736" i="123" s="1"/>
  <c r="X737" i="123"/>
  <c r="Q737" i="123" s="1"/>
  <c r="I277" i="123"/>
  <c r="Y276" i="123"/>
  <c r="R276" i="123" s="1"/>
  <c r="AA274" i="123"/>
  <c r="T274" i="123" s="1"/>
  <c r="I273" i="123"/>
  <c r="Y272" i="123"/>
  <c r="R272" i="123" s="1"/>
  <c r="AA270" i="123"/>
  <c r="T270" i="123" s="1"/>
  <c r="I269" i="123"/>
  <c r="Y268" i="123"/>
  <c r="R268" i="123" s="1"/>
  <c r="AA264" i="123"/>
  <c r="T264" i="123" s="1"/>
  <c r="I263" i="123"/>
  <c r="Y262" i="123"/>
  <c r="R262" i="123" s="1"/>
  <c r="AA260" i="123"/>
  <c r="T260" i="123" s="1"/>
  <c r="I259" i="123"/>
  <c r="Y258" i="123"/>
  <c r="R258" i="123" s="1"/>
  <c r="AA256" i="123"/>
  <c r="T256" i="123" s="1"/>
  <c r="I255" i="123"/>
  <c r="Y254" i="123"/>
  <c r="R254" i="123" s="1"/>
  <c r="AA252" i="123"/>
  <c r="T252" i="123" s="1"/>
  <c r="I251" i="123"/>
  <c r="Y250" i="123"/>
  <c r="R250" i="123" s="1"/>
  <c r="AA248" i="123"/>
  <c r="T248" i="123" s="1"/>
  <c r="I247" i="123"/>
  <c r="Y246" i="123"/>
  <c r="R246" i="123" s="1"/>
  <c r="AA244" i="123"/>
  <c r="T244" i="123" s="1"/>
  <c r="AA242" i="123"/>
  <c r="T242" i="123" s="1"/>
  <c r="I241" i="123"/>
  <c r="Y240" i="123"/>
  <c r="R240" i="123" s="1"/>
  <c r="I239" i="123"/>
  <c r="Y238" i="123"/>
  <c r="R238" i="123" s="1"/>
  <c r="I237" i="123"/>
  <c r="Y236" i="123"/>
  <c r="R236" i="123" s="1"/>
  <c r="I235" i="123"/>
  <c r="W234" i="123"/>
  <c r="P234" i="123" s="1"/>
  <c r="AA232" i="123"/>
  <c r="T232" i="123" s="1"/>
  <c r="I231" i="123"/>
  <c r="Y230" i="123"/>
  <c r="R230" i="123" s="1"/>
  <c r="AA228" i="123"/>
  <c r="T228" i="123" s="1"/>
  <c r="AB226" i="123"/>
  <c r="U226" i="123" s="1"/>
  <c r="I225" i="123"/>
  <c r="Z224" i="123"/>
  <c r="S224" i="123" s="1"/>
  <c r="AB222" i="123"/>
  <c r="U222" i="123" s="1"/>
  <c r="I221" i="123"/>
  <c r="Z220" i="123"/>
  <c r="S220" i="123" s="1"/>
  <c r="AB218" i="123"/>
  <c r="U218" i="123" s="1"/>
  <c r="I217" i="123"/>
  <c r="Z216" i="123"/>
  <c r="S216" i="123" s="1"/>
  <c r="AB214" i="123"/>
  <c r="U214" i="123" s="1"/>
  <c r="I213" i="123"/>
  <c r="Y212" i="123"/>
  <c r="R212" i="123" s="1"/>
  <c r="I211" i="123"/>
  <c r="Z210" i="123"/>
  <c r="S210" i="123" s="1"/>
  <c r="AB208" i="123"/>
  <c r="U208" i="123" s="1"/>
  <c r="I207" i="123"/>
  <c r="Y206" i="123"/>
  <c r="R206" i="123" s="1"/>
  <c r="I205" i="123"/>
  <c r="AC204" i="123"/>
  <c r="V204" i="123" s="1"/>
  <c r="I203" i="123"/>
  <c r="Z202" i="123"/>
  <c r="S202" i="123" s="1"/>
  <c r="AB200" i="123"/>
  <c r="U200" i="123" s="1"/>
  <c r="I199" i="123"/>
  <c r="Z198" i="123"/>
  <c r="S198" i="123" s="1"/>
  <c r="AB195" i="123"/>
  <c r="U195" i="123" s="1"/>
  <c r="I194" i="123"/>
  <c r="Z193" i="123"/>
  <c r="S193" i="123" s="1"/>
  <c r="AB191" i="123"/>
  <c r="U191" i="123" s="1"/>
  <c r="I190" i="123"/>
  <c r="Z189" i="123"/>
  <c r="S189" i="123" s="1"/>
  <c r="AB187" i="123"/>
  <c r="U187" i="123" s="1"/>
  <c r="AB185" i="123"/>
  <c r="U185" i="123" s="1"/>
  <c r="I184" i="123"/>
  <c r="Z183" i="123"/>
  <c r="S183" i="123" s="1"/>
  <c r="AB181" i="123"/>
  <c r="U181" i="123" s="1"/>
  <c r="I180" i="123"/>
  <c r="Z179" i="123"/>
  <c r="S179" i="123" s="1"/>
  <c r="AB177" i="123"/>
  <c r="U177" i="123" s="1"/>
  <c r="I176" i="123"/>
  <c r="Z175" i="123"/>
  <c r="S175" i="123" s="1"/>
  <c r="I173" i="123"/>
  <c r="Z172" i="123"/>
  <c r="S172" i="123" s="1"/>
  <c r="AB170" i="123"/>
  <c r="U170" i="123" s="1"/>
  <c r="I169" i="123"/>
  <c r="Z168" i="123"/>
  <c r="S168" i="123" s="1"/>
  <c r="AB166" i="123"/>
  <c r="U166" i="123" s="1"/>
  <c r="I165" i="123"/>
  <c r="Y164" i="123"/>
  <c r="R164" i="123" s="1"/>
  <c r="I163" i="123"/>
  <c r="Z162" i="123"/>
  <c r="S162" i="123" s="1"/>
  <c r="AB160" i="123"/>
  <c r="U160" i="123" s="1"/>
  <c r="I159" i="123"/>
  <c r="Z158" i="123"/>
  <c r="S158" i="123" s="1"/>
  <c r="AB156" i="123"/>
  <c r="U156" i="123" s="1"/>
  <c r="I155" i="123"/>
  <c r="Z154" i="123"/>
  <c r="S154" i="123" s="1"/>
  <c r="AB152" i="123"/>
  <c r="U152" i="123" s="1"/>
  <c r="I151" i="123"/>
  <c r="Y150" i="123"/>
  <c r="R150" i="123" s="1"/>
  <c r="I149" i="123"/>
  <c r="Y148" i="123"/>
  <c r="R148" i="123" s="1"/>
  <c r="I147" i="123"/>
  <c r="Z146" i="123"/>
  <c r="S146" i="123" s="1"/>
  <c r="AB144" i="123"/>
  <c r="U144" i="123" s="1"/>
  <c r="I143" i="123"/>
  <c r="Z142" i="123"/>
  <c r="S142" i="123" s="1"/>
  <c r="AB140" i="123"/>
  <c r="U140" i="123" s="1"/>
  <c r="I139" i="123"/>
  <c r="Z138" i="123"/>
  <c r="S138" i="123" s="1"/>
  <c r="AB136" i="123"/>
  <c r="U136" i="123" s="1"/>
  <c r="I135" i="123"/>
  <c r="Z134" i="123"/>
  <c r="S134" i="123" s="1"/>
  <c r="AB132" i="123"/>
  <c r="U132" i="123" s="1"/>
  <c r="AB130" i="123"/>
  <c r="U130" i="123" s="1"/>
  <c r="I129" i="123"/>
  <c r="Z128" i="123"/>
  <c r="S128" i="123" s="1"/>
  <c r="AB126" i="123"/>
  <c r="U126" i="123" s="1"/>
  <c r="I125" i="123"/>
  <c r="Z124" i="123"/>
  <c r="S124" i="123" s="1"/>
  <c r="AB122" i="123"/>
  <c r="U122" i="123" s="1"/>
  <c r="I121" i="123"/>
  <c r="AB119" i="123"/>
  <c r="U119" i="123" s="1"/>
  <c r="I118" i="123"/>
  <c r="Z117" i="123"/>
  <c r="S117" i="123" s="1"/>
  <c r="AB115" i="123"/>
  <c r="U115" i="123" s="1"/>
  <c r="I114" i="123"/>
  <c r="Z113" i="123"/>
  <c r="S113" i="123" s="1"/>
  <c r="AB111" i="123"/>
  <c r="U111" i="123" s="1"/>
  <c r="I110" i="123"/>
  <c r="Y109" i="123"/>
  <c r="R109" i="123" s="1"/>
  <c r="I108" i="123"/>
  <c r="Z107" i="123"/>
  <c r="S107" i="123" s="1"/>
  <c r="AB105" i="123"/>
  <c r="U105" i="123" s="1"/>
  <c r="I104" i="123"/>
  <c r="Z103" i="123"/>
  <c r="S103" i="123" s="1"/>
  <c r="AB101" i="123"/>
  <c r="U101" i="123" s="1"/>
  <c r="I100" i="123"/>
  <c r="Z99" i="123"/>
  <c r="S99" i="123" s="1"/>
  <c r="AB97" i="123"/>
  <c r="U97" i="123" s="1"/>
  <c r="I96" i="123"/>
  <c r="Z95" i="123"/>
  <c r="S95" i="123" s="1"/>
  <c r="AB93" i="123"/>
  <c r="U93" i="123" s="1"/>
  <c r="I92" i="123"/>
  <c r="Z91" i="123"/>
  <c r="S91" i="123" s="1"/>
  <c r="AB89" i="123"/>
  <c r="U89" i="123" s="1"/>
  <c r="I88" i="123"/>
  <c r="Z87" i="123"/>
  <c r="S87" i="123" s="1"/>
  <c r="AB85" i="123"/>
  <c r="U85" i="123" s="1"/>
  <c r="AB83" i="123"/>
  <c r="U83" i="123" s="1"/>
  <c r="I82" i="123"/>
  <c r="AB79" i="123"/>
  <c r="U79" i="123" s="1"/>
  <c r="I78" i="123"/>
  <c r="I73" i="123"/>
  <c r="Z70" i="123"/>
  <c r="S70" i="123" s="1"/>
  <c r="AB68" i="123"/>
  <c r="U68" i="123" s="1"/>
  <c r="I67" i="123"/>
  <c r="Z66" i="123"/>
  <c r="S66" i="123" s="1"/>
  <c r="AB64" i="123"/>
  <c r="U64" i="123" s="1"/>
  <c r="I63" i="123"/>
  <c r="Z62" i="123"/>
  <c r="S62" i="123" s="1"/>
  <c r="AB60" i="123"/>
  <c r="U60" i="123" s="1"/>
  <c r="I59" i="123"/>
  <c r="Z58" i="123"/>
  <c r="S58" i="123" s="1"/>
  <c r="AB56" i="123"/>
  <c r="U56" i="123" s="1"/>
  <c r="I55" i="123"/>
  <c r="Z54" i="123"/>
  <c r="S54" i="123" s="1"/>
  <c r="AB52" i="123"/>
  <c r="U52" i="123" s="1"/>
  <c r="I51" i="123"/>
  <c r="Z50" i="123"/>
  <c r="S50" i="123" s="1"/>
  <c r="AB48" i="123"/>
  <c r="U48" i="123" s="1"/>
  <c r="I47" i="123"/>
  <c r="Z46" i="123"/>
  <c r="S46" i="123" s="1"/>
  <c r="I45" i="123"/>
  <c r="Z44" i="123"/>
  <c r="S44" i="123" s="1"/>
  <c r="AB42" i="123"/>
  <c r="U42" i="123" s="1"/>
  <c r="I41" i="123"/>
  <c r="Z40" i="123"/>
  <c r="S40" i="123" s="1"/>
  <c r="AB38" i="123"/>
  <c r="U38" i="123" s="1"/>
  <c r="I37" i="123"/>
  <c r="Z36" i="123"/>
  <c r="S36" i="123" s="1"/>
  <c r="AB34" i="123"/>
  <c r="U34" i="123" s="1"/>
  <c r="I33" i="123"/>
  <c r="Z32" i="123"/>
  <c r="S32" i="123" s="1"/>
  <c r="AB30" i="123"/>
  <c r="U30" i="123" s="1"/>
  <c r="I29" i="123"/>
  <c r="Z28" i="123"/>
  <c r="S28" i="123" s="1"/>
  <c r="AB6" i="123"/>
  <c r="U6" i="123" s="1"/>
  <c r="I26" i="123"/>
  <c r="Z25" i="123"/>
  <c r="S25" i="123" s="1"/>
  <c r="AB23" i="123"/>
  <c r="U23" i="123" s="1"/>
  <c r="AB21" i="123"/>
  <c r="U21" i="123" s="1"/>
  <c r="I20" i="123"/>
  <c r="Z19" i="123"/>
  <c r="S19" i="123" s="1"/>
  <c r="AB17" i="123"/>
  <c r="U17" i="123" s="1"/>
  <c r="I16" i="123"/>
  <c r="Z15" i="123"/>
  <c r="S15" i="123" s="1"/>
  <c r="AB13" i="123"/>
  <c r="U13" i="123" s="1"/>
  <c r="I12" i="123"/>
  <c r="Z11" i="123"/>
  <c r="S11" i="123" s="1"/>
  <c r="AB9" i="123"/>
  <c r="U9" i="123" s="1"/>
  <c r="X5" i="123"/>
  <c r="Q5" i="123" s="1"/>
  <c r="Y173" i="123"/>
  <c r="R173" i="123" s="1"/>
  <c r="AA173" i="123"/>
  <c r="T173" i="123" s="1"/>
  <c r="Z173" i="123"/>
  <c r="S173" i="123" s="1"/>
  <c r="Z587" i="123"/>
  <c r="S587" i="123" s="1"/>
  <c r="W753" i="123"/>
  <c r="P753" i="123" s="1"/>
  <c r="AC753" i="123"/>
  <c r="V753" i="123" s="1"/>
  <c r="AB753" i="123"/>
  <c r="U753" i="123" s="1"/>
  <c r="AC678" i="123"/>
  <c r="V678" i="123" s="1"/>
  <c r="AB678" i="123"/>
  <c r="U678" i="123" s="1"/>
  <c r="AB736" i="123"/>
  <c r="U736" i="123" s="1"/>
  <c r="Z120" i="123"/>
  <c r="S120" i="123" s="1"/>
  <c r="AB120" i="123"/>
  <c r="U120" i="123" s="1"/>
  <c r="AB586" i="123"/>
  <c r="U586" i="123" s="1"/>
  <c r="AC647" i="123"/>
  <c r="V647" i="123" s="1"/>
  <c r="AB731" i="123"/>
  <c r="U731" i="123" s="1"/>
  <c r="W731" i="123"/>
  <c r="P731" i="123" s="1"/>
  <c r="AB755" i="123"/>
  <c r="U755" i="123" s="1"/>
  <c r="W755" i="123"/>
  <c r="P755" i="123" s="1"/>
  <c r="Z73" i="123"/>
  <c r="S73" i="123" s="1"/>
  <c r="AB73" i="123"/>
  <c r="U73" i="123" s="1"/>
  <c r="AC674" i="123"/>
  <c r="V674" i="123" s="1"/>
  <c r="AB679" i="123"/>
  <c r="U679" i="123" s="1"/>
  <c r="AB732" i="123"/>
  <c r="U732" i="123" s="1"/>
  <c r="AC738" i="123"/>
  <c r="V738" i="123" s="1"/>
  <c r="AB738" i="123"/>
  <c r="U738" i="123" s="1"/>
  <c r="AA73" i="123"/>
  <c r="T73" i="123" s="1"/>
  <c r="W587" i="123"/>
  <c r="P587" i="123" s="1"/>
  <c r="AA647" i="123"/>
  <c r="T647" i="123" s="1"/>
  <c r="W752" i="123"/>
  <c r="P752" i="123" s="1"/>
  <c r="X754" i="123"/>
  <c r="Q754" i="123" s="1"/>
  <c r="AA754" i="123"/>
  <c r="T754" i="123" s="1"/>
  <c r="AA674" i="123"/>
  <c r="T674" i="123" s="1"/>
  <c r="W679" i="123"/>
  <c r="P679" i="123" s="1"/>
  <c r="W736" i="123"/>
  <c r="P736" i="123" s="1"/>
  <c r="AA738" i="123"/>
  <c r="T738" i="123" s="1"/>
  <c r="X277" i="123"/>
  <c r="Q277" i="123" s="1"/>
  <c r="AA276" i="123"/>
  <c r="T276" i="123" s="1"/>
  <c r="X276" i="123"/>
  <c r="Q276" i="123" s="1"/>
  <c r="X275" i="123"/>
  <c r="Q275" i="123" s="1"/>
  <c r="I275" i="123"/>
  <c r="X274" i="123"/>
  <c r="Q274" i="123" s="1"/>
  <c r="Y274" i="123"/>
  <c r="R274" i="123" s="1"/>
  <c r="X273" i="123"/>
  <c r="Q273" i="123" s="1"/>
  <c r="AA272" i="123"/>
  <c r="T272" i="123" s="1"/>
  <c r="X272" i="123"/>
  <c r="Q272" i="123" s="1"/>
  <c r="X271" i="123"/>
  <c r="Q271" i="123" s="1"/>
  <c r="I271" i="123"/>
  <c r="X270" i="123"/>
  <c r="Q270" i="123" s="1"/>
  <c r="Y270" i="123"/>
  <c r="R270" i="123" s="1"/>
  <c r="X269" i="123"/>
  <c r="Q269" i="123" s="1"/>
  <c r="AA268" i="123"/>
  <c r="T268" i="123" s="1"/>
  <c r="X268" i="123"/>
  <c r="Q268" i="123" s="1"/>
  <c r="X267" i="123"/>
  <c r="Q267" i="123" s="1"/>
  <c r="I267" i="123"/>
  <c r="X264" i="123"/>
  <c r="Q264" i="123" s="1"/>
  <c r="Y264" i="123"/>
  <c r="R264" i="123" s="1"/>
  <c r="X263" i="123"/>
  <c r="Q263" i="123" s="1"/>
  <c r="AA262" i="123"/>
  <c r="T262" i="123" s="1"/>
  <c r="X262" i="123"/>
  <c r="Q262" i="123" s="1"/>
  <c r="X261" i="123"/>
  <c r="Q261" i="123" s="1"/>
  <c r="I261" i="123"/>
  <c r="X260" i="123"/>
  <c r="Q260" i="123" s="1"/>
  <c r="Y260" i="123"/>
  <c r="R260" i="123" s="1"/>
  <c r="X259" i="123"/>
  <c r="Q259" i="123" s="1"/>
  <c r="AA258" i="123"/>
  <c r="T258" i="123" s="1"/>
  <c r="X258" i="123"/>
  <c r="Q258" i="123" s="1"/>
  <c r="X257" i="123"/>
  <c r="Q257" i="123" s="1"/>
  <c r="I257" i="123"/>
  <c r="X256" i="123"/>
  <c r="Q256" i="123" s="1"/>
  <c r="Y256" i="123"/>
  <c r="R256" i="123" s="1"/>
  <c r="X255" i="123"/>
  <c r="Q255" i="123" s="1"/>
  <c r="AA254" i="123"/>
  <c r="T254" i="123" s="1"/>
  <c r="X254" i="123"/>
  <c r="Q254" i="123" s="1"/>
  <c r="X253" i="123"/>
  <c r="Q253" i="123" s="1"/>
  <c r="I253" i="123"/>
  <c r="X252" i="123"/>
  <c r="Q252" i="123" s="1"/>
  <c r="Y252" i="123"/>
  <c r="R252" i="123" s="1"/>
  <c r="X251" i="123"/>
  <c r="Q251" i="123" s="1"/>
  <c r="AA250" i="123"/>
  <c r="T250" i="123" s="1"/>
  <c r="X250" i="123"/>
  <c r="Q250" i="123" s="1"/>
  <c r="X249" i="123"/>
  <c r="Q249" i="123" s="1"/>
  <c r="I249" i="123"/>
  <c r="X248" i="123"/>
  <c r="Q248" i="123" s="1"/>
  <c r="Y248" i="123"/>
  <c r="R248" i="123" s="1"/>
  <c r="X247" i="123"/>
  <c r="Q247" i="123" s="1"/>
  <c r="AA246" i="123"/>
  <c r="T246" i="123" s="1"/>
  <c r="X246" i="123"/>
  <c r="Q246" i="123" s="1"/>
  <c r="X245" i="123"/>
  <c r="Q245" i="123" s="1"/>
  <c r="I245" i="123"/>
  <c r="X244" i="123"/>
  <c r="Q244" i="123" s="1"/>
  <c r="Y244" i="123"/>
  <c r="R244" i="123" s="1"/>
  <c r="X243" i="123"/>
  <c r="Q243" i="123" s="1"/>
  <c r="I243" i="123"/>
  <c r="X242" i="123"/>
  <c r="Q242" i="123" s="1"/>
  <c r="Y242" i="123"/>
  <c r="R242" i="123" s="1"/>
  <c r="X241" i="123"/>
  <c r="Q241" i="123" s="1"/>
  <c r="AA240" i="123"/>
  <c r="T240" i="123" s="1"/>
  <c r="X240" i="123"/>
  <c r="Q240" i="123" s="1"/>
  <c r="X239" i="123"/>
  <c r="Q239" i="123" s="1"/>
  <c r="AA238" i="123"/>
  <c r="T238" i="123" s="1"/>
  <c r="X238" i="123"/>
  <c r="Q238" i="123" s="1"/>
  <c r="X237" i="123"/>
  <c r="Q237" i="123" s="1"/>
  <c r="AA236" i="123"/>
  <c r="T236" i="123" s="1"/>
  <c r="X236" i="123"/>
  <c r="Q236" i="123" s="1"/>
  <c r="X235" i="123"/>
  <c r="Q235" i="123" s="1"/>
  <c r="AA234" i="123"/>
  <c r="T234" i="123" s="1"/>
  <c r="X234" i="123"/>
  <c r="Q234" i="123" s="1"/>
  <c r="X233" i="123"/>
  <c r="Q233" i="123" s="1"/>
  <c r="I233" i="123"/>
  <c r="X232" i="123"/>
  <c r="Q232" i="123" s="1"/>
  <c r="Y232" i="123"/>
  <c r="R232" i="123" s="1"/>
  <c r="X231" i="123"/>
  <c r="Q231" i="123" s="1"/>
  <c r="AA230" i="123"/>
  <c r="T230" i="123" s="1"/>
  <c r="X230" i="123"/>
  <c r="Q230" i="123" s="1"/>
  <c r="X229" i="123"/>
  <c r="Q229" i="123" s="1"/>
  <c r="I229" i="123"/>
  <c r="X228" i="123"/>
  <c r="Q228" i="123" s="1"/>
  <c r="Y228" i="123"/>
  <c r="R228" i="123" s="1"/>
  <c r="X227" i="123"/>
  <c r="Q227" i="123" s="1"/>
  <c r="I227" i="123"/>
  <c r="X226" i="123"/>
  <c r="Q226" i="123" s="1"/>
  <c r="Z226" i="123"/>
  <c r="S226" i="123" s="1"/>
  <c r="X225" i="123"/>
  <c r="Q225" i="123" s="1"/>
  <c r="X224" i="123"/>
  <c r="Q224" i="123" s="1"/>
  <c r="AB224" i="123"/>
  <c r="U224" i="123" s="1"/>
  <c r="X223" i="123"/>
  <c r="Q223" i="123" s="1"/>
  <c r="I223" i="123"/>
  <c r="X222" i="123"/>
  <c r="Q222" i="123" s="1"/>
  <c r="Z222" i="123"/>
  <c r="S222" i="123" s="1"/>
  <c r="X221" i="123"/>
  <c r="Q221" i="123" s="1"/>
  <c r="X220" i="123"/>
  <c r="Q220" i="123" s="1"/>
  <c r="AB220" i="123"/>
  <c r="U220" i="123" s="1"/>
  <c r="X219" i="123"/>
  <c r="Q219" i="123" s="1"/>
  <c r="I219" i="123"/>
  <c r="X218" i="123"/>
  <c r="Q218" i="123" s="1"/>
  <c r="Z218" i="123"/>
  <c r="S218" i="123" s="1"/>
  <c r="X217" i="123"/>
  <c r="Q217" i="123" s="1"/>
  <c r="X216" i="123"/>
  <c r="Q216" i="123" s="1"/>
  <c r="AB216" i="123"/>
  <c r="U216" i="123" s="1"/>
  <c r="X215" i="123"/>
  <c r="Q215" i="123" s="1"/>
  <c r="I215" i="123"/>
  <c r="X214" i="123"/>
  <c r="Q214" i="123" s="1"/>
  <c r="Z214" i="123"/>
  <c r="S214" i="123" s="1"/>
  <c r="X213" i="123"/>
  <c r="Q213" i="123" s="1"/>
  <c r="AB212" i="123"/>
  <c r="U212" i="123" s="1"/>
  <c r="X212" i="123"/>
  <c r="Q212" i="123" s="1"/>
  <c r="X211" i="123"/>
  <c r="Q211" i="123" s="1"/>
  <c r="X210" i="123"/>
  <c r="Q210" i="123" s="1"/>
  <c r="AB210" i="123"/>
  <c r="U210" i="123" s="1"/>
  <c r="X209" i="123"/>
  <c r="Q209" i="123" s="1"/>
  <c r="I209" i="123"/>
  <c r="X208" i="123"/>
  <c r="Q208" i="123" s="1"/>
  <c r="Z208" i="123"/>
  <c r="S208" i="123" s="1"/>
  <c r="X207" i="123"/>
  <c r="Q207" i="123" s="1"/>
  <c r="AB206" i="123"/>
  <c r="U206" i="123" s="1"/>
  <c r="X206" i="123"/>
  <c r="Q206" i="123" s="1"/>
  <c r="X205" i="123"/>
  <c r="Q205" i="123" s="1"/>
  <c r="Z204" i="123"/>
  <c r="S204" i="123" s="1"/>
  <c r="X204" i="123"/>
  <c r="Q204" i="123" s="1"/>
  <c r="X203" i="123"/>
  <c r="Q203" i="123" s="1"/>
  <c r="X202" i="123"/>
  <c r="Q202" i="123" s="1"/>
  <c r="AB202" i="123"/>
  <c r="U202" i="123" s="1"/>
  <c r="X201" i="123"/>
  <c r="Q201" i="123" s="1"/>
  <c r="I201" i="123"/>
  <c r="X200" i="123"/>
  <c r="Q200" i="123" s="1"/>
  <c r="Z200" i="123"/>
  <c r="S200" i="123" s="1"/>
  <c r="X199" i="123"/>
  <c r="Q199" i="123" s="1"/>
  <c r="X198" i="123"/>
  <c r="Q198" i="123" s="1"/>
  <c r="AB198" i="123"/>
  <c r="U198" i="123" s="1"/>
  <c r="X196" i="123"/>
  <c r="Q196" i="123" s="1"/>
  <c r="I196" i="123"/>
  <c r="X195" i="123"/>
  <c r="Q195" i="123" s="1"/>
  <c r="Z195" i="123"/>
  <c r="S195" i="123" s="1"/>
  <c r="X194" i="123"/>
  <c r="Q194" i="123" s="1"/>
  <c r="X193" i="123"/>
  <c r="Q193" i="123" s="1"/>
  <c r="AB193" i="123"/>
  <c r="U193" i="123" s="1"/>
  <c r="X192" i="123"/>
  <c r="Q192" i="123" s="1"/>
  <c r="I192" i="123"/>
  <c r="X191" i="123"/>
  <c r="Q191" i="123" s="1"/>
  <c r="Z191" i="123"/>
  <c r="S191" i="123" s="1"/>
  <c r="X190" i="123"/>
  <c r="Q190" i="123" s="1"/>
  <c r="X189" i="123"/>
  <c r="Q189" i="123" s="1"/>
  <c r="AB189" i="123"/>
  <c r="U189" i="123" s="1"/>
  <c r="X188" i="123"/>
  <c r="Q188" i="123" s="1"/>
  <c r="I188" i="123"/>
  <c r="X187" i="123"/>
  <c r="Q187" i="123" s="1"/>
  <c r="Y187" i="123"/>
  <c r="R187" i="123" s="1"/>
  <c r="X186" i="123"/>
  <c r="Q186" i="123" s="1"/>
  <c r="I186" i="123"/>
  <c r="X185" i="123"/>
  <c r="Q185" i="123" s="1"/>
  <c r="Z185" i="123"/>
  <c r="S185" i="123" s="1"/>
  <c r="X184" i="123"/>
  <c r="Q184" i="123" s="1"/>
  <c r="X183" i="123"/>
  <c r="Q183" i="123" s="1"/>
  <c r="AB183" i="123"/>
  <c r="U183" i="123" s="1"/>
  <c r="X182" i="123"/>
  <c r="Q182" i="123" s="1"/>
  <c r="I182" i="123"/>
  <c r="X181" i="123"/>
  <c r="Q181" i="123" s="1"/>
  <c r="Z181" i="123"/>
  <c r="S181" i="123" s="1"/>
  <c r="X180" i="123"/>
  <c r="Q180" i="123" s="1"/>
  <c r="X179" i="123"/>
  <c r="Q179" i="123" s="1"/>
  <c r="AB179" i="123"/>
  <c r="U179" i="123" s="1"/>
  <c r="X178" i="123"/>
  <c r="Q178" i="123" s="1"/>
  <c r="I178" i="123"/>
  <c r="X177" i="123"/>
  <c r="Q177" i="123" s="1"/>
  <c r="Z177" i="123"/>
  <c r="S177" i="123" s="1"/>
  <c r="X176" i="123"/>
  <c r="Q176" i="123" s="1"/>
  <c r="X175" i="123"/>
  <c r="Q175" i="123" s="1"/>
  <c r="AB175" i="123"/>
  <c r="U175" i="123" s="1"/>
  <c r="X174" i="123"/>
  <c r="Q174" i="123" s="1"/>
  <c r="I174" i="123"/>
  <c r="X172" i="123"/>
  <c r="Q172" i="123" s="1"/>
  <c r="AB172" i="123"/>
  <c r="U172" i="123" s="1"/>
  <c r="X171" i="123"/>
  <c r="Q171" i="123" s="1"/>
  <c r="I171" i="123"/>
  <c r="X170" i="123"/>
  <c r="Q170" i="123" s="1"/>
  <c r="Z170" i="123"/>
  <c r="S170" i="123" s="1"/>
  <c r="X169" i="123"/>
  <c r="Q169" i="123" s="1"/>
  <c r="X168" i="123"/>
  <c r="Q168" i="123" s="1"/>
  <c r="AB168" i="123"/>
  <c r="U168" i="123" s="1"/>
  <c r="X167" i="123"/>
  <c r="Q167" i="123" s="1"/>
  <c r="I167" i="123"/>
  <c r="X166" i="123"/>
  <c r="Q166" i="123" s="1"/>
  <c r="Z166" i="123"/>
  <c r="S166" i="123" s="1"/>
  <c r="X165" i="123"/>
  <c r="Q165" i="123" s="1"/>
  <c r="AB164" i="123"/>
  <c r="U164" i="123" s="1"/>
  <c r="X164" i="123"/>
  <c r="Q164" i="123" s="1"/>
  <c r="X163" i="123"/>
  <c r="Q163" i="123" s="1"/>
  <c r="X162" i="123"/>
  <c r="Q162" i="123" s="1"/>
  <c r="AB162" i="123"/>
  <c r="U162" i="123" s="1"/>
  <c r="X161" i="123"/>
  <c r="Q161" i="123" s="1"/>
  <c r="I161" i="123"/>
  <c r="X160" i="123"/>
  <c r="Q160" i="123" s="1"/>
  <c r="Z160" i="123"/>
  <c r="S160" i="123" s="1"/>
  <c r="X159" i="123"/>
  <c r="Q159" i="123" s="1"/>
  <c r="X158" i="123"/>
  <c r="Q158" i="123" s="1"/>
  <c r="AB158" i="123"/>
  <c r="U158" i="123" s="1"/>
  <c r="X157" i="123"/>
  <c r="Q157" i="123" s="1"/>
  <c r="I157" i="123"/>
  <c r="X156" i="123"/>
  <c r="Q156" i="123" s="1"/>
  <c r="Z156" i="123"/>
  <c r="S156" i="123" s="1"/>
  <c r="X155" i="123"/>
  <c r="Q155" i="123" s="1"/>
  <c r="X154" i="123"/>
  <c r="Q154" i="123" s="1"/>
  <c r="AB154" i="123"/>
  <c r="U154" i="123" s="1"/>
  <c r="X153" i="123"/>
  <c r="Q153" i="123" s="1"/>
  <c r="I153" i="123"/>
  <c r="X152" i="123"/>
  <c r="Q152" i="123" s="1"/>
  <c r="Z152" i="123"/>
  <c r="S152" i="123" s="1"/>
  <c r="X151" i="123"/>
  <c r="Q151" i="123" s="1"/>
  <c r="AB150" i="123"/>
  <c r="U150" i="123" s="1"/>
  <c r="X150" i="123"/>
  <c r="Q150" i="123" s="1"/>
  <c r="X149" i="123"/>
  <c r="Q149" i="123" s="1"/>
  <c r="AB148" i="123"/>
  <c r="U148" i="123" s="1"/>
  <c r="X148" i="123"/>
  <c r="Q148" i="123" s="1"/>
  <c r="X147" i="123"/>
  <c r="Q147" i="123" s="1"/>
  <c r="X146" i="123"/>
  <c r="Q146" i="123" s="1"/>
  <c r="AB146" i="123"/>
  <c r="U146" i="123" s="1"/>
  <c r="X145" i="123"/>
  <c r="Q145" i="123" s="1"/>
  <c r="I145" i="123"/>
  <c r="X144" i="123"/>
  <c r="Q144" i="123" s="1"/>
  <c r="Z144" i="123"/>
  <c r="S144" i="123" s="1"/>
  <c r="X143" i="123"/>
  <c r="Q143" i="123" s="1"/>
  <c r="X142" i="123"/>
  <c r="Q142" i="123" s="1"/>
  <c r="AB142" i="123"/>
  <c r="U142" i="123" s="1"/>
  <c r="X141" i="123"/>
  <c r="Q141" i="123" s="1"/>
  <c r="I141" i="123"/>
  <c r="X140" i="123"/>
  <c r="Q140" i="123" s="1"/>
  <c r="Z140" i="123"/>
  <c r="S140" i="123" s="1"/>
  <c r="X139" i="123"/>
  <c r="Q139" i="123" s="1"/>
  <c r="X138" i="123"/>
  <c r="Q138" i="123" s="1"/>
  <c r="AB138" i="123"/>
  <c r="U138" i="123" s="1"/>
  <c r="X137" i="123"/>
  <c r="Q137" i="123" s="1"/>
  <c r="I137" i="123"/>
  <c r="X136" i="123"/>
  <c r="Q136" i="123" s="1"/>
  <c r="Z136" i="123"/>
  <c r="S136" i="123" s="1"/>
  <c r="X135" i="123"/>
  <c r="Q135" i="123" s="1"/>
  <c r="X134" i="123"/>
  <c r="Q134" i="123" s="1"/>
  <c r="AB134" i="123"/>
  <c r="U134" i="123" s="1"/>
  <c r="X133" i="123"/>
  <c r="Q133" i="123" s="1"/>
  <c r="I133" i="123"/>
  <c r="X132" i="123"/>
  <c r="Q132" i="123" s="1"/>
  <c r="Y132" i="123"/>
  <c r="R132" i="123" s="1"/>
  <c r="X131" i="123"/>
  <c r="Q131" i="123" s="1"/>
  <c r="I131" i="123"/>
  <c r="X130" i="123"/>
  <c r="Q130" i="123" s="1"/>
  <c r="Z130" i="123"/>
  <c r="S130" i="123" s="1"/>
  <c r="X129" i="123"/>
  <c r="Q129" i="123" s="1"/>
  <c r="X128" i="123"/>
  <c r="Q128" i="123" s="1"/>
  <c r="AB128" i="123"/>
  <c r="U128" i="123" s="1"/>
  <c r="X127" i="123"/>
  <c r="Q127" i="123" s="1"/>
  <c r="I127" i="123"/>
  <c r="X126" i="123"/>
  <c r="Q126" i="123" s="1"/>
  <c r="Z126" i="123"/>
  <c r="S126" i="123" s="1"/>
  <c r="X125" i="123"/>
  <c r="Q125" i="123" s="1"/>
  <c r="X124" i="123"/>
  <c r="Q124" i="123" s="1"/>
  <c r="AB124" i="123"/>
  <c r="U124" i="123" s="1"/>
  <c r="X123" i="123"/>
  <c r="Q123" i="123" s="1"/>
  <c r="I123" i="123"/>
  <c r="X122" i="123"/>
  <c r="Q122" i="123" s="1"/>
  <c r="Z122" i="123"/>
  <c r="S122" i="123" s="1"/>
  <c r="X121" i="123"/>
  <c r="Q121" i="123" s="1"/>
  <c r="I120" i="123"/>
  <c r="X119" i="123"/>
  <c r="Q119" i="123" s="1"/>
  <c r="Z119" i="123"/>
  <c r="S119" i="123" s="1"/>
  <c r="X118" i="123"/>
  <c r="Q118" i="123" s="1"/>
  <c r="X117" i="123"/>
  <c r="Q117" i="123" s="1"/>
  <c r="AB117" i="123"/>
  <c r="U117" i="123" s="1"/>
  <c r="X116" i="123"/>
  <c r="Q116" i="123" s="1"/>
  <c r="I116" i="123"/>
  <c r="X115" i="123"/>
  <c r="Q115" i="123" s="1"/>
  <c r="Z115" i="123"/>
  <c r="S115" i="123" s="1"/>
  <c r="X114" i="123"/>
  <c r="Q114" i="123" s="1"/>
  <c r="X113" i="123"/>
  <c r="Q113" i="123" s="1"/>
  <c r="AB113" i="123"/>
  <c r="U113" i="123" s="1"/>
  <c r="X112" i="123"/>
  <c r="Q112" i="123" s="1"/>
  <c r="I112" i="123"/>
  <c r="X111" i="123"/>
  <c r="Q111" i="123" s="1"/>
  <c r="Z111" i="123"/>
  <c r="S111" i="123" s="1"/>
  <c r="X110" i="123"/>
  <c r="Q110" i="123" s="1"/>
  <c r="AB109" i="123"/>
  <c r="U109" i="123" s="1"/>
  <c r="X109" i="123"/>
  <c r="Q109" i="123" s="1"/>
  <c r="X108" i="123"/>
  <c r="Q108" i="123" s="1"/>
  <c r="X107" i="123"/>
  <c r="Q107" i="123" s="1"/>
  <c r="AB107" i="123"/>
  <c r="U107" i="123" s="1"/>
  <c r="X106" i="123"/>
  <c r="Q106" i="123" s="1"/>
  <c r="I106" i="123"/>
  <c r="X105" i="123"/>
  <c r="Q105" i="123" s="1"/>
  <c r="Z105" i="123"/>
  <c r="S105" i="123" s="1"/>
  <c r="X104" i="123"/>
  <c r="Q104" i="123" s="1"/>
  <c r="X103" i="123"/>
  <c r="Q103" i="123" s="1"/>
  <c r="AB103" i="123"/>
  <c r="U103" i="123" s="1"/>
  <c r="X102" i="123"/>
  <c r="Q102" i="123" s="1"/>
  <c r="I102" i="123"/>
  <c r="X101" i="123"/>
  <c r="Q101" i="123" s="1"/>
  <c r="Z101" i="123"/>
  <c r="S101" i="123" s="1"/>
  <c r="X100" i="123"/>
  <c r="Q100" i="123" s="1"/>
  <c r="X99" i="123"/>
  <c r="Q99" i="123" s="1"/>
  <c r="AB99" i="123"/>
  <c r="U99" i="123" s="1"/>
  <c r="X98" i="123"/>
  <c r="Q98" i="123" s="1"/>
  <c r="I98" i="123"/>
  <c r="X97" i="123"/>
  <c r="Q97" i="123" s="1"/>
  <c r="Z97" i="123"/>
  <c r="S97" i="123" s="1"/>
  <c r="X96" i="123"/>
  <c r="Q96" i="123" s="1"/>
  <c r="X95" i="123"/>
  <c r="Q95" i="123" s="1"/>
  <c r="AB95" i="123"/>
  <c r="U95" i="123" s="1"/>
  <c r="X94" i="123"/>
  <c r="Q94" i="123" s="1"/>
  <c r="I94" i="123"/>
  <c r="X93" i="123"/>
  <c r="Q93" i="123" s="1"/>
  <c r="Z93" i="123"/>
  <c r="S93" i="123" s="1"/>
  <c r="X92" i="123"/>
  <c r="Q92" i="123" s="1"/>
  <c r="X91" i="123"/>
  <c r="Q91" i="123" s="1"/>
  <c r="AB91" i="123"/>
  <c r="U91" i="123" s="1"/>
  <c r="X90" i="123"/>
  <c r="Q90" i="123" s="1"/>
  <c r="I90" i="123"/>
  <c r="X89" i="123"/>
  <c r="Q89" i="123" s="1"/>
  <c r="Z89" i="123"/>
  <c r="S89" i="123" s="1"/>
  <c r="X88" i="123"/>
  <c r="Q88" i="123" s="1"/>
  <c r="X87" i="123"/>
  <c r="Q87" i="123" s="1"/>
  <c r="AB87" i="123"/>
  <c r="U87" i="123" s="1"/>
  <c r="X86" i="123"/>
  <c r="Q86" i="123" s="1"/>
  <c r="I86" i="123"/>
  <c r="X85" i="123"/>
  <c r="Q85" i="123" s="1"/>
  <c r="Y85" i="123"/>
  <c r="R85" i="123" s="1"/>
  <c r="X84" i="123"/>
  <c r="Q84" i="123" s="1"/>
  <c r="I84" i="123"/>
  <c r="X83" i="123"/>
  <c r="Q83" i="123" s="1"/>
  <c r="Z83" i="123"/>
  <c r="S83" i="123" s="1"/>
  <c r="X82" i="123"/>
  <c r="Q82" i="123" s="1"/>
  <c r="X79" i="123"/>
  <c r="Q79" i="123" s="1"/>
  <c r="Z79" i="123"/>
  <c r="S79" i="123" s="1"/>
  <c r="X78" i="123"/>
  <c r="Q78" i="123" s="1"/>
  <c r="X74" i="123"/>
  <c r="Q74" i="123" s="1"/>
  <c r="I74" i="123"/>
  <c r="X70" i="123"/>
  <c r="Q70" i="123" s="1"/>
  <c r="AB70" i="123"/>
  <c r="U70" i="123" s="1"/>
  <c r="X69" i="123"/>
  <c r="Q69" i="123" s="1"/>
  <c r="I69" i="123"/>
  <c r="X68" i="123"/>
  <c r="Q68" i="123" s="1"/>
  <c r="Z68" i="123"/>
  <c r="S68" i="123" s="1"/>
  <c r="X67" i="123"/>
  <c r="Q67" i="123" s="1"/>
  <c r="X66" i="123"/>
  <c r="Q66" i="123" s="1"/>
  <c r="AB66" i="123"/>
  <c r="U66" i="123" s="1"/>
  <c r="X65" i="123"/>
  <c r="Q65" i="123" s="1"/>
  <c r="I65" i="123"/>
  <c r="X64" i="123"/>
  <c r="Q64" i="123" s="1"/>
  <c r="Z64" i="123"/>
  <c r="S64" i="123" s="1"/>
  <c r="X63" i="123"/>
  <c r="Q63" i="123" s="1"/>
  <c r="X62" i="123"/>
  <c r="Q62" i="123" s="1"/>
  <c r="AB62" i="123"/>
  <c r="U62" i="123" s="1"/>
  <c r="X61" i="123"/>
  <c r="Q61" i="123" s="1"/>
  <c r="I61" i="123"/>
  <c r="X60" i="123"/>
  <c r="Q60" i="123" s="1"/>
  <c r="Z60" i="123"/>
  <c r="S60" i="123" s="1"/>
  <c r="X59" i="123"/>
  <c r="Q59" i="123" s="1"/>
  <c r="X58" i="123"/>
  <c r="Q58" i="123" s="1"/>
  <c r="AB58" i="123"/>
  <c r="U58" i="123" s="1"/>
  <c r="X57" i="123"/>
  <c r="Q57" i="123" s="1"/>
  <c r="I57" i="123"/>
  <c r="X56" i="123"/>
  <c r="Q56" i="123" s="1"/>
  <c r="Z56" i="123"/>
  <c r="S56" i="123" s="1"/>
  <c r="X55" i="123"/>
  <c r="Q55" i="123" s="1"/>
  <c r="X54" i="123"/>
  <c r="Q54" i="123" s="1"/>
  <c r="AB54" i="123"/>
  <c r="U54" i="123" s="1"/>
  <c r="X53" i="123"/>
  <c r="Q53" i="123" s="1"/>
  <c r="I53" i="123"/>
  <c r="X52" i="123"/>
  <c r="Q52" i="123" s="1"/>
  <c r="Z52" i="123"/>
  <c r="S52" i="123" s="1"/>
  <c r="X51" i="123"/>
  <c r="Q51" i="123" s="1"/>
  <c r="X50" i="123"/>
  <c r="Q50" i="123" s="1"/>
  <c r="AB50" i="123"/>
  <c r="U50" i="123" s="1"/>
  <c r="X49" i="123"/>
  <c r="Q49" i="123" s="1"/>
  <c r="I49" i="123"/>
  <c r="X48" i="123"/>
  <c r="Q48" i="123" s="1"/>
  <c r="Z48" i="123"/>
  <c r="S48" i="123" s="1"/>
  <c r="X47" i="123"/>
  <c r="Q47" i="123" s="1"/>
  <c r="X46" i="123"/>
  <c r="Q46" i="123" s="1"/>
  <c r="AB46" i="123"/>
  <c r="U46" i="123" s="1"/>
  <c r="X45" i="123"/>
  <c r="Q45" i="123" s="1"/>
  <c r="X44" i="123"/>
  <c r="Q44" i="123" s="1"/>
  <c r="AB44" i="123"/>
  <c r="U44" i="123" s="1"/>
  <c r="X43" i="123"/>
  <c r="Q43" i="123" s="1"/>
  <c r="I43" i="123"/>
  <c r="X42" i="123"/>
  <c r="Q42" i="123" s="1"/>
  <c r="Z42" i="123"/>
  <c r="S42" i="123" s="1"/>
  <c r="X41" i="123"/>
  <c r="Q41" i="123" s="1"/>
  <c r="X40" i="123"/>
  <c r="Q40" i="123" s="1"/>
  <c r="AB40" i="123"/>
  <c r="U40" i="123" s="1"/>
  <c r="X39" i="123"/>
  <c r="Q39" i="123" s="1"/>
  <c r="I39" i="123"/>
  <c r="X38" i="123"/>
  <c r="Q38" i="123" s="1"/>
  <c r="Z38" i="123"/>
  <c r="S38" i="123" s="1"/>
  <c r="X37" i="123"/>
  <c r="Q37" i="123" s="1"/>
  <c r="X36" i="123"/>
  <c r="Q36" i="123" s="1"/>
  <c r="AB36" i="123"/>
  <c r="U36" i="123" s="1"/>
  <c r="X35" i="123"/>
  <c r="Q35" i="123" s="1"/>
  <c r="I35" i="123"/>
  <c r="X34" i="123"/>
  <c r="Q34" i="123" s="1"/>
  <c r="Z34" i="123"/>
  <c r="S34" i="123" s="1"/>
  <c r="X33" i="123"/>
  <c r="Q33" i="123" s="1"/>
  <c r="X32" i="123"/>
  <c r="Q32" i="123" s="1"/>
  <c r="AB32" i="123"/>
  <c r="U32" i="123" s="1"/>
  <c r="X31" i="123"/>
  <c r="Q31" i="123" s="1"/>
  <c r="I31" i="123"/>
  <c r="X30" i="123"/>
  <c r="Q30" i="123" s="1"/>
  <c r="Z30" i="123"/>
  <c r="S30" i="123" s="1"/>
  <c r="X29" i="123"/>
  <c r="Q29" i="123" s="1"/>
  <c r="X28" i="123"/>
  <c r="Q28" i="123" s="1"/>
  <c r="AB28" i="123"/>
  <c r="U28" i="123" s="1"/>
  <c r="X27" i="123"/>
  <c r="Q27" i="123" s="1"/>
  <c r="I27" i="123"/>
  <c r="X6" i="123"/>
  <c r="Q6" i="123" s="1"/>
  <c r="Z6" i="123"/>
  <c r="S6" i="123" s="1"/>
  <c r="X26" i="123"/>
  <c r="Q26" i="123" s="1"/>
  <c r="X25" i="123"/>
  <c r="Q25" i="123" s="1"/>
  <c r="AB25" i="123"/>
  <c r="U25" i="123" s="1"/>
  <c r="X24" i="123"/>
  <c r="Q24" i="123" s="1"/>
  <c r="I24" i="123"/>
  <c r="X23" i="123"/>
  <c r="Q23" i="123" s="1"/>
  <c r="Y23" i="123"/>
  <c r="R23" i="123" s="1"/>
  <c r="X22" i="123"/>
  <c r="Q22" i="123" s="1"/>
  <c r="I22" i="123"/>
  <c r="X21" i="123"/>
  <c r="Q21" i="123" s="1"/>
  <c r="Z21" i="123"/>
  <c r="S21" i="123" s="1"/>
  <c r="X20" i="123"/>
  <c r="Q20" i="123" s="1"/>
  <c r="X19" i="123"/>
  <c r="Q19" i="123" s="1"/>
  <c r="AB19" i="123"/>
  <c r="U19" i="123" s="1"/>
  <c r="X18" i="123"/>
  <c r="Q18" i="123" s="1"/>
  <c r="I18" i="123"/>
  <c r="X17" i="123"/>
  <c r="Q17" i="123" s="1"/>
  <c r="Z17" i="123"/>
  <c r="S17" i="123" s="1"/>
  <c r="X16" i="123"/>
  <c r="Q16" i="123" s="1"/>
  <c r="X15" i="123"/>
  <c r="Q15" i="123" s="1"/>
  <c r="AB15" i="123"/>
  <c r="U15" i="123" s="1"/>
  <c r="X14" i="123"/>
  <c r="Q14" i="123" s="1"/>
  <c r="I14" i="123"/>
  <c r="X13" i="123"/>
  <c r="Q13" i="123" s="1"/>
  <c r="Z13" i="123"/>
  <c r="S13" i="123" s="1"/>
  <c r="X12" i="123"/>
  <c r="Q12" i="123" s="1"/>
  <c r="X11" i="123"/>
  <c r="Q11" i="123" s="1"/>
  <c r="AB11" i="123"/>
  <c r="U11" i="123" s="1"/>
  <c r="X10" i="123"/>
  <c r="Q10" i="123" s="1"/>
  <c r="I10" i="123"/>
  <c r="X9" i="123"/>
  <c r="Q9" i="123" s="1"/>
  <c r="Z9" i="123"/>
  <c r="S9" i="123" s="1"/>
  <c r="AC173" i="123"/>
  <c r="V173" i="123" s="1"/>
  <c r="AB173" i="123"/>
  <c r="U173" i="123" s="1"/>
  <c r="W173" i="123"/>
  <c r="P173" i="123" s="1"/>
  <c r="X173" i="123"/>
  <c r="Q173" i="123" s="1"/>
  <c r="AB587" i="123"/>
  <c r="U587" i="123" s="1"/>
  <c r="AC587" i="123"/>
  <c r="V587" i="123" s="1"/>
  <c r="Z753" i="123"/>
  <c r="S753" i="123" s="1"/>
  <c r="Y753" i="123"/>
  <c r="R753" i="123" s="1"/>
  <c r="X753" i="123"/>
  <c r="Q753" i="123" s="1"/>
  <c r="AA753" i="123"/>
  <c r="T753" i="123" s="1"/>
  <c r="Y678" i="123"/>
  <c r="R678" i="123" s="1"/>
  <c r="Z678" i="123"/>
  <c r="S678" i="123" s="1"/>
  <c r="X736" i="123"/>
  <c r="Q736" i="123" s="1"/>
  <c r="Z736" i="123"/>
  <c r="S736" i="123" s="1"/>
  <c r="AC120" i="123"/>
  <c r="V120" i="123" s="1"/>
  <c r="AC586" i="123"/>
  <c r="V586" i="123" s="1"/>
  <c r="Z647" i="123"/>
  <c r="S647" i="123" s="1"/>
  <c r="X647" i="123"/>
  <c r="Q647" i="123" s="1"/>
  <c r="AB647" i="123"/>
  <c r="U647" i="123" s="1"/>
  <c r="AA731" i="123"/>
  <c r="T731" i="123" s="1"/>
  <c r="X731" i="123"/>
  <c r="Q731" i="123" s="1"/>
  <c r="X755" i="123"/>
  <c r="Q755" i="123" s="1"/>
  <c r="AA755" i="123"/>
  <c r="T755" i="123" s="1"/>
  <c r="X73" i="123"/>
  <c r="Q73" i="123" s="1"/>
  <c r="AC73" i="123"/>
  <c r="V73" i="123" s="1"/>
  <c r="AC197" i="123"/>
  <c r="V197" i="123" s="1"/>
  <c r="X674" i="123"/>
  <c r="Q674" i="123" s="1"/>
  <c r="AB674" i="123"/>
  <c r="U674" i="123" s="1"/>
  <c r="AC732" i="123"/>
  <c r="V732" i="123" s="1"/>
  <c r="Z732" i="123"/>
  <c r="S732" i="123" s="1"/>
  <c r="X738" i="123"/>
  <c r="Q738" i="123" s="1"/>
  <c r="Y738" i="123"/>
  <c r="R738" i="123" s="1"/>
  <c r="X120" i="123"/>
  <c r="Q120" i="123" s="1"/>
  <c r="W120" i="123"/>
  <c r="P120" i="123" s="1"/>
  <c r="X586" i="123"/>
  <c r="Q586" i="123" s="1"/>
  <c r="Y586" i="123"/>
  <c r="R586" i="123" s="1"/>
  <c r="X587" i="123"/>
  <c r="Q587" i="123" s="1"/>
  <c r="X648" i="123"/>
  <c r="Q648" i="123" s="1"/>
  <c r="X732" i="123"/>
  <c r="Q732" i="123" s="1"/>
  <c r="Y732" i="123"/>
  <c r="R732" i="123" s="1"/>
  <c r="X752" i="123"/>
  <c r="Q752" i="123" s="1"/>
  <c r="X197" i="123"/>
  <c r="Q197" i="123" s="1"/>
  <c r="X675" i="123"/>
  <c r="Q675" i="123" s="1"/>
  <c r="X678" i="123"/>
  <c r="Q678" i="123" s="1"/>
  <c r="W678" i="123"/>
  <c r="P678" i="123" s="1"/>
  <c r="X679" i="123"/>
  <c r="Q679" i="123" s="1"/>
</calcChain>
</file>

<file path=xl/sharedStrings.xml><?xml version="1.0" encoding="utf-8"?>
<sst xmlns="http://schemas.openxmlformats.org/spreadsheetml/2006/main" count="11552" uniqueCount="1722">
  <si>
    <t>R0</t>
  </si>
  <si>
    <t>X0</t>
  </si>
  <si>
    <t>X1</t>
  </si>
  <si>
    <t>Xm</t>
  </si>
  <si>
    <t>R1</t>
  </si>
  <si>
    <t>3*490/65 ACSR</t>
  </si>
  <si>
    <t>1*380/88 ACSR</t>
  </si>
  <si>
    <t>CableHpofc 850</t>
  </si>
  <si>
    <t>2*405 AAAC</t>
  </si>
  <si>
    <t>2*240/44 ACO</t>
  </si>
  <si>
    <t>1*392/50 ACSR</t>
  </si>
  <si>
    <t>CABLE 1*1200</t>
  </si>
  <si>
    <t>CABLE 1*800</t>
  </si>
  <si>
    <t>3*506 AAAC</t>
  </si>
  <si>
    <t>CableHi-Pr kanda1267</t>
  </si>
  <si>
    <t>Cable cu oil f 1*800</t>
  </si>
  <si>
    <t>1200/1</t>
  </si>
  <si>
    <t>XLPE1000mm2</t>
  </si>
  <si>
    <t>XLPE1200HDPECABLE</t>
  </si>
  <si>
    <t>Giza XLPE 1200</t>
  </si>
  <si>
    <t>Cable L-Pr Brilli800</t>
  </si>
  <si>
    <t>800/1</t>
  </si>
  <si>
    <t>2000/1</t>
  </si>
  <si>
    <t>1600/1</t>
  </si>
  <si>
    <t>1000/1</t>
  </si>
  <si>
    <t>2*380/50 ACSR</t>
  </si>
  <si>
    <t>750/1</t>
  </si>
  <si>
    <t>1100/1</t>
  </si>
  <si>
    <t>1500/1</t>
  </si>
  <si>
    <t>1250/1</t>
  </si>
  <si>
    <t>3000/1</t>
  </si>
  <si>
    <t>600/1</t>
  </si>
  <si>
    <t>3150/1</t>
  </si>
  <si>
    <t>ID</t>
  </si>
  <si>
    <t>800/5</t>
  </si>
  <si>
    <t>400/1</t>
  </si>
  <si>
    <t>2000/5</t>
  </si>
  <si>
    <t>250/1</t>
  </si>
  <si>
    <t>محولات التيار</t>
  </si>
  <si>
    <t>محول تيار</t>
  </si>
  <si>
    <t>تقادم</t>
  </si>
  <si>
    <t>2500/1</t>
  </si>
  <si>
    <t>1/1600</t>
  </si>
  <si>
    <t>1*405 AAAC</t>
  </si>
  <si>
    <t>500/1</t>
  </si>
  <si>
    <t>300/1</t>
  </si>
  <si>
    <t>سكاكين التبين لاتتحمل اكثر من 1200 امبير</t>
  </si>
  <si>
    <t>النزلة لمحطة راس سدر 400 امبير وبالتالي محطة راس سدر لاتتحمل اكثر من 400 امبير ولكن ذلك لايؤثر على تحميل الخط نفسه</t>
  </si>
  <si>
    <t>النزلة لمحطة الطور 400 امبير وبالتالي محطة الطور  لاتتحمل اكثر من 400 امبير ولكن ذلك لايؤثر على تحميل الخط نفسه</t>
  </si>
  <si>
    <t>متهالك</t>
  </si>
  <si>
    <t>B1</t>
  </si>
  <si>
    <t>B0</t>
  </si>
  <si>
    <t>سمالوط</t>
  </si>
  <si>
    <t>الزعفرانة 2</t>
  </si>
  <si>
    <t>تم جعل الدائرة تحت جهد 220 ك ف وعمل نزلات جديدة boundle للتوصيل على خلايا 220 ك ف وذلك لتقليل حمل محول السويس 500</t>
  </si>
  <si>
    <t xml:space="preserve"> </t>
  </si>
  <si>
    <t>شرق بنها</t>
  </si>
  <si>
    <t>4*490/65 ACSR</t>
  </si>
  <si>
    <t>XLPE 2000mm2 Elswedy</t>
  </si>
  <si>
    <t>وادي النطرون</t>
  </si>
  <si>
    <t>بدر</t>
  </si>
  <si>
    <t>XLPE 2000mm2 Elswedy energy</t>
  </si>
  <si>
    <t>غير معلوم الباراميتر لهذا النوع من الموصل الحراري</t>
  </si>
  <si>
    <t>Zone</t>
  </si>
  <si>
    <t>زهراء المعادي</t>
  </si>
  <si>
    <t>بني سويف الصناعية</t>
  </si>
  <si>
    <t>يوجد كابل 1600 mm  بين القضبان والخط  افادت محطة توليد اكتوبر 2 انه يتحمل 1092 امبير</t>
  </si>
  <si>
    <t>NAG-HAM</t>
  </si>
  <si>
    <t>ASSYUT</t>
  </si>
  <si>
    <t>NRTH-GIZA</t>
  </si>
  <si>
    <t>BANI-SWEF-G</t>
  </si>
  <si>
    <t>NEW-CAPITAL</t>
  </si>
  <si>
    <t>BADR</t>
  </si>
  <si>
    <t>ABO.KIR</t>
  </si>
  <si>
    <t>SAMALUT</t>
  </si>
  <si>
    <t>BASSOS</t>
  </si>
  <si>
    <t>SUEZ-500</t>
  </si>
  <si>
    <t>TABA</t>
  </si>
  <si>
    <t>NOBARIA</t>
  </si>
  <si>
    <t>SIDI-KRIR</t>
  </si>
  <si>
    <t>SUEZ-TH</t>
  </si>
  <si>
    <t>PROLOS</t>
  </si>
  <si>
    <t>W-NATRON</t>
  </si>
  <si>
    <t>AQABA</t>
  </si>
  <si>
    <t>TOSHKA-1</t>
  </si>
  <si>
    <t>TOSHKA-2</t>
  </si>
  <si>
    <t>MEDECOM</t>
  </si>
  <si>
    <t>A-DAM</t>
  </si>
  <si>
    <t>SELWA</t>
  </si>
  <si>
    <t>ISNA-NEW</t>
  </si>
  <si>
    <t>LXR-SHRQ</t>
  </si>
  <si>
    <t>ALUMINUM</t>
  </si>
  <si>
    <t>A.TARTOR</t>
  </si>
  <si>
    <t>BALAT</t>
  </si>
  <si>
    <t>GERGA</t>
  </si>
  <si>
    <t>TEMA</t>
  </si>
  <si>
    <t>RIVA</t>
  </si>
  <si>
    <t>WALIDIA</t>
  </si>
  <si>
    <t>MALAWI</t>
  </si>
  <si>
    <t>DEMO</t>
  </si>
  <si>
    <t>KURAIMAT2&amp;3</t>
  </si>
  <si>
    <t>ZAFRANA2</t>
  </si>
  <si>
    <t>ECTSADIA</t>
  </si>
  <si>
    <t>SUZ-BOOT</t>
  </si>
  <si>
    <t>ATAKA</t>
  </si>
  <si>
    <t>N-ATKA</t>
  </si>
  <si>
    <t>SHARM</t>
  </si>
  <si>
    <t>ELNABQ</t>
  </si>
  <si>
    <t>NWEBEA</t>
  </si>
  <si>
    <t>ELTOUR</t>
  </si>
  <si>
    <t>ABORDIS</t>
  </si>
  <si>
    <t>RAS-SEDR</t>
  </si>
  <si>
    <t>O.MOUSA</t>
  </si>
  <si>
    <t>KANTRA</t>
  </si>
  <si>
    <t>BER-ABD</t>
  </si>
  <si>
    <t>BAGDAD</t>
  </si>
  <si>
    <t>ARISH</t>
  </si>
  <si>
    <t>P.SAID-E</t>
  </si>
  <si>
    <t>SHARKIA</t>
  </si>
  <si>
    <t>ABO.KBER</t>
  </si>
  <si>
    <t>PROPLEN</t>
  </si>
  <si>
    <t>TRUST</t>
  </si>
  <si>
    <t>MANAIF</t>
  </si>
  <si>
    <t>SHABAB</t>
  </si>
  <si>
    <t>ZAGAZIG</t>
  </si>
  <si>
    <t>ABU-SULT</t>
  </si>
  <si>
    <t>N.ASHER</t>
  </si>
  <si>
    <t>ASHER-O</t>
  </si>
  <si>
    <t>SAFAGA</t>
  </si>
  <si>
    <t>IMBABA</t>
  </si>
  <si>
    <t>MOTAMDIA</t>
  </si>
  <si>
    <t>ZAID</t>
  </si>
  <si>
    <t>OCT-GEN</t>
  </si>
  <si>
    <t>GIZA</t>
  </si>
  <si>
    <t>OCT-EX-GEN</t>
  </si>
  <si>
    <t>HARAM</t>
  </si>
  <si>
    <t>MAADY</t>
  </si>
  <si>
    <t>AINSERA</t>
  </si>
  <si>
    <t>MOSTSMRN</t>
  </si>
  <si>
    <t>MATAR</t>
  </si>
  <si>
    <t>NEWCAIRO</t>
  </si>
  <si>
    <t>TEBB-GEN</t>
  </si>
  <si>
    <t>TEBB.500</t>
  </si>
  <si>
    <t>KATAMIA</t>
  </si>
  <si>
    <t>OBOUR</t>
  </si>
  <si>
    <t>STAD</t>
  </si>
  <si>
    <t>DOMIAAT</t>
  </si>
  <si>
    <t>NEW-DOMT</t>
  </si>
  <si>
    <t>A.HAMAM</t>
  </si>
  <si>
    <t>GAMALIA</t>
  </si>
  <si>
    <t>W.DOMIAT</t>
  </si>
  <si>
    <t>N.W.DOM-GEN</t>
  </si>
  <si>
    <t>TALKHA</t>
  </si>
  <si>
    <t>MET-GHAMR</t>
  </si>
  <si>
    <t>MEHALA</t>
  </si>
  <si>
    <t>JB(TL-MG-MH)</t>
  </si>
  <si>
    <t>TANTA</t>
  </si>
  <si>
    <t>KEWESNA</t>
  </si>
  <si>
    <t>BANHA-GEN</t>
  </si>
  <si>
    <t>KALUBIA</t>
  </si>
  <si>
    <t>MENOUF</t>
  </si>
  <si>
    <t>ASHMOON</t>
  </si>
  <si>
    <t>AL-ATF</t>
  </si>
  <si>
    <t>MAHMODIA</t>
  </si>
  <si>
    <t>N.MHMODIA</t>
  </si>
  <si>
    <t>DMNHR-G</t>
  </si>
  <si>
    <t>ETY-BARD</t>
  </si>
  <si>
    <t>BOSTAN</t>
  </si>
  <si>
    <t>BSHAY</t>
  </si>
  <si>
    <t>MSR-AMR</t>
  </si>
  <si>
    <t>ARCOSTEL</t>
  </si>
  <si>
    <t>AL-EZZ</t>
  </si>
  <si>
    <t>SADAT</t>
  </si>
  <si>
    <t>A.MATAMR</t>
  </si>
  <si>
    <t>TEXTILE</t>
  </si>
  <si>
    <t>SUIF</t>
  </si>
  <si>
    <t>ABIS</t>
  </si>
  <si>
    <t>SMOUHA</t>
  </si>
  <si>
    <t>DEKHELA</t>
  </si>
  <si>
    <t>AMRIA</t>
  </si>
  <si>
    <t>BRG-ARB</t>
  </si>
  <si>
    <t>FREE.ZON</t>
  </si>
  <si>
    <t>SOMID</t>
  </si>
  <si>
    <t>SALOUM</t>
  </si>
  <si>
    <t>TOBROUK</t>
  </si>
  <si>
    <t>KOMOMBO</t>
  </si>
  <si>
    <t>KEMA</t>
  </si>
  <si>
    <t>FEROSLKN</t>
  </si>
  <si>
    <t>IDFO</t>
  </si>
  <si>
    <t>ISNA</t>
  </si>
  <si>
    <t>ISNA-GEN</t>
  </si>
  <si>
    <t>QUENA-S</t>
  </si>
  <si>
    <t>SOHAG</t>
  </si>
  <si>
    <t>ASYOTGEN</t>
  </si>
  <si>
    <t>ASMNT-A</t>
  </si>
  <si>
    <t>ASMNT-B</t>
  </si>
  <si>
    <t>MENIA</t>
  </si>
  <si>
    <t>MAGAGA</t>
  </si>
  <si>
    <t>WAHAT</t>
  </si>
  <si>
    <t xml:space="preserve">خطاب رسمي من مقيم مشروع توسعات محطة اكتوبر افاد ان سعة التحميل 1092 امبير </t>
  </si>
  <si>
    <t>كل دائرة موصلة على محول من المحولين جهد 220/132 ك ف بجنوب قنا</t>
  </si>
  <si>
    <t>كل دائرة موصلة على محول من المحولات جهد 220/132 ك ف بمحطة  ربط الخزان</t>
  </si>
  <si>
    <t>ISMALIA</t>
  </si>
  <si>
    <t>2*380/88 ACSR</t>
  </si>
  <si>
    <t>XLPE 1200mm2</t>
  </si>
  <si>
    <t>غير معلوم البيانات لهذا الموصل</t>
  </si>
  <si>
    <t>1*380/50 ACSR</t>
  </si>
  <si>
    <t>4*495/65 ACSR</t>
  </si>
  <si>
    <t>3*495/65 ACSR</t>
  </si>
  <si>
    <t>2*240/40 ACO</t>
  </si>
  <si>
    <t>الخط يتبع محافظة الشرقية</t>
  </si>
  <si>
    <t>افاد م سليمان خاطررئيس قطاع مشروعات القاهرة ان تحميل الكابل   1090 امبير ( تم احلال الكبل القديم ) وهذا الكابل جديد</t>
  </si>
  <si>
    <t>3*482/70 ACSR</t>
  </si>
  <si>
    <t>1*240 AAAC</t>
  </si>
  <si>
    <t>1*375.2/87 MCM 740</t>
  </si>
  <si>
    <t>محول تيار, طول الجزء الخاص بمصر 29.1 كم وعدد ابراجه 90 برج اما العدد الكلي للابراج بما فيها الجانب الليبي 514 برج</t>
  </si>
  <si>
    <t>1*375.2/87 MCM 461</t>
  </si>
  <si>
    <t>الجزء الحراري  وجزء من الموصل 2*50/380  بطول 9.24 كم تابع لخطوط غرب البحيرة</t>
  </si>
  <si>
    <t>تم تعديل قيمة مقاومة الكابل الصيني من 0.221 اوم /كم  الى 0.0221 مطلوب التاكد من القيمة الجديدة . قيمة المقاومة القديمة كبيرة جدا</t>
  </si>
  <si>
    <t>3*482/59.7 ACSR</t>
  </si>
  <si>
    <t>تابع لمصنع</t>
  </si>
  <si>
    <t>2*380/80 ACSR</t>
  </si>
  <si>
    <t>XLPE1000HDPECABLE</t>
  </si>
  <si>
    <t>3*490/70 ACSR</t>
  </si>
  <si>
    <t>طول 10 كم يتبع خطوط القناة و 163 كم يتبع خطوط شبكات قنا</t>
  </si>
  <si>
    <t>1200/5</t>
  </si>
  <si>
    <t xml:space="preserve">at metro ramses 800 A for diffrential and 1600 A for over cuurent </t>
  </si>
  <si>
    <t>NO C.T</t>
  </si>
  <si>
    <t>1600/5</t>
  </si>
  <si>
    <t>CT at talkha 5/1600/2000 and 1600 is selected</t>
  </si>
  <si>
    <t>يوجد كابل بين القضبان والخط الهوائي 1200 mm يتحمل 950 امبيربمحطة الشباب</t>
  </si>
  <si>
    <t>23كم ادفو + 35كم الاقصر</t>
  </si>
  <si>
    <t xml:space="preserve"> 58كم ادفو + 51.7كم اسوان</t>
  </si>
  <si>
    <t xml:space="preserve"> 51كم اسوان+ 70كم ادفو</t>
  </si>
  <si>
    <t>50كم بقنا + 50كم سوهاج</t>
  </si>
  <si>
    <t>55كم قنا+90كم الاقصر</t>
  </si>
  <si>
    <t xml:space="preserve"> 54كم سوهاج + 40كم مصر الوسطى</t>
  </si>
  <si>
    <t>يتبع منطقة القاهرة 57 برج بطول 21 كم ومنطقة الدلتا 98 كم</t>
  </si>
  <si>
    <t>600/5</t>
  </si>
  <si>
    <t>KV</t>
  </si>
  <si>
    <t>SAMANOD</t>
  </si>
  <si>
    <t>3*380/50 ACSR</t>
  </si>
  <si>
    <t>. لم يتم التأكد من ان 4*506  مثل 4*490</t>
  </si>
  <si>
    <t>Fr</t>
  </si>
  <si>
    <t>To</t>
  </si>
  <si>
    <t>H</t>
  </si>
  <si>
    <t>Cairo</t>
  </si>
  <si>
    <t>SHOBRAKH</t>
  </si>
  <si>
    <t>CWEST500</t>
  </si>
  <si>
    <t>NCAIRON</t>
  </si>
  <si>
    <t>N_CAIROS</t>
  </si>
  <si>
    <t>TEBBINTH</t>
  </si>
  <si>
    <t>GIZANRTH</t>
  </si>
  <si>
    <t>6_OCTG</t>
  </si>
  <si>
    <t>6_OCTG_2</t>
  </si>
  <si>
    <t>N_CAPITL</t>
  </si>
  <si>
    <t>ATAKA1</t>
  </si>
  <si>
    <t>N_ATAKA</t>
  </si>
  <si>
    <t>EIONMOSA</t>
  </si>
  <si>
    <t>ABUSLTAN</t>
  </si>
  <si>
    <t>AIN_SKHN</t>
  </si>
  <si>
    <t>SUEZ_TH</t>
  </si>
  <si>
    <t>ALSHABAB</t>
  </si>
  <si>
    <t>Canal</t>
  </si>
  <si>
    <t>NDAMITTA</t>
  </si>
  <si>
    <t>S1</t>
  </si>
  <si>
    <t>WDAMITTA</t>
  </si>
  <si>
    <t>WDMTTA_2</t>
  </si>
  <si>
    <t>DEMITAPS</t>
  </si>
  <si>
    <t>TALKHA2</t>
  </si>
  <si>
    <t>TALKHA1</t>
  </si>
  <si>
    <t>BANHAPS</t>
  </si>
  <si>
    <t>AL_ATTF</t>
  </si>
  <si>
    <t>NMHMODIA</t>
  </si>
  <si>
    <t>MHMOUDIA</t>
  </si>
  <si>
    <t>ABKIR_1</t>
  </si>
  <si>
    <t>ABKIR_2</t>
  </si>
  <si>
    <t>SIDIKRER</t>
  </si>
  <si>
    <t>SEDKR500</t>
  </si>
  <si>
    <t>ABK500</t>
  </si>
  <si>
    <t>KDAWAR</t>
  </si>
  <si>
    <t>DAMNHOR2</t>
  </si>
  <si>
    <t>DAMNHOR1</t>
  </si>
  <si>
    <t>BURULLUS</t>
  </si>
  <si>
    <t>KORIMAT</t>
  </si>
  <si>
    <t>KURIMAT2</t>
  </si>
  <si>
    <t>N_ASSUTG</t>
  </si>
  <si>
    <t>MLAWY</t>
  </si>
  <si>
    <t>BENSUIFG</t>
  </si>
  <si>
    <t>HIGHDAM</t>
  </si>
  <si>
    <t>ASWNDAM1</t>
  </si>
  <si>
    <t>NHMDI_HY</t>
  </si>
  <si>
    <t>PS_BOOT</t>
  </si>
  <si>
    <t>From</t>
  </si>
  <si>
    <t>دمو</t>
  </si>
  <si>
    <t>الضبعة</t>
  </si>
  <si>
    <t>العاصمة الادارية</t>
  </si>
  <si>
    <t>راس سدر</t>
  </si>
  <si>
    <t>راس غارب</t>
  </si>
  <si>
    <t>زيزينيا</t>
  </si>
  <si>
    <t>المساعيد</t>
  </si>
  <si>
    <t>الطور</t>
  </si>
  <si>
    <t>El Tor</t>
  </si>
  <si>
    <t>ALGAMAL</t>
  </si>
  <si>
    <t>GARDENIA</t>
  </si>
  <si>
    <t>SHOKIR</t>
  </si>
  <si>
    <t>M</t>
  </si>
  <si>
    <t>9a,b,c</t>
  </si>
  <si>
    <t>L</t>
  </si>
  <si>
    <t>Manufacture</t>
  </si>
  <si>
    <t xml:space="preserve">Zone </t>
  </si>
  <si>
    <t>BBC</t>
  </si>
  <si>
    <t>Mitsubishi</t>
  </si>
  <si>
    <t>MATROUH</t>
  </si>
  <si>
    <t>9A</t>
  </si>
  <si>
    <t>MASAED</t>
  </si>
  <si>
    <t>Mobile Trans</t>
  </si>
  <si>
    <t>Ras-Sedr</t>
  </si>
  <si>
    <t>LUXOR</t>
  </si>
  <si>
    <t>القصير</t>
  </si>
  <si>
    <t>المعتمدية</t>
  </si>
  <si>
    <t>تم حسابه ب line prop</t>
  </si>
  <si>
    <t>شرق العوينات</t>
  </si>
  <si>
    <t>شرق اسيوط</t>
  </si>
  <si>
    <t>ريفا</t>
  </si>
  <si>
    <t>غرب مغاغة</t>
  </si>
  <si>
    <t>السد العالي</t>
  </si>
  <si>
    <t>طابا</t>
  </si>
  <si>
    <t>عيون موسى</t>
  </si>
  <si>
    <t>السلوم</t>
  </si>
  <si>
    <t>النبق</t>
  </si>
  <si>
    <t>جبل الزيت</t>
  </si>
  <si>
    <t>المنايف</t>
  </si>
  <si>
    <t>ابوسلطان</t>
  </si>
  <si>
    <t>العريش</t>
  </si>
  <si>
    <t>بغداد</t>
  </si>
  <si>
    <t>بئر العبد</t>
  </si>
  <si>
    <t>الرسوة</t>
  </si>
  <si>
    <t>نويبع</t>
  </si>
  <si>
    <t>سفاجا</t>
  </si>
  <si>
    <t>الشرقية</t>
  </si>
  <si>
    <t>شرم الشيخ</t>
  </si>
  <si>
    <t>ترست</t>
  </si>
  <si>
    <t>حديد الدخيلة</t>
  </si>
  <si>
    <t>سيدي كرير</t>
  </si>
  <si>
    <t>الالمنيوم</t>
  </si>
  <si>
    <t>توليد شرم الشيخ</t>
  </si>
  <si>
    <t>توليد الغردقة</t>
  </si>
  <si>
    <t>اسمنت ب</t>
  </si>
  <si>
    <t>اسمنت المنيا</t>
  </si>
  <si>
    <t>ملوي</t>
  </si>
  <si>
    <t>المنيا</t>
  </si>
  <si>
    <t>الواحات البحرية</t>
  </si>
  <si>
    <t>القاهرة 500</t>
  </si>
  <si>
    <t>بني سويف شرق</t>
  </si>
  <si>
    <t>حديد المصريين</t>
  </si>
  <si>
    <t>اسمنت العريش</t>
  </si>
  <si>
    <t>بني سويف غرب</t>
  </si>
  <si>
    <t>غرب الفيوم</t>
  </si>
  <si>
    <t>S3</t>
  </si>
  <si>
    <t>ابوزعبل</t>
  </si>
  <si>
    <t>هليوبوليس</t>
  </si>
  <si>
    <t>بهتيم 2</t>
  </si>
  <si>
    <t>محولات الشمال</t>
  </si>
  <si>
    <t>سبتية 1</t>
  </si>
  <si>
    <t>سبتية 2</t>
  </si>
  <si>
    <t>الاستاد</t>
  </si>
  <si>
    <t>جاردينيا</t>
  </si>
  <si>
    <t>صقر قريش</t>
  </si>
  <si>
    <t>المطار</t>
  </si>
  <si>
    <t>القاهرة الجديدة</t>
  </si>
  <si>
    <t>القطامية</t>
  </si>
  <si>
    <t>الجنوب 110 الحربي</t>
  </si>
  <si>
    <t>توليد التبين</t>
  </si>
  <si>
    <t>الجيزة</t>
  </si>
  <si>
    <t>الهرم</t>
  </si>
  <si>
    <t>الهضبة 1</t>
  </si>
  <si>
    <t>الهضبة 2</t>
  </si>
  <si>
    <t>امبابة</t>
  </si>
  <si>
    <t>الغرب</t>
  </si>
  <si>
    <t>اكتوبر</t>
  </si>
  <si>
    <t>شمال اكتوبر</t>
  </si>
  <si>
    <t>الشيخ زايد</t>
  </si>
  <si>
    <t>الجمال</t>
  </si>
  <si>
    <t>مترو العباسية</t>
  </si>
  <si>
    <t>مترو رمسيس</t>
  </si>
  <si>
    <t>شبرا الخيمة</t>
  </si>
  <si>
    <t>شمال الجيزة</t>
  </si>
  <si>
    <t>S2</t>
  </si>
  <si>
    <t>نجع حمادي</t>
  </si>
  <si>
    <t>جنوب قنا</t>
  </si>
  <si>
    <t>توشكى 2</t>
  </si>
  <si>
    <t>الاقصر شرق</t>
  </si>
  <si>
    <t>طما</t>
  </si>
  <si>
    <t>ميديكوم</t>
  </si>
  <si>
    <t>سلوا</t>
  </si>
  <si>
    <t>توليد اسنا</t>
  </si>
  <si>
    <t>السيوف</t>
  </si>
  <si>
    <t>ابيس</t>
  </si>
  <si>
    <t>سموحة</t>
  </si>
  <si>
    <t>كرموز</t>
  </si>
  <si>
    <t>الدخيلة</t>
  </si>
  <si>
    <t>برج العرب</t>
  </si>
  <si>
    <t>المنطقة الحرة</t>
  </si>
  <si>
    <t>الغزل</t>
  </si>
  <si>
    <t>العميد</t>
  </si>
  <si>
    <t>مطروح</t>
  </si>
  <si>
    <t>ابوغالب</t>
  </si>
  <si>
    <t>السادات</t>
  </si>
  <si>
    <t>العز</t>
  </si>
  <si>
    <t>بشاي</t>
  </si>
  <si>
    <t>المصرية الامريكية</t>
  </si>
  <si>
    <t>البستان</t>
  </si>
  <si>
    <t>ابو المطامير</t>
  </si>
  <si>
    <t>ايتاي</t>
  </si>
  <si>
    <t>سندوب</t>
  </si>
  <si>
    <t>ميت غمر</t>
  </si>
  <si>
    <t>كفر الشيخ</t>
  </si>
  <si>
    <t>الجمالية</t>
  </si>
  <si>
    <t>اولاد حمام</t>
  </si>
  <si>
    <t>سيدي سالم</t>
  </si>
  <si>
    <t>منوف</t>
  </si>
  <si>
    <t>اشمون</t>
  </si>
  <si>
    <t>قويسنا</t>
  </si>
  <si>
    <t>كفر الزيات</t>
  </si>
  <si>
    <t>المحلة</t>
  </si>
  <si>
    <t>طنطا</t>
  </si>
  <si>
    <t>الزقازيق</t>
  </si>
  <si>
    <t>العاشر 2</t>
  </si>
  <si>
    <t>السويس 2</t>
  </si>
  <si>
    <t>عروق الصلب</t>
  </si>
  <si>
    <t>اسمنت السويس</t>
  </si>
  <si>
    <t>اسمنت السويدي</t>
  </si>
  <si>
    <t>الوطنية للصلب</t>
  </si>
  <si>
    <t>توسيع غرب دمياط</t>
  </si>
  <si>
    <t>دمياط الجديدة</t>
  </si>
  <si>
    <t>النوبارية</t>
  </si>
  <si>
    <t>العطف</t>
  </si>
  <si>
    <t>المحمودية</t>
  </si>
  <si>
    <t>المحمودية الجديدة</t>
  </si>
  <si>
    <t>التحرير بدر</t>
  </si>
  <si>
    <t>الرمي الجوي</t>
  </si>
  <si>
    <t>اسيوط 500</t>
  </si>
  <si>
    <t>ابورديس</t>
  </si>
  <si>
    <t>الزعفرانة 1</t>
  </si>
  <si>
    <t>حدائق اكتوبر</t>
  </si>
  <si>
    <t>الاثيلين</t>
  </si>
  <si>
    <t>دمنهور GIS</t>
  </si>
  <si>
    <t>سمنود</t>
  </si>
  <si>
    <t>التبين 500</t>
  </si>
  <si>
    <t>وادي حوف</t>
  </si>
  <si>
    <t>البساتين</t>
  </si>
  <si>
    <t>المستثمرين</t>
  </si>
  <si>
    <t>جنوب التبين</t>
  </si>
  <si>
    <t>توليد نجع حمادي</t>
  </si>
  <si>
    <t>كفر الدوار</t>
  </si>
  <si>
    <t>البرلس</t>
  </si>
  <si>
    <t>جنوب حلوان</t>
  </si>
  <si>
    <t>الوليدية</t>
  </si>
  <si>
    <t>جرجا</t>
  </si>
  <si>
    <t>المستقبل</t>
  </si>
  <si>
    <t>سوهاج</t>
  </si>
  <si>
    <t>توشكى 1</t>
  </si>
  <si>
    <t>ادفو</t>
  </si>
  <si>
    <t>كيما</t>
  </si>
  <si>
    <t>كوم امبو</t>
  </si>
  <si>
    <t>الفيروسيليكون</t>
  </si>
  <si>
    <t>getra</t>
  </si>
  <si>
    <t>HADABA</t>
  </si>
  <si>
    <t>WATANIA</t>
  </si>
  <si>
    <t>ATHATH</t>
  </si>
  <si>
    <t>SANDOOB</t>
  </si>
  <si>
    <t>DABAA</t>
  </si>
  <si>
    <t>PSSE No.</t>
  </si>
  <si>
    <t>ربط الخزان</t>
  </si>
  <si>
    <t>ابوطرطور</t>
  </si>
  <si>
    <t>البلاط</t>
  </si>
  <si>
    <t>عز السويس</t>
  </si>
  <si>
    <t>صلب السويس</t>
  </si>
  <si>
    <t>البروبلين</t>
  </si>
  <si>
    <t>العاشر القديمة</t>
  </si>
  <si>
    <t>غرب الشروق</t>
  </si>
  <si>
    <t>منشية ناصر</t>
  </si>
  <si>
    <t>تم الاتصال بالمحطة وتبين ان محولات التيار من جهة حدائق اكتوبر 1/1600</t>
  </si>
  <si>
    <t>KOSER</t>
  </si>
  <si>
    <t>الخط اصلا جهده 500 ك ف ولكن تم وضع الجهد عليه ك 220 ك ف</t>
  </si>
  <si>
    <t>MOTAMAYEZ</t>
  </si>
  <si>
    <t>مرسى علم</t>
  </si>
  <si>
    <t>طامية</t>
  </si>
  <si>
    <t>شرق سوهاج</t>
  </si>
  <si>
    <t>المتميز</t>
  </si>
  <si>
    <t>A_BDR_CAP_1</t>
  </si>
  <si>
    <t>A_BDR_CAP_2</t>
  </si>
  <si>
    <t>TBNPS500</t>
  </si>
  <si>
    <t>CAIRO500</t>
  </si>
  <si>
    <t>BASSOUS</t>
  </si>
  <si>
    <t>HELWAN_S</t>
  </si>
  <si>
    <t>not found in scada</t>
  </si>
  <si>
    <t>S1_CPTAL</t>
  </si>
  <si>
    <t>A_S1_CPTL_AZBL</t>
  </si>
  <si>
    <t>ABUZABAL</t>
  </si>
  <si>
    <t>A_NCAPTL_ZHRA1</t>
  </si>
  <si>
    <t>ZAHRAA_M</t>
  </si>
  <si>
    <t>A_NCAPTL_ZHRA2</t>
  </si>
  <si>
    <t>A_BDR_SYZ500</t>
  </si>
  <si>
    <t>SUEZ_500</t>
  </si>
  <si>
    <t>A_BDR_ZABL</t>
  </si>
  <si>
    <t>A_EMSA_SZ50_1</t>
  </si>
  <si>
    <t>A_EMSA_TABA</t>
  </si>
  <si>
    <t>A_SZ500_SZTH_1</t>
  </si>
  <si>
    <t>A_SZ500_SZTH_2</t>
  </si>
  <si>
    <t>A_BASS_KZ50</t>
  </si>
  <si>
    <t>KFZYT500</t>
  </si>
  <si>
    <t>A_AZAB_KZ50</t>
  </si>
  <si>
    <t>A_MTMR500_NBRI</t>
  </si>
  <si>
    <t>MATMR500</t>
  </si>
  <si>
    <t>A_KRIR_MTMR500</t>
  </si>
  <si>
    <t>A_ABK_KFZ1</t>
  </si>
  <si>
    <t>A_ABK_KFZ2</t>
  </si>
  <si>
    <t>A_W_NTRON_NBRI</t>
  </si>
  <si>
    <t>W_NATRON</t>
  </si>
  <si>
    <t>A_C500_W_NTRON</t>
  </si>
  <si>
    <t>ETAY500</t>
  </si>
  <si>
    <t>A_KZ50_ETY50_2</t>
  </si>
  <si>
    <t>A_MTMR_BROLOS1</t>
  </si>
  <si>
    <t>A_MTMR_BROLOS2</t>
  </si>
  <si>
    <t>A_MTMR_NATRON1</t>
  </si>
  <si>
    <t>A_MTMR_NATRON2</t>
  </si>
  <si>
    <t>A_ETAY_BROLOS1</t>
  </si>
  <si>
    <t>A_ETAY_BROLOS2</t>
  </si>
  <si>
    <t>A_AS50_SML5_1</t>
  </si>
  <si>
    <t>SMLUT500</t>
  </si>
  <si>
    <t>ASSUT500</t>
  </si>
  <si>
    <t>A_GNTH_SML5</t>
  </si>
  <si>
    <t>A_C500_GNTH</t>
  </si>
  <si>
    <t>A_KRIM_SML5</t>
  </si>
  <si>
    <t>A_C500_KRIM</t>
  </si>
  <si>
    <t>A_WMAGH_BENSG1</t>
  </si>
  <si>
    <t>W_MAGHAG</t>
  </si>
  <si>
    <t>A_WMAGH_BENSG2</t>
  </si>
  <si>
    <t>A_ASSE_BSUF1</t>
  </si>
  <si>
    <t>ASUT_EST</t>
  </si>
  <si>
    <t>A_ASSE_BSUF2</t>
  </si>
  <si>
    <t>IND_BNSF</t>
  </si>
  <si>
    <t>CAIROWST</t>
  </si>
  <si>
    <t>B_GMRBL_WTNS_1</t>
  </si>
  <si>
    <t>ROKHAM_G</t>
  </si>
  <si>
    <t>WTN_STEL</t>
  </si>
  <si>
    <t>B_GMRBL_WTNS_2</t>
  </si>
  <si>
    <t>B_M_CITY_BDR_2</t>
  </si>
  <si>
    <t>B_BOST_NBRI_1</t>
  </si>
  <si>
    <t>B_BOST_NBRI_2</t>
  </si>
  <si>
    <t>BESHAI</t>
  </si>
  <si>
    <t>B_MNOF_NBRI_1</t>
  </si>
  <si>
    <t>B_MNOF_NBRI_2</t>
  </si>
  <si>
    <t>B_NBRI_TNTAS_1</t>
  </si>
  <si>
    <t>TANTA_S</t>
  </si>
  <si>
    <t>B_NBRI_TNTAS_2</t>
  </si>
  <si>
    <t>B_MAGH_SML5_1</t>
  </si>
  <si>
    <t xml:space="preserve">SMLUT500 </t>
  </si>
  <si>
    <t>B_MAGH_SML5_2</t>
  </si>
  <si>
    <t>MAGHAGHA</t>
  </si>
  <si>
    <t>B_AS50_WLDIA_3</t>
  </si>
  <si>
    <t>B_AS50_WLDIA_4</t>
  </si>
  <si>
    <t>B_AS50_WASUT_1</t>
  </si>
  <si>
    <t>B_AS50_WASUT_2</t>
  </si>
  <si>
    <t>B_WASUT_WLD_1</t>
  </si>
  <si>
    <t>B_WASUT_WLD_2</t>
  </si>
  <si>
    <t>B_NASS_REFA_1</t>
  </si>
  <si>
    <t>REFFA1</t>
  </si>
  <si>
    <t>B_NASS_REFA_2</t>
  </si>
  <si>
    <t>B_REF1_TEMA_1</t>
  </si>
  <si>
    <t>B_REF1_TEMA_2</t>
  </si>
  <si>
    <t>B_MLAW_ASUTE_1</t>
  </si>
  <si>
    <t>B_MLAW_ASUTE_2</t>
  </si>
  <si>
    <t>B_WALD_ASUTE_1</t>
  </si>
  <si>
    <t>B_WALD_ASUTE_2</t>
  </si>
  <si>
    <t>WSTFAUOM</t>
  </si>
  <si>
    <t>B_MLAW_SML5_1</t>
  </si>
  <si>
    <t>B_MLAW_SML5_2</t>
  </si>
  <si>
    <t>NHMDI500</t>
  </si>
  <si>
    <t>SMNOD500</t>
  </si>
  <si>
    <t>A_BNHA_SMNOD_2</t>
  </si>
  <si>
    <t>A_BNHA_SMNOD_1</t>
  </si>
  <si>
    <t>BANHA500</t>
  </si>
  <si>
    <t>B_BASS_CWST_1</t>
  </si>
  <si>
    <t>B_BASS_CWST_2</t>
  </si>
  <si>
    <t>B_BASS_SHKH_1</t>
  </si>
  <si>
    <t>B_BASS_SHKH_2</t>
  </si>
  <si>
    <t>B_BASS_SHKH_4</t>
  </si>
  <si>
    <t>B_BASS_SHKH_3</t>
  </si>
  <si>
    <t>B_BASS_NCN_1</t>
  </si>
  <si>
    <t>B_BASS_NCN_2</t>
  </si>
  <si>
    <t>B_HELI_NCN_1</t>
  </si>
  <si>
    <t>B_HELI_NCN_2</t>
  </si>
  <si>
    <t>HLIOPLIS</t>
  </si>
  <si>
    <t>B_BASS_BHTM_1</t>
  </si>
  <si>
    <t>B_BASS_BHTM_2</t>
  </si>
  <si>
    <t>BAHTEEM</t>
  </si>
  <si>
    <t>B_CWST_IMBAB_1</t>
  </si>
  <si>
    <t>B_CWST_IMBAB_2</t>
  </si>
  <si>
    <t>B_C500_CWST_1</t>
  </si>
  <si>
    <t>B_C500_CWST_2</t>
  </si>
  <si>
    <t>B_CWST_MOTM_1</t>
  </si>
  <si>
    <t>B_CWST_MOTM_2</t>
  </si>
  <si>
    <t>N_HARAM</t>
  </si>
  <si>
    <t>B_NCS_NHRA</t>
  </si>
  <si>
    <t>B_GIZA_NCS</t>
  </si>
  <si>
    <t>GIZA220</t>
  </si>
  <si>
    <t>B_MADI_S_NCS_2</t>
  </si>
  <si>
    <t>B_NCS_WHOF_1</t>
  </si>
  <si>
    <t>B_HDBA_NCS_2</t>
  </si>
  <si>
    <t>B_HDBA_NCS_1</t>
  </si>
  <si>
    <t>B_NCS_WHOF_2</t>
  </si>
  <si>
    <t>B_MADI_S_NCS_1</t>
  </si>
  <si>
    <t>MAADI_S</t>
  </si>
  <si>
    <t>WADIHOF</t>
  </si>
  <si>
    <t>EINSR220</t>
  </si>
  <si>
    <t>6_OCTBR</t>
  </si>
  <si>
    <t>B_6_OC_C500_1</t>
  </si>
  <si>
    <t>B_6_OC_C500_2</t>
  </si>
  <si>
    <t>B_6OCN_6OCT_1</t>
  </si>
  <si>
    <t>6OCT_NTH</t>
  </si>
  <si>
    <t>ZAYD</t>
  </si>
  <si>
    <t>B_6OCN_ZAYD_1</t>
  </si>
  <si>
    <t>B_6OCN_ZAYD_2</t>
  </si>
  <si>
    <t>B_HDBA_OCTG2_1</t>
  </si>
  <si>
    <t>BASATEEN</t>
  </si>
  <si>
    <t>B_BSTN_ES22_2</t>
  </si>
  <si>
    <t>B_BSTN_ES22_1</t>
  </si>
  <si>
    <t>B_N10R_SHAB_1</t>
  </si>
  <si>
    <t>N_10RAMD</t>
  </si>
  <si>
    <t>B_N10R_SHAB_2</t>
  </si>
  <si>
    <t>A_NCAPITL_TEPN</t>
  </si>
  <si>
    <t>A_C500_CW50</t>
  </si>
  <si>
    <t>A_JORD_TABA</t>
  </si>
  <si>
    <t>JORDAN</t>
  </si>
  <si>
    <t>B_NTEB_TBPS_1</t>
  </si>
  <si>
    <t>N_TEBBIN</t>
  </si>
  <si>
    <t>B_NTEB_TBPS_2</t>
  </si>
  <si>
    <t>B_HDBA_IMBA_1</t>
  </si>
  <si>
    <t>B_HDBA_IMBA_2</t>
  </si>
  <si>
    <t>B_IMBA_MOTM_1</t>
  </si>
  <si>
    <t>B_IMBA_MOTM_2</t>
  </si>
  <si>
    <t>B_CNTH_SBTI_1</t>
  </si>
  <si>
    <t>B_CNTH_SBTI_2</t>
  </si>
  <si>
    <t>SABTIA</t>
  </si>
  <si>
    <t>CAIRONTH</t>
  </si>
  <si>
    <t>B_CNTH_SHKH</t>
  </si>
  <si>
    <t>B_CNTH_NCN_1</t>
  </si>
  <si>
    <t>B_CNTH_NCN_2</t>
  </si>
  <si>
    <t>B_SBTI_SHKH_2</t>
  </si>
  <si>
    <t>B_SBTI_SHKH_1</t>
  </si>
  <si>
    <t>B_ABK1_DEKH_2</t>
  </si>
  <si>
    <t>B_ABK1_DEKH_1</t>
  </si>
  <si>
    <t>KARMOUZ</t>
  </si>
  <si>
    <t>SKRKRISH</t>
  </si>
  <si>
    <t>CAIROEST</t>
  </si>
  <si>
    <t>ELESTAD</t>
  </si>
  <si>
    <t>B_SZ50_SZSS_1</t>
  </si>
  <si>
    <t>B_SZ50_SZSS_2</t>
  </si>
  <si>
    <t>SUEZSS</t>
  </si>
  <si>
    <t>B_NATK_SZ50_1</t>
  </si>
  <si>
    <t>B_NATK_SZ50_2</t>
  </si>
  <si>
    <t>B_ASUL_SZ50_1</t>
  </si>
  <si>
    <t>B_ASUL_SZ50_2</t>
  </si>
  <si>
    <t>MATROHSS</t>
  </si>
  <si>
    <t>TARFIHIA</t>
  </si>
  <si>
    <t>B_MMSS_TRFH_1</t>
  </si>
  <si>
    <t>SALLUM</t>
  </si>
  <si>
    <t>B_SLUM_TOBK_2</t>
  </si>
  <si>
    <t>B_SLUM_TOBK_1</t>
  </si>
  <si>
    <t>TOBROK</t>
  </si>
  <si>
    <t>B_MMSS_SLUM_1</t>
  </si>
  <si>
    <t>B_MMSS_SLUM_2</t>
  </si>
  <si>
    <t>EL_EZZ</t>
  </si>
  <si>
    <t>ARCSTEEL</t>
  </si>
  <si>
    <t>B_ARCS_EZZ_2</t>
  </si>
  <si>
    <t>B_EZZ_SDAT_1</t>
  </si>
  <si>
    <t>B_EZZ_SDAT_2</t>
  </si>
  <si>
    <t>B_ARCS_EZZ_1</t>
  </si>
  <si>
    <t>B_ARCS_EGAM_2</t>
  </si>
  <si>
    <t>B_ARCS_EGAM_1</t>
  </si>
  <si>
    <t>EGYAMR</t>
  </si>
  <si>
    <t>B_NSAB_SBTI_1</t>
  </si>
  <si>
    <t>B_NSAB_SBTI_2</t>
  </si>
  <si>
    <t>N_SABTIA</t>
  </si>
  <si>
    <t>B_MTRO_NSAB_1</t>
  </si>
  <si>
    <t>B_MTRO_NSAB_2</t>
  </si>
  <si>
    <t>METRO</t>
  </si>
  <si>
    <t>B_MTRO_STAD</t>
  </si>
  <si>
    <t>B_MTRO_SHKH</t>
  </si>
  <si>
    <t>B_CEST_NMTR</t>
  </si>
  <si>
    <t>NMETRO</t>
  </si>
  <si>
    <t>B_CEST_STAD_1</t>
  </si>
  <si>
    <t>B_NMTR_STAD</t>
  </si>
  <si>
    <t>B_ES22_MNASR_2</t>
  </si>
  <si>
    <t>MAN_NASR</t>
  </si>
  <si>
    <t>B_MNASR_NMTR_1</t>
  </si>
  <si>
    <t>B_ES22_MNASR_1</t>
  </si>
  <si>
    <t>B_MNASR_NMTR_2</t>
  </si>
  <si>
    <t>B_CEST_HELI</t>
  </si>
  <si>
    <t>B_CEST_GRD_1</t>
  </si>
  <si>
    <t>B_CEST_GRD_2</t>
  </si>
  <si>
    <t>B_CEST_SKR_3</t>
  </si>
  <si>
    <t>MSTSMREN</t>
  </si>
  <si>
    <t>B_CEST_MSTS_1</t>
  </si>
  <si>
    <t>B_BSTN_MSTS_1</t>
  </si>
  <si>
    <t>B_BSTN_MSTS_2</t>
  </si>
  <si>
    <t>B_SKR_GRD_1</t>
  </si>
  <si>
    <t>B_SKR_GRD_2</t>
  </si>
  <si>
    <t>AL_OBOUR</t>
  </si>
  <si>
    <t>B_AZAB_OBOR_1</t>
  </si>
  <si>
    <t>B_AZAB_OBOR_2</t>
  </si>
  <si>
    <t>B_SAKR_MATAR_2</t>
  </si>
  <si>
    <t>B_SAKR_MATAR_1</t>
  </si>
  <si>
    <t>MATTAR</t>
  </si>
  <si>
    <t>B_CGAD_MATAR_1</t>
  </si>
  <si>
    <t>B_CGAD_MATAR_2</t>
  </si>
  <si>
    <t>CGADIDA</t>
  </si>
  <si>
    <t>B_NTEB_TBTH_2</t>
  </si>
  <si>
    <t>B_NTEB_TBTH_1</t>
  </si>
  <si>
    <t>B_TBTH_WHOF_1</t>
  </si>
  <si>
    <t>B_TBTH_WHOF_2</t>
  </si>
  <si>
    <t>B_CNTH_NBHT_2</t>
  </si>
  <si>
    <t>B_CNTH_NBHT_1</t>
  </si>
  <si>
    <t>NBAHTEEM</t>
  </si>
  <si>
    <t>B_BHTM_NBHT_2</t>
  </si>
  <si>
    <t>B_BHTM_NBHT_1</t>
  </si>
  <si>
    <t>B_OCTG_ZAYD_1</t>
  </si>
  <si>
    <t>B_OCTG_ZAYD_2</t>
  </si>
  <si>
    <t>B_OCTG2_OCTG1</t>
  </si>
  <si>
    <t>B_WATN_MAADI_1</t>
  </si>
  <si>
    <t>B_WATN_MAADI_2</t>
  </si>
  <si>
    <t>B_ZHRAA_KATM_1</t>
  </si>
  <si>
    <t>B_ZHRAA_KATM_2</t>
  </si>
  <si>
    <t>B_HDB2_C500_2</t>
  </si>
  <si>
    <t>B_HDB2_C500_1</t>
  </si>
  <si>
    <t>HADABA_2</t>
  </si>
  <si>
    <t>B_GIZA_HDBA2</t>
  </si>
  <si>
    <t>B_HDBA2_NHRM</t>
  </si>
  <si>
    <t>B_HDB2_HDB1_1</t>
  </si>
  <si>
    <t>B_HDB2_HDB1_2</t>
  </si>
  <si>
    <t>B_M_CITY_BDR_1</t>
  </si>
  <si>
    <t>M_CITY</t>
  </si>
  <si>
    <t>B_EKTSD_WTNST1</t>
  </si>
  <si>
    <t>B_EKTSD_WTNST2</t>
  </si>
  <si>
    <t>EKTASDIA</t>
  </si>
  <si>
    <t>B_EMSA_SZ50</t>
  </si>
  <si>
    <t>B_NATK_ATAKA_1</t>
  </si>
  <si>
    <t>B_NATK_ATAKA_2</t>
  </si>
  <si>
    <t>B_ATK1_SUEZS_1</t>
  </si>
  <si>
    <t>B_ATK1_SUEZS_2</t>
  </si>
  <si>
    <t>B_SUEZ_BDR_1</t>
  </si>
  <si>
    <t>B_SUEZ_BDR_2</t>
  </si>
  <si>
    <t>ATAKA2</t>
  </si>
  <si>
    <t>B_ATK2_CMNT_1</t>
  </si>
  <si>
    <t>B_ATK2_CMNT_2</t>
  </si>
  <si>
    <t>B_ATK2_ELCST_1</t>
  </si>
  <si>
    <t>B_ATK2_ELCST_2</t>
  </si>
  <si>
    <t>B_ATK2_SOLB_2</t>
  </si>
  <si>
    <t>B_ATK2_SOLB_1</t>
  </si>
  <si>
    <t>E_ELSOLB</t>
  </si>
  <si>
    <t>CEMENT</t>
  </si>
  <si>
    <t>ELCOSTEL</t>
  </si>
  <si>
    <t>B_ELCST_MSRI_1</t>
  </si>
  <si>
    <t>B_ELCST_MSRI_2</t>
  </si>
  <si>
    <t>CMNTMSRI</t>
  </si>
  <si>
    <t>MANYF</t>
  </si>
  <si>
    <t>B_ASUL_N10R_1</t>
  </si>
  <si>
    <t>B_ASUL_MNYF_1</t>
  </si>
  <si>
    <t>B_ASUL_N10R_2</t>
  </si>
  <si>
    <t>B_ASUL_MNYF_2</t>
  </si>
  <si>
    <t>CMNTARAB</t>
  </si>
  <si>
    <t>B_CMNA_CMNM_2</t>
  </si>
  <si>
    <t>B_CMNA_CMNM_1</t>
  </si>
  <si>
    <t>110SOUTH</t>
  </si>
  <si>
    <t>B_CMNA_EZDL_1</t>
  </si>
  <si>
    <t>B_CMNA_EZDL_2</t>
  </si>
  <si>
    <t>EZZ_DL</t>
  </si>
  <si>
    <t>B_KAYAN_KTMI_1</t>
  </si>
  <si>
    <t>B_KAYAN_KTMI_2</t>
  </si>
  <si>
    <t>10RAMDAN</t>
  </si>
  <si>
    <t>B_10RM_N10R_1</t>
  </si>
  <si>
    <t>CMNTSWDY</t>
  </si>
  <si>
    <t>B_CMNT_CSWD_1</t>
  </si>
  <si>
    <t>B_CMNT_CSWD_2</t>
  </si>
  <si>
    <t>B_SOKHN_SZBT_2</t>
  </si>
  <si>
    <t>B_SOKHN_SZBT_1</t>
  </si>
  <si>
    <t>SOKHNASS</t>
  </si>
  <si>
    <t>B_EKTS_SOKHN_1</t>
  </si>
  <si>
    <t>B_EKTS_SOKHN_2</t>
  </si>
  <si>
    <t>B_SOKHN_GLAL_1</t>
  </si>
  <si>
    <t>B_SOKHN_GLAL_2</t>
  </si>
  <si>
    <t>ALGALALA</t>
  </si>
  <si>
    <t>B_GLALA_ZAF_1</t>
  </si>
  <si>
    <t>B_GLALA_ZAF_2</t>
  </si>
  <si>
    <t>ZAFARANA</t>
  </si>
  <si>
    <t>B_ZAF2_ZAFR_1</t>
  </si>
  <si>
    <t>B_ZAF2_ZAFR_2</t>
  </si>
  <si>
    <t>B_EKTSD_SZBT_1</t>
  </si>
  <si>
    <t>B_EKTSD_SZBT_2</t>
  </si>
  <si>
    <t>B_ABKB_GMLI_1</t>
  </si>
  <si>
    <t>B_ABKB_GMLI_2</t>
  </si>
  <si>
    <t>ABUKBEER</t>
  </si>
  <si>
    <t>B_SHAB_SHRK_1</t>
  </si>
  <si>
    <t>B_SHAB_SHRK_2</t>
  </si>
  <si>
    <t>B_SHAB_ZAGZ_1</t>
  </si>
  <si>
    <t>B_SHAB_ZAGZ_2</t>
  </si>
  <si>
    <t>B_MNYF_SHAB_1</t>
  </si>
  <si>
    <t>B_MNYF_SHAB_2</t>
  </si>
  <si>
    <t>B_MNYF_RSWA_1</t>
  </si>
  <si>
    <t>B_MNYF_RSWA_2</t>
  </si>
  <si>
    <t>B_MNYF_SHRK_2</t>
  </si>
  <si>
    <t>B_MNYF_SHRK_1</t>
  </si>
  <si>
    <t>RASWA</t>
  </si>
  <si>
    <t>B_PSBO_SHRK_1</t>
  </si>
  <si>
    <t>B_PSBO_SHRK_2</t>
  </si>
  <si>
    <t>B_BABD_PSBO_1</t>
  </si>
  <si>
    <t>B_BABD_PSBO_2</t>
  </si>
  <si>
    <t>B_PSAIDEST_BO1</t>
  </si>
  <si>
    <t>B_PSAIDEST_BO2</t>
  </si>
  <si>
    <t>MENA_PS</t>
  </si>
  <si>
    <t>B_PSAIDEST_RS1</t>
  </si>
  <si>
    <t>B_PSAIDEST_RS2</t>
  </si>
  <si>
    <t>BEER_ABD</t>
  </si>
  <si>
    <t>B_PROP_RSWA</t>
  </si>
  <si>
    <t>PROPYLEN</t>
  </si>
  <si>
    <t>B_ASAS_PROP</t>
  </si>
  <si>
    <t>ELATHATH</t>
  </si>
  <si>
    <t>B_AHMM_ASAS_1</t>
  </si>
  <si>
    <t>B_AHMM_ASAS_2</t>
  </si>
  <si>
    <t>A_HAMAM</t>
  </si>
  <si>
    <t>B_ASAS_TRST</t>
  </si>
  <si>
    <t>B_RSWA_TRST</t>
  </si>
  <si>
    <t>B_EMSA_RASS_1</t>
  </si>
  <si>
    <t>B_EMSA_RASS_2</t>
  </si>
  <si>
    <t>RASSEDR</t>
  </si>
  <si>
    <t>ESTQNTRA</t>
  </si>
  <si>
    <t>B_RASS_REDS_1</t>
  </si>
  <si>
    <t>B_RASS_REDS_2</t>
  </si>
  <si>
    <t>ABOREDIS</t>
  </si>
  <si>
    <t>SHRMSHKH</t>
  </si>
  <si>
    <t>B_BABD_EQNT_1</t>
  </si>
  <si>
    <t>B_BABD_EQNT_2</t>
  </si>
  <si>
    <t>MESAAEED</t>
  </si>
  <si>
    <t>B_BABD_MESA_2</t>
  </si>
  <si>
    <t>B_BABD_MESA_1</t>
  </si>
  <si>
    <t>B_ARSH_MESA_1</t>
  </si>
  <si>
    <t>B_ARSH_MESA_2</t>
  </si>
  <si>
    <t>B_BAGD_BARD_1</t>
  </si>
  <si>
    <t>B_BAGD_BARD_2</t>
  </si>
  <si>
    <t>B_NWBA_TABA_1</t>
  </si>
  <si>
    <t>B_NWBA_TABA_2</t>
  </si>
  <si>
    <t>NUWEBAA</t>
  </si>
  <si>
    <t>B_NABQ_NWBA_1</t>
  </si>
  <si>
    <t>B_NABQ_NWBA_2</t>
  </si>
  <si>
    <t>EL_NABQ</t>
  </si>
  <si>
    <t>B_NABQ_SHSH_1</t>
  </si>
  <si>
    <t>B_NABQ_SHSH_2</t>
  </si>
  <si>
    <t>HERGADA</t>
  </si>
  <si>
    <t>GBL_ZAYT</t>
  </si>
  <si>
    <t>B_GABL_RGHRB_1</t>
  </si>
  <si>
    <t>B_GABL_RGHRB_2</t>
  </si>
  <si>
    <t>RS_GHARB</t>
  </si>
  <si>
    <t>B_ZAF2_RGHRB_1</t>
  </si>
  <si>
    <t>B_ZAF2_RGHRB_2</t>
  </si>
  <si>
    <t>B_RGH_SHOKR_1</t>
  </si>
  <si>
    <t>B_RGH_SHOKR_2</t>
  </si>
  <si>
    <t>B_BHTM_ZAGZ_1</t>
  </si>
  <si>
    <t>B_BHTM_ZAGZ_2</t>
  </si>
  <si>
    <t>B_SNDOB_TLK2_1</t>
  </si>
  <si>
    <t>B_SNDOB_TLK2_2</t>
  </si>
  <si>
    <t>SANDOB</t>
  </si>
  <si>
    <t>B_KSHI_TLK1_1</t>
  </si>
  <si>
    <t>B_KSHI_TLK1_2</t>
  </si>
  <si>
    <t>KSHIEKH</t>
  </si>
  <si>
    <t>B_GHMR_TLK1_2</t>
  </si>
  <si>
    <t>MEETGHMR</t>
  </si>
  <si>
    <t>RBT_GHMR</t>
  </si>
  <si>
    <t>B_RBT_GHMR</t>
  </si>
  <si>
    <t>B_RBT_MHLA</t>
  </si>
  <si>
    <t>B_RBT_TLKHA1</t>
  </si>
  <si>
    <t>MEHALLA</t>
  </si>
  <si>
    <t>B_GMLI_WDMIT_1</t>
  </si>
  <si>
    <t>B_GMLI_WDMIT_2</t>
  </si>
  <si>
    <t>B_WDMT2_WDMT_1</t>
  </si>
  <si>
    <t>B_WDMT2_WDMT_2</t>
  </si>
  <si>
    <t>B_DMTP_NDMT_1</t>
  </si>
  <si>
    <t>B_DMTP_NDMT_2</t>
  </si>
  <si>
    <t>B_AHMM_NDMT_1</t>
  </si>
  <si>
    <t>B_AHMM_NDMT_2</t>
  </si>
  <si>
    <t>B_DMTP_MHLA_1</t>
  </si>
  <si>
    <t>B_DMTP_MHLA_2</t>
  </si>
  <si>
    <t>B_AHMM_GMLI_1</t>
  </si>
  <si>
    <t>B_AHMM_GMLI_2</t>
  </si>
  <si>
    <t>B_MHLA_SMND_1</t>
  </si>
  <si>
    <t>B_MHLA_SMND_2</t>
  </si>
  <si>
    <t>B_QSNA_TNTA_1</t>
  </si>
  <si>
    <t>B_QSNA_TNTA_2</t>
  </si>
  <si>
    <t>QUESNA</t>
  </si>
  <si>
    <t>B_KZ20_TNTA_1</t>
  </si>
  <si>
    <t>B_KZ20_TNTA_2</t>
  </si>
  <si>
    <t>KFZYT220</t>
  </si>
  <si>
    <t>SEDISALM</t>
  </si>
  <si>
    <t>B_EBRD_KZ20_1</t>
  </si>
  <si>
    <t>B_EBRD_KZ20_2</t>
  </si>
  <si>
    <t>B_ETAY1_ETAY2</t>
  </si>
  <si>
    <t>ETAYBARD</t>
  </si>
  <si>
    <t>B_SNDOB_ZAGZ_1</t>
  </si>
  <si>
    <t>B_SNDOB_ZAGZ_2</t>
  </si>
  <si>
    <t>B_BASS_KALB_1</t>
  </si>
  <si>
    <t>B_BASS_KALB_2</t>
  </si>
  <si>
    <t>B_BASS_MNOF_1</t>
  </si>
  <si>
    <t>B_BASS_MNOF_2</t>
  </si>
  <si>
    <t>KALYOBIA</t>
  </si>
  <si>
    <t>B_BNHAE_KALB_1</t>
  </si>
  <si>
    <t>B_BNHAE_KALB_2</t>
  </si>
  <si>
    <t>BANHAEST</t>
  </si>
  <si>
    <t>B_BNHE_BNHAG_1</t>
  </si>
  <si>
    <t>B_BNHE_BNHAG_2</t>
  </si>
  <si>
    <t>B_BNHA_QSNA_1</t>
  </si>
  <si>
    <t>B_BNHA_QSNA_2</t>
  </si>
  <si>
    <t>B_ASHMN_KALB_1</t>
  </si>
  <si>
    <t>B_ASHM_KALB_2</t>
  </si>
  <si>
    <t>ASHMON</t>
  </si>
  <si>
    <t>B_ASHM_MNOF_1</t>
  </si>
  <si>
    <t>B_ASHM_MNOF_2</t>
  </si>
  <si>
    <t>B_MHLA_NMHMD_1</t>
  </si>
  <si>
    <t>B_MHLA_NMHMD_2</t>
  </si>
  <si>
    <t>B_ASHM_GIZAN_1</t>
  </si>
  <si>
    <t>B_ASHM_GIZAN_2</t>
  </si>
  <si>
    <t>B_AMRI_TXTL_2</t>
  </si>
  <si>
    <t>B_AMRI_ETHL_1</t>
  </si>
  <si>
    <t>B_AMRI_KDWR_1</t>
  </si>
  <si>
    <t>B_AMRI_KDWR_2</t>
  </si>
  <si>
    <t>B_AMRI_TXTL_1</t>
  </si>
  <si>
    <t>B_AMRI_ETHL_2</t>
  </si>
  <si>
    <t>ETHYLENE</t>
  </si>
  <si>
    <t>B_ETHL_FRZ1</t>
  </si>
  <si>
    <t>B_ETHL_FRZ2</t>
  </si>
  <si>
    <t>FREEZONE</t>
  </si>
  <si>
    <t>B_FZON_SOMD_1</t>
  </si>
  <si>
    <t>B_FZON_SOMD_2</t>
  </si>
  <si>
    <t>B_BARB_FZON_1</t>
  </si>
  <si>
    <t>B_BARB_FZON_2</t>
  </si>
  <si>
    <t>BORGARB</t>
  </si>
  <si>
    <t>B_AMRI_DEKH_1</t>
  </si>
  <si>
    <t>B_AMRI_DEKH_2</t>
  </si>
  <si>
    <t>B_BARB_OMID_1</t>
  </si>
  <si>
    <t>B_BARB_OMID_2</t>
  </si>
  <si>
    <t>OMAID</t>
  </si>
  <si>
    <t>B_ABIS_ABK1_2</t>
  </si>
  <si>
    <t>B_ABIS_SMOH_1</t>
  </si>
  <si>
    <t>B_ABIS_KDWR_1</t>
  </si>
  <si>
    <t>B_ABIS_KDWR_2</t>
  </si>
  <si>
    <t>B_ABIS_SIUF_1</t>
  </si>
  <si>
    <t>B_ABIS_SIUF_2</t>
  </si>
  <si>
    <t>SIUF_PS</t>
  </si>
  <si>
    <t>B_ABK1_SMOH_1</t>
  </si>
  <si>
    <t>B_KRMZ_SMOH_2</t>
  </si>
  <si>
    <t>B_KRMZ_SMOH_1</t>
  </si>
  <si>
    <t>B_ALIR_DEKH_1</t>
  </si>
  <si>
    <t>B_ALIR_DEKH_2</t>
  </si>
  <si>
    <t>B_ALIR_DEKH_3</t>
  </si>
  <si>
    <t>ALXIRON</t>
  </si>
  <si>
    <t>B_DEKH_SDKR_1</t>
  </si>
  <si>
    <t>B_DEKH_SDKR_2</t>
  </si>
  <si>
    <t>B_ABK2_SIUF_1</t>
  </si>
  <si>
    <t>B_ABK2_SIUF_2</t>
  </si>
  <si>
    <t>B_KRMZ_SDKR_1</t>
  </si>
  <si>
    <t>B_KRMZ_SDKR_2</t>
  </si>
  <si>
    <t>B_BARB_SDKR_2</t>
  </si>
  <si>
    <t>B_BARB_SDKR_1</t>
  </si>
  <si>
    <t>B_DMN2_KDWR_2</t>
  </si>
  <si>
    <t>B_DMN2_KDWR_1</t>
  </si>
  <si>
    <t>B_DMN1_EBRD_1</t>
  </si>
  <si>
    <t>B_DMN1_EBRD_2</t>
  </si>
  <si>
    <t>B_DMN1_DMN2_1</t>
  </si>
  <si>
    <t>B_DMN1_DMN2_2</t>
  </si>
  <si>
    <t>B_DMN1_NMHM_1</t>
  </si>
  <si>
    <t>B_DMN1_NMHMD_2</t>
  </si>
  <si>
    <t>B_MNOF_TBDR_1</t>
  </si>
  <si>
    <t>B_MNOF_TBDR_2</t>
  </si>
  <si>
    <t>THRIRBDR</t>
  </si>
  <si>
    <t>B_EBRD_TBDR_1</t>
  </si>
  <si>
    <t>B_EBRD_TBDR_2</t>
  </si>
  <si>
    <t>B_BOST_SDAT_1</t>
  </si>
  <si>
    <t>B_BOST_EBRD_1</t>
  </si>
  <si>
    <t>B_BOST_EBRD_2</t>
  </si>
  <si>
    <t>B_BOST_TMAT_2</t>
  </si>
  <si>
    <t>B_BOST_TMAT_1</t>
  </si>
  <si>
    <t>TMTAMIR</t>
  </si>
  <si>
    <t>B_EGAM_NTRON_1</t>
  </si>
  <si>
    <t>B_EGAM_NTRON_2</t>
  </si>
  <si>
    <t>B_NATRON_ZYD_1</t>
  </si>
  <si>
    <t>B_NATRON_ZYD_2</t>
  </si>
  <si>
    <t>B_GAWY_NTRON_1</t>
  </si>
  <si>
    <t>B_GAWY_NTRON_2</t>
  </si>
  <si>
    <t>RAMY_GWY</t>
  </si>
  <si>
    <t>B_MATR5_TXTL_1</t>
  </si>
  <si>
    <t>B_MATR5_TXTL_2</t>
  </si>
  <si>
    <t>B_TMAT_MTMR5_1</t>
  </si>
  <si>
    <t>B_TMAT_MTMR5_2</t>
  </si>
  <si>
    <t>B_ATTF_KZ20_1</t>
  </si>
  <si>
    <t>B_ATTF_KZ20_2</t>
  </si>
  <si>
    <t>B_ATTF_MHMD_1</t>
  </si>
  <si>
    <t>B_ATTF_MHMD_2</t>
  </si>
  <si>
    <t>B_ATTF_SALM_1</t>
  </si>
  <si>
    <t>B_ATTF_SALM_2</t>
  </si>
  <si>
    <t>B_TNTA_TNTAS_1</t>
  </si>
  <si>
    <t>B_TNTA_TNTAS_2</t>
  </si>
  <si>
    <t>B_GHALB_GNTH_1</t>
  </si>
  <si>
    <t>B_GHALB_GNTH_2</t>
  </si>
  <si>
    <t>B_GHALB_GNTH_3</t>
  </si>
  <si>
    <t>B_GHALB_GNTH_4</t>
  </si>
  <si>
    <t>ABUGHALB</t>
  </si>
  <si>
    <t>B_GHLAB_SDAT_1</t>
  </si>
  <si>
    <t>B_GHALB_SDAT_2</t>
  </si>
  <si>
    <t>B_KRIM_KRM2_2</t>
  </si>
  <si>
    <t>B_DEMO_KRM2_1</t>
  </si>
  <si>
    <t>B_DEMO_KRM2_2</t>
  </si>
  <si>
    <t>B_DEMO_WFYM_1</t>
  </si>
  <si>
    <t>B_DEMO_WFYM_2</t>
  </si>
  <si>
    <t>BALATT</t>
  </si>
  <si>
    <t>B_ATRT_BLAT_1</t>
  </si>
  <si>
    <t>B_ATRT_BLAT_2</t>
  </si>
  <si>
    <t>ABUTRTOR</t>
  </si>
  <si>
    <t>B_AWNT_BLAT_1</t>
  </si>
  <si>
    <t>B_AWNT_BLAT_2</t>
  </si>
  <si>
    <t>AWINAT</t>
  </si>
  <si>
    <t>ARISH_CM</t>
  </si>
  <si>
    <t>BSUEFEST</t>
  </si>
  <si>
    <t>B_BSFE_KRM2_1</t>
  </si>
  <si>
    <t>B_BSFE_KRM2_2</t>
  </si>
  <si>
    <t>STEEL_EG</t>
  </si>
  <si>
    <t>B_MAGH_WFYM_1</t>
  </si>
  <si>
    <t>B_MAGH_WFYM_2</t>
  </si>
  <si>
    <t>TAMEIA</t>
  </si>
  <si>
    <t>B_HDEK_TAMEA_1</t>
  </si>
  <si>
    <t>B_HDEK_TAMEA_2</t>
  </si>
  <si>
    <t>HDEK_OCT</t>
  </si>
  <si>
    <t>B_6_OC_HDEK_1</t>
  </si>
  <si>
    <t>B_6_OC_HDEK_2</t>
  </si>
  <si>
    <t>B_6OCT_HDEK_3</t>
  </si>
  <si>
    <t>B_ALGAM_HDEK_1</t>
  </si>
  <si>
    <t>B_ALGAMAL_6_OC</t>
  </si>
  <si>
    <t>QENA</t>
  </si>
  <si>
    <t>B_GRGA_NH50_1</t>
  </si>
  <si>
    <t>B_GRGA_NH50_2</t>
  </si>
  <si>
    <t>BENBAN_1</t>
  </si>
  <si>
    <t>B_BEN1_SLWE_1</t>
  </si>
  <si>
    <t>B_BEN1_SLWE_2</t>
  </si>
  <si>
    <t>SELWAWST</t>
  </si>
  <si>
    <t>BENBAN_2</t>
  </si>
  <si>
    <t>B_BEN1_BEN2_1</t>
  </si>
  <si>
    <t>B_BEN1_BEN2_2</t>
  </si>
  <si>
    <t>B_BEN2_BEN3_1</t>
  </si>
  <si>
    <t>B_BEN2_BEN3_2</t>
  </si>
  <si>
    <t>BENBAN_3</t>
  </si>
  <si>
    <t>B_BEN3_BEN4_1</t>
  </si>
  <si>
    <t>B_BEN3_BEN4_2</t>
  </si>
  <si>
    <t>BENBAN_4</t>
  </si>
  <si>
    <t>WADINKRA</t>
  </si>
  <si>
    <t>B_ASW1_HDAM_1</t>
  </si>
  <si>
    <t>B_ASW1_HDAM_2</t>
  </si>
  <si>
    <t>B_HDAM_MEDI</t>
  </si>
  <si>
    <t>MEDICOM</t>
  </si>
  <si>
    <t>TOSHKA_2</t>
  </si>
  <si>
    <t>B_NHYDR_NH50_1</t>
  </si>
  <si>
    <t>B_NHYDR_NH50_2</t>
  </si>
  <si>
    <t>B_ALMN_NH50_2</t>
  </si>
  <si>
    <t>B_ALMN_NH50_1</t>
  </si>
  <si>
    <t>ALAMUNUM</t>
  </si>
  <si>
    <t>B_GRGA_SOHAG_1</t>
  </si>
  <si>
    <t>B_GRGA_SOHAG_2</t>
  </si>
  <si>
    <t>SOHG_EST</t>
  </si>
  <si>
    <t>B_SOHAG_TEMA_1</t>
  </si>
  <si>
    <t>B_SOHAG_TEMA_2</t>
  </si>
  <si>
    <t>B_TSH1_TSH2_1</t>
  </si>
  <si>
    <t>B_TSH1_TSH2_2</t>
  </si>
  <si>
    <t>TOSHKA_1</t>
  </si>
  <si>
    <t>B_NESNA_SELW_1</t>
  </si>
  <si>
    <t>B_NESNA_SELW_2</t>
  </si>
  <si>
    <t>N_ESNA</t>
  </si>
  <si>
    <t>B_LUXR_NESNA_1</t>
  </si>
  <si>
    <t>B_LUXR_NESNA_2</t>
  </si>
  <si>
    <t>B_LUXR_QENA_1</t>
  </si>
  <si>
    <t>B_LUXR_QENA_2</t>
  </si>
  <si>
    <t>B_QENA_SFGA_1</t>
  </si>
  <si>
    <t>B_QENA_SFGA_2</t>
  </si>
  <si>
    <t>B_GHALB_NHRM</t>
  </si>
  <si>
    <t>B_GIZA_GHALB</t>
  </si>
  <si>
    <t>ASSUT_TK</t>
  </si>
  <si>
    <t>B_WASS_ASTKR_1</t>
  </si>
  <si>
    <t>B_WASS_ASTKR_2</t>
  </si>
  <si>
    <t>B_ZHRAA_KOR_1</t>
  </si>
  <si>
    <t>B_ZHRAA_KOR_2</t>
  </si>
  <si>
    <t>B_CEST_KRM2_1</t>
  </si>
  <si>
    <t>B_CEST_KRM2_2</t>
  </si>
  <si>
    <t>W_HALFA</t>
  </si>
  <si>
    <t>B_TSH2_HALFA_1</t>
  </si>
  <si>
    <t>B_TSH2_HALFA_2</t>
  </si>
  <si>
    <t>B_INDB_BSUF_1</t>
  </si>
  <si>
    <t>B_INDB_BSUF_2</t>
  </si>
  <si>
    <t>B_INDB_ARSH_1</t>
  </si>
  <si>
    <t>B_INDB_ARSH_2</t>
  </si>
  <si>
    <t>B_STEEL_INDS_1</t>
  </si>
  <si>
    <t>B_STEEL_INDS_2</t>
  </si>
  <si>
    <t>B_SKR_BDR_1</t>
  </si>
  <si>
    <t>B_CMNM_KYAN_1</t>
  </si>
  <si>
    <t>B_CMNM_KYAN_2</t>
  </si>
  <si>
    <t>B_OMID_TRFH_1</t>
  </si>
  <si>
    <t>B_OMID_TRFH_2</t>
  </si>
  <si>
    <t>B_MTMR5_TRFIH2</t>
  </si>
  <si>
    <t>B_MTMR5_TRFIH1</t>
  </si>
  <si>
    <t>B_BASS_HELI_1</t>
  </si>
  <si>
    <t>B_BASS_HELI_2</t>
  </si>
  <si>
    <t>B_HDBA_OCTG2_2</t>
  </si>
  <si>
    <t>B_SBTI_ESTD_1</t>
  </si>
  <si>
    <t>A_KZ50_ETY50_1</t>
  </si>
  <si>
    <t>B_HDEK_HDBA_1</t>
  </si>
  <si>
    <t>B_HDEK_HDBA_2</t>
  </si>
  <si>
    <t>B_STEEL_ZAF2_1</t>
  </si>
  <si>
    <t>B_STEEL_ZAF2_2</t>
  </si>
  <si>
    <t>تم مراجعة المحطة وتبين انه مازال محولات التيار بميديكوم 800 امبير 1 ديسمبر 2020   CT at MEDCO 1/800/1600 and 800 is selected</t>
  </si>
  <si>
    <t>محول تيارلكل الدوائر ب توشكى 2 هي 800 امبير تم التاكد من المحطة في 1 ديسمبر 2020</t>
  </si>
  <si>
    <t xml:space="preserve">الكابل تايع للقاهرة والهوائي يتبع مصر الوسطى و محول تيار
تم الاتصال بمحطة الشرق يوم 1 ديسمبر  2020 والتاكد ان محول التيار من جهة الشرق 800 امبير </t>
  </si>
  <si>
    <t>محول تيار من جهة العز وتم التاكد من م علاء بمحطة العز في  نوفمبر 2020</t>
  </si>
  <si>
    <t>تهالك بعد مخاطبة م حمدي خليفة
تم الاتصال ب م حمادة في نوفمبر 2020 بمحطة التحرير بدر وافاد ان محولات التيار لدوائر منوف وايتاي 1600 امبير وللرابط 2000 امبير</t>
  </si>
  <si>
    <t>محول تيار من جهة العز وتم التاكد من م علاء بمحطة العز في  نوفمبر 2020
محول تيارمن جهة اركوستيل هو 1000 امبير تم التاكد من المحطة يوم 2 نوفمبر 2020</t>
  </si>
  <si>
    <t>محول تيارمن جهة اركوستيل هو 1000 امبير تم التاكد من المحطة يوم 2 نوفمبر 2020</t>
  </si>
  <si>
    <t>15MAYO</t>
  </si>
  <si>
    <t>GAMASA</t>
  </si>
  <si>
    <t>جمصة</t>
  </si>
  <si>
    <t>القناة للسكر</t>
  </si>
  <si>
    <t>15 مايو</t>
  </si>
  <si>
    <t>الاقصر</t>
  </si>
  <si>
    <t>الشرق</t>
  </si>
  <si>
    <t>عين الصيرة</t>
  </si>
  <si>
    <t>باسوس</t>
  </si>
  <si>
    <t>السبتية 1</t>
  </si>
  <si>
    <t>القليوبية</t>
  </si>
  <si>
    <t>أبو قير</t>
  </si>
  <si>
    <t>العامرية</t>
  </si>
  <si>
    <t>سوميد</t>
  </si>
  <si>
    <t>السويس 500</t>
  </si>
  <si>
    <t>القنطرة شرق</t>
  </si>
  <si>
    <t>ابو قير</t>
  </si>
  <si>
    <t>الكريمات 1</t>
  </si>
  <si>
    <t>ابو سلطان</t>
  </si>
  <si>
    <t>الاردن</t>
  </si>
  <si>
    <t>دمياط</t>
  </si>
  <si>
    <t>غرب دمياط</t>
  </si>
  <si>
    <t>توليد بنها</t>
  </si>
  <si>
    <t>XLPE 1600mm2 Elswedy</t>
  </si>
  <si>
    <t>2*XLPE 1600mm2 Elswedy (every circuit two cable in parralel)</t>
  </si>
  <si>
    <t>XLPE 1200mm2 Elswedy energy</t>
  </si>
  <si>
    <t>XLPE 2500mm2</t>
  </si>
  <si>
    <t>XLPE 1*400 cable</t>
  </si>
  <si>
    <t>لاكيلا</t>
  </si>
  <si>
    <t>S2_CPTAL</t>
  </si>
  <si>
    <t>S3_CPTAL</t>
  </si>
  <si>
    <t>B_S1_CPTL_S2_1</t>
  </si>
  <si>
    <t>B_S1_CPTL_S2_2</t>
  </si>
  <si>
    <t>B_S1_CPTL_S3_1</t>
  </si>
  <si>
    <t>B_S1_CPTL_S3_2</t>
  </si>
  <si>
    <t>B_S2_CPTL_S3_2</t>
  </si>
  <si>
    <t>B_S2_CPTL_S3_1</t>
  </si>
  <si>
    <t>N_OCT500</t>
  </si>
  <si>
    <t>A_6OCT5_MAGH_1</t>
  </si>
  <si>
    <t>A_6OCT5_MAGH_2</t>
  </si>
  <si>
    <t>A_6OCT5_NTRN_1</t>
  </si>
  <si>
    <t>A_6OCT5_NTRN_2</t>
  </si>
  <si>
    <t>15_MAY</t>
  </si>
  <si>
    <t>B_TEP50_15MY_1</t>
  </si>
  <si>
    <t>B_TEP50_15MY_2</t>
  </si>
  <si>
    <t>B_ROKHM_15MY_1</t>
  </si>
  <si>
    <t>B_ROKHM_15MY_2</t>
  </si>
  <si>
    <t>B_SKR_WSHR_2</t>
  </si>
  <si>
    <t>W_SHOROK</t>
  </si>
  <si>
    <t>B_WSH_BDR_1</t>
  </si>
  <si>
    <t>BADR_2</t>
  </si>
  <si>
    <t>B_BDR2_BDR_1</t>
  </si>
  <si>
    <t xml:space="preserve">B_BDR2_BDR_2 </t>
  </si>
  <si>
    <t>A_ASSE_SOHG1</t>
  </si>
  <si>
    <t>B_EMSA_ISML_1</t>
  </si>
  <si>
    <t>B_EMSA_ISML_2</t>
  </si>
  <si>
    <t>B_ISML_EQNT_1</t>
  </si>
  <si>
    <t>B_ISML_EQNT_2</t>
  </si>
  <si>
    <t>B_QOSER_SAFG_1</t>
  </si>
  <si>
    <t>B_QOSER_SAFG_2</t>
  </si>
  <si>
    <t>QOSEER</t>
  </si>
  <si>
    <t>B_QOSER_ALAM_1</t>
  </si>
  <si>
    <t>B_QOSER_ALAM_2</t>
  </si>
  <si>
    <t>MRS_ALAM</t>
  </si>
  <si>
    <t>GAMASA20</t>
  </si>
  <si>
    <t>B_WDMT2_GMSA_1</t>
  </si>
  <si>
    <t>B_SMND_TNTA_1</t>
  </si>
  <si>
    <t>B_SMND_TNTA_2</t>
  </si>
  <si>
    <t>B_BOST_MTMZ_2</t>
  </si>
  <si>
    <t>H_MOTMIZ</t>
  </si>
  <si>
    <t>B_NTRON_MTMZ_1</t>
  </si>
  <si>
    <t>B_NTRON_MTMZ_2</t>
  </si>
  <si>
    <t>CANA_SKR</t>
  </si>
  <si>
    <t>تم الاتصال ب م محمد يوسف من محطة بدر 500 وافاد ان كل محولات التيار لدوائر 500 ك ف هي 1/1000/2000 وتم اخيار 2000 امبير اي هي تتحمل 2000 امبير فقط ماعدا دوائر dc هي 1/2000/4000  وتم الاتصال في يوم 15 مارس 2021</t>
  </si>
  <si>
    <t>LEKELA</t>
  </si>
  <si>
    <t>المطورين</t>
  </si>
  <si>
    <t>THERMAL 2*357/54 ACSS/TW ,728kcmil</t>
  </si>
  <si>
    <t>THERMAL 1*357/54 ACSS/TW ,728kcmil</t>
  </si>
  <si>
    <t>PUFFIN/ACSS/TW</t>
  </si>
  <si>
    <t>A_ASSE_SOHG2</t>
  </si>
  <si>
    <t>CWESTNEW</t>
  </si>
  <si>
    <t>T_AMADED</t>
  </si>
  <si>
    <t>MARASY</t>
  </si>
  <si>
    <t>مراسي</t>
  </si>
  <si>
    <t>تم الاتصال بمحطة العميد والتاكد من تغيير كل محولات التيار للدوائر الى 1600 امبير</t>
  </si>
  <si>
    <t>تم الاتصال بمحطة العميد  يوم 16_6_2021 والتاكد من تغيير كل محولات التيار للدوائر الى 1600 امبير</t>
  </si>
  <si>
    <t>كفر الشيخ الجديدة</t>
  </si>
  <si>
    <t>الدائرتين مفصولتين لحين توصيل هذه الدوائر مع الغرب /باسوس من خارج محطة الغرب بحيث تصبح القاهرة 500 متصلة مباشرة ب باسوس دون الدخول على الغرب</t>
  </si>
  <si>
    <t>N_KSHEKH</t>
  </si>
  <si>
    <t>A_SMND_KSHKH_1</t>
  </si>
  <si>
    <t>A_SMND_KSHKH_2</t>
  </si>
  <si>
    <t>A_BRLS_KSHKH_1</t>
  </si>
  <si>
    <t>A_BRLS_KSHKH_2</t>
  </si>
  <si>
    <t>B_NKSHK_SALM1</t>
  </si>
  <si>
    <t>B_NKSHK_SALM2</t>
  </si>
  <si>
    <t>B_KSHI_NKSHK_1</t>
  </si>
  <si>
    <t>B_KSHI_NKSHK_2</t>
  </si>
  <si>
    <t>ZEZENIA</t>
  </si>
  <si>
    <t>SARAYA</t>
  </si>
  <si>
    <t>NARGES</t>
  </si>
  <si>
    <t>سراي</t>
  </si>
  <si>
    <t>النرجس</t>
  </si>
  <si>
    <t>بيانكو</t>
  </si>
  <si>
    <t>XLPE 1600mm2 Energya</t>
  </si>
  <si>
    <t>XLPE 1600mm2 ELSEWEDY CABLES</t>
  </si>
  <si>
    <t>manual no 1</t>
  </si>
  <si>
    <t>manual no 2</t>
  </si>
  <si>
    <t>A_BDR_AMDED</t>
  </si>
  <si>
    <t>A_ABK500_AMDED</t>
  </si>
  <si>
    <t>A_BENB3_TOSH1</t>
  </si>
  <si>
    <t>A_BENB3_TOSH2</t>
  </si>
  <si>
    <t>TOSHK500</t>
  </si>
  <si>
    <t>B_10RM_N10R_2</t>
  </si>
  <si>
    <t>B_AMDED_SNDB_1</t>
  </si>
  <si>
    <t>B_AMDED_SNDB_2</t>
  </si>
  <si>
    <t>B_GMLI_AMDED_1</t>
  </si>
  <si>
    <t>B_GMLI_AMDED_2</t>
  </si>
  <si>
    <t>B_MLAW_SOKR2</t>
  </si>
  <si>
    <t>B_MLAW_SOKR1</t>
  </si>
  <si>
    <t>صان الحجر</t>
  </si>
  <si>
    <t>سيمنز</t>
  </si>
  <si>
    <t>WBAKR</t>
  </si>
  <si>
    <t>B_WBKR_LEKLA_2</t>
  </si>
  <si>
    <t>B_WBKR_LEKLA_1</t>
  </si>
  <si>
    <t>A_WBKR_RGHRB_2</t>
  </si>
  <si>
    <t>A_WBKR_RGHRB_1</t>
  </si>
  <si>
    <t>SANHAGAR (MOBILE)</t>
  </si>
  <si>
    <t>جنوب طنطا</t>
  </si>
  <si>
    <t>الاثاث</t>
  </si>
  <si>
    <t>الجلالة</t>
  </si>
  <si>
    <t>ابوكبير</t>
  </si>
  <si>
    <t>محول التيار عند الوليدية لكل الدوائر 220 هي 1250 للقياس و 2000 للوقاية . اشارة من قطاعات الانتاج والمشرف على قطاع الوليدية بوجود تقادم للمعدات وان اقصى تحميل هو 900 امبير</t>
  </si>
  <si>
    <t>الكوم الاحمر</t>
  </si>
  <si>
    <t>شمال الغردقة</t>
  </si>
  <si>
    <t>جنوب الغردقة</t>
  </si>
  <si>
    <t>A_CWESTNEW_BAS</t>
  </si>
  <si>
    <t>شقير</t>
  </si>
  <si>
    <t>الوليدية الجديدة</t>
  </si>
  <si>
    <t>المنصورة الجديدة</t>
  </si>
  <si>
    <t>اكتوبر 500</t>
  </si>
  <si>
    <t>الجزء الخاص بخطوط بني سويف في منطقة مصر الوسطى 71 كم والجزء الخاص بخطوط المنيا في منطقة مصر الوسطى 73 كم</t>
  </si>
  <si>
    <t>الجزء الخاص بخطوط بني سويف في منطقة مصر الوسطى 71 كم والجزء الخاص بخطوط المنيا في منطقة مصر الوسطى 150 كم</t>
  </si>
  <si>
    <t>LRT2</t>
  </si>
  <si>
    <t>N_HERGDA</t>
  </si>
  <si>
    <t>افاد  م مصطفى مدير عام خطوط اسوان ان الخط ليس حراري وهو 2*380   ويتحمل 1200 امبير</t>
  </si>
  <si>
    <t>الجزء الخاص بخطوط اسيوط بمنطقة مصر الوسطى طوله 289 كم  + الجزء الخاص بخطوط اسوان بمنطقة مصر العليا طوله 95 كم</t>
  </si>
  <si>
    <t xml:space="preserve">الجزء الخاص بخطوط بني سويف بمنطقة مصر الوسطى طوله 72 كم وبه متنقلة بني عريضة والجزء الخاص بمنطة القناة طوله 80 كم </t>
  </si>
  <si>
    <t>N_AWINAT</t>
  </si>
  <si>
    <t>LRT1</t>
  </si>
  <si>
    <t>A_CWETNEW_CW50</t>
  </si>
  <si>
    <t>A_KRIM_TEB500</t>
  </si>
  <si>
    <t>A_HELWN_ZHRAA1</t>
  </si>
  <si>
    <t>A_HELWN_ZHRAA2</t>
  </si>
  <si>
    <t>الجزء التابع لخطوط المنيا (مصر الوسطى) طوله 124 كم والجزء التابع للقناة 123 كم</t>
  </si>
  <si>
    <t>يوجد كابل على نزلات الدائرة XLPE1200 يحد تحميل الدائرة الى 950 امبير</t>
  </si>
  <si>
    <t xml:space="preserve"> الموصل 2*405 طوله عند الدخول على محطة الرخام والجرانيت 5.5 كم </t>
  </si>
  <si>
    <t xml:space="preserve">غير معلوم الباراميتر لهذا النوع من الموصل </t>
  </si>
  <si>
    <t xml:space="preserve">غير معلوم بيانات الكابل </t>
  </si>
  <si>
    <t>ادخال بيانات المحول 2 بالدخيلة وباقي المحولات بالمحطة</t>
  </si>
  <si>
    <t>رئيس قطاع كابلات القاهرة افاد انه يوجد كابلxlp 1200 بين البرجين 32 و 33 تحت فندق تيوليب بتحمل 950 امبير .</t>
  </si>
  <si>
    <t>تم الاتصال ب م عمرو امية من خطوط القاهرة تليفون 01115288547 يوم 13 فبراير 2022  وافاد بوجود الموصل  1*380 كما هو</t>
  </si>
  <si>
    <t>SARAI</t>
  </si>
  <si>
    <t>EL_ALMEN</t>
  </si>
  <si>
    <t>ALNARGES</t>
  </si>
  <si>
    <t>B_BSTN_NARGS_2</t>
  </si>
  <si>
    <t>B_BSTN_NARGS_1</t>
  </si>
  <si>
    <t>B_ZHRA_NARGS_1</t>
  </si>
  <si>
    <t>B_ZHRA_NARGS_2</t>
  </si>
  <si>
    <t>A_AS50_HELWAN</t>
  </si>
  <si>
    <t>A_HELWAN_SMLUT</t>
  </si>
  <si>
    <t>A_GHARB_SMLT_1</t>
  </si>
  <si>
    <t>A_GHARB_SMLT_2</t>
  </si>
  <si>
    <t>A_INSUF_BNSFG1</t>
  </si>
  <si>
    <t>A_INSUF_BNSFG2</t>
  </si>
  <si>
    <t>N_WALDIA</t>
  </si>
  <si>
    <t>A_AS50_NWALDIA</t>
  </si>
  <si>
    <t>Z_MOKATM</t>
  </si>
  <si>
    <t>B_MSTSM_MOKATM</t>
  </si>
  <si>
    <t>B_CEST_MOKATM</t>
  </si>
  <si>
    <t>LRT_2</t>
  </si>
  <si>
    <t>MADINTY</t>
  </si>
  <si>
    <t>محسوبه line prop    ,   محول تيار</t>
  </si>
  <si>
    <t xml:space="preserve">يوجد كابل بين القضبان والخط الهوائي 1200 mm يتحمل 950 امبيربمحطة الشباب  </t>
  </si>
  <si>
    <t xml:space="preserve"> 
تم الاتصال ب م حمادة في نوفمبر 2020 بمحطة التحرير بدر وافاد ان محولات التيار لدوائر منوف وايتاي 1600 امبير وللرابط 2000 امبير</t>
  </si>
  <si>
    <t>TOSHKA-4</t>
  </si>
  <si>
    <t>TOSHKA_4</t>
  </si>
  <si>
    <t>B_TSH4_TSH2_1</t>
  </si>
  <si>
    <t>B_TSH4_TSH2_2</t>
  </si>
  <si>
    <t>B_AWNT_TSH4_1</t>
  </si>
  <si>
    <t>B_AWNT_TSH4_2</t>
  </si>
  <si>
    <t>مطلوب الورق الرسمي الذي ارسله المهندس اشرف لطفي و م اياد من خطوط القناة بخصوص سعة خط اسمنت المصرية / الكوستيل</t>
  </si>
  <si>
    <t>توشكى 4</t>
  </si>
  <si>
    <t>TOSHKA-3</t>
  </si>
  <si>
    <t>TOSHKA_3</t>
  </si>
  <si>
    <t>توشكى 3</t>
  </si>
  <si>
    <t>HOSHESA</t>
  </si>
  <si>
    <t>حوش عيسى</t>
  </si>
  <si>
    <t>1*506 AAAC</t>
  </si>
  <si>
    <t>NAHDA</t>
  </si>
  <si>
    <t xml:space="preserve">افاد م مصطفى عبد الحسيب من مشروعات كابلات القاهرة في يوم 24 مارس 2022 انه لم ينته بعد ادخال كابلات في دوائر الجمال / اكتوبر والهضبة / اكتوبر و و 12 كم من القاهرة 500 / اكتوبر </t>
  </si>
  <si>
    <t>الملاحظة</t>
  </si>
  <si>
    <t>التاريخ</t>
  </si>
  <si>
    <t>النهضة</t>
  </si>
  <si>
    <t>KOM_AHMR</t>
  </si>
  <si>
    <t>B_OBOR_NHDA_1</t>
  </si>
  <si>
    <t>B_OBOR_NHDA_2</t>
  </si>
  <si>
    <t>B_HELI_NHDA_1</t>
  </si>
  <si>
    <t>B_HELI_NHDA_2</t>
  </si>
  <si>
    <t>MADENTY</t>
  </si>
  <si>
    <t>B_MDNTY_SARY_1</t>
  </si>
  <si>
    <t>B_MDNTY_SARY_2</t>
  </si>
  <si>
    <t>B_CGAD_MDNTY_1</t>
  </si>
  <si>
    <t>B_CGAD_MDNTY_2</t>
  </si>
  <si>
    <t>B_INDB_KAHMR_1</t>
  </si>
  <si>
    <t>B_INDB_KAHMR_2</t>
  </si>
  <si>
    <t>B_KAHMR_WFYOM1</t>
  </si>
  <si>
    <t>B_KAHMR_WFYOM2</t>
  </si>
  <si>
    <t>B_HDAM_TSH3</t>
  </si>
  <si>
    <t>B_MEDI_TSH3</t>
  </si>
  <si>
    <t>B_TSH3_TSH2_1</t>
  </si>
  <si>
    <t>B_TSH3_TSH2_2</t>
  </si>
  <si>
    <t xml:space="preserve">مفتاح الخلية ناحية ايتاي القديمة لايتحمل اكثر من 1250 امبير
</t>
  </si>
  <si>
    <t>الشباب</t>
  </si>
  <si>
    <t>بدر 2</t>
  </si>
  <si>
    <t>بهتيم</t>
  </si>
  <si>
    <t>بنبان 2</t>
  </si>
  <si>
    <t>بنبان 4</t>
  </si>
  <si>
    <t>توليد بني سويف</t>
  </si>
  <si>
    <t>اسمنت العربية</t>
  </si>
  <si>
    <t>اسمنت المصرية</t>
  </si>
  <si>
    <t>الغرب القديمة</t>
  </si>
  <si>
    <t>دمنهور الغازية</t>
  </si>
  <si>
    <t>الاقتصادية</t>
  </si>
  <si>
    <t>العلمين</t>
  </si>
  <si>
    <t>الكريمات (2و3)</t>
  </si>
  <si>
    <t>جنوب المعادي</t>
  </si>
  <si>
    <t>مغاغة</t>
  </si>
  <si>
    <t>ميناء شرق بورسعيد</t>
  </si>
  <si>
    <t xml:space="preserve">الجنوب </t>
  </si>
  <si>
    <t>غرب اسيوط</t>
  </si>
  <si>
    <t>اسنا الجديدة</t>
  </si>
  <si>
    <t>توليد الشمال</t>
  </si>
  <si>
    <t>بورسعيد BOOT</t>
  </si>
  <si>
    <t>الرخام والجرانيت</t>
  </si>
  <si>
    <t xml:space="preserve"> محول التيار عند الوليدية لكل دوائر 220 هي 1250 للقياس و 2000 للوقاية . يوجد كابل 1*1200 بين الخلية و الدائرة وهي تتحمل 950 امبير من ناحية محطة غرب اسيوط طولها 70 متر . محول التيار عند غرب اسيوط 1/1600 و عند الوليدية 1/1200 عند م فهمي</t>
  </si>
  <si>
    <t>صقر قريس</t>
  </si>
  <si>
    <t>تمي الامديد</t>
  </si>
  <si>
    <t>طلخا</t>
  </si>
  <si>
    <t>توسيع ابو المطامير</t>
  </si>
  <si>
    <t>وادي النقرة</t>
  </si>
  <si>
    <t>المقطم</t>
  </si>
  <si>
    <t>اكتوبر.6</t>
  </si>
  <si>
    <t>توليد اكتوبر</t>
  </si>
  <si>
    <t>توسيع توليد اكتوبر</t>
  </si>
  <si>
    <t>اركوستيل</t>
  </si>
  <si>
    <t>بترول اسيوط</t>
  </si>
  <si>
    <t>عتاقة القديمة</t>
  </si>
  <si>
    <t xml:space="preserve"> العوينات الجديدة</t>
  </si>
  <si>
    <t>بنبان 3</t>
  </si>
  <si>
    <t>بنبان 1</t>
  </si>
  <si>
    <t>الغرب الجديدة</t>
  </si>
  <si>
    <t>توسيع ايتاي</t>
  </si>
  <si>
    <t>الاسماعيلية الجديدة</t>
  </si>
  <si>
    <t>HERGAD_G</t>
  </si>
  <si>
    <t>ربط (طلخا, المحلة, ميت غمر)</t>
  </si>
  <si>
    <t>السويس الحرارية</t>
  </si>
  <si>
    <t>السويس BOOT</t>
  </si>
  <si>
    <t>الترفيهية</t>
  </si>
  <si>
    <t>طبرق</t>
  </si>
  <si>
    <t>وادي حلفا</t>
  </si>
  <si>
    <t xml:space="preserve">الوطنية </t>
  </si>
  <si>
    <t>اللاهون</t>
  </si>
  <si>
    <t>محولات التيار في طامية 1/800/1600 امبير وتم اختيار 1600 امبير</t>
  </si>
  <si>
    <t>اسمنت أ</t>
  </si>
  <si>
    <t>اسيوط البخارية</t>
  </si>
  <si>
    <t>اسنا</t>
  </si>
  <si>
    <t>تم فك متنقلة زيزينيا 4 سبتمبر 2022 من على الدائرة</t>
  </si>
  <si>
    <t xml:space="preserve"> تم حسابه ب line prop</t>
  </si>
  <si>
    <t xml:space="preserve">  محول تيار من الطرفين</t>
  </si>
  <si>
    <t>كفر الشيخ القديمة</t>
  </si>
  <si>
    <t>عتاقة الجديدة</t>
  </si>
  <si>
    <t>الكريمات</t>
  </si>
  <si>
    <t>EL_LAHON</t>
  </si>
  <si>
    <t>B_TAMEA_LAHON1</t>
  </si>
  <si>
    <t>B_TAMEA_LAHON2</t>
  </si>
  <si>
    <t>B_LAHON_KORMT1</t>
  </si>
  <si>
    <t>B_LAHON_KORMT2</t>
  </si>
  <si>
    <t>سوميد السويس</t>
  </si>
  <si>
    <t>ND2</t>
  </si>
  <si>
    <t>العاشر الجديدة</t>
  </si>
  <si>
    <t>HOSH_ESA</t>
  </si>
  <si>
    <t xml:space="preserve"> الموصل 2*405 طوله عند الدخول على محطة الرخام والجرانيت 5.5 كم . متنقلة الهيدروجين الاخضر مركبة على هذه الدائرة </t>
  </si>
  <si>
    <t>غرب بكر</t>
  </si>
  <si>
    <t xml:space="preserve">Zewal (MOBILE)سابقا  </t>
  </si>
  <si>
    <t>زويل سابقا</t>
  </si>
  <si>
    <t>هذه الدائرة عليها متنقلة الحمرا على بعد 4.5 كم من محطة مراسي على دائرة مراسي / العلمين</t>
  </si>
  <si>
    <t>العين السخنة</t>
  </si>
  <si>
    <t>المساعيد  سابقا</t>
  </si>
  <si>
    <t>تم الغاء متنقلة الضبعة</t>
  </si>
  <si>
    <t xml:space="preserve">متنقلتي محطة دمو قدرة 2*75 م ف ا . واحد منهم في مخزن المحطة والاخر تم نقله الى اسيوط مطلوب السؤال عن مكان تركيبه بالضبط </t>
  </si>
  <si>
    <t>ينتظر دخول محول جديد بمحطة عروق الصلب لزيادة احمال المحطة . افادت المحطة يوم 12/12/2022 انه يتوقع دخول المحول الجديد خلال سته اشهر</t>
  </si>
  <si>
    <t>دخول محول قريبا في سفاجا رقم 2 بدل المحول المتهالك قدرة 75 م ف ا AEG  والمحول الجديد قدرة 125 م ف ا منقول من سمالوط كان رقم 8 السويدي</t>
  </si>
  <si>
    <t xml:space="preserve">ينتظر دخول المحول الثالث بمحطة بني سويف الصناعية قدرة 175 م ف ا السويدي تم الاتصال بالمحطة يوم 12/20/2022وافادت انه لم يتم توريد المحول الثالث بعد </t>
  </si>
  <si>
    <t>يوجد خطة لانشاء دائرتي توشكى 2 / توشكى 4 رقم 3 و 4 ولم يتم البدا بعد افاد بذلك م محمد حامد خطوط اسوان يوم 12/24/2022</t>
  </si>
  <si>
    <t xml:space="preserve"> ( CT at ALUMINUM AND NAG-HAM measure 400 and protection 800 ) محول تيارالقياس للالمنيوم  ونجع حمادي 1/400/800 وتم اختيار 400</t>
  </si>
  <si>
    <t>تم الاتصال بالمهندس وليد حسني من العاصمة الادارية وافاد ان كل محولات التيار للدوائر جهد 500 ك ف هي 1/2000 امبير  وتم الاتصال يوم 23 من يونيو 2021  .   و تم الاتصال ب م محمد يوسف من محطة بدر 500 وافاد ان كل محولات التيار لدوائر 500 ك ف هي 1/1000/2000 وتم اخيار 2000 امبير اي هي تتحمل 2000 امبير فقط ماعدا دوائر dc هي 1/2000/4000  وتم الاتصال في يوم 15 مارس 2021</t>
  </si>
  <si>
    <t>تم الاتصال بالمهندس وليد حسني من العاصمة الادارية وافاد ان كل محولات التيار للدوائر جهد 500 ك ف هي 1/2000 امبير  وتم الاتصال يوم 23 من يونيو 2021  و محول تيار عند زهراء المعادي ايضا 1/2000 امبير</t>
  </si>
  <si>
    <t>LRT_1</t>
  </si>
  <si>
    <t>Arabic Line Name</t>
  </si>
  <si>
    <t>English Line Name</t>
  </si>
  <si>
    <t>Line Conductor Type</t>
  </si>
  <si>
    <t>Length
[KM]</t>
  </si>
  <si>
    <t>Equivelant Parameters</t>
  </si>
  <si>
    <t>CT Ratio</t>
  </si>
  <si>
    <t>Capacity</t>
  </si>
  <si>
    <t>Shunt</t>
  </si>
  <si>
    <t>Online System Names</t>
  </si>
  <si>
    <t>Parameters in P.U. [100 MVA Base]</t>
  </si>
  <si>
    <t xml:space="preserve">Parameters in Ohm and for B Mho  </t>
  </si>
  <si>
    <t>Current Capacity</t>
  </si>
  <si>
    <t>Designed</t>
  </si>
  <si>
    <t>Section 1</t>
  </si>
  <si>
    <t>Section 2</t>
  </si>
  <si>
    <t>Section 3</t>
  </si>
  <si>
    <t>[A]</t>
  </si>
  <si>
    <t>[MVA]</t>
  </si>
  <si>
    <t>Conductor Type</t>
  </si>
  <si>
    <t>Line Name</t>
  </si>
  <si>
    <t>From
Station</t>
  </si>
  <si>
    <t>To
Station</t>
  </si>
  <si>
    <t/>
  </si>
  <si>
    <t>CAIRO.W-NEW</t>
  </si>
  <si>
    <t>4*506 AAAC</t>
  </si>
  <si>
    <t>Thermal Stacir 1*238/97</t>
  </si>
  <si>
    <t>Thermal Invar 1*255/88</t>
  </si>
  <si>
    <t>Two Cable in Parralel of Cable L-Pr Brilli800</t>
  </si>
  <si>
    <t>6-OCTOBR</t>
  </si>
  <si>
    <t>Gas Insulated Busbar (Zero Branch)</t>
  </si>
  <si>
    <t>Cable Hi-Pr Dilion 1267</t>
  </si>
  <si>
    <t>Thermal Invar 1*238/97</t>
  </si>
  <si>
    <t>Thermal 1*290/88</t>
  </si>
  <si>
    <t>Thermal 1*439/46 GT A.C.S.R</t>
  </si>
  <si>
    <t>2*236 AAAC</t>
  </si>
  <si>
    <t>Thermal Double Stacir 2*238/97</t>
  </si>
  <si>
    <t>Thermal Double 2*255/98 ACSS</t>
  </si>
  <si>
    <t>Thermal Double 2*255/98</t>
  </si>
  <si>
    <t>Thermal Invar 431 mm</t>
  </si>
  <si>
    <t>Thermal double 2*255/88</t>
  </si>
  <si>
    <t>KOM.AHMAR</t>
  </si>
  <si>
    <t>LAHON</t>
  </si>
  <si>
    <t>BENBAN-4</t>
  </si>
  <si>
    <t>BENBAN-3</t>
  </si>
  <si>
    <t>BENBAN-2</t>
  </si>
  <si>
    <t>BENBAN-1</t>
  </si>
  <si>
    <t>WADI-HALFA</t>
  </si>
  <si>
    <t>1*120/21 ACSR</t>
  </si>
  <si>
    <t>1*235.6 AAAC</t>
  </si>
  <si>
    <t>1*323/75 ACSR</t>
  </si>
  <si>
    <t>1*326/62.5 ACSR</t>
  </si>
  <si>
    <t>1*323/77 ACSR</t>
  </si>
  <si>
    <t>1*400/70 ACO</t>
  </si>
  <si>
    <t>Conductor Type List</t>
  </si>
  <si>
    <t xml:space="preserve">Parameters in Ohm/KM and for B Mho/KM  </t>
  </si>
  <si>
    <t>Capacity
[A]</t>
  </si>
  <si>
    <t>Note</t>
  </si>
  <si>
    <r>
      <t>B1*10</t>
    </r>
    <r>
      <rPr>
        <vertAlign val="superscript"/>
        <sz val="9"/>
        <rFont val="Cambria"/>
        <family val="1"/>
        <scheme val="major"/>
      </rPr>
      <t>-6</t>
    </r>
  </si>
  <si>
    <r>
      <t>B0*10</t>
    </r>
    <r>
      <rPr>
        <vertAlign val="superscript"/>
        <sz val="9"/>
        <rFont val="Cambria"/>
        <family val="1"/>
        <scheme val="major"/>
      </rPr>
      <t>-6</t>
    </r>
  </si>
  <si>
    <t>Arabic
Station Name</t>
  </si>
  <si>
    <t>English
Station Name</t>
  </si>
  <si>
    <t>Nominal Voltage
[KV]</t>
  </si>
  <si>
    <t>Rating
[MVA]</t>
  </si>
  <si>
    <t>REACTANCES
[P.U]</t>
  </si>
  <si>
    <t>Base
[MVA]</t>
  </si>
  <si>
    <t>Tap Changer</t>
  </si>
  <si>
    <t>Full Load
Losses
[KW]</t>
  </si>
  <si>
    <t>Resistance R
[Refer to High Wind]</t>
  </si>
  <si>
    <t>Online System
Station Name</t>
  </si>
  <si>
    <t>File
No.</t>
  </si>
  <si>
    <t>No of
Steps</t>
  </si>
  <si>
    <t>First Tap
[KV]</t>
  </si>
  <si>
    <t>Last Tap
[KV]</t>
  </si>
  <si>
    <t>Neut.
Tap No</t>
  </si>
  <si>
    <r>
      <t>X</t>
    </r>
    <r>
      <rPr>
        <b/>
        <vertAlign val="subscript"/>
        <sz val="9"/>
        <color theme="1"/>
        <rFont val="Cambria"/>
        <family val="1"/>
        <scheme val="major"/>
      </rPr>
      <t>HM</t>
    </r>
  </si>
  <si>
    <r>
      <t>X</t>
    </r>
    <r>
      <rPr>
        <b/>
        <vertAlign val="subscript"/>
        <sz val="9"/>
        <color theme="1"/>
        <rFont val="Cambria"/>
        <family val="1"/>
        <scheme val="major"/>
      </rPr>
      <t>HL</t>
    </r>
  </si>
  <si>
    <r>
      <t>X</t>
    </r>
    <r>
      <rPr>
        <b/>
        <vertAlign val="subscript"/>
        <sz val="9"/>
        <color theme="1"/>
        <rFont val="Cambria"/>
        <family val="1"/>
        <scheme val="major"/>
      </rPr>
      <t>ML</t>
    </r>
  </si>
  <si>
    <t>[Ohm]</t>
  </si>
  <si>
    <t>[P.U]</t>
  </si>
  <si>
    <t>Tr</t>
  </si>
  <si>
    <t>HELWAN</t>
  </si>
  <si>
    <t>Total Length
[KM]</t>
  </si>
  <si>
    <t xml:space="preserve"> تم تغيير محول التيار جهة طابا من 1/2000 الى 1/1000 في  2010  , الخط الهوائي من طابا الى طويبة</t>
  </si>
  <si>
    <t>M_MASEID</t>
  </si>
  <si>
    <r>
      <t xml:space="preserve">افاد م محمد طه من مشروعات كابلات القاهرة في يوم 22 ديسمبر 2022 انه لم ينته بعد من عمل  كابلات في دوائر الهضبة / اكتوبردخولا على محطة الخمائل الجديدة و وجاري العمل في كابل طوله 7 كم من </t>
    </r>
    <r>
      <rPr>
        <sz val="16"/>
        <color rgb="FFC00000"/>
        <rFont val="Arial"/>
        <family val="2"/>
      </rPr>
      <t>القاهرة 500 / اكتوبر</t>
    </r>
    <r>
      <rPr>
        <sz val="16"/>
        <rFont val="Arial"/>
        <family val="2"/>
      </rPr>
      <t xml:space="preserve">وتم الغاء مشروع كابلات في دوائر الجمال / اكتوبر وافاد ايضا ان الكابلين المتوازيان الزيتي في دائرة </t>
    </r>
    <r>
      <rPr>
        <sz val="16"/>
        <color rgb="FFC00000"/>
        <rFont val="Arial"/>
        <family val="2"/>
      </rPr>
      <t>جنوب المعادي / عين الصيرة رقم 1</t>
    </r>
    <r>
      <rPr>
        <sz val="16"/>
        <rFont val="Arial"/>
        <family val="2"/>
      </rPr>
      <t xml:space="preserve"> جاري احلالهما بكابل 1*1600</t>
    </r>
  </si>
  <si>
    <t>2*507 AAAC</t>
  </si>
  <si>
    <t>MANSOURA</t>
  </si>
  <si>
    <t>ALAMIN</t>
  </si>
  <si>
    <t>MARASI</t>
  </si>
  <si>
    <t>SIL
[MW]</t>
  </si>
  <si>
    <t>جاري نقل المحول جهد 500/220 ك ف نوع سيمنز بمحطة بنبان 3 الذي كان مركب على دائرة السد العالي / نجع حمادي الى محطة زهراء المعادي غالبا  وذلك لزيادة تحميل المحولات العاملة وللمحول المنقول نفس الجهد وimpedance لمحولات زهراء المعادي</t>
  </si>
  <si>
    <t>EIN-SOKHNA</t>
  </si>
  <si>
    <t>CAIRO-WST</t>
  </si>
  <si>
    <t>CAIRO.500</t>
  </si>
  <si>
    <t>KURAIMAT-I</t>
  </si>
  <si>
    <t>RAS.GHARB</t>
  </si>
  <si>
    <t>WST.BAKR</t>
  </si>
  <si>
    <t>ABO-ZABAL</t>
  </si>
  <si>
    <t>ZHRA.MAADI</t>
  </si>
  <si>
    <t>KAFR.ZYAIT</t>
  </si>
  <si>
    <t>WADI-NATRON</t>
  </si>
  <si>
    <t>TIMY.AMDID</t>
  </si>
  <si>
    <t>MAGAGA-WST</t>
  </si>
  <si>
    <t>EST.ASSUT</t>
  </si>
  <si>
    <t>INDS.BANISW</t>
  </si>
  <si>
    <t>HIGH.DAM</t>
  </si>
  <si>
    <t>K-SHEKH-NEW</t>
  </si>
  <si>
    <t>EST.BANHA</t>
  </si>
  <si>
    <t>OCTOBR.500</t>
  </si>
  <si>
    <t>EST.SOHAG</t>
  </si>
  <si>
    <t>SHOBRA-KHMA</t>
  </si>
  <si>
    <t>CAIRO.N-GEN</t>
  </si>
  <si>
    <t>HELUPLS</t>
  </si>
  <si>
    <t>BAHTEM-I</t>
  </si>
  <si>
    <t>CAIRO-SOTH</t>
  </si>
  <si>
    <t>WADI-HOF</t>
  </si>
  <si>
    <t>HADABA-I</t>
  </si>
  <si>
    <t>OCT-NORTH</t>
  </si>
  <si>
    <t>MOTAWREEN</t>
  </si>
  <si>
    <t>SOTH.TEBBEN</t>
  </si>
  <si>
    <t>SABTIA.I</t>
  </si>
  <si>
    <t>CAIRO.NRTH</t>
  </si>
  <si>
    <t>CAIRO-NRTH</t>
  </si>
  <si>
    <t>SABTIA.II</t>
  </si>
  <si>
    <t>MTRO-RAMSIS</t>
  </si>
  <si>
    <t>CAIRO-EST</t>
  </si>
  <si>
    <t>MERO-ABASIA</t>
  </si>
  <si>
    <t>MAN.NASER</t>
  </si>
  <si>
    <t>SKR-KORSH</t>
  </si>
  <si>
    <t>MOSTKBL</t>
  </si>
  <si>
    <t>MOKATTAM</t>
  </si>
  <si>
    <t>BAHTEM-II</t>
  </si>
  <si>
    <t>ROKHM&amp;GRNET</t>
  </si>
  <si>
    <t>BIANCO</t>
  </si>
  <si>
    <t>HADABA-II</t>
  </si>
  <si>
    <t>WST.SHROK</t>
  </si>
  <si>
    <t>WTANIA-SOLP</t>
  </si>
  <si>
    <t>SUEZ-II</t>
  </si>
  <si>
    <t>SUEZ.CMNT</t>
  </si>
  <si>
    <t>OROOK.SOLP</t>
  </si>
  <si>
    <t>SOLP-SUEZ</t>
  </si>
  <si>
    <t>ELMSRA.CMNT</t>
  </si>
  <si>
    <t>EZZ-SUEZ</t>
  </si>
  <si>
    <t>ELARBA.CMNT</t>
  </si>
  <si>
    <t>GANOUB.110</t>
  </si>
  <si>
    <t>BADR-II</t>
  </si>
  <si>
    <t>SWDY.CMNT</t>
  </si>
  <si>
    <t>SOMED.SUEZ</t>
  </si>
  <si>
    <t>GBL.GLALA</t>
  </si>
  <si>
    <t>MINA.PORSID</t>
  </si>
  <si>
    <t>ISMAELLIA</t>
  </si>
  <si>
    <t>MASAEED</t>
  </si>
  <si>
    <t>SOTH-HURGDA</t>
  </si>
  <si>
    <t>MRSA.ALAM</t>
  </si>
  <si>
    <t>HURGADA-GEN</t>
  </si>
  <si>
    <t>GBL.ZEET</t>
  </si>
  <si>
    <t>NRTH-HURGDA</t>
  </si>
  <si>
    <t>SHARM-GEN</t>
  </si>
  <si>
    <t>SHOKAIR</t>
  </si>
  <si>
    <t>KAFR-SHEKH</t>
  </si>
  <si>
    <t>MANSORA-NEW</t>
  </si>
  <si>
    <t>SIDI-SALM</t>
  </si>
  <si>
    <t>KAFR-DAWAR</t>
  </si>
  <si>
    <t>AMEREIA</t>
  </si>
  <si>
    <t>GHAZL</t>
  </si>
  <si>
    <t>ETHELIN</t>
  </si>
  <si>
    <t>KARMOS</t>
  </si>
  <si>
    <t>HADED-DKHLA</t>
  </si>
  <si>
    <t>EXT.A.MTMR</t>
  </si>
  <si>
    <t>BRGARBTRFHA</t>
  </si>
  <si>
    <t>DMNHOR-GIS</t>
  </si>
  <si>
    <t>TAHRIR-BADR</t>
  </si>
  <si>
    <t>RMY.ELGWY</t>
  </si>
  <si>
    <t>SOTH.TANTA</t>
  </si>
  <si>
    <t>ABO.GHALEB</t>
  </si>
  <si>
    <t>WEST-FAYUM</t>
  </si>
  <si>
    <t>EST-OYNAT</t>
  </si>
  <si>
    <t>NEW-OYNAT</t>
  </si>
  <si>
    <t>BINSWF-EAST</t>
  </si>
  <si>
    <t>WST.ASSYUT</t>
  </si>
  <si>
    <t>SUGR.CANAL</t>
  </si>
  <si>
    <t>HADAYEK.OCT</t>
  </si>
  <si>
    <t>ELGAMMAL</t>
  </si>
  <si>
    <t>SOTH-QUENA</t>
  </si>
  <si>
    <t>ASWAN-DAM</t>
  </si>
  <si>
    <t>WAD.NOKRA</t>
  </si>
  <si>
    <t>NAG.HAM-GEN</t>
  </si>
  <si>
    <t>PETRL-ASSUT</t>
  </si>
  <si>
    <t>ARISH-CMNT</t>
  </si>
  <si>
    <t>HADED-MSREN</t>
  </si>
  <si>
    <t>CMT-MENIA</t>
  </si>
  <si>
    <t>BNISWF.WEST</t>
  </si>
  <si>
    <t xml:space="preserve">at bassous measure c.t 2000A and protection 1500 A 
 </t>
  </si>
  <si>
    <t>ZAFRANA-I</t>
  </si>
  <si>
    <t>ZAFRANA-II</t>
  </si>
  <si>
    <t>ZAFRANA_I</t>
  </si>
  <si>
    <t>Section4</t>
  </si>
  <si>
    <t>ALEX WEST</t>
  </si>
  <si>
    <t>يوجد كابل 1*1200 بين الخلية و الدائرة وهي تتحمل 1050 امبير ولكن افادت الوردية ان السعة المتاحة 1500 امبير</t>
  </si>
  <si>
    <t xml:space="preserve">المحولات في الشبكة كل الجهود ( 500 و 220 و 132 و 66 ) موصلة ستار 
بينما الجهود الاقل من 66 موصلة دلتا ماعدا 
المحول 1 في عروق الصلب  جهد 220/33/6.9 قدرة 105/90/15 م ف ا .نجد ان الملف جهد 33 ك ف موصل ستار 
ومحولي اللاهون  و محولي المقطم ومحولي الجمال قدرة 75/75/25 م ف ا   و جهد 220/24/24 ك ف  واحد من الملفين جهد 24 ك ف Y وسعته 75 م ف ا والاخر دلتا وسعته 25 م ف ا </t>
  </si>
  <si>
    <t>القناة</t>
  </si>
  <si>
    <t>الاسكندرية وغرب الدلتا</t>
  </si>
  <si>
    <t>مصر العليا</t>
  </si>
  <si>
    <t xml:space="preserve">يوجد كابل 1*1200 بين الخلية و الدائرة وهي تتحمل 950 امبير من ناحية محطة غرب اسيوط طولها 90 متر . اشارة من قطاع الوقاية بمصر الوسطى انه تم ضبط انذار جهاز overload على 1000 امبير والفصل على 1200 امبير  من الجهتين ورقم الملف  19 . </t>
  </si>
  <si>
    <t>نجع حمادي الصناعية</t>
  </si>
  <si>
    <t>ALEX_WST</t>
  </si>
  <si>
    <t>Industrial_NAG-HAM</t>
  </si>
  <si>
    <t>Obor 5</t>
  </si>
  <si>
    <t>OBOUR5</t>
  </si>
  <si>
    <t>B_10RM_OBOUR_2</t>
  </si>
  <si>
    <t>B_10RM_OBUR5_1</t>
  </si>
  <si>
    <t>B_OBOUR5_ABZ_1</t>
  </si>
  <si>
    <t>B_OBOUR5_ABZ_2</t>
  </si>
  <si>
    <t>جزء الكابل هو الدخول على محطة العبور 5</t>
  </si>
  <si>
    <t>B_WALEX_KRIR1</t>
  </si>
  <si>
    <t>B_WALEX_KRIR2</t>
  </si>
  <si>
    <t>B_AMRI_WALEX_1</t>
  </si>
  <si>
    <t>B_AMRI_WALEX_2</t>
  </si>
  <si>
    <t>الاقتصادية 2</t>
  </si>
  <si>
    <t>EKTESADEYA_2</t>
  </si>
  <si>
    <t>2*500 AAAC</t>
  </si>
  <si>
    <t>1*454 AAAC</t>
  </si>
  <si>
    <t>B_LRT1_BADR_1</t>
  </si>
  <si>
    <t>B_LRT1_BADR_2</t>
  </si>
  <si>
    <t>B_LRT1_LRT2_1</t>
  </si>
  <si>
    <t>B_LRT1_LRT2_2</t>
  </si>
  <si>
    <t>B_ABKB_SHRK_1</t>
  </si>
  <si>
    <t>B_ABKB_SHRK_2</t>
  </si>
  <si>
    <t>B_SOKN_SGLF1</t>
  </si>
  <si>
    <t>B_SOKNG_SGLF2</t>
  </si>
  <si>
    <t>B_SARAY_SOKN_1</t>
  </si>
  <si>
    <t>B_SARAY_SOKN_2</t>
  </si>
  <si>
    <t>SUEZ_GLF</t>
  </si>
  <si>
    <t>B_GABL_NHERGD1</t>
  </si>
  <si>
    <t>B_GABL_NHERGD2</t>
  </si>
  <si>
    <t>B_NHERGD_HERG1</t>
  </si>
  <si>
    <t>B_NHERGD_HERG2</t>
  </si>
  <si>
    <t>B_ASW1_NKRA_1</t>
  </si>
  <si>
    <t>B_ASW1_NKRA_2</t>
  </si>
  <si>
    <t>B_BEN4_NKRA_1</t>
  </si>
  <si>
    <t>B_BEN4_NKRA_2</t>
  </si>
  <si>
    <t xml:space="preserve"> 37.3كم في محافظة الشرقية و 62 كم في محافظة بورسعيد</t>
  </si>
  <si>
    <t xml:space="preserve"> كل كابل من الكابلين موصل على وحدتين والكابلين داخلين على T SECTION بمفتاح على دائرةالنبق / شرم الشيخ رقم 1 داخل محطة شرم الشيخ</t>
  </si>
  <si>
    <t xml:space="preserve">    يوجد كابل 1*2000 بين الخلية و الدائرة وهي تتحمل 1400 امبير من ناحية محطة غرب اسيوط طولها 70 متر وقد كان الكابل القديم 1*1200</t>
  </si>
  <si>
    <t xml:space="preserve">    يوجد كابل 1*2000 بين الخلية و الدائرة وهي تتحمل 1400 امبير من ناحية محطة غرب اسيوط طولها 70 متر وقد كان الكابل القديم 1*1201</t>
  </si>
  <si>
    <t xml:space="preserve">  60كيلو ادفو + 31 كيلو الاقصر </t>
  </si>
  <si>
    <t>محول تيارعند سلوا وفي محطة سلوا وصلت محولات تيار 1/2500 لكن لم يتم تركيبها بعد 2 ابريل 2023</t>
  </si>
  <si>
    <t>محول تيارعند سلوا وفي محطة سلوا وصلت محولات تيار 1/2500 لكن لم يتم تركيبها بعد 2 ابريل 2024</t>
  </si>
  <si>
    <t>تم التواصل  مع م عمرو امية من خطوط القاهرة تليفون 01115288547 يوم 3 ابريل 2023  وافاد انه يوجد  مشروع مستقبلي بجعل الخط حراري مزدوج</t>
  </si>
  <si>
    <t>طول 102 كم يتبع الجانب المصري ونوع الموصل 2*380 و 67 كم يتبع الجانب السوداني ونوع الموصل 2*240/40 ACO</t>
  </si>
  <si>
    <t xml:space="preserve"> يوجد 145 كم تابع لمصر الوسطى و 145 تابع لمصر العليا ومجموع طول الخط 290 كم 
</t>
  </si>
  <si>
    <t>ربط ( الرمي الجوي , ND1 , ND2 )</t>
  </si>
  <si>
    <t>RABT ( RAMY, ND1, ND2)</t>
  </si>
  <si>
    <t>ND1</t>
  </si>
  <si>
    <t>HPS12</t>
  </si>
  <si>
    <t>B_BSHI_EGAM_1</t>
  </si>
  <si>
    <t>B_BSHI_EGAM_2</t>
  </si>
  <si>
    <t>B_BSHI_NBRI_1</t>
  </si>
  <si>
    <t>B_BSHI_NBRI_2</t>
  </si>
  <si>
    <t>مصر الوسطى 60 كم   +   في مصر العليا  ( 90 كم قنا +  60 كم سوهاج  )</t>
  </si>
  <si>
    <t>A_AS50_NH50_1</t>
  </si>
  <si>
    <t>A_NWALDIA_NH50</t>
  </si>
  <si>
    <t>مدينتي الجديدة</t>
  </si>
  <si>
    <t>محطة المجد
 (العبور 5 سابقا )</t>
  </si>
  <si>
    <t>العبورالجديدة</t>
  </si>
  <si>
    <t>SOMD_SUZ</t>
  </si>
  <si>
    <t>EMS Notes</t>
  </si>
  <si>
    <t>Operation  Notes</t>
  </si>
  <si>
    <t>القاهرة</t>
  </si>
  <si>
    <t>وسط الدلتا</t>
  </si>
  <si>
    <t>مصر الوسطي</t>
  </si>
  <si>
    <t>Equation</t>
  </si>
  <si>
    <t>Data Entery</t>
  </si>
  <si>
    <t>Equation from Lnlst</t>
  </si>
  <si>
    <t>Data Entry</t>
  </si>
  <si>
    <t>Planning  Notes</t>
  </si>
  <si>
    <t>Circuit Type</t>
  </si>
  <si>
    <t>Circuit</t>
  </si>
  <si>
    <t>Cable</t>
  </si>
  <si>
    <t>Circuit &amp; Cable</t>
  </si>
  <si>
    <t>Lines Parameter Source</t>
  </si>
  <si>
    <t>مهمات متصلة بالدائرة 
Mobiles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</si>
</sst>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ج.م.‏&quot;\ * #,##0.00_-;_-&quot;ج.م.‏&quot;\ * #,##0.00\-;_-&quot;ج.م.‏&quot;\ * &quot;-&quot;??_-;_-@_-"/>
    <numFmt numFmtId="165" formatCode="_-* #,##0.00_-;_-* #,##0.00\-;_-* &quot;-&quot;??_-;_-@_-"/>
    <numFmt numFmtId="166" formatCode="0.000000"/>
    <numFmt numFmtId="167" formatCode="[$-409]d\-mmm\-yyyy;@"/>
    <numFmt numFmtId="168" formatCode="0.0000"/>
    <numFmt numFmtId="169" formatCode="0.0000000"/>
    <numFmt numFmtId="170" formatCode="0.000"/>
    <numFmt numFmtId="173" formatCode="0.00000000"/>
  </numFmts>
  <fonts count="79" x14ac:knownFonts="1">
    <font>
      <sz val="10"/>
      <name val="Arial"/>
      <charset val="17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b/>
      <sz val="11"/>
      <color rgb="FFFA7D00"/>
      <name val="Arial"/>
      <family val="2"/>
      <charset val="178"/>
    </font>
    <font>
      <sz val="11"/>
      <color rgb="FF006100"/>
      <name val="Calibri"/>
      <family val="2"/>
      <charset val="178"/>
      <scheme val="minor"/>
    </font>
    <font>
      <sz val="11"/>
      <color theme="1"/>
      <name val="Calibri"/>
      <family val="2"/>
    </font>
    <font>
      <sz val="11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8"/>
      <color rgb="FFFF0000"/>
      <name val="Arial"/>
      <family val="2"/>
    </font>
    <font>
      <sz val="12"/>
      <color rgb="FFFF0000"/>
      <name val="Arial"/>
      <family val="2"/>
    </font>
    <font>
      <sz val="16"/>
      <name val="Arial"/>
      <family val="2"/>
    </font>
    <font>
      <b/>
      <sz val="10"/>
      <name val="Cambria"/>
      <family val="1"/>
      <scheme val="major"/>
    </font>
    <font>
      <sz val="9"/>
      <name val="Cambria"/>
      <family val="1"/>
      <scheme val="major"/>
    </font>
    <font>
      <sz val="8"/>
      <name val="Cambria"/>
      <family val="1"/>
      <scheme val="major"/>
    </font>
    <font>
      <sz val="10"/>
      <name val="Cambria"/>
      <family val="1"/>
      <scheme val="major"/>
    </font>
    <font>
      <b/>
      <sz val="9"/>
      <name val="Cambria"/>
      <family val="1"/>
      <scheme val="major"/>
    </font>
    <font>
      <sz val="8"/>
      <color theme="1"/>
      <name val="Cambria"/>
      <family val="1"/>
      <scheme val="major"/>
    </font>
    <font>
      <sz val="8"/>
      <color indexed="8"/>
      <name val="Cambria"/>
      <family val="1"/>
      <scheme val="major"/>
    </font>
    <font>
      <vertAlign val="superscript"/>
      <sz val="9"/>
      <name val="Cambria"/>
      <family val="1"/>
      <scheme val="major"/>
    </font>
    <font>
      <sz val="8"/>
      <color rgb="FF000099"/>
      <name val="Cambria"/>
      <family val="1"/>
      <scheme val="major"/>
    </font>
    <font>
      <u/>
      <sz val="8"/>
      <color rgb="FF000099"/>
      <name val="Cambria"/>
      <family val="1"/>
      <scheme val="major"/>
    </font>
    <font>
      <b/>
      <sz val="9"/>
      <color theme="1"/>
      <name val="Cambria"/>
      <family val="1"/>
      <scheme val="major"/>
    </font>
    <font>
      <b/>
      <sz val="8"/>
      <name val="Cambria"/>
      <family val="1"/>
      <scheme val="major"/>
    </font>
    <font>
      <b/>
      <vertAlign val="subscript"/>
      <sz val="9"/>
      <color theme="1"/>
      <name val="Cambria"/>
      <family val="1"/>
      <scheme val="major"/>
    </font>
    <font>
      <b/>
      <sz val="8"/>
      <color indexed="8"/>
      <name val="Cambria"/>
      <family val="1"/>
      <scheme val="major"/>
    </font>
    <font>
      <b/>
      <sz val="8"/>
      <color rgb="FF000099"/>
      <name val="Cambria"/>
      <family val="1"/>
      <scheme val="major"/>
    </font>
    <font>
      <b/>
      <sz val="8"/>
      <color indexed="12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u/>
      <sz val="8"/>
      <color indexed="12"/>
      <name val="Cambria"/>
      <family val="1"/>
      <scheme val="major"/>
    </font>
    <font>
      <b/>
      <sz val="8"/>
      <color rgb="FF000080"/>
      <name val="Cambria"/>
      <family val="1"/>
      <scheme val="major"/>
    </font>
    <font>
      <b/>
      <sz val="8"/>
      <color indexed="18"/>
      <name val="Cambria"/>
      <family val="1"/>
      <scheme val="major"/>
    </font>
    <font>
      <b/>
      <sz val="8"/>
      <color rgb="FF0000FF"/>
      <name val="Cambria"/>
      <family val="1"/>
      <scheme val="major"/>
    </font>
    <font>
      <b/>
      <sz val="8"/>
      <color indexed="36"/>
      <name val="Cambria"/>
      <family val="1"/>
      <scheme val="major"/>
    </font>
    <font>
      <sz val="16"/>
      <color rgb="FFC00000"/>
      <name val="Arial"/>
      <family val="2"/>
    </font>
    <font>
      <b/>
      <sz val="10"/>
      <color rgb="FF000080"/>
      <name val="Cambria"/>
      <family val="1"/>
      <scheme val="major"/>
    </font>
    <font>
      <b/>
      <sz val="6"/>
      <color indexed="8"/>
      <name val="Cambria"/>
      <family val="1"/>
      <scheme val="major"/>
    </font>
    <font>
      <b/>
      <sz val="6"/>
      <name val="Cambria"/>
      <family val="1"/>
      <scheme val="major"/>
    </font>
    <font>
      <b/>
      <sz val="7"/>
      <color rgb="FF000080"/>
      <name val="Cambria"/>
      <family val="1"/>
      <scheme val="major"/>
    </font>
    <font>
      <b/>
      <sz val="6.5"/>
      <color rgb="FF000080"/>
      <name val="Cambria"/>
      <family val="1"/>
      <scheme val="major"/>
    </font>
    <font>
      <b/>
      <sz val="5"/>
      <name val="Cambria"/>
      <family val="1"/>
      <scheme val="major"/>
    </font>
    <font>
      <sz val="11"/>
      <color rgb="FF000000"/>
      <name val="Calibri"/>
    </font>
    <font>
      <b/>
      <sz val="9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C0C0C0"/>
        <bgColor rgb="FFC0C0C0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 style="medium">
        <color indexed="64"/>
      </right>
      <top/>
      <bottom style="thin">
        <color rgb="FFD0D7E5"/>
      </bottom>
      <diagonal/>
    </border>
  </borders>
  <cellStyleXfs count="42215">
    <xf numFmtId="0" fontId="0" fillId="0" borderId="0"/>
    <xf numFmtId="165" fontId="30" fillId="0" borderId="0" applyFont="0" applyFill="0" applyBorder="0" applyAlignment="0" applyProtection="0"/>
    <xf numFmtId="0" fontId="3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1" fillId="0" borderId="0"/>
    <xf numFmtId="0" fontId="30" fillId="0" borderId="0"/>
    <xf numFmtId="0" fontId="31" fillId="0" borderId="0"/>
    <xf numFmtId="0" fontId="2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1" fillId="0" borderId="0"/>
    <xf numFmtId="0" fontId="3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4" fillId="0" borderId="0"/>
    <xf numFmtId="0" fontId="34" fillId="0" borderId="0" applyNumberFormat="0" applyFill="0" applyBorder="0" applyAlignment="0" applyProtection="0">
      <alignment vertical="top"/>
      <protection locked="0"/>
    </xf>
    <xf numFmtId="165" fontId="25" fillId="0" borderId="0" applyFont="0" applyFill="0" applyBorder="0" applyAlignment="0" applyProtection="0"/>
    <xf numFmtId="0" fontId="23" fillId="0" borderId="0"/>
    <xf numFmtId="0" fontId="23" fillId="0" borderId="0"/>
    <xf numFmtId="0" fontId="2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2" fillId="0" borderId="0"/>
    <xf numFmtId="0" fontId="2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2" fillId="0" borderId="0"/>
    <xf numFmtId="0" fontId="2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5" fillId="0" borderId="0"/>
    <xf numFmtId="0" fontId="36" fillId="0" borderId="0"/>
    <xf numFmtId="0" fontId="19" fillId="0" borderId="0"/>
    <xf numFmtId="0" fontId="37" fillId="17" borderId="51" applyNumberFormat="0" applyAlignment="0" applyProtection="0"/>
    <xf numFmtId="164" fontId="25" fillId="0" borderId="0" applyFont="0" applyFill="0" applyBorder="0" applyAlignment="0" applyProtection="0"/>
    <xf numFmtId="0" fontId="38" fillId="16" borderId="0" applyNumberFormat="0" applyBorder="0" applyAlignment="0" applyProtection="0"/>
    <xf numFmtId="0" fontId="25" fillId="0" borderId="0"/>
    <xf numFmtId="0" fontId="32" fillId="0" borderId="0"/>
    <xf numFmtId="0" fontId="19" fillId="0" borderId="0"/>
    <xf numFmtId="0" fontId="19" fillId="0" borderId="0"/>
    <xf numFmtId="0" fontId="25" fillId="0" borderId="0"/>
    <xf numFmtId="0" fontId="19" fillId="0" borderId="0"/>
    <xf numFmtId="0" fontId="19" fillId="0" borderId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165" fontId="40" fillId="0" borderId="0" applyFont="0" applyFill="0" applyBorder="0" applyAlignment="0" applyProtection="0"/>
    <xf numFmtId="0" fontId="41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27">
    <xf numFmtId="0" fontId="0" fillId="0" borderId="0" xfId="0"/>
    <xf numFmtId="0" fontId="34" fillId="0" borderId="0" xfId="111" applyAlignment="1" applyProtection="1"/>
    <xf numFmtId="0" fontId="28" fillId="20" borderId="1" xfId="0" applyFont="1" applyFill="1" applyBorder="1" applyAlignment="1">
      <alignment horizontal="center" vertical="center"/>
    </xf>
    <xf numFmtId="0" fontId="28" fillId="20" borderId="1" xfId="0" applyFont="1" applyFill="1" applyBorder="1" applyAlignment="1">
      <alignment vertical="center"/>
    </xf>
    <xf numFmtId="0" fontId="43" fillId="21" borderId="1" xfId="0" applyFont="1" applyFill="1" applyBorder="1" applyAlignment="1">
      <alignment horizontal="center" vertical="center"/>
    </xf>
    <xf numFmtId="167" fontId="44" fillId="21" borderId="1" xfId="0" applyNumberFormat="1" applyFont="1" applyFill="1" applyBorder="1" applyAlignment="1">
      <alignment horizontal="center" vertical="center"/>
    </xf>
    <xf numFmtId="0" fontId="25" fillId="0" borderId="0" xfId="1701"/>
    <xf numFmtId="0" fontId="28" fillId="20" borderId="9" xfId="0" applyFont="1" applyFill="1" applyBorder="1" applyAlignment="1">
      <alignment vertical="center"/>
    </xf>
    <xf numFmtId="0" fontId="45" fillId="20" borderId="1" xfId="0" applyFont="1" applyFill="1" applyBorder="1" applyAlignment="1">
      <alignment vertical="center" wrapText="1"/>
    </xf>
    <xf numFmtId="0" fontId="49" fillId="0" borderId="0" xfId="1701" applyFont="1" applyAlignment="1">
      <alignment horizontal="center" vertical="center"/>
    </xf>
    <xf numFmtId="0" fontId="48" fillId="6" borderId="33" xfId="1701" applyFont="1" applyFill="1" applyBorder="1" applyAlignment="1">
      <alignment horizontal="center" vertical="center"/>
    </xf>
    <xf numFmtId="0" fontId="48" fillId="6" borderId="14" xfId="1701" applyFont="1" applyFill="1" applyBorder="1" applyAlignment="1">
      <alignment horizontal="center" vertical="center"/>
    </xf>
    <xf numFmtId="0" fontId="49" fillId="0" borderId="0" xfId="1701" applyFont="1" applyAlignment="1">
      <alignment vertical="center"/>
    </xf>
    <xf numFmtId="0" fontId="49" fillId="2" borderId="0" xfId="1701" applyFont="1" applyFill="1" applyAlignment="1">
      <alignment vertical="center"/>
    </xf>
    <xf numFmtId="0" fontId="49" fillId="0" borderId="0" xfId="1701" applyFont="1"/>
    <xf numFmtId="0" fontId="48" fillId="6" borderId="17" xfId="1701" applyFont="1" applyFill="1" applyBorder="1" applyAlignment="1">
      <alignment horizontal="center" vertical="center"/>
    </xf>
    <xf numFmtId="0" fontId="48" fillId="6" borderId="15" xfId="1701" applyFont="1" applyFill="1" applyBorder="1" applyAlignment="1">
      <alignment horizontal="center" vertical="center"/>
    </xf>
    <xf numFmtId="0" fontId="46" fillId="0" borderId="0" xfId="1701" applyFont="1" applyAlignment="1">
      <alignment vertical="center"/>
    </xf>
    <xf numFmtId="0" fontId="47" fillId="5" borderId="19" xfId="1701" applyFont="1" applyFill="1" applyBorder="1" applyAlignment="1">
      <alignment horizontal="center" vertical="center"/>
    </xf>
    <xf numFmtId="0" fontId="47" fillId="5" borderId="20" xfId="1701" applyFont="1" applyFill="1" applyBorder="1" applyAlignment="1">
      <alignment horizontal="center" vertical="center"/>
    </xf>
    <xf numFmtId="0" fontId="47" fillId="5" borderId="61" xfId="1701" applyFont="1" applyFill="1" applyBorder="1" applyAlignment="1">
      <alignment horizontal="center" vertical="center"/>
    </xf>
    <xf numFmtId="0" fontId="47" fillId="5" borderId="55" xfId="1701" applyFont="1" applyFill="1" applyBorder="1" applyAlignment="1">
      <alignment horizontal="center" vertical="center"/>
    </xf>
    <xf numFmtId="0" fontId="52" fillId="6" borderId="28" xfId="1701" applyFont="1" applyFill="1" applyBorder="1" applyAlignment="1">
      <alignment horizontal="center" vertical="center"/>
    </xf>
    <xf numFmtId="0" fontId="54" fillId="2" borderId="33" xfId="1701" applyFont="1" applyFill="1" applyBorder="1" applyAlignment="1">
      <alignment horizontal="center" vertical="center"/>
    </xf>
    <xf numFmtId="0" fontId="54" fillId="2" borderId="13" xfId="1701" applyFont="1" applyFill="1" applyBorder="1" applyAlignment="1">
      <alignment horizontal="center" vertical="center"/>
    </xf>
    <xf numFmtId="0" fontId="54" fillId="2" borderId="25" xfId="1701" applyFont="1" applyFill="1" applyBorder="1" applyAlignment="1">
      <alignment horizontal="center" vertical="center"/>
    </xf>
    <xf numFmtId="0" fontId="54" fillId="2" borderId="21" xfId="1701" applyFont="1" applyFill="1" applyBorder="1" applyAlignment="1">
      <alignment horizontal="center" vertical="center"/>
    </xf>
    <xf numFmtId="0" fontId="54" fillId="2" borderId="58" xfId="1701" applyFont="1" applyFill="1" applyBorder="1" applyAlignment="1">
      <alignment horizontal="center" vertical="center"/>
    </xf>
    <xf numFmtId="0" fontId="52" fillId="6" borderId="4" xfId="1701" applyFont="1" applyFill="1" applyBorder="1" applyAlignment="1">
      <alignment horizontal="center" vertical="center"/>
    </xf>
    <xf numFmtId="0" fontId="54" fillId="2" borderId="14" xfId="1701" applyFont="1" applyFill="1" applyBorder="1" applyAlignment="1">
      <alignment horizontal="center" vertical="center"/>
    </xf>
    <xf numFmtId="0" fontId="54" fillId="2" borderId="1" xfId="1701" applyFont="1" applyFill="1" applyBorder="1" applyAlignment="1">
      <alignment horizontal="center" vertical="center"/>
    </xf>
    <xf numFmtId="0" fontId="54" fillId="2" borderId="8" xfId="1701" applyFont="1" applyFill="1" applyBorder="1" applyAlignment="1">
      <alignment horizontal="center" vertical="center"/>
    </xf>
    <xf numFmtId="0" fontId="54" fillId="2" borderId="23" xfId="1701" applyFont="1" applyFill="1" applyBorder="1" applyAlignment="1">
      <alignment horizontal="center" vertical="center"/>
    </xf>
    <xf numFmtId="0" fontId="54" fillId="2" borderId="54" xfId="1701" applyFont="1" applyFill="1" applyBorder="1" applyAlignment="1">
      <alignment horizontal="center" vertical="center"/>
    </xf>
    <xf numFmtId="0" fontId="48" fillId="6" borderId="39" xfId="1701" applyFont="1" applyFill="1" applyBorder="1" applyAlignment="1">
      <alignment horizontal="center" vertical="center"/>
    </xf>
    <xf numFmtId="0" fontId="54" fillId="2" borderId="15" xfId="1701" applyFont="1" applyFill="1" applyBorder="1" applyAlignment="1">
      <alignment horizontal="center" vertical="center"/>
    </xf>
    <xf numFmtId="0" fontId="54" fillId="2" borderId="7" xfId="1701" applyFont="1" applyFill="1" applyBorder="1" applyAlignment="1">
      <alignment horizontal="center" vertical="center"/>
    </xf>
    <xf numFmtId="0" fontId="54" fillId="2" borderId="16" xfId="1701" applyFont="1" applyFill="1" applyBorder="1" applyAlignment="1">
      <alignment horizontal="center" vertical="center"/>
    </xf>
    <xf numFmtId="0" fontId="54" fillId="2" borderId="24" xfId="1701" applyFont="1" applyFill="1" applyBorder="1" applyAlignment="1">
      <alignment horizontal="center" vertical="center"/>
    </xf>
    <xf numFmtId="0" fontId="54" fillId="2" borderId="59" xfId="1701" applyFont="1" applyFill="1" applyBorder="1" applyAlignment="1">
      <alignment horizontal="center" vertical="center"/>
    </xf>
    <xf numFmtId="0" fontId="52" fillId="6" borderId="12" xfId="1701" applyFont="1" applyFill="1" applyBorder="1" applyAlignment="1">
      <alignment horizontal="center" vertical="center"/>
    </xf>
    <xf numFmtId="0" fontId="54" fillId="2" borderId="17" xfId="1701" applyFont="1" applyFill="1" applyBorder="1" applyAlignment="1">
      <alignment horizontal="center" vertical="center"/>
    </xf>
    <xf numFmtId="0" fontId="54" fillId="2" borderId="2" xfId="1701" applyFont="1" applyFill="1" applyBorder="1" applyAlignment="1">
      <alignment horizontal="center" vertical="center"/>
    </xf>
    <xf numFmtId="0" fontId="54" fillId="2" borderId="68" xfId="1701" applyFont="1" applyFill="1" applyBorder="1" applyAlignment="1">
      <alignment horizontal="center" vertical="center"/>
    </xf>
    <xf numFmtId="0" fontId="54" fillId="2" borderId="52" xfId="1701" applyFont="1" applyFill="1" applyBorder="1" applyAlignment="1">
      <alignment horizontal="center" vertical="center"/>
    </xf>
    <xf numFmtId="0" fontId="54" fillId="2" borderId="37" xfId="1701" applyFont="1" applyFill="1" applyBorder="1" applyAlignment="1">
      <alignment horizontal="center" vertical="center"/>
    </xf>
    <xf numFmtId="0" fontId="52" fillId="6" borderId="39" xfId="1701" applyFont="1" applyFill="1" applyBorder="1" applyAlignment="1">
      <alignment horizontal="center" vertical="center"/>
    </xf>
    <xf numFmtId="0" fontId="48" fillId="6" borderId="4" xfId="1701" applyFont="1" applyFill="1" applyBorder="1" applyAlignment="1">
      <alignment horizontal="center" vertical="center"/>
    </xf>
    <xf numFmtId="0" fontId="27" fillId="0" borderId="0" xfId="1701" applyFont="1"/>
    <xf numFmtId="0" fontId="51" fillId="6" borderId="4" xfId="1701" applyFont="1" applyFill="1" applyBorder="1" applyAlignment="1">
      <alignment horizontal="center" vertical="center"/>
    </xf>
    <xf numFmtId="0" fontId="55" fillId="2" borderId="54" xfId="1701" applyFont="1" applyFill="1" applyBorder="1" applyAlignment="1">
      <alignment horizontal="center" vertical="center"/>
    </xf>
    <xf numFmtId="0" fontId="52" fillId="6" borderId="4" xfId="1701" applyFont="1" applyFill="1" applyBorder="1" applyAlignment="1">
      <alignment horizontal="center" vertical="center" wrapText="1"/>
    </xf>
    <xf numFmtId="0" fontId="52" fillId="6" borderId="4" xfId="206" applyFont="1" applyFill="1" applyBorder="1" applyAlignment="1">
      <alignment horizontal="center" vertical="center" wrapText="1"/>
    </xf>
    <xf numFmtId="0" fontId="54" fillId="2" borderId="14" xfId="206" applyFont="1" applyFill="1" applyBorder="1" applyAlignment="1">
      <alignment horizontal="center" vertical="center"/>
    </xf>
    <xf numFmtId="0" fontId="54" fillId="2" borderId="1" xfId="206" applyFont="1" applyFill="1" applyBorder="1" applyAlignment="1">
      <alignment horizontal="center" vertical="center"/>
    </xf>
    <xf numFmtId="0" fontId="54" fillId="2" borderId="8" xfId="206" applyFont="1" applyFill="1" applyBorder="1" applyAlignment="1">
      <alignment horizontal="center" vertical="center"/>
    </xf>
    <xf numFmtId="0" fontId="54" fillId="2" borderId="23" xfId="206" applyFont="1" applyFill="1" applyBorder="1" applyAlignment="1">
      <alignment horizontal="center" vertical="center"/>
    </xf>
    <xf numFmtId="0" fontId="54" fillId="2" borderId="54" xfId="206" applyFont="1" applyFill="1" applyBorder="1" applyAlignment="1">
      <alignment horizontal="center" vertical="center"/>
    </xf>
    <xf numFmtId="0" fontId="25" fillId="0" borderId="0" xfId="1701" applyAlignment="1">
      <alignment vertical="center"/>
    </xf>
    <xf numFmtId="0" fontId="57" fillId="6" borderId="2" xfId="1701" applyFont="1" applyFill="1" applyBorder="1" applyAlignment="1">
      <alignment horizontal="center" vertical="center"/>
    </xf>
    <xf numFmtId="0" fontId="57" fillId="6" borderId="1" xfId="1701" applyFont="1" applyFill="1" applyBorder="1" applyAlignment="1">
      <alignment horizontal="center" vertical="center"/>
    </xf>
    <xf numFmtId="0" fontId="57" fillId="13" borderId="4" xfId="502" applyFont="1" applyFill="1" applyBorder="1" applyAlignment="1">
      <alignment horizontal="center" vertical="center"/>
    </xf>
    <xf numFmtId="0" fontId="57" fillId="6" borderId="7" xfId="1701" applyFont="1" applyFill="1" applyBorder="1" applyAlignment="1">
      <alignment horizontal="center" vertical="center"/>
    </xf>
    <xf numFmtId="0" fontId="57" fillId="13" borderId="17" xfId="502" applyFont="1" applyFill="1" applyBorder="1" applyAlignment="1">
      <alignment horizontal="center" vertical="center"/>
    </xf>
    <xf numFmtId="0" fontId="61" fillId="11" borderId="23" xfId="111" applyFont="1" applyFill="1" applyBorder="1" applyAlignment="1" applyProtection="1">
      <alignment horizontal="center" vertical="center"/>
    </xf>
    <xf numFmtId="0" fontId="61" fillId="11" borderId="24" xfId="111" applyFont="1" applyFill="1" applyBorder="1" applyAlignment="1" applyProtection="1">
      <alignment horizontal="center" vertical="center"/>
    </xf>
    <xf numFmtId="0" fontId="57" fillId="13" borderId="14" xfId="502" applyFont="1" applyFill="1" applyBorder="1" applyAlignment="1">
      <alignment horizontal="center" vertical="center"/>
    </xf>
    <xf numFmtId="0" fontId="57" fillId="13" borderId="15" xfId="502" applyFont="1" applyFill="1" applyBorder="1" applyAlignment="1">
      <alignment horizontal="center" vertical="center"/>
    </xf>
    <xf numFmtId="0" fontId="57" fillId="13" borderId="21" xfId="502" applyFont="1" applyFill="1" applyBorder="1" applyAlignment="1">
      <alignment horizontal="center" vertical="center"/>
    </xf>
    <xf numFmtId="0" fontId="57" fillId="13" borderId="33" xfId="502" applyFont="1" applyFill="1" applyBorder="1" applyAlignment="1">
      <alignment horizontal="center" vertical="center"/>
    </xf>
    <xf numFmtId="0" fontId="57" fillId="6" borderId="13" xfId="1701" applyFont="1" applyFill="1" applyBorder="1" applyAlignment="1">
      <alignment horizontal="center" vertical="center"/>
    </xf>
    <xf numFmtId="0" fontId="57" fillId="6" borderId="25" xfId="1701" applyFont="1" applyFill="1" applyBorder="1" applyAlignment="1">
      <alignment horizontal="center" vertical="center"/>
    </xf>
    <xf numFmtId="0" fontId="57" fillId="6" borderId="8" xfId="1701" applyFont="1" applyFill="1" applyBorder="1" applyAlignment="1">
      <alignment horizontal="center" vertical="center"/>
    </xf>
    <xf numFmtId="0" fontId="57" fillId="13" borderId="23" xfId="502" applyFont="1" applyFill="1" applyBorder="1" applyAlignment="1">
      <alignment horizontal="center" vertical="center"/>
    </xf>
    <xf numFmtId="0" fontId="57" fillId="13" borderId="24" xfId="502" applyFont="1" applyFill="1" applyBorder="1" applyAlignment="1">
      <alignment horizontal="center" vertical="center"/>
    </xf>
    <xf numFmtId="0" fontId="57" fillId="6" borderId="16" xfId="1701" applyFont="1" applyFill="1" applyBorder="1" applyAlignment="1">
      <alignment horizontal="center" vertical="center"/>
    </xf>
    <xf numFmtId="0" fontId="57" fillId="5" borderId="31" xfId="1701" applyFont="1" applyFill="1" applyBorder="1" applyAlignment="1">
      <alignment horizontal="center" vertical="center"/>
    </xf>
    <xf numFmtId="0" fontId="62" fillId="13" borderId="69" xfId="502" applyFont="1" applyFill="1" applyBorder="1" applyAlignment="1">
      <alignment horizontal="center" vertical="center"/>
    </xf>
    <xf numFmtId="0" fontId="57" fillId="13" borderId="25" xfId="502" applyFont="1" applyFill="1" applyBorder="1" applyAlignment="1">
      <alignment horizontal="center" vertical="center"/>
    </xf>
    <xf numFmtId="0" fontId="57" fillId="6" borderId="33" xfId="1701" applyFont="1" applyFill="1" applyBorder="1" applyAlignment="1">
      <alignment horizontal="center" vertical="center"/>
    </xf>
    <xf numFmtId="0" fontId="57" fillId="6" borderId="69" xfId="1701" applyFont="1" applyFill="1" applyBorder="1" applyAlignment="1">
      <alignment horizontal="center" vertical="center"/>
    </xf>
    <xf numFmtId="0" fontId="62" fillId="13" borderId="5" xfId="502" applyFont="1" applyFill="1" applyBorder="1" applyAlignment="1">
      <alignment horizontal="center" vertical="center"/>
    </xf>
    <xf numFmtId="0" fontId="57" fillId="13" borderId="8" xfId="502" applyFont="1" applyFill="1" applyBorder="1" applyAlignment="1">
      <alignment horizontal="center" vertical="center"/>
    </xf>
    <xf numFmtId="0" fontId="57" fillId="6" borderId="14" xfId="1701" applyFont="1" applyFill="1" applyBorder="1" applyAlignment="1">
      <alignment horizontal="center" vertical="center"/>
    </xf>
    <xf numFmtId="0" fontId="57" fillId="6" borderId="5" xfId="1701" applyFont="1" applyFill="1" applyBorder="1" applyAlignment="1">
      <alignment horizontal="center" vertical="center"/>
    </xf>
    <xf numFmtId="0" fontId="57" fillId="13" borderId="5" xfId="502" applyFont="1" applyFill="1" applyBorder="1" applyAlignment="1">
      <alignment horizontal="center" vertical="center"/>
    </xf>
    <xf numFmtId="0" fontId="62" fillId="13" borderId="8" xfId="502" applyFont="1" applyFill="1" applyBorder="1" applyAlignment="1">
      <alignment horizontal="center" vertical="center"/>
    </xf>
    <xf numFmtId="0" fontId="57" fillId="13" borderId="16" xfId="502" applyFont="1" applyFill="1" applyBorder="1" applyAlignment="1">
      <alignment horizontal="center" vertical="center"/>
    </xf>
    <xf numFmtId="0" fontId="57" fillId="6" borderId="15" xfId="1701" applyFont="1" applyFill="1" applyBorder="1" applyAlignment="1">
      <alignment horizontal="center" vertical="center"/>
    </xf>
    <xf numFmtId="0" fontId="57" fillId="6" borderId="70" xfId="1701" applyFont="1" applyFill="1" applyBorder="1" applyAlignment="1">
      <alignment horizontal="center" vertical="center"/>
    </xf>
    <xf numFmtId="0" fontId="50" fillId="18" borderId="8" xfId="1701" applyFont="1" applyFill="1" applyBorder="1" applyAlignment="1">
      <alignment horizontal="center" vertical="center" wrapText="1"/>
    </xf>
    <xf numFmtId="0" fontId="50" fillId="14" borderId="15" xfId="1701" applyFont="1" applyFill="1" applyBorder="1" applyAlignment="1">
      <alignment horizontal="center" vertical="center" wrapText="1"/>
    </xf>
    <xf numFmtId="0" fontId="50" fillId="14" borderId="7" xfId="1701" applyFont="1" applyFill="1" applyBorder="1" applyAlignment="1">
      <alignment horizontal="center" vertical="center" wrapText="1"/>
    </xf>
    <xf numFmtId="0" fontId="50" fillId="14" borderId="39" xfId="1701" applyFont="1" applyFill="1" applyBorder="1" applyAlignment="1">
      <alignment horizontal="center" vertical="center" wrapText="1"/>
    </xf>
    <xf numFmtId="0" fontId="62" fillId="13" borderId="33" xfId="502" applyFont="1" applyFill="1" applyBorder="1" applyAlignment="1">
      <alignment horizontal="center" vertical="center"/>
    </xf>
    <xf numFmtId="166" fontId="65" fillId="6" borderId="13" xfId="1701" applyNumberFormat="1" applyFont="1" applyFill="1" applyBorder="1" applyAlignment="1">
      <alignment horizontal="center" vertical="center"/>
    </xf>
    <xf numFmtId="166" fontId="65" fillId="6" borderId="25" xfId="1701" applyNumberFormat="1" applyFont="1" applyFill="1" applyBorder="1" applyAlignment="1">
      <alignment horizontal="center" vertical="center"/>
    </xf>
    <xf numFmtId="0" fontId="57" fillId="11" borderId="33" xfId="1701" applyFont="1" applyFill="1" applyBorder="1" applyAlignment="1">
      <alignment horizontal="center" vertical="center"/>
    </xf>
    <xf numFmtId="1" fontId="64" fillId="15" borderId="13" xfId="1701" applyNumberFormat="1" applyFont="1" applyFill="1" applyBorder="1" applyAlignment="1">
      <alignment horizontal="center" vertical="center"/>
    </xf>
    <xf numFmtId="0" fontId="57" fillId="13" borderId="13" xfId="502" applyFont="1" applyFill="1" applyBorder="1" applyAlignment="1">
      <alignment horizontal="center" vertical="center"/>
    </xf>
    <xf numFmtId="0" fontId="57" fillId="13" borderId="28" xfId="502" applyFont="1" applyFill="1" applyBorder="1" applyAlignment="1">
      <alignment horizontal="center" vertical="center"/>
    </xf>
    <xf numFmtId="0" fontId="57" fillId="9" borderId="21" xfId="1701" applyFont="1" applyFill="1" applyBorder="1" applyAlignment="1">
      <alignment horizontal="center" vertical="center" wrapText="1"/>
    </xf>
    <xf numFmtId="0" fontId="62" fillId="13" borderId="14" xfId="502" applyFont="1" applyFill="1" applyBorder="1" applyAlignment="1">
      <alignment horizontal="center" vertical="center"/>
    </xf>
    <xf numFmtId="0" fontId="64" fillId="6" borderId="1" xfId="1701" applyFont="1" applyFill="1" applyBorder="1" applyAlignment="1">
      <alignment horizontal="center" vertical="center" wrapText="1"/>
    </xf>
    <xf numFmtId="166" fontId="65" fillId="6" borderId="2" xfId="1701" applyNumberFormat="1" applyFont="1" applyFill="1" applyBorder="1" applyAlignment="1">
      <alignment horizontal="center" vertical="center"/>
    </xf>
    <xf numFmtId="166" fontId="65" fillId="6" borderId="68" xfId="1701" applyNumberFormat="1" applyFont="1" applyFill="1" applyBorder="1" applyAlignment="1">
      <alignment horizontal="center" vertical="center"/>
    </xf>
    <xf numFmtId="0" fontId="59" fillId="7" borderId="17" xfId="1701" applyFont="1" applyFill="1" applyBorder="1" applyAlignment="1">
      <alignment horizontal="center" vertical="center"/>
    </xf>
    <xf numFmtId="0" fontId="57" fillId="13" borderId="1" xfId="502" applyFont="1" applyFill="1" applyBorder="1" applyAlignment="1">
      <alignment horizontal="center" vertical="center"/>
    </xf>
    <xf numFmtId="0" fontId="62" fillId="13" borderId="4" xfId="502" applyFont="1" applyFill="1" applyBorder="1" applyAlignment="1">
      <alignment horizontal="center" vertical="center"/>
    </xf>
    <xf numFmtId="0" fontId="67" fillId="13" borderId="14" xfId="502" applyFont="1" applyFill="1" applyBorder="1" applyAlignment="1">
      <alignment horizontal="center" vertical="center"/>
    </xf>
    <xf numFmtId="0" fontId="67" fillId="13" borderId="8" xfId="502" applyFont="1" applyFill="1" applyBorder="1" applyAlignment="1">
      <alignment horizontal="center" vertical="center"/>
    </xf>
    <xf numFmtId="166" fontId="65" fillId="6" borderId="1" xfId="1701" applyNumberFormat="1" applyFont="1" applyFill="1" applyBorder="1" applyAlignment="1">
      <alignment horizontal="center" vertical="center"/>
    </xf>
    <xf numFmtId="166" fontId="65" fillId="6" borderId="8" xfId="1701" applyNumberFormat="1" applyFont="1" applyFill="1" applyBorder="1" applyAlignment="1">
      <alignment horizontal="center" vertical="center"/>
    </xf>
    <xf numFmtId="0" fontId="57" fillId="11" borderId="14" xfId="1701" applyFont="1" applyFill="1" applyBorder="1" applyAlignment="1">
      <alignment horizontal="center" vertical="center"/>
    </xf>
    <xf numFmtId="0" fontId="57" fillId="15" borderId="14" xfId="1701" applyFont="1" applyFill="1" applyBorder="1" applyAlignment="1">
      <alignment horizontal="center" vertical="center"/>
    </xf>
    <xf numFmtId="1" fontId="64" fillId="15" borderId="1" xfId="1701" applyNumberFormat="1" applyFont="1" applyFill="1" applyBorder="1" applyAlignment="1">
      <alignment horizontal="center" vertical="center"/>
    </xf>
    <xf numFmtId="0" fontId="66" fillId="15" borderId="8" xfId="1701" applyFont="1" applyFill="1" applyBorder="1" applyAlignment="1">
      <alignment horizontal="center" vertical="center"/>
    </xf>
    <xf numFmtId="0" fontId="59" fillId="7" borderId="14" xfId="1701" applyFont="1" applyFill="1" applyBorder="1" applyAlignment="1">
      <alignment horizontal="center" vertical="center"/>
    </xf>
    <xf numFmtId="0" fontId="57" fillId="9" borderId="23" xfId="1701" applyFont="1" applyFill="1" applyBorder="1" applyAlignment="1">
      <alignment horizontal="center" vertical="center" wrapText="1"/>
    </xf>
    <xf numFmtId="0" fontId="67" fillId="13" borderId="17" xfId="502" applyFont="1" applyFill="1" applyBorder="1" applyAlignment="1">
      <alignment horizontal="center" vertical="center"/>
    </xf>
    <xf numFmtId="0" fontId="67" fillId="13" borderId="68" xfId="502" applyFont="1" applyFill="1" applyBorder="1" applyAlignment="1">
      <alignment horizontal="center" vertical="center"/>
    </xf>
    <xf numFmtId="0" fontId="57" fillId="6" borderId="17" xfId="1701" applyFont="1" applyFill="1" applyBorder="1" applyAlignment="1">
      <alignment horizontal="center" vertical="center"/>
    </xf>
    <xf numFmtId="0" fontId="57" fillId="6" borderId="68" xfId="1701" applyFont="1" applyFill="1" applyBorder="1" applyAlignment="1">
      <alignment horizontal="center" vertical="center"/>
    </xf>
    <xf numFmtId="0" fontId="57" fillId="13" borderId="2" xfId="502" applyFont="1" applyFill="1" applyBorder="1" applyAlignment="1">
      <alignment horizontal="center" vertical="center"/>
    </xf>
    <xf numFmtId="0" fontId="57" fillId="13" borderId="12" xfId="502" applyFont="1" applyFill="1" applyBorder="1" applyAlignment="1">
      <alignment horizontal="center" vertical="center"/>
    </xf>
    <xf numFmtId="0" fontId="67" fillId="13" borderId="31" xfId="502" applyFont="1" applyFill="1" applyBorder="1" applyAlignment="1">
      <alignment horizontal="center" vertical="center"/>
    </xf>
    <xf numFmtId="0" fontId="67" fillId="13" borderId="43" xfId="502" applyFont="1" applyFill="1" applyBorder="1" applyAlignment="1">
      <alignment horizontal="center" vertical="center"/>
    </xf>
    <xf numFmtId="0" fontId="67" fillId="13" borderId="15" xfId="502" applyFont="1" applyFill="1" applyBorder="1" applyAlignment="1">
      <alignment horizontal="center" vertical="center"/>
    </xf>
    <xf numFmtId="0" fontId="67" fillId="13" borderId="16" xfId="502" applyFont="1" applyFill="1" applyBorder="1" applyAlignment="1">
      <alignment horizontal="center" vertical="center"/>
    </xf>
    <xf numFmtId="166" fontId="65" fillId="6" borderId="7" xfId="1701" applyNumberFormat="1" applyFont="1" applyFill="1" applyBorder="1" applyAlignment="1">
      <alignment horizontal="center" vertical="center"/>
    </xf>
    <xf numFmtId="166" fontId="65" fillId="6" borderId="16" xfId="1701" applyNumberFormat="1" applyFont="1" applyFill="1" applyBorder="1" applyAlignment="1">
      <alignment horizontal="center" vertical="center"/>
    </xf>
    <xf numFmtId="0" fontId="57" fillId="11" borderId="15" xfId="1701" applyFont="1" applyFill="1" applyBorder="1" applyAlignment="1">
      <alignment horizontal="center" vertical="center"/>
    </xf>
    <xf numFmtId="0" fontId="57" fillId="15" borderId="15" xfId="1701" applyFont="1" applyFill="1" applyBorder="1" applyAlignment="1">
      <alignment horizontal="center" vertical="center"/>
    </xf>
    <xf numFmtId="1" fontId="64" fillId="15" borderId="7" xfId="1701" applyNumberFormat="1" applyFont="1" applyFill="1" applyBorder="1" applyAlignment="1">
      <alignment horizontal="center" vertical="center"/>
    </xf>
    <xf numFmtId="0" fontId="66" fillId="15" borderId="16" xfId="1701" applyFont="1" applyFill="1" applyBorder="1" applyAlignment="1">
      <alignment horizontal="center" vertical="center"/>
    </xf>
    <xf numFmtId="0" fontId="59" fillId="7" borderId="15" xfId="1701" applyFont="1" applyFill="1" applyBorder="1" applyAlignment="1">
      <alignment horizontal="center" vertical="center"/>
    </xf>
    <xf numFmtId="0" fontId="57" fillId="13" borderId="7" xfId="502" applyFont="1" applyFill="1" applyBorder="1" applyAlignment="1">
      <alignment horizontal="center" vertical="center"/>
    </xf>
    <xf numFmtId="0" fontId="57" fillId="13" borderId="39" xfId="502" applyFont="1" applyFill="1" applyBorder="1" applyAlignment="1">
      <alignment horizontal="center" vertical="center"/>
    </xf>
    <xf numFmtId="0" fontId="57" fillId="9" borderId="24" xfId="1701" applyFont="1" applyFill="1" applyBorder="1" applyAlignment="1">
      <alignment horizontal="center" vertical="center" wrapText="1"/>
    </xf>
    <xf numFmtId="0" fontId="50" fillId="13" borderId="14" xfId="0" applyFont="1" applyFill="1" applyBorder="1" applyAlignment="1">
      <alignment horizontal="center" vertical="center"/>
    </xf>
    <xf numFmtId="0" fontId="56" fillId="4" borderId="10" xfId="42207" applyFont="1" applyFill="1" applyBorder="1" applyAlignment="1">
      <alignment horizontal="center" vertical="center" wrapText="1"/>
    </xf>
    <xf numFmtId="0" fontId="56" fillId="4" borderId="43" xfId="42207" applyFont="1" applyFill="1" applyBorder="1" applyAlignment="1">
      <alignment horizontal="center" vertical="center" wrapText="1"/>
    </xf>
    <xf numFmtId="0" fontId="56" fillId="4" borderId="31" xfId="42207" applyFont="1" applyFill="1" applyBorder="1" applyAlignment="1">
      <alignment horizontal="center" vertical="center" wrapText="1"/>
    </xf>
    <xf numFmtId="1" fontId="62" fillId="18" borderId="31" xfId="42207" applyNumberFormat="1" applyFont="1" applyFill="1" applyBorder="1" applyAlignment="1">
      <alignment horizontal="center" vertical="center" wrapText="1"/>
    </xf>
    <xf numFmtId="1" fontId="62" fillId="18" borderId="43" xfId="42207" applyNumberFormat="1" applyFont="1" applyFill="1" applyBorder="1" applyAlignment="1">
      <alignment horizontal="center" vertical="center" wrapText="1"/>
    </xf>
    <xf numFmtId="0" fontId="63" fillId="6" borderId="21" xfId="111" applyFont="1" applyFill="1" applyBorder="1" applyAlignment="1" applyProtection="1">
      <alignment horizontal="center" vertical="center"/>
    </xf>
    <xf numFmtId="0" fontId="62" fillId="6" borderId="13" xfId="42207" applyFont="1" applyFill="1" applyBorder="1" applyAlignment="1">
      <alignment horizontal="center" vertical="center" wrapText="1"/>
    </xf>
    <xf numFmtId="0" fontId="62" fillId="6" borderId="25" xfId="42207" applyFont="1" applyFill="1" applyBorder="1" applyAlignment="1">
      <alignment horizontal="center" vertical="center" wrapText="1"/>
    </xf>
    <xf numFmtId="0" fontId="62" fillId="6" borderId="33" xfId="42207" applyFont="1" applyFill="1" applyBorder="1" applyAlignment="1">
      <alignment horizontal="center" vertical="center" wrapText="1"/>
    </xf>
    <xf numFmtId="0" fontId="60" fillId="6" borderId="33" xfId="42207" applyFont="1" applyFill="1" applyBorder="1" applyAlignment="1">
      <alignment horizontal="center" vertical="center" wrapText="1"/>
    </xf>
    <xf numFmtId="0" fontId="60" fillId="6" borderId="13" xfId="42207" applyFont="1" applyFill="1" applyBorder="1" applyAlignment="1">
      <alignment horizontal="center" vertical="center" wrapText="1"/>
    </xf>
    <xf numFmtId="0" fontId="60" fillId="6" borderId="25" xfId="42207" applyFont="1" applyFill="1" applyBorder="1" applyAlignment="1">
      <alignment horizontal="center" vertical="center" wrapText="1"/>
    </xf>
    <xf numFmtId="1" fontId="60" fillId="6" borderId="21" xfId="42207" applyNumberFormat="1" applyFont="1" applyFill="1" applyBorder="1" applyAlignment="1">
      <alignment horizontal="center" vertical="center" wrapText="1"/>
    </xf>
    <xf numFmtId="0" fontId="62" fillId="11" borderId="33" xfId="42207" applyFont="1" applyFill="1" applyBorder="1" applyAlignment="1">
      <alignment horizontal="center" vertical="center" wrapText="1"/>
    </xf>
    <xf numFmtId="0" fontId="62" fillId="11" borderId="13" xfId="42207" applyFont="1" applyFill="1" applyBorder="1" applyAlignment="1">
      <alignment horizontal="center" vertical="center" wrapText="1"/>
    </xf>
    <xf numFmtId="0" fontId="62" fillId="15" borderId="21" xfId="42207" applyFont="1" applyFill="1" applyBorder="1" applyAlignment="1">
      <alignment horizontal="center" vertical="center" wrapText="1"/>
    </xf>
    <xf numFmtId="0" fontId="62" fillId="15" borderId="33" xfId="42207" applyFont="1" applyFill="1" applyBorder="1" applyAlignment="1">
      <alignment horizontal="center" vertical="center" wrapText="1"/>
    </xf>
    <xf numFmtId="0" fontId="62" fillId="15" borderId="25" xfId="42207" applyFont="1" applyFill="1" applyBorder="1" applyAlignment="1">
      <alignment horizontal="center" vertical="center" wrapText="1"/>
    </xf>
    <xf numFmtId="0" fontId="62" fillId="9" borderId="21" xfId="42207" applyFont="1" applyFill="1" applyBorder="1" applyAlignment="1">
      <alignment horizontal="center" vertical="center" wrapText="1"/>
    </xf>
    <xf numFmtId="0" fontId="62" fillId="11" borderId="21" xfId="42207" applyFont="1" applyFill="1" applyBorder="1" applyAlignment="1">
      <alignment horizontal="center" vertical="center" wrapText="1"/>
    </xf>
    <xf numFmtId="0" fontId="61" fillId="11" borderId="21" xfId="111" applyFont="1" applyFill="1" applyBorder="1" applyAlignment="1" applyProtection="1">
      <alignment horizontal="center" vertical="center"/>
    </xf>
    <xf numFmtId="0" fontId="63" fillId="6" borderId="23" xfId="111" applyFont="1" applyFill="1" applyBorder="1" applyAlignment="1" applyProtection="1">
      <alignment horizontal="center" vertical="center"/>
    </xf>
    <xf numFmtId="0" fontId="62" fillId="6" borderId="1" xfId="42207" applyFont="1" applyFill="1" applyBorder="1" applyAlignment="1">
      <alignment horizontal="center" vertical="center" wrapText="1"/>
    </xf>
    <xf numFmtId="0" fontId="62" fillId="6" borderId="8" xfId="42207" applyFont="1" applyFill="1" applyBorder="1" applyAlignment="1">
      <alignment horizontal="center" vertical="center" wrapText="1"/>
    </xf>
    <xf numFmtId="0" fontId="62" fillId="6" borderId="14" xfId="42207" applyFont="1" applyFill="1" applyBorder="1" applyAlignment="1">
      <alignment horizontal="center" vertical="center" wrapText="1"/>
    </xf>
    <xf numFmtId="0" fontId="60" fillId="6" borderId="14" xfId="42207" applyFont="1" applyFill="1" applyBorder="1" applyAlignment="1">
      <alignment horizontal="center" vertical="center" wrapText="1"/>
    </xf>
    <xf numFmtId="0" fontId="60" fillId="6" borderId="1" xfId="42207" applyFont="1" applyFill="1" applyBorder="1" applyAlignment="1">
      <alignment horizontal="center" vertical="center" wrapText="1"/>
    </xf>
    <xf numFmtId="0" fontId="60" fillId="6" borderId="8" xfId="42207" applyFont="1" applyFill="1" applyBorder="1" applyAlignment="1">
      <alignment horizontal="center" vertical="center" wrapText="1"/>
    </xf>
    <xf numFmtId="1" fontId="60" fillId="6" borderId="23" xfId="42207" applyNumberFormat="1" applyFont="1" applyFill="1" applyBorder="1" applyAlignment="1">
      <alignment horizontal="center" vertical="center" wrapText="1"/>
    </xf>
    <xf numFmtId="0" fontId="62" fillId="11" borderId="14" xfId="42207" applyFont="1" applyFill="1" applyBorder="1" applyAlignment="1">
      <alignment horizontal="center" vertical="center" wrapText="1"/>
    </xf>
    <xf numFmtId="0" fontId="62" fillId="11" borderId="1" xfId="42207" applyFont="1" applyFill="1" applyBorder="1" applyAlignment="1">
      <alignment horizontal="center" vertical="center" wrapText="1"/>
    </xf>
    <xf numFmtId="0" fontId="62" fillId="15" borderId="23" xfId="42207" applyFont="1" applyFill="1" applyBorder="1" applyAlignment="1">
      <alignment horizontal="center" vertical="center" wrapText="1"/>
    </xf>
    <xf numFmtId="0" fontId="62" fillId="15" borderId="14" xfId="42207" applyFont="1" applyFill="1" applyBorder="1" applyAlignment="1">
      <alignment horizontal="center" vertical="center" wrapText="1"/>
    </xf>
    <xf numFmtId="0" fontId="62" fillId="15" borderId="8" xfId="42207" applyFont="1" applyFill="1" applyBorder="1" applyAlignment="1">
      <alignment horizontal="center" vertical="center" wrapText="1"/>
    </xf>
    <xf numFmtId="0" fontId="62" fillId="9" borderId="23" xfId="42207" applyFont="1" applyFill="1" applyBorder="1" applyAlignment="1">
      <alignment horizontal="center" vertical="center" wrapText="1"/>
    </xf>
    <xf numFmtId="0" fontId="62" fillId="11" borderId="23" xfId="42207" applyFont="1" applyFill="1" applyBorder="1" applyAlignment="1">
      <alignment horizontal="center" vertical="center" wrapText="1"/>
    </xf>
    <xf numFmtId="0" fontId="63" fillId="6" borderId="24" xfId="111" applyFont="1" applyFill="1" applyBorder="1" applyAlignment="1" applyProtection="1">
      <alignment horizontal="center" vertical="center"/>
    </xf>
    <xf numFmtId="0" fontId="62" fillId="6" borderId="7" xfId="42207" applyFont="1" applyFill="1" applyBorder="1" applyAlignment="1">
      <alignment horizontal="center" vertical="center" wrapText="1"/>
    </xf>
    <xf numFmtId="0" fontId="62" fillId="6" borderId="16" xfId="42207" applyFont="1" applyFill="1" applyBorder="1" applyAlignment="1">
      <alignment horizontal="center" vertical="center" wrapText="1"/>
    </xf>
    <xf numFmtId="0" fontId="62" fillId="6" borderId="15" xfId="42207" applyFont="1" applyFill="1" applyBorder="1" applyAlignment="1">
      <alignment horizontal="center" vertical="center" wrapText="1"/>
    </xf>
    <xf numFmtId="0" fontId="60" fillId="6" borderId="15" xfId="42207" applyFont="1" applyFill="1" applyBorder="1" applyAlignment="1">
      <alignment horizontal="center" vertical="center" wrapText="1"/>
    </xf>
    <xf numFmtId="0" fontId="60" fillId="6" borderId="7" xfId="42207" applyFont="1" applyFill="1" applyBorder="1" applyAlignment="1">
      <alignment horizontal="center" vertical="center" wrapText="1"/>
    </xf>
    <xf numFmtId="0" fontId="60" fillId="6" borderId="16" xfId="42207" applyFont="1" applyFill="1" applyBorder="1" applyAlignment="1">
      <alignment horizontal="center" vertical="center" wrapText="1"/>
    </xf>
    <xf numFmtId="1" fontId="60" fillId="6" borderId="24" xfId="42207" applyNumberFormat="1" applyFont="1" applyFill="1" applyBorder="1" applyAlignment="1">
      <alignment horizontal="center" vertical="center" wrapText="1"/>
    </xf>
    <xf numFmtId="0" fontId="62" fillId="11" borderId="15" xfId="42207" applyFont="1" applyFill="1" applyBorder="1" applyAlignment="1">
      <alignment horizontal="center" vertical="center" wrapText="1"/>
    </xf>
    <xf numFmtId="0" fontId="62" fillId="11" borderId="7" xfId="42207" applyFont="1" applyFill="1" applyBorder="1" applyAlignment="1">
      <alignment horizontal="center" vertical="center" wrapText="1"/>
    </xf>
    <xf numFmtId="0" fontId="62" fillId="15" borderId="24" xfId="42207" applyFont="1" applyFill="1" applyBorder="1" applyAlignment="1">
      <alignment horizontal="center" vertical="center" wrapText="1"/>
    </xf>
    <xf numFmtId="0" fontId="62" fillId="15" borderId="15" xfId="42207" applyFont="1" applyFill="1" applyBorder="1" applyAlignment="1">
      <alignment horizontal="center" vertical="center" wrapText="1"/>
    </xf>
    <xf numFmtId="0" fontId="62" fillId="15" borderId="16" xfId="42207" applyFont="1" applyFill="1" applyBorder="1" applyAlignment="1">
      <alignment horizontal="center" vertical="center" wrapText="1"/>
    </xf>
    <xf numFmtId="0" fontId="62" fillId="9" borderId="24" xfId="42207" applyFont="1" applyFill="1" applyBorder="1" applyAlignment="1">
      <alignment horizontal="center" vertical="center" wrapText="1"/>
    </xf>
    <xf numFmtId="0" fontId="62" fillId="11" borderId="24" xfId="42207" applyFont="1" applyFill="1" applyBorder="1" applyAlignment="1">
      <alignment horizontal="center" vertical="center" wrapText="1"/>
    </xf>
    <xf numFmtId="0" fontId="48" fillId="0" borderId="0" xfId="1701" applyFont="1"/>
    <xf numFmtId="0" fontId="57" fillId="5" borderId="10" xfId="1701" applyFont="1" applyFill="1" applyBorder="1" applyAlignment="1">
      <alignment horizontal="center" vertical="center"/>
    </xf>
    <xf numFmtId="0" fontId="57" fillId="5" borderId="35" xfId="1701" applyFont="1" applyFill="1" applyBorder="1" applyAlignment="1">
      <alignment horizontal="center" vertical="center"/>
    </xf>
    <xf numFmtId="0" fontId="69" fillId="6" borderId="1" xfId="1701" applyFont="1" applyFill="1" applyBorder="1" applyAlignment="1">
      <alignment horizontal="center" vertical="center" wrapText="1"/>
    </xf>
    <xf numFmtId="0" fontId="69" fillId="6" borderId="2" xfId="1701" applyFont="1" applyFill="1" applyBorder="1" applyAlignment="1">
      <alignment horizontal="center" vertical="center" wrapText="1"/>
    </xf>
    <xf numFmtId="0" fontId="69" fillId="6" borderId="7" xfId="1701" applyFont="1" applyFill="1" applyBorder="1" applyAlignment="1">
      <alignment horizontal="center" vertical="center" wrapText="1"/>
    </xf>
    <xf numFmtId="0" fontId="70" fillId="7" borderId="17" xfId="1701" applyFont="1" applyFill="1" applyBorder="1" applyAlignment="1">
      <alignment horizontal="center" vertical="center"/>
    </xf>
    <xf numFmtId="1" fontId="54" fillId="2" borderId="58" xfId="1701" applyNumberFormat="1" applyFont="1" applyFill="1" applyBorder="1" applyAlignment="1">
      <alignment horizontal="center" vertical="center"/>
    </xf>
    <xf numFmtId="1" fontId="54" fillId="2" borderId="54" xfId="1701" applyNumberFormat="1" applyFont="1" applyFill="1" applyBorder="1" applyAlignment="1">
      <alignment horizontal="center" vertical="center"/>
    </xf>
    <xf numFmtId="1" fontId="54" fillId="2" borderId="59" xfId="1701" applyNumberFormat="1" applyFont="1" applyFill="1" applyBorder="1" applyAlignment="1">
      <alignment horizontal="center" vertical="center"/>
    </xf>
    <xf numFmtId="1" fontId="54" fillId="2" borderId="37" xfId="1701" applyNumberFormat="1" applyFont="1" applyFill="1" applyBorder="1" applyAlignment="1">
      <alignment horizontal="center" vertical="center"/>
    </xf>
    <xf numFmtId="1" fontId="54" fillId="2" borderId="54" xfId="206" applyNumberFormat="1" applyFont="1" applyFill="1" applyBorder="1" applyAlignment="1">
      <alignment horizontal="center" vertical="center"/>
    </xf>
    <xf numFmtId="1" fontId="25" fillId="0" borderId="0" xfId="1701" applyNumberFormat="1" applyAlignment="1">
      <alignment vertical="center"/>
    </xf>
    <xf numFmtId="0" fontId="28" fillId="20" borderId="1" xfId="0" applyFont="1" applyFill="1" applyBorder="1" applyAlignment="1">
      <alignment vertical="center" wrapText="1"/>
    </xf>
    <xf numFmtId="0" fontId="57" fillId="9" borderId="52" xfId="1701" applyFont="1" applyFill="1" applyBorder="1" applyAlignment="1">
      <alignment horizontal="center" vertical="center" wrapText="1"/>
    </xf>
    <xf numFmtId="173" fontId="65" fillId="6" borderId="13" xfId="1701" applyNumberFormat="1" applyFont="1" applyFill="1" applyBorder="1" applyAlignment="1">
      <alignment horizontal="center" vertical="center"/>
    </xf>
    <xf numFmtId="173" fontId="65" fillId="6" borderId="2" xfId="1701" applyNumberFormat="1" applyFont="1" applyFill="1" applyBorder="1" applyAlignment="1">
      <alignment horizontal="center" vertical="center"/>
    </xf>
    <xf numFmtId="173" fontId="65" fillId="6" borderId="1" xfId="1701" applyNumberFormat="1" applyFont="1" applyFill="1" applyBorder="1" applyAlignment="1">
      <alignment horizontal="center" vertical="center"/>
    </xf>
    <xf numFmtId="173" fontId="65" fillId="6" borderId="7" xfId="1701" applyNumberFormat="1" applyFont="1" applyFill="1" applyBorder="1" applyAlignment="1">
      <alignment horizontal="center" vertical="center"/>
    </xf>
    <xf numFmtId="170" fontId="65" fillId="6" borderId="25" xfId="1701" applyNumberFormat="1" applyFont="1" applyFill="1" applyBorder="1" applyAlignment="1">
      <alignment horizontal="center" vertical="center"/>
    </xf>
    <xf numFmtId="170" fontId="65" fillId="6" borderId="68" xfId="1701" applyNumberFormat="1" applyFont="1" applyFill="1" applyBorder="1" applyAlignment="1">
      <alignment horizontal="center" vertical="center"/>
    </xf>
    <xf numFmtId="170" fontId="65" fillId="6" borderId="8" xfId="1701" applyNumberFormat="1" applyFont="1" applyFill="1" applyBorder="1" applyAlignment="1">
      <alignment horizontal="center" vertical="center"/>
    </xf>
    <xf numFmtId="170" fontId="65" fillId="6" borderId="16" xfId="1701" applyNumberFormat="1" applyFont="1" applyFill="1" applyBorder="1" applyAlignment="1">
      <alignment horizontal="center" vertical="center"/>
    </xf>
    <xf numFmtId="168" fontId="65" fillId="6" borderId="13" xfId="1701" applyNumberFormat="1" applyFont="1" applyFill="1" applyBorder="1" applyAlignment="1">
      <alignment horizontal="center" vertical="center"/>
    </xf>
    <xf numFmtId="168" fontId="65" fillId="6" borderId="2" xfId="1701" applyNumberFormat="1" applyFont="1" applyFill="1" applyBorder="1" applyAlignment="1">
      <alignment horizontal="center" vertical="center"/>
    </xf>
    <xf numFmtId="168" fontId="65" fillId="6" borderId="1" xfId="1701" applyNumberFormat="1" applyFont="1" applyFill="1" applyBorder="1" applyAlignment="1">
      <alignment horizontal="center" vertical="center"/>
    </xf>
    <xf numFmtId="168" fontId="65" fillId="6" borderId="7" xfId="1701" applyNumberFormat="1" applyFont="1" applyFill="1" applyBorder="1" applyAlignment="1">
      <alignment horizontal="center" vertical="center"/>
    </xf>
    <xf numFmtId="169" fontId="65" fillId="6" borderId="13" xfId="1701" applyNumberFormat="1" applyFont="1" applyFill="1" applyBorder="1" applyAlignment="1">
      <alignment horizontal="center" vertical="center"/>
    </xf>
    <xf numFmtId="169" fontId="65" fillId="6" borderId="2" xfId="1701" applyNumberFormat="1" applyFont="1" applyFill="1" applyBorder="1" applyAlignment="1">
      <alignment horizontal="center" vertical="center"/>
    </xf>
    <xf numFmtId="169" fontId="65" fillId="6" borderId="1" xfId="1701" applyNumberFormat="1" applyFont="1" applyFill="1" applyBorder="1" applyAlignment="1">
      <alignment horizontal="center" vertical="center"/>
    </xf>
    <xf numFmtId="169" fontId="65" fillId="6" borderId="7" xfId="1701" applyNumberFormat="1" applyFont="1" applyFill="1" applyBorder="1" applyAlignment="1">
      <alignment horizontal="center" vertical="center"/>
    </xf>
    <xf numFmtId="168" fontId="65" fillId="6" borderId="33" xfId="1701" applyNumberFormat="1" applyFont="1" applyFill="1" applyBorder="1" applyAlignment="1">
      <alignment horizontal="center" vertical="center"/>
    </xf>
    <xf numFmtId="168" fontId="65" fillId="6" borderId="17" xfId="1701" applyNumberFormat="1" applyFont="1" applyFill="1" applyBorder="1" applyAlignment="1">
      <alignment horizontal="center" vertical="center"/>
    </xf>
    <xf numFmtId="168" fontId="65" fillId="6" borderId="14" xfId="1701" applyNumberFormat="1" applyFont="1" applyFill="1" applyBorder="1" applyAlignment="1">
      <alignment horizontal="center" vertical="center"/>
    </xf>
    <xf numFmtId="168" fontId="65" fillId="6" borderId="15" xfId="1701" applyNumberFormat="1" applyFont="1" applyFill="1" applyBorder="1" applyAlignment="1">
      <alignment horizontal="center" vertical="center"/>
    </xf>
    <xf numFmtId="0" fontId="57" fillId="6" borderId="22" xfId="1701" applyFont="1" applyFill="1" applyBorder="1" applyAlignment="1">
      <alignment horizontal="center" vertical="center"/>
    </xf>
    <xf numFmtId="0" fontId="64" fillId="6" borderId="28" xfId="1701" applyFont="1" applyFill="1" applyBorder="1" applyAlignment="1">
      <alignment horizontal="center" vertical="center"/>
    </xf>
    <xf numFmtId="0" fontId="64" fillId="6" borderId="4" xfId="1701" applyFont="1" applyFill="1" applyBorder="1" applyAlignment="1">
      <alignment horizontal="center" vertical="center"/>
    </xf>
    <xf numFmtId="0" fontId="64" fillId="6" borderId="12" xfId="1701" applyFont="1" applyFill="1" applyBorder="1" applyAlignment="1">
      <alignment horizontal="center" vertical="center"/>
    </xf>
    <xf numFmtId="0" fontId="64" fillId="6" borderId="39" xfId="1701" applyFont="1" applyFill="1" applyBorder="1" applyAlignment="1">
      <alignment horizontal="center" vertical="center"/>
    </xf>
    <xf numFmtId="0" fontId="57" fillId="11" borderId="28" xfId="1701" applyFont="1" applyFill="1" applyBorder="1" applyAlignment="1">
      <alignment horizontal="center" vertical="center"/>
    </xf>
    <xf numFmtId="0" fontId="57" fillId="11" borderId="4" xfId="1701" applyFont="1" applyFill="1" applyBorder="1" applyAlignment="1">
      <alignment horizontal="center" vertical="center"/>
    </xf>
    <xf numFmtId="0" fontId="57" fillId="11" borderId="39" xfId="1701" applyFont="1" applyFill="1" applyBorder="1" applyAlignment="1">
      <alignment horizontal="center" vertical="center"/>
    </xf>
    <xf numFmtId="166" fontId="65" fillId="6" borderId="69" xfId="1701" applyNumberFormat="1" applyFont="1" applyFill="1" applyBorder="1" applyAlignment="1">
      <alignment horizontal="center" vertical="center"/>
    </xf>
    <xf numFmtId="166" fontId="65" fillId="6" borderId="22" xfId="1701" applyNumberFormat="1" applyFont="1" applyFill="1" applyBorder="1" applyAlignment="1">
      <alignment horizontal="center" vertical="center"/>
    </xf>
    <xf numFmtId="166" fontId="65" fillId="6" borderId="5" xfId="1701" applyNumberFormat="1" applyFont="1" applyFill="1" applyBorder="1" applyAlignment="1">
      <alignment horizontal="center" vertical="center"/>
    </xf>
    <xf numFmtId="166" fontId="65" fillId="6" borderId="70" xfId="1701" applyNumberFormat="1" applyFont="1" applyFill="1" applyBorder="1" applyAlignment="1">
      <alignment horizontal="center" vertical="center"/>
    </xf>
    <xf numFmtId="0" fontId="50" fillId="18" borderId="10" xfId="1701" applyFont="1" applyFill="1" applyBorder="1" applyAlignment="1">
      <alignment horizontal="center" vertical="center" wrapText="1"/>
    </xf>
    <xf numFmtId="0" fontId="50" fillId="18" borderId="43" xfId="1701" applyFont="1" applyFill="1" applyBorder="1" applyAlignment="1">
      <alignment horizontal="center" vertical="center" wrapText="1"/>
    </xf>
    <xf numFmtId="0" fontId="57" fillId="3" borderId="14" xfId="1701" applyFont="1" applyFill="1" applyBorder="1" applyAlignment="1">
      <alignment horizontal="center" vertical="center"/>
    </xf>
    <xf numFmtId="0" fontId="66" fillId="3" borderId="8" xfId="1701" applyFont="1" applyFill="1" applyBorder="1" applyAlignment="1">
      <alignment horizontal="center" vertical="center"/>
    </xf>
    <xf numFmtId="0" fontId="57" fillId="3" borderId="8" xfId="1701" applyFont="1" applyFill="1" applyBorder="1" applyAlignment="1">
      <alignment horizontal="center" vertical="center"/>
    </xf>
    <xf numFmtId="0" fontId="66" fillId="3" borderId="14" xfId="1701" applyFont="1" applyFill="1" applyBorder="1" applyAlignment="1">
      <alignment horizontal="center" vertical="center"/>
    </xf>
    <xf numFmtId="0" fontId="59" fillId="7" borderId="69" xfId="1701" applyFont="1" applyFill="1" applyBorder="1" applyAlignment="1">
      <alignment horizontal="center" vertical="center"/>
    </xf>
    <xf numFmtId="0" fontId="59" fillId="7" borderId="22" xfId="1701" applyFont="1" applyFill="1" applyBorder="1" applyAlignment="1">
      <alignment horizontal="center" vertical="center"/>
    </xf>
    <xf numFmtId="0" fontId="59" fillId="7" borderId="5" xfId="1701" applyFont="1" applyFill="1" applyBorder="1" applyAlignment="1">
      <alignment horizontal="center" vertical="center"/>
    </xf>
    <xf numFmtId="0" fontId="59" fillId="7" borderId="70" xfId="1701" applyFont="1" applyFill="1" applyBorder="1" applyAlignment="1">
      <alignment horizontal="center" vertical="center"/>
    </xf>
    <xf numFmtId="0" fontId="50" fillId="8" borderId="31" xfId="1701" applyFont="1" applyFill="1" applyBorder="1" applyAlignment="1">
      <alignment horizontal="center" vertical="center" wrapText="1"/>
    </xf>
    <xf numFmtId="0" fontId="57" fillId="7" borderId="69" xfId="1701" applyFont="1" applyFill="1" applyBorder="1" applyAlignment="1">
      <alignment horizontal="center" vertical="center"/>
    </xf>
    <xf numFmtId="0" fontId="57" fillId="7" borderId="22" xfId="1701" applyFont="1" applyFill="1" applyBorder="1" applyAlignment="1">
      <alignment horizontal="center" vertical="center"/>
    </xf>
    <xf numFmtId="0" fontId="71" fillId="7" borderId="22" xfId="1701" applyFont="1" applyFill="1" applyBorder="1" applyAlignment="1">
      <alignment horizontal="center" vertical="center"/>
    </xf>
    <xf numFmtId="0" fontId="57" fillId="7" borderId="5" xfId="1701" applyFont="1" applyFill="1" applyBorder="1" applyAlignment="1">
      <alignment horizontal="center" vertical="center"/>
    </xf>
    <xf numFmtId="0" fontId="57" fillId="7" borderId="70" xfId="1701" applyFont="1" applyFill="1" applyBorder="1" applyAlignment="1">
      <alignment horizontal="center" vertical="center"/>
    </xf>
    <xf numFmtId="0" fontId="57" fillId="2" borderId="14" xfId="1701" applyFont="1" applyFill="1" applyBorder="1" applyAlignment="1">
      <alignment horizontal="center" vertical="center"/>
    </xf>
    <xf numFmtId="0" fontId="66" fillId="2" borderId="8" xfId="1701" applyFont="1" applyFill="1" applyBorder="1" applyAlignment="1">
      <alignment horizontal="center" vertical="center"/>
    </xf>
    <xf numFmtId="0" fontId="69" fillId="6" borderId="13" xfId="1701" applyFont="1" applyFill="1" applyBorder="1" applyAlignment="1">
      <alignment horizontal="center" vertical="center" wrapText="1"/>
    </xf>
    <xf numFmtId="0" fontId="72" fillId="6" borderId="1" xfId="1701" applyFont="1" applyFill="1" applyBorder="1" applyAlignment="1">
      <alignment horizontal="center" vertical="center" wrapText="1"/>
    </xf>
    <xf numFmtId="0" fontId="73" fillId="6" borderId="1" xfId="1701" applyFont="1" applyFill="1" applyBorder="1" applyAlignment="1">
      <alignment horizontal="center" vertical="center" wrapText="1"/>
    </xf>
    <xf numFmtId="0" fontId="67" fillId="13" borderId="5" xfId="502" applyFont="1" applyFill="1" applyBorder="1" applyAlignment="1">
      <alignment horizontal="center" vertical="center"/>
    </xf>
    <xf numFmtId="0" fontId="67" fillId="13" borderId="22" xfId="502" applyFont="1" applyFill="1" applyBorder="1" applyAlignment="1">
      <alignment horizontal="center" vertical="center"/>
    </xf>
    <xf numFmtId="0" fontId="67" fillId="13" borderId="70" xfId="502" applyFont="1" applyFill="1" applyBorder="1" applyAlignment="1">
      <alignment horizontal="center" vertical="center"/>
    </xf>
    <xf numFmtId="0" fontId="74" fillId="13" borderId="8" xfId="502" applyFont="1" applyFill="1" applyBorder="1" applyAlignment="1">
      <alignment horizontal="center" vertical="center"/>
    </xf>
    <xf numFmtId="0" fontId="57" fillId="7" borderId="1" xfId="1701" applyFont="1" applyFill="1" applyBorder="1" applyAlignment="1">
      <alignment horizontal="center" vertical="center"/>
    </xf>
    <xf numFmtId="0" fontId="50" fillId="8" borderId="11" xfId="1701" applyFont="1" applyFill="1" applyBorder="1" applyAlignment="1">
      <alignment horizontal="center" vertical="center" wrapText="1"/>
    </xf>
    <xf numFmtId="0" fontId="66" fillId="2" borderId="25" xfId="1701" applyFont="1" applyFill="1" applyBorder="1" applyAlignment="1">
      <alignment horizontal="center" vertical="center"/>
    </xf>
    <xf numFmtId="0" fontId="57" fillId="2" borderId="33" xfId="1701" applyFont="1" applyFill="1" applyBorder="1" applyAlignment="1">
      <alignment horizontal="center" vertical="center"/>
    </xf>
    <xf numFmtId="0" fontId="57" fillId="13" borderId="63" xfId="502" applyFont="1" applyFill="1" applyBorder="1" applyAlignment="1">
      <alignment horizontal="center" vertical="center"/>
    </xf>
    <xf numFmtId="0" fontId="46" fillId="20" borderId="27" xfId="1701" applyFont="1" applyFill="1" applyBorder="1" applyAlignment="1">
      <alignment vertical="center"/>
    </xf>
    <xf numFmtId="0" fontId="46" fillId="20" borderId="5" xfId="1701" applyFont="1" applyFill="1" applyBorder="1" applyAlignment="1">
      <alignment vertical="center"/>
    </xf>
    <xf numFmtId="0" fontId="46" fillId="20" borderId="54" xfId="1701" applyFont="1" applyFill="1" applyBorder="1" applyAlignment="1">
      <alignment vertical="center"/>
    </xf>
    <xf numFmtId="0" fontId="74" fillId="13" borderId="8" xfId="502" applyFont="1" applyFill="1" applyBorder="1" applyAlignment="1">
      <alignment horizontal="center" vertical="center" wrapText="1"/>
    </xf>
    <xf numFmtId="0" fontId="57" fillId="13" borderId="27" xfId="502" applyFont="1" applyFill="1" applyBorder="1" applyAlignment="1">
      <alignment horizontal="center" vertical="center"/>
    </xf>
    <xf numFmtId="0" fontId="62" fillId="13" borderId="5" xfId="502" applyFont="1" applyFill="1" applyBorder="1" applyAlignment="1">
      <alignment horizontal="center" vertical="center" wrapText="1"/>
    </xf>
    <xf numFmtId="0" fontId="50" fillId="4" borderId="13" xfId="1701" applyFont="1" applyFill="1" applyBorder="1" applyAlignment="1">
      <alignment horizontal="center" vertical="center" wrapText="1"/>
    </xf>
    <xf numFmtId="0" fontId="50" fillId="4" borderId="1" xfId="1701" applyFont="1" applyFill="1" applyBorder="1" applyAlignment="1">
      <alignment horizontal="center" vertical="center" wrapText="1"/>
    </xf>
    <xf numFmtId="0" fontId="50" fillId="4" borderId="7" xfId="1701" applyFont="1" applyFill="1" applyBorder="1" applyAlignment="1">
      <alignment horizontal="center" vertical="center" wrapText="1"/>
    </xf>
    <xf numFmtId="0" fontId="57" fillId="9" borderId="56" xfId="1701" applyFont="1" applyFill="1" applyBorder="1" applyAlignment="1">
      <alignment horizontal="center" vertical="center" wrapText="1"/>
    </xf>
    <xf numFmtId="0" fontId="57" fillId="9" borderId="52" xfId="1701" applyFont="1" applyFill="1" applyBorder="1" applyAlignment="1">
      <alignment horizontal="center" vertical="center" wrapText="1"/>
    </xf>
    <xf numFmtId="0" fontId="50" fillId="8" borderId="48" xfId="1701" applyFont="1" applyFill="1" applyBorder="1" applyAlignment="1">
      <alignment horizontal="center" vertical="center" wrapText="1"/>
    </xf>
    <xf numFmtId="0" fontId="50" fillId="8" borderId="40" xfId="1701" applyFont="1" applyFill="1" applyBorder="1" applyAlignment="1">
      <alignment horizontal="center" vertical="center" wrapText="1"/>
    </xf>
    <xf numFmtId="0" fontId="50" fillId="8" borderId="44" xfId="1701" applyFont="1" applyFill="1" applyBorder="1" applyAlignment="1">
      <alignment horizontal="center" vertical="center" wrapText="1"/>
    </xf>
    <xf numFmtId="0" fontId="50" fillId="8" borderId="1" xfId="1701" applyFont="1" applyFill="1" applyBorder="1" applyAlignment="1">
      <alignment horizontal="center" vertical="center" wrapText="1"/>
    </xf>
    <xf numFmtId="0" fontId="57" fillId="5" borderId="30" xfId="1701" applyFont="1" applyFill="1" applyBorder="1" applyAlignment="1">
      <alignment horizontal="center" vertical="center"/>
    </xf>
    <xf numFmtId="0" fontId="57" fillId="5" borderId="49" xfId="1701" applyFont="1" applyFill="1" applyBorder="1" applyAlignment="1">
      <alignment horizontal="center" vertical="center"/>
    </xf>
    <xf numFmtId="0" fontId="57" fillId="5" borderId="63" xfId="1701" applyFont="1" applyFill="1" applyBorder="1" applyAlignment="1">
      <alignment horizontal="center" vertical="center"/>
    </xf>
    <xf numFmtId="0" fontId="57" fillId="5" borderId="37" xfId="1701" applyFont="1" applyFill="1" applyBorder="1" applyAlignment="1">
      <alignment horizontal="center" vertical="center"/>
    </xf>
    <xf numFmtId="0" fontId="50" fillId="8" borderId="36" xfId="1701" applyFont="1" applyFill="1" applyBorder="1" applyAlignment="1">
      <alignment horizontal="center" vertical="center" wrapText="1"/>
    </xf>
    <xf numFmtId="0" fontId="50" fillId="4" borderId="25" xfId="1701" applyFont="1" applyFill="1" applyBorder="1" applyAlignment="1">
      <alignment horizontal="center" vertical="center" wrapText="1"/>
    </xf>
    <xf numFmtId="0" fontId="50" fillId="4" borderId="8" xfId="1701" applyFont="1" applyFill="1" applyBorder="1" applyAlignment="1">
      <alignment horizontal="center" vertical="center" wrapText="1"/>
    </xf>
    <xf numFmtId="0" fontId="50" fillId="4" borderId="16" xfId="1701" applyFont="1" applyFill="1" applyBorder="1" applyAlignment="1">
      <alignment horizontal="center" vertical="center" wrapText="1"/>
    </xf>
    <xf numFmtId="0" fontId="50" fillId="18" borderId="14" xfId="1701" applyFont="1" applyFill="1" applyBorder="1" applyAlignment="1">
      <alignment horizontal="center" vertical="center" wrapText="1"/>
    </xf>
    <xf numFmtId="0" fontId="50" fillId="18" borderId="1" xfId="1701" applyFont="1" applyFill="1" applyBorder="1" applyAlignment="1">
      <alignment horizontal="center" vertical="center" wrapText="1"/>
    </xf>
    <xf numFmtId="0" fontId="47" fillId="5" borderId="26" xfId="1701" applyFont="1" applyFill="1" applyBorder="1" applyAlignment="1">
      <alignment horizontal="center" vertical="center" wrapText="1"/>
    </xf>
    <xf numFmtId="0" fontId="47" fillId="5" borderId="60" xfId="1701" applyFont="1" applyFill="1" applyBorder="1" applyAlignment="1">
      <alignment horizontal="center" vertical="center" wrapText="1"/>
    </xf>
    <xf numFmtId="0" fontId="47" fillId="5" borderId="42" xfId="1701" applyFont="1" applyFill="1" applyBorder="1" applyAlignment="1">
      <alignment horizontal="center" vertical="center" wrapText="1"/>
    </xf>
    <xf numFmtId="0" fontId="47" fillId="5" borderId="67" xfId="1701" applyFont="1" applyFill="1" applyBorder="1" applyAlignment="1">
      <alignment horizontal="center" vertical="center" wrapText="1"/>
    </xf>
    <xf numFmtId="166" fontId="47" fillId="5" borderId="65" xfId="1701" applyNumberFormat="1" applyFont="1" applyFill="1" applyBorder="1" applyAlignment="1">
      <alignment horizontal="center" vertical="center"/>
    </xf>
    <xf numFmtId="166" fontId="47" fillId="5" borderId="62" xfId="1701" applyNumberFormat="1" applyFont="1" applyFill="1" applyBorder="1" applyAlignment="1">
      <alignment horizontal="center" vertical="center"/>
    </xf>
    <xf numFmtId="166" fontId="47" fillId="5" borderId="47" xfId="1701" applyNumberFormat="1" applyFont="1" applyFill="1" applyBorder="1" applyAlignment="1">
      <alignment horizontal="center" vertical="center"/>
    </xf>
    <xf numFmtId="166" fontId="47" fillId="5" borderId="58" xfId="1701" applyNumberFormat="1" applyFont="1" applyFill="1" applyBorder="1" applyAlignment="1">
      <alignment horizontal="center" vertical="center" wrapText="1"/>
    </xf>
    <xf numFmtId="166" fontId="47" fillId="5" borderId="59" xfId="1701" applyNumberFormat="1" applyFont="1" applyFill="1" applyBorder="1" applyAlignment="1">
      <alignment horizontal="center" vertical="center"/>
    </xf>
    <xf numFmtId="1" fontId="47" fillId="5" borderId="57" xfId="1701" applyNumberFormat="1" applyFont="1" applyFill="1" applyBorder="1" applyAlignment="1">
      <alignment horizontal="center" vertical="center" wrapText="1"/>
    </xf>
    <xf numFmtId="1" fontId="47" fillId="5" borderId="53" xfId="1701" applyNumberFormat="1" applyFont="1" applyFill="1" applyBorder="1" applyAlignment="1">
      <alignment horizontal="center" vertical="center"/>
    </xf>
    <xf numFmtId="0" fontId="56" fillId="4" borderId="33" xfId="42207" applyFont="1" applyFill="1" applyBorder="1" applyAlignment="1">
      <alignment horizontal="center" vertical="center" wrapText="1"/>
    </xf>
    <xf numFmtId="0" fontId="56" fillId="4" borderId="13" xfId="42207" applyFont="1" applyFill="1" applyBorder="1" applyAlignment="1">
      <alignment horizontal="center" vertical="center" wrapText="1"/>
    </xf>
    <xf numFmtId="0" fontId="56" fillId="4" borderId="25" xfId="42207" applyFont="1" applyFill="1" applyBorder="1" applyAlignment="1">
      <alignment horizontal="center" vertical="center" wrapText="1"/>
    </xf>
    <xf numFmtId="0" fontId="56" fillId="4" borderId="14" xfId="42207" applyFont="1" applyFill="1" applyBorder="1" applyAlignment="1">
      <alignment horizontal="center" vertical="center" wrapText="1"/>
    </xf>
    <xf numFmtId="0" fontId="56" fillId="4" borderId="1" xfId="42207" applyFont="1" applyFill="1" applyBorder="1" applyAlignment="1">
      <alignment horizontal="center" vertical="center" wrapText="1"/>
    </xf>
    <xf numFmtId="0" fontId="56" fillId="4" borderId="8" xfId="42207" applyFont="1" applyFill="1" applyBorder="1" applyAlignment="1">
      <alignment horizontal="center" vertical="center" wrapText="1"/>
    </xf>
    <xf numFmtId="0" fontId="56" fillId="4" borderId="21" xfId="42207" applyFont="1" applyFill="1" applyBorder="1" applyAlignment="1">
      <alignment horizontal="center" vertical="center" wrapText="1"/>
    </xf>
    <xf numFmtId="0" fontId="56" fillId="4" borderId="23" xfId="42207" applyFont="1" applyFill="1" applyBorder="1" applyAlignment="1">
      <alignment horizontal="center" vertical="center" wrapText="1"/>
    </xf>
    <xf numFmtId="0" fontId="56" fillId="4" borderId="56" xfId="42207" applyFont="1" applyFill="1" applyBorder="1" applyAlignment="1">
      <alignment horizontal="center" vertical="center" wrapText="1"/>
    </xf>
    <xf numFmtId="0" fontId="56" fillId="12" borderId="33" xfId="42207" applyFont="1" applyFill="1" applyBorder="1" applyAlignment="1">
      <alignment horizontal="center" vertical="center"/>
    </xf>
    <xf numFmtId="0" fontId="56" fillId="12" borderId="13" xfId="42207" applyFont="1" applyFill="1" applyBorder="1" applyAlignment="1">
      <alignment horizontal="center" vertical="center"/>
    </xf>
    <xf numFmtId="0" fontId="62" fillId="10" borderId="21" xfId="42207" applyFont="1" applyFill="1" applyBorder="1" applyAlignment="1">
      <alignment horizontal="center" vertical="center" wrapText="1"/>
    </xf>
    <xf numFmtId="0" fontId="62" fillId="10" borderId="23" xfId="42207" applyFont="1" applyFill="1" applyBorder="1" applyAlignment="1">
      <alignment horizontal="center" vertical="center" wrapText="1"/>
    </xf>
    <xf numFmtId="0" fontId="62" fillId="10" borderId="56" xfId="42207" applyFont="1" applyFill="1" applyBorder="1" applyAlignment="1">
      <alignment horizontal="center" vertical="center" wrapText="1"/>
    </xf>
    <xf numFmtId="0" fontId="50" fillId="19" borderId="21" xfId="111" applyFont="1" applyFill="1" applyBorder="1" applyAlignment="1" applyProtection="1">
      <alignment horizontal="center" vertical="center" wrapText="1"/>
    </xf>
    <xf numFmtId="0" fontId="50" fillId="19" borderId="23" xfId="111" applyFont="1" applyFill="1" applyBorder="1" applyAlignment="1" applyProtection="1">
      <alignment horizontal="center" vertical="center" wrapText="1"/>
    </xf>
    <xf numFmtId="0" fontId="50" fillId="19" borderId="56" xfId="111" applyFont="1" applyFill="1" applyBorder="1" applyAlignment="1" applyProtection="1">
      <alignment horizontal="center" vertical="center" wrapText="1"/>
    </xf>
    <xf numFmtId="0" fontId="56" fillId="12" borderId="14" xfId="42207" applyFont="1" applyFill="1" applyBorder="1" applyAlignment="1">
      <alignment horizontal="center" vertical="center" wrapText="1"/>
    </xf>
    <xf numFmtId="0" fontId="56" fillId="12" borderId="31" xfId="42207" applyFont="1" applyFill="1" applyBorder="1" applyAlignment="1">
      <alignment horizontal="center" vertical="center" wrapText="1"/>
    </xf>
    <xf numFmtId="0" fontId="56" fillId="12" borderId="1" xfId="42207" applyFont="1" applyFill="1" applyBorder="1" applyAlignment="1">
      <alignment horizontal="center" vertical="center" wrapText="1"/>
    </xf>
    <xf numFmtId="0" fontId="56" fillId="12" borderId="10" xfId="42207" applyFont="1" applyFill="1" applyBorder="1" applyAlignment="1">
      <alignment horizontal="center" vertical="center" wrapText="1"/>
    </xf>
    <xf numFmtId="0" fontId="56" fillId="19" borderId="21" xfId="42207" applyFont="1" applyFill="1" applyBorder="1" applyAlignment="1">
      <alignment horizontal="center" vertical="center" wrapText="1"/>
    </xf>
    <xf numFmtId="0" fontId="56" fillId="19" borderId="23" xfId="42207" applyFont="1" applyFill="1" applyBorder="1" applyAlignment="1">
      <alignment horizontal="center" vertical="center" wrapText="1"/>
    </xf>
    <xf numFmtId="0" fontId="56" fillId="19" borderId="56" xfId="42207" applyFont="1" applyFill="1" applyBorder="1" applyAlignment="1">
      <alignment horizontal="center" vertical="center" wrapText="1"/>
    </xf>
    <xf numFmtId="0" fontId="57" fillId="5" borderId="6" xfId="1701" applyFont="1" applyFill="1" applyBorder="1" applyAlignment="1">
      <alignment horizontal="center" vertical="center"/>
    </xf>
    <xf numFmtId="0" fontId="57" fillId="5" borderId="3" xfId="1701" applyFont="1" applyFill="1" applyBorder="1" applyAlignment="1">
      <alignment horizontal="center" vertical="center"/>
    </xf>
    <xf numFmtId="0" fontId="50" fillId="14" borderId="21" xfId="1701" applyFont="1" applyFill="1" applyBorder="1" applyAlignment="1">
      <alignment horizontal="center" vertical="center" wrapText="1"/>
    </xf>
    <xf numFmtId="0" fontId="50" fillId="14" borderId="23" xfId="1701" applyFont="1" applyFill="1" applyBorder="1" applyAlignment="1">
      <alignment horizontal="center" vertical="center"/>
    </xf>
    <xf numFmtId="0" fontId="46" fillId="14" borderId="33" xfId="1701" applyFont="1" applyFill="1" applyBorder="1" applyAlignment="1">
      <alignment horizontal="center" vertical="center" wrapText="1"/>
    </xf>
    <xf numFmtId="0" fontId="46" fillId="14" borderId="25" xfId="1701" applyFont="1" applyFill="1" applyBorder="1" applyAlignment="1">
      <alignment horizontal="center" vertical="center" wrapText="1"/>
    </xf>
    <xf numFmtId="0" fontId="50" fillId="14" borderId="66" xfId="1701" applyFont="1" applyFill="1" applyBorder="1" applyAlignment="1">
      <alignment horizontal="center" vertical="center" wrapText="1"/>
    </xf>
    <xf numFmtId="0" fontId="50" fillId="14" borderId="46" xfId="1701" applyFont="1" applyFill="1" applyBorder="1" applyAlignment="1">
      <alignment horizontal="center" vertical="center"/>
    </xf>
    <xf numFmtId="0" fontId="50" fillId="14" borderId="71" xfId="1701" applyFont="1" applyFill="1" applyBorder="1" applyAlignment="1">
      <alignment horizontal="center" vertical="center"/>
    </xf>
    <xf numFmtId="0" fontId="50" fillId="14" borderId="25" xfId="1701" applyFont="1" applyFill="1" applyBorder="1" applyAlignment="1">
      <alignment horizontal="center" vertical="center" wrapText="1"/>
    </xf>
    <xf numFmtId="0" fontId="50" fillId="14" borderId="8" xfId="1701" applyFont="1" applyFill="1" applyBorder="1" applyAlignment="1">
      <alignment horizontal="center" vertical="center"/>
    </xf>
    <xf numFmtId="0" fontId="50" fillId="14" borderId="43" xfId="1701" applyFont="1" applyFill="1" applyBorder="1" applyAlignment="1">
      <alignment horizontal="center" vertical="center"/>
    </xf>
    <xf numFmtId="0" fontId="56" fillId="18" borderId="21" xfId="42207" applyFont="1" applyFill="1" applyBorder="1" applyAlignment="1">
      <alignment horizontal="center" vertical="center" wrapText="1"/>
    </xf>
    <xf numFmtId="0" fontId="56" fillId="18" borderId="23" xfId="42207" applyFont="1" applyFill="1" applyBorder="1" applyAlignment="1">
      <alignment horizontal="center" vertical="center" wrapText="1"/>
    </xf>
    <xf numFmtId="0" fontId="56" fillId="18" borderId="56" xfId="42207" applyFont="1" applyFill="1" applyBorder="1" applyAlignment="1">
      <alignment horizontal="center" vertical="center" wrapText="1"/>
    </xf>
    <xf numFmtId="0" fontId="62" fillId="18" borderId="33" xfId="42207" applyFont="1" applyFill="1" applyBorder="1" applyAlignment="1">
      <alignment horizontal="center" vertical="center" wrapText="1"/>
    </xf>
    <xf numFmtId="0" fontId="62" fillId="18" borderId="25" xfId="42207" applyFont="1" applyFill="1" applyBorder="1" applyAlignment="1">
      <alignment horizontal="center" vertical="center" wrapText="1"/>
    </xf>
    <xf numFmtId="0" fontId="62" fillId="18" borderId="14" xfId="42207" applyFont="1" applyFill="1" applyBorder="1" applyAlignment="1">
      <alignment horizontal="center" vertical="center" wrapText="1"/>
    </xf>
    <xf numFmtId="0" fontId="62" fillId="18" borderId="8" xfId="42207" applyFont="1" applyFill="1" applyBorder="1" applyAlignment="1">
      <alignment horizontal="center" vertical="center" wrapText="1"/>
    </xf>
    <xf numFmtId="0" fontId="50" fillId="14" borderId="56" xfId="1701" applyFont="1" applyFill="1" applyBorder="1" applyAlignment="1">
      <alignment horizontal="center" vertical="center"/>
    </xf>
    <xf numFmtId="0" fontId="75" fillId="0" borderId="72" xfId="0" applyFont="1" applyBorder="1" applyAlignment="1">
      <alignment vertical="center" wrapText="1"/>
    </xf>
    <xf numFmtId="0" fontId="50" fillId="4" borderId="9" xfId="1701" applyFont="1" applyFill="1" applyBorder="1" applyAlignment="1">
      <alignment horizontal="center" vertical="center" wrapText="1"/>
    </xf>
    <xf numFmtId="0" fontId="50" fillId="4" borderId="38" xfId="1701" applyFont="1" applyFill="1" applyBorder="1" applyAlignment="1">
      <alignment horizontal="center" vertical="center" wrapText="1"/>
    </xf>
    <xf numFmtId="0" fontId="50" fillId="18" borderId="41" xfId="1701" applyFont="1" applyFill="1" applyBorder="1" applyAlignment="1">
      <alignment horizontal="center" vertical="center" wrapText="1"/>
    </xf>
    <xf numFmtId="0" fontId="50" fillId="8" borderId="22" xfId="1701" applyFont="1" applyFill="1" applyBorder="1" applyAlignment="1">
      <alignment horizontal="center" vertical="center" wrapText="1"/>
    </xf>
    <xf numFmtId="0" fontId="50" fillId="8" borderId="0" xfId="1701" applyFont="1" applyFill="1" applyBorder="1" applyAlignment="1">
      <alignment horizontal="center" vertical="center" wrapText="1"/>
    </xf>
    <xf numFmtId="0" fontId="50" fillId="14" borderId="32" xfId="1701" applyFont="1" applyFill="1" applyBorder="1" applyAlignment="1">
      <alignment horizontal="center" vertical="center" wrapText="1"/>
    </xf>
    <xf numFmtId="0" fontId="50" fillId="14" borderId="9" xfId="1701" applyFont="1" applyFill="1" applyBorder="1" applyAlignment="1">
      <alignment horizontal="center" vertical="center" wrapText="1"/>
    </xf>
    <xf numFmtId="0" fontId="50" fillId="14" borderId="38" xfId="1701" applyFont="1" applyFill="1" applyBorder="1" applyAlignment="1">
      <alignment horizontal="center" vertical="center" wrapText="1"/>
    </xf>
    <xf numFmtId="0" fontId="76" fillId="18" borderId="9" xfId="1701" applyFont="1" applyFill="1" applyBorder="1" applyAlignment="1">
      <alignment horizontal="center" vertical="center" wrapText="1"/>
    </xf>
    <xf numFmtId="166" fontId="50" fillId="4" borderId="32" xfId="1701" applyNumberFormat="1" applyFont="1" applyFill="1" applyBorder="1" applyAlignment="1">
      <alignment horizontal="center" vertical="center" wrapText="1"/>
    </xf>
    <xf numFmtId="166" fontId="50" fillId="4" borderId="9" xfId="1701" applyNumberFormat="1" applyFont="1" applyFill="1" applyBorder="1" applyAlignment="1">
      <alignment horizontal="center" vertical="center" wrapText="1"/>
    </xf>
    <xf numFmtId="0" fontId="57" fillId="5" borderId="32" xfId="1701" applyFont="1" applyFill="1" applyBorder="1" applyAlignment="1">
      <alignment horizontal="center" vertical="center" wrapText="1"/>
    </xf>
    <xf numFmtId="0" fontId="57" fillId="5" borderId="41" xfId="1701" applyFont="1" applyFill="1" applyBorder="1" applyAlignment="1">
      <alignment horizontal="center" vertical="center" wrapText="1"/>
    </xf>
    <xf numFmtId="0" fontId="50" fillId="14" borderId="0" xfId="1701" applyFont="1" applyFill="1" applyBorder="1" applyAlignment="1">
      <alignment horizontal="center" vertical="center" wrapText="1"/>
    </xf>
    <xf numFmtId="0" fontId="57" fillId="13" borderId="29" xfId="502" applyFont="1" applyFill="1" applyBorder="1" applyAlignment="1">
      <alignment horizontal="center" vertical="center"/>
    </xf>
    <xf numFmtId="0" fontId="57" fillId="13" borderId="3" xfId="502" applyFont="1" applyFill="1" applyBorder="1" applyAlignment="1">
      <alignment horizontal="center" vertical="center"/>
    </xf>
    <xf numFmtId="0" fontId="57" fillId="13" borderId="18" xfId="502" applyFont="1" applyFill="1" applyBorder="1" applyAlignment="1">
      <alignment horizontal="center" vertical="center"/>
    </xf>
    <xf numFmtId="0" fontId="57" fillId="13" borderId="50" xfId="502" applyFont="1" applyFill="1" applyBorder="1" applyAlignment="1">
      <alignment horizontal="center" vertical="center"/>
    </xf>
    <xf numFmtId="0" fontId="77" fillId="22" borderId="36" xfId="0" applyFont="1" applyFill="1" applyBorder="1" applyAlignment="1">
      <alignment horizontal="center" vertical="center" wrapText="1"/>
    </xf>
    <xf numFmtId="0" fontId="77" fillId="22" borderId="73" xfId="0" applyFont="1" applyFill="1" applyBorder="1" applyAlignment="1">
      <alignment horizontal="center" vertical="center" wrapText="1"/>
    </xf>
    <xf numFmtId="0" fontId="28" fillId="0" borderId="40" xfId="1701" applyFont="1" applyBorder="1" applyAlignment="1">
      <alignment horizontal="center" vertical="center"/>
    </xf>
    <xf numFmtId="0" fontId="46" fillId="14" borderId="36" xfId="1701" applyFont="1" applyFill="1" applyBorder="1" applyAlignment="1">
      <alignment horizontal="center" vertical="center" wrapText="1"/>
    </xf>
    <xf numFmtId="0" fontId="46" fillId="14" borderId="44" xfId="1701" applyFont="1" applyFill="1" applyBorder="1" applyAlignment="1">
      <alignment horizontal="center" vertical="center" wrapText="1"/>
    </xf>
    <xf numFmtId="0" fontId="46" fillId="14" borderId="64" xfId="1701" applyFont="1" applyFill="1" applyBorder="1" applyAlignment="1">
      <alignment horizontal="center" vertical="center" wrapText="1"/>
    </xf>
    <xf numFmtId="0" fontId="50" fillId="4" borderId="33" xfId="1701" applyFont="1" applyFill="1" applyBorder="1" applyAlignment="1">
      <alignment horizontal="center" vertical="center" wrapText="1"/>
    </xf>
    <xf numFmtId="0" fontId="46" fillId="12" borderId="33" xfId="1701" applyFont="1" applyFill="1" applyBorder="1" applyAlignment="1">
      <alignment horizontal="center" vertical="center" wrapText="1"/>
    </xf>
    <xf numFmtId="0" fontId="46" fillId="12" borderId="25" xfId="1701" applyFont="1" applyFill="1" applyBorder="1" applyAlignment="1">
      <alignment horizontal="center" vertical="center" wrapText="1"/>
    </xf>
    <xf numFmtId="0" fontId="46" fillId="18" borderId="66" xfId="1701" applyFont="1" applyFill="1" applyBorder="1" applyAlignment="1">
      <alignment horizontal="center" vertical="center" wrapText="1"/>
    </xf>
    <xf numFmtId="0" fontId="46" fillId="18" borderId="29" xfId="1701" applyFont="1" applyFill="1" applyBorder="1" applyAlignment="1">
      <alignment horizontal="center" vertical="center" wrapText="1"/>
    </xf>
    <xf numFmtId="0" fontId="46" fillId="18" borderId="58" xfId="1701" applyFont="1" applyFill="1" applyBorder="1" applyAlignment="1">
      <alignment horizontal="center" vertical="center" wrapText="1"/>
    </xf>
    <xf numFmtId="0" fontId="46" fillId="4" borderId="65" xfId="1701" applyFont="1" applyFill="1" applyBorder="1" applyAlignment="1">
      <alignment horizontal="center" vertical="center" wrapText="1"/>
    </xf>
    <xf numFmtId="0" fontId="46" fillId="4" borderId="62" xfId="1701" applyFont="1" applyFill="1" applyBorder="1" applyAlignment="1">
      <alignment horizontal="center" vertical="center" wrapText="1"/>
    </xf>
    <xf numFmtId="0" fontId="46" fillId="20" borderId="27" xfId="1701" applyFont="1" applyFill="1" applyBorder="1" applyAlignment="1">
      <alignment horizontal="center" vertical="center" wrapText="1"/>
    </xf>
    <xf numFmtId="0" fontId="46" fillId="20" borderId="4" xfId="1701" applyFont="1" applyFill="1" applyBorder="1" applyAlignment="1">
      <alignment horizontal="center" vertical="center" wrapText="1"/>
    </xf>
    <xf numFmtId="0" fontId="57" fillId="5" borderId="30" xfId="1701" applyFont="1" applyFill="1" applyBorder="1" applyAlignment="1">
      <alignment horizontal="center" vertical="center" wrapText="1"/>
    </xf>
    <xf numFmtId="0" fontId="57" fillId="5" borderId="49" xfId="1701" applyFont="1" applyFill="1" applyBorder="1" applyAlignment="1">
      <alignment horizontal="center" vertical="center" wrapText="1"/>
    </xf>
    <xf numFmtId="0" fontId="46" fillId="14" borderId="0" xfId="1701" applyFont="1" applyFill="1" applyBorder="1" applyAlignment="1">
      <alignment horizontal="center" vertical="center" wrapText="1"/>
    </xf>
    <xf numFmtId="0" fontId="46" fillId="14" borderId="34" xfId="1701" applyFont="1" applyFill="1" applyBorder="1" applyAlignment="1">
      <alignment horizontal="center" vertical="center" wrapText="1"/>
    </xf>
    <xf numFmtId="0" fontId="50" fillId="10" borderId="57" xfId="1701" applyFont="1" applyFill="1" applyBorder="1" applyAlignment="1">
      <alignment horizontal="center" vertical="center" wrapText="1"/>
    </xf>
    <xf numFmtId="0" fontId="50" fillId="10" borderId="30" xfId="1701" applyFont="1" applyFill="1" applyBorder="1" applyAlignment="1">
      <alignment horizontal="center" vertical="center" wrapText="1"/>
    </xf>
    <xf numFmtId="0" fontId="50" fillId="10" borderId="6" xfId="1701" applyFont="1" applyFill="1" applyBorder="1" applyAlignment="1">
      <alignment horizontal="center" vertical="center" wrapText="1"/>
    </xf>
    <xf numFmtId="0" fontId="46" fillId="14" borderId="14" xfId="1701" applyFont="1" applyFill="1" applyBorder="1" applyAlignment="1">
      <alignment horizontal="center" vertical="center" wrapText="1"/>
    </xf>
    <xf numFmtId="0" fontId="46" fillId="14" borderId="8" xfId="1701" applyFont="1" applyFill="1" applyBorder="1" applyAlignment="1">
      <alignment horizontal="center" vertical="center" wrapText="1"/>
    </xf>
    <xf numFmtId="0" fontId="50" fillId="4" borderId="14" xfId="1701" applyFont="1" applyFill="1" applyBorder="1" applyAlignment="1">
      <alignment horizontal="center" vertical="center" wrapText="1"/>
    </xf>
    <xf numFmtId="0" fontId="46" fillId="12" borderId="14" xfId="1701" applyFont="1" applyFill="1" applyBorder="1" applyAlignment="1">
      <alignment horizontal="center" vertical="center" wrapText="1"/>
    </xf>
    <xf numFmtId="0" fontId="46" fillId="12" borderId="8" xfId="1701" applyFont="1" applyFill="1" applyBorder="1" applyAlignment="1">
      <alignment horizontal="center" vertical="center" wrapText="1"/>
    </xf>
    <xf numFmtId="166" fontId="50" fillId="4" borderId="66" xfId="1701" applyNumberFormat="1" applyFont="1" applyFill="1" applyBorder="1" applyAlignment="1">
      <alignment horizontal="center" vertical="center" wrapText="1"/>
    </xf>
    <xf numFmtId="166" fontId="50" fillId="4" borderId="29" xfId="1701" applyNumberFormat="1" applyFont="1" applyFill="1" applyBorder="1" applyAlignment="1">
      <alignment horizontal="center" vertical="center" wrapText="1"/>
    </xf>
    <xf numFmtId="166" fontId="50" fillId="4" borderId="58" xfId="1701" applyNumberFormat="1" applyFont="1" applyFill="1" applyBorder="1" applyAlignment="1">
      <alignment horizontal="center" vertical="center" wrapText="1"/>
    </xf>
    <xf numFmtId="0" fontId="57" fillId="5" borderId="63" xfId="1701" applyFont="1" applyFill="1" applyBorder="1" applyAlignment="1">
      <alignment horizontal="center" vertical="center" wrapText="1"/>
    </xf>
    <xf numFmtId="0" fontId="57" fillId="5" borderId="37" xfId="1701" applyFont="1" applyFill="1" applyBorder="1" applyAlignment="1">
      <alignment horizontal="center" vertical="center" wrapText="1"/>
    </xf>
    <xf numFmtId="0" fontId="46" fillId="14" borderId="63" xfId="1701" applyFont="1" applyFill="1" applyBorder="1" applyAlignment="1">
      <alignment horizontal="center" vertical="center" wrapText="1"/>
    </xf>
    <xf numFmtId="0" fontId="46" fillId="14" borderId="3" xfId="1701" applyFont="1" applyFill="1" applyBorder="1" applyAlignment="1">
      <alignment horizontal="center" vertical="center" wrapText="1"/>
    </xf>
    <xf numFmtId="0" fontId="46" fillId="14" borderId="22" xfId="1701" applyFont="1" applyFill="1" applyBorder="1" applyAlignment="1">
      <alignment horizontal="center" vertical="center" wrapText="1"/>
    </xf>
    <xf numFmtId="0" fontId="50" fillId="10" borderId="45" xfId="1701" applyFont="1" applyFill="1" applyBorder="1" applyAlignment="1">
      <alignment horizontal="center" vertical="center" wrapText="1"/>
    </xf>
    <xf numFmtId="0" fontId="50" fillId="10" borderId="64" xfId="1701" applyFont="1" applyFill="1" applyBorder="1" applyAlignment="1">
      <alignment horizontal="center" vertical="center" wrapText="1"/>
    </xf>
    <xf numFmtId="0" fontId="50" fillId="10" borderId="0" xfId="1701" applyFont="1" applyFill="1" applyBorder="1" applyAlignment="1">
      <alignment horizontal="center" vertical="center" wrapText="1"/>
    </xf>
    <xf numFmtId="0" fontId="50" fillId="14" borderId="16" xfId="1701" applyFont="1" applyFill="1" applyBorder="1" applyAlignment="1">
      <alignment horizontal="center" vertical="center" wrapText="1"/>
    </xf>
    <xf numFmtId="0" fontId="50" fillId="4" borderId="15" xfId="1701" applyFont="1" applyFill="1" applyBorder="1" applyAlignment="1">
      <alignment horizontal="center" vertical="center" wrapText="1"/>
    </xf>
    <xf numFmtId="0" fontId="50" fillId="12" borderId="31" xfId="1701" applyFont="1" applyFill="1" applyBorder="1" applyAlignment="1">
      <alignment horizontal="center" vertical="center" wrapText="1"/>
    </xf>
    <xf numFmtId="0" fontId="50" fillId="12" borderId="43" xfId="1701" applyFont="1" applyFill="1" applyBorder="1" applyAlignment="1">
      <alignment horizontal="center" vertical="center" wrapText="1"/>
    </xf>
    <xf numFmtId="0" fontId="50" fillId="18" borderId="31" xfId="1701" applyFont="1" applyFill="1" applyBorder="1" applyAlignment="1">
      <alignment horizontal="center" vertical="center" wrapText="1"/>
    </xf>
    <xf numFmtId="166" fontId="50" fillId="4" borderId="15" xfId="1701" applyNumberFormat="1" applyFont="1" applyFill="1" applyBorder="1" applyAlignment="1">
      <alignment horizontal="center" vertical="center" wrapText="1"/>
    </xf>
    <xf numFmtId="166" fontId="50" fillId="4" borderId="7" xfId="1701" applyNumberFormat="1" applyFont="1" applyFill="1" applyBorder="1" applyAlignment="1">
      <alignment horizontal="center" vertical="center" wrapText="1"/>
    </xf>
    <xf numFmtId="166" fontId="50" fillId="4" borderId="16" xfId="1701" applyNumberFormat="1" applyFont="1" applyFill="1" applyBorder="1" applyAlignment="1">
      <alignment horizontal="center" vertical="center" wrapText="1"/>
    </xf>
    <xf numFmtId="166" fontId="50" fillId="4" borderId="39" xfId="1701" applyNumberFormat="1" applyFont="1" applyFill="1" applyBorder="1" applyAlignment="1">
      <alignment horizontal="center" vertical="center" wrapText="1"/>
    </xf>
    <xf numFmtId="0" fontId="57" fillId="5" borderId="15" xfId="1701" applyFont="1" applyFill="1" applyBorder="1" applyAlignment="1">
      <alignment horizontal="center" vertical="center" wrapText="1"/>
    </xf>
    <xf numFmtId="0" fontId="57" fillId="5" borderId="16" xfId="1701" applyFont="1" applyFill="1" applyBorder="1" applyAlignment="1">
      <alignment horizontal="center" vertical="center" wrapText="1"/>
    </xf>
    <xf numFmtId="0" fontId="50" fillId="14" borderId="34" xfId="1701" applyFont="1" applyFill="1" applyBorder="1" applyAlignment="1">
      <alignment horizontal="center" vertical="center" wrapText="1"/>
    </xf>
    <xf numFmtId="0" fontId="50" fillId="14" borderId="43" xfId="1701" applyFont="1" applyFill="1" applyBorder="1" applyAlignment="1">
      <alignment horizontal="center" vertical="center" wrapText="1"/>
    </xf>
    <xf numFmtId="0" fontId="50" fillId="4" borderId="32" xfId="1701" applyFont="1" applyFill="1" applyBorder="1" applyAlignment="1">
      <alignment horizontal="center" vertical="center" wrapText="1"/>
    </xf>
    <xf numFmtId="0" fontId="50" fillId="18" borderId="32" xfId="1701" applyFont="1" applyFill="1" applyBorder="1" applyAlignment="1">
      <alignment horizontal="center" vertical="center" wrapText="1"/>
    </xf>
    <xf numFmtId="166" fontId="50" fillId="4" borderId="34" xfId="1701" applyNumberFormat="1" applyFont="1" applyFill="1" applyBorder="1" applyAlignment="1">
      <alignment horizontal="center" vertical="center" wrapText="1"/>
    </xf>
    <xf numFmtId="0" fontId="57" fillId="5" borderId="34" xfId="1701" applyFont="1" applyFill="1" applyBorder="1" applyAlignment="1">
      <alignment horizontal="center" vertical="center" wrapText="1"/>
    </xf>
    <xf numFmtId="0" fontId="50" fillId="10" borderId="53" xfId="1701" applyFont="1" applyFill="1" applyBorder="1" applyAlignment="1">
      <alignment horizontal="center" vertical="center" wrapText="1"/>
    </xf>
    <xf numFmtId="0" fontId="50" fillId="10" borderId="64" xfId="1701" applyFont="1" applyFill="1" applyBorder="1" applyAlignment="1">
      <alignment horizontal="center" vertical="center" wrapText="1"/>
    </xf>
    <xf numFmtId="0" fontId="50" fillId="10" borderId="0" xfId="1701" applyFont="1" applyFill="1" applyBorder="1" applyAlignment="1">
      <alignment horizontal="center" vertical="center" wrapText="1"/>
    </xf>
    <xf numFmtId="0" fontId="78" fillId="0" borderId="72" xfId="0" applyFont="1" applyBorder="1" applyAlignment="1">
      <alignment horizontal="center" vertical="center" wrapText="1"/>
    </xf>
  </cellXfs>
  <cellStyles count="42215">
    <cellStyle name="Calculation 2" xfId="337" xr:uid="{00000000-0005-0000-0000-000000000000}"/>
    <cellStyle name="Comma 2" xfId="1" xr:uid="{00000000-0005-0000-0000-000001000000}"/>
    <cellStyle name="Comma 2 2" xfId="112" xr:uid="{00000000-0005-0000-0000-000002000000}"/>
    <cellStyle name="Comma 3" xfId="941" xr:uid="{00000000-0005-0000-0000-000003000000}"/>
    <cellStyle name="Currency 2" xfId="338" xr:uid="{00000000-0005-0000-0000-000004000000}"/>
    <cellStyle name="Good 2" xfId="339" xr:uid="{00000000-0005-0000-0000-000005000000}"/>
    <cellStyle name="Hyperlink" xfId="111" builtinId="8"/>
    <cellStyle name="Normal" xfId="0" builtinId="0"/>
    <cellStyle name="Normal 10" xfId="335" xr:uid="{00000000-0005-0000-0000-000008000000}"/>
    <cellStyle name="Normal 10 2" xfId="790" xr:uid="{00000000-0005-0000-0000-000009000000}"/>
    <cellStyle name="Normal 11" xfId="495" xr:uid="{00000000-0005-0000-0000-00000A000000}"/>
    <cellStyle name="Normal 11 2" xfId="1257" xr:uid="{00000000-0005-0000-0000-00000B000000}"/>
    <cellStyle name="Normal 12" xfId="940" xr:uid="{00000000-0005-0000-0000-00000C000000}"/>
    <cellStyle name="Normal 12 10" xfId="6853" xr:uid="{00000000-0005-0000-0000-00000D000000}"/>
    <cellStyle name="Normal 12 10 2" xfId="30422" xr:uid="{00000000-0005-0000-0000-00000E000000}"/>
    <cellStyle name="Normal 12 11" xfId="18629" xr:uid="{00000000-0005-0000-0000-00000F000000}"/>
    <cellStyle name="Normal 12 12" xfId="24534" xr:uid="{00000000-0005-0000-0000-000010000000}"/>
    <cellStyle name="Normal 12 13" xfId="42198" xr:uid="{00000000-0005-0000-0000-000011000000}"/>
    <cellStyle name="Normal 12 2" xfId="1700" xr:uid="{00000000-0005-0000-0000-000012000000}"/>
    <cellStyle name="Normal 12 2 2" xfId="13477" xr:uid="{00000000-0005-0000-0000-000013000000}"/>
    <cellStyle name="Normal 12 2 2 2" xfId="37046" xr:uid="{00000000-0005-0000-0000-000014000000}"/>
    <cellStyle name="Normal 12 2 3" xfId="7589" xr:uid="{00000000-0005-0000-0000-000015000000}"/>
    <cellStyle name="Normal 12 2 3 2" xfId="31158" xr:uid="{00000000-0005-0000-0000-000016000000}"/>
    <cellStyle name="Normal 12 2 4" xfId="19365" xr:uid="{00000000-0005-0000-0000-000017000000}"/>
    <cellStyle name="Normal 12 2 5" xfId="25270" xr:uid="{00000000-0005-0000-0000-000018000000}"/>
    <cellStyle name="Normal 12 3" xfId="2437" xr:uid="{00000000-0005-0000-0000-000019000000}"/>
    <cellStyle name="Normal 12 3 2" xfId="14213" xr:uid="{00000000-0005-0000-0000-00001A000000}"/>
    <cellStyle name="Normal 12 3 2 2" xfId="37782" xr:uid="{00000000-0005-0000-0000-00001B000000}"/>
    <cellStyle name="Normal 12 3 3" xfId="8325" xr:uid="{00000000-0005-0000-0000-00001C000000}"/>
    <cellStyle name="Normal 12 3 3 2" xfId="31894" xr:uid="{00000000-0005-0000-0000-00001D000000}"/>
    <cellStyle name="Normal 12 3 4" xfId="20101" xr:uid="{00000000-0005-0000-0000-00001E000000}"/>
    <cellStyle name="Normal 12 3 5" xfId="26006" xr:uid="{00000000-0005-0000-0000-00001F000000}"/>
    <cellStyle name="Normal 12 4" xfId="3173" xr:uid="{00000000-0005-0000-0000-000020000000}"/>
    <cellStyle name="Normal 12 4 2" xfId="14949" xr:uid="{00000000-0005-0000-0000-000021000000}"/>
    <cellStyle name="Normal 12 4 2 2" xfId="38518" xr:uid="{00000000-0005-0000-0000-000022000000}"/>
    <cellStyle name="Normal 12 4 3" xfId="9061" xr:uid="{00000000-0005-0000-0000-000023000000}"/>
    <cellStyle name="Normal 12 4 3 2" xfId="32630" xr:uid="{00000000-0005-0000-0000-000024000000}"/>
    <cellStyle name="Normal 12 4 4" xfId="20837" xr:uid="{00000000-0005-0000-0000-000025000000}"/>
    <cellStyle name="Normal 12 4 5" xfId="26742" xr:uid="{00000000-0005-0000-0000-000026000000}"/>
    <cellStyle name="Normal 12 5" xfId="3909" xr:uid="{00000000-0005-0000-0000-000027000000}"/>
    <cellStyle name="Normal 12 5 2" xfId="15685" xr:uid="{00000000-0005-0000-0000-000028000000}"/>
    <cellStyle name="Normal 12 5 2 2" xfId="39254" xr:uid="{00000000-0005-0000-0000-000029000000}"/>
    <cellStyle name="Normal 12 5 3" xfId="9797" xr:uid="{00000000-0005-0000-0000-00002A000000}"/>
    <cellStyle name="Normal 12 5 3 2" xfId="33366" xr:uid="{00000000-0005-0000-0000-00002B000000}"/>
    <cellStyle name="Normal 12 5 4" xfId="21573" xr:uid="{00000000-0005-0000-0000-00002C000000}"/>
    <cellStyle name="Normal 12 5 5" xfId="27478" xr:uid="{00000000-0005-0000-0000-00002D000000}"/>
    <cellStyle name="Normal 12 6" xfId="4645" xr:uid="{00000000-0005-0000-0000-00002E000000}"/>
    <cellStyle name="Normal 12 6 2" xfId="16421" xr:uid="{00000000-0005-0000-0000-00002F000000}"/>
    <cellStyle name="Normal 12 6 2 2" xfId="39990" xr:uid="{00000000-0005-0000-0000-000030000000}"/>
    <cellStyle name="Normal 12 6 3" xfId="10533" xr:uid="{00000000-0005-0000-0000-000031000000}"/>
    <cellStyle name="Normal 12 6 3 2" xfId="34102" xr:uid="{00000000-0005-0000-0000-000032000000}"/>
    <cellStyle name="Normal 12 6 4" xfId="22309" xr:uid="{00000000-0005-0000-0000-000033000000}"/>
    <cellStyle name="Normal 12 6 5" xfId="28214" xr:uid="{00000000-0005-0000-0000-000034000000}"/>
    <cellStyle name="Normal 12 7" xfId="5381" xr:uid="{00000000-0005-0000-0000-000035000000}"/>
    <cellStyle name="Normal 12 7 2" xfId="17157" xr:uid="{00000000-0005-0000-0000-000036000000}"/>
    <cellStyle name="Normal 12 7 2 2" xfId="40726" xr:uid="{00000000-0005-0000-0000-000037000000}"/>
    <cellStyle name="Normal 12 7 3" xfId="11269" xr:uid="{00000000-0005-0000-0000-000038000000}"/>
    <cellStyle name="Normal 12 7 3 2" xfId="34838" xr:uid="{00000000-0005-0000-0000-000039000000}"/>
    <cellStyle name="Normal 12 7 4" xfId="23045" xr:uid="{00000000-0005-0000-0000-00003A000000}"/>
    <cellStyle name="Normal 12 7 5" xfId="28950" xr:uid="{00000000-0005-0000-0000-00003B000000}"/>
    <cellStyle name="Normal 12 8" xfId="6117" xr:uid="{00000000-0005-0000-0000-00003C000000}"/>
    <cellStyle name="Normal 12 8 2" xfId="17893" xr:uid="{00000000-0005-0000-0000-00003D000000}"/>
    <cellStyle name="Normal 12 8 2 2" xfId="41462" xr:uid="{00000000-0005-0000-0000-00003E000000}"/>
    <cellStyle name="Normal 12 8 3" xfId="12005" xr:uid="{00000000-0005-0000-0000-00003F000000}"/>
    <cellStyle name="Normal 12 8 3 2" xfId="35574" xr:uid="{00000000-0005-0000-0000-000040000000}"/>
    <cellStyle name="Normal 12 8 4" xfId="23781" xr:uid="{00000000-0005-0000-0000-000041000000}"/>
    <cellStyle name="Normal 12 8 5" xfId="29686" xr:uid="{00000000-0005-0000-0000-000042000000}"/>
    <cellStyle name="Normal 12 9" xfId="12741" xr:uid="{00000000-0005-0000-0000-000043000000}"/>
    <cellStyle name="Normal 12 9 2" xfId="36310" xr:uid="{00000000-0005-0000-0000-000044000000}"/>
    <cellStyle name="Normal 13" xfId="942" xr:uid="{00000000-0005-0000-0000-000045000000}"/>
    <cellStyle name="Normal 13 2" xfId="1701" xr:uid="{00000000-0005-0000-0000-000046000000}"/>
    <cellStyle name="Normal 14" xfId="23790" xr:uid="{00000000-0005-0000-0000-000047000000}"/>
    <cellStyle name="Normal 2" xfId="2" xr:uid="{00000000-0005-0000-0000-000048000000}"/>
    <cellStyle name="Normal 2 10" xfId="120" xr:uid="{00000000-0005-0000-0000-000049000000}"/>
    <cellStyle name="Normal 2 10 10" xfId="2450" xr:uid="{00000000-0005-0000-0000-00004A000000}"/>
    <cellStyle name="Normal 2 10 10 2" xfId="14226" xr:uid="{00000000-0005-0000-0000-00004B000000}"/>
    <cellStyle name="Normal 2 10 10 2 2" xfId="37795" xr:uid="{00000000-0005-0000-0000-00004C000000}"/>
    <cellStyle name="Normal 2 10 10 3" xfId="8338" xr:uid="{00000000-0005-0000-0000-00004D000000}"/>
    <cellStyle name="Normal 2 10 10 3 2" xfId="31907" xr:uid="{00000000-0005-0000-0000-00004E000000}"/>
    <cellStyle name="Normal 2 10 10 4" xfId="20114" xr:uid="{00000000-0005-0000-0000-00004F000000}"/>
    <cellStyle name="Normal 2 10 10 5" xfId="26019" xr:uid="{00000000-0005-0000-0000-000050000000}"/>
    <cellStyle name="Normal 2 10 11" xfId="3186" xr:uid="{00000000-0005-0000-0000-000051000000}"/>
    <cellStyle name="Normal 2 10 11 2" xfId="14962" xr:uid="{00000000-0005-0000-0000-000052000000}"/>
    <cellStyle name="Normal 2 10 11 2 2" xfId="38531" xr:uid="{00000000-0005-0000-0000-000053000000}"/>
    <cellStyle name="Normal 2 10 11 3" xfId="9074" xr:uid="{00000000-0005-0000-0000-000054000000}"/>
    <cellStyle name="Normal 2 10 11 3 2" xfId="32643" xr:uid="{00000000-0005-0000-0000-000055000000}"/>
    <cellStyle name="Normal 2 10 11 4" xfId="20850" xr:uid="{00000000-0005-0000-0000-000056000000}"/>
    <cellStyle name="Normal 2 10 11 5" xfId="26755" xr:uid="{00000000-0005-0000-0000-000057000000}"/>
    <cellStyle name="Normal 2 10 12" xfId="3922" xr:uid="{00000000-0005-0000-0000-000058000000}"/>
    <cellStyle name="Normal 2 10 12 2" xfId="15698" xr:uid="{00000000-0005-0000-0000-000059000000}"/>
    <cellStyle name="Normal 2 10 12 2 2" xfId="39267" xr:uid="{00000000-0005-0000-0000-00005A000000}"/>
    <cellStyle name="Normal 2 10 12 3" xfId="9810" xr:uid="{00000000-0005-0000-0000-00005B000000}"/>
    <cellStyle name="Normal 2 10 12 3 2" xfId="33379" xr:uid="{00000000-0005-0000-0000-00005C000000}"/>
    <cellStyle name="Normal 2 10 12 4" xfId="21586" xr:uid="{00000000-0005-0000-0000-00005D000000}"/>
    <cellStyle name="Normal 2 10 12 5" xfId="27491" xr:uid="{00000000-0005-0000-0000-00005E000000}"/>
    <cellStyle name="Normal 2 10 13" xfId="4658" xr:uid="{00000000-0005-0000-0000-00005F000000}"/>
    <cellStyle name="Normal 2 10 13 2" xfId="16434" xr:uid="{00000000-0005-0000-0000-000060000000}"/>
    <cellStyle name="Normal 2 10 13 2 2" xfId="40003" xr:uid="{00000000-0005-0000-0000-000061000000}"/>
    <cellStyle name="Normal 2 10 13 3" xfId="10546" xr:uid="{00000000-0005-0000-0000-000062000000}"/>
    <cellStyle name="Normal 2 10 13 3 2" xfId="34115" xr:uid="{00000000-0005-0000-0000-000063000000}"/>
    <cellStyle name="Normal 2 10 13 4" xfId="22322" xr:uid="{00000000-0005-0000-0000-000064000000}"/>
    <cellStyle name="Normal 2 10 13 5" xfId="28227" xr:uid="{00000000-0005-0000-0000-000065000000}"/>
    <cellStyle name="Normal 2 10 14" xfId="5394" xr:uid="{00000000-0005-0000-0000-000066000000}"/>
    <cellStyle name="Normal 2 10 14 2" xfId="17170" xr:uid="{00000000-0005-0000-0000-000067000000}"/>
    <cellStyle name="Normal 2 10 14 2 2" xfId="40739" xr:uid="{00000000-0005-0000-0000-000068000000}"/>
    <cellStyle name="Normal 2 10 14 3" xfId="11282" xr:uid="{00000000-0005-0000-0000-000069000000}"/>
    <cellStyle name="Normal 2 10 14 3 2" xfId="34851" xr:uid="{00000000-0005-0000-0000-00006A000000}"/>
    <cellStyle name="Normal 2 10 14 4" xfId="23058" xr:uid="{00000000-0005-0000-0000-00006B000000}"/>
    <cellStyle name="Normal 2 10 14 5" xfId="28963" xr:uid="{00000000-0005-0000-0000-00006C000000}"/>
    <cellStyle name="Normal 2 10 15" xfId="12018" xr:uid="{00000000-0005-0000-0000-00006D000000}"/>
    <cellStyle name="Normal 2 10 15 2" xfId="35587" xr:uid="{00000000-0005-0000-0000-00006E000000}"/>
    <cellStyle name="Normal 2 10 16" xfId="6130" xr:uid="{00000000-0005-0000-0000-00006F000000}"/>
    <cellStyle name="Normal 2 10 16 2" xfId="29699" xr:uid="{00000000-0005-0000-0000-000070000000}"/>
    <cellStyle name="Normal 2 10 17" xfId="17906" xr:uid="{00000000-0005-0000-0000-000071000000}"/>
    <cellStyle name="Normal 2 10 18" xfId="23811" xr:uid="{00000000-0005-0000-0000-000072000000}"/>
    <cellStyle name="Normal 2 10 19" xfId="41475" xr:uid="{00000000-0005-0000-0000-000073000000}"/>
    <cellStyle name="Normal 2 10 2" xfId="226" xr:uid="{00000000-0005-0000-0000-000074000000}"/>
    <cellStyle name="Normal 2 10 2 10" xfId="3210" xr:uid="{00000000-0005-0000-0000-000075000000}"/>
    <cellStyle name="Normal 2 10 2 10 2" xfId="14986" xr:uid="{00000000-0005-0000-0000-000076000000}"/>
    <cellStyle name="Normal 2 10 2 10 2 2" xfId="38555" xr:uid="{00000000-0005-0000-0000-000077000000}"/>
    <cellStyle name="Normal 2 10 2 10 3" xfId="9098" xr:uid="{00000000-0005-0000-0000-000078000000}"/>
    <cellStyle name="Normal 2 10 2 10 3 2" xfId="32667" xr:uid="{00000000-0005-0000-0000-000079000000}"/>
    <cellStyle name="Normal 2 10 2 10 4" xfId="20874" xr:uid="{00000000-0005-0000-0000-00007A000000}"/>
    <cellStyle name="Normal 2 10 2 10 5" xfId="26779" xr:uid="{00000000-0005-0000-0000-00007B000000}"/>
    <cellStyle name="Normal 2 10 2 11" xfId="3946" xr:uid="{00000000-0005-0000-0000-00007C000000}"/>
    <cellStyle name="Normal 2 10 2 11 2" xfId="15722" xr:uid="{00000000-0005-0000-0000-00007D000000}"/>
    <cellStyle name="Normal 2 10 2 11 2 2" xfId="39291" xr:uid="{00000000-0005-0000-0000-00007E000000}"/>
    <cellStyle name="Normal 2 10 2 11 3" xfId="9834" xr:uid="{00000000-0005-0000-0000-00007F000000}"/>
    <cellStyle name="Normal 2 10 2 11 3 2" xfId="33403" xr:uid="{00000000-0005-0000-0000-000080000000}"/>
    <cellStyle name="Normal 2 10 2 11 4" xfId="21610" xr:uid="{00000000-0005-0000-0000-000081000000}"/>
    <cellStyle name="Normal 2 10 2 11 5" xfId="27515" xr:uid="{00000000-0005-0000-0000-000082000000}"/>
    <cellStyle name="Normal 2 10 2 12" xfId="4682" xr:uid="{00000000-0005-0000-0000-000083000000}"/>
    <cellStyle name="Normal 2 10 2 12 2" xfId="16458" xr:uid="{00000000-0005-0000-0000-000084000000}"/>
    <cellStyle name="Normal 2 10 2 12 2 2" xfId="40027" xr:uid="{00000000-0005-0000-0000-000085000000}"/>
    <cellStyle name="Normal 2 10 2 12 3" xfId="10570" xr:uid="{00000000-0005-0000-0000-000086000000}"/>
    <cellStyle name="Normal 2 10 2 12 3 2" xfId="34139" xr:uid="{00000000-0005-0000-0000-000087000000}"/>
    <cellStyle name="Normal 2 10 2 12 4" xfId="22346" xr:uid="{00000000-0005-0000-0000-000088000000}"/>
    <cellStyle name="Normal 2 10 2 12 5" xfId="28251" xr:uid="{00000000-0005-0000-0000-000089000000}"/>
    <cellStyle name="Normal 2 10 2 13" xfId="5418" xr:uid="{00000000-0005-0000-0000-00008A000000}"/>
    <cellStyle name="Normal 2 10 2 13 2" xfId="17194" xr:uid="{00000000-0005-0000-0000-00008B000000}"/>
    <cellStyle name="Normal 2 10 2 13 2 2" xfId="40763" xr:uid="{00000000-0005-0000-0000-00008C000000}"/>
    <cellStyle name="Normal 2 10 2 13 3" xfId="11306" xr:uid="{00000000-0005-0000-0000-00008D000000}"/>
    <cellStyle name="Normal 2 10 2 13 3 2" xfId="34875" xr:uid="{00000000-0005-0000-0000-00008E000000}"/>
    <cellStyle name="Normal 2 10 2 13 4" xfId="23082" xr:uid="{00000000-0005-0000-0000-00008F000000}"/>
    <cellStyle name="Normal 2 10 2 13 5" xfId="28987" xr:uid="{00000000-0005-0000-0000-000090000000}"/>
    <cellStyle name="Normal 2 10 2 14" xfId="12042" xr:uid="{00000000-0005-0000-0000-000091000000}"/>
    <cellStyle name="Normal 2 10 2 14 2" xfId="35611" xr:uid="{00000000-0005-0000-0000-000092000000}"/>
    <cellStyle name="Normal 2 10 2 15" xfId="6154" xr:uid="{00000000-0005-0000-0000-000093000000}"/>
    <cellStyle name="Normal 2 10 2 15 2" xfId="29723" xr:uid="{00000000-0005-0000-0000-000094000000}"/>
    <cellStyle name="Normal 2 10 2 16" xfId="17930" xr:uid="{00000000-0005-0000-0000-000095000000}"/>
    <cellStyle name="Normal 2 10 2 17" xfId="23835" xr:uid="{00000000-0005-0000-0000-000096000000}"/>
    <cellStyle name="Normal 2 10 2 18" xfId="41499" xr:uid="{00000000-0005-0000-0000-000097000000}"/>
    <cellStyle name="Normal 2 10 2 2" xfId="322" xr:uid="{00000000-0005-0000-0000-000098000000}"/>
    <cellStyle name="Normal 2 10 2 2 10" xfId="4778" xr:uid="{00000000-0005-0000-0000-000099000000}"/>
    <cellStyle name="Normal 2 10 2 2 10 2" xfId="16554" xr:uid="{00000000-0005-0000-0000-00009A000000}"/>
    <cellStyle name="Normal 2 10 2 2 10 2 2" xfId="40123" xr:uid="{00000000-0005-0000-0000-00009B000000}"/>
    <cellStyle name="Normal 2 10 2 2 10 3" xfId="10666" xr:uid="{00000000-0005-0000-0000-00009C000000}"/>
    <cellStyle name="Normal 2 10 2 2 10 3 2" xfId="34235" xr:uid="{00000000-0005-0000-0000-00009D000000}"/>
    <cellStyle name="Normal 2 10 2 2 10 4" xfId="22442" xr:uid="{00000000-0005-0000-0000-00009E000000}"/>
    <cellStyle name="Normal 2 10 2 2 10 5" xfId="28347" xr:uid="{00000000-0005-0000-0000-00009F000000}"/>
    <cellStyle name="Normal 2 10 2 2 11" xfId="5514" xr:uid="{00000000-0005-0000-0000-0000A0000000}"/>
    <cellStyle name="Normal 2 10 2 2 11 2" xfId="17290" xr:uid="{00000000-0005-0000-0000-0000A1000000}"/>
    <cellStyle name="Normal 2 10 2 2 11 2 2" xfId="40859" xr:uid="{00000000-0005-0000-0000-0000A2000000}"/>
    <cellStyle name="Normal 2 10 2 2 11 3" xfId="11402" xr:uid="{00000000-0005-0000-0000-0000A3000000}"/>
    <cellStyle name="Normal 2 10 2 2 11 3 2" xfId="34971" xr:uid="{00000000-0005-0000-0000-0000A4000000}"/>
    <cellStyle name="Normal 2 10 2 2 11 4" xfId="23178" xr:uid="{00000000-0005-0000-0000-0000A5000000}"/>
    <cellStyle name="Normal 2 10 2 2 11 5" xfId="29083" xr:uid="{00000000-0005-0000-0000-0000A6000000}"/>
    <cellStyle name="Normal 2 10 2 2 12" xfId="12138" xr:uid="{00000000-0005-0000-0000-0000A7000000}"/>
    <cellStyle name="Normal 2 10 2 2 12 2" xfId="35707" xr:uid="{00000000-0005-0000-0000-0000A8000000}"/>
    <cellStyle name="Normal 2 10 2 2 13" xfId="6250" xr:uid="{00000000-0005-0000-0000-0000A9000000}"/>
    <cellStyle name="Normal 2 10 2 2 13 2" xfId="29819" xr:uid="{00000000-0005-0000-0000-0000AA000000}"/>
    <cellStyle name="Normal 2 10 2 2 14" xfId="18026" xr:uid="{00000000-0005-0000-0000-0000AB000000}"/>
    <cellStyle name="Normal 2 10 2 2 15" xfId="23931" xr:uid="{00000000-0005-0000-0000-0000AC000000}"/>
    <cellStyle name="Normal 2 10 2 2 16" xfId="41595" xr:uid="{00000000-0005-0000-0000-0000AD000000}"/>
    <cellStyle name="Normal 2 10 2 2 2" xfId="354" xr:uid="{00000000-0005-0000-0000-0000AE000000}"/>
    <cellStyle name="Normal 2 10 2 2 2 10" xfId="12158" xr:uid="{00000000-0005-0000-0000-0000AF000000}"/>
    <cellStyle name="Normal 2 10 2 2 2 10 2" xfId="35727" xr:uid="{00000000-0005-0000-0000-0000B0000000}"/>
    <cellStyle name="Normal 2 10 2 2 2 11" xfId="6270" xr:uid="{00000000-0005-0000-0000-0000B1000000}"/>
    <cellStyle name="Normal 2 10 2 2 2 11 2" xfId="29839" xr:uid="{00000000-0005-0000-0000-0000B2000000}"/>
    <cellStyle name="Normal 2 10 2 2 2 12" xfId="18046" xr:uid="{00000000-0005-0000-0000-0000B3000000}"/>
    <cellStyle name="Normal 2 10 2 2 2 13" xfId="23951" xr:uid="{00000000-0005-0000-0000-0000B4000000}"/>
    <cellStyle name="Normal 2 10 2 2 2 14" xfId="41615" xr:uid="{00000000-0005-0000-0000-0000B5000000}"/>
    <cellStyle name="Normal 2 10 2 2 2 2" xfId="799" xr:uid="{00000000-0005-0000-0000-0000B6000000}"/>
    <cellStyle name="Normal 2 10 2 2 2 2 10" xfId="6712" xr:uid="{00000000-0005-0000-0000-0000B7000000}"/>
    <cellStyle name="Normal 2 10 2 2 2 2 10 2" xfId="30281" xr:uid="{00000000-0005-0000-0000-0000B8000000}"/>
    <cellStyle name="Normal 2 10 2 2 2 2 11" xfId="18488" xr:uid="{00000000-0005-0000-0000-0000B9000000}"/>
    <cellStyle name="Normal 2 10 2 2 2 2 12" xfId="24393" xr:uid="{00000000-0005-0000-0000-0000BA000000}"/>
    <cellStyle name="Normal 2 10 2 2 2 2 13" xfId="42057" xr:uid="{00000000-0005-0000-0000-0000BB000000}"/>
    <cellStyle name="Normal 2 10 2 2 2 2 2" xfId="1559" xr:uid="{00000000-0005-0000-0000-0000BC000000}"/>
    <cellStyle name="Normal 2 10 2 2 2 2 2 2" xfId="13336" xr:uid="{00000000-0005-0000-0000-0000BD000000}"/>
    <cellStyle name="Normal 2 10 2 2 2 2 2 2 2" xfId="36905" xr:uid="{00000000-0005-0000-0000-0000BE000000}"/>
    <cellStyle name="Normal 2 10 2 2 2 2 2 3" xfId="7448" xr:uid="{00000000-0005-0000-0000-0000BF000000}"/>
    <cellStyle name="Normal 2 10 2 2 2 2 2 3 2" xfId="31017" xr:uid="{00000000-0005-0000-0000-0000C0000000}"/>
    <cellStyle name="Normal 2 10 2 2 2 2 2 4" xfId="19224" xr:uid="{00000000-0005-0000-0000-0000C1000000}"/>
    <cellStyle name="Normal 2 10 2 2 2 2 2 5" xfId="25129" xr:uid="{00000000-0005-0000-0000-0000C2000000}"/>
    <cellStyle name="Normal 2 10 2 2 2 2 3" xfId="2296" xr:uid="{00000000-0005-0000-0000-0000C3000000}"/>
    <cellStyle name="Normal 2 10 2 2 2 2 3 2" xfId="14072" xr:uid="{00000000-0005-0000-0000-0000C4000000}"/>
    <cellStyle name="Normal 2 10 2 2 2 2 3 2 2" xfId="37641" xr:uid="{00000000-0005-0000-0000-0000C5000000}"/>
    <cellStyle name="Normal 2 10 2 2 2 2 3 3" xfId="8184" xr:uid="{00000000-0005-0000-0000-0000C6000000}"/>
    <cellStyle name="Normal 2 10 2 2 2 2 3 3 2" xfId="31753" xr:uid="{00000000-0005-0000-0000-0000C7000000}"/>
    <cellStyle name="Normal 2 10 2 2 2 2 3 4" xfId="19960" xr:uid="{00000000-0005-0000-0000-0000C8000000}"/>
    <cellStyle name="Normal 2 10 2 2 2 2 3 5" xfId="25865" xr:uid="{00000000-0005-0000-0000-0000C9000000}"/>
    <cellStyle name="Normal 2 10 2 2 2 2 4" xfId="3032" xr:uid="{00000000-0005-0000-0000-0000CA000000}"/>
    <cellStyle name="Normal 2 10 2 2 2 2 4 2" xfId="14808" xr:uid="{00000000-0005-0000-0000-0000CB000000}"/>
    <cellStyle name="Normal 2 10 2 2 2 2 4 2 2" xfId="38377" xr:uid="{00000000-0005-0000-0000-0000CC000000}"/>
    <cellStyle name="Normal 2 10 2 2 2 2 4 3" xfId="8920" xr:uid="{00000000-0005-0000-0000-0000CD000000}"/>
    <cellStyle name="Normal 2 10 2 2 2 2 4 3 2" xfId="32489" xr:uid="{00000000-0005-0000-0000-0000CE000000}"/>
    <cellStyle name="Normal 2 10 2 2 2 2 4 4" xfId="20696" xr:uid="{00000000-0005-0000-0000-0000CF000000}"/>
    <cellStyle name="Normal 2 10 2 2 2 2 4 5" xfId="26601" xr:uid="{00000000-0005-0000-0000-0000D0000000}"/>
    <cellStyle name="Normal 2 10 2 2 2 2 5" xfId="3768" xr:uid="{00000000-0005-0000-0000-0000D1000000}"/>
    <cellStyle name="Normal 2 10 2 2 2 2 5 2" xfId="15544" xr:uid="{00000000-0005-0000-0000-0000D2000000}"/>
    <cellStyle name="Normal 2 10 2 2 2 2 5 2 2" xfId="39113" xr:uid="{00000000-0005-0000-0000-0000D3000000}"/>
    <cellStyle name="Normal 2 10 2 2 2 2 5 3" xfId="9656" xr:uid="{00000000-0005-0000-0000-0000D4000000}"/>
    <cellStyle name="Normal 2 10 2 2 2 2 5 3 2" xfId="33225" xr:uid="{00000000-0005-0000-0000-0000D5000000}"/>
    <cellStyle name="Normal 2 10 2 2 2 2 5 4" xfId="21432" xr:uid="{00000000-0005-0000-0000-0000D6000000}"/>
    <cellStyle name="Normal 2 10 2 2 2 2 5 5" xfId="27337" xr:uid="{00000000-0005-0000-0000-0000D7000000}"/>
    <cellStyle name="Normal 2 10 2 2 2 2 6" xfId="4504" xr:uid="{00000000-0005-0000-0000-0000D8000000}"/>
    <cellStyle name="Normal 2 10 2 2 2 2 6 2" xfId="16280" xr:uid="{00000000-0005-0000-0000-0000D9000000}"/>
    <cellStyle name="Normal 2 10 2 2 2 2 6 2 2" xfId="39849" xr:uid="{00000000-0005-0000-0000-0000DA000000}"/>
    <cellStyle name="Normal 2 10 2 2 2 2 6 3" xfId="10392" xr:uid="{00000000-0005-0000-0000-0000DB000000}"/>
    <cellStyle name="Normal 2 10 2 2 2 2 6 3 2" xfId="33961" xr:uid="{00000000-0005-0000-0000-0000DC000000}"/>
    <cellStyle name="Normal 2 10 2 2 2 2 6 4" xfId="22168" xr:uid="{00000000-0005-0000-0000-0000DD000000}"/>
    <cellStyle name="Normal 2 10 2 2 2 2 6 5" xfId="28073" xr:uid="{00000000-0005-0000-0000-0000DE000000}"/>
    <cellStyle name="Normal 2 10 2 2 2 2 7" xfId="5240" xr:uid="{00000000-0005-0000-0000-0000DF000000}"/>
    <cellStyle name="Normal 2 10 2 2 2 2 7 2" xfId="17016" xr:uid="{00000000-0005-0000-0000-0000E0000000}"/>
    <cellStyle name="Normal 2 10 2 2 2 2 7 2 2" xfId="40585" xr:uid="{00000000-0005-0000-0000-0000E1000000}"/>
    <cellStyle name="Normal 2 10 2 2 2 2 7 3" xfId="11128" xr:uid="{00000000-0005-0000-0000-0000E2000000}"/>
    <cellStyle name="Normal 2 10 2 2 2 2 7 3 2" xfId="34697" xr:uid="{00000000-0005-0000-0000-0000E3000000}"/>
    <cellStyle name="Normal 2 10 2 2 2 2 7 4" xfId="22904" xr:uid="{00000000-0005-0000-0000-0000E4000000}"/>
    <cellStyle name="Normal 2 10 2 2 2 2 7 5" xfId="28809" xr:uid="{00000000-0005-0000-0000-0000E5000000}"/>
    <cellStyle name="Normal 2 10 2 2 2 2 8" xfId="5976" xr:uid="{00000000-0005-0000-0000-0000E6000000}"/>
    <cellStyle name="Normal 2 10 2 2 2 2 8 2" xfId="17752" xr:uid="{00000000-0005-0000-0000-0000E7000000}"/>
    <cellStyle name="Normal 2 10 2 2 2 2 8 2 2" xfId="41321" xr:uid="{00000000-0005-0000-0000-0000E8000000}"/>
    <cellStyle name="Normal 2 10 2 2 2 2 8 3" xfId="11864" xr:uid="{00000000-0005-0000-0000-0000E9000000}"/>
    <cellStyle name="Normal 2 10 2 2 2 2 8 3 2" xfId="35433" xr:uid="{00000000-0005-0000-0000-0000EA000000}"/>
    <cellStyle name="Normal 2 10 2 2 2 2 8 4" xfId="23640" xr:uid="{00000000-0005-0000-0000-0000EB000000}"/>
    <cellStyle name="Normal 2 10 2 2 2 2 8 5" xfId="29545" xr:uid="{00000000-0005-0000-0000-0000EC000000}"/>
    <cellStyle name="Normal 2 10 2 2 2 2 9" xfId="12600" xr:uid="{00000000-0005-0000-0000-0000ED000000}"/>
    <cellStyle name="Normal 2 10 2 2 2 2 9 2" xfId="36169" xr:uid="{00000000-0005-0000-0000-0000EE000000}"/>
    <cellStyle name="Normal 2 10 2 2 2 3" xfId="1116" xr:uid="{00000000-0005-0000-0000-0000EF000000}"/>
    <cellStyle name="Normal 2 10 2 2 2 3 2" xfId="12894" xr:uid="{00000000-0005-0000-0000-0000F0000000}"/>
    <cellStyle name="Normal 2 10 2 2 2 3 2 2" xfId="36463" xr:uid="{00000000-0005-0000-0000-0000F1000000}"/>
    <cellStyle name="Normal 2 10 2 2 2 3 3" xfId="7006" xr:uid="{00000000-0005-0000-0000-0000F2000000}"/>
    <cellStyle name="Normal 2 10 2 2 2 3 3 2" xfId="30575" xr:uid="{00000000-0005-0000-0000-0000F3000000}"/>
    <cellStyle name="Normal 2 10 2 2 2 3 4" xfId="18782" xr:uid="{00000000-0005-0000-0000-0000F4000000}"/>
    <cellStyle name="Normal 2 10 2 2 2 3 5" xfId="24687" xr:uid="{00000000-0005-0000-0000-0000F5000000}"/>
    <cellStyle name="Normal 2 10 2 2 2 4" xfId="1854" xr:uid="{00000000-0005-0000-0000-0000F6000000}"/>
    <cellStyle name="Normal 2 10 2 2 2 4 2" xfId="13630" xr:uid="{00000000-0005-0000-0000-0000F7000000}"/>
    <cellStyle name="Normal 2 10 2 2 2 4 2 2" xfId="37199" xr:uid="{00000000-0005-0000-0000-0000F8000000}"/>
    <cellStyle name="Normal 2 10 2 2 2 4 3" xfId="7742" xr:uid="{00000000-0005-0000-0000-0000F9000000}"/>
    <cellStyle name="Normal 2 10 2 2 2 4 3 2" xfId="31311" xr:uid="{00000000-0005-0000-0000-0000FA000000}"/>
    <cellStyle name="Normal 2 10 2 2 2 4 4" xfId="19518" xr:uid="{00000000-0005-0000-0000-0000FB000000}"/>
    <cellStyle name="Normal 2 10 2 2 2 4 5" xfId="25423" xr:uid="{00000000-0005-0000-0000-0000FC000000}"/>
    <cellStyle name="Normal 2 10 2 2 2 5" xfId="2590" xr:uid="{00000000-0005-0000-0000-0000FD000000}"/>
    <cellStyle name="Normal 2 10 2 2 2 5 2" xfId="14366" xr:uid="{00000000-0005-0000-0000-0000FE000000}"/>
    <cellStyle name="Normal 2 10 2 2 2 5 2 2" xfId="37935" xr:uid="{00000000-0005-0000-0000-0000FF000000}"/>
    <cellStyle name="Normal 2 10 2 2 2 5 3" xfId="8478" xr:uid="{00000000-0005-0000-0000-000000010000}"/>
    <cellStyle name="Normal 2 10 2 2 2 5 3 2" xfId="32047" xr:uid="{00000000-0005-0000-0000-000001010000}"/>
    <cellStyle name="Normal 2 10 2 2 2 5 4" xfId="20254" xr:uid="{00000000-0005-0000-0000-000002010000}"/>
    <cellStyle name="Normal 2 10 2 2 2 5 5" xfId="26159" xr:uid="{00000000-0005-0000-0000-000003010000}"/>
    <cellStyle name="Normal 2 10 2 2 2 6" xfId="3326" xr:uid="{00000000-0005-0000-0000-000004010000}"/>
    <cellStyle name="Normal 2 10 2 2 2 6 2" xfId="15102" xr:uid="{00000000-0005-0000-0000-000005010000}"/>
    <cellStyle name="Normal 2 10 2 2 2 6 2 2" xfId="38671" xr:uid="{00000000-0005-0000-0000-000006010000}"/>
    <cellStyle name="Normal 2 10 2 2 2 6 3" xfId="9214" xr:uid="{00000000-0005-0000-0000-000007010000}"/>
    <cellStyle name="Normal 2 10 2 2 2 6 3 2" xfId="32783" xr:uid="{00000000-0005-0000-0000-000008010000}"/>
    <cellStyle name="Normal 2 10 2 2 2 6 4" xfId="20990" xr:uid="{00000000-0005-0000-0000-000009010000}"/>
    <cellStyle name="Normal 2 10 2 2 2 6 5" xfId="26895" xr:uid="{00000000-0005-0000-0000-00000A010000}"/>
    <cellStyle name="Normal 2 10 2 2 2 7" xfId="4062" xr:uid="{00000000-0005-0000-0000-00000B010000}"/>
    <cellStyle name="Normal 2 10 2 2 2 7 2" xfId="15838" xr:uid="{00000000-0005-0000-0000-00000C010000}"/>
    <cellStyle name="Normal 2 10 2 2 2 7 2 2" xfId="39407" xr:uid="{00000000-0005-0000-0000-00000D010000}"/>
    <cellStyle name="Normal 2 10 2 2 2 7 3" xfId="9950" xr:uid="{00000000-0005-0000-0000-00000E010000}"/>
    <cellStyle name="Normal 2 10 2 2 2 7 3 2" xfId="33519" xr:uid="{00000000-0005-0000-0000-00000F010000}"/>
    <cellStyle name="Normal 2 10 2 2 2 7 4" xfId="21726" xr:uid="{00000000-0005-0000-0000-000010010000}"/>
    <cellStyle name="Normal 2 10 2 2 2 7 5" xfId="27631" xr:uid="{00000000-0005-0000-0000-000011010000}"/>
    <cellStyle name="Normal 2 10 2 2 2 8" xfId="4798" xr:uid="{00000000-0005-0000-0000-000012010000}"/>
    <cellStyle name="Normal 2 10 2 2 2 8 2" xfId="16574" xr:uid="{00000000-0005-0000-0000-000013010000}"/>
    <cellStyle name="Normal 2 10 2 2 2 8 2 2" xfId="40143" xr:uid="{00000000-0005-0000-0000-000014010000}"/>
    <cellStyle name="Normal 2 10 2 2 2 8 3" xfId="10686" xr:uid="{00000000-0005-0000-0000-000015010000}"/>
    <cellStyle name="Normal 2 10 2 2 2 8 3 2" xfId="34255" xr:uid="{00000000-0005-0000-0000-000016010000}"/>
    <cellStyle name="Normal 2 10 2 2 2 8 4" xfId="22462" xr:uid="{00000000-0005-0000-0000-000017010000}"/>
    <cellStyle name="Normal 2 10 2 2 2 8 5" xfId="28367" xr:uid="{00000000-0005-0000-0000-000018010000}"/>
    <cellStyle name="Normal 2 10 2 2 2 9" xfId="5534" xr:uid="{00000000-0005-0000-0000-000019010000}"/>
    <cellStyle name="Normal 2 10 2 2 2 9 2" xfId="17310" xr:uid="{00000000-0005-0000-0000-00001A010000}"/>
    <cellStyle name="Normal 2 10 2 2 2 9 2 2" xfId="40879" xr:uid="{00000000-0005-0000-0000-00001B010000}"/>
    <cellStyle name="Normal 2 10 2 2 2 9 3" xfId="11422" xr:uid="{00000000-0005-0000-0000-00001C010000}"/>
    <cellStyle name="Normal 2 10 2 2 2 9 3 2" xfId="34991" xr:uid="{00000000-0005-0000-0000-00001D010000}"/>
    <cellStyle name="Normal 2 10 2 2 2 9 4" xfId="23198" xr:uid="{00000000-0005-0000-0000-00001E010000}"/>
    <cellStyle name="Normal 2 10 2 2 2 9 5" xfId="29103" xr:uid="{00000000-0005-0000-0000-00001F010000}"/>
    <cellStyle name="Normal 2 10 2 2 3" xfId="778" xr:uid="{00000000-0005-0000-0000-000020010000}"/>
    <cellStyle name="Normal 2 10 2 2 3 10" xfId="6692" xr:uid="{00000000-0005-0000-0000-000021010000}"/>
    <cellStyle name="Normal 2 10 2 2 3 10 2" xfId="30261" xr:uid="{00000000-0005-0000-0000-000022010000}"/>
    <cellStyle name="Normal 2 10 2 2 3 11" xfId="18468" xr:uid="{00000000-0005-0000-0000-000023010000}"/>
    <cellStyle name="Normal 2 10 2 2 3 12" xfId="24373" xr:uid="{00000000-0005-0000-0000-000024010000}"/>
    <cellStyle name="Normal 2 10 2 2 3 13" xfId="42037" xr:uid="{00000000-0005-0000-0000-000025010000}"/>
    <cellStyle name="Normal 2 10 2 2 3 2" xfId="1539" xr:uid="{00000000-0005-0000-0000-000026010000}"/>
    <cellStyle name="Normal 2 10 2 2 3 2 2" xfId="13316" xr:uid="{00000000-0005-0000-0000-000027010000}"/>
    <cellStyle name="Normal 2 10 2 2 3 2 2 2" xfId="36885" xr:uid="{00000000-0005-0000-0000-000028010000}"/>
    <cellStyle name="Normal 2 10 2 2 3 2 3" xfId="7428" xr:uid="{00000000-0005-0000-0000-000029010000}"/>
    <cellStyle name="Normal 2 10 2 2 3 2 3 2" xfId="30997" xr:uid="{00000000-0005-0000-0000-00002A010000}"/>
    <cellStyle name="Normal 2 10 2 2 3 2 4" xfId="19204" xr:uid="{00000000-0005-0000-0000-00002B010000}"/>
    <cellStyle name="Normal 2 10 2 2 3 2 5" xfId="25109" xr:uid="{00000000-0005-0000-0000-00002C010000}"/>
    <cellStyle name="Normal 2 10 2 2 3 3" xfId="2276" xr:uid="{00000000-0005-0000-0000-00002D010000}"/>
    <cellStyle name="Normal 2 10 2 2 3 3 2" xfId="14052" xr:uid="{00000000-0005-0000-0000-00002E010000}"/>
    <cellStyle name="Normal 2 10 2 2 3 3 2 2" xfId="37621" xr:uid="{00000000-0005-0000-0000-00002F010000}"/>
    <cellStyle name="Normal 2 10 2 2 3 3 3" xfId="8164" xr:uid="{00000000-0005-0000-0000-000030010000}"/>
    <cellStyle name="Normal 2 10 2 2 3 3 3 2" xfId="31733" xr:uid="{00000000-0005-0000-0000-000031010000}"/>
    <cellStyle name="Normal 2 10 2 2 3 3 4" xfId="19940" xr:uid="{00000000-0005-0000-0000-000032010000}"/>
    <cellStyle name="Normal 2 10 2 2 3 3 5" xfId="25845" xr:uid="{00000000-0005-0000-0000-000033010000}"/>
    <cellStyle name="Normal 2 10 2 2 3 4" xfId="3012" xr:uid="{00000000-0005-0000-0000-000034010000}"/>
    <cellStyle name="Normal 2 10 2 2 3 4 2" xfId="14788" xr:uid="{00000000-0005-0000-0000-000035010000}"/>
    <cellStyle name="Normal 2 10 2 2 3 4 2 2" xfId="38357" xr:uid="{00000000-0005-0000-0000-000036010000}"/>
    <cellStyle name="Normal 2 10 2 2 3 4 3" xfId="8900" xr:uid="{00000000-0005-0000-0000-000037010000}"/>
    <cellStyle name="Normal 2 10 2 2 3 4 3 2" xfId="32469" xr:uid="{00000000-0005-0000-0000-000038010000}"/>
    <cellStyle name="Normal 2 10 2 2 3 4 4" xfId="20676" xr:uid="{00000000-0005-0000-0000-000039010000}"/>
    <cellStyle name="Normal 2 10 2 2 3 4 5" xfId="26581" xr:uid="{00000000-0005-0000-0000-00003A010000}"/>
    <cellStyle name="Normal 2 10 2 2 3 5" xfId="3748" xr:uid="{00000000-0005-0000-0000-00003B010000}"/>
    <cellStyle name="Normal 2 10 2 2 3 5 2" xfId="15524" xr:uid="{00000000-0005-0000-0000-00003C010000}"/>
    <cellStyle name="Normal 2 10 2 2 3 5 2 2" xfId="39093" xr:uid="{00000000-0005-0000-0000-00003D010000}"/>
    <cellStyle name="Normal 2 10 2 2 3 5 3" xfId="9636" xr:uid="{00000000-0005-0000-0000-00003E010000}"/>
    <cellStyle name="Normal 2 10 2 2 3 5 3 2" xfId="33205" xr:uid="{00000000-0005-0000-0000-00003F010000}"/>
    <cellStyle name="Normal 2 10 2 2 3 5 4" xfId="21412" xr:uid="{00000000-0005-0000-0000-000040010000}"/>
    <cellStyle name="Normal 2 10 2 2 3 5 5" xfId="27317" xr:uid="{00000000-0005-0000-0000-000041010000}"/>
    <cellStyle name="Normal 2 10 2 2 3 6" xfId="4484" xr:uid="{00000000-0005-0000-0000-000042010000}"/>
    <cellStyle name="Normal 2 10 2 2 3 6 2" xfId="16260" xr:uid="{00000000-0005-0000-0000-000043010000}"/>
    <cellStyle name="Normal 2 10 2 2 3 6 2 2" xfId="39829" xr:uid="{00000000-0005-0000-0000-000044010000}"/>
    <cellStyle name="Normal 2 10 2 2 3 6 3" xfId="10372" xr:uid="{00000000-0005-0000-0000-000045010000}"/>
    <cellStyle name="Normal 2 10 2 2 3 6 3 2" xfId="33941" xr:uid="{00000000-0005-0000-0000-000046010000}"/>
    <cellStyle name="Normal 2 10 2 2 3 6 4" xfId="22148" xr:uid="{00000000-0005-0000-0000-000047010000}"/>
    <cellStyle name="Normal 2 10 2 2 3 6 5" xfId="28053" xr:uid="{00000000-0005-0000-0000-000048010000}"/>
    <cellStyle name="Normal 2 10 2 2 3 7" xfId="5220" xr:uid="{00000000-0005-0000-0000-000049010000}"/>
    <cellStyle name="Normal 2 10 2 2 3 7 2" xfId="16996" xr:uid="{00000000-0005-0000-0000-00004A010000}"/>
    <cellStyle name="Normal 2 10 2 2 3 7 2 2" xfId="40565" xr:uid="{00000000-0005-0000-0000-00004B010000}"/>
    <cellStyle name="Normal 2 10 2 2 3 7 3" xfId="11108" xr:uid="{00000000-0005-0000-0000-00004C010000}"/>
    <cellStyle name="Normal 2 10 2 2 3 7 3 2" xfId="34677" xr:uid="{00000000-0005-0000-0000-00004D010000}"/>
    <cellStyle name="Normal 2 10 2 2 3 7 4" xfId="22884" xr:uid="{00000000-0005-0000-0000-00004E010000}"/>
    <cellStyle name="Normal 2 10 2 2 3 7 5" xfId="28789" xr:uid="{00000000-0005-0000-0000-00004F010000}"/>
    <cellStyle name="Normal 2 10 2 2 3 8" xfId="5956" xr:uid="{00000000-0005-0000-0000-000050010000}"/>
    <cellStyle name="Normal 2 10 2 2 3 8 2" xfId="17732" xr:uid="{00000000-0005-0000-0000-000051010000}"/>
    <cellStyle name="Normal 2 10 2 2 3 8 2 2" xfId="41301" xr:uid="{00000000-0005-0000-0000-000052010000}"/>
    <cellStyle name="Normal 2 10 2 2 3 8 3" xfId="11844" xr:uid="{00000000-0005-0000-0000-000053010000}"/>
    <cellStyle name="Normal 2 10 2 2 3 8 3 2" xfId="35413" xr:uid="{00000000-0005-0000-0000-000054010000}"/>
    <cellStyle name="Normal 2 10 2 2 3 8 4" xfId="23620" xr:uid="{00000000-0005-0000-0000-000055010000}"/>
    <cellStyle name="Normal 2 10 2 2 3 8 5" xfId="29525" xr:uid="{00000000-0005-0000-0000-000056010000}"/>
    <cellStyle name="Normal 2 10 2 2 3 9" xfId="12580" xr:uid="{00000000-0005-0000-0000-000057010000}"/>
    <cellStyle name="Normal 2 10 2 2 3 9 2" xfId="36149" xr:uid="{00000000-0005-0000-0000-000058010000}"/>
    <cellStyle name="Normal 2 10 2 2 4" xfId="505" xr:uid="{00000000-0005-0000-0000-000059010000}"/>
    <cellStyle name="Normal 2 10 2 2 4 10" xfId="6419" xr:uid="{00000000-0005-0000-0000-00005A010000}"/>
    <cellStyle name="Normal 2 10 2 2 4 10 2" xfId="29988" xr:uid="{00000000-0005-0000-0000-00005B010000}"/>
    <cellStyle name="Normal 2 10 2 2 4 11" xfId="18195" xr:uid="{00000000-0005-0000-0000-00005C010000}"/>
    <cellStyle name="Normal 2 10 2 2 4 12" xfId="24100" xr:uid="{00000000-0005-0000-0000-00005D010000}"/>
    <cellStyle name="Normal 2 10 2 2 4 13" xfId="41764" xr:uid="{00000000-0005-0000-0000-00005E010000}"/>
    <cellStyle name="Normal 2 10 2 2 4 2" xfId="1266" xr:uid="{00000000-0005-0000-0000-00005F010000}"/>
    <cellStyle name="Normal 2 10 2 2 4 2 2" xfId="13043" xr:uid="{00000000-0005-0000-0000-000060010000}"/>
    <cellStyle name="Normal 2 10 2 2 4 2 2 2" xfId="36612" xr:uid="{00000000-0005-0000-0000-000061010000}"/>
    <cellStyle name="Normal 2 10 2 2 4 2 3" xfId="7155" xr:uid="{00000000-0005-0000-0000-000062010000}"/>
    <cellStyle name="Normal 2 10 2 2 4 2 3 2" xfId="30724" xr:uid="{00000000-0005-0000-0000-000063010000}"/>
    <cellStyle name="Normal 2 10 2 2 4 2 4" xfId="18931" xr:uid="{00000000-0005-0000-0000-000064010000}"/>
    <cellStyle name="Normal 2 10 2 2 4 2 5" xfId="24836" xr:uid="{00000000-0005-0000-0000-000065010000}"/>
    <cellStyle name="Normal 2 10 2 2 4 3" xfId="2003" xr:uid="{00000000-0005-0000-0000-000066010000}"/>
    <cellStyle name="Normal 2 10 2 2 4 3 2" xfId="13779" xr:uid="{00000000-0005-0000-0000-000067010000}"/>
    <cellStyle name="Normal 2 10 2 2 4 3 2 2" xfId="37348" xr:uid="{00000000-0005-0000-0000-000068010000}"/>
    <cellStyle name="Normal 2 10 2 2 4 3 3" xfId="7891" xr:uid="{00000000-0005-0000-0000-000069010000}"/>
    <cellStyle name="Normal 2 10 2 2 4 3 3 2" xfId="31460" xr:uid="{00000000-0005-0000-0000-00006A010000}"/>
    <cellStyle name="Normal 2 10 2 2 4 3 4" xfId="19667" xr:uid="{00000000-0005-0000-0000-00006B010000}"/>
    <cellStyle name="Normal 2 10 2 2 4 3 5" xfId="25572" xr:uid="{00000000-0005-0000-0000-00006C010000}"/>
    <cellStyle name="Normal 2 10 2 2 4 4" xfId="2739" xr:uid="{00000000-0005-0000-0000-00006D010000}"/>
    <cellStyle name="Normal 2 10 2 2 4 4 2" xfId="14515" xr:uid="{00000000-0005-0000-0000-00006E010000}"/>
    <cellStyle name="Normal 2 10 2 2 4 4 2 2" xfId="38084" xr:uid="{00000000-0005-0000-0000-00006F010000}"/>
    <cellStyle name="Normal 2 10 2 2 4 4 3" xfId="8627" xr:uid="{00000000-0005-0000-0000-000070010000}"/>
    <cellStyle name="Normal 2 10 2 2 4 4 3 2" xfId="32196" xr:uid="{00000000-0005-0000-0000-000071010000}"/>
    <cellStyle name="Normal 2 10 2 2 4 4 4" xfId="20403" xr:uid="{00000000-0005-0000-0000-000072010000}"/>
    <cellStyle name="Normal 2 10 2 2 4 4 5" xfId="26308" xr:uid="{00000000-0005-0000-0000-000073010000}"/>
    <cellStyle name="Normal 2 10 2 2 4 5" xfId="3475" xr:uid="{00000000-0005-0000-0000-000074010000}"/>
    <cellStyle name="Normal 2 10 2 2 4 5 2" xfId="15251" xr:uid="{00000000-0005-0000-0000-000075010000}"/>
    <cellStyle name="Normal 2 10 2 2 4 5 2 2" xfId="38820" xr:uid="{00000000-0005-0000-0000-000076010000}"/>
    <cellStyle name="Normal 2 10 2 2 4 5 3" xfId="9363" xr:uid="{00000000-0005-0000-0000-000077010000}"/>
    <cellStyle name="Normal 2 10 2 2 4 5 3 2" xfId="32932" xr:uid="{00000000-0005-0000-0000-000078010000}"/>
    <cellStyle name="Normal 2 10 2 2 4 5 4" xfId="21139" xr:uid="{00000000-0005-0000-0000-000079010000}"/>
    <cellStyle name="Normal 2 10 2 2 4 5 5" xfId="27044" xr:uid="{00000000-0005-0000-0000-00007A010000}"/>
    <cellStyle name="Normal 2 10 2 2 4 6" xfId="4211" xr:uid="{00000000-0005-0000-0000-00007B010000}"/>
    <cellStyle name="Normal 2 10 2 2 4 6 2" xfId="15987" xr:uid="{00000000-0005-0000-0000-00007C010000}"/>
    <cellStyle name="Normal 2 10 2 2 4 6 2 2" xfId="39556" xr:uid="{00000000-0005-0000-0000-00007D010000}"/>
    <cellStyle name="Normal 2 10 2 2 4 6 3" xfId="10099" xr:uid="{00000000-0005-0000-0000-00007E010000}"/>
    <cellStyle name="Normal 2 10 2 2 4 6 3 2" xfId="33668" xr:uid="{00000000-0005-0000-0000-00007F010000}"/>
    <cellStyle name="Normal 2 10 2 2 4 6 4" xfId="21875" xr:uid="{00000000-0005-0000-0000-000080010000}"/>
    <cellStyle name="Normal 2 10 2 2 4 6 5" xfId="27780" xr:uid="{00000000-0005-0000-0000-000081010000}"/>
    <cellStyle name="Normal 2 10 2 2 4 7" xfId="4947" xr:uid="{00000000-0005-0000-0000-000082010000}"/>
    <cellStyle name="Normal 2 10 2 2 4 7 2" xfId="16723" xr:uid="{00000000-0005-0000-0000-000083010000}"/>
    <cellStyle name="Normal 2 10 2 2 4 7 2 2" xfId="40292" xr:uid="{00000000-0005-0000-0000-000084010000}"/>
    <cellStyle name="Normal 2 10 2 2 4 7 3" xfId="10835" xr:uid="{00000000-0005-0000-0000-000085010000}"/>
    <cellStyle name="Normal 2 10 2 2 4 7 3 2" xfId="34404" xr:uid="{00000000-0005-0000-0000-000086010000}"/>
    <cellStyle name="Normal 2 10 2 2 4 7 4" xfId="22611" xr:uid="{00000000-0005-0000-0000-000087010000}"/>
    <cellStyle name="Normal 2 10 2 2 4 7 5" xfId="28516" xr:uid="{00000000-0005-0000-0000-000088010000}"/>
    <cellStyle name="Normal 2 10 2 2 4 8" xfId="5683" xr:uid="{00000000-0005-0000-0000-000089010000}"/>
    <cellStyle name="Normal 2 10 2 2 4 8 2" xfId="17459" xr:uid="{00000000-0005-0000-0000-00008A010000}"/>
    <cellStyle name="Normal 2 10 2 2 4 8 2 2" xfId="41028" xr:uid="{00000000-0005-0000-0000-00008B010000}"/>
    <cellStyle name="Normal 2 10 2 2 4 8 3" xfId="11571" xr:uid="{00000000-0005-0000-0000-00008C010000}"/>
    <cellStyle name="Normal 2 10 2 2 4 8 3 2" xfId="35140" xr:uid="{00000000-0005-0000-0000-00008D010000}"/>
    <cellStyle name="Normal 2 10 2 2 4 8 4" xfId="23347" xr:uid="{00000000-0005-0000-0000-00008E010000}"/>
    <cellStyle name="Normal 2 10 2 2 4 8 5" xfId="29252" xr:uid="{00000000-0005-0000-0000-00008F010000}"/>
    <cellStyle name="Normal 2 10 2 2 4 9" xfId="12307" xr:uid="{00000000-0005-0000-0000-000090010000}"/>
    <cellStyle name="Normal 2 10 2 2 4 9 2" xfId="35876" xr:uid="{00000000-0005-0000-0000-000091010000}"/>
    <cellStyle name="Normal 2 10 2 2 5" xfId="1095" xr:uid="{00000000-0005-0000-0000-000092010000}"/>
    <cellStyle name="Normal 2 10 2 2 5 2" xfId="12874" xr:uid="{00000000-0005-0000-0000-000093010000}"/>
    <cellStyle name="Normal 2 10 2 2 5 2 2" xfId="36443" xr:uid="{00000000-0005-0000-0000-000094010000}"/>
    <cellStyle name="Normal 2 10 2 2 5 3" xfId="6986" xr:uid="{00000000-0005-0000-0000-000095010000}"/>
    <cellStyle name="Normal 2 10 2 2 5 3 2" xfId="30555" xr:uid="{00000000-0005-0000-0000-000096010000}"/>
    <cellStyle name="Normal 2 10 2 2 5 4" xfId="18762" xr:uid="{00000000-0005-0000-0000-000097010000}"/>
    <cellStyle name="Normal 2 10 2 2 5 5" xfId="24667" xr:uid="{00000000-0005-0000-0000-000098010000}"/>
    <cellStyle name="Normal 2 10 2 2 6" xfId="1834" xr:uid="{00000000-0005-0000-0000-000099010000}"/>
    <cellStyle name="Normal 2 10 2 2 6 2" xfId="13610" xr:uid="{00000000-0005-0000-0000-00009A010000}"/>
    <cellStyle name="Normal 2 10 2 2 6 2 2" xfId="37179" xr:uid="{00000000-0005-0000-0000-00009B010000}"/>
    <cellStyle name="Normal 2 10 2 2 6 3" xfId="7722" xr:uid="{00000000-0005-0000-0000-00009C010000}"/>
    <cellStyle name="Normal 2 10 2 2 6 3 2" xfId="31291" xr:uid="{00000000-0005-0000-0000-00009D010000}"/>
    <cellStyle name="Normal 2 10 2 2 6 4" xfId="19498" xr:uid="{00000000-0005-0000-0000-00009E010000}"/>
    <cellStyle name="Normal 2 10 2 2 6 5" xfId="25403" xr:uid="{00000000-0005-0000-0000-00009F010000}"/>
    <cellStyle name="Normal 2 10 2 2 7" xfId="2570" xr:uid="{00000000-0005-0000-0000-0000A0010000}"/>
    <cellStyle name="Normal 2 10 2 2 7 2" xfId="14346" xr:uid="{00000000-0005-0000-0000-0000A1010000}"/>
    <cellStyle name="Normal 2 10 2 2 7 2 2" xfId="37915" xr:uid="{00000000-0005-0000-0000-0000A2010000}"/>
    <cellStyle name="Normal 2 10 2 2 7 3" xfId="8458" xr:uid="{00000000-0005-0000-0000-0000A3010000}"/>
    <cellStyle name="Normal 2 10 2 2 7 3 2" xfId="32027" xr:uid="{00000000-0005-0000-0000-0000A4010000}"/>
    <cellStyle name="Normal 2 10 2 2 7 4" xfId="20234" xr:uid="{00000000-0005-0000-0000-0000A5010000}"/>
    <cellStyle name="Normal 2 10 2 2 7 5" xfId="26139" xr:uid="{00000000-0005-0000-0000-0000A6010000}"/>
    <cellStyle name="Normal 2 10 2 2 8" xfId="3306" xr:uid="{00000000-0005-0000-0000-0000A7010000}"/>
    <cellStyle name="Normal 2 10 2 2 8 2" xfId="15082" xr:uid="{00000000-0005-0000-0000-0000A8010000}"/>
    <cellStyle name="Normal 2 10 2 2 8 2 2" xfId="38651" xr:uid="{00000000-0005-0000-0000-0000A9010000}"/>
    <cellStyle name="Normal 2 10 2 2 8 3" xfId="9194" xr:uid="{00000000-0005-0000-0000-0000AA010000}"/>
    <cellStyle name="Normal 2 10 2 2 8 3 2" xfId="32763" xr:uid="{00000000-0005-0000-0000-0000AB010000}"/>
    <cellStyle name="Normal 2 10 2 2 8 4" xfId="20970" xr:uid="{00000000-0005-0000-0000-0000AC010000}"/>
    <cellStyle name="Normal 2 10 2 2 8 5" xfId="26875" xr:uid="{00000000-0005-0000-0000-0000AD010000}"/>
    <cellStyle name="Normal 2 10 2 2 9" xfId="4042" xr:uid="{00000000-0005-0000-0000-0000AE010000}"/>
    <cellStyle name="Normal 2 10 2 2 9 2" xfId="15818" xr:uid="{00000000-0005-0000-0000-0000AF010000}"/>
    <cellStyle name="Normal 2 10 2 2 9 2 2" xfId="39387" xr:uid="{00000000-0005-0000-0000-0000B0010000}"/>
    <cellStyle name="Normal 2 10 2 2 9 3" xfId="9930" xr:uid="{00000000-0005-0000-0000-0000B1010000}"/>
    <cellStyle name="Normal 2 10 2 2 9 3 2" xfId="33499" xr:uid="{00000000-0005-0000-0000-0000B2010000}"/>
    <cellStyle name="Normal 2 10 2 2 9 4" xfId="21706" xr:uid="{00000000-0005-0000-0000-0000B3010000}"/>
    <cellStyle name="Normal 2 10 2 2 9 5" xfId="27611" xr:uid="{00000000-0005-0000-0000-0000B4010000}"/>
    <cellStyle name="Normal 2 10 2 3" xfId="274" xr:uid="{00000000-0005-0000-0000-0000B5010000}"/>
    <cellStyle name="Normal 2 10 2 3 10" xfId="4730" xr:uid="{00000000-0005-0000-0000-0000B6010000}"/>
    <cellStyle name="Normal 2 10 2 3 10 2" xfId="16506" xr:uid="{00000000-0005-0000-0000-0000B7010000}"/>
    <cellStyle name="Normal 2 10 2 3 10 2 2" xfId="40075" xr:uid="{00000000-0005-0000-0000-0000B8010000}"/>
    <cellStyle name="Normal 2 10 2 3 10 3" xfId="10618" xr:uid="{00000000-0005-0000-0000-0000B9010000}"/>
    <cellStyle name="Normal 2 10 2 3 10 3 2" xfId="34187" xr:uid="{00000000-0005-0000-0000-0000BA010000}"/>
    <cellStyle name="Normal 2 10 2 3 10 4" xfId="22394" xr:uid="{00000000-0005-0000-0000-0000BB010000}"/>
    <cellStyle name="Normal 2 10 2 3 10 5" xfId="28299" xr:uid="{00000000-0005-0000-0000-0000BC010000}"/>
    <cellStyle name="Normal 2 10 2 3 11" xfId="5466" xr:uid="{00000000-0005-0000-0000-0000BD010000}"/>
    <cellStyle name="Normal 2 10 2 3 11 2" xfId="17242" xr:uid="{00000000-0005-0000-0000-0000BE010000}"/>
    <cellStyle name="Normal 2 10 2 3 11 2 2" xfId="40811" xr:uid="{00000000-0005-0000-0000-0000BF010000}"/>
    <cellStyle name="Normal 2 10 2 3 11 3" xfId="11354" xr:uid="{00000000-0005-0000-0000-0000C0010000}"/>
    <cellStyle name="Normal 2 10 2 3 11 3 2" xfId="34923" xr:uid="{00000000-0005-0000-0000-0000C1010000}"/>
    <cellStyle name="Normal 2 10 2 3 11 4" xfId="23130" xr:uid="{00000000-0005-0000-0000-0000C2010000}"/>
    <cellStyle name="Normal 2 10 2 3 11 5" xfId="29035" xr:uid="{00000000-0005-0000-0000-0000C3010000}"/>
    <cellStyle name="Normal 2 10 2 3 12" xfId="12090" xr:uid="{00000000-0005-0000-0000-0000C4010000}"/>
    <cellStyle name="Normal 2 10 2 3 12 2" xfId="35659" xr:uid="{00000000-0005-0000-0000-0000C5010000}"/>
    <cellStyle name="Normal 2 10 2 3 13" xfId="6202" xr:uid="{00000000-0005-0000-0000-0000C6010000}"/>
    <cellStyle name="Normal 2 10 2 3 13 2" xfId="29771" xr:uid="{00000000-0005-0000-0000-0000C7010000}"/>
    <cellStyle name="Normal 2 10 2 3 14" xfId="17978" xr:uid="{00000000-0005-0000-0000-0000C8010000}"/>
    <cellStyle name="Normal 2 10 2 3 15" xfId="23883" xr:uid="{00000000-0005-0000-0000-0000C9010000}"/>
    <cellStyle name="Normal 2 10 2 3 16" xfId="41547" xr:uid="{00000000-0005-0000-0000-0000CA010000}"/>
    <cellStyle name="Normal 2 10 2 3 2" xfId="355" xr:uid="{00000000-0005-0000-0000-0000CB010000}"/>
    <cellStyle name="Normal 2 10 2 3 2 10" xfId="12159" xr:uid="{00000000-0005-0000-0000-0000CC010000}"/>
    <cellStyle name="Normal 2 10 2 3 2 10 2" xfId="35728" xr:uid="{00000000-0005-0000-0000-0000CD010000}"/>
    <cellStyle name="Normal 2 10 2 3 2 11" xfId="6271" xr:uid="{00000000-0005-0000-0000-0000CE010000}"/>
    <cellStyle name="Normal 2 10 2 3 2 11 2" xfId="29840" xr:uid="{00000000-0005-0000-0000-0000CF010000}"/>
    <cellStyle name="Normal 2 10 2 3 2 12" xfId="18047" xr:uid="{00000000-0005-0000-0000-0000D0010000}"/>
    <cellStyle name="Normal 2 10 2 3 2 13" xfId="23952" xr:uid="{00000000-0005-0000-0000-0000D1010000}"/>
    <cellStyle name="Normal 2 10 2 3 2 14" xfId="41616" xr:uid="{00000000-0005-0000-0000-0000D2010000}"/>
    <cellStyle name="Normal 2 10 2 3 2 2" xfId="800" xr:uid="{00000000-0005-0000-0000-0000D3010000}"/>
    <cellStyle name="Normal 2 10 2 3 2 2 10" xfId="6713" xr:uid="{00000000-0005-0000-0000-0000D4010000}"/>
    <cellStyle name="Normal 2 10 2 3 2 2 10 2" xfId="30282" xr:uid="{00000000-0005-0000-0000-0000D5010000}"/>
    <cellStyle name="Normal 2 10 2 3 2 2 11" xfId="18489" xr:uid="{00000000-0005-0000-0000-0000D6010000}"/>
    <cellStyle name="Normal 2 10 2 3 2 2 12" xfId="24394" xr:uid="{00000000-0005-0000-0000-0000D7010000}"/>
    <cellStyle name="Normal 2 10 2 3 2 2 13" xfId="42058" xr:uid="{00000000-0005-0000-0000-0000D8010000}"/>
    <cellStyle name="Normal 2 10 2 3 2 2 2" xfId="1560" xr:uid="{00000000-0005-0000-0000-0000D9010000}"/>
    <cellStyle name="Normal 2 10 2 3 2 2 2 2" xfId="13337" xr:uid="{00000000-0005-0000-0000-0000DA010000}"/>
    <cellStyle name="Normal 2 10 2 3 2 2 2 2 2" xfId="36906" xr:uid="{00000000-0005-0000-0000-0000DB010000}"/>
    <cellStyle name="Normal 2 10 2 3 2 2 2 3" xfId="7449" xr:uid="{00000000-0005-0000-0000-0000DC010000}"/>
    <cellStyle name="Normal 2 10 2 3 2 2 2 3 2" xfId="31018" xr:uid="{00000000-0005-0000-0000-0000DD010000}"/>
    <cellStyle name="Normal 2 10 2 3 2 2 2 4" xfId="19225" xr:uid="{00000000-0005-0000-0000-0000DE010000}"/>
    <cellStyle name="Normal 2 10 2 3 2 2 2 5" xfId="25130" xr:uid="{00000000-0005-0000-0000-0000DF010000}"/>
    <cellStyle name="Normal 2 10 2 3 2 2 3" xfId="2297" xr:uid="{00000000-0005-0000-0000-0000E0010000}"/>
    <cellStyle name="Normal 2 10 2 3 2 2 3 2" xfId="14073" xr:uid="{00000000-0005-0000-0000-0000E1010000}"/>
    <cellStyle name="Normal 2 10 2 3 2 2 3 2 2" xfId="37642" xr:uid="{00000000-0005-0000-0000-0000E2010000}"/>
    <cellStyle name="Normal 2 10 2 3 2 2 3 3" xfId="8185" xr:uid="{00000000-0005-0000-0000-0000E3010000}"/>
    <cellStyle name="Normal 2 10 2 3 2 2 3 3 2" xfId="31754" xr:uid="{00000000-0005-0000-0000-0000E4010000}"/>
    <cellStyle name="Normal 2 10 2 3 2 2 3 4" xfId="19961" xr:uid="{00000000-0005-0000-0000-0000E5010000}"/>
    <cellStyle name="Normal 2 10 2 3 2 2 3 5" xfId="25866" xr:uid="{00000000-0005-0000-0000-0000E6010000}"/>
    <cellStyle name="Normal 2 10 2 3 2 2 4" xfId="3033" xr:uid="{00000000-0005-0000-0000-0000E7010000}"/>
    <cellStyle name="Normal 2 10 2 3 2 2 4 2" xfId="14809" xr:uid="{00000000-0005-0000-0000-0000E8010000}"/>
    <cellStyle name="Normal 2 10 2 3 2 2 4 2 2" xfId="38378" xr:uid="{00000000-0005-0000-0000-0000E9010000}"/>
    <cellStyle name="Normal 2 10 2 3 2 2 4 3" xfId="8921" xr:uid="{00000000-0005-0000-0000-0000EA010000}"/>
    <cellStyle name="Normal 2 10 2 3 2 2 4 3 2" xfId="32490" xr:uid="{00000000-0005-0000-0000-0000EB010000}"/>
    <cellStyle name="Normal 2 10 2 3 2 2 4 4" xfId="20697" xr:uid="{00000000-0005-0000-0000-0000EC010000}"/>
    <cellStyle name="Normal 2 10 2 3 2 2 4 5" xfId="26602" xr:uid="{00000000-0005-0000-0000-0000ED010000}"/>
    <cellStyle name="Normal 2 10 2 3 2 2 5" xfId="3769" xr:uid="{00000000-0005-0000-0000-0000EE010000}"/>
    <cellStyle name="Normal 2 10 2 3 2 2 5 2" xfId="15545" xr:uid="{00000000-0005-0000-0000-0000EF010000}"/>
    <cellStyle name="Normal 2 10 2 3 2 2 5 2 2" xfId="39114" xr:uid="{00000000-0005-0000-0000-0000F0010000}"/>
    <cellStyle name="Normal 2 10 2 3 2 2 5 3" xfId="9657" xr:uid="{00000000-0005-0000-0000-0000F1010000}"/>
    <cellStyle name="Normal 2 10 2 3 2 2 5 3 2" xfId="33226" xr:uid="{00000000-0005-0000-0000-0000F2010000}"/>
    <cellStyle name="Normal 2 10 2 3 2 2 5 4" xfId="21433" xr:uid="{00000000-0005-0000-0000-0000F3010000}"/>
    <cellStyle name="Normal 2 10 2 3 2 2 5 5" xfId="27338" xr:uid="{00000000-0005-0000-0000-0000F4010000}"/>
    <cellStyle name="Normal 2 10 2 3 2 2 6" xfId="4505" xr:uid="{00000000-0005-0000-0000-0000F5010000}"/>
    <cellStyle name="Normal 2 10 2 3 2 2 6 2" xfId="16281" xr:uid="{00000000-0005-0000-0000-0000F6010000}"/>
    <cellStyle name="Normal 2 10 2 3 2 2 6 2 2" xfId="39850" xr:uid="{00000000-0005-0000-0000-0000F7010000}"/>
    <cellStyle name="Normal 2 10 2 3 2 2 6 3" xfId="10393" xr:uid="{00000000-0005-0000-0000-0000F8010000}"/>
    <cellStyle name="Normal 2 10 2 3 2 2 6 3 2" xfId="33962" xr:uid="{00000000-0005-0000-0000-0000F9010000}"/>
    <cellStyle name="Normal 2 10 2 3 2 2 6 4" xfId="22169" xr:uid="{00000000-0005-0000-0000-0000FA010000}"/>
    <cellStyle name="Normal 2 10 2 3 2 2 6 5" xfId="28074" xr:uid="{00000000-0005-0000-0000-0000FB010000}"/>
    <cellStyle name="Normal 2 10 2 3 2 2 7" xfId="5241" xr:uid="{00000000-0005-0000-0000-0000FC010000}"/>
    <cellStyle name="Normal 2 10 2 3 2 2 7 2" xfId="17017" xr:uid="{00000000-0005-0000-0000-0000FD010000}"/>
    <cellStyle name="Normal 2 10 2 3 2 2 7 2 2" xfId="40586" xr:uid="{00000000-0005-0000-0000-0000FE010000}"/>
    <cellStyle name="Normal 2 10 2 3 2 2 7 3" xfId="11129" xr:uid="{00000000-0005-0000-0000-0000FF010000}"/>
    <cellStyle name="Normal 2 10 2 3 2 2 7 3 2" xfId="34698" xr:uid="{00000000-0005-0000-0000-000000020000}"/>
    <cellStyle name="Normal 2 10 2 3 2 2 7 4" xfId="22905" xr:uid="{00000000-0005-0000-0000-000001020000}"/>
    <cellStyle name="Normal 2 10 2 3 2 2 7 5" xfId="28810" xr:uid="{00000000-0005-0000-0000-000002020000}"/>
    <cellStyle name="Normal 2 10 2 3 2 2 8" xfId="5977" xr:uid="{00000000-0005-0000-0000-000003020000}"/>
    <cellStyle name="Normal 2 10 2 3 2 2 8 2" xfId="17753" xr:uid="{00000000-0005-0000-0000-000004020000}"/>
    <cellStyle name="Normal 2 10 2 3 2 2 8 2 2" xfId="41322" xr:uid="{00000000-0005-0000-0000-000005020000}"/>
    <cellStyle name="Normal 2 10 2 3 2 2 8 3" xfId="11865" xr:uid="{00000000-0005-0000-0000-000006020000}"/>
    <cellStyle name="Normal 2 10 2 3 2 2 8 3 2" xfId="35434" xr:uid="{00000000-0005-0000-0000-000007020000}"/>
    <cellStyle name="Normal 2 10 2 3 2 2 8 4" xfId="23641" xr:uid="{00000000-0005-0000-0000-000008020000}"/>
    <cellStyle name="Normal 2 10 2 3 2 2 8 5" xfId="29546" xr:uid="{00000000-0005-0000-0000-000009020000}"/>
    <cellStyle name="Normal 2 10 2 3 2 2 9" xfId="12601" xr:uid="{00000000-0005-0000-0000-00000A020000}"/>
    <cellStyle name="Normal 2 10 2 3 2 2 9 2" xfId="36170" xr:uid="{00000000-0005-0000-0000-00000B020000}"/>
    <cellStyle name="Normal 2 10 2 3 2 3" xfId="1117" xr:uid="{00000000-0005-0000-0000-00000C020000}"/>
    <cellStyle name="Normal 2 10 2 3 2 3 2" xfId="12895" xr:uid="{00000000-0005-0000-0000-00000D020000}"/>
    <cellStyle name="Normal 2 10 2 3 2 3 2 2" xfId="36464" xr:uid="{00000000-0005-0000-0000-00000E020000}"/>
    <cellStyle name="Normal 2 10 2 3 2 3 3" xfId="7007" xr:uid="{00000000-0005-0000-0000-00000F020000}"/>
    <cellStyle name="Normal 2 10 2 3 2 3 3 2" xfId="30576" xr:uid="{00000000-0005-0000-0000-000010020000}"/>
    <cellStyle name="Normal 2 10 2 3 2 3 4" xfId="18783" xr:uid="{00000000-0005-0000-0000-000011020000}"/>
    <cellStyle name="Normal 2 10 2 3 2 3 5" xfId="24688" xr:uid="{00000000-0005-0000-0000-000012020000}"/>
    <cellStyle name="Normal 2 10 2 3 2 4" xfId="1855" xr:uid="{00000000-0005-0000-0000-000013020000}"/>
    <cellStyle name="Normal 2 10 2 3 2 4 2" xfId="13631" xr:uid="{00000000-0005-0000-0000-000014020000}"/>
    <cellStyle name="Normal 2 10 2 3 2 4 2 2" xfId="37200" xr:uid="{00000000-0005-0000-0000-000015020000}"/>
    <cellStyle name="Normal 2 10 2 3 2 4 3" xfId="7743" xr:uid="{00000000-0005-0000-0000-000016020000}"/>
    <cellStyle name="Normal 2 10 2 3 2 4 3 2" xfId="31312" xr:uid="{00000000-0005-0000-0000-000017020000}"/>
    <cellStyle name="Normal 2 10 2 3 2 4 4" xfId="19519" xr:uid="{00000000-0005-0000-0000-000018020000}"/>
    <cellStyle name="Normal 2 10 2 3 2 4 5" xfId="25424" xr:uid="{00000000-0005-0000-0000-000019020000}"/>
    <cellStyle name="Normal 2 10 2 3 2 5" xfId="2591" xr:uid="{00000000-0005-0000-0000-00001A020000}"/>
    <cellStyle name="Normal 2 10 2 3 2 5 2" xfId="14367" xr:uid="{00000000-0005-0000-0000-00001B020000}"/>
    <cellStyle name="Normal 2 10 2 3 2 5 2 2" xfId="37936" xr:uid="{00000000-0005-0000-0000-00001C020000}"/>
    <cellStyle name="Normal 2 10 2 3 2 5 3" xfId="8479" xr:uid="{00000000-0005-0000-0000-00001D020000}"/>
    <cellStyle name="Normal 2 10 2 3 2 5 3 2" xfId="32048" xr:uid="{00000000-0005-0000-0000-00001E020000}"/>
    <cellStyle name="Normal 2 10 2 3 2 5 4" xfId="20255" xr:uid="{00000000-0005-0000-0000-00001F020000}"/>
    <cellStyle name="Normal 2 10 2 3 2 5 5" xfId="26160" xr:uid="{00000000-0005-0000-0000-000020020000}"/>
    <cellStyle name="Normal 2 10 2 3 2 6" xfId="3327" xr:uid="{00000000-0005-0000-0000-000021020000}"/>
    <cellStyle name="Normal 2 10 2 3 2 6 2" xfId="15103" xr:uid="{00000000-0005-0000-0000-000022020000}"/>
    <cellStyle name="Normal 2 10 2 3 2 6 2 2" xfId="38672" xr:uid="{00000000-0005-0000-0000-000023020000}"/>
    <cellStyle name="Normal 2 10 2 3 2 6 3" xfId="9215" xr:uid="{00000000-0005-0000-0000-000024020000}"/>
    <cellStyle name="Normal 2 10 2 3 2 6 3 2" xfId="32784" xr:uid="{00000000-0005-0000-0000-000025020000}"/>
    <cellStyle name="Normal 2 10 2 3 2 6 4" xfId="20991" xr:uid="{00000000-0005-0000-0000-000026020000}"/>
    <cellStyle name="Normal 2 10 2 3 2 6 5" xfId="26896" xr:uid="{00000000-0005-0000-0000-000027020000}"/>
    <cellStyle name="Normal 2 10 2 3 2 7" xfId="4063" xr:uid="{00000000-0005-0000-0000-000028020000}"/>
    <cellStyle name="Normal 2 10 2 3 2 7 2" xfId="15839" xr:uid="{00000000-0005-0000-0000-000029020000}"/>
    <cellStyle name="Normal 2 10 2 3 2 7 2 2" xfId="39408" xr:uid="{00000000-0005-0000-0000-00002A020000}"/>
    <cellStyle name="Normal 2 10 2 3 2 7 3" xfId="9951" xr:uid="{00000000-0005-0000-0000-00002B020000}"/>
    <cellStyle name="Normal 2 10 2 3 2 7 3 2" xfId="33520" xr:uid="{00000000-0005-0000-0000-00002C020000}"/>
    <cellStyle name="Normal 2 10 2 3 2 7 4" xfId="21727" xr:uid="{00000000-0005-0000-0000-00002D020000}"/>
    <cellStyle name="Normal 2 10 2 3 2 7 5" xfId="27632" xr:uid="{00000000-0005-0000-0000-00002E020000}"/>
    <cellStyle name="Normal 2 10 2 3 2 8" xfId="4799" xr:uid="{00000000-0005-0000-0000-00002F020000}"/>
    <cellStyle name="Normal 2 10 2 3 2 8 2" xfId="16575" xr:uid="{00000000-0005-0000-0000-000030020000}"/>
    <cellStyle name="Normal 2 10 2 3 2 8 2 2" xfId="40144" xr:uid="{00000000-0005-0000-0000-000031020000}"/>
    <cellStyle name="Normal 2 10 2 3 2 8 3" xfId="10687" xr:uid="{00000000-0005-0000-0000-000032020000}"/>
    <cellStyle name="Normal 2 10 2 3 2 8 3 2" xfId="34256" xr:uid="{00000000-0005-0000-0000-000033020000}"/>
    <cellStyle name="Normal 2 10 2 3 2 8 4" xfId="22463" xr:uid="{00000000-0005-0000-0000-000034020000}"/>
    <cellStyle name="Normal 2 10 2 3 2 8 5" xfId="28368" xr:uid="{00000000-0005-0000-0000-000035020000}"/>
    <cellStyle name="Normal 2 10 2 3 2 9" xfId="5535" xr:uid="{00000000-0005-0000-0000-000036020000}"/>
    <cellStyle name="Normal 2 10 2 3 2 9 2" xfId="17311" xr:uid="{00000000-0005-0000-0000-000037020000}"/>
    <cellStyle name="Normal 2 10 2 3 2 9 2 2" xfId="40880" xr:uid="{00000000-0005-0000-0000-000038020000}"/>
    <cellStyle name="Normal 2 10 2 3 2 9 3" xfId="11423" xr:uid="{00000000-0005-0000-0000-000039020000}"/>
    <cellStyle name="Normal 2 10 2 3 2 9 3 2" xfId="34992" xr:uid="{00000000-0005-0000-0000-00003A020000}"/>
    <cellStyle name="Normal 2 10 2 3 2 9 4" xfId="23199" xr:uid="{00000000-0005-0000-0000-00003B020000}"/>
    <cellStyle name="Normal 2 10 2 3 2 9 5" xfId="29104" xr:uid="{00000000-0005-0000-0000-00003C020000}"/>
    <cellStyle name="Normal 2 10 2 3 3" xfId="730" xr:uid="{00000000-0005-0000-0000-00003D020000}"/>
    <cellStyle name="Normal 2 10 2 3 3 10" xfId="6644" xr:uid="{00000000-0005-0000-0000-00003E020000}"/>
    <cellStyle name="Normal 2 10 2 3 3 10 2" xfId="30213" xr:uid="{00000000-0005-0000-0000-00003F020000}"/>
    <cellStyle name="Normal 2 10 2 3 3 11" xfId="18420" xr:uid="{00000000-0005-0000-0000-000040020000}"/>
    <cellStyle name="Normal 2 10 2 3 3 12" xfId="24325" xr:uid="{00000000-0005-0000-0000-000041020000}"/>
    <cellStyle name="Normal 2 10 2 3 3 13" xfId="41989" xr:uid="{00000000-0005-0000-0000-000042020000}"/>
    <cellStyle name="Normal 2 10 2 3 3 2" xfId="1491" xr:uid="{00000000-0005-0000-0000-000043020000}"/>
    <cellStyle name="Normal 2 10 2 3 3 2 2" xfId="13268" xr:uid="{00000000-0005-0000-0000-000044020000}"/>
    <cellStyle name="Normal 2 10 2 3 3 2 2 2" xfId="36837" xr:uid="{00000000-0005-0000-0000-000045020000}"/>
    <cellStyle name="Normal 2 10 2 3 3 2 3" xfId="7380" xr:uid="{00000000-0005-0000-0000-000046020000}"/>
    <cellStyle name="Normal 2 10 2 3 3 2 3 2" xfId="30949" xr:uid="{00000000-0005-0000-0000-000047020000}"/>
    <cellStyle name="Normal 2 10 2 3 3 2 4" xfId="19156" xr:uid="{00000000-0005-0000-0000-000048020000}"/>
    <cellStyle name="Normal 2 10 2 3 3 2 5" xfId="25061" xr:uid="{00000000-0005-0000-0000-000049020000}"/>
    <cellStyle name="Normal 2 10 2 3 3 3" xfId="2228" xr:uid="{00000000-0005-0000-0000-00004A020000}"/>
    <cellStyle name="Normal 2 10 2 3 3 3 2" xfId="14004" xr:uid="{00000000-0005-0000-0000-00004B020000}"/>
    <cellStyle name="Normal 2 10 2 3 3 3 2 2" xfId="37573" xr:uid="{00000000-0005-0000-0000-00004C020000}"/>
    <cellStyle name="Normal 2 10 2 3 3 3 3" xfId="8116" xr:uid="{00000000-0005-0000-0000-00004D020000}"/>
    <cellStyle name="Normal 2 10 2 3 3 3 3 2" xfId="31685" xr:uid="{00000000-0005-0000-0000-00004E020000}"/>
    <cellStyle name="Normal 2 10 2 3 3 3 4" xfId="19892" xr:uid="{00000000-0005-0000-0000-00004F020000}"/>
    <cellStyle name="Normal 2 10 2 3 3 3 5" xfId="25797" xr:uid="{00000000-0005-0000-0000-000050020000}"/>
    <cellStyle name="Normal 2 10 2 3 3 4" xfId="2964" xr:uid="{00000000-0005-0000-0000-000051020000}"/>
    <cellStyle name="Normal 2 10 2 3 3 4 2" xfId="14740" xr:uid="{00000000-0005-0000-0000-000052020000}"/>
    <cellStyle name="Normal 2 10 2 3 3 4 2 2" xfId="38309" xr:uid="{00000000-0005-0000-0000-000053020000}"/>
    <cellStyle name="Normal 2 10 2 3 3 4 3" xfId="8852" xr:uid="{00000000-0005-0000-0000-000054020000}"/>
    <cellStyle name="Normal 2 10 2 3 3 4 3 2" xfId="32421" xr:uid="{00000000-0005-0000-0000-000055020000}"/>
    <cellStyle name="Normal 2 10 2 3 3 4 4" xfId="20628" xr:uid="{00000000-0005-0000-0000-000056020000}"/>
    <cellStyle name="Normal 2 10 2 3 3 4 5" xfId="26533" xr:uid="{00000000-0005-0000-0000-000057020000}"/>
    <cellStyle name="Normal 2 10 2 3 3 5" xfId="3700" xr:uid="{00000000-0005-0000-0000-000058020000}"/>
    <cellStyle name="Normal 2 10 2 3 3 5 2" xfId="15476" xr:uid="{00000000-0005-0000-0000-000059020000}"/>
    <cellStyle name="Normal 2 10 2 3 3 5 2 2" xfId="39045" xr:uid="{00000000-0005-0000-0000-00005A020000}"/>
    <cellStyle name="Normal 2 10 2 3 3 5 3" xfId="9588" xr:uid="{00000000-0005-0000-0000-00005B020000}"/>
    <cellStyle name="Normal 2 10 2 3 3 5 3 2" xfId="33157" xr:uid="{00000000-0005-0000-0000-00005C020000}"/>
    <cellStyle name="Normal 2 10 2 3 3 5 4" xfId="21364" xr:uid="{00000000-0005-0000-0000-00005D020000}"/>
    <cellStyle name="Normal 2 10 2 3 3 5 5" xfId="27269" xr:uid="{00000000-0005-0000-0000-00005E020000}"/>
    <cellStyle name="Normal 2 10 2 3 3 6" xfId="4436" xr:uid="{00000000-0005-0000-0000-00005F020000}"/>
    <cellStyle name="Normal 2 10 2 3 3 6 2" xfId="16212" xr:uid="{00000000-0005-0000-0000-000060020000}"/>
    <cellStyle name="Normal 2 10 2 3 3 6 2 2" xfId="39781" xr:uid="{00000000-0005-0000-0000-000061020000}"/>
    <cellStyle name="Normal 2 10 2 3 3 6 3" xfId="10324" xr:uid="{00000000-0005-0000-0000-000062020000}"/>
    <cellStyle name="Normal 2 10 2 3 3 6 3 2" xfId="33893" xr:uid="{00000000-0005-0000-0000-000063020000}"/>
    <cellStyle name="Normal 2 10 2 3 3 6 4" xfId="22100" xr:uid="{00000000-0005-0000-0000-000064020000}"/>
    <cellStyle name="Normal 2 10 2 3 3 6 5" xfId="28005" xr:uid="{00000000-0005-0000-0000-000065020000}"/>
    <cellStyle name="Normal 2 10 2 3 3 7" xfId="5172" xr:uid="{00000000-0005-0000-0000-000066020000}"/>
    <cellStyle name="Normal 2 10 2 3 3 7 2" xfId="16948" xr:uid="{00000000-0005-0000-0000-000067020000}"/>
    <cellStyle name="Normal 2 10 2 3 3 7 2 2" xfId="40517" xr:uid="{00000000-0005-0000-0000-000068020000}"/>
    <cellStyle name="Normal 2 10 2 3 3 7 3" xfId="11060" xr:uid="{00000000-0005-0000-0000-000069020000}"/>
    <cellStyle name="Normal 2 10 2 3 3 7 3 2" xfId="34629" xr:uid="{00000000-0005-0000-0000-00006A020000}"/>
    <cellStyle name="Normal 2 10 2 3 3 7 4" xfId="22836" xr:uid="{00000000-0005-0000-0000-00006B020000}"/>
    <cellStyle name="Normal 2 10 2 3 3 7 5" xfId="28741" xr:uid="{00000000-0005-0000-0000-00006C020000}"/>
    <cellStyle name="Normal 2 10 2 3 3 8" xfId="5908" xr:uid="{00000000-0005-0000-0000-00006D020000}"/>
    <cellStyle name="Normal 2 10 2 3 3 8 2" xfId="17684" xr:uid="{00000000-0005-0000-0000-00006E020000}"/>
    <cellStyle name="Normal 2 10 2 3 3 8 2 2" xfId="41253" xr:uid="{00000000-0005-0000-0000-00006F020000}"/>
    <cellStyle name="Normal 2 10 2 3 3 8 3" xfId="11796" xr:uid="{00000000-0005-0000-0000-000070020000}"/>
    <cellStyle name="Normal 2 10 2 3 3 8 3 2" xfId="35365" xr:uid="{00000000-0005-0000-0000-000071020000}"/>
    <cellStyle name="Normal 2 10 2 3 3 8 4" xfId="23572" xr:uid="{00000000-0005-0000-0000-000072020000}"/>
    <cellStyle name="Normal 2 10 2 3 3 8 5" xfId="29477" xr:uid="{00000000-0005-0000-0000-000073020000}"/>
    <cellStyle name="Normal 2 10 2 3 3 9" xfId="12532" xr:uid="{00000000-0005-0000-0000-000074020000}"/>
    <cellStyle name="Normal 2 10 2 3 3 9 2" xfId="36101" xr:uid="{00000000-0005-0000-0000-000075020000}"/>
    <cellStyle name="Normal 2 10 2 3 4" xfId="506" xr:uid="{00000000-0005-0000-0000-000076020000}"/>
    <cellStyle name="Normal 2 10 2 3 4 10" xfId="6420" xr:uid="{00000000-0005-0000-0000-000077020000}"/>
    <cellStyle name="Normal 2 10 2 3 4 10 2" xfId="29989" xr:uid="{00000000-0005-0000-0000-000078020000}"/>
    <cellStyle name="Normal 2 10 2 3 4 11" xfId="18196" xr:uid="{00000000-0005-0000-0000-000079020000}"/>
    <cellStyle name="Normal 2 10 2 3 4 12" xfId="24101" xr:uid="{00000000-0005-0000-0000-00007A020000}"/>
    <cellStyle name="Normal 2 10 2 3 4 13" xfId="41765" xr:uid="{00000000-0005-0000-0000-00007B020000}"/>
    <cellStyle name="Normal 2 10 2 3 4 2" xfId="1267" xr:uid="{00000000-0005-0000-0000-00007C020000}"/>
    <cellStyle name="Normal 2 10 2 3 4 2 2" xfId="13044" xr:uid="{00000000-0005-0000-0000-00007D020000}"/>
    <cellStyle name="Normal 2 10 2 3 4 2 2 2" xfId="36613" xr:uid="{00000000-0005-0000-0000-00007E020000}"/>
    <cellStyle name="Normal 2 10 2 3 4 2 3" xfId="7156" xr:uid="{00000000-0005-0000-0000-00007F020000}"/>
    <cellStyle name="Normal 2 10 2 3 4 2 3 2" xfId="30725" xr:uid="{00000000-0005-0000-0000-000080020000}"/>
    <cellStyle name="Normal 2 10 2 3 4 2 4" xfId="18932" xr:uid="{00000000-0005-0000-0000-000081020000}"/>
    <cellStyle name="Normal 2 10 2 3 4 2 5" xfId="24837" xr:uid="{00000000-0005-0000-0000-000082020000}"/>
    <cellStyle name="Normal 2 10 2 3 4 3" xfId="2004" xr:uid="{00000000-0005-0000-0000-000083020000}"/>
    <cellStyle name="Normal 2 10 2 3 4 3 2" xfId="13780" xr:uid="{00000000-0005-0000-0000-000084020000}"/>
    <cellStyle name="Normal 2 10 2 3 4 3 2 2" xfId="37349" xr:uid="{00000000-0005-0000-0000-000085020000}"/>
    <cellStyle name="Normal 2 10 2 3 4 3 3" xfId="7892" xr:uid="{00000000-0005-0000-0000-000086020000}"/>
    <cellStyle name="Normal 2 10 2 3 4 3 3 2" xfId="31461" xr:uid="{00000000-0005-0000-0000-000087020000}"/>
    <cellStyle name="Normal 2 10 2 3 4 3 4" xfId="19668" xr:uid="{00000000-0005-0000-0000-000088020000}"/>
    <cellStyle name="Normal 2 10 2 3 4 3 5" xfId="25573" xr:uid="{00000000-0005-0000-0000-000089020000}"/>
    <cellStyle name="Normal 2 10 2 3 4 4" xfId="2740" xr:uid="{00000000-0005-0000-0000-00008A020000}"/>
    <cellStyle name="Normal 2 10 2 3 4 4 2" xfId="14516" xr:uid="{00000000-0005-0000-0000-00008B020000}"/>
    <cellStyle name="Normal 2 10 2 3 4 4 2 2" xfId="38085" xr:uid="{00000000-0005-0000-0000-00008C020000}"/>
    <cellStyle name="Normal 2 10 2 3 4 4 3" xfId="8628" xr:uid="{00000000-0005-0000-0000-00008D020000}"/>
    <cellStyle name="Normal 2 10 2 3 4 4 3 2" xfId="32197" xr:uid="{00000000-0005-0000-0000-00008E020000}"/>
    <cellStyle name="Normal 2 10 2 3 4 4 4" xfId="20404" xr:uid="{00000000-0005-0000-0000-00008F020000}"/>
    <cellStyle name="Normal 2 10 2 3 4 4 5" xfId="26309" xr:uid="{00000000-0005-0000-0000-000090020000}"/>
    <cellStyle name="Normal 2 10 2 3 4 5" xfId="3476" xr:uid="{00000000-0005-0000-0000-000091020000}"/>
    <cellStyle name="Normal 2 10 2 3 4 5 2" xfId="15252" xr:uid="{00000000-0005-0000-0000-000092020000}"/>
    <cellStyle name="Normal 2 10 2 3 4 5 2 2" xfId="38821" xr:uid="{00000000-0005-0000-0000-000093020000}"/>
    <cellStyle name="Normal 2 10 2 3 4 5 3" xfId="9364" xr:uid="{00000000-0005-0000-0000-000094020000}"/>
    <cellStyle name="Normal 2 10 2 3 4 5 3 2" xfId="32933" xr:uid="{00000000-0005-0000-0000-000095020000}"/>
    <cellStyle name="Normal 2 10 2 3 4 5 4" xfId="21140" xr:uid="{00000000-0005-0000-0000-000096020000}"/>
    <cellStyle name="Normal 2 10 2 3 4 5 5" xfId="27045" xr:uid="{00000000-0005-0000-0000-000097020000}"/>
    <cellStyle name="Normal 2 10 2 3 4 6" xfId="4212" xr:uid="{00000000-0005-0000-0000-000098020000}"/>
    <cellStyle name="Normal 2 10 2 3 4 6 2" xfId="15988" xr:uid="{00000000-0005-0000-0000-000099020000}"/>
    <cellStyle name="Normal 2 10 2 3 4 6 2 2" xfId="39557" xr:uid="{00000000-0005-0000-0000-00009A020000}"/>
    <cellStyle name="Normal 2 10 2 3 4 6 3" xfId="10100" xr:uid="{00000000-0005-0000-0000-00009B020000}"/>
    <cellStyle name="Normal 2 10 2 3 4 6 3 2" xfId="33669" xr:uid="{00000000-0005-0000-0000-00009C020000}"/>
    <cellStyle name="Normal 2 10 2 3 4 6 4" xfId="21876" xr:uid="{00000000-0005-0000-0000-00009D020000}"/>
    <cellStyle name="Normal 2 10 2 3 4 6 5" xfId="27781" xr:uid="{00000000-0005-0000-0000-00009E020000}"/>
    <cellStyle name="Normal 2 10 2 3 4 7" xfId="4948" xr:uid="{00000000-0005-0000-0000-00009F020000}"/>
    <cellStyle name="Normal 2 10 2 3 4 7 2" xfId="16724" xr:uid="{00000000-0005-0000-0000-0000A0020000}"/>
    <cellStyle name="Normal 2 10 2 3 4 7 2 2" xfId="40293" xr:uid="{00000000-0005-0000-0000-0000A1020000}"/>
    <cellStyle name="Normal 2 10 2 3 4 7 3" xfId="10836" xr:uid="{00000000-0005-0000-0000-0000A2020000}"/>
    <cellStyle name="Normal 2 10 2 3 4 7 3 2" xfId="34405" xr:uid="{00000000-0005-0000-0000-0000A3020000}"/>
    <cellStyle name="Normal 2 10 2 3 4 7 4" xfId="22612" xr:uid="{00000000-0005-0000-0000-0000A4020000}"/>
    <cellStyle name="Normal 2 10 2 3 4 7 5" xfId="28517" xr:uid="{00000000-0005-0000-0000-0000A5020000}"/>
    <cellStyle name="Normal 2 10 2 3 4 8" xfId="5684" xr:uid="{00000000-0005-0000-0000-0000A6020000}"/>
    <cellStyle name="Normal 2 10 2 3 4 8 2" xfId="17460" xr:uid="{00000000-0005-0000-0000-0000A7020000}"/>
    <cellStyle name="Normal 2 10 2 3 4 8 2 2" xfId="41029" xr:uid="{00000000-0005-0000-0000-0000A8020000}"/>
    <cellStyle name="Normal 2 10 2 3 4 8 3" xfId="11572" xr:uid="{00000000-0005-0000-0000-0000A9020000}"/>
    <cellStyle name="Normal 2 10 2 3 4 8 3 2" xfId="35141" xr:uid="{00000000-0005-0000-0000-0000AA020000}"/>
    <cellStyle name="Normal 2 10 2 3 4 8 4" xfId="23348" xr:uid="{00000000-0005-0000-0000-0000AB020000}"/>
    <cellStyle name="Normal 2 10 2 3 4 8 5" xfId="29253" xr:uid="{00000000-0005-0000-0000-0000AC020000}"/>
    <cellStyle name="Normal 2 10 2 3 4 9" xfId="12308" xr:uid="{00000000-0005-0000-0000-0000AD020000}"/>
    <cellStyle name="Normal 2 10 2 3 4 9 2" xfId="35877" xr:uid="{00000000-0005-0000-0000-0000AE020000}"/>
    <cellStyle name="Normal 2 10 2 3 5" xfId="1047" xr:uid="{00000000-0005-0000-0000-0000AF020000}"/>
    <cellStyle name="Normal 2 10 2 3 5 2" xfId="12826" xr:uid="{00000000-0005-0000-0000-0000B0020000}"/>
    <cellStyle name="Normal 2 10 2 3 5 2 2" xfId="36395" xr:uid="{00000000-0005-0000-0000-0000B1020000}"/>
    <cellStyle name="Normal 2 10 2 3 5 3" xfId="6938" xr:uid="{00000000-0005-0000-0000-0000B2020000}"/>
    <cellStyle name="Normal 2 10 2 3 5 3 2" xfId="30507" xr:uid="{00000000-0005-0000-0000-0000B3020000}"/>
    <cellStyle name="Normal 2 10 2 3 5 4" xfId="18714" xr:uid="{00000000-0005-0000-0000-0000B4020000}"/>
    <cellStyle name="Normal 2 10 2 3 5 5" xfId="24619" xr:uid="{00000000-0005-0000-0000-0000B5020000}"/>
    <cellStyle name="Normal 2 10 2 3 6" xfId="1786" xr:uid="{00000000-0005-0000-0000-0000B6020000}"/>
    <cellStyle name="Normal 2 10 2 3 6 2" xfId="13562" xr:uid="{00000000-0005-0000-0000-0000B7020000}"/>
    <cellStyle name="Normal 2 10 2 3 6 2 2" xfId="37131" xr:uid="{00000000-0005-0000-0000-0000B8020000}"/>
    <cellStyle name="Normal 2 10 2 3 6 3" xfId="7674" xr:uid="{00000000-0005-0000-0000-0000B9020000}"/>
    <cellStyle name="Normal 2 10 2 3 6 3 2" xfId="31243" xr:uid="{00000000-0005-0000-0000-0000BA020000}"/>
    <cellStyle name="Normal 2 10 2 3 6 4" xfId="19450" xr:uid="{00000000-0005-0000-0000-0000BB020000}"/>
    <cellStyle name="Normal 2 10 2 3 6 5" xfId="25355" xr:uid="{00000000-0005-0000-0000-0000BC020000}"/>
    <cellStyle name="Normal 2 10 2 3 7" xfId="2522" xr:uid="{00000000-0005-0000-0000-0000BD020000}"/>
    <cellStyle name="Normal 2 10 2 3 7 2" xfId="14298" xr:uid="{00000000-0005-0000-0000-0000BE020000}"/>
    <cellStyle name="Normal 2 10 2 3 7 2 2" xfId="37867" xr:uid="{00000000-0005-0000-0000-0000BF020000}"/>
    <cellStyle name="Normal 2 10 2 3 7 3" xfId="8410" xr:uid="{00000000-0005-0000-0000-0000C0020000}"/>
    <cellStyle name="Normal 2 10 2 3 7 3 2" xfId="31979" xr:uid="{00000000-0005-0000-0000-0000C1020000}"/>
    <cellStyle name="Normal 2 10 2 3 7 4" xfId="20186" xr:uid="{00000000-0005-0000-0000-0000C2020000}"/>
    <cellStyle name="Normal 2 10 2 3 7 5" xfId="26091" xr:uid="{00000000-0005-0000-0000-0000C3020000}"/>
    <cellStyle name="Normal 2 10 2 3 8" xfId="3258" xr:uid="{00000000-0005-0000-0000-0000C4020000}"/>
    <cellStyle name="Normal 2 10 2 3 8 2" xfId="15034" xr:uid="{00000000-0005-0000-0000-0000C5020000}"/>
    <cellStyle name="Normal 2 10 2 3 8 2 2" xfId="38603" xr:uid="{00000000-0005-0000-0000-0000C6020000}"/>
    <cellStyle name="Normal 2 10 2 3 8 3" xfId="9146" xr:uid="{00000000-0005-0000-0000-0000C7020000}"/>
    <cellStyle name="Normal 2 10 2 3 8 3 2" xfId="32715" xr:uid="{00000000-0005-0000-0000-0000C8020000}"/>
    <cellStyle name="Normal 2 10 2 3 8 4" xfId="20922" xr:uid="{00000000-0005-0000-0000-0000C9020000}"/>
    <cellStyle name="Normal 2 10 2 3 8 5" xfId="26827" xr:uid="{00000000-0005-0000-0000-0000CA020000}"/>
    <cellStyle name="Normal 2 10 2 3 9" xfId="3994" xr:uid="{00000000-0005-0000-0000-0000CB020000}"/>
    <cellStyle name="Normal 2 10 2 3 9 2" xfId="15770" xr:uid="{00000000-0005-0000-0000-0000CC020000}"/>
    <cellStyle name="Normal 2 10 2 3 9 2 2" xfId="39339" xr:uid="{00000000-0005-0000-0000-0000CD020000}"/>
    <cellStyle name="Normal 2 10 2 3 9 3" xfId="9882" xr:uid="{00000000-0005-0000-0000-0000CE020000}"/>
    <cellStyle name="Normal 2 10 2 3 9 3 2" xfId="33451" xr:uid="{00000000-0005-0000-0000-0000CF020000}"/>
    <cellStyle name="Normal 2 10 2 3 9 4" xfId="21658" xr:uid="{00000000-0005-0000-0000-0000D0020000}"/>
    <cellStyle name="Normal 2 10 2 3 9 5" xfId="27563" xr:uid="{00000000-0005-0000-0000-0000D1020000}"/>
    <cellStyle name="Normal 2 10 2 4" xfId="353" xr:uid="{00000000-0005-0000-0000-0000D2020000}"/>
    <cellStyle name="Normal 2 10 2 4 10" xfId="12157" xr:uid="{00000000-0005-0000-0000-0000D3020000}"/>
    <cellStyle name="Normal 2 10 2 4 10 2" xfId="35726" xr:uid="{00000000-0005-0000-0000-0000D4020000}"/>
    <cellStyle name="Normal 2 10 2 4 11" xfId="6269" xr:uid="{00000000-0005-0000-0000-0000D5020000}"/>
    <cellStyle name="Normal 2 10 2 4 11 2" xfId="29838" xr:uid="{00000000-0005-0000-0000-0000D6020000}"/>
    <cellStyle name="Normal 2 10 2 4 12" xfId="18045" xr:uid="{00000000-0005-0000-0000-0000D7020000}"/>
    <cellStyle name="Normal 2 10 2 4 13" xfId="23950" xr:uid="{00000000-0005-0000-0000-0000D8020000}"/>
    <cellStyle name="Normal 2 10 2 4 14" xfId="41614" xr:uid="{00000000-0005-0000-0000-0000D9020000}"/>
    <cellStyle name="Normal 2 10 2 4 2" xfId="798" xr:uid="{00000000-0005-0000-0000-0000DA020000}"/>
    <cellStyle name="Normal 2 10 2 4 2 10" xfId="6711" xr:uid="{00000000-0005-0000-0000-0000DB020000}"/>
    <cellStyle name="Normal 2 10 2 4 2 10 2" xfId="30280" xr:uid="{00000000-0005-0000-0000-0000DC020000}"/>
    <cellStyle name="Normal 2 10 2 4 2 11" xfId="18487" xr:uid="{00000000-0005-0000-0000-0000DD020000}"/>
    <cellStyle name="Normal 2 10 2 4 2 12" xfId="24392" xr:uid="{00000000-0005-0000-0000-0000DE020000}"/>
    <cellStyle name="Normal 2 10 2 4 2 13" xfId="42056" xr:uid="{00000000-0005-0000-0000-0000DF020000}"/>
    <cellStyle name="Normal 2 10 2 4 2 2" xfId="1558" xr:uid="{00000000-0005-0000-0000-0000E0020000}"/>
    <cellStyle name="Normal 2 10 2 4 2 2 2" xfId="13335" xr:uid="{00000000-0005-0000-0000-0000E1020000}"/>
    <cellStyle name="Normal 2 10 2 4 2 2 2 2" xfId="36904" xr:uid="{00000000-0005-0000-0000-0000E2020000}"/>
    <cellStyle name="Normal 2 10 2 4 2 2 3" xfId="7447" xr:uid="{00000000-0005-0000-0000-0000E3020000}"/>
    <cellStyle name="Normal 2 10 2 4 2 2 3 2" xfId="31016" xr:uid="{00000000-0005-0000-0000-0000E4020000}"/>
    <cellStyle name="Normal 2 10 2 4 2 2 4" xfId="19223" xr:uid="{00000000-0005-0000-0000-0000E5020000}"/>
    <cellStyle name="Normal 2 10 2 4 2 2 5" xfId="25128" xr:uid="{00000000-0005-0000-0000-0000E6020000}"/>
    <cellStyle name="Normal 2 10 2 4 2 3" xfId="2295" xr:uid="{00000000-0005-0000-0000-0000E7020000}"/>
    <cellStyle name="Normal 2 10 2 4 2 3 2" xfId="14071" xr:uid="{00000000-0005-0000-0000-0000E8020000}"/>
    <cellStyle name="Normal 2 10 2 4 2 3 2 2" xfId="37640" xr:uid="{00000000-0005-0000-0000-0000E9020000}"/>
    <cellStyle name="Normal 2 10 2 4 2 3 3" xfId="8183" xr:uid="{00000000-0005-0000-0000-0000EA020000}"/>
    <cellStyle name="Normal 2 10 2 4 2 3 3 2" xfId="31752" xr:uid="{00000000-0005-0000-0000-0000EB020000}"/>
    <cellStyle name="Normal 2 10 2 4 2 3 4" xfId="19959" xr:uid="{00000000-0005-0000-0000-0000EC020000}"/>
    <cellStyle name="Normal 2 10 2 4 2 3 5" xfId="25864" xr:uid="{00000000-0005-0000-0000-0000ED020000}"/>
    <cellStyle name="Normal 2 10 2 4 2 4" xfId="3031" xr:uid="{00000000-0005-0000-0000-0000EE020000}"/>
    <cellStyle name="Normal 2 10 2 4 2 4 2" xfId="14807" xr:uid="{00000000-0005-0000-0000-0000EF020000}"/>
    <cellStyle name="Normal 2 10 2 4 2 4 2 2" xfId="38376" xr:uid="{00000000-0005-0000-0000-0000F0020000}"/>
    <cellStyle name="Normal 2 10 2 4 2 4 3" xfId="8919" xr:uid="{00000000-0005-0000-0000-0000F1020000}"/>
    <cellStyle name="Normal 2 10 2 4 2 4 3 2" xfId="32488" xr:uid="{00000000-0005-0000-0000-0000F2020000}"/>
    <cellStyle name="Normal 2 10 2 4 2 4 4" xfId="20695" xr:uid="{00000000-0005-0000-0000-0000F3020000}"/>
    <cellStyle name="Normal 2 10 2 4 2 4 5" xfId="26600" xr:uid="{00000000-0005-0000-0000-0000F4020000}"/>
    <cellStyle name="Normal 2 10 2 4 2 5" xfId="3767" xr:uid="{00000000-0005-0000-0000-0000F5020000}"/>
    <cellStyle name="Normal 2 10 2 4 2 5 2" xfId="15543" xr:uid="{00000000-0005-0000-0000-0000F6020000}"/>
    <cellStyle name="Normal 2 10 2 4 2 5 2 2" xfId="39112" xr:uid="{00000000-0005-0000-0000-0000F7020000}"/>
    <cellStyle name="Normal 2 10 2 4 2 5 3" xfId="9655" xr:uid="{00000000-0005-0000-0000-0000F8020000}"/>
    <cellStyle name="Normal 2 10 2 4 2 5 3 2" xfId="33224" xr:uid="{00000000-0005-0000-0000-0000F9020000}"/>
    <cellStyle name="Normal 2 10 2 4 2 5 4" xfId="21431" xr:uid="{00000000-0005-0000-0000-0000FA020000}"/>
    <cellStyle name="Normal 2 10 2 4 2 5 5" xfId="27336" xr:uid="{00000000-0005-0000-0000-0000FB020000}"/>
    <cellStyle name="Normal 2 10 2 4 2 6" xfId="4503" xr:uid="{00000000-0005-0000-0000-0000FC020000}"/>
    <cellStyle name="Normal 2 10 2 4 2 6 2" xfId="16279" xr:uid="{00000000-0005-0000-0000-0000FD020000}"/>
    <cellStyle name="Normal 2 10 2 4 2 6 2 2" xfId="39848" xr:uid="{00000000-0005-0000-0000-0000FE020000}"/>
    <cellStyle name="Normal 2 10 2 4 2 6 3" xfId="10391" xr:uid="{00000000-0005-0000-0000-0000FF020000}"/>
    <cellStyle name="Normal 2 10 2 4 2 6 3 2" xfId="33960" xr:uid="{00000000-0005-0000-0000-000000030000}"/>
    <cellStyle name="Normal 2 10 2 4 2 6 4" xfId="22167" xr:uid="{00000000-0005-0000-0000-000001030000}"/>
    <cellStyle name="Normal 2 10 2 4 2 6 5" xfId="28072" xr:uid="{00000000-0005-0000-0000-000002030000}"/>
    <cellStyle name="Normal 2 10 2 4 2 7" xfId="5239" xr:uid="{00000000-0005-0000-0000-000003030000}"/>
    <cellStyle name="Normal 2 10 2 4 2 7 2" xfId="17015" xr:uid="{00000000-0005-0000-0000-000004030000}"/>
    <cellStyle name="Normal 2 10 2 4 2 7 2 2" xfId="40584" xr:uid="{00000000-0005-0000-0000-000005030000}"/>
    <cellStyle name="Normal 2 10 2 4 2 7 3" xfId="11127" xr:uid="{00000000-0005-0000-0000-000006030000}"/>
    <cellStyle name="Normal 2 10 2 4 2 7 3 2" xfId="34696" xr:uid="{00000000-0005-0000-0000-000007030000}"/>
    <cellStyle name="Normal 2 10 2 4 2 7 4" xfId="22903" xr:uid="{00000000-0005-0000-0000-000008030000}"/>
    <cellStyle name="Normal 2 10 2 4 2 7 5" xfId="28808" xr:uid="{00000000-0005-0000-0000-000009030000}"/>
    <cellStyle name="Normal 2 10 2 4 2 8" xfId="5975" xr:uid="{00000000-0005-0000-0000-00000A030000}"/>
    <cellStyle name="Normal 2 10 2 4 2 8 2" xfId="17751" xr:uid="{00000000-0005-0000-0000-00000B030000}"/>
    <cellStyle name="Normal 2 10 2 4 2 8 2 2" xfId="41320" xr:uid="{00000000-0005-0000-0000-00000C030000}"/>
    <cellStyle name="Normal 2 10 2 4 2 8 3" xfId="11863" xr:uid="{00000000-0005-0000-0000-00000D030000}"/>
    <cellStyle name="Normal 2 10 2 4 2 8 3 2" xfId="35432" xr:uid="{00000000-0005-0000-0000-00000E030000}"/>
    <cellStyle name="Normal 2 10 2 4 2 8 4" xfId="23639" xr:uid="{00000000-0005-0000-0000-00000F030000}"/>
    <cellStyle name="Normal 2 10 2 4 2 8 5" xfId="29544" xr:uid="{00000000-0005-0000-0000-000010030000}"/>
    <cellStyle name="Normal 2 10 2 4 2 9" xfId="12599" xr:uid="{00000000-0005-0000-0000-000011030000}"/>
    <cellStyle name="Normal 2 10 2 4 2 9 2" xfId="36168" xr:uid="{00000000-0005-0000-0000-000012030000}"/>
    <cellStyle name="Normal 2 10 2 4 3" xfId="1115" xr:uid="{00000000-0005-0000-0000-000013030000}"/>
    <cellStyle name="Normal 2 10 2 4 3 2" xfId="12893" xr:uid="{00000000-0005-0000-0000-000014030000}"/>
    <cellStyle name="Normal 2 10 2 4 3 2 2" xfId="36462" xr:uid="{00000000-0005-0000-0000-000015030000}"/>
    <cellStyle name="Normal 2 10 2 4 3 3" xfId="7005" xr:uid="{00000000-0005-0000-0000-000016030000}"/>
    <cellStyle name="Normal 2 10 2 4 3 3 2" xfId="30574" xr:uid="{00000000-0005-0000-0000-000017030000}"/>
    <cellStyle name="Normal 2 10 2 4 3 4" xfId="18781" xr:uid="{00000000-0005-0000-0000-000018030000}"/>
    <cellStyle name="Normal 2 10 2 4 3 5" xfId="24686" xr:uid="{00000000-0005-0000-0000-000019030000}"/>
    <cellStyle name="Normal 2 10 2 4 4" xfId="1853" xr:uid="{00000000-0005-0000-0000-00001A030000}"/>
    <cellStyle name="Normal 2 10 2 4 4 2" xfId="13629" xr:uid="{00000000-0005-0000-0000-00001B030000}"/>
    <cellStyle name="Normal 2 10 2 4 4 2 2" xfId="37198" xr:uid="{00000000-0005-0000-0000-00001C030000}"/>
    <cellStyle name="Normal 2 10 2 4 4 3" xfId="7741" xr:uid="{00000000-0005-0000-0000-00001D030000}"/>
    <cellStyle name="Normal 2 10 2 4 4 3 2" xfId="31310" xr:uid="{00000000-0005-0000-0000-00001E030000}"/>
    <cellStyle name="Normal 2 10 2 4 4 4" xfId="19517" xr:uid="{00000000-0005-0000-0000-00001F030000}"/>
    <cellStyle name="Normal 2 10 2 4 4 5" xfId="25422" xr:uid="{00000000-0005-0000-0000-000020030000}"/>
    <cellStyle name="Normal 2 10 2 4 5" xfId="2589" xr:uid="{00000000-0005-0000-0000-000021030000}"/>
    <cellStyle name="Normal 2 10 2 4 5 2" xfId="14365" xr:uid="{00000000-0005-0000-0000-000022030000}"/>
    <cellStyle name="Normal 2 10 2 4 5 2 2" xfId="37934" xr:uid="{00000000-0005-0000-0000-000023030000}"/>
    <cellStyle name="Normal 2 10 2 4 5 3" xfId="8477" xr:uid="{00000000-0005-0000-0000-000024030000}"/>
    <cellStyle name="Normal 2 10 2 4 5 3 2" xfId="32046" xr:uid="{00000000-0005-0000-0000-000025030000}"/>
    <cellStyle name="Normal 2 10 2 4 5 4" xfId="20253" xr:uid="{00000000-0005-0000-0000-000026030000}"/>
    <cellStyle name="Normal 2 10 2 4 5 5" xfId="26158" xr:uid="{00000000-0005-0000-0000-000027030000}"/>
    <cellStyle name="Normal 2 10 2 4 6" xfId="3325" xr:uid="{00000000-0005-0000-0000-000028030000}"/>
    <cellStyle name="Normal 2 10 2 4 6 2" xfId="15101" xr:uid="{00000000-0005-0000-0000-000029030000}"/>
    <cellStyle name="Normal 2 10 2 4 6 2 2" xfId="38670" xr:uid="{00000000-0005-0000-0000-00002A030000}"/>
    <cellStyle name="Normal 2 10 2 4 6 3" xfId="9213" xr:uid="{00000000-0005-0000-0000-00002B030000}"/>
    <cellStyle name="Normal 2 10 2 4 6 3 2" xfId="32782" xr:uid="{00000000-0005-0000-0000-00002C030000}"/>
    <cellStyle name="Normal 2 10 2 4 6 4" xfId="20989" xr:uid="{00000000-0005-0000-0000-00002D030000}"/>
    <cellStyle name="Normal 2 10 2 4 6 5" xfId="26894" xr:uid="{00000000-0005-0000-0000-00002E030000}"/>
    <cellStyle name="Normal 2 10 2 4 7" xfId="4061" xr:uid="{00000000-0005-0000-0000-00002F030000}"/>
    <cellStyle name="Normal 2 10 2 4 7 2" xfId="15837" xr:uid="{00000000-0005-0000-0000-000030030000}"/>
    <cellStyle name="Normal 2 10 2 4 7 2 2" xfId="39406" xr:uid="{00000000-0005-0000-0000-000031030000}"/>
    <cellStyle name="Normal 2 10 2 4 7 3" xfId="9949" xr:uid="{00000000-0005-0000-0000-000032030000}"/>
    <cellStyle name="Normal 2 10 2 4 7 3 2" xfId="33518" xr:uid="{00000000-0005-0000-0000-000033030000}"/>
    <cellStyle name="Normal 2 10 2 4 7 4" xfId="21725" xr:uid="{00000000-0005-0000-0000-000034030000}"/>
    <cellStyle name="Normal 2 10 2 4 7 5" xfId="27630" xr:uid="{00000000-0005-0000-0000-000035030000}"/>
    <cellStyle name="Normal 2 10 2 4 8" xfId="4797" xr:uid="{00000000-0005-0000-0000-000036030000}"/>
    <cellStyle name="Normal 2 10 2 4 8 2" xfId="16573" xr:uid="{00000000-0005-0000-0000-000037030000}"/>
    <cellStyle name="Normal 2 10 2 4 8 2 2" xfId="40142" xr:uid="{00000000-0005-0000-0000-000038030000}"/>
    <cellStyle name="Normal 2 10 2 4 8 3" xfId="10685" xr:uid="{00000000-0005-0000-0000-000039030000}"/>
    <cellStyle name="Normal 2 10 2 4 8 3 2" xfId="34254" xr:uid="{00000000-0005-0000-0000-00003A030000}"/>
    <cellStyle name="Normal 2 10 2 4 8 4" xfId="22461" xr:uid="{00000000-0005-0000-0000-00003B030000}"/>
    <cellStyle name="Normal 2 10 2 4 8 5" xfId="28366" xr:uid="{00000000-0005-0000-0000-00003C030000}"/>
    <cellStyle name="Normal 2 10 2 4 9" xfId="5533" xr:uid="{00000000-0005-0000-0000-00003D030000}"/>
    <cellStyle name="Normal 2 10 2 4 9 2" xfId="17309" xr:uid="{00000000-0005-0000-0000-00003E030000}"/>
    <cellStyle name="Normal 2 10 2 4 9 2 2" xfId="40878" xr:uid="{00000000-0005-0000-0000-00003F030000}"/>
    <cellStyle name="Normal 2 10 2 4 9 3" xfId="11421" xr:uid="{00000000-0005-0000-0000-000040030000}"/>
    <cellStyle name="Normal 2 10 2 4 9 3 2" xfId="34990" xr:uid="{00000000-0005-0000-0000-000041030000}"/>
    <cellStyle name="Normal 2 10 2 4 9 4" xfId="23197" xr:uid="{00000000-0005-0000-0000-000042030000}"/>
    <cellStyle name="Normal 2 10 2 4 9 5" xfId="29102" xr:uid="{00000000-0005-0000-0000-000043030000}"/>
    <cellStyle name="Normal 2 10 2 5" xfId="682" xr:uid="{00000000-0005-0000-0000-000044030000}"/>
    <cellStyle name="Normal 2 10 2 5 10" xfId="6596" xr:uid="{00000000-0005-0000-0000-000045030000}"/>
    <cellStyle name="Normal 2 10 2 5 10 2" xfId="30165" xr:uid="{00000000-0005-0000-0000-000046030000}"/>
    <cellStyle name="Normal 2 10 2 5 11" xfId="18372" xr:uid="{00000000-0005-0000-0000-000047030000}"/>
    <cellStyle name="Normal 2 10 2 5 12" xfId="24277" xr:uid="{00000000-0005-0000-0000-000048030000}"/>
    <cellStyle name="Normal 2 10 2 5 13" xfId="41941" xr:uid="{00000000-0005-0000-0000-000049030000}"/>
    <cellStyle name="Normal 2 10 2 5 2" xfId="1443" xr:uid="{00000000-0005-0000-0000-00004A030000}"/>
    <cellStyle name="Normal 2 10 2 5 2 2" xfId="13220" xr:uid="{00000000-0005-0000-0000-00004B030000}"/>
    <cellStyle name="Normal 2 10 2 5 2 2 2" xfId="36789" xr:uid="{00000000-0005-0000-0000-00004C030000}"/>
    <cellStyle name="Normal 2 10 2 5 2 3" xfId="7332" xr:uid="{00000000-0005-0000-0000-00004D030000}"/>
    <cellStyle name="Normal 2 10 2 5 2 3 2" xfId="30901" xr:uid="{00000000-0005-0000-0000-00004E030000}"/>
    <cellStyle name="Normal 2 10 2 5 2 4" xfId="19108" xr:uid="{00000000-0005-0000-0000-00004F030000}"/>
    <cellStyle name="Normal 2 10 2 5 2 5" xfId="25013" xr:uid="{00000000-0005-0000-0000-000050030000}"/>
    <cellStyle name="Normal 2 10 2 5 3" xfId="2180" xr:uid="{00000000-0005-0000-0000-000051030000}"/>
    <cellStyle name="Normal 2 10 2 5 3 2" xfId="13956" xr:uid="{00000000-0005-0000-0000-000052030000}"/>
    <cellStyle name="Normal 2 10 2 5 3 2 2" xfId="37525" xr:uid="{00000000-0005-0000-0000-000053030000}"/>
    <cellStyle name="Normal 2 10 2 5 3 3" xfId="8068" xr:uid="{00000000-0005-0000-0000-000054030000}"/>
    <cellStyle name="Normal 2 10 2 5 3 3 2" xfId="31637" xr:uid="{00000000-0005-0000-0000-000055030000}"/>
    <cellStyle name="Normal 2 10 2 5 3 4" xfId="19844" xr:uid="{00000000-0005-0000-0000-000056030000}"/>
    <cellStyle name="Normal 2 10 2 5 3 5" xfId="25749" xr:uid="{00000000-0005-0000-0000-000057030000}"/>
    <cellStyle name="Normal 2 10 2 5 4" xfId="2916" xr:uid="{00000000-0005-0000-0000-000058030000}"/>
    <cellStyle name="Normal 2 10 2 5 4 2" xfId="14692" xr:uid="{00000000-0005-0000-0000-000059030000}"/>
    <cellStyle name="Normal 2 10 2 5 4 2 2" xfId="38261" xr:uid="{00000000-0005-0000-0000-00005A030000}"/>
    <cellStyle name="Normal 2 10 2 5 4 3" xfId="8804" xr:uid="{00000000-0005-0000-0000-00005B030000}"/>
    <cellStyle name="Normal 2 10 2 5 4 3 2" xfId="32373" xr:uid="{00000000-0005-0000-0000-00005C030000}"/>
    <cellStyle name="Normal 2 10 2 5 4 4" xfId="20580" xr:uid="{00000000-0005-0000-0000-00005D030000}"/>
    <cellStyle name="Normal 2 10 2 5 4 5" xfId="26485" xr:uid="{00000000-0005-0000-0000-00005E030000}"/>
    <cellStyle name="Normal 2 10 2 5 5" xfId="3652" xr:uid="{00000000-0005-0000-0000-00005F030000}"/>
    <cellStyle name="Normal 2 10 2 5 5 2" xfId="15428" xr:uid="{00000000-0005-0000-0000-000060030000}"/>
    <cellStyle name="Normal 2 10 2 5 5 2 2" xfId="38997" xr:uid="{00000000-0005-0000-0000-000061030000}"/>
    <cellStyle name="Normal 2 10 2 5 5 3" xfId="9540" xr:uid="{00000000-0005-0000-0000-000062030000}"/>
    <cellStyle name="Normal 2 10 2 5 5 3 2" xfId="33109" xr:uid="{00000000-0005-0000-0000-000063030000}"/>
    <cellStyle name="Normal 2 10 2 5 5 4" xfId="21316" xr:uid="{00000000-0005-0000-0000-000064030000}"/>
    <cellStyle name="Normal 2 10 2 5 5 5" xfId="27221" xr:uid="{00000000-0005-0000-0000-000065030000}"/>
    <cellStyle name="Normal 2 10 2 5 6" xfId="4388" xr:uid="{00000000-0005-0000-0000-000066030000}"/>
    <cellStyle name="Normal 2 10 2 5 6 2" xfId="16164" xr:uid="{00000000-0005-0000-0000-000067030000}"/>
    <cellStyle name="Normal 2 10 2 5 6 2 2" xfId="39733" xr:uid="{00000000-0005-0000-0000-000068030000}"/>
    <cellStyle name="Normal 2 10 2 5 6 3" xfId="10276" xr:uid="{00000000-0005-0000-0000-000069030000}"/>
    <cellStyle name="Normal 2 10 2 5 6 3 2" xfId="33845" xr:uid="{00000000-0005-0000-0000-00006A030000}"/>
    <cellStyle name="Normal 2 10 2 5 6 4" xfId="22052" xr:uid="{00000000-0005-0000-0000-00006B030000}"/>
    <cellStyle name="Normal 2 10 2 5 6 5" xfId="27957" xr:uid="{00000000-0005-0000-0000-00006C030000}"/>
    <cellStyle name="Normal 2 10 2 5 7" xfId="5124" xr:uid="{00000000-0005-0000-0000-00006D030000}"/>
    <cellStyle name="Normal 2 10 2 5 7 2" xfId="16900" xr:uid="{00000000-0005-0000-0000-00006E030000}"/>
    <cellStyle name="Normal 2 10 2 5 7 2 2" xfId="40469" xr:uid="{00000000-0005-0000-0000-00006F030000}"/>
    <cellStyle name="Normal 2 10 2 5 7 3" xfId="11012" xr:uid="{00000000-0005-0000-0000-000070030000}"/>
    <cellStyle name="Normal 2 10 2 5 7 3 2" xfId="34581" xr:uid="{00000000-0005-0000-0000-000071030000}"/>
    <cellStyle name="Normal 2 10 2 5 7 4" xfId="22788" xr:uid="{00000000-0005-0000-0000-000072030000}"/>
    <cellStyle name="Normal 2 10 2 5 7 5" xfId="28693" xr:uid="{00000000-0005-0000-0000-000073030000}"/>
    <cellStyle name="Normal 2 10 2 5 8" xfId="5860" xr:uid="{00000000-0005-0000-0000-000074030000}"/>
    <cellStyle name="Normal 2 10 2 5 8 2" xfId="17636" xr:uid="{00000000-0005-0000-0000-000075030000}"/>
    <cellStyle name="Normal 2 10 2 5 8 2 2" xfId="41205" xr:uid="{00000000-0005-0000-0000-000076030000}"/>
    <cellStyle name="Normal 2 10 2 5 8 3" xfId="11748" xr:uid="{00000000-0005-0000-0000-000077030000}"/>
    <cellStyle name="Normal 2 10 2 5 8 3 2" xfId="35317" xr:uid="{00000000-0005-0000-0000-000078030000}"/>
    <cellStyle name="Normal 2 10 2 5 8 4" xfId="23524" xr:uid="{00000000-0005-0000-0000-000079030000}"/>
    <cellStyle name="Normal 2 10 2 5 8 5" xfId="29429" xr:uid="{00000000-0005-0000-0000-00007A030000}"/>
    <cellStyle name="Normal 2 10 2 5 9" xfId="12484" xr:uid="{00000000-0005-0000-0000-00007B030000}"/>
    <cellStyle name="Normal 2 10 2 5 9 2" xfId="36053" xr:uid="{00000000-0005-0000-0000-00007C030000}"/>
    <cellStyle name="Normal 2 10 2 6" xfId="504" xr:uid="{00000000-0005-0000-0000-00007D030000}"/>
    <cellStyle name="Normal 2 10 2 6 10" xfId="6418" xr:uid="{00000000-0005-0000-0000-00007E030000}"/>
    <cellStyle name="Normal 2 10 2 6 10 2" xfId="29987" xr:uid="{00000000-0005-0000-0000-00007F030000}"/>
    <cellStyle name="Normal 2 10 2 6 11" xfId="18194" xr:uid="{00000000-0005-0000-0000-000080030000}"/>
    <cellStyle name="Normal 2 10 2 6 12" xfId="24099" xr:uid="{00000000-0005-0000-0000-000081030000}"/>
    <cellStyle name="Normal 2 10 2 6 13" xfId="41763" xr:uid="{00000000-0005-0000-0000-000082030000}"/>
    <cellStyle name="Normal 2 10 2 6 2" xfId="1265" xr:uid="{00000000-0005-0000-0000-000083030000}"/>
    <cellStyle name="Normal 2 10 2 6 2 2" xfId="13042" xr:uid="{00000000-0005-0000-0000-000084030000}"/>
    <cellStyle name="Normal 2 10 2 6 2 2 2" xfId="36611" xr:uid="{00000000-0005-0000-0000-000085030000}"/>
    <cellStyle name="Normal 2 10 2 6 2 3" xfId="7154" xr:uid="{00000000-0005-0000-0000-000086030000}"/>
    <cellStyle name="Normal 2 10 2 6 2 3 2" xfId="30723" xr:uid="{00000000-0005-0000-0000-000087030000}"/>
    <cellStyle name="Normal 2 10 2 6 2 4" xfId="18930" xr:uid="{00000000-0005-0000-0000-000088030000}"/>
    <cellStyle name="Normal 2 10 2 6 2 5" xfId="24835" xr:uid="{00000000-0005-0000-0000-000089030000}"/>
    <cellStyle name="Normal 2 10 2 6 3" xfId="2002" xr:uid="{00000000-0005-0000-0000-00008A030000}"/>
    <cellStyle name="Normal 2 10 2 6 3 2" xfId="13778" xr:uid="{00000000-0005-0000-0000-00008B030000}"/>
    <cellStyle name="Normal 2 10 2 6 3 2 2" xfId="37347" xr:uid="{00000000-0005-0000-0000-00008C030000}"/>
    <cellStyle name="Normal 2 10 2 6 3 3" xfId="7890" xr:uid="{00000000-0005-0000-0000-00008D030000}"/>
    <cellStyle name="Normal 2 10 2 6 3 3 2" xfId="31459" xr:uid="{00000000-0005-0000-0000-00008E030000}"/>
    <cellStyle name="Normal 2 10 2 6 3 4" xfId="19666" xr:uid="{00000000-0005-0000-0000-00008F030000}"/>
    <cellStyle name="Normal 2 10 2 6 3 5" xfId="25571" xr:uid="{00000000-0005-0000-0000-000090030000}"/>
    <cellStyle name="Normal 2 10 2 6 4" xfId="2738" xr:uid="{00000000-0005-0000-0000-000091030000}"/>
    <cellStyle name="Normal 2 10 2 6 4 2" xfId="14514" xr:uid="{00000000-0005-0000-0000-000092030000}"/>
    <cellStyle name="Normal 2 10 2 6 4 2 2" xfId="38083" xr:uid="{00000000-0005-0000-0000-000093030000}"/>
    <cellStyle name="Normal 2 10 2 6 4 3" xfId="8626" xr:uid="{00000000-0005-0000-0000-000094030000}"/>
    <cellStyle name="Normal 2 10 2 6 4 3 2" xfId="32195" xr:uid="{00000000-0005-0000-0000-000095030000}"/>
    <cellStyle name="Normal 2 10 2 6 4 4" xfId="20402" xr:uid="{00000000-0005-0000-0000-000096030000}"/>
    <cellStyle name="Normal 2 10 2 6 4 5" xfId="26307" xr:uid="{00000000-0005-0000-0000-000097030000}"/>
    <cellStyle name="Normal 2 10 2 6 5" xfId="3474" xr:uid="{00000000-0005-0000-0000-000098030000}"/>
    <cellStyle name="Normal 2 10 2 6 5 2" xfId="15250" xr:uid="{00000000-0005-0000-0000-000099030000}"/>
    <cellStyle name="Normal 2 10 2 6 5 2 2" xfId="38819" xr:uid="{00000000-0005-0000-0000-00009A030000}"/>
    <cellStyle name="Normal 2 10 2 6 5 3" xfId="9362" xr:uid="{00000000-0005-0000-0000-00009B030000}"/>
    <cellStyle name="Normal 2 10 2 6 5 3 2" xfId="32931" xr:uid="{00000000-0005-0000-0000-00009C030000}"/>
    <cellStyle name="Normal 2 10 2 6 5 4" xfId="21138" xr:uid="{00000000-0005-0000-0000-00009D030000}"/>
    <cellStyle name="Normal 2 10 2 6 5 5" xfId="27043" xr:uid="{00000000-0005-0000-0000-00009E030000}"/>
    <cellStyle name="Normal 2 10 2 6 6" xfId="4210" xr:uid="{00000000-0005-0000-0000-00009F030000}"/>
    <cellStyle name="Normal 2 10 2 6 6 2" xfId="15986" xr:uid="{00000000-0005-0000-0000-0000A0030000}"/>
    <cellStyle name="Normal 2 10 2 6 6 2 2" xfId="39555" xr:uid="{00000000-0005-0000-0000-0000A1030000}"/>
    <cellStyle name="Normal 2 10 2 6 6 3" xfId="10098" xr:uid="{00000000-0005-0000-0000-0000A2030000}"/>
    <cellStyle name="Normal 2 10 2 6 6 3 2" xfId="33667" xr:uid="{00000000-0005-0000-0000-0000A3030000}"/>
    <cellStyle name="Normal 2 10 2 6 6 4" xfId="21874" xr:uid="{00000000-0005-0000-0000-0000A4030000}"/>
    <cellStyle name="Normal 2 10 2 6 6 5" xfId="27779" xr:uid="{00000000-0005-0000-0000-0000A5030000}"/>
    <cellStyle name="Normal 2 10 2 6 7" xfId="4946" xr:uid="{00000000-0005-0000-0000-0000A6030000}"/>
    <cellStyle name="Normal 2 10 2 6 7 2" xfId="16722" xr:uid="{00000000-0005-0000-0000-0000A7030000}"/>
    <cellStyle name="Normal 2 10 2 6 7 2 2" xfId="40291" xr:uid="{00000000-0005-0000-0000-0000A8030000}"/>
    <cellStyle name="Normal 2 10 2 6 7 3" xfId="10834" xr:uid="{00000000-0005-0000-0000-0000A9030000}"/>
    <cellStyle name="Normal 2 10 2 6 7 3 2" xfId="34403" xr:uid="{00000000-0005-0000-0000-0000AA030000}"/>
    <cellStyle name="Normal 2 10 2 6 7 4" xfId="22610" xr:uid="{00000000-0005-0000-0000-0000AB030000}"/>
    <cellStyle name="Normal 2 10 2 6 7 5" xfId="28515" xr:uid="{00000000-0005-0000-0000-0000AC030000}"/>
    <cellStyle name="Normal 2 10 2 6 8" xfId="5682" xr:uid="{00000000-0005-0000-0000-0000AD030000}"/>
    <cellStyle name="Normal 2 10 2 6 8 2" xfId="17458" xr:uid="{00000000-0005-0000-0000-0000AE030000}"/>
    <cellStyle name="Normal 2 10 2 6 8 2 2" xfId="41027" xr:uid="{00000000-0005-0000-0000-0000AF030000}"/>
    <cellStyle name="Normal 2 10 2 6 8 3" xfId="11570" xr:uid="{00000000-0005-0000-0000-0000B0030000}"/>
    <cellStyle name="Normal 2 10 2 6 8 3 2" xfId="35139" xr:uid="{00000000-0005-0000-0000-0000B1030000}"/>
    <cellStyle name="Normal 2 10 2 6 8 4" xfId="23346" xr:uid="{00000000-0005-0000-0000-0000B2030000}"/>
    <cellStyle name="Normal 2 10 2 6 8 5" xfId="29251" xr:uid="{00000000-0005-0000-0000-0000B3030000}"/>
    <cellStyle name="Normal 2 10 2 6 9" xfId="12306" xr:uid="{00000000-0005-0000-0000-0000B4030000}"/>
    <cellStyle name="Normal 2 10 2 6 9 2" xfId="35875" xr:uid="{00000000-0005-0000-0000-0000B5030000}"/>
    <cellStyle name="Normal 2 10 2 7" xfId="999" xr:uid="{00000000-0005-0000-0000-0000B6030000}"/>
    <cellStyle name="Normal 2 10 2 7 2" xfId="12778" xr:uid="{00000000-0005-0000-0000-0000B7030000}"/>
    <cellStyle name="Normal 2 10 2 7 2 2" xfId="36347" xr:uid="{00000000-0005-0000-0000-0000B8030000}"/>
    <cellStyle name="Normal 2 10 2 7 3" xfId="6890" xr:uid="{00000000-0005-0000-0000-0000B9030000}"/>
    <cellStyle name="Normal 2 10 2 7 3 2" xfId="30459" xr:uid="{00000000-0005-0000-0000-0000BA030000}"/>
    <cellStyle name="Normal 2 10 2 7 4" xfId="18666" xr:uid="{00000000-0005-0000-0000-0000BB030000}"/>
    <cellStyle name="Normal 2 10 2 7 5" xfId="24571" xr:uid="{00000000-0005-0000-0000-0000BC030000}"/>
    <cellStyle name="Normal 2 10 2 8" xfId="1738" xr:uid="{00000000-0005-0000-0000-0000BD030000}"/>
    <cellStyle name="Normal 2 10 2 8 2" xfId="13514" xr:uid="{00000000-0005-0000-0000-0000BE030000}"/>
    <cellStyle name="Normal 2 10 2 8 2 2" xfId="37083" xr:uid="{00000000-0005-0000-0000-0000BF030000}"/>
    <cellStyle name="Normal 2 10 2 8 3" xfId="7626" xr:uid="{00000000-0005-0000-0000-0000C0030000}"/>
    <cellStyle name="Normal 2 10 2 8 3 2" xfId="31195" xr:uid="{00000000-0005-0000-0000-0000C1030000}"/>
    <cellStyle name="Normal 2 10 2 8 4" xfId="19402" xr:uid="{00000000-0005-0000-0000-0000C2030000}"/>
    <cellStyle name="Normal 2 10 2 8 5" xfId="25307" xr:uid="{00000000-0005-0000-0000-0000C3030000}"/>
    <cellStyle name="Normal 2 10 2 9" xfId="2474" xr:uid="{00000000-0005-0000-0000-0000C4030000}"/>
    <cellStyle name="Normal 2 10 2 9 2" xfId="14250" xr:uid="{00000000-0005-0000-0000-0000C5030000}"/>
    <cellStyle name="Normal 2 10 2 9 2 2" xfId="37819" xr:uid="{00000000-0005-0000-0000-0000C6030000}"/>
    <cellStyle name="Normal 2 10 2 9 3" xfId="8362" xr:uid="{00000000-0005-0000-0000-0000C7030000}"/>
    <cellStyle name="Normal 2 10 2 9 3 2" xfId="31931" xr:uid="{00000000-0005-0000-0000-0000C8030000}"/>
    <cellStyle name="Normal 2 10 2 9 4" xfId="20138" xr:uid="{00000000-0005-0000-0000-0000C9030000}"/>
    <cellStyle name="Normal 2 10 2 9 5" xfId="26043" xr:uid="{00000000-0005-0000-0000-0000CA030000}"/>
    <cellStyle name="Normal 2 10 3" xfId="298" xr:uid="{00000000-0005-0000-0000-0000CB030000}"/>
    <cellStyle name="Normal 2 10 3 10" xfId="4754" xr:uid="{00000000-0005-0000-0000-0000CC030000}"/>
    <cellStyle name="Normal 2 10 3 10 2" xfId="16530" xr:uid="{00000000-0005-0000-0000-0000CD030000}"/>
    <cellStyle name="Normal 2 10 3 10 2 2" xfId="40099" xr:uid="{00000000-0005-0000-0000-0000CE030000}"/>
    <cellStyle name="Normal 2 10 3 10 3" xfId="10642" xr:uid="{00000000-0005-0000-0000-0000CF030000}"/>
    <cellStyle name="Normal 2 10 3 10 3 2" xfId="34211" xr:uid="{00000000-0005-0000-0000-0000D0030000}"/>
    <cellStyle name="Normal 2 10 3 10 4" xfId="22418" xr:uid="{00000000-0005-0000-0000-0000D1030000}"/>
    <cellStyle name="Normal 2 10 3 10 5" xfId="28323" xr:uid="{00000000-0005-0000-0000-0000D2030000}"/>
    <cellStyle name="Normal 2 10 3 11" xfId="5490" xr:uid="{00000000-0005-0000-0000-0000D3030000}"/>
    <cellStyle name="Normal 2 10 3 11 2" xfId="17266" xr:uid="{00000000-0005-0000-0000-0000D4030000}"/>
    <cellStyle name="Normal 2 10 3 11 2 2" xfId="40835" xr:uid="{00000000-0005-0000-0000-0000D5030000}"/>
    <cellStyle name="Normal 2 10 3 11 3" xfId="11378" xr:uid="{00000000-0005-0000-0000-0000D6030000}"/>
    <cellStyle name="Normal 2 10 3 11 3 2" xfId="34947" xr:uid="{00000000-0005-0000-0000-0000D7030000}"/>
    <cellStyle name="Normal 2 10 3 11 4" xfId="23154" xr:uid="{00000000-0005-0000-0000-0000D8030000}"/>
    <cellStyle name="Normal 2 10 3 11 5" xfId="29059" xr:uid="{00000000-0005-0000-0000-0000D9030000}"/>
    <cellStyle name="Normal 2 10 3 12" xfId="12114" xr:uid="{00000000-0005-0000-0000-0000DA030000}"/>
    <cellStyle name="Normal 2 10 3 12 2" xfId="35683" xr:uid="{00000000-0005-0000-0000-0000DB030000}"/>
    <cellStyle name="Normal 2 10 3 13" xfId="6226" xr:uid="{00000000-0005-0000-0000-0000DC030000}"/>
    <cellStyle name="Normal 2 10 3 13 2" xfId="29795" xr:uid="{00000000-0005-0000-0000-0000DD030000}"/>
    <cellStyle name="Normal 2 10 3 14" xfId="18002" xr:uid="{00000000-0005-0000-0000-0000DE030000}"/>
    <cellStyle name="Normal 2 10 3 15" xfId="23907" xr:uid="{00000000-0005-0000-0000-0000DF030000}"/>
    <cellStyle name="Normal 2 10 3 16" xfId="41571" xr:uid="{00000000-0005-0000-0000-0000E0030000}"/>
    <cellStyle name="Normal 2 10 3 2" xfId="356" xr:uid="{00000000-0005-0000-0000-0000E1030000}"/>
    <cellStyle name="Normal 2 10 3 2 10" xfId="12160" xr:uid="{00000000-0005-0000-0000-0000E2030000}"/>
    <cellStyle name="Normal 2 10 3 2 10 2" xfId="35729" xr:uid="{00000000-0005-0000-0000-0000E3030000}"/>
    <cellStyle name="Normal 2 10 3 2 11" xfId="6272" xr:uid="{00000000-0005-0000-0000-0000E4030000}"/>
    <cellStyle name="Normal 2 10 3 2 11 2" xfId="29841" xr:uid="{00000000-0005-0000-0000-0000E5030000}"/>
    <cellStyle name="Normal 2 10 3 2 12" xfId="18048" xr:uid="{00000000-0005-0000-0000-0000E6030000}"/>
    <cellStyle name="Normal 2 10 3 2 13" xfId="23953" xr:uid="{00000000-0005-0000-0000-0000E7030000}"/>
    <cellStyle name="Normal 2 10 3 2 14" xfId="41617" xr:uid="{00000000-0005-0000-0000-0000E8030000}"/>
    <cellStyle name="Normal 2 10 3 2 2" xfId="801" xr:uid="{00000000-0005-0000-0000-0000E9030000}"/>
    <cellStyle name="Normal 2 10 3 2 2 10" xfId="6714" xr:uid="{00000000-0005-0000-0000-0000EA030000}"/>
    <cellStyle name="Normal 2 10 3 2 2 10 2" xfId="30283" xr:uid="{00000000-0005-0000-0000-0000EB030000}"/>
    <cellStyle name="Normal 2 10 3 2 2 11" xfId="18490" xr:uid="{00000000-0005-0000-0000-0000EC030000}"/>
    <cellStyle name="Normal 2 10 3 2 2 12" xfId="24395" xr:uid="{00000000-0005-0000-0000-0000ED030000}"/>
    <cellStyle name="Normal 2 10 3 2 2 13" xfId="42059" xr:uid="{00000000-0005-0000-0000-0000EE030000}"/>
    <cellStyle name="Normal 2 10 3 2 2 2" xfId="1561" xr:uid="{00000000-0005-0000-0000-0000EF030000}"/>
    <cellStyle name="Normal 2 10 3 2 2 2 2" xfId="13338" xr:uid="{00000000-0005-0000-0000-0000F0030000}"/>
    <cellStyle name="Normal 2 10 3 2 2 2 2 2" xfId="36907" xr:uid="{00000000-0005-0000-0000-0000F1030000}"/>
    <cellStyle name="Normal 2 10 3 2 2 2 3" xfId="7450" xr:uid="{00000000-0005-0000-0000-0000F2030000}"/>
    <cellStyle name="Normal 2 10 3 2 2 2 3 2" xfId="31019" xr:uid="{00000000-0005-0000-0000-0000F3030000}"/>
    <cellStyle name="Normal 2 10 3 2 2 2 4" xfId="19226" xr:uid="{00000000-0005-0000-0000-0000F4030000}"/>
    <cellStyle name="Normal 2 10 3 2 2 2 5" xfId="25131" xr:uid="{00000000-0005-0000-0000-0000F5030000}"/>
    <cellStyle name="Normal 2 10 3 2 2 3" xfId="2298" xr:uid="{00000000-0005-0000-0000-0000F6030000}"/>
    <cellStyle name="Normal 2 10 3 2 2 3 2" xfId="14074" xr:uid="{00000000-0005-0000-0000-0000F7030000}"/>
    <cellStyle name="Normal 2 10 3 2 2 3 2 2" xfId="37643" xr:uid="{00000000-0005-0000-0000-0000F8030000}"/>
    <cellStyle name="Normal 2 10 3 2 2 3 3" xfId="8186" xr:uid="{00000000-0005-0000-0000-0000F9030000}"/>
    <cellStyle name="Normal 2 10 3 2 2 3 3 2" xfId="31755" xr:uid="{00000000-0005-0000-0000-0000FA030000}"/>
    <cellStyle name="Normal 2 10 3 2 2 3 4" xfId="19962" xr:uid="{00000000-0005-0000-0000-0000FB030000}"/>
    <cellStyle name="Normal 2 10 3 2 2 3 5" xfId="25867" xr:uid="{00000000-0005-0000-0000-0000FC030000}"/>
    <cellStyle name="Normal 2 10 3 2 2 4" xfId="3034" xr:uid="{00000000-0005-0000-0000-0000FD030000}"/>
    <cellStyle name="Normal 2 10 3 2 2 4 2" xfId="14810" xr:uid="{00000000-0005-0000-0000-0000FE030000}"/>
    <cellStyle name="Normal 2 10 3 2 2 4 2 2" xfId="38379" xr:uid="{00000000-0005-0000-0000-0000FF030000}"/>
    <cellStyle name="Normal 2 10 3 2 2 4 3" xfId="8922" xr:uid="{00000000-0005-0000-0000-000000040000}"/>
    <cellStyle name="Normal 2 10 3 2 2 4 3 2" xfId="32491" xr:uid="{00000000-0005-0000-0000-000001040000}"/>
    <cellStyle name="Normal 2 10 3 2 2 4 4" xfId="20698" xr:uid="{00000000-0005-0000-0000-000002040000}"/>
    <cellStyle name="Normal 2 10 3 2 2 4 5" xfId="26603" xr:uid="{00000000-0005-0000-0000-000003040000}"/>
    <cellStyle name="Normal 2 10 3 2 2 5" xfId="3770" xr:uid="{00000000-0005-0000-0000-000004040000}"/>
    <cellStyle name="Normal 2 10 3 2 2 5 2" xfId="15546" xr:uid="{00000000-0005-0000-0000-000005040000}"/>
    <cellStyle name="Normal 2 10 3 2 2 5 2 2" xfId="39115" xr:uid="{00000000-0005-0000-0000-000006040000}"/>
    <cellStyle name="Normal 2 10 3 2 2 5 3" xfId="9658" xr:uid="{00000000-0005-0000-0000-000007040000}"/>
    <cellStyle name="Normal 2 10 3 2 2 5 3 2" xfId="33227" xr:uid="{00000000-0005-0000-0000-000008040000}"/>
    <cellStyle name="Normal 2 10 3 2 2 5 4" xfId="21434" xr:uid="{00000000-0005-0000-0000-000009040000}"/>
    <cellStyle name="Normal 2 10 3 2 2 5 5" xfId="27339" xr:uid="{00000000-0005-0000-0000-00000A040000}"/>
    <cellStyle name="Normal 2 10 3 2 2 6" xfId="4506" xr:uid="{00000000-0005-0000-0000-00000B040000}"/>
    <cellStyle name="Normal 2 10 3 2 2 6 2" xfId="16282" xr:uid="{00000000-0005-0000-0000-00000C040000}"/>
    <cellStyle name="Normal 2 10 3 2 2 6 2 2" xfId="39851" xr:uid="{00000000-0005-0000-0000-00000D040000}"/>
    <cellStyle name="Normal 2 10 3 2 2 6 3" xfId="10394" xr:uid="{00000000-0005-0000-0000-00000E040000}"/>
    <cellStyle name="Normal 2 10 3 2 2 6 3 2" xfId="33963" xr:uid="{00000000-0005-0000-0000-00000F040000}"/>
    <cellStyle name="Normal 2 10 3 2 2 6 4" xfId="22170" xr:uid="{00000000-0005-0000-0000-000010040000}"/>
    <cellStyle name="Normal 2 10 3 2 2 6 5" xfId="28075" xr:uid="{00000000-0005-0000-0000-000011040000}"/>
    <cellStyle name="Normal 2 10 3 2 2 7" xfId="5242" xr:uid="{00000000-0005-0000-0000-000012040000}"/>
    <cellStyle name="Normal 2 10 3 2 2 7 2" xfId="17018" xr:uid="{00000000-0005-0000-0000-000013040000}"/>
    <cellStyle name="Normal 2 10 3 2 2 7 2 2" xfId="40587" xr:uid="{00000000-0005-0000-0000-000014040000}"/>
    <cellStyle name="Normal 2 10 3 2 2 7 3" xfId="11130" xr:uid="{00000000-0005-0000-0000-000015040000}"/>
    <cellStyle name="Normal 2 10 3 2 2 7 3 2" xfId="34699" xr:uid="{00000000-0005-0000-0000-000016040000}"/>
    <cellStyle name="Normal 2 10 3 2 2 7 4" xfId="22906" xr:uid="{00000000-0005-0000-0000-000017040000}"/>
    <cellStyle name="Normal 2 10 3 2 2 7 5" xfId="28811" xr:uid="{00000000-0005-0000-0000-000018040000}"/>
    <cellStyle name="Normal 2 10 3 2 2 8" xfId="5978" xr:uid="{00000000-0005-0000-0000-000019040000}"/>
    <cellStyle name="Normal 2 10 3 2 2 8 2" xfId="17754" xr:uid="{00000000-0005-0000-0000-00001A040000}"/>
    <cellStyle name="Normal 2 10 3 2 2 8 2 2" xfId="41323" xr:uid="{00000000-0005-0000-0000-00001B040000}"/>
    <cellStyle name="Normal 2 10 3 2 2 8 3" xfId="11866" xr:uid="{00000000-0005-0000-0000-00001C040000}"/>
    <cellStyle name="Normal 2 10 3 2 2 8 3 2" xfId="35435" xr:uid="{00000000-0005-0000-0000-00001D040000}"/>
    <cellStyle name="Normal 2 10 3 2 2 8 4" xfId="23642" xr:uid="{00000000-0005-0000-0000-00001E040000}"/>
    <cellStyle name="Normal 2 10 3 2 2 8 5" xfId="29547" xr:uid="{00000000-0005-0000-0000-00001F040000}"/>
    <cellStyle name="Normal 2 10 3 2 2 9" xfId="12602" xr:uid="{00000000-0005-0000-0000-000020040000}"/>
    <cellStyle name="Normal 2 10 3 2 2 9 2" xfId="36171" xr:uid="{00000000-0005-0000-0000-000021040000}"/>
    <cellStyle name="Normal 2 10 3 2 3" xfId="1118" xr:uid="{00000000-0005-0000-0000-000022040000}"/>
    <cellStyle name="Normal 2 10 3 2 3 2" xfId="12896" xr:uid="{00000000-0005-0000-0000-000023040000}"/>
    <cellStyle name="Normal 2 10 3 2 3 2 2" xfId="36465" xr:uid="{00000000-0005-0000-0000-000024040000}"/>
    <cellStyle name="Normal 2 10 3 2 3 3" xfId="7008" xr:uid="{00000000-0005-0000-0000-000025040000}"/>
    <cellStyle name="Normal 2 10 3 2 3 3 2" xfId="30577" xr:uid="{00000000-0005-0000-0000-000026040000}"/>
    <cellStyle name="Normal 2 10 3 2 3 4" xfId="18784" xr:uid="{00000000-0005-0000-0000-000027040000}"/>
    <cellStyle name="Normal 2 10 3 2 3 5" xfId="24689" xr:uid="{00000000-0005-0000-0000-000028040000}"/>
    <cellStyle name="Normal 2 10 3 2 4" xfId="1856" xr:uid="{00000000-0005-0000-0000-000029040000}"/>
    <cellStyle name="Normal 2 10 3 2 4 2" xfId="13632" xr:uid="{00000000-0005-0000-0000-00002A040000}"/>
    <cellStyle name="Normal 2 10 3 2 4 2 2" xfId="37201" xr:uid="{00000000-0005-0000-0000-00002B040000}"/>
    <cellStyle name="Normal 2 10 3 2 4 3" xfId="7744" xr:uid="{00000000-0005-0000-0000-00002C040000}"/>
    <cellStyle name="Normal 2 10 3 2 4 3 2" xfId="31313" xr:uid="{00000000-0005-0000-0000-00002D040000}"/>
    <cellStyle name="Normal 2 10 3 2 4 4" xfId="19520" xr:uid="{00000000-0005-0000-0000-00002E040000}"/>
    <cellStyle name="Normal 2 10 3 2 4 5" xfId="25425" xr:uid="{00000000-0005-0000-0000-00002F040000}"/>
    <cellStyle name="Normal 2 10 3 2 5" xfId="2592" xr:uid="{00000000-0005-0000-0000-000030040000}"/>
    <cellStyle name="Normal 2 10 3 2 5 2" xfId="14368" xr:uid="{00000000-0005-0000-0000-000031040000}"/>
    <cellStyle name="Normal 2 10 3 2 5 2 2" xfId="37937" xr:uid="{00000000-0005-0000-0000-000032040000}"/>
    <cellStyle name="Normal 2 10 3 2 5 3" xfId="8480" xr:uid="{00000000-0005-0000-0000-000033040000}"/>
    <cellStyle name="Normal 2 10 3 2 5 3 2" xfId="32049" xr:uid="{00000000-0005-0000-0000-000034040000}"/>
    <cellStyle name="Normal 2 10 3 2 5 4" xfId="20256" xr:uid="{00000000-0005-0000-0000-000035040000}"/>
    <cellStyle name="Normal 2 10 3 2 5 5" xfId="26161" xr:uid="{00000000-0005-0000-0000-000036040000}"/>
    <cellStyle name="Normal 2 10 3 2 6" xfId="3328" xr:uid="{00000000-0005-0000-0000-000037040000}"/>
    <cellStyle name="Normal 2 10 3 2 6 2" xfId="15104" xr:uid="{00000000-0005-0000-0000-000038040000}"/>
    <cellStyle name="Normal 2 10 3 2 6 2 2" xfId="38673" xr:uid="{00000000-0005-0000-0000-000039040000}"/>
    <cellStyle name="Normal 2 10 3 2 6 3" xfId="9216" xr:uid="{00000000-0005-0000-0000-00003A040000}"/>
    <cellStyle name="Normal 2 10 3 2 6 3 2" xfId="32785" xr:uid="{00000000-0005-0000-0000-00003B040000}"/>
    <cellStyle name="Normal 2 10 3 2 6 4" xfId="20992" xr:uid="{00000000-0005-0000-0000-00003C040000}"/>
    <cellStyle name="Normal 2 10 3 2 6 5" xfId="26897" xr:uid="{00000000-0005-0000-0000-00003D040000}"/>
    <cellStyle name="Normal 2 10 3 2 7" xfId="4064" xr:uid="{00000000-0005-0000-0000-00003E040000}"/>
    <cellStyle name="Normal 2 10 3 2 7 2" xfId="15840" xr:uid="{00000000-0005-0000-0000-00003F040000}"/>
    <cellStyle name="Normal 2 10 3 2 7 2 2" xfId="39409" xr:uid="{00000000-0005-0000-0000-000040040000}"/>
    <cellStyle name="Normal 2 10 3 2 7 3" xfId="9952" xr:uid="{00000000-0005-0000-0000-000041040000}"/>
    <cellStyle name="Normal 2 10 3 2 7 3 2" xfId="33521" xr:uid="{00000000-0005-0000-0000-000042040000}"/>
    <cellStyle name="Normal 2 10 3 2 7 4" xfId="21728" xr:uid="{00000000-0005-0000-0000-000043040000}"/>
    <cellStyle name="Normal 2 10 3 2 7 5" xfId="27633" xr:uid="{00000000-0005-0000-0000-000044040000}"/>
    <cellStyle name="Normal 2 10 3 2 8" xfId="4800" xr:uid="{00000000-0005-0000-0000-000045040000}"/>
    <cellStyle name="Normal 2 10 3 2 8 2" xfId="16576" xr:uid="{00000000-0005-0000-0000-000046040000}"/>
    <cellStyle name="Normal 2 10 3 2 8 2 2" xfId="40145" xr:uid="{00000000-0005-0000-0000-000047040000}"/>
    <cellStyle name="Normal 2 10 3 2 8 3" xfId="10688" xr:uid="{00000000-0005-0000-0000-000048040000}"/>
    <cellStyle name="Normal 2 10 3 2 8 3 2" xfId="34257" xr:uid="{00000000-0005-0000-0000-000049040000}"/>
    <cellStyle name="Normal 2 10 3 2 8 4" xfId="22464" xr:uid="{00000000-0005-0000-0000-00004A040000}"/>
    <cellStyle name="Normal 2 10 3 2 8 5" xfId="28369" xr:uid="{00000000-0005-0000-0000-00004B040000}"/>
    <cellStyle name="Normal 2 10 3 2 9" xfId="5536" xr:uid="{00000000-0005-0000-0000-00004C040000}"/>
    <cellStyle name="Normal 2 10 3 2 9 2" xfId="17312" xr:uid="{00000000-0005-0000-0000-00004D040000}"/>
    <cellStyle name="Normal 2 10 3 2 9 2 2" xfId="40881" xr:uid="{00000000-0005-0000-0000-00004E040000}"/>
    <cellStyle name="Normal 2 10 3 2 9 3" xfId="11424" xr:uid="{00000000-0005-0000-0000-00004F040000}"/>
    <cellStyle name="Normal 2 10 3 2 9 3 2" xfId="34993" xr:uid="{00000000-0005-0000-0000-000050040000}"/>
    <cellStyle name="Normal 2 10 3 2 9 4" xfId="23200" xr:uid="{00000000-0005-0000-0000-000051040000}"/>
    <cellStyle name="Normal 2 10 3 2 9 5" xfId="29105" xr:uid="{00000000-0005-0000-0000-000052040000}"/>
    <cellStyle name="Normal 2 10 3 3" xfId="754" xr:uid="{00000000-0005-0000-0000-000053040000}"/>
    <cellStyle name="Normal 2 10 3 3 10" xfId="6668" xr:uid="{00000000-0005-0000-0000-000054040000}"/>
    <cellStyle name="Normal 2 10 3 3 10 2" xfId="30237" xr:uid="{00000000-0005-0000-0000-000055040000}"/>
    <cellStyle name="Normal 2 10 3 3 11" xfId="18444" xr:uid="{00000000-0005-0000-0000-000056040000}"/>
    <cellStyle name="Normal 2 10 3 3 12" xfId="24349" xr:uid="{00000000-0005-0000-0000-000057040000}"/>
    <cellStyle name="Normal 2 10 3 3 13" xfId="42013" xr:uid="{00000000-0005-0000-0000-000058040000}"/>
    <cellStyle name="Normal 2 10 3 3 2" xfId="1515" xr:uid="{00000000-0005-0000-0000-000059040000}"/>
    <cellStyle name="Normal 2 10 3 3 2 2" xfId="13292" xr:uid="{00000000-0005-0000-0000-00005A040000}"/>
    <cellStyle name="Normal 2 10 3 3 2 2 2" xfId="36861" xr:uid="{00000000-0005-0000-0000-00005B040000}"/>
    <cellStyle name="Normal 2 10 3 3 2 3" xfId="7404" xr:uid="{00000000-0005-0000-0000-00005C040000}"/>
    <cellStyle name="Normal 2 10 3 3 2 3 2" xfId="30973" xr:uid="{00000000-0005-0000-0000-00005D040000}"/>
    <cellStyle name="Normal 2 10 3 3 2 4" xfId="19180" xr:uid="{00000000-0005-0000-0000-00005E040000}"/>
    <cellStyle name="Normal 2 10 3 3 2 5" xfId="25085" xr:uid="{00000000-0005-0000-0000-00005F040000}"/>
    <cellStyle name="Normal 2 10 3 3 3" xfId="2252" xr:uid="{00000000-0005-0000-0000-000060040000}"/>
    <cellStyle name="Normal 2 10 3 3 3 2" xfId="14028" xr:uid="{00000000-0005-0000-0000-000061040000}"/>
    <cellStyle name="Normal 2 10 3 3 3 2 2" xfId="37597" xr:uid="{00000000-0005-0000-0000-000062040000}"/>
    <cellStyle name="Normal 2 10 3 3 3 3" xfId="8140" xr:uid="{00000000-0005-0000-0000-000063040000}"/>
    <cellStyle name="Normal 2 10 3 3 3 3 2" xfId="31709" xr:uid="{00000000-0005-0000-0000-000064040000}"/>
    <cellStyle name="Normal 2 10 3 3 3 4" xfId="19916" xr:uid="{00000000-0005-0000-0000-000065040000}"/>
    <cellStyle name="Normal 2 10 3 3 3 5" xfId="25821" xr:uid="{00000000-0005-0000-0000-000066040000}"/>
    <cellStyle name="Normal 2 10 3 3 4" xfId="2988" xr:uid="{00000000-0005-0000-0000-000067040000}"/>
    <cellStyle name="Normal 2 10 3 3 4 2" xfId="14764" xr:uid="{00000000-0005-0000-0000-000068040000}"/>
    <cellStyle name="Normal 2 10 3 3 4 2 2" xfId="38333" xr:uid="{00000000-0005-0000-0000-000069040000}"/>
    <cellStyle name="Normal 2 10 3 3 4 3" xfId="8876" xr:uid="{00000000-0005-0000-0000-00006A040000}"/>
    <cellStyle name="Normal 2 10 3 3 4 3 2" xfId="32445" xr:uid="{00000000-0005-0000-0000-00006B040000}"/>
    <cellStyle name="Normal 2 10 3 3 4 4" xfId="20652" xr:uid="{00000000-0005-0000-0000-00006C040000}"/>
    <cellStyle name="Normal 2 10 3 3 4 5" xfId="26557" xr:uid="{00000000-0005-0000-0000-00006D040000}"/>
    <cellStyle name="Normal 2 10 3 3 5" xfId="3724" xr:uid="{00000000-0005-0000-0000-00006E040000}"/>
    <cellStyle name="Normal 2 10 3 3 5 2" xfId="15500" xr:uid="{00000000-0005-0000-0000-00006F040000}"/>
    <cellStyle name="Normal 2 10 3 3 5 2 2" xfId="39069" xr:uid="{00000000-0005-0000-0000-000070040000}"/>
    <cellStyle name="Normal 2 10 3 3 5 3" xfId="9612" xr:uid="{00000000-0005-0000-0000-000071040000}"/>
    <cellStyle name="Normal 2 10 3 3 5 3 2" xfId="33181" xr:uid="{00000000-0005-0000-0000-000072040000}"/>
    <cellStyle name="Normal 2 10 3 3 5 4" xfId="21388" xr:uid="{00000000-0005-0000-0000-000073040000}"/>
    <cellStyle name="Normal 2 10 3 3 5 5" xfId="27293" xr:uid="{00000000-0005-0000-0000-000074040000}"/>
    <cellStyle name="Normal 2 10 3 3 6" xfId="4460" xr:uid="{00000000-0005-0000-0000-000075040000}"/>
    <cellStyle name="Normal 2 10 3 3 6 2" xfId="16236" xr:uid="{00000000-0005-0000-0000-000076040000}"/>
    <cellStyle name="Normal 2 10 3 3 6 2 2" xfId="39805" xr:uid="{00000000-0005-0000-0000-000077040000}"/>
    <cellStyle name="Normal 2 10 3 3 6 3" xfId="10348" xr:uid="{00000000-0005-0000-0000-000078040000}"/>
    <cellStyle name="Normal 2 10 3 3 6 3 2" xfId="33917" xr:uid="{00000000-0005-0000-0000-000079040000}"/>
    <cellStyle name="Normal 2 10 3 3 6 4" xfId="22124" xr:uid="{00000000-0005-0000-0000-00007A040000}"/>
    <cellStyle name="Normal 2 10 3 3 6 5" xfId="28029" xr:uid="{00000000-0005-0000-0000-00007B040000}"/>
    <cellStyle name="Normal 2 10 3 3 7" xfId="5196" xr:uid="{00000000-0005-0000-0000-00007C040000}"/>
    <cellStyle name="Normal 2 10 3 3 7 2" xfId="16972" xr:uid="{00000000-0005-0000-0000-00007D040000}"/>
    <cellStyle name="Normal 2 10 3 3 7 2 2" xfId="40541" xr:uid="{00000000-0005-0000-0000-00007E040000}"/>
    <cellStyle name="Normal 2 10 3 3 7 3" xfId="11084" xr:uid="{00000000-0005-0000-0000-00007F040000}"/>
    <cellStyle name="Normal 2 10 3 3 7 3 2" xfId="34653" xr:uid="{00000000-0005-0000-0000-000080040000}"/>
    <cellStyle name="Normal 2 10 3 3 7 4" xfId="22860" xr:uid="{00000000-0005-0000-0000-000081040000}"/>
    <cellStyle name="Normal 2 10 3 3 7 5" xfId="28765" xr:uid="{00000000-0005-0000-0000-000082040000}"/>
    <cellStyle name="Normal 2 10 3 3 8" xfId="5932" xr:uid="{00000000-0005-0000-0000-000083040000}"/>
    <cellStyle name="Normal 2 10 3 3 8 2" xfId="17708" xr:uid="{00000000-0005-0000-0000-000084040000}"/>
    <cellStyle name="Normal 2 10 3 3 8 2 2" xfId="41277" xr:uid="{00000000-0005-0000-0000-000085040000}"/>
    <cellStyle name="Normal 2 10 3 3 8 3" xfId="11820" xr:uid="{00000000-0005-0000-0000-000086040000}"/>
    <cellStyle name="Normal 2 10 3 3 8 3 2" xfId="35389" xr:uid="{00000000-0005-0000-0000-000087040000}"/>
    <cellStyle name="Normal 2 10 3 3 8 4" xfId="23596" xr:uid="{00000000-0005-0000-0000-000088040000}"/>
    <cellStyle name="Normal 2 10 3 3 8 5" xfId="29501" xr:uid="{00000000-0005-0000-0000-000089040000}"/>
    <cellStyle name="Normal 2 10 3 3 9" xfId="12556" xr:uid="{00000000-0005-0000-0000-00008A040000}"/>
    <cellStyle name="Normal 2 10 3 3 9 2" xfId="36125" xr:uid="{00000000-0005-0000-0000-00008B040000}"/>
    <cellStyle name="Normal 2 10 3 4" xfId="507" xr:uid="{00000000-0005-0000-0000-00008C040000}"/>
    <cellStyle name="Normal 2 10 3 4 10" xfId="6421" xr:uid="{00000000-0005-0000-0000-00008D040000}"/>
    <cellStyle name="Normal 2 10 3 4 10 2" xfId="29990" xr:uid="{00000000-0005-0000-0000-00008E040000}"/>
    <cellStyle name="Normal 2 10 3 4 11" xfId="18197" xr:uid="{00000000-0005-0000-0000-00008F040000}"/>
    <cellStyle name="Normal 2 10 3 4 12" xfId="24102" xr:uid="{00000000-0005-0000-0000-000090040000}"/>
    <cellStyle name="Normal 2 10 3 4 13" xfId="41766" xr:uid="{00000000-0005-0000-0000-000091040000}"/>
    <cellStyle name="Normal 2 10 3 4 2" xfId="1268" xr:uid="{00000000-0005-0000-0000-000092040000}"/>
    <cellStyle name="Normal 2 10 3 4 2 2" xfId="13045" xr:uid="{00000000-0005-0000-0000-000093040000}"/>
    <cellStyle name="Normal 2 10 3 4 2 2 2" xfId="36614" xr:uid="{00000000-0005-0000-0000-000094040000}"/>
    <cellStyle name="Normal 2 10 3 4 2 3" xfId="7157" xr:uid="{00000000-0005-0000-0000-000095040000}"/>
    <cellStyle name="Normal 2 10 3 4 2 3 2" xfId="30726" xr:uid="{00000000-0005-0000-0000-000096040000}"/>
    <cellStyle name="Normal 2 10 3 4 2 4" xfId="18933" xr:uid="{00000000-0005-0000-0000-000097040000}"/>
    <cellStyle name="Normal 2 10 3 4 2 5" xfId="24838" xr:uid="{00000000-0005-0000-0000-000098040000}"/>
    <cellStyle name="Normal 2 10 3 4 3" xfId="2005" xr:uid="{00000000-0005-0000-0000-000099040000}"/>
    <cellStyle name="Normal 2 10 3 4 3 2" xfId="13781" xr:uid="{00000000-0005-0000-0000-00009A040000}"/>
    <cellStyle name="Normal 2 10 3 4 3 2 2" xfId="37350" xr:uid="{00000000-0005-0000-0000-00009B040000}"/>
    <cellStyle name="Normal 2 10 3 4 3 3" xfId="7893" xr:uid="{00000000-0005-0000-0000-00009C040000}"/>
    <cellStyle name="Normal 2 10 3 4 3 3 2" xfId="31462" xr:uid="{00000000-0005-0000-0000-00009D040000}"/>
    <cellStyle name="Normal 2 10 3 4 3 4" xfId="19669" xr:uid="{00000000-0005-0000-0000-00009E040000}"/>
    <cellStyle name="Normal 2 10 3 4 3 5" xfId="25574" xr:uid="{00000000-0005-0000-0000-00009F040000}"/>
    <cellStyle name="Normal 2 10 3 4 4" xfId="2741" xr:uid="{00000000-0005-0000-0000-0000A0040000}"/>
    <cellStyle name="Normal 2 10 3 4 4 2" xfId="14517" xr:uid="{00000000-0005-0000-0000-0000A1040000}"/>
    <cellStyle name="Normal 2 10 3 4 4 2 2" xfId="38086" xr:uid="{00000000-0005-0000-0000-0000A2040000}"/>
    <cellStyle name="Normal 2 10 3 4 4 3" xfId="8629" xr:uid="{00000000-0005-0000-0000-0000A3040000}"/>
    <cellStyle name="Normal 2 10 3 4 4 3 2" xfId="32198" xr:uid="{00000000-0005-0000-0000-0000A4040000}"/>
    <cellStyle name="Normal 2 10 3 4 4 4" xfId="20405" xr:uid="{00000000-0005-0000-0000-0000A5040000}"/>
    <cellStyle name="Normal 2 10 3 4 4 5" xfId="26310" xr:uid="{00000000-0005-0000-0000-0000A6040000}"/>
    <cellStyle name="Normal 2 10 3 4 5" xfId="3477" xr:uid="{00000000-0005-0000-0000-0000A7040000}"/>
    <cellStyle name="Normal 2 10 3 4 5 2" xfId="15253" xr:uid="{00000000-0005-0000-0000-0000A8040000}"/>
    <cellStyle name="Normal 2 10 3 4 5 2 2" xfId="38822" xr:uid="{00000000-0005-0000-0000-0000A9040000}"/>
    <cellStyle name="Normal 2 10 3 4 5 3" xfId="9365" xr:uid="{00000000-0005-0000-0000-0000AA040000}"/>
    <cellStyle name="Normal 2 10 3 4 5 3 2" xfId="32934" xr:uid="{00000000-0005-0000-0000-0000AB040000}"/>
    <cellStyle name="Normal 2 10 3 4 5 4" xfId="21141" xr:uid="{00000000-0005-0000-0000-0000AC040000}"/>
    <cellStyle name="Normal 2 10 3 4 5 5" xfId="27046" xr:uid="{00000000-0005-0000-0000-0000AD040000}"/>
    <cellStyle name="Normal 2 10 3 4 6" xfId="4213" xr:uid="{00000000-0005-0000-0000-0000AE040000}"/>
    <cellStyle name="Normal 2 10 3 4 6 2" xfId="15989" xr:uid="{00000000-0005-0000-0000-0000AF040000}"/>
    <cellStyle name="Normal 2 10 3 4 6 2 2" xfId="39558" xr:uid="{00000000-0005-0000-0000-0000B0040000}"/>
    <cellStyle name="Normal 2 10 3 4 6 3" xfId="10101" xr:uid="{00000000-0005-0000-0000-0000B1040000}"/>
    <cellStyle name="Normal 2 10 3 4 6 3 2" xfId="33670" xr:uid="{00000000-0005-0000-0000-0000B2040000}"/>
    <cellStyle name="Normal 2 10 3 4 6 4" xfId="21877" xr:uid="{00000000-0005-0000-0000-0000B3040000}"/>
    <cellStyle name="Normal 2 10 3 4 6 5" xfId="27782" xr:uid="{00000000-0005-0000-0000-0000B4040000}"/>
    <cellStyle name="Normal 2 10 3 4 7" xfId="4949" xr:uid="{00000000-0005-0000-0000-0000B5040000}"/>
    <cellStyle name="Normal 2 10 3 4 7 2" xfId="16725" xr:uid="{00000000-0005-0000-0000-0000B6040000}"/>
    <cellStyle name="Normal 2 10 3 4 7 2 2" xfId="40294" xr:uid="{00000000-0005-0000-0000-0000B7040000}"/>
    <cellStyle name="Normal 2 10 3 4 7 3" xfId="10837" xr:uid="{00000000-0005-0000-0000-0000B8040000}"/>
    <cellStyle name="Normal 2 10 3 4 7 3 2" xfId="34406" xr:uid="{00000000-0005-0000-0000-0000B9040000}"/>
    <cellStyle name="Normal 2 10 3 4 7 4" xfId="22613" xr:uid="{00000000-0005-0000-0000-0000BA040000}"/>
    <cellStyle name="Normal 2 10 3 4 7 5" xfId="28518" xr:uid="{00000000-0005-0000-0000-0000BB040000}"/>
    <cellStyle name="Normal 2 10 3 4 8" xfId="5685" xr:uid="{00000000-0005-0000-0000-0000BC040000}"/>
    <cellStyle name="Normal 2 10 3 4 8 2" xfId="17461" xr:uid="{00000000-0005-0000-0000-0000BD040000}"/>
    <cellStyle name="Normal 2 10 3 4 8 2 2" xfId="41030" xr:uid="{00000000-0005-0000-0000-0000BE040000}"/>
    <cellStyle name="Normal 2 10 3 4 8 3" xfId="11573" xr:uid="{00000000-0005-0000-0000-0000BF040000}"/>
    <cellStyle name="Normal 2 10 3 4 8 3 2" xfId="35142" xr:uid="{00000000-0005-0000-0000-0000C0040000}"/>
    <cellStyle name="Normal 2 10 3 4 8 4" xfId="23349" xr:uid="{00000000-0005-0000-0000-0000C1040000}"/>
    <cellStyle name="Normal 2 10 3 4 8 5" xfId="29254" xr:uid="{00000000-0005-0000-0000-0000C2040000}"/>
    <cellStyle name="Normal 2 10 3 4 9" xfId="12309" xr:uid="{00000000-0005-0000-0000-0000C3040000}"/>
    <cellStyle name="Normal 2 10 3 4 9 2" xfId="35878" xr:uid="{00000000-0005-0000-0000-0000C4040000}"/>
    <cellStyle name="Normal 2 10 3 5" xfId="1071" xr:uid="{00000000-0005-0000-0000-0000C5040000}"/>
    <cellStyle name="Normal 2 10 3 5 2" xfId="12850" xr:uid="{00000000-0005-0000-0000-0000C6040000}"/>
    <cellStyle name="Normal 2 10 3 5 2 2" xfId="36419" xr:uid="{00000000-0005-0000-0000-0000C7040000}"/>
    <cellStyle name="Normal 2 10 3 5 3" xfId="6962" xr:uid="{00000000-0005-0000-0000-0000C8040000}"/>
    <cellStyle name="Normal 2 10 3 5 3 2" xfId="30531" xr:uid="{00000000-0005-0000-0000-0000C9040000}"/>
    <cellStyle name="Normal 2 10 3 5 4" xfId="18738" xr:uid="{00000000-0005-0000-0000-0000CA040000}"/>
    <cellStyle name="Normal 2 10 3 5 5" xfId="24643" xr:uid="{00000000-0005-0000-0000-0000CB040000}"/>
    <cellStyle name="Normal 2 10 3 6" xfId="1810" xr:uid="{00000000-0005-0000-0000-0000CC040000}"/>
    <cellStyle name="Normal 2 10 3 6 2" xfId="13586" xr:uid="{00000000-0005-0000-0000-0000CD040000}"/>
    <cellStyle name="Normal 2 10 3 6 2 2" xfId="37155" xr:uid="{00000000-0005-0000-0000-0000CE040000}"/>
    <cellStyle name="Normal 2 10 3 6 3" xfId="7698" xr:uid="{00000000-0005-0000-0000-0000CF040000}"/>
    <cellStyle name="Normal 2 10 3 6 3 2" xfId="31267" xr:uid="{00000000-0005-0000-0000-0000D0040000}"/>
    <cellStyle name="Normal 2 10 3 6 4" xfId="19474" xr:uid="{00000000-0005-0000-0000-0000D1040000}"/>
    <cellStyle name="Normal 2 10 3 6 5" xfId="25379" xr:uid="{00000000-0005-0000-0000-0000D2040000}"/>
    <cellStyle name="Normal 2 10 3 7" xfId="2546" xr:uid="{00000000-0005-0000-0000-0000D3040000}"/>
    <cellStyle name="Normal 2 10 3 7 2" xfId="14322" xr:uid="{00000000-0005-0000-0000-0000D4040000}"/>
    <cellStyle name="Normal 2 10 3 7 2 2" xfId="37891" xr:uid="{00000000-0005-0000-0000-0000D5040000}"/>
    <cellStyle name="Normal 2 10 3 7 3" xfId="8434" xr:uid="{00000000-0005-0000-0000-0000D6040000}"/>
    <cellStyle name="Normal 2 10 3 7 3 2" xfId="32003" xr:uid="{00000000-0005-0000-0000-0000D7040000}"/>
    <cellStyle name="Normal 2 10 3 7 4" xfId="20210" xr:uid="{00000000-0005-0000-0000-0000D8040000}"/>
    <cellStyle name="Normal 2 10 3 7 5" xfId="26115" xr:uid="{00000000-0005-0000-0000-0000D9040000}"/>
    <cellStyle name="Normal 2 10 3 8" xfId="3282" xr:uid="{00000000-0005-0000-0000-0000DA040000}"/>
    <cellStyle name="Normal 2 10 3 8 2" xfId="15058" xr:uid="{00000000-0005-0000-0000-0000DB040000}"/>
    <cellStyle name="Normal 2 10 3 8 2 2" xfId="38627" xr:uid="{00000000-0005-0000-0000-0000DC040000}"/>
    <cellStyle name="Normal 2 10 3 8 3" xfId="9170" xr:uid="{00000000-0005-0000-0000-0000DD040000}"/>
    <cellStyle name="Normal 2 10 3 8 3 2" xfId="32739" xr:uid="{00000000-0005-0000-0000-0000DE040000}"/>
    <cellStyle name="Normal 2 10 3 8 4" xfId="20946" xr:uid="{00000000-0005-0000-0000-0000DF040000}"/>
    <cellStyle name="Normal 2 10 3 8 5" xfId="26851" xr:uid="{00000000-0005-0000-0000-0000E0040000}"/>
    <cellStyle name="Normal 2 10 3 9" xfId="4018" xr:uid="{00000000-0005-0000-0000-0000E1040000}"/>
    <cellStyle name="Normal 2 10 3 9 2" xfId="15794" xr:uid="{00000000-0005-0000-0000-0000E2040000}"/>
    <cellStyle name="Normal 2 10 3 9 2 2" xfId="39363" xr:uid="{00000000-0005-0000-0000-0000E3040000}"/>
    <cellStyle name="Normal 2 10 3 9 3" xfId="9906" xr:uid="{00000000-0005-0000-0000-0000E4040000}"/>
    <cellStyle name="Normal 2 10 3 9 3 2" xfId="33475" xr:uid="{00000000-0005-0000-0000-0000E5040000}"/>
    <cellStyle name="Normal 2 10 3 9 4" xfId="21682" xr:uid="{00000000-0005-0000-0000-0000E6040000}"/>
    <cellStyle name="Normal 2 10 3 9 5" xfId="27587" xr:uid="{00000000-0005-0000-0000-0000E7040000}"/>
    <cellStyle name="Normal 2 10 4" xfId="250" xr:uid="{00000000-0005-0000-0000-0000E8040000}"/>
    <cellStyle name="Normal 2 10 4 10" xfId="4706" xr:uid="{00000000-0005-0000-0000-0000E9040000}"/>
    <cellStyle name="Normal 2 10 4 10 2" xfId="16482" xr:uid="{00000000-0005-0000-0000-0000EA040000}"/>
    <cellStyle name="Normal 2 10 4 10 2 2" xfId="40051" xr:uid="{00000000-0005-0000-0000-0000EB040000}"/>
    <cellStyle name="Normal 2 10 4 10 3" xfId="10594" xr:uid="{00000000-0005-0000-0000-0000EC040000}"/>
    <cellStyle name="Normal 2 10 4 10 3 2" xfId="34163" xr:uid="{00000000-0005-0000-0000-0000ED040000}"/>
    <cellStyle name="Normal 2 10 4 10 4" xfId="22370" xr:uid="{00000000-0005-0000-0000-0000EE040000}"/>
    <cellStyle name="Normal 2 10 4 10 5" xfId="28275" xr:uid="{00000000-0005-0000-0000-0000EF040000}"/>
    <cellStyle name="Normal 2 10 4 11" xfId="5442" xr:uid="{00000000-0005-0000-0000-0000F0040000}"/>
    <cellStyle name="Normal 2 10 4 11 2" xfId="17218" xr:uid="{00000000-0005-0000-0000-0000F1040000}"/>
    <cellStyle name="Normal 2 10 4 11 2 2" xfId="40787" xr:uid="{00000000-0005-0000-0000-0000F2040000}"/>
    <cellStyle name="Normal 2 10 4 11 3" xfId="11330" xr:uid="{00000000-0005-0000-0000-0000F3040000}"/>
    <cellStyle name="Normal 2 10 4 11 3 2" xfId="34899" xr:uid="{00000000-0005-0000-0000-0000F4040000}"/>
    <cellStyle name="Normal 2 10 4 11 4" xfId="23106" xr:uid="{00000000-0005-0000-0000-0000F5040000}"/>
    <cellStyle name="Normal 2 10 4 11 5" xfId="29011" xr:uid="{00000000-0005-0000-0000-0000F6040000}"/>
    <cellStyle name="Normal 2 10 4 12" xfId="12066" xr:uid="{00000000-0005-0000-0000-0000F7040000}"/>
    <cellStyle name="Normal 2 10 4 12 2" xfId="35635" xr:uid="{00000000-0005-0000-0000-0000F8040000}"/>
    <cellStyle name="Normal 2 10 4 13" xfId="6178" xr:uid="{00000000-0005-0000-0000-0000F9040000}"/>
    <cellStyle name="Normal 2 10 4 13 2" xfId="29747" xr:uid="{00000000-0005-0000-0000-0000FA040000}"/>
    <cellStyle name="Normal 2 10 4 14" xfId="17954" xr:uid="{00000000-0005-0000-0000-0000FB040000}"/>
    <cellStyle name="Normal 2 10 4 15" xfId="23859" xr:uid="{00000000-0005-0000-0000-0000FC040000}"/>
    <cellStyle name="Normal 2 10 4 16" xfId="41523" xr:uid="{00000000-0005-0000-0000-0000FD040000}"/>
    <cellStyle name="Normal 2 10 4 2" xfId="357" xr:uid="{00000000-0005-0000-0000-0000FE040000}"/>
    <cellStyle name="Normal 2 10 4 2 10" xfId="12161" xr:uid="{00000000-0005-0000-0000-0000FF040000}"/>
    <cellStyle name="Normal 2 10 4 2 10 2" xfId="35730" xr:uid="{00000000-0005-0000-0000-000000050000}"/>
    <cellStyle name="Normal 2 10 4 2 11" xfId="6273" xr:uid="{00000000-0005-0000-0000-000001050000}"/>
    <cellStyle name="Normal 2 10 4 2 11 2" xfId="29842" xr:uid="{00000000-0005-0000-0000-000002050000}"/>
    <cellStyle name="Normal 2 10 4 2 12" xfId="18049" xr:uid="{00000000-0005-0000-0000-000003050000}"/>
    <cellStyle name="Normal 2 10 4 2 13" xfId="23954" xr:uid="{00000000-0005-0000-0000-000004050000}"/>
    <cellStyle name="Normal 2 10 4 2 14" xfId="41618" xr:uid="{00000000-0005-0000-0000-000005050000}"/>
    <cellStyle name="Normal 2 10 4 2 2" xfId="802" xr:uid="{00000000-0005-0000-0000-000006050000}"/>
    <cellStyle name="Normal 2 10 4 2 2 10" xfId="6715" xr:uid="{00000000-0005-0000-0000-000007050000}"/>
    <cellStyle name="Normal 2 10 4 2 2 10 2" xfId="30284" xr:uid="{00000000-0005-0000-0000-000008050000}"/>
    <cellStyle name="Normal 2 10 4 2 2 11" xfId="18491" xr:uid="{00000000-0005-0000-0000-000009050000}"/>
    <cellStyle name="Normal 2 10 4 2 2 12" xfId="24396" xr:uid="{00000000-0005-0000-0000-00000A050000}"/>
    <cellStyle name="Normal 2 10 4 2 2 13" xfId="42060" xr:uid="{00000000-0005-0000-0000-00000B050000}"/>
    <cellStyle name="Normal 2 10 4 2 2 2" xfId="1562" xr:uid="{00000000-0005-0000-0000-00000C050000}"/>
    <cellStyle name="Normal 2 10 4 2 2 2 2" xfId="13339" xr:uid="{00000000-0005-0000-0000-00000D050000}"/>
    <cellStyle name="Normal 2 10 4 2 2 2 2 2" xfId="36908" xr:uid="{00000000-0005-0000-0000-00000E050000}"/>
    <cellStyle name="Normal 2 10 4 2 2 2 3" xfId="7451" xr:uid="{00000000-0005-0000-0000-00000F050000}"/>
    <cellStyle name="Normal 2 10 4 2 2 2 3 2" xfId="31020" xr:uid="{00000000-0005-0000-0000-000010050000}"/>
    <cellStyle name="Normal 2 10 4 2 2 2 4" xfId="19227" xr:uid="{00000000-0005-0000-0000-000011050000}"/>
    <cellStyle name="Normal 2 10 4 2 2 2 5" xfId="25132" xr:uid="{00000000-0005-0000-0000-000012050000}"/>
    <cellStyle name="Normal 2 10 4 2 2 3" xfId="2299" xr:uid="{00000000-0005-0000-0000-000013050000}"/>
    <cellStyle name="Normal 2 10 4 2 2 3 2" xfId="14075" xr:uid="{00000000-0005-0000-0000-000014050000}"/>
    <cellStyle name="Normal 2 10 4 2 2 3 2 2" xfId="37644" xr:uid="{00000000-0005-0000-0000-000015050000}"/>
    <cellStyle name="Normal 2 10 4 2 2 3 3" xfId="8187" xr:uid="{00000000-0005-0000-0000-000016050000}"/>
    <cellStyle name="Normal 2 10 4 2 2 3 3 2" xfId="31756" xr:uid="{00000000-0005-0000-0000-000017050000}"/>
    <cellStyle name="Normal 2 10 4 2 2 3 4" xfId="19963" xr:uid="{00000000-0005-0000-0000-000018050000}"/>
    <cellStyle name="Normal 2 10 4 2 2 3 5" xfId="25868" xr:uid="{00000000-0005-0000-0000-000019050000}"/>
    <cellStyle name="Normal 2 10 4 2 2 4" xfId="3035" xr:uid="{00000000-0005-0000-0000-00001A050000}"/>
    <cellStyle name="Normal 2 10 4 2 2 4 2" xfId="14811" xr:uid="{00000000-0005-0000-0000-00001B050000}"/>
    <cellStyle name="Normal 2 10 4 2 2 4 2 2" xfId="38380" xr:uid="{00000000-0005-0000-0000-00001C050000}"/>
    <cellStyle name="Normal 2 10 4 2 2 4 3" xfId="8923" xr:uid="{00000000-0005-0000-0000-00001D050000}"/>
    <cellStyle name="Normal 2 10 4 2 2 4 3 2" xfId="32492" xr:uid="{00000000-0005-0000-0000-00001E050000}"/>
    <cellStyle name="Normal 2 10 4 2 2 4 4" xfId="20699" xr:uid="{00000000-0005-0000-0000-00001F050000}"/>
    <cellStyle name="Normal 2 10 4 2 2 4 5" xfId="26604" xr:uid="{00000000-0005-0000-0000-000020050000}"/>
    <cellStyle name="Normal 2 10 4 2 2 5" xfId="3771" xr:uid="{00000000-0005-0000-0000-000021050000}"/>
    <cellStyle name="Normal 2 10 4 2 2 5 2" xfId="15547" xr:uid="{00000000-0005-0000-0000-000022050000}"/>
    <cellStyle name="Normal 2 10 4 2 2 5 2 2" xfId="39116" xr:uid="{00000000-0005-0000-0000-000023050000}"/>
    <cellStyle name="Normal 2 10 4 2 2 5 3" xfId="9659" xr:uid="{00000000-0005-0000-0000-000024050000}"/>
    <cellStyle name="Normal 2 10 4 2 2 5 3 2" xfId="33228" xr:uid="{00000000-0005-0000-0000-000025050000}"/>
    <cellStyle name="Normal 2 10 4 2 2 5 4" xfId="21435" xr:uid="{00000000-0005-0000-0000-000026050000}"/>
    <cellStyle name="Normal 2 10 4 2 2 5 5" xfId="27340" xr:uid="{00000000-0005-0000-0000-000027050000}"/>
    <cellStyle name="Normal 2 10 4 2 2 6" xfId="4507" xr:uid="{00000000-0005-0000-0000-000028050000}"/>
    <cellStyle name="Normal 2 10 4 2 2 6 2" xfId="16283" xr:uid="{00000000-0005-0000-0000-000029050000}"/>
    <cellStyle name="Normal 2 10 4 2 2 6 2 2" xfId="39852" xr:uid="{00000000-0005-0000-0000-00002A050000}"/>
    <cellStyle name="Normal 2 10 4 2 2 6 3" xfId="10395" xr:uid="{00000000-0005-0000-0000-00002B050000}"/>
    <cellStyle name="Normal 2 10 4 2 2 6 3 2" xfId="33964" xr:uid="{00000000-0005-0000-0000-00002C050000}"/>
    <cellStyle name="Normal 2 10 4 2 2 6 4" xfId="22171" xr:uid="{00000000-0005-0000-0000-00002D050000}"/>
    <cellStyle name="Normal 2 10 4 2 2 6 5" xfId="28076" xr:uid="{00000000-0005-0000-0000-00002E050000}"/>
    <cellStyle name="Normal 2 10 4 2 2 7" xfId="5243" xr:uid="{00000000-0005-0000-0000-00002F050000}"/>
    <cellStyle name="Normal 2 10 4 2 2 7 2" xfId="17019" xr:uid="{00000000-0005-0000-0000-000030050000}"/>
    <cellStyle name="Normal 2 10 4 2 2 7 2 2" xfId="40588" xr:uid="{00000000-0005-0000-0000-000031050000}"/>
    <cellStyle name="Normal 2 10 4 2 2 7 3" xfId="11131" xr:uid="{00000000-0005-0000-0000-000032050000}"/>
    <cellStyle name="Normal 2 10 4 2 2 7 3 2" xfId="34700" xr:uid="{00000000-0005-0000-0000-000033050000}"/>
    <cellStyle name="Normal 2 10 4 2 2 7 4" xfId="22907" xr:uid="{00000000-0005-0000-0000-000034050000}"/>
    <cellStyle name="Normal 2 10 4 2 2 7 5" xfId="28812" xr:uid="{00000000-0005-0000-0000-000035050000}"/>
    <cellStyle name="Normal 2 10 4 2 2 8" xfId="5979" xr:uid="{00000000-0005-0000-0000-000036050000}"/>
    <cellStyle name="Normal 2 10 4 2 2 8 2" xfId="17755" xr:uid="{00000000-0005-0000-0000-000037050000}"/>
    <cellStyle name="Normal 2 10 4 2 2 8 2 2" xfId="41324" xr:uid="{00000000-0005-0000-0000-000038050000}"/>
    <cellStyle name="Normal 2 10 4 2 2 8 3" xfId="11867" xr:uid="{00000000-0005-0000-0000-000039050000}"/>
    <cellStyle name="Normal 2 10 4 2 2 8 3 2" xfId="35436" xr:uid="{00000000-0005-0000-0000-00003A050000}"/>
    <cellStyle name="Normal 2 10 4 2 2 8 4" xfId="23643" xr:uid="{00000000-0005-0000-0000-00003B050000}"/>
    <cellStyle name="Normal 2 10 4 2 2 8 5" xfId="29548" xr:uid="{00000000-0005-0000-0000-00003C050000}"/>
    <cellStyle name="Normal 2 10 4 2 2 9" xfId="12603" xr:uid="{00000000-0005-0000-0000-00003D050000}"/>
    <cellStyle name="Normal 2 10 4 2 2 9 2" xfId="36172" xr:uid="{00000000-0005-0000-0000-00003E050000}"/>
    <cellStyle name="Normal 2 10 4 2 3" xfId="1119" xr:uid="{00000000-0005-0000-0000-00003F050000}"/>
    <cellStyle name="Normal 2 10 4 2 3 2" xfId="12897" xr:uid="{00000000-0005-0000-0000-000040050000}"/>
    <cellStyle name="Normal 2 10 4 2 3 2 2" xfId="36466" xr:uid="{00000000-0005-0000-0000-000041050000}"/>
    <cellStyle name="Normal 2 10 4 2 3 3" xfId="7009" xr:uid="{00000000-0005-0000-0000-000042050000}"/>
    <cellStyle name="Normal 2 10 4 2 3 3 2" xfId="30578" xr:uid="{00000000-0005-0000-0000-000043050000}"/>
    <cellStyle name="Normal 2 10 4 2 3 4" xfId="18785" xr:uid="{00000000-0005-0000-0000-000044050000}"/>
    <cellStyle name="Normal 2 10 4 2 3 5" xfId="24690" xr:uid="{00000000-0005-0000-0000-000045050000}"/>
    <cellStyle name="Normal 2 10 4 2 4" xfId="1857" xr:uid="{00000000-0005-0000-0000-000046050000}"/>
    <cellStyle name="Normal 2 10 4 2 4 2" xfId="13633" xr:uid="{00000000-0005-0000-0000-000047050000}"/>
    <cellStyle name="Normal 2 10 4 2 4 2 2" xfId="37202" xr:uid="{00000000-0005-0000-0000-000048050000}"/>
    <cellStyle name="Normal 2 10 4 2 4 3" xfId="7745" xr:uid="{00000000-0005-0000-0000-000049050000}"/>
    <cellStyle name="Normal 2 10 4 2 4 3 2" xfId="31314" xr:uid="{00000000-0005-0000-0000-00004A050000}"/>
    <cellStyle name="Normal 2 10 4 2 4 4" xfId="19521" xr:uid="{00000000-0005-0000-0000-00004B050000}"/>
    <cellStyle name="Normal 2 10 4 2 4 5" xfId="25426" xr:uid="{00000000-0005-0000-0000-00004C050000}"/>
    <cellStyle name="Normal 2 10 4 2 5" xfId="2593" xr:uid="{00000000-0005-0000-0000-00004D050000}"/>
    <cellStyle name="Normal 2 10 4 2 5 2" xfId="14369" xr:uid="{00000000-0005-0000-0000-00004E050000}"/>
    <cellStyle name="Normal 2 10 4 2 5 2 2" xfId="37938" xr:uid="{00000000-0005-0000-0000-00004F050000}"/>
    <cellStyle name="Normal 2 10 4 2 5 3" xfId="8481" xr:uid="{00000000-0005-0000-0000-000050050000}"/>
    <cellStyle name="Normal 2 10 4 2 5 3 2" xfId="32050" xr:uid="{00000000-0005-0000-0000-000051050000}"/>
    <cellStyle name="Normal 2 10 4 2 5 4" xfId="20257" xr:uid="{00000000-0005-0000-0000-000052050000}"/>
    <cellStyle name="Normal 2 10 4 2 5 5" xfId="26162" xr:uid="{00000000-0005-0000-0000-000053050000}"/>
    <cellStyle name="Normal 2 10 4 2 6" xfId="3329" xr:uid="{00000000-0005-0000-0000-000054050000}"/>
    <cellStyle name="Normal 2 10 4 2 6 2" xfId="15105" xr:uid="{00000000-0005-0000-0000-000055050000}"/>
    <cellStyle name="Normal 2 10 4 2 6 2 2" xfId="38674" xr:uid="{00000000-0005-0000-0000-000056050000}"/>
    <cellStyle name="Normal 2 10 4 2 6 3" xfId="9217" xr:uid="{00000000-0005-0000-0000-000057050000}"/>
    <cellStyle name="Normal 2 10 4 2 6 3 2" xfId="32786" xr:uid="{00000000-0005-0000-0000-000058050000}"/>
    <cellStyle name="Normal 2 10 4 2 6 4" xfId="20993" xr:uid="{00000000-0005-0000-0000-000059050000}"/>
    <cellStyle name="Normal 2 10 4 2 6 5" xfId="26898" xr:uid="{00000000-0005-0000-0000-00005A050000}"/>
    <cellStyle name="Normal 2 10 4 2 7" xfId="4065" xr:uid="{00000000-0005-0000-0000-00005B050000}"/>
    <cellStyle name="Normal 2 10 4 2 7 2" xfId="15841" xr:uid="{00000000-0005-0000-0000-00005C050000}"/>
    <cellStyle name="Normal 2 10 4 2 7 2 2" xfId="39410" xr:uid="{00000000-0005-0000-0000-00005D050000}"/>
    <cellStyle name="Normal 2 10 4 2 7 3" xfId="9953" xr:uid="{00000000-0005-0000-0000-00005E050000}"/>
    <cellStyle name="Normal 2 10 4 2 7 3 2" xfId="33522" xr:uid="{00000000-0005-0000-0000-00005F050000}"/>
    <cellStyle name="Normal 2 10 4 2 7 4" xfId="21729" xr:uid="{00000000-0005-0000-0000-000060050000}"/>
    <cellStyle name="Normal 2 10 4 2 7 5" xfId="27634" xr:uid="{00000000-0005-0000-0000-000061050000}"/>
    <cellStyle name="Normal 2 10 4 2 8" xfId="4801" xr:uid="{00000000-0005-0000-0000-000062050000}"/>
    <cellStyle name="Normal 2 10 4 2 8 2" xfId="16577" xr:uid="{00000000-0005-0000-0000-000063050000}"/>
    <cellStyle name="Normal 2 10 4 2 8 2 2" xfId="40146" xr:uid="{00000000-0005-0000-0000-000064050000}"/>
    <cellStyle name="Normal 2 10 4 2 8 3" xfId="10689" xr:uid="{00000000-0005-0000-0000-000065050000}"/>
    <cellStyle name="Normal 2 10 4 2 8 3 2" xfId="34258" xr:uid="{00000000-0005-0000-0000-000066050000}"/>
    <cellStyle name="Normal 2 10 4 2 8 4" xfId="22465" xr:uid="{00000000-0005-0000-0000-000067050000}"/>
    <cellStyle name="Normal 2 10 4 2 8 5" xfId="28370" xr:uid="{00000000-0005-0000-0000-000068050000}"/>
    <cellStyle name="Normal 2 10 4 2 9" xfId="5537" xr:uid="{00000000-0005-0000-0000-000069050000}"/>
    <cellStyle name="Normal 2 10 4 2 9 2" xfId="17313" xr:uid="{00000000-0005-0000-0000-00006A050000}"/>
    <cellStyle name="Normal 2 10 4 2 9 2 2" xfId="40882" xr:uid="{00000000-0005-0000-0000-00006B050000}"/>
    <cellStyle name="Normal 2 10 4 2 9 3" xfId="11425" xr:uid="{00000000-0005-0000-0000-00006C050000}"/>
    <cellStyle name="Normal 2 10 4 2 9 3 2" xfId="34994" xr:uid="{00000000-0005-0000-0000-00006D050000}"/>
    <cellStyle name="Normal 2 10 4 2 9 4" xfId="23201" xr:uid="{00000000-0005-0000-0000-00006E050000}"/>
    <cellStyle name="Normal 2 10 4 2 9 5" xfId="29106" xr:uid="{00000000-0005-0000-0000-00006F050000}"/>
    <cellStyle name="Normal 2 10 4 3" xfId="706" xr:uid="{00000000-0005-0000-0000-000070050000}"/>
    <cellStyle name="Normal 2 10 4 3 10" xfId="6620" xr:uid="{00000000-0005-0000-0000-000071050000}"/>
    <cellStyle name="Normal 2 10 4 3 10 2" xfId="30189" xr:uid="{00000000-0005-0000-0000-000072050000}"/>
    <cellStyle name="Normal 2 10 4 3 11" xfId="18396" xr:uid="{00000000-0005-0000-0000-000073050000}"/>
    <cellStyle name="Normal 2 10 4 3 12" xfId="24301" xr:uid="{00000000-0005-0000-0000-000074050000}"/>
    <cellStyle name="Normal 2 10 4 3 13" xfId="41965" xr:uid="{00000000-0005-0000-0000-000075050000}"/>
    <cellStyle name="Normal 2 10 4 3 2" xfId="1467" xr:uid="{00000000-0005-0000-0000-000076050000}"/>
    <cellStyle name="Normal 2 10 4 3 2 2" xfId="13244" xr:uid="{00000000-0005-0000-0000-000077050000}"/>
    <cellStyle name="Normal 2 10 4 3 2 2 2" xfId="36813" xr:uid="{00000000-0005-0000-0000-000078050000}"/>
    <cellStyle name="Normal 2 10 4 3 2 3" xfId="7356" xr:uid="{00000000-0005-0000-0000-000079050000}"/>
    <cellStyle name="Normal 2 10 4 3 2 3 2" xfId="30925" xr:uid="{00000000-0005-0000-0000-00007A050000}"/>
    <cellStyle name="Normal 2 10 4 3 2 4" xfId="19132" xr:uid="{00000000-0005-0000-0000-00007B050000}"/>
    <cellStyle name="Normal 2 10 4 3 2 5" xfId="25037" xr:uid="{00000000-0005-0000-0000-00007C050000}"/>
    <cellStyle name="Normal 2 10 4 3 3" xfId="2204" xr:uid="{00000000-0005-0000-0000-00007D050000}"/>
    <cellStyle name="Normal 2 10 4 3 3 2" xfId="13980" xr:uid="{00000000-0005-0000-0000-00007E050000}"/>
    <cellStyle name="Normal 2 10 4 3 3 2 2" xfId="37549" xr:uid="{00000000-0005-0000-0000-00007F050000}"/>
    <cellStyle name="Normal 2 10 4 3 3 3" xfId="8092" xr:uid="{00000000-0005-0000-0000-000080050000}"/>
    <cellStyle name="Normal 2 10 4 3 3 3 2" xfId="31661" xr:uid="{00000000-0005-0000-0000-000081050000}"/>
    <cellStyle name="Normal 2 10 4 3 3 4" xfId="19868" xr:uid="{00000000-0005-0000-0000-000082050000}"/>
    <cellStyle name="Normal 2 10 4 3 3 5" xfId="25773" xr:uid="{00000000-0005-0000-0000-000083050000}"/>
    <cellStyle name="Normal 2 10 4 3 4" xfId="2940" xr:uid="{00000000-0005-0000-0000-000084050000}"/>
    <cellStyle name="Normal 2 10 4 3 4 2" xfId="14716" xr:uid="{00000000-0005-0000-0000-000085050000}"/>
    <cellStyle name="Normal 2 10 4 3 4 2 2" xfId="38285" xr:uid="{00000000-0005-0000-0000-000086050000}"/>
    <cellStyle name="Normal 2 10 4 3 4 3" xfId="8828" xr:uid="{00000000-0005-0000-0000-000087050000}"/>
    <cellStyle name="Normal 2 10 4 3 4 3 2" xfId="32397" xr:uid="{00000000-0005-0000-0000-000088050000}"/>
    <cellStyle name="Normal 2 10 4 3 4 4" xfId="20604" xr:uid="{00000000-0005-0000-0000-000089050000}"/>
    <cellStyle name="Normal 2 10 4 3 4 5" xfId="26509" xr:uid="{00000000-0005-0000-0000-00008A050000}"/>
    <cellStyle name="Normal 2 10 4 3 5" xfId="3676" xr:uid="{00000000-0005-0000-0000-00008B050000}"/>
    <cellStyle name="Normal 2 10 4 3 5 2" xfId="15452" xr:uid="{00000000-0005-0000-0000-00008C050000}"/>
    <cellStyle name="Normal 2 10 4 3 5 2 2" xfId="39021" xr:uid="{00000000-0005-0000-0000-00008D050000}"/>
    <cellStyle name="Normal 2 10 4 3 5 3" xfId="9564" xr:uid="{00000000-0005-0000-0000-00008E050000}"/>
    <cellStyle name="Normal 2 10 4 3 5 3 2" xfId="33133" xr:uid="{00000000-0005-0000-0000-00008F050000}"/>
    <cellStyle name="Normal 2 10 4 3 5 4" xfId="21340" xr:uid="{00000000-0005-0000-0000-000090050000}"/>
    <cellStyle name="Normal 2 10 4 3 5 5" xfId="27245" xr:uid="{00000000-0005-0000-0000-000091050000}"/>
    <cellStyle name="Normal 2 10 4 3 6" xfId="4412" xr:uid="{00000000-0005-0000-0000-000092050000}"/>
    <cellStyle name="Normal 2 10 4 3 6 2" xfId="16188" xr:uid="{00000000-0005-0000-0000-000093050000}"/>
    <cellStyle name="Normal 2 10 4 3 6 2 2" xfId="39757" xr:uid="{00000000-0005-0000-0000-000094050000}"/>
    <cellStyle name="Normal 2 10 4 3 6 3" xfId="10300" xr:uid="{00000000-0005-0000-0000-000095050000}"/>
    <cellStyle name="Normal 2 10 4 3 6 3 2" xfId="33869" xr:uid="{00000000-0005-0000-0000-000096050000}"/>
    <cellStyle name="Normal 2 10 4 3 6 4" xfId="22076" xr:uid="{00000000-0005-0000-0000-000097050000}"/>
    <cellStyle name="Normal 2 10 4 3 6 5" xfId="27981" xr:uid="{00000000-0005-0000-0000-000098050000}"/>
    <cellStyle name="Normal 2 10 4 3 7" xfId="5148" xr:uid="{00000000-0005-0000-0000-000099050000}"/>
    <cellStyle name="Normal 2 10 4 3 7 2" xfId="16924" xr:uid="{00000000-0005-0000-0000-00009A050000}"/>
    <cellStyle name="Normal 2 10 4 3 7 2 2" xfId="40493" xr:uid="{00000000-0005-0000-0000-00009B050000}"/>
    <cellStyle name="Normal 2 10 4 3 7 3" xfId="11036" xr:uid="{00000000-0005-0000-0000-00009C050000}"/>
    <cellStyle name="Normal 2 10 4 3 7 3 2" xfId="34605" xr:uid="{00000000-0005-0000-0000-00009D050000}"/>
    <cellStyle name="Normal 2 10 4 3 7 4" xfId="22812" xr:uid="{00000000-0005-0000-0000-00009E050000}"/>
    <cellStyle name="Normal 2 10 4 3 7 5" xfId="28717" xr:uid="{00000000-0005-0000-0000-00009F050000}"/>
    <cellStyle name="Normal 2 10 4 3 8" xfId="5884" xr:uid="{00000000-0005-0000-0000-0000A0050000}"/>
    <cellStyle name="Normal 2 10 4 3 8 2" xfId="17660" xr:uid="{00000000-0005-0000-0000-0000A1050000}"/>
    <cellStyle name="Normal 2 10 4 3 8 2 2" xfId="41229" xr:uid="{00000000-0005-0000-0000-0000A2050000}"/>
    <cellStyle name="Normal 2 10 4 3 8 3" xfId="11772" xr:uid="{00000000-0005-0000-0000-0000A3050000}"/>
    <cellStyle name="Normal 2 10 4 3 8 3 2" xfId="35341" xr:uid="{00000000-0005-0000-0000-0000A4050000}"/>
    <cellStyle name="Normal 2 10 4 3 8 4" xfId="23548" xr:uid="{00000000-0005-0000-0000-0000A5050000}"/>
    <cellStyle name="Normal 2 10 4 3 8 5" xfId="29453" xr:uid="{00000000-0005-0000-0000-0000A6050000}"/>
    <cellStyle name="Normal 2 10 4 3 9" xfId="12508" xr:uid="{00000000-0005-0000-0000-0000A7050000}"/>
    <cellStyle name="Normal 2 10 4 3 9 2" xfId="36077" xr:uid="{00000000-0005-0000-0000-0000A8050000}"/>
    <cellStyle name="Normal 2 10 4 4" xfId="508" xr:uid="{00000000-0005-0000-0000-0000A9050000}"/>
    <cellStyle name="Normal 2 10 4 4 10" xfId="6422" xr:uid="{00000000-0005-0000-0000-0000AA050000}"/>
    <cellStyle name="Normal 2 10 4 4 10 2" xfId="29991" xr:uid="{00000000-0005-0000-0000-0000AB050000}"/>
    <cellStyle name="Normal 2 10 4 4 11" xfId="18198" xr:uid="{00000000-0005-0000-0000-0000AC050000}"/>
    <cellStyle name="Normal 2 10 4 4 12" xfId="24103" xr:uid="{00000000-0005-0000-0000-0000AD050000}"/>
    <cellStyle name="Normal 2 10 4 4 13" xfId="41767" xr:uid="{00000000-0005-0000-0000-0000AE050000}"/>
    <cellStyle name="Normal 2 10 4 4 2" xfId="1269" xr:uid="{00000000-0005-0000-0000-0000AF050000}"/>
    <cellStyle name="Normal 2 10 4 4 2 2" xfId="13046" xr:uid="{00000000-0005-0000-0000-0000B0050000}"/>
    <cellStyle name="Normal 2 10 4 4 2 2 2" xfId="36615" xr:uid="{00000000-0005-0000-0000-0000B1050000}"/>
    <cellStyle name="Normal 2 10 4 4 2 3" xfId="7158" xr:uid="{00000000-0005-0000-0000-0000B2050000}"/>
    <cellStyle name="Normal 2 10 4 4 2 3 2" xfId="30727" xr:uid="{00000000-0005-0000-0000-0000B3050000}"/>
    <cellStyle name="Normal 2 10 4 4 2 4" xfId="18934" xr:uid="{00000000-0005-0000-0000-0000B4050000}"/>
    <cellStyle name="Normal 2 10 4 4 2 5" xfId="24839" xr:uid="{00000000-0005-0000-0000-0000B5050000}"/>
    <cellStyle name="Normal 2 10 4 4 3" xfId="2006" xr:uid="{00000000-0005-0000-0000-0000B6050000}"/>
    <cellStyle name="Normal 2 10 4 4 3 2" xfId="13782" xr:uid="{00000000-0005-0000-0000-0000B7050000}"/>
    <cellStyle name="Normal 2 10 4 4 3 2 2" xfId="37351" xr:uid="{00000000-0005-0000-0000-0000B8050000}"/>
    <cellStyle name="Normal 2 10 4 4 3 3" xfId="7894" xr:uid="{00000000-0005-0000-0000-0000B9050000}"/>
    <cellStyle name="Normal 2 10 4 4 3 3 2" xfId="31463" xr:uid="{00000000-0005-0000-0000-0000BA050000}"/>
    <cellStyle name="Normal 2 10 4 4 3 4" xfId="19670" xr:uid="{00000000-0005-0000-0000-0000BB050000}"/>
    <cellStyle name="Normal 2 10 4 4 3 5" xfId="25575" xr:uid="{00000000-0005-0000-0000-0000BC050000}"/>
    <cellStyle name="Normal 2 10 4 4 4" xfId="2742" xr:uid="{00000000-0005-0000-0000-0000BD050000}"/>
    <cellStyle name="Normal 2 10 4 4 4 2" xfId="14518" xr:uid="{00000000-0005-0000-0000-0000BE050000}"/>
    <cellStyle name="Normal 2 10 4 4 4 2 2" xfId="38087" xr:uid="{00000000-0005-0000-0000-0000BF050000}"/>
    <cellStyle name="Normal 2 10 4 4 4 3" xfId="8630" xr:uid="{00000000-0005-0000-0000-0000C0050000}"/>
    <cellStyle name="Normal 2 10 4 4 4 3 2" xfId="32199" xr:uid="{00000000-0005-0000-0000-0000C1050000}"/>
    <cellStyle name="Normal 2 10 4 4 4 4" xfId="20406" xr:uid="{00000000-0005-0000-0000-0000C2050000}"/>
    <cellStyle name="Normal 2 10 4 4 4 5" xfId="26311" xr:uid="{00000000-0005-0000-0000-0000C3050000}"/>
    <cellStyle name="Normal 2 10 4 4 5" xfId="3478" xr:uid="{00000000-0005-0000-0000-0000C4050000}"/>
    <cellStyle name="Normal 2 10 4 4 5 2" xfId="15254" xr:uid="{00000000-0005-0000-0000-0000C5050000}"/>
    <cellStyle name="Normal 2 10 4 4 5 2 2" xfId="38823" xr:uid="{00000000-0005-0000-0000-0000C6050000}"/>
    <cellStyle name="Normal 2 10 4 4 5 3" xfId="9366" xr:uid="{00000000-0005-0000-0000-0000C7050000}"/>
    <cellStyle name="Normal 2 10 4 4 5 3 2" xfId="32935" xr:uid="{00000000-0005-0000-0000-0000C8050000}"/>
    <cellStyle name="Normal 2 10 4 4 5 4" xfId="21142" xr:uid="{00000000-0005-0000-0000-0000C9050000}"/>
    <cellStyle name="Normal 2 10 4 4 5 5" xfId="27047" xr:uid="{00000000-0005-0000-0000-0000CA050000}"/>
    <cellStyle name="Normal 2 10 4 4 6" xfId="4214" xr:uid="{00000000-0005-0000-0000-0000CB050000}"/>
    <cellStyle name="Normal 2 10 4 4 6 2" xfId="15990" xr:uid="{00000000-0005-0000-0000-0000CC050000}"/>
    <cellStyle name="Normal 2 10 4 4 6 2 2" xfId="39559" xr:uid="{00000000-0005-0000-0000-0000CD050000}"/>
    <cellStyle name="Normal 2 10 4 4 6 3" xfId="10102" xr:uid="{00000000-0005-0000-0000-0000CE050000}"/>
    <cellStyle name="Normal 2 10 4 4 6 3 2" xfId="33671" xr:uid="{00000000-0005-0000-0000-0000CF050000}"/>
    <cellStyle name="Normal 2 10 4 4 6 4" xfId="21878" xr:uid="{00000000-0005-0000-0000-0000D0050000}"/>
    <cellStyle name="Normal 2 10 4 4 6 5" xfId="27783" xr:uid="{00000000-0005-0000-0000-0000D1050000}"/>
    <cellStyle name="Normal 2 10 4 4 7" xfId="4950" xr:uid="{00000000-0005-0000-0000-0000D2050000}"/>
    <cellStyle name="Normal 2 10 4 4 7 2" xfId="16726" xr:uid="{00000000-0005-0000-0000-0000D3050000}"/>
    <cellStyle name="Normal 2 10 4 4 7 2 2" xfId="40295" xr:uid="{00000000-0005-0000-0000-0000D4050000}"/>
    <cellStyle name="Normal 2 10 4 4 7 3" xfId="10838" xr:uid="{00000000-0005-0000-0000-0000D5050000}"/>
    <cellStyle name="Normal 2 10 4 4 7 3 2" xfId="34407" xr:uid="{00000000-0005-0000-0000-0000D6050000}"/>
    <cellStyle name="Normal 2 10 4 4 7 4" xfId="22614" xr:uid="{00000000-0005-0000-0000-0000D7050000}"/>
    <cellStyle name="Normal 2 10 4 4 7 5" xfId="28519" xr:uid="{00000000-0005-0000-0000-0000D8050000}"/>
    <cellStyle name="Normal 2 10 4 4 8" xfId="5686" xr:uid="{00000000-0005-0000-0000-0000D9050000}"/>
    <cellStyle name="Normal 2 10 4 4 8 2" xfId="17462" xr:uid="{00000000-0005-0000-0000-0000DA050000}"/>
    <cellStyle name="Normal 2 10 4 4 8 2 2" xfId="41031" xr:uid="{00000000-0005-0000-0000-0000DB050000}"/>
    <cellStyle name="Normal 2 10 4 4 8 3" xfId="11574" xr:uid="{00000000-0005-0000-0000-0000DC050000}"/>
    <cellStyle name="Normal 2 10 4 4 8 3 2" xfId="35143" xr:uid="{00000000-0005-0000-0000-0000DD050000}"/>
    <cellStyle name="Normal 2 10 4 4 8 4" xfId="23350" xr:uid="{00000000-0005-0000-0000-0000DE050000}"/>
    <cellStyle name="Normal 2 10 4 4 8 5" xfId="29255" xr:uid="{00000000-0005-0000-0000-0000DF050000}"/>
    <cellStyle name="Normal 2 10 4 4 9" xfId="12310" xr:uid="{00000000-0005-0000-0000-0000E0050000}"/>
    <cellStyle name="Normal 2 10 4 4 9 2" xfId="35879" xr:uid="{00000000-0005-0000-0000-0000E1050000}"/>
    <cellStyle name="Normal 2 10 4 5" xfId="1023" xr:uid="{00000000-0005-0000-0000-0000E2050000}"/>
    <cellStyle name="Normal 2 10 4 5 2" xfId="12802" xr:uid="{00000000-0005-0000-0000-0000E3050000}"/>
    <cellStyle name="Normal 2 10 4 5 2 2" xfId="36371" xr:uid="{00000000-0005-0000-0000-0000E4050000}"/>
    <cellStyle name="Normal 2 10 4 5 3" xfId="6914" xr:uid="{00000000-0005-0000-0000-0000E5050000}"/>
    <cellStyle name="Normal 2 10 4 5 3 2" xfId="30483" xr:uid="{00000000-0005-0000-0000-0000E6050000}"/>
    <cellStyle name="Normal 2 10 4 5 4" xfId="18690" xr:uid="{00000000-0005-0000-0000-0000E7050000}"/>
    <cellStyle name="Normal 2 10 4 5 5" xfId="24595" xr:uid="{00000000-0005-0000-0000-0000E8050000}"/>
    <cellStyle name="Normal 2 10 4 6" xfId="1762" xr:uid="{00000000-0005-0000-0000-0000E9050000}"/>
    <cellStyle name="Normal 2 10 4 6 2" xfId="13538" xr:uid="{00000000-0005-0000-0000-0000EA050000}"/>
    <cellStyle name="Normal 2 10 4 6 2 2" xfId="37107" xr:uid="{00000000-0005-0000-0000-0000EB050000}"/>
    <cellStyle name="Normal 2 10 4 6 3" xfId="7650" xr:uid="{00000000-0005-0000-0000-0000EC050000}"/>
    <cellStyle name="Normal 2 10 4 6 3 2" xfId="31219" xr:uid="{00000000-0005-0000-0000-0000ED050000}"/>
    <cellStyle name="Normal 2 10 4 6 4" xfId="19426" xr:uid="{00000000-0005-0000-0000-0000EE050000}"/>
    <cellStyle name="Normal 2 10 4 6 5" xfId="25331" xr:uid="{00000000-0005-0000-0000-0000EF050000}"/>
    <cellStyle name="Normal 2 10 4 7" xfId="2498" xr:uid="{00000000-0005-0000-0000-0000F0050000}"/>
    <cellStyle name="Normal 2 10 4 7 2" xfId="14274" xr:uid="{00000000-0005-0000-0000-0000F1050000}"/>
    <cellStyle name="Normal 2 10 4 7 2 2" xfId="37843" xr:uid="{00000000-0005-0000-0000-0000F2050000}"/>
    <cellStyle name="Normal 2 10 4 7 3" xfId="8386" xr:uid="{00000000-0005-0000-0000-0000F3050000}"/>
    <cellStyle name="Normal 2 10 4 7 3 2" xfId="31955" xr:uid="{00000000-0005-0000-0000-0000F4050000}"/>
    <cellStyle name="Normal 2 10 4 7 4" xfId="20162" xr:uid="{00000000-0005-0000-0000-0000F5050000}"/>
    <cellStyle name="Normal 2 10 4 7 5" xfId="26067" xr:uid="{00000000-0005-0000-0000-0000F6050000}"/>
    <cellStyle name="Normal 2 10 4 8" xfId="3234" xr:uid="{00000000-0005-0000-0000-0000F7050000}"/>
    <cellStyle name="Normal 2 10 4 8 2" xfId="15010" xr:uid="{00000000-0005-0000-0000-0000F8050000}"/>
    <cellStyle name="Normal 2 10 4 8 2 2" xfId="38579" xr:uid="{00000000-0005-0000-0000-0000F9050000}"/>
    <cellStyle name="Normal 2 10 4 8 3" xfId="9122" xr:uid="{00000000-0005-0000-0000-0000FA050000}"/>
    <cellStyle name="Normal 2 10 4 8 3 2" xfId="32691" xr:uid="{00000000-0005-0000-0000-0000FB050000}"/>
    <cellStyle name="Normal 2 10 4 8 4" xfId="20898" xr:uid="{00000000-0005-0000-0000-0000FC050000}"/>
    <cellStyle name="Normal 2 10 4 8 5" xfId="26803" xr:uid="{00000000-0005-0000-0000-0000FD050000}"/>
    <cellStyle name="Normal 2 10 4 9" xfId="3970" xr:uid="{00000000-0005-0000-0000-0000FE050000}"/>
    <cellStyle name="Normal 2 10 4 9 2" xfId="15746" xr:uid="{00000000-0005-0000-0000-0000FF050000}"/>
    <cellStyle name="Normal 2 10 4 9 2 2" xfId="39315" xr:uid="{00000000-0005-0000-0000-000000060000}"/>
    <cellStyle name="Normal 2 10 4 9 3" xfId="9858" xr:uid="{00000000-0005-0000-0000-000001060000}"/>
    <cellStyle name="Normal 2 10 4 9 3 2" xfId="33427" xr:uid="{00000000-0005-0000-0000-000002060000}"/>
    <cellStyle name="Normal 2 10 4 9 4" xfId="21634" xr:uid="{00000000-0005-0000-0000-000003060000}"/>
    <cellStyle name="Normal 2 10 4 9 5" xfId="27539" xr:uid="{00000000-0005-0000-0000-000004060000}"/>
    <cellStyle name="Normal 2 10 5" xfId="352" xr:uid="{00000000-0005-0000-0000-000005060000}"/>
    <cellStyle name="Normal 2 10 5 10" xfId="12156" xr:uid="{00000000-0005-0000-0000-000006060000}"/>
    <cellStyle name="Normal 2 10 5 10 2" xfId="35725" xr:uid="{00000000-0005-0000-0000-000007060000}"/>
    <cellStyle name="Normal 2 10 5 11" xfId="6268" xr:uid="{00000000-0005-0000-0000-000008060000}"/>
    <cellStyle name="Normal 2 10 5 11 2" xfId="29837" xr:uid="{00000000-0005-0000-0000-000009060000}"/>
    <cellStyle name="Normal 2 10 5 12" xfId="18044" xr:uid="{00000000-0005-0000-0000-00000A060000}"/>
    <cellStyle name="Normal 2 10 5 13" xfId="23949" xr:uid="{00000000-0005-0000-0000-00000B060000}"/>
    <cellStyle name="Normal 2 10 5 14" xfId="41613" xr:uid="{00000000-0005-0000-0000-00000C060000}"/>
    <cellStyle name="Normal 2 10 5 2" xfId="797" xr:uid="{00000000-0005-0000-0000-00000D060000}"/>
    <cellStyle name="Normal 2 10 5 2 10" xfId="6710" xr:uid="{00000000-0005-0000-0000-00000E060000}"/>
    <cellStyle name="Normal 2 10 5 2 10 2" xfId="30279" xr:uid="{00000000-0005-0000-0000-00000F060000}"/>
    <cellStyle name="Normal 2 10 5 2 11" xfId="18486" xr:uid="{00000000-0005-0000-0000-000010060000}"/>
    <cellStyle name="Normal 2 10 5 2 12" xfId="24391" xr:uid="{00000000-0005-0000-0000-000011060000}"/>
    <cellStyle name="Normal 2 10 5 2 13" xfId="42055" xr:uid="{00000000-0005-0000-0000-000012060000}"/>
    <cellStyle name="Normal 2 10 5 2 2" xfId="1557" xr:uid="{00000000-0005-0000-0000-000013060000}"/>
    <cellStyle name="Normal 2 10 5 2 2 2" xfId="13334" xr:uid="{00000000-0005-0000-0000-000014060000}"/>
    <cellStyle name="Normal 2 10 5 2 2 2 2" xfId="36903" xr:uid="{00000000-0005-0000-0000-000015060000}"/>
    <cellStyle name="Normal 2 10 5 2 2 3" xfId="7446" xr:uid="{00000000-0005-0000-0000-000016060000}"/>
    <cellStyle name="Normal 2 10 5 2 2 3 2" xfId="31015" xr:uid="{00000000-0005-0000-0000-000017060000}"/>
    <cellStyle name="Normal 2 10 5 2 2 4" xfId="19222" xr:uid="{00000000-0005-0000-0000-000018060000}"/>
    <cellStyle name="Normal 2 10 5 2 2 5" xfId="25127" xr:uid="{00000000-0005-0000-0000-000019060000}"/>
    <cellStyle name="Normal 2 10 5 2 3" xfId="2294" xr:uid="{00000000-0005-0000-0000-00001A060000}"/>
    <cellStyle name="Normal 2 10 5 2 3 2" xfId="14070" xr:uid="{00000000-0005-0000-0000-00001B060000}"/>
    <cellStyle name="Normal 2 10 5 2 3 2 2" xfId="37639" xr:uid="{00000000-0005-0000-0000-00001C060000}"/>
    <cellStyle name="Normal 2 10 5 2 3 3" xfId="8182" xr:uid="{00000000-0005-0000-0000-00001D060000}"/>
    <cellStyle name="Normal 2 10 5 2 3 3 2" xfId="31751" xr:uid="{00000000-0005-0000-0000-00001E060000}"/>
    <cellStyle name="Normal 2 10 5 2 3 4" xfId="19958" xr:uid="{00000000-0005-0000-0000-00001F060000}"/>
    <cellStyle name="Normal 2 10 5 2 3 5" xfId="25863" xr:uid="{00000000-0005-0000-0000-000020060000}"/>
    <cellStyle name="Normal 2 10 5 2 4" xfId="3030" xr:uid="{00000000-0005-0000-0000-000021060000}"/>
    <cellStyle name="Normal 2 10 5 2 4 2" xfId="14806" xr:uid="{00000000-0005-0000-0000-000022060000}"/>
    <cellStyle name="Normal 2 10 5 2 4 2 2" xfId="38375" xr:uid="{00000000-0005-0000-0000-000023060000}"/>
    <cellStyle name="Normal 2 10 5 2 4 3" xfId="8918" xr:uid="{00000000-0005-0000-0000-000024060000}"/>
    <cellStyle name="Normal 2 10 5 2 4 3 2" xfId="32487" xr:uid="{00000000-0005-0000-0000-000025060000}"/>
    <cellStyle name="Normal 2 10 5 2 4 4" xfId="20694" xr:uid="{00000000-0005-0000-0000-000026060000}"/>
    <cellStyle name="Normal 2 10 5 2 4 5" xfId="26599" xr:uid="{00000000-0005-0000-0000-000027060000}"/>
    <cellStyle name="Normal 2 10 5 2 5" xfId="3766" xr:uid="{00000000-0005-0000-0000-000028060000}"/>
    <cellStyle name="Normal 2 10 5 2 5 2" xfId="15542" xr:uid="{00000000-0005-0000-0000-000029060000}"/>
    <cellStyle name="Normal 2 10 5 2 5 2 2" xfId="39111" xr:uid="{00000000-0005-0000-0000-00002A060000}"/>
    <cellStyle name="Normal 2 10 5 2 5 3" xfId="9654" xr:uid="{00000000-0005-0000-0000-00002B060000}"/>
    <cellStyle name="Normal 2 10 5 2 5 3 2" xfId="33223" xr:uid="{00000000-0005-0000-0000-00002C060000}"/>
    <cellStyle name="Normal 2 10 5 2 5 4" xfId="21430" xr:uid="{00000000-0005-0000-0000-00002D060000}"/>
    <cellStyle name="Normal 2 10 5 2 5 5" xfId="27335" xr:uid="{00000000-0005-0000-0000-00002E060000}"/>
    <cellStyle name="Normal 2 10 5 2 6" xfId="4502" xr:uid="{00000000-0005-0000-0000-00002F060000}"/>
    <cellStyle name="Normal 2 10 5 2 6 2" xfId="16278" xr:uid="{00000000-0005-0000-0000-000030060000}"/>
    <cellStyle name="Normal 2 10 5 2 6 2 2" xfId="39847" xr:uid="{00000000-0005-0000-0000-000031060000}"/>
    <cellStyle name="Normal 2 10 5 2 6 3" xfId="10390" xr:uid="{00000000-0005-0000-0000-000032060000}"/>
    <cellStyle name="Normal 2 10 5 2 6 3 2" xfId="33959" xr:uid="{00000000-0005-0000-0000-000033060000}"/>
    <cellStyle name="Normal 2 10 5 2 6 4" xfId="22166" xr:uid="{00000000-0005-0000-0000-000034060000}"/>
    <cellStyle name="Normal 2 10 5 2 6 5" xfId="28071" xr:uid="{00000000-0005-0000-0000-000035060000}"/>
    <cellStyle name="Normal 2 10 5 2 7" xfId="5238" xr:uid="{00000000-0005-0000-0000-000036060000}"/>
    <cellStyle name="Normal 2 10 5 2 7 2" xfId="17014" xr:uid="{00000000-0005-0000-0000-000037060000}"/>
    <cellStyle name="Normal 2 10 5 2 7 2 2" xfId="40583" xr:uid="{00000000-0005-0000-0000-000038060000}"/>
    <cellStyle name="Normal 2 10 5 2 7 3" xfId="11126" xr:uid="{00000000-0005-0000-0000-000039060000}"/>
    <cellStyle name="Normal 2 10 5 2 7 3 2" xfId="34695" xr:uid="{00000000-0005-0000-0000-00003A060000}"/>
    <cellStyle name="Normal 2 10 5 2 7 4" xfId="22902" xr:uid="{00000000-0005-0000-0000-00003B060000}"/>
    <cellStyle name="Normal 2 10 5 2 7 5" xfId="28807" xr:uid="{00000000-0005-0000-0000-00003C060000}"/>
    <cellStyle name="Normal 2 10 5 2 8" xfId="5974" xr:uid="{00000000-0005-0000-0000-00003D060000}"/>
    <cellStyle name="Normal 2 10 5 2 8 2" xfId="17750" xr:uid="{00000000-0005-0000-0000-00003E060000}"/>
    <cellStyle name="Normal 2 10 5 2 8 2 2" xfId="41319" xr:uid="{00000000-0005-0000-0000-00003F060000}"/>
    <cellStyle name="Normal 2 10 5 2 8 3" xfId="11862" xr:uid="{00000000-0005-0000-0000-000040060000}"/>
    <cellStyle name="Normal 2 10 5 2 8 3 2" xfId="35431" xr:uid="{00000000-0005-0000-0000-000041060000}"/>
    <cellStyle name="Normal 2 10 5 2 8 4" xfId="23638" xr:uid="{00000000-0005-0000-0000-000042060000}"/>
    <cellStyle name="Normal 2 10 5 2 8 5" xfId="29543" xr:uid="{00000000-0005-0000-0000-000043060000}"/>
    <cellStyle name="Normal 2 10 5 2 9" xfId="12598" xr:uid="{00000000-0005-0000-0000-000044060000}"/>
    <cellStyle name="Normal 2 10 5 2 9 2" xfId="36167" xr:uid="{00000000-0005-0000-0000-000045060000}"/>
    <cellStyle name="Normal 2 10 5 3" xfId="1114" xr:uid="{00000000-0005-0000-0000-000046060000}"/>
    <cellStyle name="Normal 2 10 5 3 2" xfId="12892" xr:uid="{00000000-0005-0000-0000-000047060000}"/>
    <cellStyle name="Normal 2 10 5 3 2 2" xfId="36461" xr:uid="{00000000-0005-0000-0000-000048060000}"/>
    <cellStyle name="Normal 2 10 5 3 3" xfId="7004" xr:uid="{00000000-0005-0000-0000-000049060000}"/>
    <cellStyle name="Normal 2 10 5 3 3 2" xfId="30573" xr:uid="{00000000-0005-0000-0000-00004A060000}"/>
    <cellStyle name="Normal 2 10 5 3 4" xfId="18780" xr:uid="{00000000-0005-0000-0000-00004B060000}"/>
    <cellStyle name="Normal 2 10 5 3 5" xfId="24685" xr:uid="{00000000-0005-0000-0000-00004C060000}"/>
    <cellStyle name="Normal 2 10 5 4" xfId="1852" xr:uid="{00000000-0005-0000-0000-00004D060000}"/>
    <cellStyle name="Normal 2 10 5 4 2" xfId="13628" xr:uid="{00000000-0005-0000-0000-00004E060000}"/>
    <cellStyle name="Normal 2 10 5 4 2 2" xfId="37197" xr:uid="{00000000-0005-0000-0000-00004F060000}"/>
    <cellStyle name="Normal 2 10 5 4 3" xfId="7740" xr:uid="{00000000-0005-0000-0000-000050060000}"/>
    <cellStyle name="Normal 2 10 5 4 3 2" xfId="31309" xr:uid="{00000000-0005-0000-0000-000051060000}"/>
    <cellStyle name="Normal 2 10 5 4 4" xfId="19516" xr:uid="{00000000-0005-0000-0000-000052060000}"/>
    <cellStyle name="Normal 2 10 5 4 5" xfId="25421" xr:uid="{00000000-0005-0000-0000-000053060000}"/>
    <cellStyle name="Normal 2 10 5 5" xfId="2588" xr:uid="{00000000-0005-0000-0000-000054060000}"/>
    <cellStyle name="Normal 2 10 5 5 2" xfId="14364" xr:uid="{00000000-0005-0000-0000-000055060000}"/>
    <cellStyle name="Normal 2 10 5 5 2 2" xfId="37933" xr:uid="{00000000-0005-0000-0000-000056060000}"/>
    <cellStyle name="Normal 2 10 5 5 3" xfId="8476" xr:uid="{00000000-0005-0000-0000-000057060000}"/>
    <cellStyle name="Normal 2 10 5 5 3 2" xfId="32045" xr:uid="{00000000-0005-0000-0000-000058060000}"/>
    <cellStyle name="Normal 2 10 5 5 4" xfId="20252" xr:uid="{00000000-0005-0000-0000-000059060000}"/>
    <cellStyle name="Normal 2 10 5 5 5" xfId="26157" xr:uid="{00000000-0005-0000-0000-00005A060000}"/>
    <cellStyle name="Normal 2 10 5 6" xfId="3324" xr:uid="{00000000-0005-0000-0000-00005B060000}"/>
    <cellStyle name="Normal 2 10 5 6 2" xfId="15100" xr:uid="{00000000-0005-0000-0000-00005C060000}"/>
    <cellStyle name="Normal 2 10 5 6 2 2" xfId="38669" xr:uid="{00000000-0005-0000-0000-00005D060000}"/>
    <cellStyle name="Normal 2 10 5 6 3" xfId="9212" xr:uid="{00000000-0005-0000-0000-00005E060000}"/>
    <cellStyle name="Normal 2 10 5 6 3 2" xfId="32781" xr:uid="{00000000-0005-0000-0000-00005F060000}"/>
    <cellStyle name="Normal 2 10 5 6 4" xfId="20988" xr:uid="{00000000-0005-0000-0000-000060060000}"/>
    <cellStyle name="Normal 2 10 5 6 5" xfId="26893" xr:uid="{00000000-0005-0000-0000-000061060000}"/>
    <cellStyle name="Normal 2 10 5 7" xfId="4060" xr:uid="{00000000-0005-0000-0000-000062060000}"/>
    <cellStyle name="Normal 2 10 5 7 2" xfId="15836" xr:uid="{00000000-0005-0000-0000-000063060000}"/>
    <cellStyle name="Normal 2 10 5 7 2 2" xfId="39405" xr:uid="{00000000-0005-0000-0000-000064060000}"/>
    <cellStyle name="Normal 2 10 5 7 3" xfId="9948" xr:uid="{00000000-0005-0000-0000-000065060000}"/>
    <cellStyle name="Normal 2 10 5 7 3 2" xfId="33517" xr:uid="{00000000-0005-0000-0000-000066060000}"/>
    <cellStyle name="Normal 2 10 5 7 4" xfId="21724" xr:uid="{00000000-0005-0000-0000-000067060000}"/>
    <cellStyle name="Normal 2 10 5 7 5" xfId="27629" xr:uid="{00000000-0005-0000-0000-000068060000}"/>
    <cellStyle name="Normal 2 10 5 8" xfId="4796" xr:uid="{00000000-0005-0000-0000-000069060000}"/>
    <cellStyle name="Normal 2 10 5 8 2" xfId="16572" xr:uid="{00000000-0005-0000-0000-00006A060000}"/>
    <cellStyle name="Normal 2 10 5 8 2 2" xfId="40141" xr:uid="{00000000-0005-0000-0000-00006B060000}"/>
    <cellStyle name="Normal 2 10 5 8 3" xfId="10684" xr:uid="{00000000-0005-0000-0000-00006C060000}"/>
    <cellStyle name="Normal 2 10 5 8 3 2" xfId="34253" xr:uid="{00000000-0005-0000-0000-00006D060000}"/>
    <cellStyle name="Normal 2 10 5 8 4" xfId="22460" xr:uid="{00000000-0005-0000-0000-00006E060000}"/>
    <cellStyle name="Normal 2 10 5 8 5" xfId="28365" xr:uid="{00000000-0005-0000-0000-00006F060000}"/>
    <cellStyle name="Normal 2 10 5 9" xfId="5532" xr:uid="{00000000-0005-0000-0000-000070060000}"/>
    <cellStyle name="Normal 2 10 5 9 2" xfId="17308" xr:uid="{00000000-0005-0000-0000-000071060000}"/>
    <cellStyle name="Normal 2 10 5 9 2 2" xfId="40877" xr:uid="{00000000-0005-0000-0000-000072060000}"/>
    <cellStyle name="Normal 2 10 5 9 3" xfId="11420" xr:uid="{00000000-0005-0000-0000-000073060000}"/>
    <cellStyle name="Normal 2 10 5 9 3 2" xfId="34989" xr:uid="{00000000-0005-0000-0000-000074060000}"/>
    <cellStyle name="Normal 2 10 5 9 4" xfId="23196" xr:uid="{00000000-0005-0000-0000-000075060000}"/>
    <cellStyle name="Normal 2 10 5 9 5" xfId="29101" xr:uid="{00000000-0005-0000-0000-000076060000}"/>
    <cellStyle name="Normal 2 10 6" xfId="658" xr:uid="{00000000-0005-0000-0000-000077060000}"/>
    <cellStyle name="Normal 2 10 6 10" xfId="6572" xr:uid="{00000000-0005-0000-0000-000078060000}"/>
    <cellStyle name="Normal 2 10 6 10 2" xfId="30141" xr:uid="{00000000-0005-0000-0000-000079060000}"/>
    <cellStyle name="Normal 2 10 6 11" xfId="18348" xr:uid="{00000000-0005-0000-0000-00007A060000}"/>
    <cellStyle name="Normal 2 10 6 12" xfId="24253" xr:uid="{00000000-0005-0000-0000-00007B060000}"/>
    <cellStyle name="Normal 2 10 6 13" xfId="41917" xr:uid="{00000000-0005-0000-0000-00007C060000}"/>
    <cellStyle name="Normal 2 10 6 2" xfId="1419" xr:uid="{00000000-0005-0000-0000-00007D060000}"/>
    <cellStyle name="Normal 2 10 6 2 2" xfId="13196" xr:uid="{00000000-0005-0000-0000-00007E060000}"/>
    <cellStyle name="Normal 2 10 6 2 2 2" xfId="36765" xr:uid="{00000000-0005-0000-0000-00007F060000}"/>
    <cellStyle name="Normal 2 10 6 2 3" xfId="7308" xr:uid="{00000000-0005-0000-0000-000080060000}"/>
    <cellStyle name="Normal 2 10 6 2 3 2" xfId="30877" xr:uid="{00000000-0005-0000-0000-000081060000}"/>
    <cellStyle name="Normal 2 10 6 2 4" xfId="19084" xr:uid="{00000000-0005-0000-0000-000082060000}"/>
    <cellStyle name="Normal 2 10 6 2 5" xfId="24989" xr:uid="{00000000-0005-0000-0000-000083060000}"/>
    <cellStyle name="Normal 2 10 6 3" xfId="2156" xr:uid="{00000000-0005-0000-0000-000084060000}"/>
    <cellStyle name="Normal 2 10 6 3 2" xfId="13932" xr:uid="{00000000-0005-0000-0000-000085060000}"/>
    <cellStyle name="Normal 2 10 6 3 2 2" xfId="37501" xr:uid="{00000000-0005-0000-0000-000086060000}"/>
    <cellStyle name="Normal 2 10 6 3 3" xfId="8044" xr:uid="{00000000-0005-0000-0000-000087060000}"/>
    <cellStyle name="Normal 2 10 6 3 3 2" xfId="31613" xr:uid="{00000000-0005-0000-0000-000088060000}"/>
    <cellStyle name="Normal 2 10 6 3 4" xfId="19820" xr:uid="{00000000-0005-0000-0000-000089060000}"/>
    <cellStyle name="Normal 2 10 6 3 5" xfId="25725" xr:uid="{00000000-0005-0000-0000-00008A060000}"/>
    <cellStyle name="Normal 2 10 6 4" xfId="2892" xr:uid="{00000000-0005-0000-0000-00008B060000}"/>
    <cellStyle name="Normal 2 10 6 4 2" xfId="14668" xr:uid="{00000000-0005-0000-0000-00008C060000}"/>
    <cellStyle name="Normal 2 10 6 4 2 2" xfId="38237" xr:uid="{00000000-0005-0000-0000-00008D060000}"/>
    <cellStyle name="Normal 2 10 6 4 3" xfId="8780" xr:uid="{00000000-0005-0000-0000-00008E060000}"/>
    <cellStyle name="Normal 2 10 6 4 3 2" xfId="32349" xr:uid="{00000000-0005-0000-0000-00008F060000}"/>
    <cellStyle name="Normal 2 10 6 4 4" xfId="20556" xr:uid="{00000000-0005-0000-0000-000090060000}"/>
    <cellStyle name="Normal 2 10 6 4 5" xfId="26461" xr:uid="{00000000-0005-0000-0000-000091060000}"/>
    <cellStyle name="Normal 2 10 6 5" xfId="3628" xr:uid="{00000000-0005-0000-0000-000092060000}"/>
    <cellStyle name="Normal 2 10 6 5 2" xfId="15404" xr:uid="{00000000-0005-0000-0000-000093060000}"/>
    <cellStyle name="Normal 2 10 6 5 2 2" xfId="38973" xr:uid="{00000000-0005-0000-0000-000094060000}"/>
    <cellStyle name="Normal 2 10 6 5 3" xfId="9516" xr:uid="{00000000-0005-0000-0000-000095060000}"/>
    <cellStyle name="Normal 2 10 6 5 3 2" xfId="33085" xr:uid="{00000000-0005-0000-0000-000096060000}"/>
    <cellStyle name="Normal 2 10 6 5 4" xfId="21292" xr:uid="{00000000-0005-0000-0000-000097060000}"/>
    <cellStyle name="Normal 2 10 6 5 5" xfId="27197" xr:uid="{00000000-0005-0000-0000-000098060000}"/>
    <cellStyle name="Normal 2 10 6 6" xfId="4364" xr:uid="{00000000-0005-0000-0000-000099060000}"/>
    <cellStyle name="Normal 2 10 6 6 2" xfId="16140" xr:uid="{00000000-0005-0000-0000-00009A060000}"/>
    <cellStyle name="Normal 2 10 6 6 2 2" xfId="39709" xr:uid="{00000000-0005-0000-0000-00009B060000}"/>
    <cellStyle name="Normal 2 10 6 6 3" xfId="10252" xr:uid="{00000000-0005-0000-0000-00009C060000}"/>
    <cellStyle name="Normal 2 10 6 6 3 2" xfId="33821" xr:uid="{00000000-0005-0000-0000-00009D060000}"/>
    <cellStyle name="Normal 2 10 6 6 4" xfId="22028" xr:uid="{00000000-0005-0000-0000-00009E060000}"/>
    <cellStyle name="Normal 2 10 6 6 5" xfId="27933" xr:uid="{00000000-0005-0000-0000-00009F060000}"/>
    <cellStyle name="Normal 2 10 6 7" xfId="5100" xr:uid="{00000000-0005-0000-0000-0000A0060000}"/>
    <cellStyle name="Normal 2 10 6 7 2" xfId="16876" xr:uid="{00000000-0005-0000-0000-0000A1060000}"/>
    <cellStyle name="Normal 2 10 6 7 2 2" xfId="40445" xr:uid="{00000000-0005-0000-0000-0000A2060000}"/>
    <cellStyle name="Normal 2 10 6 7 3" xfId="10988" xr:uid="{00000000-0005-0000-0000-0000A3060000}"/>
    <cellStyle name="Normal 2 10 6 7 3 2" xfId="34557" xr:uid="{00000000-0005-0000-0000-0000A4060000}"/>
    <cellStyle name="Normal 2 10 6 7 4" xfId="22764" xr:uid="{00000000-0005-0000-0000-0000A5060000}"/>
    <cellStyle name="Normal 2 10 6 7 5" xfId="28669" xr:uid="{00000000-0005-0000-0000-0000A6060000}"/>
    <cellStyle name="Normal 2 10 6 8" xfId="5836" xr:uid="{00000000-0005-0000-0000-0000A7060000}"/>
    <cellStyle name="Normal 2 10 6 8 2" xfId="17612" xr:uid="{00000000-0005-0000-0000-0000A8060000}"/>
    <cellStyle name="Normal 2 10 6 8 2 2" xfId="41181" xr:uid="{00000000-0005-0000-0000-0000A9060000}"/>
    <cellStyle name="Normal 2 10 6 8 3" xfId="11724" xr:uid="{00000000-0005-0000-0000-0000AA060000}"/>
    <cellStyle name="Normal 2 10 6 8 3 2" xfId="35293" xr:uid="{00000000-0005-0000-0000-0000AB060000}"/>
    <cellStyle name="Normal 2 10 6 8 4" xfId="23500" xr:uid="{00000000-0005-0000-0000-0000AC060000}"/>
    <cellStyle name="Normal 2 10 6 8 5" xfId="29405" xr:uid="{00000000-0005-0000-0000-0000AD060000}"/>
    <cellStyle name="Normal 2 10 6 9" xfId="12460" xr:uid="{00000000-0005-0000-0000-0000AE060000}"/>
    <cellStyle name="Normal 2 10 6 9 2" xfId="36029" xr:uid="{00000000-0005-0000-0000-0000AF060000}"/>
    <cellStyle name="Normal 2 10 7" xfId="503" xr:uid="{00000000-0005-0000-0000-0000B0060000}"/>
    <cellStyle name="Normal 2 10 7 10" xfId="6417" xr:uid="{00000000-0005-0000-0000-0000B1060000}"/>
    <cellStyle name="Normal 2 10 7 10 2" xfId="29986" xr:uid="{00000000-0005-0000-0000-0000B2060000}"/>
    <cellStyle name="Normal 2 10 7 11" xfId="18193" xr:uid="{00000000-0005-0000-0000-0000B3060000}"/>
    <cellStyle name="Normal 2 10 7 12" xfId="24098" xr:uid="{00000000-0005-0000-0000-0000B4060000}"/>
    <cellStyle name="Normal 2 10 7 13" xfId="41762" xr:uid="{00000000-0005-0000-0000-0000B5060000}"/>
    <cellStyle name="Normal 2 10 7 2" xfId="1264" xr:uid="{00000000-0005-0000-0000-0000B6060000}"/>
    <cellStyle name="Normal 2 10 7 2 2" xfId="13041" xr:uid="{00000000-0005-0000-0000-0000B7060000}"/>
    <cellStyle name="Normal 2 10 7 2 2 2" xfId="36610" xr:uid="{00000000-0005-0000-0000-0000B8060000}"/>
    <cellStyle name="Normal 2 10 7 2 3" xfId="7153" xr:uid="{00000000-0005-0000-0000-0000B9060000}"/>
    <cellStyle name="Normal 2 10 7 2 3 2" xfId="30722" xr:uid="{00000000-0005-0000-0000-0000BA060000}"/>
    <cellStyle name="Normal 2 10 7 2 4" xfId="18929" xr:uid="{00000000-0005-0000-0000-0000BB060000}"/>
    <cellStyle name="Normal 2 10 7 2 5" xfId="24834" xr:uid="{00000000-0005-0000-0000-0000BC060000}"/>
    <cellStyle name="Normal 2 10 7 3" xfId="2001" xr:uid="{00000000-0005-0000-0000-0000BD060000}"/>
    <cellStyle name="Normal 2 10 7 3 2" xfId="13777" xr:uid="{00000000-0005-0000-0000-0000BE060000}"/>
    <cellStyle name="Normal 2 10 7 3 2 2" xfId="37346" xr:uid="{00000000-0005-0000-0000-0000BF060000}"/>
    <cellStyle name="Normal 2 10 7 3 3" xfId="7889" xr:uid="{00000000-0005-0000-0000-0000C0060000}"/>
    <cellStyle name="Normal 2 10 7 3 3 2" xfId="31458" xr:uid="{00000000-0005-0000-0000-0000C1060000}"/>
    <cellStyle name="Normal 2 10 7 3 4" xfId="19665" xr:uid="{00000000-0005-0000-0000-0000C2060000}"/>
    <cellStyle name="Normal 2 10 7 3 5" xfId="25570" xr:uid="{00000000-0005-0000-0000-0000C3060000}"/>
    <cellStyle name="Normal 2 10 7 4" xfId="2737" xr:uid="{00000000-0005-0000-0000-0000C4060000}"/>
    <cellStyle name="Normal 2 10 7 4 2" xfId="14513" xr:uid="{00000000-0005-0000-0000-0000C5060000}"/>
    <cellStyle name="Normal 2 10 7 4 2 2" xfId="38082" xr:uid="{00000000-0005-0000-0000-0000C6060000}"/>
    <cellStyle name="Normal 2 10 7 4 3" xfId="8625" xr:uid="{00000000-0005-0000-0000-0000C7060000}"/>
    <cellStyle name="Normal 2 10 7 4 3 2" xfId="32194" xr:uid="{00000000-0005-0000-0000-0000C8060000}"/>
    <cellStyle name="Normal 2 10 7 4 4" xfId="20401" xr:uid="{00000000-0005-0000-0000-0000C9060000}"/>
    <cellStyle name="Normal 2 10 7 4 5" xfId="26306" xr:uid="{00000000-0005-0000-0000-0000CA060000}"/>
    <cellStyle name="Normal 2 10 7 5" xfId="3473" xr:uid="{00000000-0005-0000-0000-0000CB060000}"/>
    <cellStyle name="Normal 2 10 7 5 2" xfId="15249" xr:uid="{00000000-0005-0000-0000-0000CC060000}"/>
    <cellStyle name="Normal 2 10 7 5 2 2" xfId="38818" xr:uid="{00000000-0005-0000-0000-0000CD060000}"/>
    <cellStyle name="Normal 2 10 7 5 3" xfId="9361" xr:uid="{00000000-0005-0000-0000-0000CE060000}"/>
    <cellStyle name="Normal 2 10 7 5 3 2" xfId="32930" xr:uid="{00000000-0005-0000-0000-0000CF060000}"/>
    <cellStyle name="Normal 2 10 7 5 4" xfId="21137" xr:uid="{00000000-0005-0000-0000-0000D0060000}"/>
    <cellStyle name="Normal 2 10 7 5 5" xfId="27042" xr:uid="{00000000-0005-0000-0000-0000D1060000}"/>
    <cellStyle name="Normal 2 10 7 6" xfId="4209" xr:uid="{00000000-0005-0000-0000-0000D2060000}"/>
    <cellStyle name="Normal 2 10 7 6 2" xfId="15985" xr:uid="{00000000-0005-0000-0000-0000D3060000}"/>
    <cellStyle name="Normal 2 10 7 6 2 2" xfId="39554" xr:uid="{00000000-0005-0000-0000-0000D4060000}"/>
    <cellStyle name="Normal 2 10 7 6 3" xfId="10097" xr:uid="{00000000-0005-0000-0000-0000D5060000}"/>
    <cellStyle name="Normal 2 10 7 6 3 2" xfId="33666" xr:uid="{00000000-0005-0000-0000-0000D6060000}"/>
    <cellStyle name="Normal 2 10 7 6 4" xfId="21873" xr:uid="{00000000-0005-0000-0000-0000D7060000}"/>
    <cellStyle name="Normal 2 10 7 6 5" xfId="27778" xr:uid="{00000000-0005-0000-0000-0000D8060000}"/>
    <cellStyle name="Normal 2 10 7 7" xfId="4945" xr:uid="{00000000-0005-0000-0000-0000D9060000}"/>
    <cellStyle name="Normal 2 10 7 7 2" xfId="16721" xr:uid="{00000000-0005-0000-0000-0000DA060000}"/>
    <cellStyle name="Normal 2 10 7 7 2 2" xfId="40290" xr:uid="{00000000-0005-0000-0000-0000DB060000}"/>
    <cellStyle name="Normal 2 10 7 7 3" xfId="10833" xr:uid="{00000000-0005-0000-0000-0000DC060000}"/>
    <cellStyle name="Normal 2 10 7 7 3 2" xfId="34402" xr:uid="{00000000-0005-0000-0000-0000DD060000}"/>
    <cellStyle name="Normal 2 10 7 7 4" xfId="22609" xr:uid="{00000000-0005-0000-0000-0000DE060000}"/>
    <cellStyle name="Normal 2 10 7 7 5" xfId="28514" xr:uid="{00000000-0005-0000-0000-0000DF060000}"/>
    <cellStyle name="Normal 2 10 7 8" xfId="5681" xr:uid="{00000000-0005-0000-0000-0000E0060000}"/>
    <cellStyle name="Normal 2 10 7 8 2" xfId="17457" xr:uid="{00000000-0005-0000-0000-0000E1060000}"/>
    <cellStyle name="Normal 2 10 7 8 2 2" xfId="41026" xr:uid="{00000000-0005-0000-0000-0000E2060000}"/>
    <cellStyle name="Normal 2 10 7 8 3" xfId="11569" xr:uid="{00000000-0005-0000-0000-0000E3060000}"/>
    <cellStyle name="Normal 2 10 7 8 3 2" xfId="35138" xr:uid="{00000000-0005-0000-0000-0000E4060000}"/>
    <cellStyle name="Normal 2 10 7 8 4" xfId="23345" xr:uid="{00000000-0005-0000-0000-0000E5060000}"/>
    <cellStyle name="Normal 2 10 7 8 5" xfId="29250" xr:uid="{00000000-0005-0000-0000-0000E6060000}"/>
    <cellStyle name="Normal 2 10 7 9" xfId="12305" xr:uid="{00000000-0005-0000-0000-0000E7060000}"/>
    <cellStyle name="Normal 2 10 7 9 2" xfId="35874" xr:uid="{00000000-0005-0000-0000-0000E8060000}"/>
    <cellStyle name="Normal 2 10 8" xfId="975" xr:uid="{00000000-0005-0000-0000-0000E9060000}"/>
    <cellStyle name="Normal 2 10 8 2" xfId="12754" xr:uid="{00000000-0005-0000-0000-0000EA060000}"/>
    <cellStyle name="Normal 2 10 8 2 2" xfId="36323" xr:uid="{00000000-0005-0000-0000-0000EB060000}"/>
    <cellStyle name="Normal 2 10 8 3" xfId="6866" xr:uid="{00000000-0005-0000-0000-0000EC060000}"/>
    <cellStyle name="Normal 2 10 8 3 2" xfId="30435" xr:uid="{00000000-0005-0000-0000-0000ED060000}"/>
    <cellStyle name="Normal 2 10 8 4" xfId="18642" xr:uid="{00000000-0005-0000-0000-0000EE060000}"/>
    <cellStyle name="Normal 2 10 8 5" xfId="24547" xr:uid="{00000000-0005-0000-0000-0000EF060000}"/>
    <cellStyle name="Normal 2 10 9" xfId="1714" xr:uid="{00000000-0005-0000-0000-0000F0060000}"/>
    <cellStyle name="Normal 2 10 9 2" xfId="13490" xr:uid="{00000000-0005-0000-0000-0000F1060000}"/>
    <cellStyle name="Normal 2 10 9 2 2" xfId="37059" xr:uid="{00000000-0005-0000-0000-0000F2060000}"/>
    <cellStyle name="Normal 2 10 9 3" xfId="7602" xr:uid="{00000000-0005-0000-0000-0000F3060000}"/>
    <cellStyle name="Normal 2 10 9 3 2" xfId="31171" xr:uid="{00000000-0005-0000-0000-0000F4060000}"/>
    <cellStyle name="Normal 2 10 9 4" xfId="19378" xr:uid="{00000000-0005-0000-0000-0000F5060000}"/>
    <cellStyle name="Normal 2 10 9 5" xfId="25283" xr:uid="{00000000-0005-0000-0000-0000F6060000}"/>
    <cellStyle name="Normal 2 11" xfId="214" xr:uid="{00000000-0005-0000-0000-0000F7060000}"/>
    <cellStyle name="Normal 2 11 10" xfId="3198" xr:uid="{00000000-0005-0000-0000-0000F8060000}"/>
    <cellStyle name="Normal 2 11 10 2" xfId="14974" xr:uid="{00000000-0005-0000-0000-0000F9060000}"/>
    <cellStyle name="Normal 2 11 10 2 2" xfId="38543" xr:uid="{00000000-0005-0000-0000-0000FA060000}"/>
    <cellStyle name="Normal 2 11 10 3" xfId="9086" xr:uid="{00000000-0005-0000-0000-0000FB060000}"/>
    <cellStyle name="Normal 2 11 10 3 2" xfId="32655" xr:uid="{00000000-0005-0000-0000-0000FC060000}"/>
    <cellStyle name="Normal 2 11 10 4" xfId="20862" xr:uid="{00000000-0005-0000-0000-0000FD060000}"/>
    <cellStyle name="Normal 2 11 10 5" xfId="26767" xr:uid="{00000000-0005-0000-0000-0000FE060000}"/>
    <cellStyle name="Normal 2 11 11" xfId="3934" xr:uid="{00000000-0005-0000-0000-0000FF060000}"/>
    <cellStyle name="Normal 2 11 11 2" xfId="15710" xr:uid="{00000000-0005-0000-0000-000000070000}"/>
    <cellStyle name="Normal 2 11 11 2 2" xfId="39279" xr:uid="{00000000-0005-0000-0000-000001070000}"/>
    <cellStyle name="Normal 2 11 11 3" xfId="9822" xr:uid="{00000000-0005-0000-0000-000002070000}"/>
    <cellStyle name="Normal 2 11 11 3 2" xfId="33391" xr:uid="{00000000-0005-0000-0000-000003070000}"/>
    <cellStyle name="Normal 2 11 11 4" xfId="21598" xr:uid="{00000000-0005-0000-0000-000004070000}"/>
    <cellStyle name="Normal 2 11 11 5" xfId="27503" xr:uid="{00000000-0005-0000-0000-000005070000}"/>
    <cellStyle name="Normal 2 11 12" xfId="4670" xr:uid="{00000000-0005-0000-0000-000006070000}"/>
    <cellStyle name="Normal 2 11 12 2" xfId="16446" xr:uid="{00000000-0005-0000-0000-000007070000}"/>
    <cellStyle name="Normal 2 11 12 2 2" xfId="40015" xr:uid="{00000000-0005-0000-0000-000008070000}"/>
    <cellStyle name="Normal 2 11 12 3" xfId="10558" xr:uid="{00000000-0005-0000-0000-000009070000}"/>
    <cellStyle name="Normal 2 11 12 3 2" xfId="34127" xr:uid="{00000000-0005-0000-0000-00000A070000}"/>
    <cellStyle name="Normal 2 11 12 4" xfId="22334" xr:uid="{00000000-0005-0000-0000-00000B070000}"/>
    <cellStyle name="Normal 2 11 12 5" xfId="28239" xr:uid="{00000000-0005-0000-0000-00000C070000}"/>
    <cellStyle name="Normal 2 11 13" xfId="5406" xr:uid="{00000000-0005-0000-0000-00000D070000}"/>
    <cellStyle name="Normal 2 11 13 2" xfId="17182" xr:uid="{00000000-0005-0000-0000-00000E070000}"/>
    <cellStyle name="Normal 2 11 13 2 2" xfId="40751" xr:uid="{00000000-0005-0000-0000-00000F070000}"/>
    <cellStyle name="Normal 2 11 13 3" xfId="11294" xr:uid="{00000000-0005-0000-0000-000010070000}"/>
    <cellStyle name="Normal 2 11 13 3 2" xfId="34863" xr:uid="{00000000-0005-0000-0000-000011070000}"/>
    <cellStyle name="Normal 2 11 13 4" xfId="23070" xr:uid="{00000000-0005-0000-0000-000012070000}"/>
    <cellStyle name="Normal 2 11 13 5" xfId="28975" xr:uid="{00000000-0005-0000-0000-000013070000}"/>
    <cellStyle name="Normal 2 11 14" xfId="12030" xr:uid="{00000000-0005-0000-0000-000014070000}"/>
    <cellStyle name="Normal 2 11 14 2" xfId="35599" xr:uid="{00000000-0005-0000-0000-000015070000}"/>
    <cellStyle name="Normal 2 11 15" xfId="6142" xr:uid="{00000000-0005-0000-0000-000016070000}"/>
    <cellStyle name="Normal 2 11 15 2" xfId="29711" xr:uid="{00000000-0005-0000-0000-000017070000}"/>
    <cellStyle name="Normal 2 11 16" xfId="17918" xr:uid="{00000000-0005-0000-0000-000018070000}"/>
    <cellStyle name="Normal 2 11 17" xfId="23823" xr:uid="{00000000-0005-0000-0000-000019070000}"/>
    <cellStyle name="Normal 2 11 18" xfId="41487" xr:uid="{00000000-0005-0000-0000-00001A070000}"/>
    <cellStyle name="Normal 2 11 2" xfId="310" xr:uid="{00000000-0005-0000-0000-00001B070000}"/>
    <cellStyle name="Normal 2 11 2 10" xfId="4766" xr:uid="{00000000-0005-0000-0000-00001C070000}"/>
    <cellStyle name="Normal 2 11 2 10 2" xfId="16542" xr:uid="{00000000-0005-0000-0000-00001D070000}"/>
    <cellStyle name="Normal 2 11 2 10 2 2" xfId="40111" xr:uid="{00000000-0005-0000-0000-00001E070000}"/>
    <cellStyle name="Normal 2 11 2 10 3" xfId="10654" xr:uid="{00000000-0005-0000-0000-00001F070000}"/>
    <cellStyle name="Normal 2 11 2 10 3 2" xfId="34223" xr:uid="{00000000-0005-0000-0000-000020070000}"/>
    <cellStyle name="Normal 2 11 2 10 4" xfId="22430" xr:uid="{00000000-0005-0000-0000-000021070000}"/>
    <cellStyle name="Normal 2 11 2 10 5" xfId="28335" xr:uid="{00000000-0005-0000-0000-000022070000}"/>
    <cellStyle name="Normal 2 11 2 11" xfId="5502" xr:uid="{00000000-0005-0000-0000-000023070000}"/>
    <cellStyle name="Normal 2 11 2 11 2" xfId="17278" xr:uid="{00000000-0005-0000-0000-000024070000}"/>
    <cellStyle name="Normal 2 11 2 11 2 2" xfId="40847" xr:uid="{00000000-0005-0000-0000-000025070000}"/>
    <cellStyle name="Normal 2 11 2 11 3" xfId="11390" xr:uid="{00000000-0005-0000-0000-000026070000}"/>
    <cellStyle name="Normal 2 11 2 11 3 2" xfId="34959" xr:uid="{00000000-0005-0000-0000-000027070000}"/>
    <cellStyle name="Normal 2 11 2 11 4" xfId="23166" xr:uid="{00000000-0005-0000-0000-000028070000}"/>
    <cellStyle name="Normal 2 11 2 11 5" xfId="29071" xr:uid="{00000000-0005-0000-0000-000029070000}"/>
    <cellStyle name="Normal 2 11 2 12" xfId="12126" xr:uid="{00000000-0005-0000-0000-00002A070000}"/>
    <cellStyle name="Normal 2 11 2 12 2" xfId="35695" xr:uid="{00000000-0005-0000-0000-00002B070000}"/>
    <cellStyle name="Normal 2 11 2 13" xfId="6238" xr:uid="{00000000-0005-0000-0000-00002C070000}"/>
    <cellStyle name="Normal 2 11 2 13 2" xfId="29807" xr:uid="{00000000-0005-0000-0000-00002D070000}"/>
    <cellStyle name="Normal 2 11 2 14" xfId="18014" xr:uid="{00000000-0005-0000-0000-00002E070000}"/>
    <cellStyle name="Normal 2 11 2 15" xfId="23919" xr:uid="{00000000-0005-0000-0000-00002F070000}"/>
    <cellStyle name="Normal 2 11 2 16" xfId="41583" xr:uid="{00000000-0005-0000-0000-000030070000}"/>
    <cellStyle name="Normal 2 11 2 2" xfId="359" xr:uid="{00000000-0005-0000-0000-000031070000}"/>
    <cellStyle name="Normal 2 11 2 2 10" xfId="12163" xr:uid="{00000000-0005-0000-0000-000032070000}"/>
    <cellStyle name="Normal 2 11 2 2 10 2" xfId="35732" xr:uid="{00000000-0005-0000-0000-000033070000}"/>
    <cellStyle name="Normal 2 11 2 2 11" xfId="6275" xr:uid="{00000000-0005-0000-0000-000034070000}"/>
    <cellStyle name="Normal 2 11 2 2 11 2" xfId="29844" xr:uid="{00000000-0005-0000-0000-000035070000}"/>
    <cellStyle name="Normal 2 11 2 2 12" xfId="18051" xr:uid="{00000000-0005-0000-0000-000036070000}"/>
    <cellStyle name="Normal 2 11 2 2 13" xfId="23956" xr:uid="{00000000-0005-0000-0000-000037070000}"/>
    <cellStyle name="Normal 2 11 2 2 14" xfId="41620" xr:uid="{00000000-0005-0000-0000-000038070000}"/>
    <cellStyle name="Normal 2 11 2 2 2" xfId="804" xr:uid="{00000000-0005-0000-0000-000039070000}"/>
    <cellStyle name="Normal 2 11 2 2 2 10" xfId="6717" xr:uid="{00000000-0005-0000-0000-00003A070000}"/>
    <cellStyle name="Normal 2 11 2 2 2 10 2" xfId="30286" xr:uid="{00000000-0005-0000-0000-00003B070000}"/>
    <cellStyle name="Normal 2 11 2 2 2 11" xfId="18493" xr:uid="{00000000-0005-0000-0000-00003C070000}"/>
    <cellStyle name="Normal 2 11 2 2 2 12" xfId="24398" xr:uid="{00000000-0005-0000-0000-00003D070000}"/>
    <cellStyle name="Normal 2 11 2 2 2 13" xfId="42062" xr:uid="{00000000-0005-0000-0000-00003E070000}"/>
    <cellStyle name="Normal 2 11 2 2 2 2" xfId="1564" xr:uid="{00000000-0005-0000-0000-00003F070000}"/>
    <cellStyle name="Normal 2 11 2 2 2 2 2" xfId="13341" xr:uid="{00000000-0005-0000-0000-000040070000}"/>
    <cellStyle name="Normal 2 11 2 2 2 2 2 2" xfId="36910" xr:uid="{00000000-0005-0000-0000-000041070000}"/>
    <cellStyle name="Normal 2 11 2 2 2 2 3" xfId="7453" xr:uid="{00000000-0005-0000-0000-000042070000}"/>
    <cellStyle name="Normal 2 11 2 2 2 2 3 2" xfId="31022" xr:uid="{00000000-0005-0000-0000-000043070000}"/>
    <cellStyle name="Normal 2 11 2 2 2 2 4" xfId="19229" xr:uid="{00000000-0005-0000-0000-000044070000}"/>
    <cellStyle name="Normal 2 11 2 2 2 2 5" xfId="25134" xr:uid="{00000000-0005-0000-0000-000045070000}"/>
    <cellStyle name="Normal 2 11 2 2 2 3" xfId="2301" xr:uid="{00000000-0005-0000-0000-000046070000}"/>
    <cellStyle name="Normal 2 11 2 2 2 3 2" xfId="14077" xr:uid="{00000000-0005-0000-0000-000047070000}"/>
    <cellStyle name="Normal 2 11 2 2 2 3 2 2" xfId="37646" xr:uid="{00000000-0005-0000-0000-000048070000}"/>
    <cellStyle name="Normal 2 11 2 2 2 3 3" xfId="8189" xr:uid="{00000000-0005-0000-0000-000049070000}"/>
    <cellStyle name="Normal 2 11 2 2 2 3 3 2" xfId="31758" xr:uid="{00000000-0005-0000-0000-00004A070000}"/>
    <cellStyle name="Normal 2 11 2 2 2 3 4" xfId="19965" xr:uid="{00000000-0005-0000-0000-00004B070000}"/>
    <cellStyle name="Normal 2 11 2 2 2 3 5" xfId="25870" xr:uid="{00000000-0005-0000-0000-00004C070000}"/>
    <cellStyle name="Normal 2 11 2 2 2 4" xfId="3037" xr:uid="{00000000-0005-0000-0000-00004D070000}"/>
    <cellStyle name="Normal 2 11 2 2 2 4 2" xfId="14813" xr:uid="{00000000-0005-0000-0000-00004E070000}"/>
    <cellStyle name="Normal 2 11 2 2 2 4 2 2" xfId="38382" xr:uid="{00000000-0005-0000-0000-00004F070000}"/>
    <cellStyle name="Normal 2 11 2 2 2 4 3" xfId="8925" xr:uid="{00000000-0005-0000-0000-000050070000}"/>
    <cellStyle name="Normal 2 11 2 2 2 4 3 2" xfId="32494" xr:uid="{00000000-0005-0000-0000-000051070000}"/>
    <cellStyle name="Normal 2 11 2 2 2 4 4" xfId="20701" xr:uid="{00000000-0005-0000-0000-000052070000}"/>
    <cellStyle name="Normal 2 11 2 2 2 4 5" xfId="26606" xr:uid="{00000000-0005-0000-0000-000053070000}"/>
    <cellStyle name="Normal 2 11 2 2 2 5" xfId="3773" xr:uid="{00000000-0005-0000-0000-000054070000}"/>
    <cellStyle name="Normal 2 11 2 2 2 5 2" xfId="15549" xr:uid="{00000000-0005-0000-0000-000055070000}"/>
    <cellStyle name="Normal 2 11 2 2 2 5 2 2" xfId="39118" xr:uid="{00000000-0005-0000-0000-000056070000}"/>
    <cellStyle name="Normal 2 11 2 2 2 5 3" xfId="9661" xr:uid="{00000000-0005-0000-0000-000057070000}"/>
    <cellStyle name="Normal 2 11 2 2 2 5 3 2" xfId="33230" xr:uid="{00000000-0005-0000-0000-000058070000}"/>
    <cellStyle name="Normal 2 11 2 2 2 5 4" xfId="21437" xr:uid="{00000000-0005-0000-0000-000059070000}"/>
    <cellStyle name="Normal 2 11 2 2 2 5 5" xfId="27342" xr:uid="{00000000-0005-0000-0000-00005A070000}"/>
    <cellStyle name="Normal 2 11 2 2 2 6" xfId="4509" xr:uid="{00000000-0005-0000-0000-00005B070000}"/>
    <cellStyle name="Normal 2 11 2 2 2 6 2" xfId="16285" xr:uid="{00000000-0005-0000-0000-00005C070000}"/>
    <cellStyle name="Normal 2 11 2 2 2 6 2 2" xfId="39854" xr:uid="{00000000-0005-0000-0000-00005D070000}"/>
    <cellStyle name="Normal 2 11 2 2 2 6 3" xfId="10397" xr:uid="{00000000-0005-0000-0000-00005E070000}"/>
    <cellStyle name="Normal 2 11 2 2 2 6 3 2" xfId="33966" xr:uid="{00000000-0005-0000-0000-00005F070000}"/>
    <cellStyle name="Normal 2 11 2 2 2 6 4" xfId="22173" xr:uid="{00000000-0005-0000-0000-000060070000}"/>
    <cellStyle name="Normal 2 11 2 2 2 6 5" xfId="28078" xr:uid="{00000000-0005-0000-0000-000061070000}"/>
    <cellStyle name="Normal 2 11 2 2 2 7" xfId="5245" xr:uid="{00000000-0005-0000-0000-000062070000}"/>
    <cellStyle name="Normal 2 11 2 2 2 7 2" xfId="17021" xr:uid="{00000000-0005-0000-0000-000063070000}"/>
    <cellStyle name="Normal 2 11 2 2 2 7 2 2" xfId="40590" xr:uid="{00000000-0005-0000-0000-000064070000}"/>
    <cellStyle name="Normal 2 11 2 2 2 7 3" xfId="11133" xr:uid="{00000000-0005-0000-0000-000065070000}"/>
    <cellStyle name="Normal 2 11 2 2 2 7 3 2" xfId="34702" xr:uid="{00000000-0005-0000-0000-000066070000}"/>
    <cellStyle name="Normal 2 11 2 2 2 7 4" xfId="22909" xr:uid="{00000000-0005-0000-0000-000067070000}"/>
    <cellStyle name="Normal 2 11 2 2 2 7 5" xfId="28814" xr:uid="{00000000-0005-0000-0000-000068070000}"/>
    <cellStyle name="Normal 2 11 2 2 2 8" xfId="5981" xr:uid="{00000000-0005-0000-0000-000069070000}"/>
    <cellStyle name="Normal 2 11 2 2 2 8 2" xfId="17757" xr:uid="{00000000-0005-0000-0000-00006A070000}"/>
    <cellStyle name="Normal 2 11 2 2 2 8 2 2" xfId="41326" xr:uid="{00000000-0005-0000-0000-00006B070000}"/>
    <cellStyle name="Normal 2 11 2 2 2 8 3" xfId="11869" xr:uid="{00000000-0005-0000-0000-00006C070000}"/>
    <cellStyle name="Normal 2 11 2 2 2 8 3 2" xfId="35438" xr:uid="{00000000-0005-0000-0000-00006D070000}"/>
    <cellStyle name="Normal 2 11 2 2 2 8 4" xfId="23645" xr:uid="{00000000-0005-0000-0000-00006E070000}"/>
    <cellStyle name="Normal 2 11 2 2 2 8 5" xfId="29550" xr:uid="{00000000-0005-0000-0000-00006F070000}"/>
    <cellStyle name="Normal 2 11 2 2 2 9" xfId="12605" xr:uid="{00000000-0005-0000-0000-000070070000}"/>
    <cellStyle name="Normal 2 11 2 2 2 9 2" xfId="36174" xr:uid="{00000000-0005-0000-0000-000071070000}"/>
    <cellStyle name="Normal 2 11 2 2 3" xfId="1121" xr:uid="{00000000-0005-0000-0000-000072070000}"/>
    <cellStyle name="Normal 2 11 2 2 3 2" xfId="12899" xr:uid="{00000000-0005-0000-0000-000073070000}"/>
    <cellStyle name="Normal 2 11 2 2 3 2 2" xfId="36468" xr:uid="{00000000-0005-0000-0000-000074070000}"/>
    <cellStyle name="Normal 2 11 2 2 3 3" xfId="7011" xr:uid="{00000000-0005-0000-0000-000075070000}"/>
    <cellStyle name="Normal 2 11 2 2 3 3 2" xfId="30580" xr:uid="{00000000-0005-0000-0000-000076070000}"/>
    <cellStyle name="Normal 2 11 2 2 3 4" xfId="18787" xr:uid="{00000000-0005-0000-0000-000077070000}"/>
    <cellStyle name="Normal 2 11 2 2 3 5" xfId="24692" xr:uid="{00000000-0005-0000-0000-000078070000}"/>
    <cellStyle name="Normal 2 11 2 2 4" xfId="1859" xr:uid="{00000000-0005-0000-0000-000079070000}"/>
    <cellStyle name="Normal 2 11 2 2 4 2" xfId="13635" xr:uid="{00000000-0005-0000-0000-00007A070000}"/>
    <cellStyle name="Normal 2 11 2 2 4 2 2" xfId="37204" xr:uid="{00000000-0005-0000-0000-00007B070000}"/>
    <cellStyle name="Normal 2 11 2 2 4 3" xfId="7747" xr:uid="{00000000-0005-0000-0000-00007C070000}"/>
    <cellStyle name="Normal 2 11 2 2 4 3 2" xfId="31316" xr:uid="{00000000-0005-0000-0000-00007D070000}"/>
    <cellStyle name="Normal 2 11 2 2 4 4" xfId="19523" xr:uid="{00000000-0005-0000-0000-00007E070000}"/>
    <cellStyle name="Normal 2 11 2 2 4 5" xfId="25428" xr:uid="{00000000-0005-0000-0000-00007F070000}"/>
    <cellStyle name="Normal 2 11 2 2 5" xfId="2595" xr:uid="{00000000-0005-0000-0000-000080070000}"/>
    <cellStyle name="Normal 2 11 2 2 5 2" xfId="14371" xr:uid="{00000000-0005-0000-0000-000081070000}"/>
    <cellStyle name="Normal 2 11 2 2 5 2 2" xfId="37940" xr:uid="{00000000-0005-0000-0000-000082070000}"/>
    <cellStyle name="Normal 2 11 2 2 5 3" xfId="8483" xr:uid="{00000000-0005-0000-0000-000083070000}"/>
    <cellStyle name="Normal 2 11 2 2 5 3 2" xfId="32052" xr:uid="{00000000-0005-0000-0000-000084070000}"/>
    <cellStyle name="Normal 2 11 2 2 5 4" xfId="20259" xr:uid="{00000000-0005-0000-0000-000085070000}"/>
    <cellStyle name="Normal 2 11 2 2 5 5" xfId="26164" xr:uid="{00000000-0005-0000-0000-000086070000}"/>
    <cellStyle name="Normal 2 11 2 2 6" xfId="3331" xr:uid="{00000000-0005-0000-0000-000087070000}"/>
    <cellStyle name="Normal 2 11 2 2 6 2" xfId="15107" xr:uid="{00000000-0005-0000-0000-000088070000}"/>
    <cellStyle name="Normal 2 11 2 2 6 2 2" xfId="38676" xr:uid="{00000000-0005-0000-0000-000089070000}"/>
    <cellStyle name="Normal 2 11 2 2 6 3" xfId="9219" xr:uid="{00000000-0005-0000-0000-00008A070000}"/>
    <cellStyle name="Normal 2 11 2 2 6 3 2" xfId="32788" xr:uid="{00000000-0005-0000-0000-00008B070000}"/>
    <cellStyle name="Normal 2 11 2 2 6 4" xfId="20995" xr:uid="{00000000-0005-0000-0000-00008C070000}"/>
    <cellStyle name="Normal 2 11 2 2 6 5" xfId="26900" xr:uid="{00000000-0005-0000-0000-00008D070000}"/>
    <cellStyle name="Normal 2 11 2 2 7" xfId="4067" xr:uid="{00000000-0005-0000-0000-00008E070000}"/>
    <cellStyle name="Normal 2 11 2 2 7 2" xfId="15843" xr:uid="{00000000-0005-0000-0000-00008F070000}"/>
    <cellStyle name="Normal 2 11 2 2 7 2 2" xfId="39412" xr:uid="{00000000-0005-0000-0000-000090070000}"/>
    <cellStyle name="Normal 2 11 2 2 7 3" xfId="9955" xr:uid="{00000000-0005-0000-0000-000091070000}"/>
    <cellStyle name="Normal 2 11 2 2 7 3 2" xfId="33524" xr:uid="{00000000-0005-0000-0000-000092070000}"/>
    <cellStyle name="Normal 2 11 2 2 7 4" xfId="21731" xr:uid="{00000000-0005-0000-0000-000093070000}"/>
    <cellStyle name="Normal 2 11 2 2 7 5" xfId="27636" xr:uid="{00000000-0005-0000-0000-000094070000}"/>
    <cellStyle name="Normal 2 11 2 2 8" xfId="4803" xr:uid="{00000000-0005-0000-0000-000095070000}"/>
    <cellStyle name="Normal 2 11 2 2 8 2" xfId="16579" xr:uid="{00000000-0005-0000-0000-000096070000}"/>
    <cellStyle name="Normal 2 11 2 2 8 2 2" xfId="40148" xr:uid="{00000000-0005-0000-0000-000097070000}"/>
    <cellStyle name="Normal 2 11 2 2 8 3" xfId="10691" xr:uid="{00000000-0005-0000-0000-000098070000}"/>
    <cellStyle name="Normal 2 11 2 2 8 3 2" xfId="34260" xr:uid="{00000000-0005-0000-0000-000099070000}"/>
    <cellStyle name="Normal 2 11 2 2 8 4" xfId="22467" xr:uid="{00000000-0005-0000-0000-00009A070000}"/>
    <cellStyle name="Normal 2 11 2 2 8 5" xfId="28372" xr:uid="{00000000-0005-0000-0000-00009B070000}"/>
    <cellStyle name="Normal 2 11 2 2 9" xfId="5539" xr:uid="{00000000-0005-0000-0000-00009C070000}"/>
    <cellStyle name="Normal 2 11 2 2 9 2" xfId="17315" xr:uid="{00000000-0005-0000-0000-00009D070000}"/>
    <cellStyle name="Normal 2 11 2 2 9 2 2" xfId="40884" xr:uid="{00000000-0005-0000-0000-00009E070000}"/>
    <cellStyle name="Normal 2 11 2 2 9 3" xfId="11427" xr:uid="{00000000-0005-0000-0000-00009F070000}"/>
    <cellStyle name="Normal 2 11 2 2 9 3 2" xfId="34996" xr:uid="{00000000-0005-0000-0000-0000A0070000}"/>
    <cellStyle name="Normal 2 11 2 2 9 4" xfId="23203" xr:uid="{00000000-0005-0000-0000-0000A1070000}"/>
    <cellStyle name="Normal 2 11 2 2 9 5" xfId="29108" xr:uid="{00000000-0005-0000-0000-0000A2070000}"/>
    <cellStyle name="Normal 2 11 2 3" xfId="766" xr:uid="{00000000-0005-0000-0000-0000A3070000}"/>
    <cellStyle name="Normal 2 11 2 3 10" xfId="6680" xr:uid="{00000000-0005-0000-0000-0000A4070000}"/>
    <cellStyle name="Normal 2 11 2 3 10 2" xfId="30249" xr:uid="{00000000-0005-0000-0000-0000A5070000}"/>
    <cellStyle name="Normal 2 11 2 3 11" xfId="18456" xr:uid="{00000000-0005-0000-0000-0000A6070000}"/>
    <cellStyle name="Normal 2 11 2 3 12" xfId="24361" xr:uid="{00000000-0005-0000-0000-0000A7070000}"/>
    <cellStyle name="Normal 2 11 2 3 13" xfId="42025" xr:uid="{00000000-0005-0000-0000-0000A8070000}"/>
    <cellStyle name="Normal 2 11 2 3 2" xfId="1527" xr:uid="{00000000-0005-0000-0000-0000A9070000}"/>
    <cellStyle name="Normal 2 11 2 3 2 2" xfId="13304" xr:uid="{00000000-0005-0000-0000-0000AA070000}"/>
    <cellStyle name="Normal 2 11 2 3 2 2 2" xfId="36873" xr:uid="{00000000-0005-0000-0000-0000AB070000}"/>
    <cellStyle name="Normal 2 11 2 3 2 3" xfId="7416" xr:uid="{00000000-0005-0000-0000-0000AC070000}"/>
    <cellStyle name="Normal 2 11 2 3 2 3 2" xfId="30985" xr:uid="{00000000-0005-0000-0000-0000AD070000}"/>
    <cellStyle name="Normal 2 11 2 3 2 4" xfId="19192" xr:uid="{00000000-0005-0000-0000-0000AE070000}"/>
    <cellStyle name="Normal 2 11 2 3 2 5" xfId="25097" xr:uid="{00000000-0005-0000-0000-0000AF070000}"/>
    <cellStyle name="Normal 2 11 2 3 3" xfId="2264" xr:uid="{00000000-0005-0000-0000-0000B0070000}"/>
    <cellStyle name="Normal 2 11 2 3 3 2" xfId="14040" xr:uid="{00000000-0005-0000-0000-0000B1070000}"/>
    <cellStyle name="Normal 2 11 2 3 3 2 2" xfId="37609" xr:uid="{00000000-0005-0000-0000-0000B2070000}"/>
    <cellStyle name="Normal 2 11 2 3 3 3" xfId="8152" xr:uid="{00000000-0005-0000-0000-0000B3070000}"/>
    <cellStyle name="Normal 2 11 2 3 3 3 2" xfId="31721" xr:uid="{00000000-0005-0000-0000-0000B4070000}"/>
    <cellStyle name="Normal 2 11 2 3 3 4" xfId="19928" xr:uid="{00000000-0005-0000-0000-0000B5070000}"/>
    <cellStyle name="Normal 2 11 2 3 3 5" xfId="25833" xr:uid="{00000000-0005-0000-0000-0000B6070000}"/>
    <cellStyle name="Normal 2 11 2 3 4" xfId="3000" xr:uid="{00000000-0005-0000-0000-0000B7070000}"/>
    <cellStyle name="Normal 2 11 2 3 4 2" xfId="14776" xr:uid="{00000000-0005-0000-0000-0000B8070000}"/>
    <cellStyle name="Normal 2 11 2 3 4 2 2" xfId="38345" xr:uid="{00000000-0005-0000-0000-0000B9070000}"/>
    <cellStyle name="Normal 2 11 2 3 4 3" xfId="8888" xr:uid="{00000000-0005-0000-0000-0000BA070000}"/>
    <cellStyle name="Normal 2 11 2 3 4 3 2" xfId="32457" xr:uid="{00000000-0005-0000-0000-0000BB070000}"/>
    <cellStyle name="Normal 2 11 2 3 4 4" xfId="20664" xr:uid="{00000000-0005-0000-0000-0000BC070000}"/>
    <cellStyle name="Normal 2 11 2 3 4 5" xfId="26569" xr:uid="{00000000-0005-0000-0000-0000BD070000}"/>
    <cellStyle name="Normal 2 11 2 3 5" xfId="3736" xr:uid="{00000000-0005-0000-0000-0000BE070000}"/>
    <cellStyle name="Normal 2 11 2 3 5 2" xfId="15512" xr:uid="{00000000-0005-0000-0000-0000BF070000}"/>
    <cellStyle name="Normal 2 11 2 3 5 2 2" xfId="39081" xr:uid="{00000000-0005-0000-0000-0000C0070000}"/>
    <cellStyle name="Normal 2 11 2 3 5 3" xfId="9624" xr:uid="{00000000-0005-0000-0000-0000C1070000}"/>
    <cellStyle name="Normal 2 11 2 3 5 3 2" xfId="33193" xr:uid="{00000000-0005-0000-0000-0000C2070000}"/>
    <cellStyle name="Normal 2 11 2 3 5 4" xfId="21400" xr:uid="{00000000-0005-0000-0000-0000C3070000}"/>
    <cellStyle name="Normal 2 11 2 3 5 5" xfId="27305" xr:uid="{00000000-0005-0000-0000-0000C4070000}"/>
    <cellStyle name="Normal 2 11 2 3 6" xfId="4472" xr:uid="{00000000-0005-0000-0000-0000C5070000}"/>
    <cellStyle name="Normal 2 11 2 3 6 2" xfId="16248" xr:uid="{00000000-0005-0000-0000-0000C6070000}"/>
    <cellStyle name="Normal 2 11 2 3 6 2 2" xfId="39817" xr:uid="{00000000-0005-0000-0000-0000C7070000}"/>
    <cellStyle name="Normal 2 11 2 3 6 3" xfId="10360" xr:uid="{00000000-0005-0000-0000-0000C8070000}"/>
    <cellStyle name="Normal 2 11 2 3 6 3 2" xfId="33929" xr:uid="{00000000-0005-0000-0000-0000C9070000}"/>
    <cellStyle name="Normal 2 11 2 3 6 4" xfId="22136" xr:uid="{00000000-0005-0000-0000-0000CA070000}"/>
    <cellStyle name="Normal 2 11 2 3 6 5" xfId="28041" xr:uid="{00000000-0005-0000-0000-0000CB070000}"/>
    <cellStyle name="Normal 2 11 2 3 7" xfId="5208" xr:uid="{00000000-0005-0000-0000-0000CC070000}"/>
    <cellStyle name="Normal 2 11 2 3 7 2" xfId="16984" xr:uid="{00000000-0005-0000-0000-0000CD070000}"/>
    <cellStyle name="Normal 2 11 2 3 7 2 2" xfId="40553" xr:uid="{00000000-0005-0000-0000-0000CE070000}"/>
    <cellStyle name="Normal 2 11 2 3 7 3" xfId="11096" xr:uid="{00000000-0005-0000-0000-0000CF070000}"/>
    <cellStyle name="Normal 2 11 2 3 7 3 2" xfId="34665" xr:uid="{00000000-0005-0000-0000-0000D0070000}"/>
    <cellStyle name="Normal 2 11 2 3 7 4" xfId="22872" xr:uid="{00000000-0005-0000-0000-0000D1070000}"/>
    <cellStyle name="Normal 2 11 2 3 7 5" xfId="28777" xr:uid="{00000000-0005-0000-0000-0000D2070000}"/>
    <cellStyle name="Normal 2 11 2 3 8" xfId="5944" xr:uid="{00000000-0005-0000-0000-0000D3070000}"/>
    <cellStyle name="Normal 2 11 2 3 8 2" xfId="17720" xr:uid="{00000000-0005-0000-0000-0000D4070000}"/>
    <cellStyle name="Normal 2 11 2 3 8 2 2" xfId="41289" xr:uid="{00000000-0005-0000-0000-0000D5070000}"/>
    <cellStyle name="Normal 2 11 2 3 8 3" xfId="11832" xr:uid="{00000000-0005-0000-0000-0000D6070000}"/>
    <cellStyle name="Normal 2 11 2 3 8 3 2" xfId="35401" xr:uid="{00000000-0005-0000-0000-0000D7070000}"/>
    <cellStyle name="Normal 2 11 2 3 8 4" xfId="23608" xr:uid="{00000000-0005-0000-0000-0000D8070000}"/>
    <cellStyle name="Normal 2 11 2 3 8 5" xfId="29513" xr:uid="{00000000-0005-0000-0000-0000D9070000}"/>
    <cellStyle name="Normal 2 11 2 3 9" xfId="12568" xr:uid="{00000000-0005-0000-0000-0000DA070000}"/>
    <cellStyle name="Normal 2 11 2 3 9 2" xfId="36137" xr:uid="{00000000-0005-0000-0000-0000DB070000}"/>
    <cellStyle name="Normal 2 11 2 4" xfId="510" xr:uid="{00000000-0005-0000-0000-0000DC070000}"/>
    <cellStyle name="Normal 2 11 2 4 10" xfId="6424" xr:uid="{00000000-0005-0000-0000-0000DD070000}"/>
    <cellStyle name="Normal 2 11 2 4 10 2" xfId="29993" xr:uid="{00000000-0005-0000-0000-0000DE070000}"/>
    <cellStyle name="Normal 2 11 2 4 11" xfId="18200" xr:uid="{00000000-0005-0000-0000-0000DF070000}"/>
    <cellStyle name="Normal 2 11 2 4 12" xfId="24105" xr:uid="{00000000-0005-0000-0000-0000E0070000}"/>
    <cellStyle name="Normal 2 11 2 4 13" xfId="41769" xr:uid="{00000000-0005-0000-0000-0000E1070000}"/>
    <cellStyle name="Normal 2 11 2 4 2" xfId="1271" xr:uid="{00000000-0005-0000-0000-0000E2070000}"/>
    <cellStyle name="Normal 2 11 2 4 2 2" xfId="13048" xr:uid="{00000000-0005-0000-0000-0000E3070000}"/>
    <cellStyle name="Normal 2 11 2 4 2 2 2" xfId="36617" xr:uid="{00000000-0005-0000-0000-0000E4070000}"/>
    <cellStyle name="Normal 2 11 2 4 2 3" xfId="7160" xr:uid="{00000000-0005-0000-0000-0000E5070000}"/>
    <cellStyle name="Normal 2 11 2 4 2 3 2" xfId="30729" xr:uid="{00000000-0005-0000-0000-0000E6070000}"/>
    <cellStyle name="Normal 2 11 2 4 2 4" xfId="18936" xr:uid="{00000000-0005-0000-0000-0000E7070000}"/>
    <cellStyle name="Normal 2 11 2 4 2 5" xfId="24841" xr:uid="{00000000-0005-0000-0000-0000E8070000}"/>
    <cellStyle name="Normal 2 11 2 4 3" xfId="2008" xr:uid="{00000000-0005-0000-0000-0000E9070000}"/>
    <cellStyle name="Normal 2 11 2 4 3 2" xfId="13784" xr:uid="{00000000-0005-0000-0000-0000EA070000}"/>
    <cellStyle name="Normal 2 11 2 4 3 2 2" xfId="37353" xr:uid="{00000000-0005-0000-0000-0000EB070000}"/>
    <cellStyle name="Normal 2 11 2 4 3 3" xfId="7896" xr:uid="{00000000-0005-0000-0000-0000EC070000}"/>
    <cellStyle name="Normal 2 11 2 4 3 3 2" xfId="31465" xr:uid="{00000000-0005-0000-0000-0000ED070000}"/>
    <cellStyle name="Normal 2 11 2 4 3 4" xfId="19672" xr:uid="{00000000-0005-0000-0000-0000EE070000}"/>
    <cellStyle name="Normal 2 11 2 4 3 5" xfId="25577" xr:uid="{00000000-0005-0000-0000-0000EF070000}"/>
    <cellStyle name="Normal 2 11 2 4 4" xfId="2744" xr:uid="{00000000-0005-0000-0000-0000F0070000}"/>
    <cellStyle name="Normal 2 11 2 4 4 2" xfId="14520" xr:uid="{00000000-0005-0000-0000-0000F1070000}"/>
    <cellStyle name="Normal 2 11 2 4 4 2 2" xfId="38089" xr:uid="{00000000-0005-0000-0000-0000F2070000}"/>
    <cellStyle name="Normal 2 11 2 4 4 3" xfId="8632" xr:uid="{00000000-0005-0000-0000-0000F3070000}"/>
    <cellStyle name="Normal 2 11 2 4 4 3 2" xfId="32201" xr:uid="{00000000-0005-0000-0000-0000F4070000}"/>
    <cellStyle name="Normal 2 11 2 4 4 4" xfId="20408" xr:uid="{00000000-0005-0000-0000-0000F5070000}"/>
    <cellStyle name="Normal 2 11 2 4 4 5" xfId="26313" xr:uid="{00000000-0005-0000-0000-0000F6070000}"/>
    <cellStyle name="Normal 2 11 2 4 5" xfId="3480" xr:uid="{00000000-0005-0000-0000-0000F7070000}"/>
    <cellStyle name="Normal 2 11 2 4 5 2" xfId="15256" xr:uid="{00000000-0005-0000-0000-0000F8070000}"/>
    <cellStyle name="Normal 2 11 2 4 5 2 2" xfId="38825" xr:uid="{00000000-0005-0000-0000-0000F9070000}"/>
    <cellStyle name="Normal 2 11 2 4 5 3" xfId="9368" xr:uid="{00000000-0005-0000-0000-0000FA070000}"/>
    <cellStyle name="Normal 2 11 2 4 5 3 2" xfId="32937" xr:uid="{00000000-0005-0000-0000-0000FB070000}"/>
    <cellStyle name="Normal 2 11 2 4 5 4" xfId="21144" xr:uid="{00000000-0005-0000-0000-0000FC070000}"/>
    <cellStyle name="Normal 2 11 2 4 5 5" xfId="27049" xr:uid="{00000000-0005-0000-0000-0000FD070000}"/>
    <cellStyle name="Normal 2 11 2 4 6" xfId="4216" xr:uid="{00000000-0005-0000-0000-0000FE070000}"/>
    <cellStyle name="Normal 2 11 2 4 6 2" xfId="15992" xr:uid="{00000000-0005-0000-0000-0000FF070000}"/>
    <cellStyle name="Normal 2 11 2 4 6 2 2" xfId="39561" xr:uid="{00000000-0005-0000-0000-000000080000}"/>
    <cellStyle name="Normal 2 11 2 4 6 3" xfId="10104" xr:uid="{00000000-0005-0000-0000-000001080000}"/>
    <cellStyle name="Normal 2 11 2 4 6 3 2" xfId="33673" xr:uid="{00000000-0005-0000-0000-000002080000}"/>
    <cellStyle name="Normal 2 11 2 4 6 4" xfId="21880" xr:uid="{00000000-0005-0000-0000-000003080000}"/>
    <cellStyle name="Normal 2 11 2 4 6 5" xfId="27785" xr:uid="{00000000-0005-0000-0000-000004080000}"/>
    <cellStyle name="Normal 2 11 2 4 7" xfId="4952" xr:uid="{00000000-0005-0000-0000-000005080000}"/>
    <cellStyle name="Normal 2 11 2 4 7 2" xfId="16728" xr:uid="{00000000-0005-0000-0000-000006080000}"/>
    <cellStyle name="Normal 2 11 2 4 7 2 2" xfId="40297" xr:uid="{00000000-0005-0000-0000-000007080000}"/>
    <cellStyle name="Normal 2 11 2 4 7 3" xfId="10840" xr:uid="{00000000-0005-0000-0000-000008080000}"/>
    <cellStyle name="Normal 2 11 2 4 7 3 2" xfId="34409" xr:uid="{00000000-0005-0000-0000-000009080000}"/>
    <cellStyle name="Normal 2 11 2 4 7 4" xfId="22616" xr:uid="{00000000-0005-0000-0000-00000A080000}"/>
    <cellStyle name="Normal 2 11 2 4 7 5" xfId="28521" xr:uid="{00000000-0005-0000-0000-00000B080000}"/>
    <cellStyle name="Normal 2 11 2 4 8" xfId="5688" xr:uid="{00000000-0005-0000-0000-00000C080000}"/>
    <cellStyle name="Normal 2 11 2 4 8 2" xfId="17464" xr:uid="{00000000-0005-0000-0000-00000D080000}"/>
    <cellStyle name="Normal 2 11 2 4 8 2 2" xfId="41033" xr:uid="{00000000-0005-0000-0000-00000E080000}"/>
    <cellStyle name="Normal 2 11 2 4 8 3" xfId="11576" xr:uid="{00000000-0005-0000-0000-00000F080000}"/>
    <cellStyle name="Normal 2 11 2 4 8 3 2" xfId="35145" xr:uid="{00000000-0005-0000-0000-000010080000}"/>
    <cellStyle name="Normal 2 11 2 4 8 4" xfId="23352" xr:uid="{00000000-0005-0000-0000-000011080000}"/>
    <cellStyle name="Normal 2 11 2 4 8 5" xfId="29257" xr:uid="{00000000-0005-0000-0000-000012080000}"/>
    <cellStyle name="Normal 2 11 2 4 9" xfId="12312" xr:uid="{00000000-0005-0000-0000-000013080000}"/>
    <cellStyle name="Normal 2 11 2 4 9 2" xfId="35881" xr:uid="{00000000-0005-0000-0000-000014080000}"/>
    <cellStyle name="Normal 2 11 2 5" xfId="1083" xr:uid="{00000000-0005-0000-0000-000015080000}"/>
    <cellStyle name="Normal 2 11 2 5 2" xfId="12862" xr:uid="{00000000-0005-0000-0000-000016080000}"/>
    <cellStyle name="Normal 2 11 2 5 2 2" xfId="36431" xr:uid="{00000000-0005-0000-0000-000017080000}"/>
    <cellStyle name="Normal 2 11 2 5 3" xfId="6974" xr:uid="{00000000-0005-0000-0000-000018080000}"/>
    <cellStyle name="Normal 2 11 2 5 3 2" xfId="30543" xr:uid="{00000000-0005-0000-0000-000019080000}"/>
    <cellStyle name="Normal 2 11 2 5 4" xfId="18750" xr:uid="{00000000-0005-0000-0000-00001A080000}"/>
    <cellStyle name="Normal 2 11 2 5 5" xfId="24655" xr:uid="{00000000-0005-0000-0000-00001B080000}"/>
    <cellStyle name="Normal 2 11 2 6" xfId="1822" xr:uid="{00000000-0005-0000-0000-00001C080000}"/>
    <cellStyle name="Normal 2 11 2 6 2" xfId="13598" xr:uid="{00000000-0005-0000-0000-00001D080000}"/>
    <cellStyle name="Normal 2 11 2 6 2 2" xfId="37167" xr:uid="{00000000-0005-0000-0000-00001E080000}"/>
    <cellStyle name="Normal 2 11 2 6 3" xfId="7710" xr:uid="{00000000-0005-0000-0000-00001F080000}"/>
    <cellStyle name="Normal 2 11 2 6 3 2" xfId="31279" xr:uid="{00000000-0005-0000-0000-000020080000}"/>
    <cellStyle name="Normal 2 11 2 6 4" xfId="19486" xr:uid="{00000000-0005-0000-0000-000021080000}"/>
    <cellStyle name="Normal 2 11 2 6 5" xfId="25391" xr:uid="{00000000-0005-0000-0000-000022080000}"/>
    <cellStyle name="Normal 2 11 2 7" xfId="2558" xr:uid="{00000000-0005-0000-0000-000023080000}"/>
    <cellStyle name="Normal 2 11 2 7 2" xfId="14334" xr:uid="{00000000-0005-0000-0000-000024080000}"/>
    <cellStyle name="Normal 2 11 2 7 2 2" xfId="37903" xr:uid="{00000000-0005-0000-0000-000025080000}"/>
    <cellStyle name="Normal 2 11 2 7 3" xfId="8446" xr:uid="{00000000-0005-0000-0000-000026080000}"/>
    <cellStyle name="Normal 2 11 2 7 3 2" xfId="32015" xr:uid="{00000000-0005-0000-0000-000027080000}"/>
    <cellStyle name="Normal 2 11 2 7 4" xfId="20222" xr:uid="{00000000-0005-0000-0000-000028080000}"/>
    <cellStyle name="Normal 2 11 2 7 5" xfId="26127" xr:uid="{00000000-0005-0000-0000-000029080000}"/>
    <cellStyle name="Normal 2 11 2 8" xfId="3294" xr:uid="{00000000-0005-0000-0000-00002A080000}"/>
    <cellStyle name="Normal 2 11 2 8 2" xfId="15070" xr:uid="{00000000-0005-0000-0000-00002B080000}"/>
    <cellStyle name="Normal 2 11 2 8 2 2" xfId="38639" xr:uid="{00000000-0005-0000-0000-00002C080000}"/>
    <cellStyle name="Normal 2 11 2 8 3" xfId="9182" xr:uid="{00000000-0005-0000-0000-00002D080000}"/>
    <cellStyle name="Normal 2 11 2 8 3 2" xfId="32751" xr:uid="{00000000-0005-0000-0000-00002E080000}"/>
    <cellStyle name="Normal 2 11 2 8 4" xfId="20958" xr:uid="{00000000-0005-0000-0000-00002F080000}"/>
    <cellStyle name="Normal 2 11 2 8 5" xfId="26863" xr:uid="{00000000-0005-0000-0000-000030080000}"/>
    <cellStyle name="Normal 2 11 2 9" xfId="4030" xr:uid="{00000000-0005-0000-0000-000031080000}"/>
    <cellStyle name="Normal 2 11 2 9 2" xfId="15806" xr:uid="{00000000-0005-0000-0000-000032080000}"/>
    <cellStyle name="Normal 2 11 2 9 2 2" xfId="39375" xr:uid="{00000000-0005-0000-0000-000033080000}"/>
    <cellStyle name="Normal 2 11 2 9 3" xfId="9918" xr:uid="{00000000-0005-0000-0000-000034080000}"/>
    <cellStyle name="Normal 2 11 2 9 3 2" xfId="33487" xr:uid="{00000000-0005-0000-0000-000035080000}"/>
    <cellStyle name="Normal 2 11 2 9 4" xfId="21694" xr:uid="{00000000-0005-0000-0000-000036080000}"/>
    <cellStyle name="Normal 2 11 2 9 5" xfId="27599" xr:uid="{00000000-0005-0000-0000-000037080000}"/>
    <cellStyle name="Normal 2 11 3" xfId="262" xr:uid="{00000000-0005-0000-0000-000038080000}"/>
    <cellStyle name="Normal 2 11 3 10" xfId="4718" xr:uid="{00000000-0005-0000-0000-000039080000}"/>
    <cellStyle name="Normal 2 11 3 10 2" xfId="16494" xr:uid="{00000000-0005-0000-0000-00003A080000}"/>
    <cellStyle name="Normal 2 11 3 10 2 2" xfId="40063" xr:uid="{00000000-0005-0000-0000-00003B080000}"/>
    <cellStyle name="Normal 2 11 3 10 3" xfId="10606" xr:uid="{00000000-0005-0000-0000-00003C080000}"/>
    <cellStyle name="Normal 2 11 3 10 3 2" xfId="34175" xr:uid="{00000000-0005-0000-0000-00003D080000}"/>
    <cellStyle name="Normal 2 11 3 10 4" xfId="22382" xr:uid="{00000000-0005-0000-0000-00003E080000}"/>
    <cellStyle name="Normal 2 11 3 10 5" xfId="28287" xr:uid="{00000000-0005-0000-0000-00003F080000}"/>
    <cellStyle name="Normal 2 11 3 11" xfId="5454" xr:uid="{00000000-0005-0000-0000-000040080000}"/>
    <cellStyle name="Normal 2 11 3 11 2" xfId="17230" xr:uid="{00000000-0005-0000-0000-000041080000}"/>
    <cellStyle name="Normal 2 11 3 11 2 2" xfId="40799" xr:uid="{00000000-0005-0000-0000-000042080000}"/>
    <cellStyle name="Normal 2 11 3 11 3" xfId="11342" xr:uid="{00000000-0005-0000-0000-000043080000}"/>
    <cellStyle name="Normal 2 11 3 11 3 2" xfId="34911" xr:uid="{00000000-0005-0000-0000-000044080000}"/>
    <cellStyle name="Normal 2 11 3 11 4" xfId="23118" xr:uid="{00000000-0005-0000-0000-000045080000}"/>
    <cellStyle name="Normal 2 11 3 11 5" xfId="29023" xr:uid="{00000000-0005-0000-0000-000046080000}"/>
    <cellStyle name="Normal 2 11 3 12" xfId="12078" xr:uid="{00000000-0005-0000-0000-000047080000}"/>
    <cellStyle name="Normal 2 11 3 12 2" xfId="35647" xr:uid="{00000000-0005-0000-0000-000048080000}"/>
    <cellStyle name="Normal 2 11 3 13" xfId="6190" xr:uid="{00000000-0005-0000-0000-000049080000}"/>
    <cellStyle name="Normal 2 11 3 13 2" xfId="29759" xr:uid="{00000000-0005-0000-0000-00004A080000}"/>
    <cellStyle name="Normal 2 11 3 14" xfId="17966" xr:uid="{00000000-0005-0000-0000-00004B080000}"/>
    <cellStyle name="Normal 2 11 3 15" xfId="23871" xr:uid="{00000000-0005-0000-0000-00004C080000}"/>
    <cellStyle name="Normal 2 11 3 16" xfId="41535" xr:uid="{00000000-0005-0000-0000-00004D080000}"/>
    <cellStyle name="Normal 2 11 3 2" xfId="360" xr:uid="{00000000-0005-0000-0000-00004E080000}"/>
    <cellStyle name="Normal 2 11 3 2 10" xfId="12164" xr:uid="{00000000-0005-0000-0000-00004F080000}"/>
    <cellStyle name="Normal 2 11 3 2 10 2" xfId="35733" xr:uid="{00000000-0005-0000-0000-000050080000}"/>
    <cellStyle name="Normal 2 11 3 2 11" xfId="6276" xr:uid="{00000000-0005-0000-0000-000051080000}"/>
    <cellStyle name="Normal 2 11 3 2 11 2" xfId="29845" xr:uid="{00000000-0005-0000-0000-000052080000}"/>
    <cellStyle name="Normal 2 11 3 2 12" xfId="18052" xr:uid="{00000000-0005-0000-0000-000053080000}"/>
    <cellStyle name="Normal 2 11 3 2 13" xfId="23957" xr:uid="{00000000-0005-0000-0000-000054080000}"/>
    <cellStyle name="Normal 2 11 3 2 14" xfId="41621" xr:uid="{00000000-0005-0000-0000-000055080000}"/>
    <cellStyle name="Normal 2 11 3 2 2" xfId="805" xr:uid="{00000000-0005-0000-0000-000056080000}"/>
    <cellStyle name="Normal 2 11 3 2 2 10" xfId="6718" xr:uid="{00000000-0005-0000-0000-000057080000}"/>
    <cellStyle name="Normal 2 11 3 2 2 10 2" xfId="30287" xr:uid="{00000000-0005-0000-0000-000058080000}"/>
    <cellStyle name="Normal 2 11 3 2 2 11" xfId="18494" xr:uid="{00000000-0005-0000-0000-000059080000}"/>
    <cellStyle name="Normal 2 11 3 2 2 12" xfId="24399" xr:uid="{00000000-0005-0000-0000-00005A080000}"/>
    <cellStyle name="Normal 2 11 3 2 2 13" xfId="42063" xr:uid="{00000000-0005-0000-0000-00005B080000}"/>
    <cellStyle name="Normal 2 11 3 2 2 2" xfId="1565" xr:uid="{00000000-0005-0000-0000-00005C080000}"/>
    <cellStyle name="Normal 2 11 3 2 2 2 2" xfId="13342" xr:uid="{00000000-0005-0000-0000-00005D080000}"/>
    <cellStyle name="Normal 2 11 3 2 2 2 2 2" xfId="36911" xr:uid="{00000000-0005-0000-0000-00005E080000}"/>
    <cellStyle name="Normal 2 11 3 2 2 2 3" xfId="7454" xr:uid="{00000000-0005-0000-0000-00005F080000}"/>
    <cellStyle name="Normal 2 11 3 2 2 2 3 2" xfId="31023" xr:uid="{00000000-0005-0000-0000-000060080000}"/>
    <cellStyle name="Normal 2 11 3 2 2 2 4" xfId="19230" xr:uid="{00000000-0005-0000-0000-000061080000}"/>
    <cellStyle name="Normal 2 11 3 2 2 2 5" xfId="25135" xr:uid="{00000000-0005-0000-0000-000062080000}"/>
    <cellStyle name="Normal 2 11 3 2 2 3" xfId="2302" xr:uid="{00000000-0005-0000-0000-000063080000}"/>
    <cellStyle name="Normal 2 11 3 2 2 3 2" xfId="14078" xr:uid="{00000000-0005-0000-0000-000064080000}"/>
    <cellStyle name="Normal 2 11 3 2 2 3 2 2" xfId="37647" xr:uid="{00000000-0005-0000-0000-000065080000}"/>
    <cellStyle name="Normal 2 11 3 2 2 3 3" xfId="8190" xr:uid="{00000000-0005-0000-0000-000066080000}"/>
    <cellStyle name="Normal 2 11 3 2 2 3 3 2" xfId="31759" xr:uid="{00000000-0005-0000-0000-000067080000}"/>
    <cellStyle name="Normal 2 11 3 2 2 3 4" xfId="19966" xr:uid="{00000000-0005-0000-0000-000068080000}"/>
    <cellStyle name="Normal 2 11 3 2 2 3 5" xfId="25871" xr:uid="{00000000-0005-0000-0000-000069080000}"/>
    <cellStyle name="Normal 2 11 3 2 2 4" xfId="3038" xr:uid="{00000000-0005-0000-0000-00006A080000}"/>
    <cellStyle name="Normal 2 11 3 2 2 4 2" xfId="14814" xr:uid="{00000000-0005-0000-0000-00006B080000}"/>
    <cellStyle name="Normal 2 11 3 2 2 4 2 2" xfId="38383" xr:uid="{00000000-0005-0000-0000-00006C080000}"/>
    <cellStyle name="Normal 2 11 3 2 2 4 3" xfId="8926" xr:uid="{00000000-0005-0000-0000-00006D080000}"/>
    <cellStyle name="Normal 2 11 3 2 2 4 3 2" xfId="32495" xr:uid="{00000000-0005-0000-0000-00006E080000}"/>
    <cellStyle name="Normal 2 11 3 2 2 4 4" xfId="20702" xr:uid="{00000000-0005-0000-0000-00006F080000}"/>
    <cellStyle name="Normal 2 11 3 2 2 4 5" xfId="26607" xr:uid="{00000000-0005-0000-0000-000070080000}"/>
    <cellStyle name="Normal 2 11 3 2 2 5" xfId="3774" xr:uid="{00000000-0005-0000-0000-000071080000}"/>
    <cellStyle name="Normal 2 11 3 2 2 5 2" xfId="15550" xr:uid="{00000000-0005-0000-0000-000072080000}"/>
    <cellStyle name="Normal 2 11 3 2 2 5 2 2" xfId="39119" xr:uid="{00000000-0005-0000-0000-000073080000}"/>
    <cellStyle name="Normal 2 11 3 2 2 5 3" xfId="9662" xr:uid="{00000000-0005-0000-0000-000074080000}"/>
    <cellStyle name="Normal 2 11 3 2 2 5 3 2" xfId="33231" xr:uid="{00000000-0005-0000-0000-000075080000}"/>
    <cellStyle name="Normal 2 11 3 2 2 5 4" xfId="21438" xr:uid="{00000000-0005-0000-0000-000076080000}"/>
    <cellStyle name="Normal 2 11 3 2 2 5 5" xfId="27343" xr:uid="{00000000-0005-0000-0000-000077080000}"/>
    <cellStyle name="Normal 2 11 3 2 2 6" xfId="4510" xr:uid="{00000000-0005-0000-0000-000078080000}"/>
    <cellStyle name="Normal 2 11 3 2 2 6 2" xfId="16286" xr:uid="{00000000-0005-0000-0000-000079080000}"/>
    <cellStyle name="Normal 2 11 3 2 2 6 2 2" xfId="39855" xr:uid="{00000000-0005-0000-0000-00007A080000}"/>
    <cellStyle name="Normal 2 11 3 2 2 6 3" xfId="10398" xr:uid="{00000000-0005-0000-0000-00007B080000}"/>
    <cellStyle name="Normal 2 11 3 2 2 6 3 2" xfId="33967" xr:uid="{00000000-0005-0000-0000-00007C080000}"/>
    <cellStyle name="Normal 2 11 3 2 2 6 4" xfId="22174" xr:uid="{00000000-0005-0000-0000-00007D080000}"/>
    <cellStyle name="Normal 2 11 3 2 2 6 5" xfId="28079" xr:uid="{00000000-0005-0000-0000-00007E080000}"/>
    <cellStyle name="Normal 2 11 3 2 2 7" xfId="5246" xr:uid="{00000000-0005-0000-0000-00007F080000}"/>
    <cellStyle name="Normal 2 11 3 2 2 7 2" xfId="17022" xr:uid="{00000000-0005-0000-0000-000080080000}"/>
    <cellStyle name="Normal 2 11 3 2 2 7 2 2" xfId="40591" xr:uid="{00000000-0005-0000-0000-000081080000}"/>
    <cellStyle name="Normal 2 11 3 2 2 7 3" xfId="11134" xr:uid="{00000000-0005-0000-0000-000082080000}"/>
    <cellStyle name="Normal 2 11 3 2 2 7 3 2" xfId="34703" xr:uid="{00000000-0005-0000-0000-000083080000}"/>
    <cellStyle name="Normal 2 11 3 2 2 7 4" xfId="22910" xr:uid="{00000000-0005-0000-0000-000084080000}"/>
    <cellStyle name="Normal 2 11 3 2 2 7 5" xfId="28815" xr:uid="{00000000-0005-0000-0000-000085080000}"/>
    <cellStyle name="Normal 2 11 3 2 2 8" xfId="5982" xr:uid="{00000000-0005-0000-0000-000086080000}"/>
    <cellStyle name="Normal 2 11 3 2 2 8 2" xfId="17758" xr:uid="{00000000-0005-0000-0000-000087080000}"/>
    <cellStyle name="Normal 2 11 3 2 2 8 2 2" xfId="41327" xr:uid="{00000000-0005-0000-0000-000088080000}"/>
    <cellStyle name="Normal 2 11 3 2 2 8 3" xfId="11870" xr:uid="{00000000-0005-0000-0000-000089080000}"/>
    <cellStyle name="Normal 2 11 3 2 2 8 3 2" xfId="35439" xr:uid="{00000000-0005-0000-0000-00008A080000}"/>
    <cellStyle name="Normal 2 11 3 2 2 8 4" xfId="23646" xr:uid="{00000000-0005-0000-0000-00008B080000}"/>
    <cellStyle name="Normal 2 11 3 2 2 8 5" xfId="29551" xr:uid="{00000000-0005-0000-0000-00008C080000}"/>
    <cellStyle name="Normal 2 11 3 2 2 9" xfId="12606" xr:uid="{00000000-0005-0000-0000-00008D080000}"/>
    <cellStyle name="Normal 2 11 3 2 2 9 2" xfId="36175" xr:uid="{00000000-0005-0000-0000-00008E080000}"/>
    <cellStyle name="Normal 2 11 3 2 3" xfId="1122" xr:uid="{00000000-0005-0000-0000-00008F080000}"/>
    <cellStyle name="Normal 2 11 3 2 3 2" xfId="12900" xr:uid="{00000000-0005-0000-0000-000090080000}"/>
    <cellStyle name="Normal 2 11 3 2 3 2 2" xfId="36469" xr:uid="{00000000-0005-0000-0000-000091080000}"/>
    <cellStyle name="Normal 2 11 3 2 3 3" xfId="7012" xr:uid="{00000000-0005-0000-0000-000092080000}"/>
    <cellStyle name="Normal 2 11 3 2 3 3 2" xfId="30581" xr:uid="{00000000-0005-0000-0000-000093080000}"/>
    <cellStyle name="Normal 2 11 3 2 3 4" xfId="18788" xr:uid="{00000000-0005-0000-0000-000094080000}"/>
    <cellStyle name="Normal 2 11 3 2 3 5" xfId="24693" xr:uid="{00000000-0005-0000-0000-000095080000}"/>
    <cellStyle name="Normal 2 11 3 2 4" xfId="1860" xr:uid="{00000000-0005-0000-0000-000096080000}"/>
    <cellStyle name="Normal 2 11 3 2 4 2" xfId="13636" xr:uid="{00000000-0005-0000-0000-000097080000}"/>
    <cellStyle name="Normal 2 11 3 2 4 2 2" xfId="37205" xr:uid="{00000000-0005-0000-0000-000098080000}"/>
    <cellStyle name="Normal 2 11 3 2 4 3" xfId="7748" xr:uid="{00000000-0005-0000-0000-000099080000}"/>
    <cellStyle name="Normal 2 11 3 2 4 3 2" xfId="31317" xr:uid="{00000000-0005-0000-0000-00009A080000}"/>
    <cellStyle name="Normal 2 11 3 2 4 4" xfId="19524" xr:uid="{00000000-0005-0000-0000-00009B080000}"/>
    <cellStyle name="Normal 2 11 3 2 4 5" xfId="25429" xr:uid="{00000000-0005-0000-0000-00009C080000}"/>
    <cellStyle name="Normal 2 11 3 2 5" xfId="2596" xr:uid="{00000000-0005-0000-0000-00009D080000}"/>
    <cellStyle name="Normal 2 11 3 2 5 2" xfId="14372" xr:uid="{00000000-0005-0000-0000-00009E080000}"/>
    <cellStyle name="Normal 2 11 3 2 5 2 2" xfId="37941" xr:uid="{00000000-0005-0000-0000-00009F080000}"/>
    <cellStyle name="Normal 2 11 3 2 5 3" xfId="8484" xr:uid="{00000000-0005-0000-0000-0000A0080000}"/>
    <cellStyle name="Normal 2 11 3 2 5 3 2" xfId="32053" xr:uid="{00000000-0005-0000-0000-0000A1080000}"/>
    <cellStyle name="Normal 2 11 3 2 5 4" xfId="20260" xr:uid="{00000000-0005-0000-0000-0000A2080000}"/>
    <cellStyle name="Normal 2 11 3 2 5 5" xfId="26165" xr:uid="{00000000-0005-0000-0000-0000A3080000}"/>
    <cellStyle name="Normal 2 11 3 2 6" xfId="3332" xr:uid="{00000000-0005-0000-0000-0000A4080000}"/>
    <cellStyle name="Normal 2 11 3 2 6 2" xfId="15108" xr:uid="{00000000-0005-0000-0000-0000A5080000}"/>
    <cellStyle name="Normal 2 11 3 2 6 2 2" xfId="38677" xr:uid="{00000000-0005-0000-0000-0000A6080000}"/>
    <cellStyle name="Normal 2 11 3 2 6 3" xfId="9220" xr:uid="{00000000-0005-0000-0000-0000A7080000}"/>
    <cellStyle name="Normal 2 11 3 2 6 3 2" xfId="32789" xr:uid="{00000000-0005-0000-0000-0000A8080000}"/>
    <cellStyle name="Normal 2 11 3 2 6 4" xfId="20996" xr:uid="{00000000-0005-0000-0000-0000A9080000}"/>
    <cellStyle name="Normal 2 11 3 2 6 5" xfId="26901" xr:uid="{00000000-0005-0000-0000-0000AA080000}"/>
    <cellStyle name="Normal 2 11 3 2 7" xfId="4068" xr:uid="{00000000-0005-0000-0000-0000AB080000}"/>
    <cellStyle name="Normal 2 11 3 2 7 2" xfId="15844" xr:uid="{00000000-0005-0000-0000-0000AC080000}"/>
    <cellStyle name="Normal 2 11 3 2 7 2 2" xfId="39413" xr:uid="{00000000-0005-0000-0000-0000AD080000}"/>
    <cellStyle name="Normal 2 11 3 2 7 3" xfId="9956" xr:uid="{00000000-0005-0000-0000-0000AE080000}"/>
    <cellStyle name="Normal 2 11 3 2 7 3 2" xfId="33525" xr:uid="{00000000-0005-0000-0000-0000AF080000}"/>
    <cellStyle name="Normal 2 11 3 2 7 4" xfId="21732" xr:uid="{00000000-0005-0000-0000-0000B0080000}"/>
    <cellStyle name="Normal 2 11 3 2 7 5" xfId="27637" xr:uid="{00000000-0005-0000-0000-0000B1080000}"/>
    <cellStyle name="Normal 2 11 3 2 8" xfId="4804" xr:uid="{00000000-0005-0000-0000-0000B2080000}"/>
    <cellStyle name="Normal 2 11 3 2 8 2" xfId="16580" xr:uid="{00000000-0005-0000-0000-0000B3080000}"/>
    <cellStyle name="Normal 2 11 3 2 8 2 2" xfId="40149" xr:uid="{00000000-0005-0000-0000-0000B4080000}"/>
    <cellStyle name="Normal 2 11 3 2 8 3" xfId="10692" xr:uid="{00000000-0005-0000-0000-0000B5080000}"/>
    <cellStyle name="Normal 2 11 3 2 8 3 2" xfId="34261" xr:uid="{00000000-0005-0000-0000-0000B6080000}"/>
    <cellStyle name="Normal 2 11 3 2 8 4" xfId="22468" xr:uid="{00000000-0005-0000-0000-0000B7080000}"/>
    <cellStyle name="Normal 2 11 3 2 8 5" xfId="28373" xr:uid="{00000000-0005-0000-0000-0000B8080000}"/>
    <cellStyle name="Normal 2 11 3 2 9" xfId="5540" xr:uid="{00000000-0005-0000-0000-0000B9080000}"/>
    <cellStyle name="Normal 2 11 3 2 9 2" xfId="17316" xr:uid="{00000000-0005-0000-0000-0000BA080000}"/>
    <cellStyle name="Normal 2 11 3 2 9 2 2" xfId="40885" xr:uid="{00000000-0005-0000-0000-0000BB080000}"/>
    <cellStyle name="Normal 2 11 3 2 9 3" xfId="11428" xr:uid="{00000000-0005-0000-0000-0000BC080000}"/>
    <cellStyle name="Normal 2 11 3 2 9 3 2" xfId="34997" xr:uid="{00000000-0005-0000-0000-0000BD080000}"/>
    <cellStyle name="Normal 2 11 3 2 9 4" xfId="23204" xr:uid="{00000000-0005-0000-0000-0000BE080000}"/>
    <cellStyle name="Normal 2 11 3 2 9 5" xfId="29109" xr:uid="{00000000-0005-0000-0000-0000BF080000}"/>
    <cellStyle name="Normal 2 11 3 3" xfId="718" xr:uid="{00000000-0005-0000-0000-0000C0080000}"/>
    <cellStyle name="Normal 2 11 3 3 10" xfId="6632" xr:uid="{00000000-0005-0000-0000-0000C1080000}"/>
    <cellStyle name="Normal 2 11 3 3 10 2" xfId="30201" xr:uid="{00000000-0005-0000-0000-0000C2080000}"/>
    <cellStyle name="Normal 2 11 3 3 11" xfId="18408" xr:uid="{00000000-0005-0000-0000-0000C3080000}"/>
    <cellStyle name="Normal 2 11 3 3 12" xfId="24313" xr:uid="{00000000-0005-0000-0000-0000C4080000}"/>
    <cellStyle name="Normal 2 11 3 3 13" xfId="41977" xr:uid="{00000000-0005-0000-0000-0000C5080000}"/>
    <cellStyle name="Normal 2 11 3 3 2" xfId="1479" xr:uid="{00000000-0005-0000-0000-0000C6080000}"/>
    <cellStyle name="Normal 2 11 3 3 2 2" xfId="13256" xr:uid="{00000000-0005-0000-0000-0000C7080000}"/>
    <cellStyle name="Normal 2 11 3 3 2 2 2" xfId="36825" xr:uid="{00000000-0005-0000-0000-0000C8080000}"/>
    <cellStyle name="Normal 2 11 3 3 2 3" xfId="7368" xr:uid="{00000000-0005-0000-0000-0000C9080000}"/>
    <cellStyle name="Normal 2 11 3 3 2 3 2" xfId="30937" xr:uid="{00000000-0005-0000-0000-0000CA080000}"/>
    <cellStyle name="Normal 2 11 3 3 2 4" xfId="19144" xr:uid="{00000000-0005-0000-0000-0000CB080000}"/>
    <cellStyle name="Normal 2 11 3 3 2 5" xfId="25049" xr:uid="{00000000-0005-0000-0000-0000CC080000}"/>
    <cellStyle name="Normal 2 11 3 3 3" xfId="2216" xr:uid="{00000000-0005-0000-0000-0000CD080000}"/>
    <cellStyle name="Normal 2 11 3 3 3 2" xfId="13992" xr:uid="{00000000-0005-0000-0000-0000CE080000}"/>
    <cellStyle name="Normal 2 11 3 3 3 2 2" xfId="37561" xr:uid="{00000000-0005-0000-0000-0000CF080000}"/>
    <cellStyle name="Normal 2 11 3 3 3 3" xfId="8104" xr:uid="{00000000-0005-0000-0000-0000D0080000}"/>
    <cellStyle name="Normal 2 11 3 3 3 3 2" xfId="31673" xr:uid="{00000000-0005-0000-0000-0000D1080000}"/>
    <cellStyle name="Normal 2 11 3 3 3 4" xfId="19880" xr:uid="{00000000-0005-0000-0000-0000D2080000}"/>
    <cellStyle name="Normal 2 11 3 3 3 5" xfId="25785" xr:uid="{00000000-0005-0000-0000-0000D3080000}"/>
    <cellStyle name="Normal 2 11 3 3 4" xfId="2952" xr:uid="{00000000-0005-0000-0000-0000D4080000}"/>
    <cellStyle name="Normal 2 11 3 3 4 2" xfId="14728" xr:uid="{00000000-0005-0000-0000-0000D5080000}"/>
    <cellStyle name="Normal 2 11 3 3 4 2 2" xfId="38297" xr:uid="{00000000-0005-0000-0000-0000D6080000}"/>
    <cellStyle name="Normal 2 11 3 3 4 3" xfId="8840" xr:uid="{00000000-0005-0000-0000-0000D7080000}"/>
    <cellStyle name="Normal 2 11 3 3 4 3 2" xfId="32409" xr:uid="{00000000-0005-0000-0000-0000D8080000}"/>
    <cellStyle name="Normal 2 11 3 3 4 4" xfId="20616" xr:uid="{00000000-0005-0000-0000-0000D9080000}"/>
    <cellStyle name="Normal 2 11 3 3 4 5" xfId="26521" xr:uid="{00000000-0005-0000-0000-0000DA080000}"/>
    <cellStyle name="Normal 2 11 3 3 5" xfId="3688" xr:uid="{00000000-0005-0000-0000-0000DB080000}"/>
    <cellStyle name="Normal 2 11 3 3 5 2" xfId="15464" xr:uid="{00000000-0005-0000-0000-0000DC080000}"/>
    <cellStyle name="Normal 2 11 3 3 5 2 2" xfId="39033" xr:uid="{00000000-0005-0000-0000-0000DD080000}"/>
    <cellStyle name="Normal 2 11 3 3 5 3" xfId="9576" xr:uid="{00000000-0005-0000-0000-0000DE080000}"/>
    <cellStyle name="Normal 2 11 3 3 5 3 2" xfId="33145" xr:uid="{00000000-0005-0000-0000-0000DF080000}"/>
    <cellStyle name="Normal 2 11 3 3 5 4" xfId="21352" xr:uid="{00000000-0005-0000-0000-0000E0080000}"/>
    <cellStyle name="Normal 2 11 3 3 5 5" xfId="27257" xr:uid="{00000000-0005-0000-0000-0000E1080000}"/>
    <cellStyle name="Normal 2 11 3 3 6" xfId="4424" xr:uid="{00000000-0005-0000-0000-0000E2080000}"/>
    <cellStyle name="Normal 2 11 3 3 6 2" xfId="16200" xr:uid="{00000000-0005-0000-0000-0000E3080000}"/>
    <cellStyle name="Normal 2 11 3 3 6 2 2" xfId="39769" xr:uid="{00000000-0005-0000-0000-0000E4080000}"/>
    <cellStyle name="Normal 2 11 3 3 6 3" xfId="10312" xr:uid="{00000000-0005-0000-0000-0000E5080000}"/>
    <cellStyle name="Normal 2 11 3 3 6 3 2" xfId="33881" xr:uid="{00000000-0005-0000-0000-0000E6080000}"/>
    <cellStyle name="Normal 2 11 3 3 6 4" xfId="22088" xr:uid="{00000000-0005-0000-0000-0000E7080000}"/>
    <cellStyle name="Normal 2 11 3 3 6 5" xfId="27993" xr:uid="{00000000-0005-0000-0000-0000E8080000}"/>
    <cellStyle name="Normal 2 11 3 3 7" xfId="5160" xr:uid="{00000000-0005-0000-0000-0000E9080000}"/>
    <cellStyle name="Normal 2 11 3 3 7 2" xfId="16936" xr:uid="{00000000-0005-0000-0000-0000EA080000}"/>
    <cellStyle name="Normal 2 11 3 3 7 2 2" xfId="40505" xr:uid="{00000000-0005-0000-0000-0000EB080000}"/>
    <cellStyle name="Normal 2 11 3 3 7 3" xfId="11048" xr:uid="{00000000-0005-0000-0000-0000EC080000}"/>
    <cellStyle name="Normal 2 11 3 3 7 3 2" xfId="34617" xr:uid="{00000000-0005-0000-0000-0000ED080000}"/>
    <cellStyle name="Normal 2 11 3 3 7 4" xfId="22824" xr:uid="{00000000-0005-0000-0000-0000EE080000}"/>
    <cellStyle name="Normal 2 11 3 3 7 5" xfId="28729" xr:uid="{00000000-0005-0000-0000-0000EF080000}"/>
    <cellStyle name="Normal 2 11 3 3 8" xfId="5896" xr:uid="{00000000-0005-0000-0000-0000F0080000}"/>
    <cellStyle name="Normal 2 11 3 3 8 2" xfId="17672" xr:uid="{00000000-0005-0000-0000-0000F1080000}"/>
    <cellStyle name="Normal 2 11 3 3 8 2 2" xfId="41241" xr:uid="{00000000-0005-0000-0000-0000F2080000}"/>
    <cellStyle name="Normal 2 11 3 3 8 3" xfId="11784" xr:uid="{00000000-0005-0000-0000-0000F3080000}"/>
    <cellStyle name="Normal 2 11 3 3 8 3 2" xfId="35353" xr:uid="{00000000-0005-0000-0000-0000F4080000}"/>
    <cellStyle name="Normal 2 11 3 3 8 4" xfId="23560" xr:uid="{00000000-0005-0000-0000-0000F5080000}"/>
    <cellStyle name="Normal 2 11 3 3 8 5" xfId="29465" xr:uid="{00000000-0005-0000-0000-0000F6080000}"/>
    <cellStyle name="Normal 2 11 3 3 9" xfId="12520" xr:uid="{00000000-0005-0000-0000-0000F7080000}"/>
    <cellStyle name="Normal 2 11 3 3 9 2" xfId="36089" xr:uid="{00000000-0005-0000-0000-0000F8080000}"/>
    <cellStyle name="Normal 2 11 3 4" xfId="511" xr:uid="{00000000-0005-0000-0000-0000F9080000}"/>
    <cellStyle name="Normal 2 11 3 4 10" xfId="6425" xr:uid="{00000000-0005-0000-0000-0000FA080000}"/>
    <cellStyle name="Normal 2 11 3 4 10 2" xfId="29994" xr:uid="{00000000-0005-0000-0000-0000FB080000}"/>
    <cellStyle name="Normal 2 11 3 4 11" xfId="18201" xr:uid="{00000000-0005-0000-0000-0000FC080000}"/>
    <cellStyle name="Normal 2 11 3 4 12" xfId="24106" xr:uid="{00000000-0005-0000-0000-0000FD080000}"/>
    <cellStyle name="Normal 2 11 3 4 13" xfId="41770" xr:uid="{00000000-0005-0000-0000-0000FE080000}"/>
    <cellStyle name="Normal 2 11 3 4 2" xfId="1272" xr:uid="{00000000-0005-0000-0000-0000FF080000}"/>
    <cellStyle name="Normal 2 11 3 4 2 2" xfId="13049" xr:uid="{00000000-0005-0000-0000-000000090000}"/>
    <cellStyle name="Normal 2 11 3 4 2 2 2" xfId="36618" xr:uid="{00000000-0005-0000-0000-000001090000}"/>
    <cellStyle name="Normal 2 11 3 4 2 3" xfId="7161" xr:uid="{00000000-0005-0000-0000-000002090000}"/>
    <cellStyle name="Normal 2 11 3 4 2 3 2" xfId="30730" xr:uid="{00000000-0005-0000-0000-000003090000}"/>
    <cellStyle name="Normal 2 11 3 4 2 4" xfId="18937" xr:uid="{00000000-0005-0000-0000-000004090000}"/>
    <cellStyle name="Normal 2 11 3 4 2 5" xfId="24842" xr:uid="{00000000-0005-0000-0000-000005090000}"/>
    <cellStyle name="Normal 2 11 3 4 3" xfId="2009" xr:uid="{00000000-0005-0000-0000-000006090000}"/>
    <cellStyle name="Normal 2 11 3 4 3 2" xfId="13785" xr:uid="{00000000-0005-0000-0000-000007090000}"/>
    <cellStyle name="Normal 2 11 3 4 3 2 2" xfId="37354" xr:uid="{00000000-0005-0000-0000-000008090000}"/>
    <cellStyle name="Normal 2 11 3 4 3 3" xfId="7897" xr:uid="{00000000-0005-0000-0000-000009090000}"/>
    <cellStyle name="Normal 2 11 3 4 3 3 2" xfId="31466" xr:uid="{00000000-0005-0000-0000-00000A090000}"/>
    <cellStyle name="Normal 2 11 3 4 3 4" xfId="19673" xr:uid="{00000000-0005-0000-0000-00000B090000}"/>
    <cellStyle name="Normal 2 11 3 4 3 5" xfId="25578" xr:uid="{00000000-0005-0000-0000-00000C090000}"/>
    <cellStyle name="Normal 2 11 3 4 4" xfId="2745" xr:uid="{00000000-0005-0000-0000-00000D090000}"/>
    <cellStyle name="Normal 2 11 3 4 4 2" xfId="14521" xr:uid="{00000000-0005-0000-0000-00000E090000}"/>
    <cellStyle name="Normal 2 11 3 4 4 2 2" xfId="38090" xr:uid="{00000000-0005-0000-0000-00000F090000}"/>
    <cellStyle name="Normal 2 11 3 4 4 3" xfId="8633" xr:uid="{00000000-0005-0000-0000-000010090000}"/>
    <cellStyle name="Normal 2 11 3 4 4 3 2" xfId="32202" xr:uid="{00000000-0005-0000-0000-000011090000}"/>
    <cellStyle name="Normal 2 11 3 4 4 4" xfId="20409" xr:uid="{00000000-0005-0000-0000-000012090000}"/>
    <cellStyle name="Normal 2 11 3 4 4 5" xfId="26314" xr:uid="{00000000-0005-0000-0000-000013090000}"/>
    <cellStyle name="Normal 2 11 3 4 5" xfId="3481" xr:uid="{00000000-0005-0000-0000-000014090000}"/>
    <cellStyle name="Normal 2 11 3 4 5 2" xfId="15257" xr:uid="{00000000-0005-0000-0000-000015090000}"/>
    <cellStyle name="Normal 2 11 3 4 5 2 2" xfId="38826" xr:uid="{00000000-0005-0000-0000-000016090000}"/>
    <cellStyle name="Normal 2 11 3 4 5 3" xfId="9369" xr:uid="{00000000-0005-0000-0000-000017090000}"/>
    <cellStyle name="Normal 2 11 3 4 5 3 2" xfId="32938" xr:uid="{00000000-0005-0000-0000-000018090000}"/>
    <cellStyle name="Normal 2 11 3 4 5 4" xfId="21145" xr:uid="{00000000-0005-0000-0000-000019090000}"/>
    <cellStyle name="Normal 2 11 3 4 5 5" xfId="27050" xr:uid="{00000000-0005-0000-0000-00001A090000}"/>
    <cellStyle name="Normal 2 11 3 4 6" xfId="4217" xr:uid="{00000000-0005-0000-0000-00001B090000}"/>
    <cellStyle name="Normal 2 11 3 4 6 2" xfId="15993" xr:uid="{00000000-0005-0000-0000-00001C090000}"/>
    <cellStyle name="Normal 2 11 3 4 6 2 2" xfId="39562" xr:uid="{00000000-0005-0000-0000-00001D090000}"/>
    <cellStyle name="Normal 2 11 3 4 6 3" xfId="10105" xr:uid="{00000000-0005-0000-0000-00001E090000}"/>
    <cellStyle name="Normal 2 11 3 4 6 3 2" xfId="33674" xr:uid="{00000000-0005-0000-0000-00001F090000}"/>
    <cellStyle name="Normal 2 11 3 4 6 4" xfId="21881" xr:uid="{00000000-0005-0000-0000-000020090000}"/>
    <cellStyle name="Normal 2 11 3 4 6 5" xfId="27786" xr:uid="{00000000-0005-0000-0000-000021090000}"/>
    <cellStyle name="Normal 2 11 3 4 7" xfId="4953" xr:uid="{00000000-0005-0000-0000-000022090000}"/>
    <cellStyle name="Normal 2 11 3 4 7 2" xfId="16729" xr:uid="{00000000-0005-0000-0000-000023090000}"/>
    <cellStyle name="Normal 2 11 3 4 7 2 2" xfId="40298" xr:uid="{00000000-0005-0000-0000-000024090000}"/>
    <cellStyle name="Normal 2 11 3 4 7 3" xfId="10841" xr:uid="{00000000-0005-0000-0000-000025090000}"/>
    <cellStyle name="Normal 2 11 3 4 7 3 2" xfId="34410" xr:uid="{00000000-0005-0000-0000-000026090000}"/>
    <cellStyle name="Normal 2 11 3 4 7 4" xfId="22617" xr:uid="{00000000-0005-0000-0000-000027090000}"/>
    <cellStyle name="Normal 2 11 3 4 7 5" xfId="28522" xr:uid="{00000000-0005-0000-0000-000028090000}"/>
    <cellStyle name="Normal 2 11 3 4 8" xfId="5689" xr:uid="{00000000-0005-0000-0000-000029090000}"/>
    <cellStyle name="Normal 2 11 3 4 8 2" xfId="17465" xr:uid="{00000000-0005-0000-0000-00002A090000}"/>
    <cellStyle name="Normal 2 11 3 4 8 2 2" xfId="41034" xr:uid="{00000000-0005-0000-0000-00002B090000}"/>
    <cellStyle name="Normal 2 11 3 4 8 3" xfId="11577" xr:uid="{00000000-0005-0000-0000-00002C090000}"/>
    <cellStyle name="Normal 2 11 3 4 8 3 2" xfId="35146" xr:uid="{00000000-0005-0000-0000-00002D090000}"/>
    <cellStyle name="Normal 2 11 3 4 8 4" xfId="23353" xr:uid="{00000000-0005-0000-0000-00002E090000}"/>
    <cellStyle name="Normal 2 11 3 4 8 5" xfId="29258" xr:uid="{00000000-0005-0000-0000-00002F090000}"/>
    <cellStyle name="Normal 2 11 3 4 9" xfId="12313" xr:uid="{00000000-0005-0000-0000-000030090000}"/>
    <cellStyle name="Normal 2 11 3 4 9 2" xfId="35882" xr:uid="{00000000-0005-0000-0000-000031090000}"/>
    <cellStyle name="Normal 2 11 3 5" xfId="1035" xr:uid="{00000000-0005-0000-0000-000032090000}"/>
    <cellStyle name="Normal 2 11 3 5 2" xfId="12814" xr:uid="{00000000-0005-0000-0000-000033090000}"/>
    <cellStyle name="Normal 2 11 3 5 2 2" xfId="36383" xr:uid="{00000000-0005-0000-0000-000034090000}"/>
    <cellStyle name="Normal 2 11 3 5 3" xfId="6926" xr:uid="{00000000-0005-0000-0000-000035090000}"/>
    <cellStyle name="Normal 2 11 3 5 3 2" xfId="30495" xr:uid="{00000000-0005-0000-0000-000036090000}"/>
    <cellStyle name="Normal 2 11 3 5 4" xfId="18702" xr:uid="{00000000-0005-0000-0000-000037090000}"/>
    <cellStyle name="Normal 2 11 3 5 5" xfId="24607" xr:uid="{00000000-0005-0000-0000-000038090000}"/>
    <cellStyle name="Normal 2 11 3 6" xfId="1774" xr:uid="{00000000-0005-0000-0000-000039090000}"/>
    <cellStyle name="Normal 2 11 3 6 2" xfId="13550" xr:uid="{00000000-0005-0000-0000-00003A090000}"/>
    <cellStyle name="Normal 2 11 3 6 2 2" xfId="37119" xr:uid="{00000000-0005-0000-0000-00003B090000}"/>
    <cellStyle name="Normal 2 11 3 6 3" xfId="7662" xr:uid="{00000000-0005-0000-0000-00003C090000}"/>
    <cellStyle name="Normal 2 11 3 6 3 2" xfId="31231" xr:uid="{00000000-0005-0000-0000-00003D090000}"/>
    <cellStyle name="Normal 2 11 3 6 4" xfId="19438" xr:uid="{00000000-0005-0000-0000-00003E090000}"/>
    <cellStyle name="Normal 2 11 3 6 5" xfId="25343" xr:uid="{00000000-0005-0000-0000-00003F090000}"/>
    <cellStyle name="Normal 2 11 3 7" xfId="2510" xr:uid="{00000000-0005-0000-0000-000040090000}"/>
    <cellStyle name="Normal 2 11 3 7 2" xfId="14286" xr:uid="{00000000-0005-0000-0000-000041090000}"/>
    <cellStyle name="Normal 2 11 3 7 2 2" xfId="37855" xr:uid="{00000000-0005-0000-0000-000042090000}"/>
    <cellStyle name="Normal 2 11 3 7 3" xfId="8398" xr:uid="{00000000-0005-0000-0000-000043090000}"/>
    <cellStyle name="Normal 2 11 3 7 3 2" xfId="31967" xr:uid="{00000000-0005-0000-0000-000044090000}"/>
    <cellStyle name="Normal 2 11 3 7 4" xfId="20174" xr:uid="{00000000-0005-0000-0000-000045090000}"/>
    <cellStyle name="Normal 2 11 3 7 5" xfId="26079" xr:uid="{00000000-0005-0000-0000-000046090000}"/>
    <cellStyle name="Normal 2 11 3 8" xfId="3246" xr:uid="{00000000-0005-0000-0000-000047090000}"/>
    <cellStyle name="Normal 2 11 3 8 2" xfId="15022" xr:uid="{00000000-0005-0000-0000-000048090000}"/>
    <cellStyle name="Normal 2 11 3 8 2 2" xfId="38591" xr:uid="{00000000-0005-0000-0000-000049090000}"/>
    <cellStyle name="Normal 2 11 3 8 3" xfId="9134" xr:uid="{00000000-0005-0000-0000-00004A090000}"/>
    <cellStyle name="Normal 2 11 3 8 3 2" xfId="32703" xr:uid="{00000000-0005-0000-0000-00004B090000}"/>
    <cellStyle name="Normal 2 11 3 8 4" xfId="20910" xr:uid="{00000000-0005-0000-0000-00004C090000}"/>
    <cellStyle name="Normal 2 11 3 8 5" xfId="26815" xr:uid="{00000000-0005-0000-0000-00004D090000}"/>
    <cellStyle name="Normal 2 11 3 9" xfId="3982" xr:uid="{00000000-0005-0000-0000-00004E090000}"/>
    <cellStyle name="Normal 2 11 3 9 2" xfId="15758" xr:uid="{00000000-0005-0000-0000-00004F090000}"/>
    <cellStyle name="Normal 2 11 3 9 2 2" xfId="39327" xr:uid="{00000000-0005-0000-0000-000050090000}"/>
    <cellStyle name="Normal 2 11 3 9 3" xfId="9870" xr:uid="{00000000-0005-0000-0000-000051090000}"/>
    <cellStyle name="Normal 2 11 3 9 3 2" xfId="33439" xr:uid="{00000000-0005-0000-0000-000052090000}"/>
    <cellStyle name="Normal 2 11 3 9 4" xfId="21646" xr:uid="{00000000-0005-0000-0000-000053090000}"/>
    <cellStyle name="Normal 2 11 3 9 5" xfId="27551" xr:uid="{00000000-0005-0000-0000-000054090000}"/>
    <cellStyle name="Normal 2 11 4" xfId="358" xr:uid="{00000000-0005-0000-0000-000055090000}"/>
    <cellStyle name="Normal 2 11 4 10" xfId="12162" xr:uid="{00000000-0005-0000-0000-000056090000}"/>
    <cellStyle name="Normal 2 11 4 10 2" xfId="35731" xr:uid="{00000000-0005-0000-0000-000057090000}"/>
    <cellStyle name="Normal 2 11 4 11" xfId="6274" xr:uid="{00000000-0005-0000-0000-000058090000}"/>
    <cellStyle name="Normal 2 11 4 11 2" xfId="29843" xr:uid="{00000000-0005-0000-0000-000059090000}"/>
    <cellStyle name="Normal 2 11 4 12" xfId="18050" xr:uid="{00000000-0005-0000-0000-00005A090000}"/>
    <cellStyle name="Normal 2 11 4 13" xfId="23955" xr:uid="{00000000-0005-0000-0000-00005B090000}"/>
    <cellStyle name="Normal 2 11 4 14" xfId="41619" xr:uid="{00000000-0005-0000-0000-00005C090000}"/>
    <cellStyle name="Normal 2 11 4 2" xfId="803" xr:uid="{00000000-0005-0000-0000-00005D090000}"/>
    <cellStyle name="Normal 2 11 4 2 10" xfId="6716" xr:uid="{00000000-0005-0000-0000-00005E090000}"/>
    <cellStyle name="Normal 2 11 4 2 10 2" xfId="30285" xr:uid="{00000000-0005-0000-0000-00005F090000}"/>
    <cellStyle name="Normal 2 11 4 2 11" xfId="18492" xr:uid="{00000000-0005-0000-0000-000060090000}"/>
    <cellStyle name="Normal 2 11 4 2 12" xfId="24397" xr:uid="{00000000-0005-0000-0000-000061090000}"/>
    <cellStyle name="Normal 2 11 4 2 13" xfId="42061" xr:uid="{00000000-0005-0000-0000-000062090000}"/>
    <cellStyle name="Normal 2 11 4 2 2" xfId="1563" xr:uid="{00000000-0005-0000-0000-000063090000}"/>
    <cellStyle name="Normal 2 11 4 2 2 2" xfId="13340" xr:uid="{00000000-0005-0000-0000-000064090000}"/>
    <cellStyle name="Normal 2 11 4 2 2 2 2" xfId="36909" xr:uid="{00000000-0005-0000-0000-000065090000}"/>
    <cellStyle name="Normal 2 11 4 2 2 3" xfId="7452" xr:uid="{00000000-0005-0000-0000-000066090000}"/>
    <cellStyle name="Normal 2 11 4 2 2 3 2" xfId="31021" xr:uid="{00000000-0005-0000-0000-000067090000}"/>
    <cellStyle name="Normal 2 11 4 2 2 4" xfId="19228" xr:uid="{00000000-0005-0000-0000-000068090000}"/>
    <cellStyle name="Normal 2 11 4 2 2 5" xfId="25133" xr:uid="{00000000-0005-0000-0000-000069090000}"/>
    <cellStyle name="Normal 2 11 4 2 3" xfId="2300" xr:uid="{00000000-0005-0000-0000-00006A090000}"/>
    <cellStyle name="Normal 2 11 4 2 3 2" xfId="14076" xr:uid="{00000000-0005-0000-0000-00006B090000}"/>
    <cellStyle name="Normal 2 11 4 2 3 2 2" xfId="37645" xr:uid="{00000000-0005-0000-0000-00006C090000}"/>
    <cellStyle name="Normal 2 11 4 2 3 3" xfId="8188" xr:uid="{00000000-0005-0000-0000-00006D090000}"/>
    <cellStyle name="Normal 2 11 4 2 3 3 2" xfId="31757" xr:uid="{00000000-0005-0000-0000-00006E090000}"/>
    <cellStyle name="Normal 2 11 4 2 3 4" xfId="19964" xr:uid="{00000000-0005-0000-0000-00006F090000}"/>
    <cellStyle name="Normal 2 11 4 2 3 5" xfId="25869" xr:uid="{00000000-0005-0000-0000-000070090000}"/>
    <cellStyle name="Normal 2 11 4 2 4" xfId="3036" xr:uid="{00000000-0005-0000-0000-000071090000}"/>
    <cellStyle name="Normal 2 11 4 2 4 2" xfId="14812" xr:uid="{00000000-0005-0000-0000-000072090000}"/>
    <cellStyle name="Normal 2 11 4 2 4 2 2" xfId="38381" xr:uid="{00000000-0005-0000-0000-000073090000}"/>
    <cellStyle name="Normal 2 11 4 2 4 3" xfId="8924" xr:uid="{00000000-0005-0000-0000-000074090000}"/>
    <cellStyle name="Normal 2 11 4 2 4 3 2" xfId="32493" xr:uid="{00000000-0005-0000-0000-000075090000}"/>
    <cellStyle name="Normal 2 11 4 2 4 4" xfId="20700" xr:uid="{00000000-0005-0000-0000-000076090000}"/>
    <cellStyle name="Normal 2 11 4 2 4 5" xfId="26605" xr:uid="{00000000-0005-0000-0000-000077090000}"/>
    <cellStyle name="Normal 2 11 4 2 5" xfId="3772" xr:uid="{00000000-0005-0000-0000-000078090000}"/>
    <cellStyle name="Normal 2 11 4 2 5 2" xfId="15548" xr:uid="{00000000-0005-0000-0000-000079090000}"/>
    <cellStyle name="Normal 2 11 4 2 5 2 2" xfId="39117" xr:uid="{00000000-0005-0000-0000-00007A090000}"/>
    <cellStyle name="Normal 2 11 4 2 5 3" xfId="9660" xr:uid="{00000000-0005-0000-0000-00007B090000}"/>
    <cellStyle name="Normal 2 11 4 2 5 3 2" xfId="33229" xr:uid="{00000000-0005-0000-0000-00007C090000}"/>
    <cellStyle name="Normal 2 11 4 2 5 4" xfId="21436" xr:uid="{00000000-0005-0000-0000-00007D090000}"/>
    <cellStyle name="Normal 2 11 4 2 5 5" xfId="27341" xr:uid="{00000000-0005-0000-0000-00007E090000}"/>
    <cellStyle name="Normal 2 11 4 2 6" xfId="4508" xr:uid="{00000000-0005-0000-0000-00007F090000}"/>
    <cellStyle name="Normal 2 11 4 2 6 2" xfId="16284" xr:uid="{00000000-0005-0000-0000-000080090000}"/>
    <cellStyle name="Normal 2 11 4 2 6 2 2" xfId="39853" xr:uid="{00000000-0005-0000-0000-000081090000}"/>
    <cellStyle name="Normal 2 11 4 2 6 3" xfId="10396" xr:uid="{00000000-0005-0000-0000-000082090000}"/>
    <cellStyle name="Normal 2 11 4 2 6 3 2" xfId="33965" xr:uid="{00000000-0005-0000-0000-000083090000}"/>
    <cellStyle name="Normal 2 11 4 2 6 4" xfId="22172" xr:uid="{00000000-0005-0000-0000-000084090000}"/>
    <cellStyle name="Normal 2 11 4 2 6 5" xfId="28077" xr:uid="{00000000-0005-0000-0000-000085090000}"/>
    <cellStyle name="Normal 2 11 4 2 7" xfId="5244" xr:uid="{00000000-0005-0000-0000-000086090000}"/>
    <cellStyle name="Normal 2 11 4 2 7 2" xfId="17020" xr:uid="{00000000-0005-0000-0000-000087090000}"/>
    <cellStyle name="Normal 2 11 4 2 7 2 2" xfId="40589" xr:uid="{00000000-0005-0000-0000-000088090000}"/>
    <cellStyle name="Normal 2 11 4 2 7 3" xfId="11132" xr:uid="{00000000-0005-0000-0000-000089090000}"/>
    <cellStyle name="Normal 2 11 4 2 7 3 2" xfId="34701" xr:uid="{00000000-0005-0000-0000-00008A090000}"/>
    <cellStyle name="Normal 2 11 4 2 7 4" xfId="22908" xr:uid="{00000000-0005-0000-0000-00008B090000}"/>
    <cellStyle name="Normal 2 11 4 2 7 5" xfId="28813" xr:uid="{00000000-0005-0000-0000-00008C090000}"/>
    <cellStyle name="Normal 2 11 4 2 8" xfId="5980" xr:uid="{00000000-0005-0000-0000-00008D090000}"/>
    <cellStyle name="Normal 2 11 4 2 8 2" xfId="17756" xr:uid="{00000000-0005-0000-0000-00008E090000}"/>
    <cellStyle name="Normal 2 11 4 2 8 2 2" xfId="41325" xr:uid="{00000000-0005-0000-0000-00008F090000}"/>
    <cellStyle name="Normal 2 11 4 2 8 3" xfId="11868" xr:uid="{00000000-0005-0000-0000-000090090000}"/>
    <cellStyle name="Normal 2 11 4 2 8 3 2" xfId="35437" xr:uid="{00000000-0005-0000-0000-000091090000}"/>
    <cellStyle name="Normal 2 11 4 2 8 4" xfId="23644" xr:uid="{00000000-0005-0000-0000-000092090000}"/>
    <cellStyle name="Normal 2 11 4 2 8 5" xfId="29549" xr:uid="{00000000-0005-0000-0000-000093090000}"/>
    <cellStyle name="Normal 2 11 4 2 9" xfId="12604" xr:uid="{00000000-0005-0000-0000-000094090000}"/>
    <cellStyle name="Normal 2 11 4 2 9 2" xfId="36173" xr:uid="{00000000-0005-0000-0000-000095090000}"/>
    <cellStyle name="Normal 2 11 4 3" xfId="1120" xr:uid="{00000000-0005-0000-0000-000096090000}"/>
    <cellStyle name="Normal 2 11 4 3 2" xfId="12898" xr:uid="{00000000-0005-0000-0000-000097090000}"/>
    <cellStyle name="Normal 2 11 4 3 2 2" xfId="36467" xr:uid="{00000000-0005-0000-0000-000098090000}"/>
    <cellStyle name="Normal 2 11 4 3 3" xfId="7010" xr:uid="{00000000-0005-0000-0000-000099090000}"/>
    <cellStyle name="Normal 2 11 4 3 3 2" xfId="30579" xr:uid="{00000000-0005-0000-0000-00009A090000}"/>
    <cellStyle name="Normal 2 11 4 3 4" xfId="18786" xr:uid="{00000000-0005-0000-0000-00009B090000}"/>
    <cellStyle name="Normal 2 11 4 3 5" xfId="24691" xr:uid="{00000000-0005-0000-0000-00009C090000}"/>
    <cellStyle name="Normal 2 11 4 4" xfId="1858" xr:uid="{00000000-0005-0000-0000-00009D090000}"/>
    <cellStyle name="Normal 2 11 4 4 2" xfId="13634" xr:uid="{00000000-0005-0000-0000-00009E090000}"/>
    <cellStyle name="Normal 2 11 4 4 2 2" xfId="37203" xr:uid="{00000000-0005-0000-0000-00009F090000}"/>
    <cellStyle name="Normal 2 11 4 4 3" xfId="7746" xr:uid="{00000000-0005-0000-0000-0000A0090000}"/>
    <cellStyle name="Normal 2 11 4 4 3 2" xfId="31315" xr:uid="{00000000-0005-0000-0000-0000A1090000}"/>
    <cellStyle name="Normal 2 11 4 4 4" xfId="19522" xr:uid="{00000000-0005-0000-0000-0000A2090000}"/>
    <cellStyle name="Normal 2 11 4 4 5" xfId="25427" xr:uid="{00000000-0005-0000-0000-0000A3090000}"/>
    <cellStyle name="Normal 2 11 4 5" xfId="2594" xr:uid="{00000000-0005-0000-0000-0000A4090000}"/>
    <cellStyle name="Normal 2 11 4 5 2" xfId="14370" xr:uid="{00000000-0005-0000-0000-0000A5090000}"/>
    <cellStyle name="Normal 2 11 4 5 2 2" xfId="37939" xr:uid="{00000000-0005-0000-0000-0000A6090000}"/>
    <cellStyle name="Normal 2 11 4 5 3" xfId="8482" xr:uid="{00000000-0005-0000-0000-0000A7090000}"/>
    <cellStyle name="Normal 2 11 4 5 3 2" xfId="32051" xr:uid="{00000000-0005-0000-0000-0000A8090000}"/>
    <cellStyle name="Normal 2 11 4 5 4" xfId="20258" xr:uid="{00000000-0005-0000-0000-0000A9090000}"/>
    <cellStyle name="Normal 2 11 4 5 5" xfId="26163" xr:uid="{00000000-0005-0000-0000-0000AA090000}"/>
    <cellStyle name="Normal 2 11 4 6" xfId="3330" xr:uid="{00000000-0005-0000-0000-0000AB090000}"/>
    <cellStyle name="Normal 2 11 4 6 2" xfId="15106" xr:uid="{00000000-0005-0000-0000-0000AC090000}"/>
    <cellStyle name="Normal 2 11 4 6 2 2" xfId="38675" xr:uid="{00000000-0005-0000-0000-0000AD090000}"/>
    <cellStyle name="Normal 2 11 4 6 3" xfId="9218" xr:uid="{00000000-0005-0000-0000-0000AE090000}"/>
    <cellStyle name="Normal 2 11 4 6 3 2" xfId="32787" xr:uid="{00000000-0005-0000-0000-0000AF090000}"/>
    <cellStyle name="Normal 2 11 4 6 4" xfId="20994" xr:uid="{00000000-0005-0000-0000-0000B0090000}"/>
    <cellStyle name="Normal 2 11 4 6 5" xfId="26899" xr:uid="{00000000-0005-0000-0000-0000B1090000}"/>
    <cellStyle name="Normal 2 11 4 7" xfId="4066" xr:uid="{00000000-0005-0000-0000-0000B2090000}"/>
    <cellStyle name="Normal 2 11 4 7 2" xfId="15842" xr:uid="{00000000-0005-0000-0000-0000B3090000}"/>
    <cellStyle name="Normal 2 11 4 7 2 2" xfId="39411" xr:uid="{00000000-0005-0000-0000-0000B4090000}"/>
    <cellStyle name="Normal 2 11 4 7 3" xfId="9954" xr:uid="{00000000-0005-0000-0000-0000B5090000}"/>
    <cellStyle name="Normal 2 11 4 7 3 2" xfId="33523" xr:uid="{00000000-0005-0000-0000-0000B6090000}"/>
    <cellStyle name="Normal 2 11 4 7 4" xfId="21730" xr:uid="{00000000-0005-0000-0000-0000B7090000}"/>
    <cellStyle name="Normal 2 11 4 7 5" xfId="27635" xr:uid="{00000000-0005-0000-0000-0000B8090000}"/>
    <cellStyle name="Normal 2 11 4 8" xfId="4802" xr:uid="{00000000-0005-0000-0000-0000B9090000}"/>
    <cellStyle name="Normal 2 11 4 8 2" xfId="16578" xr:uid="{00000000-0005-0000-0000-0000BA090000}"/>
    <cellStyle name="Normal 2 11 4 8 2 2" xfId="40147" xr:uid="{00000000-0005-0000-0000-0000BB090000}"/>
    <cellStyle name="Normal 2 11 4 8 3" xfId="10690" xr:uid="{00000000-0005-0000-0000-0000BC090000}"/>
    <cellStyle name="Normal 2 11 4 8 3 2" xfId="34259" xr:uid="{00000000-0005-0000-0000-0000BD090000}"/>
    <cellStyle name="Normal 2 11 4 8 4" xfId="22466" xr:uid="{00000000-0005-0000-0000-0000BE090000}"/>
    <cellStyle name="Normal 2 11 4 8 5" xfId="28371" xr:uid="{00000000-0005-0000-0000-0000BF090000}"/>
    <cellStyle name="Normal 2 11 4 9" xfId="5538" xr:uid="{00000000-0005-0000-0000-0000C0090000}"/>
    <cellStyle name="Normal 2 11 4 9 2" xfId="17314" xr:uid="{00000000-0005-0000-0000-0000C1090000}"/>
    <cellStyle name="Normal 2 11 4 9 2 2" xfId="40883" xr:uid="{00000000-0005-0000-0000-0000C2090000}"/>
    <cellStyle name="Normal 2 11 4 9 3" xfId="11426" xr:uid="{00000000-0005-0000-0000-0000C3090000}"/>
    <cellStyle name="Normal 2 11 4 9 3 2" xfId="34995" xr:uid="{00000000-0005-0000-0000-0000C4090000}"/>
    <cellStyle name="Normal 2 11 4 9 4" xfId="23202" xr:uid="{00000000-0005-0000-0000-0000C5090000}"/>
    <cellStyle name="Normal 2 11 4 9 5" xfId="29107" xr:uid="{00000000-0005-0000-0000-0000C6090000}"/>
    <cellStyle name="Normal 2 11 5" xfId="670" xr:uid="{00000000-0005-0000-0000-0000C7090000}"/>
    <cellStyle name="Normal 2 11 5 10" xfId="6584" xr:uid="{00000000-0005-0000-0000-0000C8090000}"/>
    <cellStyle name="Normal 2 11 5 10 2" xfId="30153" xr:uid="{00000000-0005-0000-0000-0000C9090000}"/>
    <cellStyle name="Normal 2 11 5 11" xfId="18360" xr:uid="{00000000-0005-0000-0000-0000CA090000}"/>
    <cellStyle name="Normal 2 11 5 12" xfId="24265" xr:uid="{00000000-0005-0000-0000-0000CB090000}"/>
    <cellStyle name="Normal 2 11 5 13" xfId="41929" xr:uid="{00000000-0005-0000-0000-0000CC090000}"/>
    <cellStyle name="Normal 2 11 5 2" xfId="1431" xr:uid="{00000000-0005-0000-0000-0000CD090000}"/>
    <cellStyle name="Normal 2 11 5 2 2" xfId="13208" xr:uid="{00000000-0005-0000-0000-0000CE090000}"/>
    <cellStyle name="Normal 2 11 5 2 2 2" xfId="36777" xr:uid="{00000000-0005-0000-0000-0000CF090000}"/>
    <cellStyle name="Normal 2 11 5 2 3" xfId="7320" xr:uid="{00000000-0005-0000-0000-0000D0090000}"/>
    <cellStyle name="Normal 2 11 5 2 3 2" xfId="30889" xr:uid="{00000000-0005-0000-0000-0000D1090000}"/>
    <cellStyle name="Normal 2 11 5 2 4" xfId="19096" xr:uid="{00000000-0005-0000-0000-0000D2090000}"/>
    <cellStyle name="Normal 2 11 5 2 5" xfId="25001" xr:uid="{00000000-0005-0000-0000-0000D3090000}"/>
    <cellStyle name="Normal 2 11 5 3" xfId="2168" xr:uid="{00000000-0005-0000-0000-0000D4090000}"/>
    <cellStyle name="Normal 2 11 5 3 2" xfId="13944" xr:uid="{00000000-0005-0000-0000-0000D5090000}"/>
    <cellStyle name="Normal 2 11 5 3 2 2" xfId="37513" xr:uid="{00000000-0005-0000-0000-0000D6090000}"/>
    <cellStyle name="Normal 2 11 5 3 3" xfId="8056" xr:uid="{00000000-0005-0000-0000-0000D7090000}"/>
    <cellStyle name="Normal 2 11 5 3 3 2" xfId="31625" xr:uid="{00000000-0005-0000-0000-0000D8090000}"/>
    <cellStyle name="Normal 2 11 5 3 4" xfId="19832" xr:uid="{00000000-0005-0000-0000-0000D9090000}"/>
    <cellStyle name="Normal 2 11 5 3 5" xfId="25737" xr:uid="{00000000-0005-0000-0000-0000DA090000}"/>
    <cellStyle name="Normal 2 11 5 4" xfId="2904" xr:uid="{00000000-0005-0000-0000-0000DB090000}"/>
    <cellStyle name="Normal 2 11 5 4 2" xfId="14680" xr:uid="{00000000-0005-0000-0000-0000DC090000}"/>
    <cellStyle name="Normal 2 11 5 4 2 2" xfId="38249" xr:uid="{00000000-0005-0000-0000-0000DD090000}"/>
    <cellStyle name="Normal 2 11 5 4 3" xfId="8792" xr:uid="{00000000-0005-0000-0000-0000DE090000}"/>
    <cellStyle name="Normal 2 11 5 4 3 2" xfId="32361" xr:uid="{00000000-0005-0000-0000-0000DF090000}"/>
    <cellStyle name="Normal 2 11 5 4 4" xfId="20568" xr:uid="{00000000-0005-0000-0000-0000E0090000}"/>
    <cellStyle name="Normal 2 11 5 4 5" xfId="26473" xr:uid="{00000000-0005-0000-0000-0000E1090000}"/>
    <cellStyle name="Normal 2 11 5 5" xfId="3640" xr:uid="{00000000-0005-0000-0000-0000E2090000}"/>
    <cellStyle name="Normal 2 11 5 5 2" xfId="15416" xr:uid="{00000000-0005-0000-0000-0000E3090000}"/>
    <cellStyle name="Normal 2 11 5 5 2 2" xfId="38985" xr:uid="{00000000-0005-0000-0000-0000E4090000}"/>
    <cellStyle name="Normal 2 11 5 5 3" xfId="9528" xr:uid="{00000000-0005-0000-0000-0000E5090000}"/>
    <cellStyle name="Normal 2 11 5 5 3 2" xfId="33097" xr:uid="{00000000-0005-0000-0000-0000E6090000}"/>
    <cellStyle name="Normal 2 11 5 5 4" xfId="21304" xr:uid="{00000000-0005-0000-0000-0000E7090000}"/>
    <cellStyle name="Normal 2 11 5 5 5" xfId="27209" xr:uid="{00000000-0005-0000-0000-0000E8090000}"/>
    <cellStyle name="Normal 2 11 5 6" xfId="4376" xr:uid="{00000000-0005-0000-0000-0000E9090000}"/>
    <cellStyle name="Normal 2 11 5 6 2" xfId="16152" xr:uid="{00000000-0005-0000-0000-0000EA090000}"/>
    <cellStyle name="Normal 2 11 5 6 2 2" xfId="39721" xr:uid="{00000000-0005-0000-0000-0000EB090000}"/>
    <cellStyle name="Normal 2 11 5 6 3" xfId="10264" xr:uid="{00000000-0005-0000-0000-0000EC090000}"/>
    <cellStyle name="Normal 2 11 5 6 3 2" xfId="33833" xr:uid="{00000000-0005-0000-0000-0000ED090000}"/>
    <cellStyle name="Normal 2 11 5 6 4" xfId="22040" xr:uid="{00000000-0005-0000-0000-0000EE090000}"/>
    <cellStyle name="Normal 2 11 5 6 5" xfId="27945" xr:uid="{00000000-0005-0000-0000-0000EF090000}"/>
    <cellStyle name="Normal 2 11 5 7" xfId="5112" xr:uid="{00000000-0005-0000-0000-0000F0090000}"/>
    <cellStyle name="Normal 2 11 5 7 2" xfId="16888" xr:uid="{00000000-0005-0000-0000-0000F1090000}"/>
    <cellStyle name="Normal 2 11 5 7 2 2" xfId="40457" xr:uid="{00000000-0005-0000-0000-0000F2090000}"/>
    <cellStyle name="Normal 2 11 5 7 3" xfId="11000" xr:uid="{00000000-0005-0000-0000-0000F3090000}"/>
    <cellStyle name="Normal 2 11 5 7 3 2" xfId="34569" xr:uid="{00000000-0005-0000-0000-0000F4090000}"/>
    <cellStyle name="Normal 2 11 5 7 4" xfId="22776" xr:uid="{00000000-0005-0000-0000-0000F5090000}"/>
    <cellStyle name="Normal 2 11 5 7 5" xfId="28681" xr:uid="{00000000-0005-0000-0000-0000F6090000}"/>
    <cellStyle name="Normal 2 11 5 8" xfId="5848" xr:uid="{00000000-0005-0000-0000-0000F7090000}"/>
    <cellStyle name="Normal 2 11 5 8 2" xfId="17624" xr:uid="{00000000-0005-0000-0000-0000F8090000}"/>
    <cellStyle name="Normal 2 11 5 8 2 2" xfId="41193" xr:uid="{00000000-0005-0000-0000-0000F9090000}"/>
    <cellStyle name="Normal 2 11 5 8 3" xfId="11736" xr:uid="{00000000-0005-0000-0000-0000FA090000}"/>
    <cellStyle name="Normal 2 11 5 8 3 2" xfId="35305" xr:uid="{00000000-0005-0000-0000-0000FB090000}"/>
    <cellStyle name="Normal 2 11 5 8 4" xfId="23512" xr:uid="{00000000-0005-0000-0000-0000FC090000}"/>
    <cellStyle name="Normal 2 11 5 8 5" xfId="29417" xr:uid="{00000000-0005-0000-0000-0000FD090000}"/>
    <cellStyle name="Normal 2 11 5 9" xfId="12472" xr:uid="{00000000-0005-0000-0000-0000FE090000}"/>
    <cellStyle name="Normal 2 11 5 9 2" xfId="36041" xr:uid="{00000000-0005-0000-0000-0000FF090000}"/>
    <cellStyle name="Normal 2 11 6" xfId="509" xr:uid="{00000000-0005-0000-0000-0000000A0000}"/>
    <cellStyle name="Normal 2 11 6 10" xfId="6423" xr:uid="{00000000-0005-0000-0000-0000010A0000}"/>
    <cellStyle name="Normal 2 11 6 10 2" xfId="29992" xr:uid="{00000000-0005-0000-0000-0000020A0000}"/>
    <cellStyle name="Normal 2 11 6 11" xfId="18199" xr:uid="{00000000-0005-0000-0000-0000030A0000}"/>
    <cellStyle name="Normal 2 11 6 12" xfId="24104" xr:uid="{00000000-0005-0000-0000-0000040A0000}"/>
    <cellStyle name="Normal 2 11 6 13" xfId="41768" xr:uid="{00000000-0005-0000-0000-0000050A0000}"/>
    <cellStyle name="Normal 2 11 6 2" xfId="1270" xr:uid="{00000000-0005-0000-0000-0000060A0000}"/>
    <cellStyle name="Normal 2 11 6 2 2" xfId="13047" xr:uid="{00000000-0005-0000-0000-0000070A0000}"/>
    <cellStyle name="Normal 2 11 6 2 2 2" xfId="36616" xr:uid="{00000000-0005-0000-0000-0000080A0000}"/>
    <cellStyle name="Normal 2 11 6 2 3" xfId="7159" xr:uid="{00000000-0005-0000-0000-0000090A0000}"/>
    <cellStyle name="Normal 2 11 6 2 3 2" xfId="30728" xr:uid="{00000000-0005-0000-0000-00000A0A0000}"/>
    <cellStyle name="Normal 2 11 6 2 4" xfId="18935" xr:uid="{00000000-0005-0000-0000-00000B0A0000}"/>
    <cellStyle name="Normal 2 11 6 2 5" xfId="24840" xr:uid="{00000000-0005-0000-0000-00000C0A0000}"/>
    <cellStyle name="Normal 2 11 6 3" xfId="2007" xr:uid="{00000000-0005-0000-0000-00000D0A0000}"/>
    <cellStyle name="Normal 2 11 6 3 2" xfId="13783" xr:uid="{00000000-0005-0000-0000-00000E0A0000}"/>
    <cellStyle name="Normal 2 11 6 3 2 2" xfId="37352" xr:uid="{00000000-0005-0000-0000-00000F0A0000}"/>
    <cellStyle name="Normal 2 11 6 3 3" xfId="7895" xr:uid="{00000000-0005-0000-0000-0000100A0000}"/>
    <cellStyle name="Normal 2 11 6 3 3 2" xfId="31464" xr:uid="{00000000-0005-0000-0000-0000110A0000}"/>
    <cellStyle name="Normal 2 11 6 3 4" xfId="19671" xr:uid="{00000000-0005-0000-0000-0000120A0000}"/>
    <cellStyle name="Normal 2 11 6 3 5" xfId="25576" xr:uid="{00000000-0005-0000-0000-0000130A0000}"/>
    <cellStyle name="Normal 2 11 6 4" xfId="2743" xr:uid="{00000000-0005-0000-0000-0000140A0000}"/>
    <cellStyle name="Normal 2 11 6 4 2" xfId="14519" xr:uid="{00000000-0005-0000-0000-0000150A0000}"/>
    <cellStyle name="Normal 2 11 6 4 2 2" xfId="38088" xr:uid="{00000000-0005-0000-0000-0000160A0000}"/>
    <cellStyle name="Normal 2 11 6 4 3" xfId="8631" xr:uid="{00000000-0005-0000-0000-0000170A0000}"/>
    <cellStyle name="Normal 2 11 6 4 3 2" xfId="32200" xr:uid="{00000000-0005-0000-0000-0000180A0000}"/>
    <cellStyle name="Normal 2 11 6 4 4" xfId="20407" xr:uid="{00000000-0005-0000-0000-0000190A0000}"/>
    <cellStyle name="Normal 2 11 6 4 5" xfId="26312" xr:uid="{00000000-0005-0000-0000-00001A0A0000}"/>
    <cellStyle name="Normal 2 11 6 5" xfId="3479" xr:uid="{00000000-0005-0000-0000-00001B0A0000}"/>
    <cellStyle name="Normal 2 11 6 5 2" xfId="15255" xr:uid="{00000000-0005-0000-0000-00001C0A0000}"/>
    <cellStyle name="Normal 2 11 6 5 2 2" xfId="38824" xr:uid="{00000000-0005-0000-0000-00001D0A0000}"/>
    <cellStyle name="Normal 2 11 6 5 3" xfId="9367" xr:uid="{00000000-0005-0000-0000-00001E0A0000}"/>
    <cellStyle name="Normal 2 11 6 5 3 2" xfId="32936" xr:uid="{00000000-0005-0000-0000-00001F0A0000}"/>
    <cellStyle name="Normal 2 11 6 5 4" xfId="21143" xr:uid="{00000000-0005-0000-0000-0000200A0000}"/>
    <cellStyle name="Normal 2 11 6 5 5" xfId="27048" xr:uid="{00000000-0005-0000-0000-0000210A0000}"/>
    <cellStyle name="Normal 2 11 6 6" xfId="4215" xr:uid="{00000000-0005-0000-0000-0000220A0000}"/>
    <cellStyle name="Normal 2 11 6 6 2" xfId="15991" xr:uid="{00000000-0005-0000-0000-0000230A0000}"/>
    <cellStyle name="Normal 2 11 6 6 2 2" xfId="39560" xr:uid="{00000000-0005-0000-0000-0000240A0000}"/>
    <cellStyle name="Normal 2 11 6 6 3" xfId="10103" xr:uid="{00000000-0005-0000-0000-0000250A0000}"/>
    <cellStyle name="Normal 2 11 6 6 3 2" xfId="33672" xr:uid="{00000000-0005-0000-0000-0000260A0000}"/>
    <cellStyle name="Normal 2 11 6 6 4" xfId="21879" xr:uid="{00000000-0005-0000-0000-0000270A0000}"/>
    <cellStyle name="Normal 2 11 6 6 5" xfId="27784" xr:uid="{00000000-0005-0000-0000-0000280A0000}"/>
    <cellStyle name="Normal 2 11 6 7" xfId="4951" xr:uid="{00000000-0005-0000-0000-0000290A0000}"/>
    <cellStyle name="Normal 2 11 6 7 2" xfId="16727" xr:uid="{00000000-0005-0000-0000-00002A0A0000}"/>
    <cellStyle name="Normal 2 11 6 7 2 2" xfId="40296" xr:uid="{00000000-0005-0000-0000-00002B0A0000}"/>
    <cellStyle name="Normal 2 11 6 7 3" xfId="10839" xr:uid="{00000000-0005-0000-0000-00002C0A0000}"/>
    <cellStyle name="Normal 2 11 6 7 3 2" xfId="34408" xr:uid="{00000000-0005-0000-0000-00002D0A0000}"/>
    <cellStyle name="Normal 2 11 6 7 4" xfId="22615" xr:uid="{00000000-0005-0000-0000-00002E0A0000}"/>
    <cellStyle name="Normal 2 11 6 7 5" xfId="28520" xr:uid="{00000000-0005-0000-0000-00002F0A0000}"/>
    <cellStyle name="Normal 2 11 6 8" xfId="5687" xr:uid="{00000000-0005-0000-0000-0000300A0000}"/>
    <cellStyle name="Normal 2 11 6 8 2" xfId="17463" xr:uid="{00000000-0005-0000-0000-0000310A0000}"/>
    <cellStyle name="Normal 2 11 6 8 2 2" xfId="41032" xr:uid="{00000000-0005-0000-0000-0000320A0000}"/>
    <cellStyle name="Normal 2 11 6 8 3" xfId="11575" xr:uid="{00000000-0005-0000-0000-0000330A0000}"/>
    <cellStyle name="Normal 2 11 6 8 3 2" xfId="35144" xr:uid="{00000000-0005-0000-0000-0000340A0000}"/>
    <cellStyle name="Normal 2 11 6 8 4" xfId="23351" xr:uid="{00000000-0005-0000-0000-0000350A0000}"/>
    <cellStyle name="Normal 2 11 6 8 5" xfId="29256" xr:uid="{00000000-0005-0000-0000-0000360A0000}"/>
    <cellStyle name="Normal 2 11 6 9" xfId="12311" xr:uid="{00000000-0005-0000-0000-0000370A0000}"/>
    <cellStyle name="Normal 2 11 6 9 2" xfId="35880" xr:uid="{00000000-0005-0000-0000-0000380A0000}"/>
    <cellStyle name="Normal 2 11 7" xfId="987" xr:uid="{00000000-0005-0000-0000-0000390A0000}"/>
    <cellStyle name="Normal 2 11 7 2" xfId="12766" xr:uid="{00000000-0005-0000-0000-00003A0A0000}"/>
    <cellStyle name="Normal 2 11 7 2 2" xfId="36335" xr:uid="{00000000-0005-0000-0000-00003B0A0000}"/>
    <cellStyle name="Normal 2 11 7 3" xfId="6878" xr:uid="{00000000-0005-0000-0000-00003C0A0000}"/>
    <cellStyle name="Normal 2 11 7 3 2" xfId="30447" xr:uid="{00000000-0005-0000-0000-00003D0A0000}"/>
    <cellStyle name="Normal 2 11 7 4" xfId="18654" xr:uid="{00000000-0005-0000-0000-00003E0A0000}"/>
    <cellStyle name="Normal 2 11 7 5" xfId="24559" xr:uid="{00000000-0005-0000-0000-00003F0A0000}"/>
    <cellStyle name="Normal 2 11 8" xfId="1726" xr:uid="{00000000-0005-0000-0000-0000400A0000}"/>
    <cellStyle name="Normal 2 11 8 2" xfId="13502" xr:uid="{00000000-0005-0000-0000-0000410A0000}"/>
    <cellStyle name="Normal 2 11 8 2 2" xfId="37071" xr:uid="{00000000-0005-0000-0000-0000420A0000}"/>
    <cellStyle name="Normal 2 11 8 3" xfId="7614" xr:uid="{00000000-0005-0000-0000-0000430A0000}"/>
    <cellStyle name="Normal 2 11 8 3 2" xfId="31183" xr:uid="{00000000-0005-0000-0000-0000440A0000}"/>
    <cellStyle name="Normal 2 11 8 4" xfId="19390" xr:uid="{00000000-0005-0000-0000-0000450A0000}"/>
    <cellStyle name="Normal 2 11 8 5" xfId="25295" xr:uid="{00000000-0005-0000-0000-0000460A0000}"/>
    <cellStyle name="Normal 2 11 9" xfId="2462" xr:uid="{00000000-0005-0000-0000-0000470A0000}"/>
    <cellStyle name="Normal 2 11 9 2" xfId="14238" xr:uid="{00000000-0005-0000-0000-0000480A0000}"/>
    <cellStyle name="Normal 2 11 9 2 2" xfId="37807" xr:uid="{00000000-0005-0000-0000-0000490A0000}"/>
    <cellStyle name="Normal 2 11 9 3" xfId="8350" xr:uid="{00000000-0005-0000-0000-00004A0A0000}"/>
    <cellStyle name="Normal 2 11 9 3 2" xfId="31919" xr:uid="{00000000-0005-0000-0000-00004B0A0000}"/>
    <cellStyle name="Normal 2 11 9 4" xfId="20126" xr:uid="{00000000-0005-0000-0000-00004C0A0000}"/>
    <cellStyle name="Normal 2 11 9 5" xfId="26031" xr:uid="{00000000-0005-0000-0000-00004D0A0000}"/>
    <cellStyle name="Normal 2 12" xfId="286" xr:uid="{00000000-0005-0000-0000-00004E0A0000}"/>
    <cellStyle name="Normal 2 12 10" xfId="4742" xr:uid="{00000000-0005-0000-0000-00004F0A0000}"/>
    <cellStyle name="Normal 2 12 10 2" xfId="16518" xr:uid="{00000000-0005-0000-0000-0000500A0000}"/>
    <cellStyle name="Normal 2 12 10 2 2" xfId="40087" xr:uid="{00000000-0005-0000-0000-0000510A0000}"/>
    <cellStyle name="Normal 2 12 10 3" xfId="10630" xr:uid="{00000000-0005-0000-0000-0000520A0000}"/>
    <cellStyle name="Normal 2 12 10 3 2" xfId="34199" xr:uid="{00000000-0005-0000-0000-0000530A0000}"/>
    <cellStyle name="Normal 2 12 10 4" xfId="22406" xr:uid="{00000000-0005-0000-0000-0000540A0000}"/>
    <cellStyle name="Normal 2 12 10 5" xfId="28311" xr:uid="{00000000-0005-0000-0000-0000550A0000}"/>
    <cellStyle name="Normal 2 12 11" xfId="5478" xr:uid="{00000000-0005-0000-0000-0000560A0000}"/>
    <cellStyle name="Normal 2 12 11 2" xfId="17254" xr:uid="{00000000-0005-0000-0000-0000570A0000}"/>
    <cellStyle name="Normal 2 12 11 2 2" xfId="40823" xr:uid="{00000000-0005-0000-0000-0000580A0000}"/>
    <cellStyle name="Normal 2 12 11 3" xfId="11366" xr:uid="{00000000-0005-0000-0000-0000590A0000}"/>
    <cellStyle name="Normal 2 12 11 3 2" xfId="34935" xr:uid="{00000000-0005-0000-0000-00005A0A0000}"/>
    <cellStyle name="Normal 2 12 11 4" xfId="23142" xr:uid="{00000000-0005-0000-0000-00005B0A0000}"/>
    <cellStyle name="Normal 2 12 11 5" xfId="29047" xr:uid="{00000000-0005-0000-0000-00005C0A0000}"/>
    <cellStyle name="Normal 2 12 12" xfId="12102" xr:uid="{00000000-0005-0000-0000-00005D0A0000}"/>
    <cellStyle name="Normal 2 12 12 2" xfId="35671" xr:uid="{00000000-0005-0000-0000-00005E0A0000}"/>
    <cellStyle name="Normal 2 12 13" xfId="6214" xr:uid="{00000000-0005-0000-0000-00005F0A0000}"/>
    <cellStyle name="Normal 2 12 13 2" xfId="29783" xr:uid="{00000000-0005-0000-0000-0000600A0000}"/>
    <cellStyle name="Normal 2 12 14" xfId="17990" xr:uid="{00000000-0005-0000-0000-0000610A0000}"/>
    <cellStyle name="Normal 2 12 15" xfId="23895" xr:uid="{00000000-0005-0000-0000-0000620A0000}"/>
    <cellStyle name="Normal 2 12 16" xfId="41559" xr:uid="{00000000-0005-0000-0000-0000630A0000}"/>
    <cellStyle name="Normal 2 12 2" xfId="361" xr:uid="{00000000-0005-0000-0000-0000640A0000}"/>
    <cellStyle name="Normal 2 12 2 10" xfId="12165" xr:uid="{00000000-0005-0000-0000-0000650A0000}"/>
    <cellStyle name="Normal 2 12 2 10 2" xfId="35734" xr:uid="{00000000-0005-0000-0000-0000660A0000}"/>
    <cellStyle name="Normal 2 12 2 11" xfId="6277" xr:uid="{00000000-0005-0000-0000-0000670A0000}"/>
    <cellStyle name="Normal 2 12 2 11 2" xfId="29846" xr:uid="{00000000-0005-0000-0000-0000680A0000}"/>
    <cellStyle name="Normal 2 12 2 12" xfId="18053" xr:uid="{00000000-0005-0000-0000-0000690A0000}"/>
    <cellStyle name="Normal 2 12 2 13" xfId="23958" xr:uid="{00000000-0005-0000-0000-00006A0A0000}"/>
    <cellStyle name="Normal 2 12 2 14" xfId="41622" xr:uid="{00000000-0005-0000-0000-00006B0A0000}"/>
    <cellStyle name="Normal 2 12 2 2" xfId="806" xr:uid="{00000000-0005-0000-0000-00006C0A0000}"/>
    <cellStyle name="Normal 2 12 2 2 10" xfId="6719" xr:uid="{00000000-0005-0000-0000-00006D0A0000}"/>
    <cellStyle name="Normal 2 12 2 2 10 2" xfId="30288" xr:uid="{00000000-0005-0000-0000-00006E0A0000}"/>
    <cellStyle name="Normal 2 12 2 2 11" xfId="18495" xr:uid="{00000000-0005-0000-0000-00006F0A0000}"/>
    <cellStyle name="Normal 2 12 2 2 12" xfId="24400" xr:uid="{00000000-0005-0000-0000-0000700A0000}"/>
    <cellStyle name="Normal 2 12 2 2 13" xfId="42064" xr:uid="{00000000-0005-0000-0000-0000710A0000}"/>
    <cellStyle name="Normal 2 12 2 2 2" xfId="1566" xr:uid="{00000000-0005-0000-0000-0000720A0000}"/>
    <cellStyle name="Normal 2 12 2 2 2 2" xfId="13343" xr:uid="{00000000-0005-0000-0000-0000730A0000}"/>
    <cellStyle name="Normal 2 12 2 2 2 2 2" xfId="36912" xr:uid="{00000000-0005-0000-0000-0000740A0000}"/>
    <cellStyle name="Normal 2 12 2 2 2 3" xfId="7455" xr:uid="{00000000-0005-0000-0000-0000750A0000}"/>
    <cellStyle name="Normal 2 12 2 2 2 3 2" xfId="31024" xr:uid="{00000000-0005-0000-0000-0000760A0000}"/>
    <cellStyle name="Normal 2 12 2 2 2 4" xfId="19231" xr:uid="{00000000-0005-0000-0000-0000770A0000}"/>
    <cellStyle name="Normal 2 12 2 2 2 5" xfId="25136" xr:uid="{00000000-0005-0000-0000-0000780A0000}"/>
    <cellStyle name="Normal 2 12 2 2 3" xfId="2303" xr:uid="{00000000-0005-0000-0000-0000790A0000}"/>
    <cellStyle name="Normal 2 12 2 2 3 2" xfId="14079" xr:uid="{00000000-0005-0000-0000-00007A0A0000}"/>
    <cellStyle name="Normal 2 12 2 2 3 2 2" xfId="37648" xr:uid="{00000000-0005-0000-0000-00007B0A0000}"/>
    <cellStyle name="Normal 2 12 2 2 3 3" xfId="8191" xr:uid="{00000000-0005-0000-0000-00007C0A0000}"/>
    <cellStyle name="Normal 2 12 2 2 3 3 2" xfId="31760" xr:uid="{00000000-0005-0000-0000-00007D0A0000}"/>
    <cellStyle name="Normal 2 12 2 2 3 4" xfId="19967" xr:uid="{00000000-0005-0000-0000-00007E0A0000}"/>
    <cellStyle name="Normal 2 12 2 2 3 5" xfId="25872" xr:uid="{00000000-0005-0000-0000-00007F0A0000}"/>
    <cellStyle name="Normal 2 12 2 2 4" xfId="3039" xr:uid="{00000000-0005-0000-0000-0000800A0000}"/>
    <cellStyle name="Normal 2 12 2 2 4 2" xfId="14815" xr:uid="{00000000-0005-0000-0000-0000810A0000}"/>
    <cellStyle name="Normal 2 12 2 2 4 2 2" xfId="38384" xr:uid="{00000000-0005-0000-0000-0000820A0000}"/>
    <cellStyle name="Normal 2 12 2 2 4 3" xfId="8927" xr:uid="{00000000-0005-0000-0000-0000830A0000}"/>
    <cellStyle name="Normal 2 12 2 2 4 3 2" xfId="32496" xr:uid="{00000000-0005-0000-0000-0000840A0000}"/>
    <cellStyle name="Normal 2 12 2 2 4 4" xfId="20703" xr:uid="{00000000-0005-0000-0000-0000850A0000}"/>
    <cellStyle name="Normal 2 12 2 2 4 5" xfId="26608" xr:uid="{00000000-0005-0000-0000-0000860A0000}"/>
    <cellStyle name="Normal 2 12 2 2 5" xfId="3775" xr:uid="{00000000-0005-0000-0000-0000870A0000}"/>
    <cellStyle name="Normal 2 12 2 2 5 2" xfId="15551" xr:uid="{00000000-0005-0000-0000-0000880A0000}"/>
    <cellStyle name="Normal 2 12 2 2 5 2 2" xfId="39120" xr:uid="{00000000-0005-0000-0000-0000890A0000}"/>
    <cellStyle name="Normal 2 12 2 2 5 3" xfId="9663" xr:uid="{00000000-0005-0000-0000-00008A0A0000}"/>
    <cellStyle name="Normal 2 12 2 2 5 3 2" xfId="33232" xr:uid="{00000000-0005-0000-0000-00008B0A0000}"/>
    <cellStyle name="Normal 2 12 2 2 5 4" xfId="21439" xr:uid="{00000000-0005-0000-0000-00008C0A0000}"/>
    <cellStyle name="Normal 2 12 2 2 5 5" xfId="27344" xr:uid="{00000000-0005-0000-0000-00008D0A0000}"/>
    <cellStyle name="Normal 2 12 2 2 6" xfId="4511" xr:uid="{00000000-0005-0000-0000-00008E0A0000}"/>
    <cellStyle name="Normal 2 12 2 2 6 2" xfId="16287" xr:uid="{00000000-0005-0000-0000-00008F0A0000}"/>
    <cellStyle name="Normal 2 12 2 2 6 2 2" xfId="39856" xr:uid="{00000000-0005-0000-0000-0000900A0000}"/>
    <cellStyle name="Normal 2 12 2 2 6 3" xfId="10399" xr:uid="{00000000-0005-0000-0000-0000910A0000}"/>
    <cellStyle name="Normal 2 12 2 2 6 3 2" xfId="33968" xr:uid="{00000000-0005-0000-0000-0000920A0000}"/>
    <cellStyle name="Normal 2 12 2 2 6 4" xfId="22175" xr:uid="{00000000-0005-0000-0000-0000930A0000}"/>
    <cellStyle name="Normal 2 12 2 2 6 5" xfId="28080" xr:uid="{00000000-0005-0000-0000-0000940A0000}"/>
    <cellStyle name="Normal 2 12 2 2 7" xfId="5247" xr:uid="{00000000-0005-0000-0000-0000950A0000}"/>
    <cellStyle name="Normal 2 12 2 2 7 2" xfId="17023" xr:uid="{00000000-0005-0000-0000-0000960A0000}"/>
    <cellStyle name="Normal 2 12 2 2 7 2 2" xfId="40592" xr:uid="{00000000-0005-0000-0000-0000970A0000}"/>
    <cellStyle name="Normal 2 12 2 2 7 3" xfId="11135" xr:uid="{00000000-0005-0000-0000-0000980A0000}"/>
    <cellStyle name="Normal 2 12 2 2 7 3 2" xfId="34704" xr:uid="{00000000-0005-0000-0000-0000990A0000}"/>
    <cellStyle name="Normal 2 12 2 2 7 4" xfId="22911" xr:uid="{00000000-0005-0000-0000-00009A0A0000}"/>
    <cellStyle name="Normal 2 12 2 2 7 5" xfId="28816" xr:uid="{00000000-0005-0000-0000-00009B0A0000}"/>
    <cellStyle name="Normal 2 12 2 2 8" xfId="5983" xr:uid="{00000000-0005-0000-0000-00009C0A0000}"/>
    <cellStyle name="Normal 2 12 2 2 8 2" xfId="17759" xr:uid="{00000000-0005-0000-0000-00009D0A0000}"/>
    <cellStyle name="Normal 2 12 2 2 8 2 2" xfId="41328" xr:uid="{00000000-0005-0000-0000-00009E0A0000}"/>
    <cellStyle name="Normal 2 12 2 2 8 3" xfId="11871" xr:uid="{00000000-0005-0000-0000-00009F0A0000}"/>
    <cellStyle name="Normal 2 12 2 2 8 3 2" xfId="35440" xr:uid="{00000000-0005-0000-0000-0000A00A0000}"/>
    <cellStyle name="Normal 2 12 2 2 8 4" xfId="23647" xr:uid="{00000000-0005-0000-0000-0000A10A0000}"/>
    <cellStyle name="Normal 2 12 2 2 8 5" xfId="29552" xr:uid="{00000000-0005-0000-0000-0000A20A0000}"/>
    <cellStyle name="Normal 2 12 2 2 9" xfId="12607" xr:uid="{00000000-0005-0000-0000-0000A30A0000}"/>
    <cellStyle name="Normal 2 12 2 2 9 2" xfId="36176" xr:uid="{00000000-0005-0000-0000-0000A40A0000}"/>
    <cellStyle name="Normal 2 12 2 3" xfId="1123" xr:uid="{00000000-0005-0000-0000-0000A50A0000}"/>
    <cellStyle name="Normal 2 12 2 3 2" xfId="12901" xr:uid="{00000000-0005-0000-0000-0000A60A0000}"/>
    <cellStyle name="Normal 2 12 2 3 2 2" xfId="36470" xr:uid="{00000000-0005-0000-0000-0000A70A0000}"/>
    <cellStyle name="Normal 2 12 2 3 3" xfId="7013" xr:uid="{00000000-0005-0000-0000-0000A80A0000}"/>
    <cellStyle name="Normal 2 12 2 3 3 2" xfId="30582" xr:uid="{00000000-0005-0000-0000-0000A90A0000}"/>
    <cellStyle name="Normal 2 12 2 3 4" xfId="18789" xr:uid="{00000000-0005-0000-0000-0000AA0A0000}"/>
    <cellStyle name="Normal 2 12 2 3 5" xfId="24694" xr:uid="{00000000-0005-0000-0000-0000AB0A0000}"/>
    <cellStyle name="Normal 2 12 2 4" xfId="1861" xr:uid="{00000000-0005-0000-0000-0000AC0A0000}"/>
    <cellStyle name="Normal 2 12 2 4 2" xfId="13637" xr:uid="{00000000-0005-0000-0000-0000AD0A0000}"/>
    <cellStyle name="Normal 2 12 2 4 2 2" xfId="37206" xr:uid="{00000000-0005-0000-0000-0000AE0A0000}"/>
    <cellStyle name="Normal 2 12 2 4 3" xfId="7749" xr:uid="{00000000-0005-0000-0000-0000AF0A0000}"/>
    <cellStyle name="Normal 2 12 2 4 3 2" xfId="31318" xr:uid="{00000000-0005-0000-0000-0000B00A0000}"/>
    <cellStyle name="Normal 2 12 2 4 4" xfId="19525" xr:uid="{00000000-0005-0000-0000-0000B10A0000}"/>
    <cellStyle name="Normal 2 12 2 4 5" xfId="25430" xr:uid="{00000000-0005-0000-0000-0000B20A0000}"/>
    <cellStyle name="Normal 2 12 2 5" xfId="2597" xr:uid="{00000000-0005-0000-0000-0000B30A0000}"/>
    <cellStyle name="Normal 2 12 2 5 2" xfId="14373" xr:uid="{00000000-0005-0000-0000-0000B40A0000}"/>
    <cellStyle name="Normal 2 12 2 5 2 2" xfId="37942" xr:uid="{00000000-0005-0000-0000-0000B50A0000}"/>
    <cellStyle name="Normal 2 12 2 5 3" xfId="8485" xr:uid="{00000000-0005-0000-0000-0000B60A0000}"/>
    <cellStyle name="Normal 2 12 2 5 3 2" xfId="32054" xr:uid="{00000000-0005-0000-0000-0000B70A0000}"/>
    <cellStyle name="Normal 2 12 2 5 4" xfId="20261" xr:uid="{00000000-0005-0000-0000-0000B80A0000}"/>
    <cellStyle name="Normal 2 12 2 5 5" xfId="26166" xr:uid="{00000000-0005-0000-0000-0000B90A0000}"/>
    <cellStyle name="Normal 2 12 2 6" xfId="3333" xr:uid="{00000000-0005-0000-0000-0000BA0A0000}"/>
    <cellStyle name="Normal 2 12 2 6 2" xfId="15109" xr:uid="{00000000-0005-0000-0000-0000BB0A0000}"/>
    <cellStyle name="Normal 2 12 2 6 2 2" xfId="38678" xr:uid="{00000000-0005-0000-0000-0000BC0A0000}"/>
    <cellStyle name="Normal 2 12 2 6 3" xfId="9221" xr:uid="{00000000-0005-0000-0000-0000BD0A0000}"/>
    <cellStyle name="Normal 2 12 2 6 3 2" xfId="32790" xr:uid="{00000000-0005-0000-0000-0000BE0A0000}"/>
    <cellStyle name="Normal 2 12 2 6 4" xfId="20997" xr:uid="{00000000-0005-0000-0000-0000BF0A0000}"/>
    <cellStyle name="Normal 2 12 2 6 5" xfId="26902" xr:uid="{00000000-0005-0000-0000-0000C00A0000}"/>
    <cellStyle name="Normal 2 12 2 7" xfId="4069" xr:uid="{00000000-0005-0000-0000-0000C10A0000}"/>
    <cellStyle name="Normal 2 12 2 7 2" xfId="15845" xr:uid="{00000000-0005-0000-0000-0000C20A0000}"/>
    <cellStyle name="Normal 2 12 2 7 2 2" xfId="39414" xr:uid="{00000000-0005-0000-0000-0000C30A0000}"/>
    <cellStyle name="Normal 2 12 2 7 3" xfId="9957" xr:uid="{00000000-0005-0000-0000-0000C40A0000}"/>
    <cellStyle name="Normal 2 12 2 7 3 2" xfId="33526" xr:uid="{00000000-0005-0000-0000-0000C50A0000}"/>
    <cellStyle name="Normal 2 12 2 7 4" xfId="21733" xr:uid="{00000000-0005-0000-0000-0000C60A0000}"/>
    <cellStyle name="Normal 2 12 2 7 5" xfId="27638" xr:uid="{00000000-0005-0000-0000-0000C70A0000}"/>
    <cellStyle name="Normal 2 12 2 8" xfId="4805" xr:uid="{00000000-0005-0000-0000-0000C80A0000}"/>
    <cellStyle name="Normal 2 12 2 8 2" xfId="16581" xr:uid="{00000000-0005-0000-0000-0000C90A0000}"/>
    <cellStyle name="Normal 2 12 2 8 2 2" xfId="40150" xr:uid="{00000000-0005-0000-0000-0000CA0A0000}"/>
    <cellStyle name="Normal 2 12 2 8 3" xfId="10693" xr:uid="{00000000-0005-0000-0000-0000CB0A0000}"/>
    <cellStyle name="Normal 2 12 2 8 3 2" xfId="34262" xr:uid="{00000000-0005-0000-0000-0000CC0A0000}"/>
    <cellStyle name="Normal 2 12 2 8 4" xfId="22469" xr:uid="{00000000-0005-0000-0000-0000CD0A0000}"/>
    <cellStyle name="Normal 2 12 2 8 5" xfId="28374" xr:uid="{00000000-0005-0000-0000-0000CE0A0000}"/>
    <cellStyle name="Normal 2 12 2 9" xfId="5541" xr:uid="{00000000-0005-0000-0000-0000CF0A0000}"/>
    <cellStyle name="Normal 2 12 2 9 2" xfId="17317" xr:uid="{00000000-0005-0000-0000-0000D00A0000}"/>
    <cellStyle name="Normal 2 12 2 9 2 2" xfId="40886" xr:uid="{00000000-0005-0000-0000-0000D10A0000}"/>
    <cellStyle name="Normal 2 12 2 9 3" xfId="11429" xr:uid="{00000000-0005-0000-0000-0000D20A0000}"/>
    <cellStyle name="Normal 2 12 2 9 3 2" xfId="34998" xr:uid="{00000000-0005-0000-0000-0000D30A0000}"/>
    <cellStyle name="Normal 2 12 2 9 4" xfId="23205" xr:uid="{00000000-0005-0000-0000-0000D40A0000}"/>
    <cellStyle name="Normal 2 12 2 9 5" xfId="29110" xr:uid="{00000000-0005-0000-0000-0000D50A0000}"/>
    <cellStyle name="Normal 2 12 3" xfId="742" xr:uid="{00000000-0005-0000-0000-0000D60A0000}"/>
    <cellStyle name="Normal 2 12 3 10" xfId="6656" xr:uid="{00000000-0005-0000-0000-0000D70A0000}"/>
    <cellStyle name="Normal 2 12 3 10 2" xfId="30225" xr:uid="{00000000-0005-0000-0000-0000D80A0000}"/>
    <cellStyle name="Normal 2 12 3 11" xfId="18432" xr:uid="{00000000-0005-0000-0000-0000D90A0000}"/>
    <cellStyle name="Normal 2 12 3 12" xfId="24337" xr:uid="{00000000-0005-0000-0000-0000DA0A0000}"/>
    <cellStyle name="Normal 2 12 3 13" xfId="42001" xr:uid="{00000000-0005-0000-0000-0000DB0A0000}"/>
    <cellStyle name="Normal 2 12 3 2" xfId="1503" xr:uid="{00000000-0005-0000-0000-0000DC0A0000}"/>
    <cellStyle name="Normal 2 12 3 2 2" xfId="13280" xr:uid="{00000000-0005-0000-0000-0000DD0A0000}"/>
    <cellStyle name="Normal 2 12 3 2 2 2" xfId="36849" xr:uid="{00000000-0005-0000-0000-0000DE0A0000}"/>
    <cellStyle name="Normal 2 12 3 2 3" xfId="7392" xr:uid="{00000000-0005-0000-0000-0000DF0A0000}"/>
    <cellStyle name="Normal 2 12 3 2 3 2" xfId="30961" xr:uid="{00000000-0005-0000-0000-0000E00A0000}"/>
    <cellStyle name="Normal 2 12 3 2 4" xfId="19168" xr:uid="{00000000-0005-0000-0000-0000E10A0000}"/>
    <cellStyle name="Normal 2 12 3 2 5" xfId="25073" xr:uid="{00000000-0005-0000-0000-0000E20A0000}"/>
    <cellStyle name="Normal 2 12 3 3" xfId="2240" xr:uid="{00000000-0005-0000-0000-0000E30A0000}"/>
    <cellStyle name="Normal 2 12 3 3 2" xfId="14016" xr:uid="{00000000-0005-0000-0000-0000E40A0000}"/>
    <cellStyle name="Normal 2 12 3 3 2 2" xfId="37585" xr:uid="{00000000-0005-0000-0000-0000E50A0000}"/>
    <cellStyle name="Normal 2 12 3 3 3" xfId="8128" xr:uid="{00000000-0005-0000-0000-0000E60A0000}"/>
    <cellStyle name="Normal 2 12 3 3 3 2" xfId="31697" xr:uid="{00000000-0005-0000-0000-0000E70A0000}"/>
    <cellStyle name="Normal 2 12 3 3 4" xfId="19904" xr:uid="{00000000-0005-0000-0000-0000E80A0000}"/>
    <cellStyle name="Normal 2 12 3 3 5" xfId="25809" xr:uid="{00000000-0005-0000-0000-0000E90A0000}"/>
    <cellStyle name="Normal 2 12 3 4" xfId="2976" xr:uid="{00000000-0005-0000-0000-0000EA0A0000}"/>
    <cellStyle name="Normal 2 12 3 4 2" xfId="14752" xr:uid="{00000000-0005-0000-0000-0000EB0A0000}"/>
    <cellStyle name="Normal 2 12 3 4 2 2" xfId="38321" xr:uid="{00000000-0005-0000-0000-0000EC0A0000}"/>
    <cellStyle name="Normal 2 12 3 4 3" xfId="8864" xr:uid="{00000000-0005-0000-0000-0000ED0A0000}"/>
    <cellStyle name="Normal 2 12 3 4 3 2" xfId="32433" xr:uid="{00000000-0005-0000-0000-0000EE0A0000}"/>
    <cellStyle name="Normal 2 12 3 4 4" xfId="20640" xr:uid="{00000000-0005-0000-0000-0000EF0A0000}"/>
    <cellStyle name="Normal 2 12 3 4 5" xfId="26545" xr:uid="{00000000-0005-0000-0000-0000F00A0000}"/>
    <cellStyle name="Normal 2 12 3 5" xfId="3712" xr:uid="{00000000-0005-0000-0000-0000F10A0000}"/>
    <cellStyle name="Normal 2 12 3 5 2" xfId="15488" xr:uid="{00000000-0005-0000-0000-0000F20A0000}"/>
    <cellStyle name="Normal 2 12 3 5 2 2" xfId="39057" xr:uid="{00000000-0005-0000-0000-0000F30A0000}"/>
    <cellStyle name="Normal 2 12 3 5 3" xfId="9600" xr:uid="{00000000-0005-0000-0000-0000F40A0000}"/>
    <cellStyle name="Normal 2 12 3 5 3 2" xfId="33169" xr:uid="{00000000-0005-0000-0000-0000F50A0000}"/>
    <cellStyle name="Normal 2 12 3 5 4" xfId="21376" xr:uid="{00000000-0005-0000-0000-0000F60A0000}"/>
    <cellStyle name="Normal 2 12 3 5 5" xfId="27281" xr:uid="{00000000-0005-0000-0000-0000F70A0000}"/>
    <cellStyle name="Normal 2 12 3 6" xfId="4448" xr:uid="{00000000-0005-0000-0000-0000F80A0000}"/>
    <cellStyle name="Normal 2 12 3 6 2" xfId="16224" xr:uid="{00000000-0005-0000-0000-0000F90A0000}"/>
    <cellStyle name="Normal 2 12 3 6 2 2" xfId="39793" xr:uid="{00000000-0005-0000-0000-0000FA0A0000}"/>
    <cellStyle name="Normal 2 12 3 6 3" xfId="10336" xr:uid="{00000000-0005-0000-0000-0000FB0A0000}"/>
    <cellStyle name="Normal 2 12 3 6 3 2" xfId="33905" xr:uid="{00000000-0005-0000-0000-0000FC0A0000}"/>
    <cellStyle name="Normal 2 12 3 6 4" xfId="22112" xr:uid="{00000000-0005-0000-0000-0000FD0A0000}"/>
    <cellStyle name="Normal 2 12 3 6 5" xfId="28017" xr:uid="{00000000-0005-0000-0000-0000FE0A0000}"/>
    <cellStyle name="Normal 2 12 3 7" xfId="5184" xr:uid="{00000000-0005-0000-0000-0000FF0A0000}"/>
    <cellStyle name="Normal 2 12 3 7 2" xfId="16960" xr:uid="{00000000-0005-0000-0000-0000000B0000}"/>
    <cellStyle name="Normal 2 12 3 7 2 2" xfId="40529" xr:uid="{00000000-0005-0000-0000-0000010B0000}"/>
    <cellStyle name="Normal 2 12 3 7 3" xfId="11072" xr:uid="{00000000-0005-0000-0000-0000020B0000}"/>
    <cellStyle name="Normal 2 12 3 7 3 2" xfId="34641" xr:uid="{00000000-0005-0000-0000-0000030B0000}"/>
    <cellStyle name="Normal 2 12 3 7 4" xfId="22848" xr:uid="{00000000-0005-0000-0000-0000040B0000}"/>
    <cellStyle name="Normal 2 12 3 7 5" xfId="28753" xr:uid="{00000000-0005-0000-0000-0000050B0000}"/>
    <cellStyle name="Normal 2 12 3 8" xfId="5920" xr:uid="{00000000-0005-0000-0000-0000060B0000}"/>
    <cellStyle name="Normal 2 12 3 8 2" xfId="17696" xr:uid="{00000000-0005-0000-0000-0000070B0000}"/>
    <cellStyle name="Normal 2 12 3 8 2 2" xfId="41265" xr:uid="{00000000-0005-0000-0000-0000080B0000}"/>
    <cellStyle name="Normal 2 12 3 8 3" xfId="11808" xr:uid="{00000000-0005-0000-0000-0000090B0000}"/>
    <cellStyle name="Normal 2 12 3 8 3 2" xfId="35377" xr:uid="{00000000-0005-0000-0000-00000A0B0000}"/>
    <cellStyle name="Normal 2 12 3 8 4" xfId="23584" xr:uid="{00000000-0005-0000-0000-00000B0B0000}"/>
    <cellStyle name="Normal 2 12 3 8 5" xfId="29489" xr:uid="{00000000-0005-0000-0000-00000C0B0000}"/>
    <cellStyle name="Normal 2 12 3 9" xfId="12544" xr:uid="{00000000-0005-0000-0000-00000D0B0000}"/>
    <cellStyle name="Normal 2 12 3 9 2" xfId="36113" xr:uid="{00000000-0005-0000-0000-00000E0B0000}"/>
    <cellStyle name="Normal 2 12 4" xfId="512" xr:uid="{00000000-0005-0000-0000-00000F0B0000}"/>
    <cellStyle name="Normal 2 12 4 10" xfId="6426" xr:uid="{00000000-0005-0000-0000-0000100B0000}"/>
    <cellStyle name="Normal 2 12 4 10 2" xfId="29995" xr:uid="{00000000-0005-0000-0000-0000110B0000}"/>
    <cellStyle name="Normal 2 12 4 11" xfId="18202" xr:uid="{00000000-0005-0000-0000-0000120B0000}"/>
    <cellStyle name="Normal 2 12 4 12" xfId="24107" xr:uid="{00000000-0005-0000-0000-0000130B0000}"/>
    <cellStyle name="Normal 2 12 4 13" xfId="41771" xr:uid="{00000000-0005-0000-0000-0000140B0000}"/>
    <cellStyle name="Normal 2 12 4 2" xfId="1273" xr:uid="{00000000-0005-0000-0000-0000150B0000}"/>
    <cellStyle name="Normal 2 12 4 2 2" xfId="13050" xr:uid="{00000000-0005-0000-0000-0000160B0000}"/>
    <cellStyle name="Normal 2 12 4 2 2 2" xfId="36619" xr:uid="{00000000-0005-0000-0000-0000170B0000}"/>
    <cellStyle name="Normal 2 12 4 2 3" xfId="7162" xr:uid="{00000000-0005-0000-0000-0000180B0000}"/>
    <cellStyle name="Normal 2 12 4 2 3 2" xfId="30731" xr:uid="{00000000-0005-0000-0000-0000190B0000}"/>
    <cellStyle name="Normal 2 12 4 2 4" xfId="18938" xr:uid="{00000000-0005-0000-0000-00001A0B0000}"/>
    <cellStyle name="Normal 2 12 4 2 5" xfId="24843" xr:uid="{00000000-0005-0000-0000-00001B0B0000}"/>
    <cellStyle name="Normal 2 12 4 3" xfId="2010" xr:uid="{00000000-0005-0000-0000-00001C0B0000}"/>
    <cellStyle name="Normal 2 12 4 3 2" xfId="13786" xr:uid="{00000000-0005-0000-0000-00001D0B0000}"/>
    <cellStyle name="Normal 2 12 4 3 2 2" xfId="37355" xr:uid="{00000000-0005-0000-0000-00001E0B0000}"/>
    <cellStyle name="Normal 2 12 4 3 3" xfId="7898" xr:uid="{00000000-0005-0000-0000-00001F0B0000}"/>
    <cellStyle name="Normal 2 12 4 3 3 2" xfId="31467" xr:uid="{00000000-0005-0000-0000-0000200B0000}"/>
    <cellStyle name="Normal 2 12 4 3 4" xfId="19674" xr:uid="{00000000-0005-0000-0000-0000210B0000}"/>
    <cellStyle name="Normal 2 12 4 3 5" xfId="25579" xr:uid="{00000000-0005-0000-0000-0000220B0000}"/>
    <cellStyle name="Normal 2 12 4 4" xfId="2746" xr:uid="{00000000-0005-0000-0000-0000230B0000}"/>
    <cellStyle name="Normal 2 12 4 4 2" xfId="14522" xr:uid="{00000000-0005-0000-0000-0000240B0000}"/>
    <cellStyle name="Normal 2 12 4 4 2 2" xfId="38091" xr:uid="{00000000-0005-0000-0000-0000250B0000}"/>
    <cellStyle name="Normal 2 12 4 4 3" xfId="8634" xr:uid="{00000000-0005-0000-0000-0000260B0000}"/>
    <cellStyle name="Normal 2 12 4 4 3 2" xfId="32203" xr:uid="{00000000-0005-0000-0000-0000270B0000}"/>
    <cellStyle name="Normal 2 12 4 4 4" xfId="20410" xr:uid="{00000000-0005-0000-0000-0000280B0000}"/>
    <cellStyle name="Normal 2 12 4 4 5" xfId="26315" xr:uid="{00000000-0005-0000-0000-0000290B0000}"/>
    <cellStyle name="Normal 2 12 4 5" xfId="3482" xr:uid="{00000000-0005-0000-0000-00002A0B0000}"/>
    <cellStyle name="Normal 2 12 4 5 2" xfId="15258" xr:uid="{00000000-0005-0000-0000-00002B0B0000}"/>
    <cellStyle name="Normal 2 12 4 5 2 2" xfId="38827" xr:uid="{00000000-0005-0000-0000-00002C0B0000}"/>
    <cellStyle name="Normal 2 12 4 5 3" xfId="9370" xr:uid="{00000000-0005-0000-0000-00002D0B0000}"/>
    <cellStyle name="Normal 2 12 4 5 3 2" xfId="32939" xr:uid="{00000000-0005-0000-0000-00002E0B0000}"/>
    <cellStyle name="Normal 2 12 4 5 4" xfId="21146" xr:uid="{00000000-0005-0000-0000-00002F0B0000}"/>
    <cellStyle name="Normal 2 12 4 5 5" xfId="27051" xr:uid="{00000000-0005-0000-0000-0000300B0000}"/>
    <cellStyle name="Normal 2 12 4 6" xfId="4218" xr:uid="{00000000-0005-0000-0000-0000310B0000}"/>
    <cellStyle name="Normal 2 12 4 6 2" xfId="15994" xr:uid="{00000000-0005-0000-0000-0000320B0000}"/>
    <cellStyle name="Normal 2 12 4 6 2 2" xfId="39563" xr:uid="{00000000-0005-0000-0000-0000330B0000}"/>
    <cellStyle name="Normal 2 12 4 6 3" xfId="10106" xr:uid="{00000000-0005-0000-0000-0000340B0000}"/>
    <cellStyle name="Normal 2 12 4 6 3 2" xfId="33675" xr:uid="{00000000-0005-0000-0000-0000350B0000}"/>
    <cellStyle name="Normal 2 12 4 6 4" xfId="21882" xr:uid="{00000000-0005-0000-0000-0000360B0000}"/>
    <cellStyle name="Normal 2 12 4 6 5" xfId="27787" xr:uid="{00000000-0005-0000-0000-0000370B0000}"/>
    <cellStyle name="Normal 2 12 4 7" xfId="4954" xr:uid="{00000000-0005-0000-0000-0000380B0000}"/>
    <cellStyle name="Normal 2 12 4 7 2" xfId="16730" xr:uid="{00000000-0005-0000-0000-0000390B0000}"/>
    <cellStyle name="Normal 2 12 4 7 2 2" xfId="40299" xr:uid="{00000000-0005-0000-0000-00003A0B0000}"/>
    <cellStyle name="Normal 2 12 4 7 3" xfId="10842" xr:uid="{00000000-0005-0000-0000-00003B0B0000}"/>
    <cellStyle name="Normal 2 12 4 7 3 2" xfId="34411" xr:uid="{00000000-0005-0000-0000-00003C0B0000}"/>
    <cellStyle name="Normal 2 12 4 7 4" xfId="22618" xr:uid="{00000000-0005-0000-0000-00003D0B0000}"/>
    <cellStyle name="Normal 2 12 4 7 5" xfId="28523" xr:uid="{00000000-0005-0000-0000-00003E0B0000}"/>
    <cellStyle name="Normal 2 12 4 8" xfId="5690" xr:uid="{00000000-0005-0000-0000-00003F0B0000}"/>
    <cellStyle name="Normal 2 12 4 8 2" xfId="17466" xr:uid="{00000000-0005-0000-0000-0000400B0000}"/>
    <cellStyle name="Normal 2 12 4 8 2 2" xfId="41035" xr:uid="{00000000-0005-0000-0000-0000410B0000}"/>
    <cellStyle name="Normal 2 12 4 8 3" xfId="11578" xr:uid="{00000000-0005-0000-0000-0000420B0000}"/>
    <cellStyle name="Normal 2 12 4 8 3 2" xfId="35147" xr:uid="{00000000-0005-0000-0000-0000430B0000}"/>
    <cellStyle name="Normal 2 12 4 8 4" xfId="23354" xr:uid="{00000000-0005-0000-0000-0000440B0000}"/>
    <cellStyle name="Normal 2 12 4 8 5" xfId="29259" xr:uid="{00000000-0005-0000-0000-0000450B0000}"/>
    <cellStyle name="Normal 2 12 4 9" xfId="12314" xr:uid="{00000000-0005-0000-0000-0000460B0000}"/>
    <cellStyle name="Normal 2 12 4 9 2" xfId="35883" xr:uid="{00000000-0005-0000-0000-0000470B0000}"/>
    <cellStyle name="Normal 2 12 5" xfId="1059" xr:uid="{00000000-0005-0000-0000-0000480B0000}"/>
    <cellStyle name="Normal 2 12 5 2" xfId="12838" xr:uid="{00000000-0005-0000-0000-0000490B0000}"/>
    <cellStyle name="Normal 2 12 5 2 2" xfId="36407" xr:uid="{00000000-0005-0000-0000-00004A0B0000}"/>
    <cellStyle name="Normal 2 12 5 3" xfId="6950" xr:uid="{00000000-0005-0000-0000-00004B0B0000}"/>
    <cellStyle name="Normal 2 12 5 3 2" xfId="30519" xr:uid="{00000000-0005-0000-0000-00004C0B0000}"/>
    <cellStyle name="Normal 2 12 5 4" xfId="18726" xr:uid="{00000000-0005-0000-0000-00004D0B0000}"/>
    <cellStyle name="Normal 2 12 5 5" xfId="24631" xr:uid="{00000000-0005-0000-0000-00004E0B0000}"/>
    <cellStyle name="Normal 2 12 6" xfId="1798" xr:uid="{00000000-0005-0000-0000-00004F0B0000}"/>
    <cellStyle name="Normal 2 12 6 2" xfId="13574" xr:uid="{00000000-0005-0000-0000-0000500B0000}"/>
    <cellStyle name="Normal 2 12 6 2 2" xfId="37143" xr:uid="{00000000-0005-0000-0000-0000510B0000}"/>
    <cellStyle name="Normal 2 12 6 3" xfId="7686" xr:uid="{00000000-0005-0000-0000-0000520B0000}"/>
    <cellStyle name="Normal 2 12 6 3 2" xfId="31255" xr:uid="{00000000-0005-0000-0000-0000530B0000}"/>
    <cellStyle name="Normal 2 12 6 4" xfId="19462" xr:uid="{00000000-0005-0000-0000-0000540B0000}"/>
    <cellStyle name="Normal 2 12 6 5" xfId="25367" xr:uid="{00000000-0005-0000-0000-0000550B0000}"/>
    <cellStyle name="Normal 2 12 7" xfId="2534" xr:uid="{00000000-0005-0000-0000-0000560B0000}"/>
    <cellStyle name="Normal 2 12 7 2" xfId="14310" xr:uid="{00000000-0005-0000-0000-0000570B0000}"/>
    <cellStyle name="Normal 2 12 7 2 2" xfId="37879" xr:uid="{00000000-0005-0000-0000-0000580B0000}"/>
    <cellStyle name="Normal 2 12 7 3" xfId="8422" xr:uid="{00000000-0005-0000-0000-0000590B0000}"/>
    <cellStyle name="Normal 2 12 7 3 2" xfId="31991" xr:uid="{00000000-0005-0000-0000-00005A0B0000}"/>
    <cellStyle name="Normal 2 12 7 4" xfId="20198" xr:uid="{00000000-0005-0000-0000-00005B0B0000}"/>
    <cellStyle name="Normal 2 12 7 5" xfId="26103" xr:uid="{00000000-0005-0000-0000-00005C0B0000}"/>
    <cellStyle name="Normal 2 12 8" xfId="3270" xr:uid="{00000000-0005-0000-0000-00005D0B0000}"/>
    <cellStyle name="Normal 2 12 8 2" xfId="15046" xr:uid="{00000000-0005-0000-0000-00005E0B0000}"/>
    <cellStyle name="Normal 2 12 8 2 2" xfId="38615" xr:uid="{00000000-0005-0000-0000-00005F0B0000}"/>
    <cellStyle name="Normal 2 12 8 3" xfId="9158" xr:uid="{00000000-0005-0000-0000-0000600B0000}"/>
    <cellStyle name="Normal 2 12 8 3 2" xfId="32727" xr:uid="{00000000-0005-0000-0000-0000610B0000}"/>
    <cellStyle name="Normal 2 12 8 4" xfId="20934" xr:uid="{00000000-0005-0000-0000-0000620B0000}"/>
    <cellStyle name="Normal 2 12 8 5" xfId="26839" xr:uid="{00000000-0005-0000-0000-0000630B0000}"/>
    <cellStyle name="Normal 2 12 9" xfId="4006" xr:uid="{00000000-0005-0000-0000-0000640B0000}"/>
    <cellStyle name="Normal 2 12 9 2" xfId="15782" xr:uid="{00000000-0005-0000-0000-0000650B0000}"/>
    <cellStyle name="Normal 2 12 9 2 2" xfId="39351" xr:uid="{00000000-0005-0000-0000-0000660B0000}"/>
    <cellStyle name="Normal 2 12 9 3" xfId="9894" xr:uid="{00000000-0005-0000-0000-0000670B0000}"/>
    <cellStyle name="Normal 2 12 9 3 2" xfId="33463" xr:uid="{00000000-0005-0000-0000-0000680B0000}"/>
    <cellStyle name="Normal 2 12 9 4" xfId="21670" xr:uid="{00000000-0005-0000-0000-0000690B0000}"/>
    <cellStyle name="Normal 2 12 9 5" xfId="27575" xr:uid="{00000000-0005-0000-0000-00006A0B0000}"/>
    <cellStyle name="Normal 2 13" xfId="238" xr:uid="{00000000-0005-0000-0000-00006B0B0000}"/>
    <cellStyle name="Normal 2 13 10" xfId="4694" xr:uid="{00000000-0005-0000-0000-00006C0B0000}"/>
    <cellStyle name="Normal 2 13 10 2" xfId="16470" xr:uid="{00000000-0005-0000-0000-00006D0B0000}"/>
    <cellStyle name="Normal 2 13 10 2 2" xfId="40039" xr:uid="{00000000-0005-0000-0000-00006E0B0000}"/>
    <cellStyle name="Normal 2 13 10 3" xfId="10582" xr:uid="{00000000-0005-0000-0000-00006F0B0000}"/>
    <cellStyle name="Normal 2 13 10 3 2" xfId="34151" xr:uid="{00000000-0005-0000-0000-0000700B0000}"/>
    <cellStyle name="Normal 2 13 10 4" xfId="22358" xr:uid="{00000000-0005-0000-0000-0000710B0000}"/>
    <cellStyle name="Normal 2 13 10 5" xfId="28263" xr:uid="{00000000-0005-0000-0000-0000720B0000}"/>
    <cellStyle name="Normal 2 13 11" xfId="5430" xr:uid="{00000000-0005-0000-0000-0000730B0000}"/>
    <cellStyle name="Normal 2 13 11 2" xfId="17206" xr:uid="{00000000-0005-0000-0000-0000740B0000}"/>
    <cellStyle name="Normal 2 13 11 2 2" xfId="40775" xr:uid="{00000000-0005-0000-0000-0000750B0000}"/>
    <cellStyle name="Normal 2 13 11 3" xfId="11318" xr:uid="{00000000-0005-0000-0000-0000760B0000}"/>
    <cellStyle name="Normal 2 13 11 3 2" xfId="34887" xr:uid="{00000000-0005-0000-0000-0000770B0000}"/>
    <cellStyle name="Normal 2 13 11 4" xfId="23094" xr:uid="{00000000-0005-0000-0000-0000780B0000}"/>
    <cellStyle name="Normal 2 13 11 5" xfId="28999" xr:uid="{00000000-0005-0000-0000-0000790B0000}"/>
    <cellStyle name="Normal 2 13 12" xfId="12054" xr:uid="{00000000-0005-0000-0000-00007A0B0000}"/>
    <cellStyle name="Normal 2 13 12 2" xfId="35623" xr:uid="{00000000-0005-0000-0000-00007B0B0000}"/>
    <cellStyle name="Normal 2 13 13" xfId="6166" xr:uid="{00000000-0005-0000-0000-00007C0B0000}"/>
    <cellStyle name="Normal 2 13 13 2" xfId="29735" xr:uid="{00000000-0005-0000-0000-00007D0B0000}"/>
    <cellStyle name="Normal 2 13 14" xfId="17942" xr:uid="{00000000-0005-0000-0000-00007E0B0000}"/>
    <cellStyle name="Normal 2 13 15" xfId="23847" xr:uid="{00000000-0005-0000-0000-00007F0B0000}"/>
    <cellStyle name="Normal 2 13 16" xfId="41511" xr:uid="{00000000-0005-0000-0000-0000800B0000}"/>
    <cellStyle name="Normal 2 13 2" xfId="362" xr:uid="{00000000-0005-0000-0000-0000810B0000}"/>
    <cellStyle name="Normal 2 13 2 10" xfId="12166" xr:uid="{00000000-0005-0000-0000-0000820B0000}"/>
    <cellStyle name="Normal 2 13 2 10 2" xfId="35735" xr:uid="{00000000-0005-0000-0000-0000830B0000}"/>
    <cellStyle name="Normal 2 13 2 11" xfId="6278" xr:uid="{00000000-0005-0000-0000-0000840B0000}"/>
    <cellStyle name="Normal 2 13 2 11 2" xfId="29847" xr:uid="{00000000-0005-0000-0000-0000850B0000}"/>
    <cellStyle name="Normal 2 13 2 12" xfId="18054" xr:uid="{00000000-0005-0000-0000-0000860B0000}"/>
    <cellStyle name="Normal 2 13 2 13" xfId="23959" xr:uid="{00000000-0005-0000-0000-0000870B0000}"/>
    <cellStyle name="Normal 2 13 2 14" xfId="41623" xr:uid="{00000000-0005-0000-0000-0000880B0000}"/>
    <cellStyle name="Normal 2 13 2 2" xfId="807" xr:uid="{00000000-0005-0000-0000-0000890B0000}"/>
    <cellStyle name="Normal 2 13 2 2 10" xfId="6720" xr:uid="{00000000-0005-0000-0000-00008A0B0000}"/>
    <cellStyle name="Normal 2 13 2 2 10 2" xfId="30289" xr:uid="{00000000-0005-0000-0000-00008B0B0000}"/>
    <cellStyle name="Normal 2 13 2 2 11" xfId="18496" xr:uid="{00000000-0005-0000-0000-00008C0B0000}"/>
    <cellStyle name="Normal 2 13 2 2 12" xfId="24401" xr:uid="{00000000-0005-0000-0000-00008D0B0000}"/>
    <cellStyle name="Normal 2 13 2 2 13" xfId="42065" xr:uid="{00000000-0005-0000-0000-00008E0B0000}"/>
    <cellStyle name="Normal 2 13 2 2 2" xfId="1567" xr:uid="{00000000-0005-0000-0000-00008F0B0000}"/>
    <cellStyle name="Normal 2 13 2 2 2 2" xfId="13344" xr:uid="{00000000-0005-0000-0000-0000900B0000}"/>
    <cellStyle name="Normal 2 13 2 2 2 2 2" xfId="36913" xr:uid="{00000000-0005-0000-0000-0000910B0000}"/>
    <cellStyle name="Normal 2 13 2 2 2 3" xfId="7456" xr:uid="{00000000-0005-0000-0000-0000920B0000}"/>
    <cellStyle name="Normal 2 13 2 2 2 3 2" xfId="31025" xr:uid="{00000000-0005-0000-0000-0000930B0000}"/>
    <cellStyle name="Normal 2 13 2 2 2 4" xfId="19232" xr:uid="{00000000-0005-0000-0000-0000940B0000}"/>
    <cellStyle name="Normal 2 13 2 2 2 5" xfId="25137" xr:uid="{00000000-0005-0000-0000-0000950B0000}"/>
    <cellStyle name="Normal 2 13 2 2 3" xfId="2304" xr:uid="{00000000-0005-0000-0000-0000960B0000}"/>
    <cellStyle name="Normal 2 13 2 2 3 2" xfId="14080" xr:uid="{00000000-0005-0000-0000-0000970B0000}"/>
    <cellStyle name="Normal 2 13 2 2 3 2 2" xfId="37649" xr:uid="{00000000-0005-0000-0000-0000980B0000}"/>
    <cellStyle name="Normal 2 13 2 2 3 3" xfId="8192" xr:uid="{00000000-0005-0000-0000-0000990B0000}"/>
    <cellStyle name="Normal 2 13 2 2 3 3 2" xfId="31761" xr:uid="{00000000-0005-0000-0000-00009A0B0000}"/>
    <cellStyle name="Normal 2 13 2 2 3 4" xfId="19968" xr:uid="{00000000-0005-0000-0000-00009B0B0000}"/>
    <cellStyle name="Normal 2 13 2 2 3 5" xfId="25873" xr:uid="{00000000-0005-0000-0000-00009C0B0000}"/>
    <cellStyle name="Normal 2 13 2 2 4" xfId="3040" xr:uid="{00000000-0005-0000-0000-00009D0B0000}"/>
    <cellStyle name="Normal 2 13 2 2 4 2" xfId="14816" xr:uid="{00000000-0005-0000-0000-00009E0B0000}"/>
    <cellStyle name="Normal 2 13 2 2 4 2 2" xfId="38385" xr:uid="{00000000-0005-0000-0000-00009F0B0000}"/>
    <cellStyle name="Normal 2 13 2 2 4 3" xfId="8928" xr:uid="{00000000-0005-0000-0000-0000A00B0000}"/>
    <cellStyle name="Normal 2 13 2 2 4 3 2" xfId="32497" xr:uid="{00000000-0005-0000-0000-0000A10B0000}"/>
    <cellStyle name="Normal 2 13 2 2 4 4" xfId="20704" xr:uid="{00000000-0005-0000-0000-0000A20B0000}"/>
    <cellStyle name="Normal 2 13 2 2 4 5" xfId="26609" xr:uid="{00000000-0005-0000-0000-0000A30B0000}"/>
    <cellStyle name="Normal 2 13 2 2 5" xfId="3776" xr:uid="{00000000-0005-0000-0000-0000A40B0000}"/>
    <cellStyle name="Normal 2 13 2 2 5 2" xfId="15552" xr:uid="{00000000-0005-0000-0000-0000A50B0000}"/>
    <cellStyle name="Normal 2 13 2 2 5 2 2" xfId="39121" xr:uid="{00000000-0005-0000-0000-0000A60B0000}"/>
    <cellStyle name="Normal 2 13 2 2 5 3" xfId="9664" xr:uid="{00000000-0005-0000-0000-0000A70B0000}"/>
    <cellStyle name="Normal 2 13 2 2 5 3 2" xfId="33233" xr:uid="{00000000-0005-0000-0000-0000A80B0000}"/>
    <cellStyle name="Normal 2 13 2 2 5 4" xfId="21440" xr:uid="{00000000-0005-0000-0000-0000A90B0000}"/>
    <cellStyle name="Normal 2 13 2 2 5 5" xfId="27345" xr:uid="{00000000-0005-0000-0000-0000AA0B0000}"/>
    <cellStyle name="Normal 2 13 2 2 6" xfId="4512" xr:uid="{00000000-0005-0000-0000-0000AB0B0000}"/>
    <cellStyle name="Normal 2 13 2 2 6 2" xfId="16288" xr:uid="{00000000-0005-0000-0000-0000AC0B0000}"/>
    <cellStyle name="Normal 2 13 2 2 6 2 2" xfId="39857" xr:uid="{00000000-0005-0000-0000-0000AD0B0000}"/>
    <cellStyle name="Normal 2 13 2 2 6 3" xfId="10400" xr:uid="{00000000-0005-0000-0000-0000AE0B0000}"/>
    <cellStyle name="Normal 2 13 2 2 6 3 2" xfId="33969" xr:uid="{00000000-0005-0000-0000-0000AF0B0000}"/>
    <cellStyle name="Normal 2 13 2 2 6 4" xfId="22176" xr:uid="{00000000-0005-0000-0000-0000B00B0000}"/>
    <cellStyle name="Normal 2 13 2 2 6 5" xfId="28081" xr:uid="{00000000-0005-0000-0000-0000B10B0000}"/>
    <cellStyle name="Normal 2 13 2 2 7" xfId="5248" xr:uid="{00000000-0005-0000-0000-0000B20B0000}"/>
    <cellStyle name="Normal 2 13 2 2 7 2" xfId="17024" xr:uid="{00000000-0005-0000-0000-0000B30B0000}"/>
    <cellStyle name="Normal 2 13 2 2 7 2 2" xfId="40593" xr:uid="{00000000-0005-0000-0000-0000B40B0000}"/>
    <cellStyle name="Normal 2 13 2 2 7 3" xfId="11136" xr:uid="{00000000-0005-0000-0000-0000B50B0000}"/>
    <cellStyle name="Normal 2 13 2 2 7 3 2" xfId="34705" xr:uid="{00000000-0005-0000-0000-0000B60B0000}"/>
    <cellStyle name="Normal 2 13 2 2 7 4" xfId="22912" xr:uid="{00000000-0005-0000-0000-0000B70B0000}"/>
    <cellStyle name="Normal 2 13 2 2 7 5" xfId="28817" xr:uid="{00000000-0005-0000-0000-0000B80B0000}"/>
    <cellStyle name="Normal 2 13 2 2 8" xfId="5984" xr:uid="{00000000-0005-0000-0000-0000B90B0000}"/>
    <cellStyle name="Normal 2 13 2 2 8 2" xfId="17760" xr:uid="{00000000-0005-0000-0000-0000BA0B0000}"/>
    <cellStyle name="Normal 2 13 2 2 8 2 2" xfId="41329" xr:uid="{00000000-0005-0000-0000-0000BB0B0000}"/>
    <cellStyle name="Normal 2 13 2 2 8 3" xfId="11872" xr:uid="{00000000-0005-0000-0000-0000BC0B0000}"/>
    <cellStyle name="Normal 2 13 2 2 8 3 2" xfId="35441" xr:uid="{00000000-0005-0000-0000-0000BD0B0000}"/>
    <cellStyle name="Normal 2 13 2 2 8 4" xfId="23648" xr:uid="{00000000-0005-0000-0000-0000BE0B0000}"/>
    <cellStyle name="Normal 2 13 2 2 8 5" xfId="29553" xr:uid="{00000000-0005-0000-0000-0000BF0B0000}"/>
    <cellStyle name="Normal 2 13 2 2 9" xfId="12608" xr:uid="{00000000-0005-0000-0000-0000C00B0000}"/>
    <cellStyle name="Normal 2 13 2 2 9 2" xfId="36177" xr:uid="{00000000-0005-0000-0000-0000C10B0000}"/>
    <cellStyle name="Normal 2 13 2 3" xfId="1124" xr:uid="{00000000-0005-0000-0000-0000C20B0000}"/>
    <cellStyle name="Normal 2 13 2 3 2" xfId="12902" xr:uid="{00000000-0005-0000-0000-0000C30B0000}"/>
    <cellStyle name="Normal 2 13 2 3 2 2" xfId="36471" xr:uid="{00000000-0005-0000-0000-0000C40B0000}"/>
    <cellStyle name="Normal 2 13 2 3 3" xfId="7014" xr:uid="{00000000-0005-0000-0000-0000C50B0000}"/>
    <cellStyle name="Normal 2 13 2 3 3 2" xfId="30583" xr:uid="{00000000-0005-0000-0000-0000C60B0000}"/>
    <cellStyle name="Normal 2 13 2 3 4" xfId="18790" xr:uid="{00000000-0005-0000-0000-0000C70B0000}"/>
    <cellStyle name="Normal 2 13 2 3 5" xfId="24695" xr:uid="{00000000-0005-0000-0000-0000C80B0000}"/>
    <cellStyle name="Normal 2 13 2 4" xfId="1862" xr:uid="{00000000-0005-0000-0000-0000C90B0000}"/>
    <cellStyle name="Normal 2 13 2 4 2" xfId="13638" xr:uid="{00000000-0005-0000-0000-0000CA0B0000}"/>
    <cellStyle name="Normal 2 13 2 4 2 2" xfId="37207" xr:uid="{00000000-0005-0000-0000-0000CB0B0000}"/>
    <cellStyle name="Normal 2 13 2 4 3" xfId="7750" xr:uid="{00000000-0005-0000-0000-0000CC0B0000}"/>
    <cellStyle name="Normal 2 13 2 4 3 2" xfId="31319" xr:uid="{00000000-0005-0000-0000-0000CD0B0000}"/>
    <cellStyle name="Normal 2 13 2 4 4" xfId="19526" xr:uid="{00000000-0005-0000-0000-0000CE0B0000}"/>
    <cellStyle name="Normal 2 13 2 4 5" xfId="25431" xr:uid="{00000000-0005-0000-0000-0000CF0B0000}"/>
    <cellStyle name="Normal 2 13 2 5" xfId="2598" xr:uid="{00000000-0005-0000-0000-0000D00B0000}"/>
    <cellStyle name="Normal 2 13 2 5 2" xfId="14374" xr:uid="{00000000-0005-0000-0000-0000D10B0000}"/>
    <cellStyle name="Normal 2 13 2 5 2 2" xfId="37943" xr:uid="{00000000-0005-0000-0000-0000D20B0000}"/>
    <cellStyle name="Normal 2 13 2 5 3" xfId="8486" xr:uid="{00000000-0005-0000-0000-0000D30B0000}"/>
    <cellStyle name="Normal 2 13 2 5 3 2" xfId="32055" xr:uid="{00000000-0005-0000-0000-0000D40B0000}"/>
    <cellStyle name="Normal 2 13 2 5 4" xfId="20262" xr:uid="{00000000-0005-0000-0000-0000D50B0000}"/>
    <cellStyle name="Normal 2 13 2 5 5" xfId="26167" xr:uid="{00000000-0005-0000-0000-0000D60B0000}"/>
    <cellStyle name="Normal 2 13 2 6" xfId="3334" xr:uid="{00000000-0005-0000-0000-0000D70B0000}"/>
    <cellStyle name="Normal 2 13 2 6 2" xfId="15110" xr:uid="{00000000-0005-0000-0000-0000D80B0000}"/>
    <cellStyle name="Normal 2 13 2 6 2 2" xfId="38679" xr:uid="{00000000-0005-0000-0000-0000D90B0000}"/>
    <cellStyle name="Normal 2 13 2 6 3" xfId="9222" xr:uid="{00000000-0005-0000-0000-0000DA0B0000}"/>
    <cellStyle name="Normal 2 13 2 6 3 2" xfId="32791" xr:uid="{00000000-0005-0000-0000-0000DB0B0000}"/>
    <cellStyle name="Normal 2 13 2 6 4" xfId="20998" xr:uid="{00000000-0005-0000-0000-0000DC0B0000}"/>
    <cellStyle name="Normal 2 13 2 6 5" xfId="26903" xr:uid="{00000000-0005-0000-0000-0000DD0B0000}"/>
    <cellStyle name="Normal 2 13 2 7" xfId="4070" xr:uid="{00000000-0005-0000-0000-0000DE0B0000}"/>
    <cellStyle name="Normal 2 13 2 7 2" xfId="15846" xr:uid="{00000000-0005-0000-0000-0000DF0B0000}"/>
    <cellStyle name="Normal 2 13 2 7 2 2" xfId="39415" xr:uid="{00000000-0005-0000-0000-0000E00B0000}"/>
    <cellStyle name="Normal 2 13 2 7 3" xfId="9958" xr:uid="{00000000-0005-0000-0000-0000E10B0000}"/>
    <cellStyle name="Normal 2 13 2 7 3 2" xfId="33527" xr:uid="{00000000-0005-0000-0000-0000E20B0000}"/>
    <cellStyle name="Normal 2 13 2 7 4" xfId="21734" xr:uid="{00000000-0005-0000-0000-0000E30B0000}"/>
    <cellStyle name="Normal 2 13 2 7 5" xfId="27639" xr:uid="{00000000-0005-0000-0000-0000E40B0000}"/>
    <cellStyle name="Normal 2 13 2 8" xfId="4806" xr:uid="{00000000-0005-0000-0000-0000E50B0000}"/>
    <cellStyle name="Normal 2 13 2 8 2" xfId="16582" xr:uid="{00000000-0005-0000-0000-0000E60B0000}"/>
    <cellStyle name="Normal 2 13 2 8 2 2" xfId="40151" xr:uid="{00000000-0005-0000-0000-0000E70B0000}"/>
    <cellStyle name="Normal 2 13 2 8 3" xfId="10694" xr:uid="{00000000-0005-0000-0000-0000E80B0000}"/>
    <cellStyle name="Normal 2 13 2 8 3 2" xfId="34263" xr:uid="{00000000-0005-0000-0000-0000E90B0000}"/>
    <cellStyle name="Normal 2 13 2 8 4" xfId="22470" xr:uid="{00000000-0005-0000-0000-0000EA0B0000}"/>
    <cellStyle name="Normal 2 13 2 8 5" xfId="28375" xr:uid="{00000000-0005-0000-0000-0000EB0B0000}"/>
    <cellStyle name="Normal 2 13 2 9" xfId="5542" xr:uid="{00000000-0005-0000-0000-0000EC0B0000}"/>
    <cellStyle name="Normal 2 13 2 9 2" xfId="17318" xr:uid="{00000000-0005-0000-0000-0000ED0B0000}"/>
    <cellStyle name="Normal 2 13 2 9 2 2" xfId="40887" xr:uid="{00000000-0005-0000-0000-0000EE0B0000}"/>
    <cellStyle name="Normal 2 13 2 9 3" xfId="11430" xr:uid="{00000000-0005-0000-0000-0000EF0B0000}"/>
    <cellStyle name="Normal 2 13 2 9 3 2" xfId="34999" xr:uid="{00000000-0005-0000-0000-0000F00B0000}"/>
    <cellStyle name="Normal 2 13 2 9 4" xfId="23206" xr:uid="{00000000-0005-0000-0000-0000F10B0000}"/>
    <cellStyle name="Normal 2 13 2 9 5" xfId="29111" xr:uid="{00000000-0005-0000-0000-0000F20B0000}"/>
    <cellStyle name="Normal 2 13 3" xfId="694" xr:uid="{00000000-0005-0000-0000-0000F30B0000}"/>
    <cellStyle name="Normal 2 13 3 10" xfId="6608" xr:uid="{00000000-0005-0000-0000-0000F40B0000}"/>
    <cellStyle name="Normal 2 13 3 10 2" xfId="30177" xr:uid="{00000000-0005-0000-0000-0000F50B0000}"/>
    <cellStyle name="Normal 2 13 3 11" xfId="18384" xr:uid="{00000000-0005-0000-0000-0000F60B0000}"/>
    <cellStyle name="Normal 2 13 3 12" xfId="24289" xr:uid="{00000000-0005-0000-0000-0000F70B0000}"/>
    <cellStyle name="Normal 2 13 3 13" xfId="41953" xr:uid="{00000000-0005-0000-0000-0000F80B0000}"/>
    <cellStyle name="Normal 2 13 3 2" xfId="1455" xr:uid="{00000000-0005-0000-0000-0000F90B0000}"/>
    <cellStyle name="Normal 2 13 3 2 2" xfId="13232" xr:uid="{00000000-0005-0000-0000-0000FA0B0000}"/>
    <cellStyle name="Normal 2 13 3 2 2 2" xfId="36801" xr:uid="{00000000-0005-0000-0000-0000FB0B0000}"/>
    <cellStyle name="Normal 2 13 3 2 3" xfId="7344" xr:uid="{00000000-0005-0000-0000-0000FC0B0000}"/>
    <cellStyle name="Normal 2 13 3 2 3 2" xfId="30913" xr:uid="{00000000-0005-0000-0000-0000FD0B0000}"/>
    <cellStyle name="Normal 2 13 3 2 4" xfId="19120" xr:uid="{00000000-0005-0000-0000-0000FE0B0000}"/>
    <cellStyle name="Normal 2 13 3 2 5" xfId="25025" xr:uid="{00000000-0005-0000-0000-0000FF0B0000}"/>
    <cellStyle name="Normal 2 13 3 3" xfId="2192" xr:uid="{00000000-0005-0000-0000-0000000C0000}"/>
    <cellStyle name="Normal 2 13 3 3 2" xfId="13968" xr:uid="{00000000-0005-0000-0000-0000010C0000}"/>
    <cellStyle name="Normal 2 13 3 3 2 2" xfId="37537" xr:uid="{00000000-0005-0000-0000-0000020C0000}"/>
    <cellStyle name="Normal 2 13 3 3 3" xfId="8080" xr:uid="{00000000-0005-0000-0000-0000030C0000}"/>
    <cellStyle name="Normal 2 13 3 3 3 2" xfId="31649" xr:uid="{00000000-0005-0000-0000-0000040C0000}"/>
    <cellStyle name="Normal 2 13 3 3 4" xfId="19856" xr:uid="{00000000-0005-0000-0000-0000050C0000}"/>
    <cellStyle name="Normal 2 13 3 3 5" xfId="25761" xr:uid="{00000000-0005-0000-0000-0000060C0000}"/>
    <cellStyle name="Normal 2 13 3 4" xfId="2928" xr:uid="{00000000-0005-0000-0000-0000070C0000}"/>
    <cellStyle name="Normal 2 13 3 4 2" xfId="14704" xr:uid="{00000000-0005-0000-0000-0000080C0000}"/>
    <cellStyle name="Normal 2 13 3 4 2 2" xfId="38273" xr:uid="{00000000-0005-0000-0000-0000090C0000}"/>
    <cellStyle name="Normal 2 13 3 4 3" xfId="8816" xr:uid="{00000000-0005-0000-0000-00000A0C0000}"/>
    <cellStyle name="Normal 2 13 3 4 3 2" xfId="32385" xr:uid="{00000000-0005-0000-0000-00000B0C0000}"/>
    <cellStyle name="Normal 2 13 3 4 4" xfId="20592" xr:uid="{00000000-0005-0000-0000-00000C0C0000}"/>
    <cellStyle name="Normal 2 13 3 4 5" xfId="26497" xr:uid="{00000000-0005-0000-0000-00000D0C0000}"/>
    <cellStyle name="Normal 2 13 3 5" xfId="3664" xr:uid="{00000000-0005-0000-0000-00000E0C0000}"/>
    <cellStyle name="Normal 2 13 3 5 2" xfId="15440" xr:uid="{00000000-0005-0000-0000-00000F0C0000}"/>
    <cellStyle name="Normal 2 13 3 5 2 2" xfId="39009" xr:uid="{00000000-0005-0000-0000-0000100C0000}"/>
    <cellStyle name="Normal 2 13 3 5 3" xfId="9552" xr:uid="{00000000-0005-0000-0000-0000110C0000}"/>
    <cellStyle name="Normal 2 13 3 5 3 2" xfId="33121" xr:uid="{00000000-0005-0000-0000-0000120C0000}"/>
    <cellStyle name="Normal 2 13 3 5 4" xfId="21328" xr:uid="{00000000-0005-0000-0000-0000130C0000}"/>
    <cellStyle name="Normal 2 13 3 5 5" xfId="27233" xr:uid="{00000000-0005-0000-0000-0000140C0000}"/>
    <cellStyle name="Normal 2 13 3 6" xfId="4400" xr:uid="{00000000-0005-0000-0000-0000150C0000}"/>
    <cellStyle name="Normal 2 13 3 6 2" xfId="16176" xr:uid="{00000000-0005-0000-0000-0000160C0000}"/>
    <cellStyle name="Normal 2 13 3 6 2 2" xfId="39745" xr:uid="{00000000-0005-0000-0000-0000170C0000}"/>
    <cellStyle name="Normal 2 13 3 6 3" xfId="10288" xr:uid="{00000000-0005-0000-0000-0000180C0000}"/>
    <cellStyle name="Normal 2 13 3 6 3 2" xfId="33857" xr:uid="{00000000-0005-0000-0000-0000190C0000}"/>
    <cellStyle name="Normal 2 13 3 6 4" xfId="22064" xr:uid="{00000000-0005-0000-0000-00001A0C0000}"/>
    <cellStyle name="Normal 2 13 3 6 5" xfId="27969" xr:uid="{00000000-0005-0000-0000-00001B0C0000}"/>
    <cellStyle name="Normal 2 13 3 7" xfId="5136" xr:uid="{00000000-0005-0000-0000-00001C0C0000}"/>
    <cellStyle name="Normal 2 13 3 7 2" xfId="16912" xr:uid="{00000000-0005-0000-0000-00001D0C0000}"/>
    <cellStyle name="Normal 2 13 3 7 2 2" xfId="40481" xr:uid="{00000000-0005-0000-0000-00001E0C0000}"/>
    <cellStyle name="Normal 2 13 3 7 3" xfId="11024" xr:uid="{00000000-0005-0000-0000-00001F0C0000}"/>
    <cellStyle name="Normal 2 13 3 7 3 2" xfId="34593" xr:uid="{00000000-0005-0000-0000-0000200C0000}"/>
    <cellStyle name="Normal 2 13 3 7 4" xfId="22800" xr:uid="{00000000-0005-0000-0000-0000210C0000}"/>
    <cellStyle name="Normal 2 13 3 7 5" xfId="28705" xr:uid="{00000000-0005-0000-0000-0000220C0000}"/>
    <cellStyle name="Normal 2 13 3 8" xfId="5872" xr:uid="{00000000-0005-0000-0000-0000230C0000}"/>
    <cellStyle name="Normal 2 13 3 8 2" xfId="17648" xr:uid="{00000000-0005-0000-0000-0000240C0000}"/>
    <cellStyle name="Normal 2 13 3 8 2 2" xfId="41217" xr:uid="{00000000-0005-0000-0000-0000250C0000}"/>
    <cellStyle name="Normal 2 13 3 8 3" xfId="11760" xr:uid="{00000000-0005-0000-0000-0000260C0000}"/>
    <cellStyle name="Normal 2 13 3 8 3 2" xfId="35329" xr:uid="{00000000-0005-0000-0000-0000270C0000}"/>
    <cellStyle name="Normal 2 13 3 8 4" xfId="23536" xr:uid="{00000000-0005-0000-0000-0000280C0000}"/>
    <cellStyle name="Normal 2 13 3 8 5" xfId="29441" xr:uid="{00000000-0005-0000-0000-0000290C0000}"/>
    <cellStyle name="Normal 2 13 3 9" xfId="12496" xr:uid="{00000000-0005-0000-0000-00002A0C0000}"/>
    <cellStyle name="Normal 2 13 3 9 2" xfId="36065" xr:uid="{00000000-0005-0000-0000-00002B0C0000}"/>
    <cellStyle name="Normal 2 13 4" xfId="513" xr:uid="{00000000-0005-0000-0000-00002C0C0000}"/>
    <cellStyle name="Normal 2 13 4 10" xfId="6427" xr:uid="{00000000-0005-0000-0000-00002D0C0000}"/>
    <cellStyle name="Normal 2 13 4 10 2" xfId="29996" xr:uid="{00000000-0005-0000-0000-00002E0C0000}"/>
    <cellStyle name="Normal 2 13 4 11" xfId="18203" xr:uid="{00000000-0005-0000-0000-00002F0C0000}"/>
    <cellStyle name="Normal 2 13 4 12" xfId="24108" xr:uid="{00000000-0005-0000-0000-0000300C0000}"/>
    <cellStyle name="Normal 2 13 4 13" xfId="41772" xr:uid="{00000000-0005-0000-0000-0000310C0000}"/>
    <cellStyle name="Normal 2 13 4 2" xfId="1274" xr:uid="{00000000-0005-0000-0000-0000320C0000}"/>
    <cellStyle name="Normal 2 13 4 2 2" xfId="13051" xr:uid="{00000000-0005-0000-0000-0000330C0000}"/>
    <cellStyle name="Normal 2 13 4 2 2 2" xfId="36620" xr:uid="{00000000-0005-0000-0000-0000340C0000}"/>
    <cellStyle name="Normal 2 13 4 2 3" xfId="7163" xr:uid="{00000000-0005-0000-0000-0000350C0000}"/>
    <cellStyle name="Normal 2 13 4 2 3 2" xfId="30732" xr:uid="{00000000-0005-0000-0000-0000360C0000}"/>
    <cellStyle name="Normal 2 13 4 2 4" xfId="18939" xr:uid="{00000000-0005-0000-0000-0000370C0000}"/>
    <cellStyle name="Normal 2 13 4 2 5" xfId="24844" xr:uid="{00000000-0005-0000-0000-0000380C0000}"/>
    <cellStyle name="Normal 2 13 4 3" xfId="2011" xr:uid="{00000000-0005-0000-0000-0000390C0000}"/>
    <cellStyle name="Normal 2 13 4 3 2" xfId="13787" xr:uid="{00000000-0005-0000-0000-00003A0C0000}"/>
    <cellStyle name="Normal 2 13 4 3 2 2" xfId="37356" xr:uid="{00000000-0005-0000-0000-00003B0C0000}"/>
    <cellStyle name="Normal 2 13 4 3 3" xfId="7899" xr:uid="{00000000-0005-0000-0000-00003C0C0000}"/>
    <cellStyle name="Normal 2 13 4 3 3 2" xfId="31468" xr:uid="{00000000-0005-0000-0000-00003D0C0000}"/>
    <cellStyle name="Normal 2 13 4 3 4" xfId="19675" xr:uid="{00000000-0005-0000-0000-00003E0C0000}"/>
    <cellStyle name="Normal 2 13 4 3 5" xfId="25580" xr:uid="{00000000-0005-0000-0000-00003F0C0000}"/>
    <cellStyle name="Normal 2 13 4 4" xfId="2747" xr:uid="{00000000-0005-0000-0000-0000400C0000}"/>
    <cellStyle name="Normal 2 13 4 4 2" xfId="14523" xr:uid="{00000000-0005-0000-0000-0000410C0000}"/>
    <cellStyle name="Normal 2 13 4 4 2 2" xfId="38092" xr:uid="{00000000-0005-0000-0000-0000420C0000}"/>
    <cellStyle name="Normal 2 13 4 4 3" xfId="8635" xr:uid="{00000000-0005-0000-0000-0000430C0000}"/>
    <cellStyle name="Normal 2 13 4 4 3 2" xfId="32204" xr:uid="{00000000-0005-0000-0000-0000440C0000}"/>
    <cellStyle name="Normal 2 13 4 4 4" xfId="20411" xr:uid="{00000000-0005-0000-0000-0000450C0000}"/>
    <cellStyle name="Normal 2 13 4 4 5" xfId="26316" xr:uid="{00000000-0005-0000-0000-0000460C0000}"/>
    <cellStyle name="Normal 2 13 4 5" xfId="3483" xr:uid="{00000000-0005-0000-0000-0000470C0000}"/>
    <cellStyle name="Normal 2 13 4 5 2" xfId="15259" xr:uid="{00000000-0005-0000-0000-0000480C0000}"/>
    <cellStyle name="Normal 2 13 4 5 2 2" xfId="38828" xr:uid="{00000000-0005-0000-0000-0000490C0000}"/>
    <cellStyle name="Normal 2 13 4 5 3" xfId="9371" xr:uid="{00000000-0005-0000-0000-00004A0C0000}"/>
    <cellStyle name="Normal 2 13 4 5 3 2" xfId="32940" xr:uid="{00000000-0005-0000-0000-00004B0C0000}"/>
    <cellStyle name="Normal 2 13 4 5 4" xfId="21147" xr:uid="{00000000-0005-0000-0000-00004C0C0000}"/>
    <cellStyle name="Normal 2 13 4 5 5" xfId="27052" xr:uid="{00000000-0005-0000-0000-00004D0C0000}"/>
    <cellStyle name="Normal 2 13 4 6" xfId="4219" xr:uid="{00000000-0005-0000-0000-00004E0C0000}"/>
    <cellStyle name="Normal 2 13 4 6 2" xfId="15995" xr:uid="{00000000-0005-0000-0000-00004F0C0000}"/>
    <cellStyle name="Normal 2 13 4 6 2 2" xfId="39564" xr:uid="{00000000-0005-0000-0000-0000500C0000}"/>
    <cellStyle name="Normal 2 13 4 6 3" xfId="10107" xr:uid="{00000000-0005-0000-0000-0000510C0000}"/>
    <cellStyle name="Normal 2 13 4 6 3 2" xfId="33676" xr:uid="{00000000-0005-0000-0000-0000520C0000}"/>
    <cellStyle name="Normal 2 13 4 6 4" xfId="21883" xr:uid="{00000000-0005-0000-0000-0000530C0000}"/>
    <cellStyle name="Normal 2 13 4 6 5" xfId="27788" xr:uid="{00000000-0005-0000-0000-0000540C0000}"/>
    <cellStyle name="Normal 2 13 4 7" xfId="4955" xr:uid="{00000000-0005-0000-0000-0000550C0000}"/>
    <cellStyle name="Normal 2 13 4 7 2" xfId="16731" xr:uid="{00000000-0005-0000-0000-0000560C0000}"/>
    <cellStyle name="Normal 2 13 4 7 2 2" xfId="40300" xr:uid="{00000000-0005-0000-0000-0000570C0000}"/>
    <cellStyle name="Normal 2 13 4 7 3" xfId="10843" xr:uid="{00000000-0005-0000-0000-0000580C0000}"/>
    <cellStyle name="Normal 2 13 4 7 3 2" xfId="34412" xr:uid="{00000000-0005-0000-0000-0000590C0000}"/>
    <cellStyle name="Normal 2 13 4 7 4" xfId="22619" xr:uid="{00000000-0005-0000-0000-00005A0C0000}"/>
    <cellStyle name="Normal 2 13 4 7 5" xfId="28524" xr:uid="{00000000-0005-0000-0000-00005B0C0000}"/>
    <cellStyle name="Normal 2 13 4 8" xfId="5691" xr:uid="{00000000-0005-0000-0000-00005C0C0000}"/>
    <cellStyle name="Normal 2 13 4 8 2" xfId="17467" xr:uid="{00000000-0005-0000-0000-00005D0C0000}"/>
    <cellStyle name="Normal 2 13 4 8 2 2" xfId="41036" xr:uid="{00000000-0005-0000-0000-00005E0C0000}"/>
    <cellStyle name="Normal 2 13 4 8 3" xfId="11579" xr:uid="{00000000-0005-0000-0000-00005F0C0000}"/>
    <cellStyle name="Normal 2 13 4 8 3 2" xfId="35148" xr:uid="{00000000-0005-0000-0000-0000600C0000}"/>
    <cellStyle name="Normal 2 13 4 8 4" xfId="23355" xr:uid="{00000000-0005-0000-0000-0000610C0000}"/>
    <cellStyle name="Normal 2 13 4 8 5" xfId="29260" xr:uid="{00000000-0005-0000-0000-0000620C0000}"/>
    <cellStyle name="Normal 2 13 4 9" xfId="12315" xr:uid="{00000000-0005-0000-0000-0000630C0000}"/>
    <cellStyle name="Normal 2 13 4 9 2" xfId="35884" xr:uid="{00000000-0005-0000-0000-0000640C0000}"/>
    <cellStyle name="Normal 2 13 5" xfId="1011" xr:uid="{00000000-0005-0000-0000-0000650C0000}"/>
    <cellStyle name="Normal 2 13 5 2" xfId="12790" xr:uid="{00000000-0005-0000-0000-0000660C0000}"/>
    <cellStyle name="Normal 2 13 5 2 2" xfId="36359" xr:uid="{00000000-0005-0000-0000-0000670C0000}"/>
    <cellStyle name="Normal 2 13 5 3" xfId="6902" xr:uid="{00000000-0005-0000-0000-0000680C0000}"/>
    <cellStyle name="Normal 2 13 5 3 2" xfId="30471" xr:uid="{00000000-0005-0000-0000-0000690C0000}"/>
    <cellStyle name="Normal 2 13 5 4" xfId="18678" xr:uid="{00000000-0005-0000-0000-00006A0C0000}"/>
    <cellStyle name="Normal 2 13 5 5" xfId="24583" xr:uid="{00000000-0005-0000-0000-00006B0C0000}"/>
    <cellStyle name="Normal 2 13 6" xfId="1750" xr:uid="{00000000-0005-0000-0000-00006C0C0000}"/>
    <cellStyle name="Normal 2 13 6 2" xfId="13526" xr:uid="{00000000-0005-0000-0000-00006D0C0000}"/>
    <cellStyle name="Normal 2 13 6 2 2" xfId="37095" xr:uid="{00000000-0005-0000-0000-00006E0C0000}"/>
    <cellStyle name="Normal 2 13 6 3" xfId="7638" xr:uid="{00000000-0005-0000-0000-00006F0C0000}"/>
    <cellStyle name="Normal 2 13 6 3 2" xfId="31207" xr:uid="{00000000-0005-0000-0000-0000700C0000}"/>
    <cellStyle name="Normal 2 13 6 4" xfId="19414" xr:uid="{00000000-0005-0000-0000-0000710C0000}"/>
    <cellStyle name="Normal 2 13 6 5" xfId="25319" xr:uid="{00000000-0005-0000-0000-0000720C0000}"/>
    <cellStyle name="Normal 2 13 7" xfId="2486" xr:uid="{00000000-0005-0000-0000-0000730C0000}"/>
    <cellStyle name="Normal 2 13 7 2" xfId="14262" xr:uid="{00000000-0005-0000-0000-0000740C0000}"/>
    <cellStyle name="Normal 2 13 7 2 2" xfId="37831" xr:uid="{00000000-0005-0000-0000-0000750C0000}"/>
    <cellStyle name="Normal 2 13 7 3" xfId="8374" xr:uid="{00000000-0005-0000-0000-0000760C0000}"/>
    <cellStyle name="Normal 2 13 7 3 2" xfId="31943" xr:uid="{00000000-0005-0000-0000-0000770C0000}"/>
    <cellStyle name="Normal 2 13 7 4" xfId="20150" xr:uid="{00000000-0005-0000-0000-0000780C0000}"/>
    <cellStyle name="Normal 2 13 7 5" xfId="26055" xr:uid="{00000000-0005-0000-0000-0000790C0000}"/>
    <cellStyle name="Normal 2 13 8" xfId="3222" xr:uid="{00000000-0005-0000-0000-00007A0C0000}"/>
    <cellStyle name="Normal 2 13 8 2" xfId="14998" xr:uid="{00000000-0005-0000-0000-00007B0C0000}"/>
    <cellStyle name="Normal 2 13 8 2 2" xfId="38567" xr:uid="{00000000-0005-0000-0000-00007C0C0000}"/>
    <cellStyle name="Normal 2 13 8 3" xfId="9110" xr:uid="{00000000-0005-0000-0000-00007D0C0000}"/>
    <cellStyle name="Normal 2 13 8 3 2" xfId="32679" xr:uid="{00000000-0005-0000-0000-00007E0C0000}"/>
    <cellStyle name="Normal 2 13 8 4" xfId="20886" xr:uid="{00000000-0005-0000-0000-00007F0C0000}"/>
    <cellStyle name="Normal 2 13 8 5" xfId="26791" xr:uid="{00000000-0005-0000-0000-0000800C0000}"/>
    <cellStyle name="Normal 2 13 9" xfId="3958" xr:uid="{00000000-0005-0000-0000-0000810C0000}"/>
    <cellStyle name="Normal 2 13 9 2" xfId="15734" xr:uid="{00000000-0005-0000-0000-0000820C0000}"/>
    <cellStyle name="Normal 2 13 9 2 2" xfId="39303" xr:uid="{00000000-0005-0000-0000-0000830C0000}"/>
    <cellStyle name="Normal 2 13 9 3" xfId="9846" xr:uid="{00000000-0005-0000-0000-0000840C0000}"/>
    <cellStyle name="Normal 2 13 9 3 2" xfId="33415" xr:uid="{00000000-0005-0000-0000-0000850C0000}"/>
    <cellStyle name="Normal 2 13 9 4" xfId="21622" xr:uid="{00000000-0005-0000-0000-0000860C0000}"/>
    <cellStyle name="Normal 2 13 9 5" xfId="27527" xr:uid="{00000000-0005-0000-0000-0000870C0000}"/>
    <cellStyle name="Normal 2 14" xfId="336" xr:uid="{00000000-0005-0000-0000-0000880C0000}"/>
    <cellStyle name="Normal 2 14 10" xfId="12150" xr:uid="{00000000-0005-0000-0000-0000890C0000}"/>
    <cellStyle name="Normal 2 14 10 2" xfId="35719" xr:uid="{00000000-0005-0000-0000-00008A0C0000}"/>
    <cellStyle name="Normal 2 14 11" xfId="6262" xr:uid="{00000000-0005-0000-0000-00008B0C0000}"/>
    <cellStyle name="Normal 2 14 11 2" xfId="29831" xr:uid="{00000000-0005-0000-0000-00008C0C0000}"/>
    <cellStyle name="Normal 2 14 12" xfId="18038" xr:uid="{00000000-0005-0000-0000-00008D0C0000}"/>
    <cellStyle name="Normal 2 14 13" xfId="23943" xr:uid="{00000000-0005-0000-0000-00008E0C0000}"/>
    <cellStyle name="Normal 2 14 14" xfId="41607" xr:uid="{00000000-0005-0000-0000-00008F0C0000}"/>
    <cellStyle name="Normal 2 14 2" xfId="791" xr:uid="{00000000-0005-0000-0000-0000900C0000}"/>
    <cellStyle name="Normal 2 14 2 10" xfId="6704" xr:uid="{00000000-0005-0000-0000-0000910C0000}"/>
    <cellStyle name="Normal 2 14 2 10 2" xfId="30273" xr:uid="{00000000-0005-0000-0000-0000920C0000}"/>
    <cellStyle name="Normal 2 14 2 11" xfId="18480" xr:uid="{00000000-0005-0000-0000-0000930C0000}"/>
    <cellStyle name="Normal 2 14 2 12" xfId="24385" xr:uid="{00000000-0005-0000-0000-0000940C0000}"/>
    <cellStyle name="Normal 2 14 2 13" xfId="42049" xr:uid="{00000000-0005-0000-0000-0000950C0000}"/>
    <cellStyle name="Normal 2 14 2 2" xfId="1551" xr:uid="{00000000-0005-0000-0000-0000960C0000}"/>
    <cellStyle name="Normal 2 14 2 2 2" xfId="13328" xr:uid="{00000000-0005-0000-0000-0000970C0000}"/>
    <cellStyle name="Normal 2 14 2 2 2 2" xfId="36897" xr:uid="{00000000-0005-0000-0000-0000980C0000}"/>
    <cellStyle name="Normal 2 14 2 2 3" xfId="7440" xr:uid="{00000000-0005-0000-0000-0000990C0000}"/>
    <cellStyle name="Normal 2 14 2 2 3 2" xfId="31009" xr:uid="{00000000-0005-0000-0000-00009A0C0000}"/>
    <cellStyle name="Normal 2 14 2 2 4" xfId="19216" xr:uid="{00000000-0005-0000-0000-00009B0C0000}"/>
    <cellStyle name="Normal 2 14 2 2 5" xfId="25121" xr:uid="{00000000-0005-0000-0000-00009C0C0000}"/>
    <cellStyle name="Normal 2 14 2 3" xfId="2288" xr:uid="{00000000-0005-0000-0000-00009D0C0000}"/>
    <cellStyle name="Normal 2 14 2 3 2" xfId="14064" xr:uid="{00000000-0005-0000-0000-00009E0C0000}"/>
    <cellStyle name="Normal 2 14 2 3 2 2" xfId="37633" xr:uid="{00000000-0005-0000-0000-00009F0C0000}"/>
    <cellStyle name="Normal 2 14 2 3 3" xfId="8176" xr:uid="{00000000-0005-0000-0000-0000A00C0000}"/>
    <cellStyle name="Normal 2 14 2 3 3 2" xfId="31745" xr:uid="{00000000-0005-0000-0000-0000A10C0000}"/>
    <cellStyle name="Normal 2 14 2 3 4" xfId="19952" xr:uid="{00000000-0005-0000-0000-0000A20C0000}"/>
    <cellStyle name="Normal 2 14 2 3 5" xfId="25857" xr:uid="{00000000-0005-0000-0000-0000A30C0000}"/>
    <cellStyle name="Normal 2 14 2 4" xfId="3024" xr:uid="{00000000-0005-0000-0000-0000A40C0000}"/>
    <cellStyle name="Normal 2 14 2 4 2" xfId="14800" xr:uid="{00000000-0005-0000-0000-0000A50C0000}"/>
    <cellStyle name="Normal 2 14 2 4 2 2" xfId="38369" xr:uid="{00000000-0005-0000-0000-0000A60C0000}"/>
    <cellStyle name="Normal 2 14 2 4 3" xfId="8912" xr:uid="{00000000-0005-0000-0000-0000A70C0000}"/>
    <cellStyle name="Normal 2 14 2 4 3 2" xfId="32481" xr:uid="{00000000-0005-0000-0000-0000A80C0000}"/>
    <cellStyle name="Normal 2 14 2 4 4" xfId="20688" xr:uid="{00000000-0005-0000-0000-0000A90C0000}"/>
    <cellStyle name="Normal 2 14 2 4 5" xfId="26593" xr:uid="{00000000-0005-0000-0000-0000AA0C0000}"/>
    <cellStyle name="Normal 2 14 2 5" xfId="3760" xr:uid="{00000000-0005-0000-0000-0000AB0C0000}"/>
    <cellStyle name="Normal 2 14 2 5 2" xfId="15536" xr:uid="{00000000-0005-0000-0000-0000AC0C0000}"/>
    <cellStyle name="Normal 2 14 2 5 2 2" xfId="39105" xr:uid="{00000000-0005-0000-0000-0000AD0C0000}"/>
    <cellStyle name="Normal 2 14 2 5 3" xfId="9648" xr:uid="{00000000-0005-0000-0000-0000AE0C0000}"/>
    <cellStyle name="Normal 2 14 2 5 3 2" xfId="33217" xr:uid="{00000000-0005-0000-0000-0000AF0C0000}"/>
    <cellStyle name="Normal 2 14 2 5 4" xfId="21424" xr:uid="{00000000-0005-0000-0000-0000B00C0000}"/>
    <cellStyle name="Normal 2 14 2 5 5" xfId="27329" xr:uid="{00000000-0005-0000-0000-0000B10C0000}"/>
    <cellStyle name="Normal 2 14 2 6" xfId="4496" xr:uid="{00000000-0005-0000-0000-0000B20C0000}"/>
    <cellStyle name="Normal 2 14 2 6 2" xfId="16272" xr:uid="{00000000-0005-0000-0000-0000B30C0000}"/>
    <cellStyle name="Normal 2 14 2 6 2 2" xfId="39841" xr:uid="{00000000-0005-0000-0000-0000B40C0000}"/>
    <cellStyle name="Normal 2 14 2 6 3" xfId="10384" xr:uid="{00000000-0005-0000-0000-0000B50C0000}"/>
    <cellStyle name="Normal 2 14 2 6 3 2" xfId="33953" xr:uid="{00000000-0005-0000-0000-0000B60C0000}"/>
    <cellStyle name="Normal 2 14 2 6 4" xfId="22160" xr:uid="{00000000-0005-0000-0000-0000B70C0000}"/>
    <cellStyle name="Normal 2 14 2 6 5" xfId="28065" xr:uid="{00000000-0005-0000-0000-0000B80C0000}"/>
    <cellStyle name="Normal 2 14 2 7" xfId="5232" xr:uid="{00000000-0005-0000-0000-0000B90C0000}"/>
    <cellStyle name="Normal 2 14 2 7 2" xfId="17008" xr:uid="{00000000-0005-0000-0000-0000BA0C0000}"/>
    <cellStyle name="Normal 2 14 2 7 2 2" xfId="40577" xr:uid="{00000000-0005-0000-0000-0000BB0C0000}"/>
    <cellStyle name="Normal 2 14 2 7 3" xfId="11120" xr:uid="{00000000-0005-0000-0000-0000BC0C0000}"/>
    <cellStyle name="Normal 2 14 2 7 3 2" xfId="34689" xr:uid="{00000000-0005-0000-0000-0000BD0C0000}"/>
    <cellStyle name="Normal 2 14 2 7 4" xfId="22896" xr:uid="{00000000-0005-0000-0000-0000BE0C0000}"/>
    <cellStyle name="Normal 2 14 2 7 5" xfId="28801" xr:uid="{00000000-0005-0000-0000-0000BF0C0000}"/>
    <cellStyle name="Normal 2 14 2 8" xfId="5968" xr:uid="{00000000-0005-0000-0000-0000C00C0000}"/>
    <cellStyle name="Normal 2 14 2 8 2" xfId="17744" xr:uid="{00000000-0005-0000-0000-0000C10C0000}"/>
    <cellStyle name="Normal 2 14 2 8 2 2" xfId="41313" xr:uid="{00000000-0005-0000-0000-0000C20C0000}"/>
    <cellStyle name="Normal 2 14 2 8 3" xfId="11856" xr:uid="{00000000-0005-0000-0000-0000C30C0000}"/>
    <cellStyle name="Normal 2 14 2 8 3 2" xfId="35425" xr:uid="{00000000-0005-0000-0000-0000C40C0000}"/>
    <cellStyle name="Normal 2 14 2 8 4" xfId="23632" xr:uid="{00000000-0005-0000-0000-0000C50C0000}"/>
    <cellStyle name="Normal 2 14 2 8 5" xfId="29537" xr:uid="{00000000-0005-0000-0000-0000C60C0000}"/>
    <cellStyle name="Normal 2 14 2 9" xfId="12592" xr:uid="{00000000-0005-0000-0000-0000C70C0000}"/>
    <cellStyle name="Normal 2 14 2 9 2" xfId="36161" xr:uid="{00000000-0005-0000-0000-0000C80C0000}"/>
    <cellStyle name="Normal 2 14 3" xfId="1107" xr:uid="{00000000-0005-0000-0000-0000C90C0000}"/>
    <cellStyle name="Normal 2 14 3 2" xfId="12886" xr:uid="{00000000-0005-0000-0000-0000CA0C0000}"/>
    <cellStyle name="Normal 2 14 3 2 2" xfId="36455" xr:uid="{00000000-0005-0000-0000-0000CB0C0000}"/>
    <cellStyle name="Normal 2 14 3 3" xfId="6998" xr:uid="{00000000-0005-0000-0000-0000CC0C0000}"/>
    <cellStyle name="Normal 2 14 3 3 2" xfId="30567" xr:uid="{00000000-0005-0000-0000-0000CD0C0000}"/>
    <cellStyle name="Normal 2 14 3 4" xfId="18774" xr:uid="{00000000-0005-0000-0000-0000CE0C0000}"/>
    <cellStyle name="Normal 2 14 3 5" xfId="24679" xr:uid="{00000000-0005-0000-0000-0000CF0C0000}"/>
    <cellStyle name="Normal 2 14 4" xfId="1846" xr:uid="{00000000-0005-0000-0000-0000D00C0000}"/>
    <cellStyle name="Normal 2 14 4 2" xfId="13622" xr:uid="{00000000-0005-0000-0000-0000D10C0000}"/>
    <cellStyle name="Normal 2 14 4 2 2" xfId="37191" xr:uid="{00000000-0005-0000-0000-0000D20C0000}"/>
    <cellStyle name="Normal 2 14 4 3" xfId="7734" xr:uid="{00000000-0005-0000-0000-0000D30C0000}"/>
    <cellStyle name="Normal 2 14 4 3 2" xfId="31303" xr:uid="{00000000-0005-0000-0000-0000D40C0000}"/>
    <cellStyle name="Normal 2 14 4 4" xfId="19510" xr:uid="{00000000-0005-0000-0000-0000D50C0000}"/>
    <cellStyle name="Normal 2 14 4 5" xfId="25415" xr:uid="{00000000-0005-0000-0000-0000D60C0000}"/>
    <cellStyle name="Normal 2 14 5" xfId="2582" xr:uid="{00000000-0005-0000-0000-0000D70C0000}"/>
    <cellStyle name="Normal 2 14 5 2" xfId="14358" xr:uid="{00000000-0005-0000-0000-0000D80C0000}"/>
    <cellStyle name="Normal 2 14 5 2 2" xfId="37927" xr:uid="{00000000-0005-0000-0000-0000D90C0000}"/>
    <cellStyle name="Normal 2 14 5 3" xfId="8470" xr:uid="{00000000-0005-0000-0000-0000DA0C0000}"/>
    <cellStyle name="Normal 2 14 5 3 2" xfId="32039" xr:uid="{00000000-0005-0000-0000-0000DB0C0000}"/>
    <cellStyle name="Normal 2 14 5 4" xfId="20246" xr:uid="{00000000-0005-0000-0000-0000DC0C0000}"/>
    <cellStyle name="Normal 2 14 5 5" xfId="26151" xr:uid="{00000000-0005-0000-0000-0000DD0C0000}"/>
    <cellStyle name="Normal 2 14 6" xfId="3318" xr:uid="{00000000-0005-0000-0000-0000DE0C0000}"/>
    <cellStyle name="Normal 2 14 6 2" xfId="15094" xr:uid="{00000000-0005-0000-0000-0000DF0C0000}"/>
    <cellStyle name="Normal 2 14 6 2 2" xfId="38663" xr:uid="{00000000-0005-0000-0000-0000E00C0000}"/>
    <cellStyle name="Normal 2 14 6 3" xfId="9206" xr:uid="{00000000-0005-0000-0000-0000E10C0000}"/>
    <cellStyle name="Normal 2 14 6 3 2" xfId="32775" xr:uid="{00000000-0005-0000-0000-0000E20C0000}"/>
    <cellStyle name="Normal 2 14 6 4" xfId="20982" xr:uid="{00000000-0005-0000-0000-0000E30C0000}"/>
    <cellStyle name="Normal 2 14 6 5" xfId="26887" xr:uid="{00000000-0005-0000-0000-0000E40C0000}"/>
    <cellStyle name="Normal 2 14 7" xfId="4054" xr:uid="{00000000-0005-0000-0000-0000E50C0000}"/>
    <cellStyle name="Normal 2 14 7 2" xfId="15830" xr:uid="{00000000-0005-0000-0000-0000E60C0000}"/>
    <cellStyle name="Normal 2 14 7 2 2" xfId="39399" xr:uid="{00000000-0005-0000-0000-0000E70C0000}"/>
    <cellStyle name="Normal 2 14 7 3" xfId="9942" xr:uid="{00000000-0005-0000-0000-0000E80C0000}"/>
    <cellStyle name="Normal 2 14 7 3 2" xfId="33511" xr:uid="{00000000-0005-0000-0000-0000E90C0000}"/>
    <cellStyle name="Normal 2 14 7 4" xfId="21718" xr:uid="{00000000-0005-0000-0000-0000EA0C0000}"/>
    <cellStyle name="Normal 2 14 7 5" xfId="27623" xr:uid="{00000000-0005-0000-0000-0000EB0C0000}"/>
    <cellStyle name="Normal 2 14 8" xfId="4790" xr:uid="{00000000-0005-0000-0000-0000EC0C0000}"/>
    <cellStyle name="Normal 2 14 8 2" xfId="16566" xr:uid="{00000000-0005-0000-0000-0000ED0C0000}"/>
    <cellStyle name="Normal 2 14 8 2 2" xfId="40135" xr:uid="{00000000-0005-0000-0000-0000EE0C0000}"/>
    <cellStyle name="Normal 2 14 8 3" xfId="10678" xr:uid="{00000000-0005-0000-0000-0000EF0C0000}"/>
    <cellStyle name="Normal 2 14 8 3 2" xfId="34247" xr:uid="{00000000-0005-0000-0000-0000F00C0000}"/>
    <cellStyle name="Normal 2 14 8 4" xfId="22454" xr:uid="{00000000-0005-0000-0000-0000F10C0000}"/>
    <cellStyle name="Normal 2 14 8 5" xfId="28359" xr:uid="{00000000-0005-0000-0000-0000F20C0000}"/>
    <cellStyle name="Normal 2 14 9" xfId="5526" xr:uid="{00000000-0005-0000-0000-0000F30C0000}"/>
    <cellStyle name="Normal 2 14 9 2" xfId="17302" xr:uid="{00000000-0005-0000-0000-0000F40C0000}"/>
    <cellStyle name="Normal 2 14 9 2 2" xfId="40871" xr:uid="{00000000-0005-0000-0000-0000F50C0000}"/>
    <cellStyle name="Normal 2 14 9 3" xfId="11414" xr:uid="{00000000-0005-0000-0000-0000F60C0000}"/>
    <cellStyle name="Normal 2 14 9 3 2" xfId="34983" xr:uid="{00000000-0005-0000-0000-0000F70C0000}"/>
    <cellStyle name="Normal 2 14 9 4" xfId="23190" xr:uid="{00000000-0005-0000-0000-0000F80C0000}"/>
    <cellStyle name="Normal 2 14 9 5" xfId="29095" xr:uid="{00000000-0005-0000-0000-0000F90C0000}"/>
    <cellStyle name="Normal 2 15" xfId="646" xr:uid="{00000000-0005-0000-0000-0000FA0C0000}"/>
    <cellStyle name="Normal 2 15 10" xfId="6560" xr:uid="{00000000-0005-0000-0000-0000FB0C0000}"/>
    <cellStyle name="Normal 2 15 10 2" xfId="30129" xr:uid="{00000000-0005-0000-0000-0000FC0C0000}"/>
    <cellStyle name="Normal 2 15 11" xfId="18336" xr:uid="{00000000-0005-0000-0000-0000FD0C0000}"/>
    <cellStyle name="Normal 2 15 12" xfId="24241" xr:uid="{00000000-0005-0000-0000-0000FE0C0000}"/>
    <cellStyle name="Normal 2 15 13" xfId="41905" xr:uid="{00000000-0005-0000-0000-0000FF0C0000}"/>
    <cellStyle name="Normal 2 15 2" xfId="1407" xr:uid="{00000000-0005-0000-0000-0000000D0000}"/>
    <cellStyle name="Normal 2 15 2 2" xfId="13184" xr:uid="{00000000-0005-0000-0000-0000010D0000}"/>
    <cellStyle name="Normal 2 15 2 2 2" xfId="36753" xr:uid="{00000000-0005-0000-0000-0000020D0000}"/>
    <cellStyle name="Normal 2 15 2 3" xfId="7296" xr:uid="{00000000-0005-0000-0000-0000030D0000}"/>
    <cellStyle name="Normal 2 15 2 3 2" xfId="30865" xr:uid="{00000000-0005-0000-0000-0000040D0000}"/>
    <cellStyle name="Normal 2 15 2 4" xfId="19072" xr:uid="{00000000-0005-0000-0000-0000050D0000}"/>
    <cellStyle name="Normal 2 15 2 5" xfId="24977" xr:uid="{00000000-0005-0000-0000-0000060D0000}"/>
    <cellStyle name="Normal 2 15 3" xfId="2144" xr:uid="{00000000-0005-0000-0000-0000070D0000}"/>
    <cellStyle name="Normal 2 15 3 2" xfId="13920" xr:uid="{00000000-0005-0000-0000-0000080D0000}"/>
    <cellStyle name="Normal 2 15 3 2 2" xfId="37489" xr:uid="{00000000-0005-0000-0000-0000090D0000}"/>
    <cellStyle name="Normal 2 15 3 3" xfId="8032" xr:uid="{00000000-0005-0000-0000-00000A0D0000}"/>
    <cellStyle name="Normal 2 15 3 3 2" xfId="31601" xr:uid="{00000000-0005-0000-0000-00000B0D0000}"/>
    <cellStyle name="Normal 2 15 3 4" xfId="19808" xr:uid="{00000000-0005-0000-0000-00000C0D0000}"/>
    <cellStyle name="Normal 2 15 3 5" xfId="25713" xr:uid="{00000000-0005-0000-0000-00000D0D0000}"/>
    <cellStyle name="Normal 2 15 4" xfId="2880" xr:uid="{00000000-0005-0000-0000-00000E0D0000}"/>
    <cellStyle name="Normal 2 15 4 2" xfId="14656" xr:uid="{00000000-0005-0000-0000-00000F0D0000}"/>
    <cellStyle name="Normal 2 15 4 2 2" xfId="38225" xr:uid="{00000000-0005-0000-0000-0000100D0000}"/>
    <cellStyle name="Normal 2 15 4 3" xfId="8768" xr:uid="{00000000-0005-0000-0000-0000110D0000}"/>
    <cellStyle name="Normal 2 15 4 3 2" xfId="32337" xr:uid="{00000000-0005-0000-0000-0000120D0000}"/>
    <cellStyle name="Normal 2 15 4 4" xfId="20544" xr:uid="{00000000-0005-0000-0000-0000130D0000}"/>
    <cellStyle name="Normal 2 15 4 5" xfId="26449" xr:uid="{00000000-0005-0000-0000-0000140D0000}"/>
    <cellStyle name="Normal 2 15 5" xfId="3616" xr:uid="{00000000-0005-0000-0000-0000150D0000}"/>
    <cellStyle name="Normal 2 15 5 2" xfId="15392" xr:uid="{00000000-0005-0000-0000-0000160D0000}"/>
    <cellStyle name="Normal 2 15 5 2 2" xfId="38961" xr:uid="{00000000-0005-0000-0000-0000170D0000}"/>
    <cellStyle name="Normal 2 15 5 3" xfId="9504" xr:uid="{00000000-0005-0000-0000-0000180D0000}"/>
    <cellStyle name="Normal 2 15 5 3 2" xfId="33073" xr:uid="{00000000-0005-0000-0000-0000190D0000}"/>
    <cellStyle name="Normal 2 15 5 4" xfId="21280" xr:uid="{00000000-0005-0000-0000-00001A0D0000}"/>
    <cellStyle name="Normal 2 15 5 5" xfId="27185" xr:uid="{00000000-0005-0000-0000-00001B0D0000}"/>
    <cellStyle name="Normal 2 15 6" xfId="4352" xr:uid="{00000000-0005-0000-0000-00001C0D0000}"/>
    <cellStyle name="Normal 2 15 6 2" xfId="16128" xr:uid="{00000000-0005-0000-0000-00001D0D0000}"/>
    <cellStyle name="Normal 2 15 6 2 2" xfId="39697" xr:uid="{00000000-0005-0000-0000-00001E0D0000}"/>
    <cellStyle name="Normal 2 15 6 3" xfId="10240" xr:uid="{00000000-0005-0000-0000-00001F0D0000}"/>
    <cellStyle name="Normal 2 15 6 3 2" xfId="33809" xr:uid="{00000000-0005-0000-0000-0000200D0000}"/>
    <cellStyle name="Normal 2 15 6 4" xfId="22016" xr:uid="{00000000-0005-0000-0000-0000210D0000}"/>
    <cellStyle name="Normal 2 15 6 5" xfId="27921" xr:uid="{00000000-0005-0000-0000-0000220D0000}"/>
    <cellStyle name="Normal 2 15 7" xfId="5088" xr:uid="{00000000-0005-0000-0000-0000230D0000}"/>
    <cellStyle name="Normal 2 15 7 2" xfId="16864" xr:uid="{00000000-0005-0000-0000-0000240D0000}"/>
    <cellStyle name="Normal 2 15 7 2 2" xfId="40433" xr:uid="{00000000-0005-0000-0000-0000250D0000}"/>
    <cellStyle name="Normal 2 15 7 3" xfId="10976" xr:uid="{00000000-0005-0000-0000-0000260D0000}"/>
    <cellStyle name="Normal 2 15 7 3 2" xfId="34545" xr:uid="{00000000-0005-0000-0000-0000270D0000}"/>
    <cellStyle name="Normal 2 15 7 4" xfId="22752" xr:uid="{00000000-0005-0000-0000-0000280D0000}"/>
    <cellStyle name="Normal 2 15 7 5" xfId="28657" xr:uid="{00000000-0005-0000-0000-0000290D0000}"/>
    <cellStyle name="Normal 2 15 8" xfId="5824" xr:uid="{00000000-0005-0000-0000-00002A0D0000}"/>
    <cellStyle name="Normal 2 15 8 2" xfId="17600" xr:uid="{00000000-0005-0000-0000-00002B0D0000}"/>
    <cellStyle name="Normal 2 15 8 2 2" xfId="41169" xr:uid="{00000000-0005-0000-0000-00002C0D0000}"/>
    <cellStyle name="Normal 2 15 8 3" xfId="11712" xr:uid="{00000000-0005-0000-0000-00002D0D0000}"/>
    <cellStyle name="Normal 2 15 8 3 2" xfId="35281" xr:uid="{00000000-0005-0000-0000-00002E0D0000}"/>
    <cellStyle name="Normal 2 15 8 4" xfId="23488" xr:uid="{00000000-0005-0000-0000-00002F0D0000}"/>
    <cellStyle name="Normal 2 15 8 5" xfId="29393" xr:uid="{00000000-0005-0000-0000-0000300D0000}"/>
    <cellStyle name="Normal 2 15 9" xfId="12448" xr:uid="{00000000-0005-0000-0000-0000310D0000}"/>
    <cellStyle name="Normal 2 15 9 2" xfId="36017" xr:uid="{00000000-0005-0000-0000-0000320D0000}"/>
    <cellStyle name="Normal 2 16" xfId="496" xr:uid="{00000000-0005-0000-0000-0000330D0000}"/>
    <cellStyle name="Normal 2 16 10" xfId="6411" xr:uid="{00000000-0005-0000-0000-0000340D0000}"/>
    <cellStyle name="Normal 2 16 10 2" xfId="29980" xr:uid="{00000000-0005-0000-0000-0000350D0000}"/>
    <cellStyle name="Normal 2 16 11" xfId="18187" xr:uid="{00000000-0005-0000-0000-0000360D0000}"/>
    <cellStyle name="Normal 2 16 12" xfId="24092" xr:uid="{00000000-0005-0000-0000-0000370D0000}"/>
    <cellStyle name="Normal 2 16 13" xfId="41756" xr:uid="{00000000-0005-0000-0000-0000380D0000}"/>
    <cellStyle name="Normal 2 16 2" xfId="1258" xr:uid="{00000000-0005-0000-0000-0000390D0000}"/>
    <cellStyle name="Normal 2 16 2 2" xfId="13035" xr:uid="{00000000-0005-0000-0000-00003A0D0000}"/>
    <cellStyle name="Normal 2 16 2 2 2" xfId="36604" xr:uid="{00000000-0005-0000-0000-00003B0D0000}"/>
    <cellStyle name="Normal 2 16 2 3" xfId="7147" xr:uid="{00000000-0005-0000-0000-00003C0D0000}"/>
    <cellStyle name="Normal 2 16 2 3 2" xfId="30716" xr:uid="{00000000-0005-0000-0000-00003D0D0000}"/>
    <cellStyle name="Normal 2 16 2 4" xfId="18923" xr:uid="{00000000-0005-0000-0000-00003E0D0000}"/>
    <cellStyle name="Normal 2 16 2 5" xfId="24828" xr:uid="{00000000-0005-0000-0000-00003F0D0000}"/>
    <cellStyle name="Normal 2 16 3" xfId="1995" xr:uid="{00000000-0005-0000-0000-0000400D0000}"/>
    <cellStyle name="Normal 2 16 3 2" xfId="13771" xr:uid="{00000000-0005-0000-0000-0000410D0000}"/>
    <cellStyle name="Normal 2 16 3 2 2" xfId="37340" xr:uid="{00000000-0005-0000-0000-0000420D0000}"/>
    <cellStyle name="Normal 2 16 3 3" xfId="7883" xr:uid="{00000000-0005-0000-0000-0000430D0000}"/>
    <cellStyle name="Normal 2 16 3 3 2" xfId="31452" xr:uid="{00000000-0005-0000-0000-0000440D0000}"/>
    <cellStyle name="Normal 2 16 3 4" xfId="19659" xr:uid="{00000000-0005-0000-0000-0000450D0000}"/>
    <cellStyle name="Normal 2 16 3 5" xfId="25564" xr:uid="{00000000-0005-0000-0000-0000460D0000}"/>
    <cellStyle name="Normal 2 16 4" xfId="2731" xr:uid="{00000000-0005-0000-0000-0000470D0000}"/>
    <cellStyle name="Normal 2 16 4 2" xfId="14507" xr:uid="{00000000-0005-0000-0000-0000480D0000}"/>
    <cellStyle name="Normal 2 16 4 2 2" xfId="38076" xr:uid="{00000000-0005-0000-0000-0000490D0000}"/>
    <cellStyle name="Normal 2 16 4 3" xfId="8619" xr:uid="{00000000-0005-0000-0000-00004A0D0000}"/>
    <cellStyle name="Normal 2 16 4 3 2" xfId="32188" xr:uid="{00000000-0005-0000-0000-00004B0D0000}"/>
    <cellStyle name="Normal 2 16 4 4" xfId="20395" xr:uid="{00000000-0005-0000-0000-00004C0D0000}"/>
    <cellStyle name="Normal 2 16 4 5" xfId="26300" xr:uid="{00000000-0005-0000-0000-00004D0D0000}"/>
    <cellStyle name="Normal 2 16 5" xfId="3467" xr:uid="{00000000-0005-0000-0000-00004E0D0000}"/>
    <cellStyle name="Normal 2 16 5 2" xfId="15243" xr:uid="{00000000-0005-0000-0000-00004F0D0000}"/>
    <cellStyle name="Normal 2 16 5 2 2" xfId="38812" xr:uid="{00000000-0005-0000-0000-0000500D0000}"/>
    <cellStyle name="Normal 2 16 5 3" xfId="9355" xr:uid="{00000000-0005-0000-0000-0000510D0000}"/>
    <cellStyle name="Normal 2 16 5 3 2" xfId="32924" xr:uid="{00000000-0005-0000-0000-0000520D0000}"/>
    <cellStyle name="Normal 2 16 5 4" xfId="21131" xr:uid="{00000000-0005-0000-0000-0000530D0000}"/>
    <cellStyle name="Normal 2 16 5 5" xfId="27036" xr:uid="{00000000-0005-0000-0000-0000540D0000}"/>
    <cellStyle name="Normal 2 16 6" xfId="4203" xr:uid="{00000000-0005-0000-0000-0000550D0000}"/>
    <cellStyle name="Normal 2 16 6 2" xfId="15979" xr:uid="{00000000-0005-0000-0000-0000560D0000}"/>
    <cellStyle name="Normal 2 16 6 2 2" xfId="39548" xr:uid="{00000000-0005-0000-0000-0000570D0000}"/>
    <cellStyle name="Normal 2 16 6 3" xfId="10091" xr:uid="{00000000-0005-0000-0000-0000580D0000}"/>
    <cellStyle name="Normal 2 16 6 3 2" xfId="33660" xr:uid="{00000000-0005-0000-0000-0000590D0000}"/>
    <cellStyle name="Normal 2 16 6 4" xfId="21867" xr:uid="{00000000-0005-0000-0000-00005A0D0000}"/>
    <cellStyle name="Normal 2 16 6 5" xfId="27772" xr:uid="{00000000-0005-0000-0000-00005B0D0000}"/>
    <cellStyle name="Normal 2 16 7" xfId="4939" xr:uid="{00000000-0005-0000-0000-00005C0D0000}"/>
    <cellStyle name="Normal 2 16 7 2" xfId="16715" xr:uid="{00000000-0005-0000-0000-00005D0D0000}"/>
    <cellStyle name="Normal 2 16 7 2 2" xfId="40284" xr:uid="{00000000-0005-0000-0000-00005E0D0000}"/>
    <cellStyle name="Normal 2 16 7 3" xfId="10827" xr:uid="{00000000-0005-0000-0000-00005F0D0000}"/>
    <cellStyle name="Normal 2 16 7 3 2" xfId="34396" xr:uid="{00000000-0005-0000-0000-0000600D0000}"/>
    <cellStyle name="Normal 2 16 7 4" xfId="22603" xr:uid="{00000000-0005-0000-0000-0000610D0000}"/>
    <cellStyle name="Normal 2 16 7 5" xfId="28508" xr:uid="{00000000-0005-0000-0000-0000620D0000}"/>
    <cellStyle name="Normal 2 16 8" xfId="5675" xr:uid="{00000000-0005-0000-0000-0000630D0000}"/>
    <cellStyle name="Normal 2 16 8 2" xfId="17451" xr:uid="{00000000-0005-0000-0000-0000640D0000}"/>
    <cellStyle name="Normal 2 16 8 2 2" xfId="41020" xr:uid="{00000000-0005-0000-0000-0000650D0000}"/>
    <cellStyle name="Normal 2 16 8 3" xfId="11563" xr:uid="{00000000-0005-0000-0000-0000660D0000}"/>
    <cellStyle name="Normal 2 16 8 3 2" xfId="35132" xr:uid="{00000000-0005-0000-0000-0000670D0000}"/>
    <cellStyle name="Normal 2 16 8 4" xfId="23339" xr:uid="{00000000-0005-0000-0000-0000680D0000}"/>
    <cellStyle name="Normal 2 16 8 5" xfId="29244" xr:uid="{00000000-0005-0000-0000-0000690D0000}"/>
    <cellStyle name="Normal 2 16 9" xfId="12299" xr:uid="{00000000-0005-0000-0000-00006A0D0000}"/>
    <cellStyle name="Normal 2 16 9 2" xfId="35868" xr:uid="{00000000-0005-0000-0000-00006B0D0000}"/>
    <cellStyle name="Normal 2 17" xfId="943" xr:uid="{00000000-0005-0000-0000-00006C0D0000}"/>
    <cellStyle name="Normal 2 17 2" xfId="12742" xr:uid="{00000000-0005-0000-0000-00006D0D0000}"/>
    <cellStyle name="Normal 2 17 2 2" xfId="36311" xr:uid="{00000000-0005-0000-0000-00006E0D0000}"/>
    <cellStyle name="Normal 2 17 3" xfId="6854" xr:uid="{00000000-0005-0000-0000-00006F0D0000}"/>
    <cellStyle name="Normal 2 17 3 2" xfId="30423" xr:uid="{00000000-0005-0000-0000-0000700D0000}"/>
    <cellStyle name="Normal 2 17 4" xfId="18630" xr:uid="{00000000-0005-0000-0000-0000710D0000}"/>
    <cellStyle name="Normal 2 17 5" xfId="24535" xr:uid="{00000000-0005-0000-0000-0000720D0000}"/>
    <cellStyle name="Normal 2 18" xfId="1702" xr:uid="{00000000-0005-0000-0000-0000730D0000}"/>
    <cellStyle name="Normal 2 18 2" xfId="13478" xr:uid="{00000000-0005-0000-0000-0000740D0000}"/>
    <cellStyle name="Normal 2 18 2 2" xfId="37047" xr:uid="{00000000-0005-0000-0000-0000750D0000}"/>
    <cellStyle name="Normal 2 18 3" xfId="7590" xr:uid="{00000000-0005-0000-0000-0000760D0000}"/>
    <cellStyle name="Normal 2 18 3 2" xfId="31159" xr:uid="{00000000-0005-0000-0000-0000770D0000}"/>
    <cellStyle name="Normal 2 18 4" xfId="19366" xr:uid="{00000000-0005-0000-0000-0000780D0000}"/>
    <cellStyle name="Normal 2 18 5" xfId="25271" xr:uid="{00000000-0005-0000-0000-0000790D0000}"/>
    <cellStyle name="Normal 2 19" xfId="2438" xr:uid="{00000000-0005-0000-0000-00007A0D0000}"/>
    <cellStyle name="Normal 2 19 2" xfId="14214" xr:uid="{00000000-0005-0000-0000-00007B0D0000}"/>
    <cellStyle name="Normal 2 19 2 2" xfId="37783" xr:uid="{00000000-0005-0000-0000-00007C0D0000}"/>
    <cellStyle name="Normal 2 19 3" xfId="8326" xr:uid="{00000000-0005-0000-0000-00007D0D0000}"/>
    <cellStyle name="Normal 2 19 3 2" xfId="31895" xr:uid="{00000000-0005-0000-0000-00007E0D0000}"/>
    <cellStyle name="Normal 2 19 4" xfId="20102" xr:uid="{00000000-0005-0000-0000-00007F0D0000}"/>
    <cellStyle name="Normal 2 19 5" xfId="26007" xr:uid="{00000000-0005-0000-0000-0000800D0000}"/>
    <cellStyle name="Normal 2 2" xfId="3" xr:uid="{00000000-0005-0000-0000-0000810D0000}"/>
    <cellStyle name="Normal 2 2 2" xfId="4" xr:uid="{00000000-0005-0000-0000-0000820D0000}"/>
    <cellStyle name="Normal 2 2 2 2" xfId="122" xr:uid="{00000000-0005-0000-0000-0000830D0000}"/>
    <cellStyle name="Normal 2 2 3" xfId="121" xr:uid="{00000000-0005-0000-0000-0000840D0000}"/>
    <cellStyle name="Normal 2 20" xfId="3174" xr:uid="{00000000-0005-0000-0000-0000850D0000}"/>
    <cellStyle name="Normal 2 20 2" xfId="14950" xr:uid="{00000000-0005-0000-0000-0000860D0000}"/>
    <cellStyle name="Normal 2 20 2 2" xfId="38519" xr:uid="{00000000-0005-0000-0000-0000870D0000}"/>
    <cellStyle name="Normal 2 20 3" xfId="9062" xr:uid="{00000000-0005-0000-0000-0000880D0000}"/>
    <cellStyle name="Normal 2 20 3 2" xfId="32631" xr:uid="{00000000-0005-0000-0000-0000890D0000}"/>
    <cellStyle name="Normal 2 20 4" xfId="20838" xr:uid="{00000000-0005-0000-0000-00008A0D0000}"/>
    <cellStyle name="Normal 2 20 5" xfId="26743" xr:uid="{00000000-0005-0000-0000-00008B0D0000}"/>
    <cellStyle name="Normal 2 21" xfId="3910" xr:uid="{00000000-0005-0000-0000-00008C0D0000}"/>
    <cellStyle name="Normal 2 21 2" xfId="15686" xr:uid="{00000000-0005-0000-0000-00008D0D0000}"/>
    <cellStyle name="Normal 2 21 2 2" xfId="39255" xr:uid="{00000000-0005-0000-0000-00008E0D0000}"/>
    <cellStyle name="Normal 2 21 3" xfId="9798" xr:uid="{00000000-0005-0000-0000-00008F0D0000}"/>
    <cellStyle name="Normal 2 21 3 2" xfId="33367" xr:uid="{00000000-0005-0000-0000-0000900D0000}"/>
    <cellStyle name="Normal 2 21 4" xfId="21574" xr:uid="{00000000-0005-0000-0000-0000910D0000}"/>
    <cellStyle name="Normal 2 21 5" xfId="27479" xr:uid="{00000000-0005-0000-0000-0000920D0000}"/>
    <cellStyle name="Normal 2 22" xfId="4646" xr:uid="{00000000-0005-0000-0000-0000930D0000}"/>
    <cellStyle name="Normal 2 22 2" xfId="16422" xr:uid="{00000000-0005-0000-0000-0000940D0000}"/>
    <cellStyle name="Normal 2 22 2 2" xfId="39991" xr:uid="{00000000-0005-0000-0000-0000950D0000}"/>
    <cellStyle name="Normal 2 22 3" xfId="10534" xr:uid="{00000000-0005-0000-0000-0000960D0000}"/>
    <cellStyle name="Normal 2 22 3 2" xfId="34103" xr:uid="{00000000-0005-0000-0000-0000970D0000}"/>
    <cellStyle name="Normal 2 22 4" xfId="22310" xr:uid="{00000000-0005-0000-0000-0000980D0000}"/>
    <cellStyle name="Normal 2 22 5" xfId="28215" xr:uid="{00000000-0005-0000-0000-0000990D0000}"/>
    <cellStyle name="Normal 2 23" xfId="5382" xr:uid="{00000000-0005-0000-0000-00009A0D0000}"/>
    <cellStyle name="Normal 2 23 2" xfId="17158" xr:uid="{00000000-0005-0000-0000-00009B0D0000}"/>
    <cellStyle name="Normal 2 23 2 2" xfId="40727" xr:uid="{00000000-0005-0000-0000-00009C0D0000}"/>
    <cellStyle name="Normal 2 23 3" xfId="11270" xr:uid="{00000000-0005-0000-0000-00009D0D0000}"/>
    <cellStyle name="Normal 2 23 3 2" xfId="34839" xr:uid="{00000000-0005-0000-0000-00009E0D0000}"/>
    <cellStyle name="Normal 2 23 4" xfId="23046" xr:uid="{00000000-0005-0000-0000-00009F0D0000}"/>
    <cellStyle name="Normal 2 23 5" xfId="28951" xr:uid="{00000000-0005-0000-0000-0000A00D0000}"/>
    <cellStyle name="Normal 2 24" xfId="12006" xr:uid="{00000000-0005-0000-0000-0000A10D0000}"/>
    <cellStyle name="Normal 2 24 2" xfId="35575" xr:uid="{00000000-0005-0000-0000-0000A20D0000}"/>
    <cellStyle name="Normal 2 25" xfId="6118" xr:uid="{00000000-0005-0000-0000-0000A30D0000}"/>
    <cellStyle name="Normal 2 25 2" xfId="29687" xr:uid="{00000000-0005-0000-0000-0000A40D0000}"/>
    <cellStyle name="Normal 2 26" xfId="17894" xr:uid="{00000000-0005-0000-0000-0000A50D0000}"/>
    <cellStyle name="Normal 2 27" xfId="23799" xr:uid="{00000000-0005-0000-0000-0000A60D0000}"/>
    <cellStyle name="Normal 2 28" xfId="41463" xr:uid="{00000000-0005-0000-0000-0000A70D0000}"/>
    <cellStyle name="Normal 2 3" xfId="5" xr:uid="{00000000-0005-0000-0000-0000A80D0000}"/>
    <cellStyle name="Normal 2 3 2" xfId="6" xr:uid="{00000000-0005-0000-0000-0000A90D0000}"/>
    <cellStyle name="Normal 2 3 2 2" xfId="124" xr:uid="{00000000-0005-0000-0000-0000AA0D0000}"/>
    <cellStyle name="Normal 2 3 3" xfId="123" xr:uid="{00000000-0005-0000-0000-0000AB0D0000}"/>
    <cellStyle name="Normal 2 4" xfId="7" xr:uid="{00000000-0005-0000-0000-0000AC0D0000}"/>
    <cellStyle name="Normal 2 4 2" xfId="8" xr:uid="{00000000-0005-0000-0000-0000AD0D0000}"/>
    <cellStyle name="Normal 2 4 2 2" xfId="126" xr:uid="{00000000-0005-0000-0000-0000AE0D0000}"/>
    <cellStyle name="Normal 2 4 3" xfId="125" xr:uid="{00000000-0005-0000-0000-0000AF0D0000}"/>
    <cellStyle name="Normal 2 5" xfId="9" xr:uid="{00000000-0005-0000-0000-0000B00D0000}"/>
    <cellStyle name="Normal 2 5 2" xfId="10" xr:uid="{00000000-0005-0000-0000-0000B10D0000}"/>
    <cellStyle name="Normal 2 5 2 2" xfId="128" xr:uid="{00000000-0005-0000-0000-0000B20D0000}"/>
    <cellStyle name="Normal 2 5 3" xfId="127" xr:uid="{00000000-0005-0000-0000-0000B30D0000}"/>
    <cellStyle name="Normal 2 6" xfId="11" xr:uid="{00000000-0005-0000-0000-0000B40D0000}"/>
    <cellStyle name="Normal 2 6 2" xfId="12" xr:uid="{00000000-0005-0000-0000-0000B50D0000}"/>
    <cellStyle name="Normal 2 6 2 2" xfId="130" xr:uid="{00000000-0005-0000-0000-0000B60D0000}"/>
    <cellStyle name="Normal 2 6 3" xfId="129" xr:uid="{00000000-0005-0000-0000-0000B70D0000}"/>
    <cellStyle name="Normal 2 7" xfId="13" xr:uid="{00000000-0005-0000-0000-0000B80D0000}"/>
    <cellStyle name="Normal 2 7 2" xfId="14" xr:uid="{00000000-0005-0000-0000-0000B90D0000}"/>
    <cellStyle name="Normal 2 7 2 2" xfId="132" xr:uid="{00000000-0005-0000-0000-0000BA0D0000}"/>
    <cellStyle name="Normal 2 7 3" xfId="131" xr:uid="{00000000-0005-0000-0000-0000BB0D0000}"/>
    <cellStyle name="Normal 2 8" xfId="110" xr:uid="{00000000-0005-0000-0000-0000BC0D0000}"/>
    <cellStyle name="Normal 2 8 10" xfId="968" xr:uid="{00000000-0005-0000-0000-0000BD0D0000}"/>
    <cellStyle name="Normal 2 8 10 2" xfId="12747" xr:uid="{00000000-0005-0000-0000-0000BE0D0000}"/>
    <cellStyle name="Normal 2 8 10 2 2" xfId="36316" xr:uid="{00000000-0005-0000-0000-0000BF0D0000}"/>
    <cellStyle name="Normal 2 8 10 3" xfId="6859" xr:uid="{00000000-0005-0000-0000-0000C00D0000}"/>
    <cellStyle name="Normal 2 8 10 3 2" xfId="30428" xr:uid="{00000000-0005-0000-0000-0000C10D0000}"/>
    <cellStyle name="Normal 2 8 10 4" xfId="18635" xr:uid="{00000000-0005-0000-0000-0000C20D0000}"/>
    <cellStyle name="Normal 2 8 10 5" xfId="24540" xr:uid="{00000000-0005-0000-0000-0000C30D0000}"/>
    <cellStyle name="Normal 2 8 10 6" xfId="42201" xr:uid="{00000000-0005-0000-0000-0000C40D0000}"/>
    <cellStyle name="Normal 2 8 10 6 2" xfId="42209" xr:uid="{00000000-0005-0000-0000-0000C50D0000}"/>
    <cellStyle name="Normal 2 8 11" xfId="1707" xr:uid="{00000000-0005-0000-0000-0000C60D0000}"/>
    <cellStyle name="Normal 2 8 11 2" xfId="13483" xr:uid="{00000000-0005-0000-0000-0000C70D0000}"/>
    <cellStyle name="Normal 2 8 11 2 2" xfId="37052" xr:uid="{00000000-0005-0000-0000-0000C80D0000}"/>
    <cellStyle name="Normal 2 8 11 3" xfId="7595" xr:uid="{00000000-0005-0000-0000-0000C90D0000}"/>
    <cellStyle name="Normal 2 8 11 3 2" xfId="31164" xr:uid="{00000000-0005-0000-0000-0000CA0D0000}"/>
    <cellStyle name="Normal 2 8 11 4" xfId="19371" xr:uid="{00000000-0005-0000-0000-0000CB0D0000}"/>
    <cellStyle name="Normal 2 8 11 5" xfId="25276" xr:uid="{00000000-0005-0000-0000-0000CC0D0000}"/>
    <cellStyle name="Normal 2 8 11 6" xfId="42200" xr:uid="{00000000-0005-0000-0000-0000CD0D0000}"/>
    <cellStyle name="Normal 2 8 11 6 2" xfId="42208" xr:uid="{00000000-0005-0000-0000-0000CE0D0000}"/>
    <cellStyle name="Normal 2 8 12" xfId="2443" xr:uid="{00000000-0005-0000-0000-0000CF0D0000}"/>
    <cellStyle name="Normal 2 8 12 2" xfId="14219" xr:uid="{00000000-0005-0000-0000-0000D00D0000}"/>
    <cellStyle name="Normal 2 8 12 2 2" xfId="37788" xr:uid="{00000000-0005-0000-0000-0000D10D0000}"/>
    <cellStyle name="Normal 2 8 12 3" xfId="8331" xr:uid="{00000000-0005-0000-0000-0000D20D0000}"/>
    <cellStyle name="Normal 2 8 12 3 2" xfId="31900" xr:uid="{00000000-0005-0000-0000-0000D30D0000}"/>
    <cellStyle name="Normal 2 8 12 4" xfId="20107" xr:uid="{00000000-0005-0000-0000-0000D40D0000}"/>
    <cellStyle name="Normal 2 8 12 5" xfId="26012" xr:uid="{00000000-0005-0000-0000-0000D50D0000}"/>
    <cellStyle name="Normal 2 8 12 6" xfId="42203" xr:uid="{00000000-0005-0000-0000-0000D60D0000}"/>
    <cellStyle name="Normal 2 8 12 6 2" xfId="42211" xr:uid="{00000000-0005-0000-0000-0000D70D0000}"/>
    <cellStyle name="Normal 2 8 13" xfId="3179" xr:uid="{00000000-0005-0000-0000-0000D80D0000}"/>
    <cellStyle name="Normal 2 8 13 2" xfId="14955" xr:uid="{00000000-0005-0000-0000-0000D90D0000}"/>
    <cellStyle name="Normal 2 8 13 2 2" xfId="38524" xr:uid="{00000000-0005-0000-0000-0000DA0D0000}"/>
    <cellStyle name="Normal 2 8 13 3" xfId="9067" xr:uid="{00000000-0005-0000-0000-0000DB0D0000}"/>
    <cellStyle name="Normal 2 8 13 3 2" xfId="32636" xr:uid="{00000000-0005-0000-0000-0000DC0D0000}"/>
    <cellStyle name="Normal 2 8 13 4" xfId="20843" xr:uid="{00000000-0005-0000-0000-0000DD0D0000}"/>
    <cellStyle name="Normal 2 8 13 5" xfId="26748" xr:uid="{00000000-0005-0000-0000-0000DE0D0000}"/>
    <cellStyle name="Normal 2 8 13 6" xfId="42204" xr:uid="{00000000-0005-0000-0000-0000DF0D0000}"/>
    <cellStyle name="Normal 2 8 13 6 2" xfId="42212" xr:uid="{00000000-0005-0000-0000-0000E00D0000}"/>
    <cellStyle name="Normal 2 8 14" xfId="3915" xr:uid="{00000000-0005-0000-0000-0000E10D0000}"/>
    <cellStyle name="Normal 2 8 14 2" xfId="15691" xr:uid="{00000000-0005-0000-0000-0000E20D0000}"/>
    <cellStyle name="Normal 2 8 14 2 2" xfId="39260" xr:uid="{00000000-0005-0000-0000-0000E30D0000}"/>
    <cellStyle name="Normal 2 8 14 3" xfId="9803" xr:uid="{00000000-0005-0000-0000-0000E40D0000}"/>
    <cellStyle name="Normal 2 8 14 3 2" xfId="33372" xr:uid="{00000000-0005-0000-0000-0000E50D0000}"/>
    <cellStyle name="Normal 2 8 14 4" xfId="21579" xr:uid="{00000000-0005-0000-0000-0000E60D0000}"/>
    <cellStyle name="Normal 2 8 14 5" xfId="27484" xr:uid="{00000000-0005-0000-0000-0000E70D0000}"/>
    <cellStyle name="Normal 2 8 14 6" xfId="42202" xr:uid="{00000000-0005-0000-0000-0000E80D0000}"/>
    <cellStyle name="Normal 2 8 14 6 2" xfId="42210" xr:uid="{00000000-0005-0000-0000-0000E90D0000}"/>
    <cellStyle name="Normal 2 8 15" xfId="4651" xr:uid="{00000000-0005-0000-0000-0000EA0D0000}"/>
    <cellStyle name="Normal 2 8 15 2" xfId="16427" xr:uid="{00000000-0005-0000-0000-0000EB0D0000}"/>
    <cellStyle name="Normal 2 8 15 2 2" xfId="39996" xr:uid="{00000000-0005-0000-0000-0000EC0D0000}"/>
    <cellStyle name="Normal 2 8 15 3" xfId="10539" xr:uid="{00000000-0005-0000-0000-0000ED0D0000}"/>
    <cellStyle name="Normal 2 8 15 3 2" xfId="34108" xr:uid="{00000000-0005-0000-0000-0000EE0D0000}"/>
    <cellStyle name="Normal 2 8 15 4" xfId="22315" xr:uid="{00000000-0005-0000-0000-0000EF0D0000}"/>
    <cellStyle name="Normal 2 8 15 5" xfId="28220" xr:uid="{00000000-0005-0000-0000-0000F00D0000}"/>
    <cellStyle name="Normal 2 8 15 6" xfId="42205" xr:uid="{00000000-0005-0000-0000-0000F10D0000}"/>
    <cellStyle name="Normal 2 8 15 6 2" xfId="42213" xr:uid="{00000000-0005-0000-0000-0000F20D0000}"/>
    <cellStyle name="Normal 2 8 16" xfId="5387" xr:uid="{00000000-0005-0000-0000-0000F30D0000}"/>
    <cellStyle name="Normal 2 8 16 2" xfId="17163" xr:uid="{00000000-0005-0000-0000-0000F40D0000}"/>
    <cellStyle name="Normal 2 8 16 2 2" xfId="40732" xr:uid="{00000000-0005-0000-0000-0000F50D0000}"/>
    <cellStyle name="Normal 2 8 16 3" xfId="11275" xr:uid="{00000000-0005-0000-0000-0000F60D0000}"/>
    <cellStyle name="Normal 2 8 16 3 2" xfId="34844" xr:uid="{00000000-0005-0000-0000-0000F70D0000}"/>
    <cellStyle name="Normal 2 8 16 4" xfId="23051" xr:uid="{00000000-0005-0000-0000-0000F80D0000}"/>
    <cellStyle name="Normal 2 8 16 5" xfId="28956" xr:uid="{00000000-0005-0000-0000-0000F90D0000}"/>
    <cellStyle name="Normal 2 8 16 6" xfId="42206" xr:uid="{00000000-0005-0000-0000-0000FA0D0000}"/>
    <cellStyle name="Normal 2 8 16 6 2" xfId="42214" xr:uid="{00000000-0005-0000-0000-0000FB0D0000}"/>
    <cellStyle name="Normal 2 8 17" xfId="12011" xr:uid="{00000000-0005-0000-0000-0000FC0D0000}"/>
    <cellStyle name="Normal 2 8 17 2" xfId="35580" xr:uid="{00000000-0005-0000-0000-0000FD0D0000}"/>
    <cellStyle name="Normal 2 8 18" xfId="6123" xr:uid="{00000000-0005-0000-0000-0000FE0D0000}"/>
    <cellStyle name="Normal 2 8 18 2" xfId="29692" xr:uid="{00000000-0005-0000-0000-0000FF0D0000}"/>
    <cellStyle name="Normal 2 8 19" xfId="17899" xr:uid="{00000000-0005-0000-0000-0000000E0000}"/>
    <cellStyle name="Normal 2 8 2" xfId="119" xr:uid="{00000000-0005-0000-0000-0000010E0000}"/>
    <cellStyle name="Normal 2 8 2 10" xfId="1713" xr:uid="{00000000-0005-0000-0000-0000020E0000}"/>
    <cellStyle name="Normal 2 8 2 10 2" xfId="13489" xr:uid="{00000000-0005-0000-0000-0000030E0000}"/>
    <cellStyle name="Normal 2 8 2 10 2 2" xfId="37058" xr:uid="{00000000-0005-0000-0000-0000040E0000}"/>
    <cellStyle name="Normal 2 8 2 10 3" xfId="7601" xr:uid="{00000000-0005-0000-0000-0000050E0000}"/>
    <cellStyle name="Normal 2 8 2 10 3 2" xfId="31170" xr:uid="{00000000-0005-0000-0000-0000060E0000}"/>
    <cellStyle name="Normal 2 8 2 10 4" xfId="19377" xr:uid="{00000000-0005-0000-0000-0000070E0000}"/>
    <cellStyle name="Normal 2 8 2 10 5" xfId="25282" xr:uid="{00000000-0005-0000-0000-0000080E0000}"/>
    <cellStyle name="Normal 2 8 2 11" xfId="2449" xr:uid="{00000000-0005-0000-0000-0000090E0000}"/>
    <cellStyle name="Normal 2 8 2 11 2" xfId="14225" xr:uid="{00000000-0005-0000-0000-00000A0E0000}"/>
    <cellStyle name="Normal 2 8 2 11 2 2" xfId="37794" xr:uid="{00000000-0005-0000-0000-00000B0E0000}"/>
    <cellStyle name="Normal 2 8 2 11 3" xfId="8337" xr:uid="{00000000-0005-0000-0000-00000C0E0000}"/>
    <cellStyle name="Normal 2 8 2 11 3 2" xfId="31906" xr:uid="{00000000-0005-0000-0000-00000D0E0000}"/>
    <cellStyle name="Normal 2 8 2 11 4" xfId="20113" xr:uid="{00000000-0005-0000-0000-00000E0E0000}"/>
    <cellStyle name="Normal 2 8 2 11 5" xfId="26018" xr:uid="{00000000-0005-0000-0000-00000F0E0000}"/>
    <cellStyle name="Normal 2 8 2 12" xfId="3185" xr:uid="{00000000-0005-0000-0000-0000100E0000}"/>
    <cellStyle name="Normal 2 8 2 12 2" xfId="14961" xr:uid="{00000000-0005-0000-0000-0000110E0000}"/>
    <cellStyle name="Normal 2 8 2 12 2 2" xfId="38530" xr:uid="{00000000-0005-0000-0000-0000120E0000}"/>
    <cellStyle name="Normal 2 8 2 12 3" xfId="9073" xr:uid="{00000000-0005-0000-0000-0000130E0000}"/>
    <cellStyle name="Normal 2 8 2 12 3 2" xfId="32642" xr:uid="{00000000-0005-0000-0000-0000140E0000}"/>
    <cellStyle name="Normal 2 8 2 12 4" xfId="20849" xr:uid="{00000000-0005-0000-0000-0000150E0000}"/>
    <cellStyle name="Normal 2 8 2 12 5" xfId="26754" xr:uid="{00000000-0005-0000-0000-0000160E0000}"/>
    <cellStyle name="Normal 2 8 2 13" xfId="3921" xr:uid="{00000000-0005-0000-0000-0000170E0000}"/>
    <cellStyle name="Normal 2 8 2 13 2" xfId="15697" xr:uid="{00000000-0005-0000-0000-0000180E0000}"/>
    <cellStyle name="Normal 2 8 2 13 2 2" xfId="39266" xr:uid="{00000000-0005-0000-0000-0000190E0000}"/>
    <cellStyle name="Normal 2 8 2 13 3" xfId="9809" xr:uid="{00000000-0005-0000-0000-00001A0E0000}"/>
    <cellStyle name="Normal 2 8 2 13 3 2" xfId="33378" xr:uid="{00000000-0005-0000-0000-00001B0E0000}"/>
    <cellStyle name="Normal 2 8 2 13 4" xfId="21585" xr:uid="{00000000-0005-0000-0000-00001C0E0000}"/>
    <cellStyle name="Normal 2 8 2 13 5" xfId="27490" xr:uid="{00000000-0005-0000-0000-00001D0E0000}"/>
    <cellStyle name="Normal 2 8 2 14" xfId="4657" xr:uid="{00000000-0005-0000-0000-00001E0E0000}"/>
    <cellStyle name="Normal 2 8 2 14 2" xfId="16433" xr:uid="{00000000-0005-0000-0000-00001F0E0000}"/>
    <cellStyle name="Normal 2 8 2 14 2 2" xfId="40002" xr:uid="{00000000-0005-0000-0000-0000200E0000}"/>
    <cellStyle name="Normal 2 8 2 14 3" xfId="10545" xr:uid="{00000000-0005-0000-0000-0000210E0000}"/>
    <cellStyle name="Normal 2 8 2 14 3 2" xfId="34114" xr:uid="{00000000-0005-0000-0000-0000220E0000}"/>
    <cellStyle name="Normal 2 8 2 14 4" xfId="22321" xr:uid="{00000000-0005-0000-0000-0000230E0000}"/>
    <cellStyle name="Normal 2 8 2 14 5" xfId="28226" xr:uid="{00000000-0005-0000-0000-0000240E0000}"/>
    <cellStyle name="Normal 2 8 2 15" xfId="5393" xr:uid="{00000000-0005-0000-0000-0000250E0000}"/>
    <cellStyle name="Normal 2 8 2 15 2" xfId="17169" xr:uid="{00000000-0005-0000-0000-0000260E0000}"/>
    <cellStyle name="Normal 2 8 2 15 2 2" xfId="40738" xr:uid="{00000000-0005-0000-0000-0000270E0000}"/>
    <cellStyle name="Normal 2 8 2 15 3" xfId="11281" xr:uid="{00000000-0005-0000-0000-0000280E0000}"/>
    <cellStyle name="Normal 2 8 2 15 3 2" xfId="34850" xr:uid="{00000000-0005-0000-0000-0000290E0000}"/>
    <cellStyle name="Normal 2 8 2 15 4" xfId="23057" xr:uid="{00000000-0005-0000-0000-00002A0E0000}"/>
    <cellStyle name="Normal 2 8 2 15 5" xfId="28962" xr:uid="{00000000-0005-0000-0000-00002B0E0000}"/>
    <cellStyle name="Normal 2 8 2 16" xfId="12017" xr:uid="{00000000-0005-0000-0000-00002C0E0000}"/>
    <cellStyle name="Normal 2 8 2 16 2" xfId="35586" xr:uid="{00000000-0005-0000-0000-00002D0E0000}"/>
    <cellStyle name="Normal 2 8 2 17" xfId="6129" xr:uid="{00000000-0005-0000-0000-00002E0E0000}"/>
    <cellStyle name="Normal 2 8 2 17 2" xfId="29698" xr:uid="{00000000-0005-0000-0000-00002F0E0000}"/>
    <cellStyle name="Normal 2 8 2 18" xfId="17905" xr:uid="{00000000-0005-0000-0000-0000300E0000}"/>
    <cellStyle name="Normal 2 8 2 19" xfId="23810" xr:uid="{00000000-0005-0000-0000-0000310E0000}"/>
    <cellStyle name="Normal 2 8 2 2" xfId="213" xr:uid="{00000000-0005-0000-0000-0000320E0000}"/>
    <cellStyle name="Normal 2 8 2 2 10" xfId="2461" xr:uid="{00000000-0005-0000-0000-0000330E0000}"/>
    <cellStyle name="Normal 2 8 2 2 10 2" xfId="14237" xr:uid="{00000000-0005-0000-0000-0000340E0000}"/>
    <cellStyle name="Normal 2 8 2 2 10 2 2" xfId="37806" xr:uid="{00000000-0005-0000-0000-0000350E0000}"/>
    <cellStyle name="Normal 2 8 2 2 10 3" xfId="8349" xr:uid="{00000000-0005-0000-0000-0000360E0000}"/>
    <cellStyle name="Normal 2 8 2 2 10 3 2" xfId="31918" xr:uid="{00000000-0005-0000-0000-0000370E0000}"/>
    <cellStyle name="Normal 2 8 2 2 10 4" xfId="20125" xr:uid="{00000000-0005-0000-0000-0000380E0000}"/>
    <cellStyle name="Normal 2 8 2 2 10 5" xfId="26030" xr:uid="{00000000-0005-0000-0000-0000390E0000}"/>
    <cellStyle name="Normal 2 8 2 2 11" xfId="3197" xr:uid="{00000000-0005-0000-0000-00003A0E0000}"/>
    <cellStyle name="Normal 2 8 2 2 11 2" xfId="14973" xr:uid="{00000000-0005-0000-0000-00003B0E0000}"/>
    <cellStyle name="Normal 2 8 2 2 11 2 2" xfId="38542" xr:uid="{00000000-0005-0000-0000-00003C0E0000}"/>
    <cellStyle name="Normal 2 8 2 2 11 3" xfId="9085" xr:uid="{00000000-0005-0000-0000-00003D0E0000}"/>
    <cellStyle name="Normal 2 8 2 2 11 3 2" xfId="32654" xr:uid="{00000000-0005-0000-0000-00003E0E0000}"/>
    <cellStyle name="Normal 2 8 2 2 11 4" xfId="20861" xr:uid="{00000000-0005-0000-0000-00003F0E0000}"/>
    <cellStyle name="Normal 2 8 2 2 11 5" xfId="26766" xr:uid="{00000000-0005-0000-0000-0000400E0000}"/>
    <cellStyle name="Normal 2 8 2 2 12" xfId="3933" xr:uid="{00000000-0005-0000-0000-0000410E0000}"/>
    <cellStyle name="Normal 2 8 2 2 12 2" xfId="15709" xr:uid="{00000000-0005-0000-0000-0000420E0000}"/>
    <cellStyle name="Normal 2 8 2 2 12 2 2" xfId="39278" xr:uid="{00000000-0005-0000-0000-0000430E0000}"/>
    <cellStyle name="Normal 2 8 2 2 12 3" xfId="9821" xr:uid="{00000000-0005-0000-0000-0000440E0000}"/>
    <cellStyle name="Normal 2 8 2 2 12 3 2" xfId="33390" xr:uid="{00000000-0005-0000-0000-0000450E0000}"/>
    <cellStyle name="Normal 2 8 2 2 12 4" xfId="21597" xr:uid="{00000000-0005-0000-0000-0000460E0000}"/>
    <cellStyle name="Normal 2 8 2 2 12 5" xfId="27502" xr:uid="{00000000-0005-0000-0000-0000470E0000}"/>
    <cellStyle name="Normal 2 8 2 2 13" xfId="4669" xr:uid="{00000000-0005-0000-0000-0000480E0000}"/>
    <cellStyle name="Normal 2 8 2 2 13 2" xfId="16445" xr:uid="{00000000-0005-0000-0000-0000490E0000}"/>
    <cellStyle name="Normal 2 8 2 2 13 2 2" xfId="40014" xr:uid="{00000000-0005-0000-0000-00004A0E0000}"/>
    <cellStyle name="Normal 2 8 2 2 13 3" xfId="10557" xr:uid="{00000000-0005-0000-0000-00004B0E0000}"/>
    <cellStyle name="Normal 2 8 2 2 13 3 2" xfId="34126" xr:uid="{00000000-0005-0000-0000-00004C0E0000}"/>
    <cellStyle name="Normal 2 8 2 2 13 4" xfId="22333" xr:uid="{00000000-0005-0000-0000-00004D0E0000}"/>
    <cellStyle name="Normal 2 8 2 2 13 5" xfId="28238" xr:uid="{00000000-0005-0000-0000-00004E0E0000}"/>
    <cellStyle name="Normal 2 8 2 2 14" xfId="5405" xr:uid="{00000000-0005-0000-0000-00004F0E0000}"/>
    <cellStyle name="Normal 2 8 2 2 14 2" xfId="17181" xr:uid="{00000000-0005-0000-0000-0000500E0000}"/>
    <cellStyle name="Normal 2 8 2 2 14 2 2" xfId="40750" xr:uid="{00000000-0005-0000-0000-0000510E0000}"/>
    <cellStyle name="Normal 2 8 2 2 14 3" xfId="11293" xr:uid="{00000000-0005-0000-0000-0000520E0000}"/>
    <cellStyle name="Normal 2 8 2 2 14 3 2" xfId="34862" xr:uid="{00000000-0005-0000-0000-0000530E0000}"/>
    <cellStyle name="Normal 2 8 2 2 14 4" xfId="23069" xr:uid="{00000000-0005-0000-0000-0000540E0000}"/>
    <cellStyle name="Normal 2 8 2 2 14 5" xfId="28974" xr:uid="{00000000-0005-0000-0000-0000550E0000}"/>
    <cellStyle name="Normal 2 8 2 2 15" xfId="12029" xr:uid="{00000000-0005-0000-0000-0000560E0000}"/>
    <cellStyle name="Normal 2 8 2 2 15 2" xfId="35598" xr:uid="{00000000-0005-0000-0000-0000570E0000}"/>
    <cellStyle name="Normal 2 8 2 2 16" xfId="6141" xr:uid="{00000000-0005-0000-0000-0000580E0000}"/>
    <cellStyle name="Normal 2 8 2 2 16 2" xfId="29710" xr:uid="{00000000-0005-0000-0000-0000590E0000}"/>
    <cellStyle name="Normal 2 8 2 2 17" xfId="17917" xr:uid="{00000000-0005-0000-0000-00005A0E0000}"/>
    <cellStyle name="Normal 2 8 2 2 18" xfId="23822" xr:uid="{00000000-0005-0000-0000-00005B0E0000}"/>
    <cellStyle name="Normal 2 8 2 2 19" xfId="41486" xr:uid="{00000000-0005-0000-0000-00005C0E0000}"/>
    <cellStyle name="Normal 2 8 2 2 19 2" xfId="42207" xr:uid="{00000000-0005-0000-0000-00005D0E0000}"/>
    <cellStyle name="Normal 2 8 2 2 2" xfId="237" xr:uid="{00000000-0005-0000-0000-00005E0E0000}"/>
    <cellStyle name="Normal 2 8 2 2 2 10" xfId="3221" xr:uid="{00000000-0005-0000-0000-00005F0E0000}"/>
    <cellStyle name="Normal 2 8 2 2 2 10 2" xfId="14997" xr:uid="{00000000-0005-0000-0000-0000600E0000}"/>
    <cellStyle name="Normal 2 8 2 2 2 10 2 2" xfId="38566" xr:uid="{00000000-0005-0000-0000-0000610E0000}"/>
    <cellStyle name="Normal 2 8 2 2 2 10 3" xfId="9109" xr:uid="{00000000-0005-0000-0000-0000620E0000}"/>
    <cellStyle name="Normal 2 8 2 2 2 10 3 2" xfId="32678" xr:uid="{00000000-0005-0000-0000-0000630E0000}"/>
    <cellStyle name="Normal 2 8 2 2 2 10 4" xfId="20885" xr:uid="{00000000-0005-0000-0000-0000640E0000}"/>
    <cellStyle name="Normal 2 8 2 2 2 10 5" xfId="26790" xr:uid="{00000000-0005-0000-0000-0000650E0000}"/>
    <cellStyle name="Normal 2 8 2 2 2 11" xfId="3957" xr:uid="{00000000-0005-0000-0000-0000660E0000}"/>
    <cellStyle name="Normal 2 8 2 2 2 11 2" xfId="15733" xr:uid="{00000000-0005-0000-0000-0000670E0000}"/>
    <cellStyle name="Normal 2 8 2 2 2 11 2 2" xfId="39302" xr:uid="{00000000-0005-0000-0000-0000680E0000}"/>
    <cellStyle name="Normal 2 8 2 2 2 11 3" xfId="9845" xr:uid="{00000000-0005-0000-0000-0000690E0000}"/>
    <cellStyle name="Normal 2 8 2 2 2 11 3 2" xfId="33414" xr:uid="{00000000-0005-0000-0000-00006A0E0000}"/>
    <cellStyle name="Normal 2 8 2 2 2 11 4" xfId="21621" xr:uid="{00000000-0005-0000-0000-00006B0E0000}"/>
    <cellStyle name="Normal 2 8 2 2 2 11 5" xfId="27526" xr:uid="{00000000-0005-0000-0000-00006C0E0000}"/>
    <cellStyle name="Normal 2 8 2 2 2 12" xfId="4693" xr:uid="{00000000-0005-0000-0000-00006D0E0000}"/>
    <cellStyle name="Normal 2 8 2 2 2 12 2" xfId="16469" xr:uid="{00000000-0005-0000-0000-00006E0E0000}"/>
    <cellStyle name="Normal 2 8 2 2 2 12 2 2" xfId="40038" xr:uid="{00000000-0005-0000-0000-00006F0E0000}"/>
    <cellStyle name="Normal 2 8 2 2 2 12 3" xfId="10581" xr:uid="{00000000-0005-0000-0000-0000700E0000}"/>
    <cellStyle name="Normal 2 8 2 2 2 12 3 2" xfId="34150" xr:uid="{00000000-0005-0000-0000-0000710E0000}"/>
    <cellStyle name="Normal 2 8 2 2 2 12 4" xfId="22357" xr:uid="{00000000-0005-0000-0000-0000720E0000}"/>
    <cellStyle name="Normal 2 8 2 2 2 12 5" xfId="28262" xr:uid="{00000000-0005-0000-0000-0000730E0000}"/>
    <cellStyle name="Normal 2 8 2 2 2 13" xfId="5429" xr:uid="{00000000-0005-0000-0000-0000740E0000}"/>
    <cellStyle name="Normal 2 8 2 2 2 13 2" xfId="17205" xr:uid="{00000000-0005-0000-0000-0000750E0000}"/>
    <cellStyle name="Normal 2 8 2 2 2 13 2 2" xfId="40774" xr:uid="{00000000-0005-0000-0000-0000760E0000}"/>
    <cellStyle name="Normal 2 8 2 2 2 13 3" xfId="11317" xr:uid="{00000000-0005-0000-0000-0000770E0000}"/>
    <cellStyle name="Normal 2 8 2 2 2 13 3 2" xfId="34886" xr:uid="{00000000-0005-0000-0000-0000780E0000}"/>
    <cellStyle name="Normal 2 8 2 2 2 13 4" xfId="23093" xr:uid="{00000000-0005-0000-0000-0000790E0000}"/>
    <cellStyle name="Normal 2 8 2 2 2 13 5" xfId="28998" xr:uid="{00000000-0005-0000-0000-00007A0E0000}"/>
    <cellStyle name="Normal 2 8 2 2 2 14" xfId="12053" xr:uid="{00000000-0005-0000-0000-00007B0E0000}"/>
    <cellStyle name="Normal 2 8 2 2 2 14 2" xfId="35622" xr:uid="{00000000-0005-0000-0000-00007C0E0000}"/>
    <cellStyle name="Normal 2 8 2 2 2 15" xfId="6165" xr:uid="{00000000-0005-0000-0000-00007D0E0000}"/>
    <cellStyle name="Normal 2 8 2 2 2 15 2" xfId="29734" xr:uid="{00000000-0005-0000-0000-00007E0E0000}"/>
    <cellStyle name="Normal 2 8 2 2 2 16" xfId="17941" xr:uid="{00000000-0005-0000-0000-00007F0E0000}"/>
    <cellStyle name="Normal 2 8 2 2 2 17" xfId="23846" xr:uid="{00000000-0005-0000-0000-0000800E0000}"/>
    <cellStyle name="Normal 2 8 2 2 2 18" xfId="41510" xr:uid="{00000000-0005-0000-0000-0000810E0000}"/>
    <cellStyle name="Normal 2 8 2 2 2 2" xfId="333" xr:uid="{00000000-0005-0000-0000-0000820E0000}"/>
    <cellStyle name="Normal 2 8 2 2 2 2 10" xfId="4789" xr:uid="{00000000-0005-0000-0000-0000830E0000}"/>
    <cellStyle name="Normal 2 8 2 2 2 2 10 2" xfId="16565" xr:uid="{00000000-0005-0000-0000-0000840E0000}"/>
    <cellStyle name="Normal 2 8 2 2 2 2 10 2 2" xfId="40134" xr:uid="{00000000-0005-0000-0000-0000850E0000}"/>
    <cellStyle name="Normal 2 8 2 2 2 2 10 3" xfId="10677" xr:uid="{00000000-0005-0000-0000-0000860E0000}"/>
    <cellStyle name="Normal 2 8 2 2 2 2 10 3 2" xfId="34246" xr:uid="{00000000-0005-0000-0000-0000870E0000}"/>
    <cellStyle name="Normal 2 8 2 2 2 2 10 4" xfId="22453" xr:uid="{00000000-0005-0000-0000-0000880E0000}"/>
    <cellStyle name="Normal 2 8 2 2 2 2 10 5" xfId="28358" xr:uid="{00000000-0005-0000-0000-0000890E0000}"/>
    <cellStyle name="Normal 2 8 2 2 2 2 11" xfId="5525" xr:uid="{00000000-0005-0000-0000-00008A0E0000}"/>
    <cellStyle name="Normal 2 8 2 2 2 2 11 2" xfId="17301" xr:uid="{00000000-0005-0000-0000-00008B0E0000}"/>
    <cellStyle name="Normal 2 8 2 2 2 2 11 2 2" xfId="40870" xr:uid="{00000000-0005-0000-0000-00008C0E0000}"/>
    <cellStyle name="Normal 2 8 2 2 2 2 11 3" xfId="11413" xr:uid="{00000000-0005-0000-0000-00008D0E0000}"/>
    <cellStyle name="Normal 2 8 2 2 2 2 11 3 2" xfId="34982" xr:uid="{00000000-0005-0000-0000-00008E0E0000}"/>
    <cellStyle name="Normal 2 8 2 2 2 2 11 4" xfId="23189" xr:uid="{00000000-0005-0000-0000-00008F0E0000}"/>
    <cellStyle name="Normal 2 8 2 2 2 2 11 5" xfId="29094" xr:uid="{00000000-0005-0000-0000-0000900E0000}"/>
    <cellStyle name="Normal 2 8 2 2 2 2 12" xfId="12149" xr:uid="{00000000-0005-0000-0000-0000910E0000}"/>
    <cellStyle name="Normal 2 8 2 2 2 2 12 2" xfId="35718" xr:uid="{00000000-0005-0000-0000-0000920E0000}"/>
    <cellStyle name="Normal 2 8 2 2 2 2 13" xfId="6261" xr:uid="{00000000-0005-0000-0000-0000930E0000}"/>
    <cellStyle name="Normal 2 8 2 2 2 2 13 2" xfId="29830" xr:uid="{00000000-0005-0000-0000-0000940E0000}"/>
    <cellStyle name="Normal 2 8 2 2 2 2 14" xfId="18037" xr:uid="{00000000-0005-0000-0000-0000950E0000}"/>
    <cellStyle name="Normal 2 8 2 2 2 2 15" xfId="23942" xr:uid="{00000000-0005-0000-0000-0000960E0000}"/>
    <cellStyle name="Normal 2 8 2 2 2 2 16" xfId="41606" xr:uid="{00000000-0005-0000-0000-0000970E0000}"/>
    <cellStyle name="Normal 2 8 2 2 2 2 2" xfId="367" xr:uid="{00000000-0005-0000-0000-0000980E0000}"/>
    <cellStyle name="Normal 2 8 2 2 2 2 2 10" xfId="12171" xr:uid="{00000000-0005-0000-0000-0000990E0000}"/>
    <cellStyle name="Normal 2 8 2 2 2 2 2 10 2" xfId="35740" xr:uid="{00000000-0005-0000-0000-00009A0E0000}"/>
    <cellStyle name="Normal 2 8 2 2 2 2 2 11" xfId="6283" xr:uid="{00000000-0005-0000-0000-00009B0E0000}"/>
    <cellStyle name="Normal 2 8 2 2 2 2 2 11 2" xfId="29852" xr:uid="{00000000-0005-0000-0000-00009C0E0000}"/>
    <cellStyle name="Normal 2 8 2 2 2 2 2 12" xfId="18059" xr:uid="{00000000-0005-0000-0000-00009D0E0000}"/>
    <cellStyle name="Normal 2 8 2 2 2 2 2 13" xfId="23964" xr:uid="{00000000-0005-0000-0000-00009E0E0000}"/>
    <cellStyle name="Normal 2 8 2 2 2 2 2 14" xfId="41628" xr:uid="{00000000-0005-0000-0000-00009F0E0000}"/>
    <cellStyle name="Normal 2 8 2 2 2 2 2 2" xfId="812" xr:uid="{00000000-0005-0000-0000-0000A00E0000}"/>
    <cellStyle name="Normal 2 8 2 2 2 2 2 2 10" xfId="6725" xr:uid="{00000000-0005-0000-0000-0000A10E0000}"/>
    <cellStyle name="Normal 2 8 2 2 2 2 2 2 10 2" xfId="30294" xr:uid="{00000000-0005-0000-0000-0000A20E0000}"/>
    <cellStyle name="Normal 2 8 2 2 2 2 2 2 11" xfId="18501" xr:uid="{00000000-0005-0000-0000-0000A30E0000}"/>
    <cellStyle name="Normal 2 8 2 2 2 2 2 2 12" xfId="24406" xr:uid="{00000000-0005-0000-0000-0000A40E0000}"/>
    <cellStyle name="Normal 2 8 2 2 2 2 2 2 13" xfId="42070" xr:uid="{00000000-0005-0000-0000-0000A50E0000}"/>
    <cellStyle name="Normal 2 8 2 2 2 2 2 2 2" xfId="1572" xr:uid="{00000000-0005-0000-0000-0000A60E0000}"/>
    <cellStyle name="Normal 2 8 2 2 2 2 2 2 2 2" xfId="13349" xr:uid="{00000000-0005-0000-0000-0000A70E0000}"/>
    <cellStyle name="Normal 2 8 2 2 2 2 2 2 2 2 2" xfId="36918" xr:uid="{00000000-0005-0000-0000-0000A80E0000}"/>
    <cellStyle name="Normal 2 8 2 2 2 2 2 2 2 3" xfId="7461" xr:uid="{00000000-0005-0000-0000-0000A90E0000}"/>
    <cellStyle name="Normal 2 8 2 2 2 2 2 2 2 3 2" xfId="31030" xr:uid="{00000000-0005-0000-0000-0000AA0E0000}"/>
    <cellStyle name="Normal 2 8 2 2 2 2 2 2 2 4" xfId="19237" xr:uid="{00000000-0005-0000-0000-0000AB0E0000}"/>
    <cellStyle name="Normal 2 8 2 2 2 2 2 2 2 5" xfId="25142" xr:uid="{00000000-0005-0000-0000-0000AC0E0000}"/>
    <cellStyle name="Normal 2 8 2 2 2 2 2 2 3" xfId="2309" xr:uid="{00000000-0005-0000-0000-0000AD0E0000}"/>
    <cellStyle name="Normal 2 8 2 2 2 2 2 2 3 2" xfId="14085" xr:uid="{00000000-0005-0000-0000-0000AE0E0000}"/>
    <cellStyle name="Normal 2 8 2 2 2 2 2 2 3 2 2" xfId="37654" xr:uid="{00000000-0005-0000-0000-0000AF0E0000}"/>
    <cellStyle name="Normal 2 8 2 2 2 2 2 2 3 3" xfId="8197" xr:uid="{00000000-0005-0000-0000-0000B00E0000}"/>
    <cellStyle name="Normal 2 8 2 2 2 2 2 2 3 3 2" xfId="31766" xr:uid="{00000000-0005-0000-0000-0000B10E0000}"/>
    <cellStyle name="Normal 2 8 2 2 2 2 2 2 3 4" xfId="19973" xr:uid="{00000000-0005-0000-0000-0000B20E0000}"/>
    <cellStyle name="Normal 2 8 2 2 2 2 2 2 3 5" xfId="25878" xr:uid="{00000000-0005-0000-0000-0000B30E0000}"/>
    <cellStyle name="Normal 2 8 2 2 2 2 2 2 4" xfId="3045" xr:uid="{00000000-0005-0000-0000-0000B40E0000}"/>
    <cellStyle name="Normal 2 8 2 2 2 2 2 2 4 2" xfId="14821" xr:uid="{00000000-0005-0000-0000-0000B50E0000}"/>
    <cellStyle name="Normal 2 8 2 2 2 2 2 2 4 2 2" xfId="38390" xr:uid="{00000000-0005-0000-0000-0000B60E0000}"/>
    <cellStyle name="Normal 2 8 2 2 2 2 2 2 4 3" xfId="8933" xr:uid="{00000000-0005-0000-0000-0000B70E0000}"/>
    <cellStyle name="Normal 2 8 2 2 2 2 2 2 4 3 2" xfId="32502" xr:uid="{00000000-0005-0000-0000-0000B80E0000}"/>
    <cellStyle name="Normal 2 8 2 2 2 2 2 2 4 4" xfId="20709" xr:uid="{00000000-0005-0000-0000-0000B90E0000}"/>
    <cellStyle name="Normal 2 8 2 2 2 2 2 2 4 5" xfId="26614" xr:uid="{00000000-0005-0000-0000-0000BA0E0000}"/>
    <cellStyle name="Normal 2 8 2 2 2 2 2 2 5" xfId="3781" xr:uid="{00000000-0005-0000-0000-0000BB0E0000}"/>
    <cellStyle name="Normal 2 8 2 2 2 2 2 2 5 2" xfId="15557" xr:uid="{00000000-0005-0000-0000-0000BC0E0000}"/>
    <cellStyle name="Normal 2 8 2 2 2 2 2 2 5 2 2" xfId="39126" xr:uid="{00000000-0005-0000-0000-0000BD0E0000}"/>
    <cellStyle name="Normal 2 8 2 2 2 2 2 2 5 3" xfId="9669" xr:uid="{00000000-0005-0000-0000-0000BE0E0000}"/>
    <cellStyle name="Normal 2 8 2 2 2 2 2 2 5 3 2" xfId="33238" xr:uid="{00000000-0005-0000-0000-0000BF0E0000}"/>
    <cellStyle name="Normal 2 8 2 2 2 2 2 2 5 4" xfId="21445" xr:uid="{00000000-0005-0000-0000-0000C00E0000}"/>
    <cellStyle name="Normal 2 8 2 2 2 2 2 2 5 5" xfId="27350" xr:uid="{00000000-0005-0000-0000-0000C10E0000}"/>
    <cellStyle name="Normal 2 8 2 2 2 2 2 2 6" xfId="4517" xr:uid="{00000000-0005-0000-0000-0000C20E0000}"/>
    <cellStyle name="Normal 2 8 2 2 2 2 2 2 6 2" xfId="16293" xr:uid="{00000000-0005-0000-0000-0000C30E0000}"/>
    <cellStyle name="Normal 2 8 2 2 2 2 2 2 6 2 2" xfId="39862" xr:uid="{00000000-0005-0000-0000-0000C40E0000}"/>
    <cellStyle name="Normal 2 8 2 2 2 2 2 2 6 3" xfId="10405" xr:uid="{00000000-0005-0000-0000-0000C50E0000}"/>
    <cellStyle name="Normal 2 8 2 2 2 2 2 2 6 3 2" xfId="33974" xr:uid="{00000000-0005-0000-0000-0000C60E0000}"/>
    <cellStyle name="Normal 2 8 2 2 2 2 2 2 6 4" xfId="22181" xr:uid="{00000000-0005-0000-0000-0000C70E0000}"/>
    <cellStyle name="Normal 2 8 2 2 2 2 2 2 6 5" xfId="28086" xr:uid="{00000000-0005-0000-0000-0000C80E0000}"/>
    <cellStyle name="Normal 2 8 2 2 2 2 2 2 7" xfId="5253" xr:uid="{00000000-0005-0000-0000-0000C90E0000}"/>
    <cellStyle name="Normal 2 8 2 2 2 2 2 2 7 2" xfId="17029" xr:uid="{00000000-0005-0000-0000-0000CA0E0000}"/>
    <cellStyle name="Normal 2 8 2 2 2 2 2 2 7 2 2" xfId="40598" xr:uid="{00000000-0005-0000-0000-0000CB0E0000}"/>
    <cellStyle name="Normal 2 8 2 2 2 2 2 2 7 3" xfId="11141" xr:uid="{00000000-0005-0000-0000-0000CC0E0000}"/>
    <cellStyle name="Normal 2 8 2 2 2 2 2 2 7 3 2" xfId="34710" xr:uid="{00000000-0005-0000-0000-0000CD0E0000}"/>
    <cellStyle name="Normal 2 8 2 2 2 2 2 2 7 4" xfId="22917" xr:uid="{00000000-0005-0000-0000-0000CE0E0000}"/>
    <cellStyle name="Normal 2 8 2 2 2 2 2 2 7 5" xfId="28822" xr:uid="{00000000-0005-0000-0000-0000CF0E0000}"/>
    <cellStyle name="Normal 2 8 2 2 2 2 2 2 8" xfId="5989" xr:uid="{00000000-0005-0000-0000-0000D00E0000}"/>
    <cellStyle name="Normal 2 8 2 2 2 2 2 2 8 2" xfId="17765" xr:uid="{00000000-0005-0000-0000-0000D10E0000}"/>
    <cellStyle name="Normal 2 8 2 2 2 2 2 2 8 2 2" xfId="41334" xr:uid="{00000000-0005-0000-0000-0000D20E0000}"/>
    <cellStyle name="Normal 2 8 2 2 2 2 2 2 8 3" xfId="11877" xr:uid="{00000000-0005-0000-0000-0000D30E0000}"/>
    <cellStyle name="Normal 2 8 2 2 2 2 2 2 8 3 2" xfId="35446" xr:uid="{00000000-0005-0000-0000-0000D40E0000}"/>
    <cellStyle name="Normal 2 8 2 2 2 2 2 2 8 4" xfId="23653" xr:uid="{00000000-0005-0000-0000-0000D50E0000}"/>
    <cellStyle name="Normal 2 8 2 2 2 2 2 2 8 5" xfId="29558" xr:uid="{00000000-0005-0000-0000-0000D60E0000}"/>
    <cellStyle name="Normal 2 8 2 2 2 2 2 2 9" xfId="12613" xr:uid="{00000000-0005-0000-0000-0000D70E0000}"/>
    <cellStyle name="Normal 2 8 2 2 2 2 2 2 9 2" xfId="36182" xr:uid="{00000000-0005-0000-0000-0000D80E0000}"/>
    <cellStyle name="Normal 2 8 2 2 2 2 2 3" xfId="1129" xr:uid="{00000000-0005-0000-0000-0000D90E0000}"/>
    <cellStyle name="Normal 2 8 2 2 2 2 2 3 2" xfId="12907" xr:uid="{00000000-0005-0000-0000-0000DA0E0000}"/>
    <cellStyle name="Normal 2 8 2 2 2 2 2 3 2 2" xfId="36476" xr:uid="{00000000-0005-0000-0000-0000DB0E0000}"/>
    <cellStyle name="Normal 2 8 2 2 2 2 2 3 3" xfId="7019" xr:uid="{00000000-0005-0000-0000-0000DC0E0000}"/>
    <cellStyle name="Normal 2 8 2 2 2 2 2 3 3 2" xfId="30588" xr:uid="{00000000-0005-0000-0000-0000DD0E0000}"/>
    <cellStyle name="Normal 2 8 2 2 2 2 2 3 4" xfId="18795" xr:uid="{00000000-0005-0000-0000-0000DE0E0000}"/>
    <cellStyle name="Normal 2 8 2 2 2 2 2 3 5" xfId="24700" xr:uid="{00000000-0005-0000-0000-0000DF0E0000}"/>
    <cellStyle name="Normal 2 8 2 2 2 2 2 4" xfId="1867" xr:uid="{00000000-0005-0000-0000-0000E00E0000}"/>
    <cellStyle name="Normal 2 8 2 2 2 2 2 4 2" xfId="13643" xr:uid="{00000000-0005-0000-0000-0000E10E0000}"/>
    <cellStyle name="Normal 2 8 2 2 2 2 2 4 2 2" xfId="37212" xr:uid="{00000000-0005-0000-0000-0000E20E0000}"/>
    <cellStyle name="Normal 2 8 2 2 2 2 2 4 3" xfId="7755" xr:uid="{00000000-0005-0000-0000-0000E30E0000}"/>
    <cellStyle name="Normal 2 8 2 2 2 2 2 4 3 2" xfId="31324" xr:uid="{00000000-0005-0000-0000-0000E40E0000}"/>
    <cellStyle name="Normal 2 8 2 2 2 2 2 4 4" xfId="19531" xr:uid="{00000000-0005-0000-0000-0000E50E0000}"/>
    <cellStyle name="Normal 2 8 2 2 2 2 2 4 5" xfId="25436" xr:uid="{00000000-0005-0000-0000-0000E60E0000}"/>
    <cellStyle name="Normal 2 8 2 2 2 2 2 5" xfId="2603" xr:uid="{00000000-0005-0000-0000-0000E70E0000}"/>
    <cellStyle name="Normal 2 8 2 2 2 2 2 5 2" xfId="14379" xr:uid="{00000000-0005-0000-0000-0000E80E0000}"/>
    <cellStyle name="Normal 2 8 2 2 2 2 2 5 2 2" xfId="37948" xr:uid="{00000000-0005-0000-0000-0000E90E0000}"/>
    <cellStyle name="Normal 2 8 2 2 2 2 2 5 3" xfId="8491" xr:uid="{00000000-0005-0000-0000-0000EA0E0000}"/>
    <cellStyle name="Normal 2 8 2 2 2 2 2 5 3 2" xfId="32060" xr:uid="{00000000-0005-0000-0000-0000EB0E0000}"/>
    <cellStyle name="Normal 2 8 2 2 2 2 2 5 4" xfId="20267" xr:uid="{00000000-0005-0000-0000-0000EC0E0000}"/>
    <cellStyle name="Normal 2 8 2 2 2 2 2 5 5" xfId="26172" xr:uid="{00000000-0005-0000-0000-0000ED0E0000}"/>
    <cellStyle name="Normal 2 8 2 2 2 2 2 6" xfId="3339" xr:uid="{00000000-0005-0000-0000-0000EE0E0000}"/>
    <cellStyle name="Normal 2 8 2 2 2 2 2 6 2" xfId="15115" xr:uid="{00000000-0005-0000-0000-0000EF0E0000}"/>
    <cellStyle name="Normal 2 8 2 2 2 2 2 6 2 2" xfId="38684" xr:uid="{00000000-0005-0000-0000-0000F00E0000}"/>
    <cellStyle name="Normal 2 8 2 2 2 2 2 6 3" xfId="9227" xr:uid="{00000000-0005-0000-0000-0000F10E0000}"/>
    <cellStyle name="Normal 2 8 2 2 2 2 2 6 3 2" xfId="32796" xr:uid="{00000000-0005-0000-0000-0000F20E0000}"/>
    <cellStyle name="Normal 2 8 2 2 2 2 2 6 4" xfId="21003" xr:uid="{00000000-0005-0000-0000-0000F30E0000}"/>
    <cellStyle name="Normal 2 8 2 2 2 2 2 6 5" xfId="26908" xr:uid="{00000000-0005-0000-0000-0000F40E0000}"/>
    <cellStyle name="Normal 2 8 2 2 2 2 2 7" xfId="4075" xr:uid="{00000000-0005-0000-0000-0000F50E0000}"/>
    <cellStyle name="Normal 2 8 2 2 2 2 2 7 2" xfId="15851" xr:uid="{00000000-0005-0000-0000-0000F60E0000}"/>
    <cellStyle name="Normal 2 8 2 2 2 2 2 7 2 2" xfId="39420" xr:uid="{00000000-0005-0000-0000-0000F70E0000}"/>
    <cellStyle name="Normal 2 8 2 2 2 2 2 7 3" xfId="9963" xr:uid="{00000000-0005-0000-0000-0000F80E0000}"/>
    <cellStyle name="Normal 2 8 2 2 2 2 2 7 3 2" xfId="33532" xr:uid="{00000000-0005-0000-0000-0000F90E0000}"/>
    <cellStyle name="Normal 2 8 2 2 2 2 2 7 4" xfId="21739" xr:uid="{00000000-0005-0000-0000-0000FA0E0000}"/>
    <cellStyle name="Normal 2 8 2 2 2 2 2 7 5" xfId="27644" xr:uid="{00000000-0005-0000-0000-0000FB0E0000}"/>
    <cellStyle name="Normal 2 8 2 2 2 2 2 8" xfId="4811" xr:uid="{00000000-0005-0000-0000-0000FC0E0000}"/>
    <cellStyle name="Normal 2 8 2 2 2 2 2 8 2" xfId="16587" xr:uid="{00000000-0005-0000-0000-0000FD0E0000}"/>
    <cellStyle name="Normal 2 8 2 2 2 2 2 8 2 2" xfId="40156" xr:uid="{00000000-0005-0000-0000-0000FE0E0000}"/>
    <cellStyle name="Normal 2 8 2 2 2 2 2 8 3" xfId="10699" xr:uid="{00000000-0005-0000-0000-0000FF0E0000}"/>
    <cellStyle name="Normal 2 8 2 2 2 2 2 8 3 2" xfId="34268" xr:uid="{00000000-0005-0000-0000-0000000F0000}"/>
    <cellStyle name="Normal 2 8 2 2 2 2 2 8 4" xfId="22475" xr:uid="{00000000-0005-0000-0000-0000010F0000}"/>
    <cellStyle name="Normal 2 8 2 2 2 2 2 8 5" xfId="28380" xr:uid="{00000000-0005-0000-0000-0000020F0000}"/>
    <cellStyle name="Normal 2 8 2 2 2 2 2 9" xfId="5547" xr:uid="{00000000-0005-0000-0000-0000030F0000}"/>
    <cellStyle name="Normal 2 8 2 2 2 2 2 9 2" xfId="17323" xr:uid="{00000000-0005-0000-0000-0000040F0000}"/>
    <cellStyle name="Normal 2 8 2 2 2 2 2 9 2 2" xfId="40892" xr:uid="{00000000-0005-0000-0000-0000050F0000}"/>
    <cellStyle name="Normal 2 8 2 2 2 2 2 9 3" xfId="11435" xr:uid="{00000000-0005-0000-0000-0000060F0000}"/>
    <cellStyle name="Normal 2 8 2 2 2 2 2 9 3 2" xfId="35004" xr:uid="{00000000-0005-0000-0000-0000070F0000}"/>
    <cellStyle name="Normal 2 8 2 2 2 2 2 9 4" xfId="23211" xr:uid="{00000000-0005-0000-0000-0000080F0000}"/>
    <cellStyle name="Normal 2 8 2 2 2 2 2 9 5" xfId="29116" xr:uid="{00000000-0005-0000-0000-0000090F0000}"/>
    <cellStyle name="Normal 2 8 2 2 2 2 3" xfId="789" xr:uid="{00000000-0005-0000-0000-00000A0F0000}"/>
    <cellStyle name="Normal 2 8 2 2 2 2 3 10" xfId="6703" xr:uid="{00000000-0005-0000-0000-00000B0F0000}"/>
    <cellStyle name="Normal 2 8 2 2 2 2 3 10 2" xfId="30272" xr:uid="{00000000-0005-0000-0000-00000C0F0000}"/>
    <cellStyle name="Normal 2 8 2 2 2 2 3 11" xfId="18479" xr:uid="{00000000-0005-0000-0000-00000D0F0000}"/>
    <cellStyle name="Normal 2 8 2 2 2 2 3 12" xfId="24384" xr:uid="{00000000-0005-0000-0000-00000E0F0000}"/>
    <cellStyle name="Normal 2 8 2 2 2 2 3 13" xfId="42048" xr:uid="{00000000-0005-0000-0000-00000F0F0000}"/>
    <cellStyle name="Normal 2 8 2 2 2 2 3 2" xfId="1550" xr:uid="{00000000-0005-0000-0000-0000100F0000}"/>
    <cellStyle name="Normal 2 8 2 2 2 2 3 2 2" xfId="13327" xr:uid="{00000000-0005-0000-0000-0000110F0000}"/>
    <cellStyle name="Normal 2 8 2 2 2 2 3 2 2 2" xfId="36896" xr:uid="{00000000-0005-0000-0000-0000120F0000}"/>
    <cellStyle name="Normal 2 8 2 2 2 2 3 2 3" xfId="7439" xr:uid="{00000000-0005-0000-0000-0000130F0000}"/>
    <cellStyle name="Normal 2 8 2 2 2 2 3 2 3 2" xfId="31008" xr:uid="{00000000-0005-0000-0000-0000140F0000}"/>
    <cellStyle name="Normal 2 8 2 2 2 2 3 2 4" xfId="19215" xr:uid="{00000000-0005-0000-0000-0000150F0000}"/>
    <cellStyle name="Normal 2 8 2 2 2 2 3 2 5" xfId="25120" xr:uid="{00000000-0005-0000-0000-0000160F0000}"/>
    <cellStyle name="Normal 2 8 2 2 2 2 3 3" xfId="2287" xr:uid="{00000000-0005-0000-0000-0000170F0000}"/>
    <cellStyle name="Normal 2 8 2 2 2 2 3 3 2" xfId="14063" xr:uid="{00000000-0005-0000-0000-0000180F0000}"/>
    <cellStyle name="Normal 2 8 2 2 2 2 3 3 2 2" xfId="37632" xr:uid="{00000000-0005-0000-0000-0000190F0000}"/>
    <cellStyle name="Normal 2 8 2 2 2 2 3 3 3" xfId="8175" xr:uid="{00000000-0005-0000-0000-00001A0F0000}"/>
    <cellStyle name="Normal 2 8 2 2 2 2 3 3 3 2" xfId="31744" xr:uid="{00000000-0005-0000-0000-00001B0F0000}"/>
    <cellStyle name="Normal 2 8 2 2 2 2 3 3 4" xfId="19951" xr:uid="{00000000-0005-0000-0000-00001C0F0000}"/>
    <cellStyle name="Normal 2 8 2 2 2 2 3 3 5" xfId="25856" xr:uid="{00000000-0005-0000-0000-00001D0F0000}"/>
    <cellStyle name="Normal 2 8 2 2 2 2 3 4" xfId="3023" xr:uid="{00000000-0005-0000-0000-00001E0F0000}"/>
    <cellStyle name="Normal 2 8 2 2 2 2 3 4 2" xfId="14799" xr:uid="{00000000-0005-0000-0000-00001F0F0000}"/>
    <cellStyle name="Normal 2 8 2 2 2 2 3 4 2 2" xfId="38368" xr:uid="{00000000-0005-0000-0000-0000200F0000}"/>
    <cellStyle name="Normal 2 8 2 2 2 2 3 4 3" xfId="8911" xr:uid="{00000000-0005-0000-0000-0000210F0000}"/>
    <cellStyle name="Normal 2 8 2 2 2 2 3 4 3 2" xfId="32480" xr:uid="{00000000-0005-0000-0000-0000220F0000}"/>
    <cellStyle name="Normal 2 8 2 2 2 2 3 4 4" xfId="20687" xr:uid="{00000000-0005-0000-0000-0000230F0000}"/>
    <cellStyle name="Normal 2 8 2 2 2 2 3 4 5" xfId="26592" xr:uid="{00000000-0005-0000-0000-0000240F0000}"/>
    <cellStyle name="Normal 2 8 2 2 2 2 3 5" xfId="3759" xr:uid="{00000000-0005-0000-0000-0000250F0000}"/>
    <cellStyle name="Normal 2 8 2 2 2 2 3 5 2" xfId="15535" xr:uid="{00000000-0005-0000-0000-0000260F0000}"/>
    <cellStyle name="Normal 2 8 2 2 2 2 3 5 2 2" xfId="39104" xr:uid="{00000000-0005-0000-0000-0000270F0000}"/>
    <cellStyle name="Normal 2 8 2 2 2 2 3 5 3" xfId="9647" xr:uid="{00000000-0005-0000-0000-0000280F0000}"/>
    <cellStyle name="Normal 2 8 2 2 2 2 3 5 3 2" xfId="33216" xr:uid="{00000000-0005-0000-0000-0000290F0000}"/>
    <cellStyle name="Normal 2 8 2 2 2 2 3 5 4" xfId="21423" xr:uid="{00000000-0005-0000-0000-00002A0F0000}"/>
    <cellStyle name="Normal 2 8 2 2 2 2 3 5 5" xfId="27328" xr:uid="{00000000-0005-0000-0000-00002B0F0000}"/>
    <cellStyle name="Normal 2 8 2 2 2 2 3 6" xfId="4495" xr:uid="{00000000-0005-0000-0000-00002C0F0000}"/>
    <cellStyle name="Normal 2 8 2 2 2 2 3 6 2" xfId="16271" xr:uid="{00000000-0005-0000-0000-00002D0F0000}"/>
    <cellStyle name="Normal 2 8 2 2 2 2 3 6 2 2" xfId="39840" xr:uid="{00000000-0005-0000-0000-00002E0F0000}"/>
    <cellStyle name="Normal 2 8 2 2 2 2 3 6 3" xfId="10383" xr:uid="{00000000-0005-0000-0000-00002F0F0000}"/>
    <cellStyle name="Normal 2 8 2 2 2 2 3 6 3 2" xfId="33952" xr:uid="{00000000-0005-0000-0000-0000300F0000}"/>
    <cellStyle name="Normal 2 8 2 2 2 2 3 6 4" xfId="22159" xr:uid="{00000000-0005-0000-0000-0000310F0000}"/>
    <cellStyle name="Normal 2 8 2 2 2 2 3 6 5" xfId="28064" xr:uid="{00000000-0005-0000-0000-0000320F0000}"/>
    <cellStyle name="Normal 2 8 2 2 2 2 3 7" xfId="5231" xr:uid="{00000000-0005-0000-0000-0000330F0000}"/>
    <cellStyle name="Normal 2 8 2 2 2 2 3 7 2" xfId="17007" xr:uid="{00000000-0005-0000-0000-0000340F0000}"/>
    <cellStyle name="Normal 2 8 2 2 2 2 3 7 2 2" xfId="40576" xr:uid="{00000000-0005-0000-0000-0000350F0000}"/>
    <cellStyle name="Normal 2 8 2 2 2 2 3 7 3" xfId="11119" xr:uid="{00000000-0005-0000-0000-0000360F0000}"/>
    <cellStyle name="Normal 2 8 2 2 2 2 3 7 3 2" xfId="34688" xr:uid="{00000000-0005-0000-0000-0000370F0000}"/>
    <cellStyle name="Normal 2 8 2 2 2 2 3 7 4" xfId="22895" xr:uid="{00000000-0005-0000-0000-0000380F0000}"/>
    <cellStyle name="Normal 2 8 2 2 2 2 3 7 5" xfId="28800" xr:uid="{00000000-0005-0000-0000-0000390F0000}"/>
    <cellStyle name="Normal 2 8 2 2 2 2 3 8" xfId="5967" xr:uid="{00000000-0005-0000-0000-00003A0F0000}"/>
    <cellStyle name="Normal 2 8 2 2 2 2 3 8 2" xfId="17743" xr:uid="{00000000-0005-0000-0000-00003B0F0000}"/>
    <cellStyle name="Normal 2 8 2 2 2 2 3 8 2 2" xfId="41312" xr:uid="{00000000-0005-0000-0000-00003C0F0000}"/>
    <cellStyle name="Normal 2 8 2 2 2 2 3 8 3" xfId="11855" xr:uid="{00000000-0005-0000-0000-00003D0F0000}"/>
    <cellStyle name="Normal 2 8 2 2 2 2 3 8 3 2" xfId="35424" xr:uid="{00000000-0005-0000-0000-00003E0F0000}"/>
    <cellStyle name="Normal 2 8 2 2 2 2 3 8 4" xfId="23631" xr:uid="{00000000-0005-0000-0000-00003F0F0000}"/>
    <cellStyle name="Normal 2 8 2 2 2 2 3 8 5" xfId="29536" xr:uid="{00000000-0005-0000-0000-0000400F0000}"/>
    <cellStyle name="Normal 2 8 2 2 2 2 3 9" xfId="12591" xr:uid="{00000000-0005-0000-0000-0000410F0000}"/>
    <cellStyle name="Normal 2 8 2 2 2 2 3 9 2" xfId="36160" xr:uid="{00000000-0005-0000-0000-0000420F0000}"/>
    <cellStyle name="Normal 2 8 2 2 2 2 4" xfId="518" xr:uid="{00000000-0005-0000-0000-0000430F0000}"/>
    <cellStyle name="Normal 2 8 2 2 2 2 4 10" xfId="6432" xr:uid="{00000000-0005-0000-0000-0000440F0000}"/>
    <cellStyle name="Normal 2 8 2 2 2 2 4 10 2" xfId="30001" xr:uid="{00000000-0005-0000-0000-0000450F0000}"/>
    <cellStyle name="Normal 2 8 2 2 2 2 4 11" xfId="18208" xr:uid="{00000000-0005-0000-0000-0000460F0000}"/>
    <cellStyle name="Normal 2 8 2 2 2 2 4 12" xfId="24113" xr:uid="{00000000-0005-0000-0000-0000470F0000}"/>
    <cellStyle name="Normal 2 8 2 2 2 2 4 13" xfId="41777" xr:uid="{00000000-0005-0000-0000-0000480F0000}"/>
    <cellStyle name="Normal 2 8 2 2 2 2 4 2" xfId="1279" xr:uid="{00000000-0005-0000-0000-0000490F0000}"/>
    <cellStyle name="Normal 2 8 2 2 2 2 4 2 2" xfId="13056" xr:uid="{00000000-0005-0000-0000-00004A0F0000}"/>
    <cellStyle name="Normal 2 8 2 2 2 2 4 2 2 2" xfId="36625" xr:uid="{00000000-0005-0000-0000-00004B0F0000}"/>
    <cellStyle name="Normal 2 8 2 2 2 2 4 2 3" xfId="7168" xr:uid="{00000000-0005-0000-0000-00004C0F0000}"/>
    <cellStyle name="Normal 2 8 2 2 2 2 4 2 3 2" xfId="30737" xr:uid="{00000000-0005-0000-0000-00004D0F0000}"/>
    <cellStyle name="Normal 2 8 2 2 2 2 4 2 4" xfId="18944" xr:uid="{00000000-0005-0000-0000-00004E0F0000}"/>
    <cellStyle name="Normal 2 8 2 2 2 2 4 2 5" xfId="24849" xr:uid="{00000000-0005-0000-0000-00004F0F0000}"/>
    <cellStyle name="Normal 2 8 2 2 2 2 4 3" xfId="2016" xr:uid="{00000000-0005-0000-0000-0000500F0000}"/>
    <cellStyle name="Normal 2 8 2 2 2 2 4 3 2" xfId="13792" xr:uid="{00000000-0005-0000-0000-0000510F0000}"/>
    <cellStyle name="Normal 2 8 2 2 2 2 4 3 2 2" xfId="37361" xr:uid="{00000000-0005-0000-0000-0000520F0000}"/>
    <cellStyle name="Normal 2 8 2 2 2 2 4 3 3" xfId="7904" xr:uid="{00000000-0005-0000-0000-0000530F0000}"/>
    <cellStyle name="Normal 2 8 2 2 2 2 4 3 3 2" xfId="31473" xr:uid="{00000000-0005-0000-0000-0000540F0000}"/>
    <cellStyle name="Normal 2 8 2 2 2 2 4 3 4" xfId="19680" xr:uid="{00000000-0005-0000-0000-0000550F0000}"/>
    <cellStyle name="Normal 2 8 2 2 2 2 4 3 5" xfId="25585" xr:uid="{00000000-0005-0000-0000-0000560F0000}"/>
    <cellStyle name="Normal 2 8 2 2 2 2 4 4" xfId="2752" xr:uid="{00000000-0005-0000-0000-0000570F0000}"/>
    <cellStyle name="Normal 2 8 2 2 2 2 4 4 2" xfId="14528" xr:uid="{00000000-0005-0000-0000-0000580F0000}"/>
    <cellStyle name="Normal 2 8 2 2 2 2 4 4 2 2" xfId="38097" xr:uid="{00000000-0005-0000-0000-0000590F0000}"/>
    <cellStyle name="Normal 2 8 2 2 2 2 4 4 3" xfId="8640" xr:uid="{00000000-0005-0000-0000-00005A0F0000}"/>
    <cellStyle name="Normal 2 8 2 2 2 2 4 4 3 2" xfId="32209" xr:uid="{00000000-0005-0000-0000-00005B0F0000}"/>
    <cellStyle name="Normal 2 8 2 2 2 2 4 4 4" xfId="20416" xr:uid="{00000000-0005-0000-0000-00005C0F0000}"/>
    <cellStyle name="Normal 2 8 2 2 2 2 4 4 5" xfId="26321" xr:uid="{00000000-0005-0000-0000-00005D0F0000}"/>
    <cellStyle name="Normal 2 8 2 2 2 2 4 5" xfId="3488" xr:uid="{00000000-0005-0000-0000-00005E0F0000}"/>
    <cellStyle name="Normal 2 8 2 2 2 2 4 5 2" xfId="15264" xr:uid="{00000000-0005-0000-0000-00005F0F0000}"/>
    <cellStyle name="Normal 2 8 2 2 2 2 4 5 2 2" xfId="38833" xr:uid="{00000000-0005-0000-0000-0000600F0000}"/>
    <cellStyle name="Normal 2 8 2 2 2 2 4 5 3" xfId="9376" xr:uid="{00000000-0005-0000-0000-0000610F0000}"/>
    <cellStyle name="Normal 2 8 2 2 2 2 4 5 3 2" xfId="32945" xr:uid="{00000000-0005-0000-0000-0000620F0000}"/>
    <cellStyle name="Normal 2 8 2 2 2 2 4 5 4" xfId="21152" xr:uid="{00000000-0005-0000-0000-0000630F0000}"/>
    <cellStyle name="Normal 2 8 2 2 2 2 4 5 5" xfId="27057" xr:uid="{00000000-0005-0000-0000-0000640F0000}"/>
    <cellStyle name="Normal 2 8 2 2 2 2 4 6" xfId="4224" xr:uid="{00000000-0005-0000-0000-0000650F0000}"/>
    <cellStyle name="Normal 2 8 2 2 2 2 4 6 2" xfId="16000" xr:uid="{00000000-0005-0000-0000-0000660F0000}"/>
    <cellStyle name="Normal 2 8 2 2 2 2 4 6 2 2" xfId="39569" xr:uid="{00000000-0005-0000-0000-0000670F0000}"/>
    <cellStyle name="Normal 2 8 2 2 2 2 4 6 3" xfId="10112" xr:uid="{00000000-0005-0000-0000-0000680F0000}"/>
    <cellStyle name="Normal 2 8 2 2 2 2 4 6 3 2" xfId="33681" xr:uid="{00000000-0005-0000-0000-0000690F0000}"/>
    <cellStyle name="Normal 2 8 2 2 2 2 4 6 4" xfId="21888" xr:uid="{00000000-0005-0000-0000-00006A0F0000}"/>
    <cellStyle name="Normal 2 8 2 2 2 2 4 6 5" xfId="27793" xr:uid="{00000000-0005-0000-0000-00006B0F0000}"/>
    <cellStyle name="Normal 2 8 2 2 2 2 4 7" xfId="4960" xr:uid="{00000000-0005-0000-0000-00006C0F0000}"/>
    <cellStyle name="Normal 2 8 2 2 2 2 4 7 2" xfId="16736" xr:uid="{00000000-0005-0000-0000-00006D0F0000}"/>
    <cellStyle name="Normal 2 8 2 2 2 2 4 7 2 2" xfId="40305" xr:uid="{00000000-0005-0000-0000-00006E0F0000}"/>
    <cellStyle name="Normal 2 8 2 2 2 2 4 7 3" xfId="10848" xr:uid="{00000000-0005-0000-0000-00006F0F0000}"/>
    <cellStyle name="Normal 2 8 2 2 2 2 4 7 3 2" xfId="34417" xr:uid="{00000000-0005-0000-0000-0000700F0000}"/>
    <cellStyle name="Normal 2 8 2 2 2 2 4 7 4" xfId="22624" xr:uid="{00000000-0005-0000-0000-0000710F0000}"/>
    <cellStyle name="Normal 2 8 2 2 2 2 4 7 5" xfId="28529" xr:uid="{00000000-0005-0000-0000-0000720F0000}"/>
    <cellStyle name="Normal 2 8 2 2 2 2 4 8" xfId="5696" xr:uid="{00000000-0005-0000-0000-0000730F0000}"/>
    <cellStyle name="Normal 2 8 2 2 2 2 4 8 2" xfId="17472" xr:uid="{00000000-0005-0000-0000-0000740F0000}"/>
    <cellStyle name="Normal 2 8 2 2 2 2 4 8 2 2" xfId="41041" xr:uid="{00000000-0005-0000-0000-0000750F0000}"/>
    <cellStyle name="Normal 2 8 2 2 2 2 4 8 3" xfId="11584" xr:uid="{00000000-0005-0000-0000-0000760F0000}"/>
    <cellStyle name="Normal 2 8 2 2 2 2 4 8 3 2" xfId="35153" xr:uid="{00000000-0005-0000-0000-0000770F0000}"/>
    <cellStyle name="Normal 2 8 2 2 2 2 4 8 4" xfId="23360" xr:uid="{00000000-0005-0000-0000-0000780F0000}"/>
    <cellStyle name="Normal 2 8 2 2 2 2 4 8 5" xfId="29265" xr:uid="{00000000-0005-0000-0000-0000790F0000}"/>
    <cellStyle name="Normal 2 8 2 2 2 2 4 9" xfId="12320" xr:uid="{00000000-0005-0000-0000-00007A0F0000}"/>
    <cellStyle name="Normal 2 8 2 2 2 2 4 9 2" xfId="35889" xr:uid="{00000000-0005-0000-0000-00007B0F0000}"/>
    <cellStyle name="Normal 2 8 2 2 2 2 5" xfId="1106" xr:uid="{00000000-0005-0000-0000-00007C0F0000}"/>
    <cellStyle name="Normal 2 8 2 2 2 2 5 2" xfId="12885" xr:uid="{00000000-0005-0000-0000-00007D0F0000}"/>
    <cellStyle name="Normal 2 8 2 2 2 2 5 2 2" xfId="36454" xr:uid="{00000000-0005-0000-0000-00007E0F0000}"/>
    <cellStyle name="Normal 2 8 2 2 2 2 5 3" xfId="6997" xr:uid="{00000000-0005-0000-0000-00007F0F0000}"/>
    <cellStyle name="Normal 2 8 2 2 2 2 5 3 2" xfId="30566" xr:uid="{00000000-0005-0000-0000-0000800F0000}"/>
    <cellStyle name="Normal 2 8 2 2 2 2 5 4" xfId="18773" xr:uid="{00000000-0005-0000-0000-0000810F0000}"/>
    <cellStyle name="Normal 2 8 2 2 2 2 5 5" xfId="24678" xr:uid="{00000000-0005-0000-0000-0000820F0000}"/>
    <cellStyle name="Normal 2 8 2 2 2 2 6" xfId="1845" xr:uid="{00000000-0005-0000-0000-0000830F0000}"/>
    <cellStyle name="Normal 2 8 2 2 2 2 6 2" xfId="13621" xr:uid="{00000000-0005-0000-0000-0000840F0000}"/>
    <cellStyle name="Normal 2 8 2 2 2 2 6 2 2" xfId="37190" xr:uid="{00000000-0005-0000-0000-0000850F0000}"/>
    <cellStyle name="Normal 2 8 2 2 2 2 6 3" xfId="7733" xr:uid="{00000000-0005-0000-0000-0000860F0000}"/>
    <cellStyle name="Normal 2 8 2 2 2 2 6 3 2" xfId="31302" xr:uid="{00000000-0005-0000-0000-0000870F0000}"/>
    <cellStyle name="Normal 2 8 2 2 2 2 6 4" xfId="19509" xr:uid="{00000000-0005-0000-0000-0000880F0000}"/>
    <cellStyle name="Normal 2 8 2 2 2 2 6 5" xfId="25414" xr:uid="{00000000-0005-0000-0000-0000890F0000}"/>
    <cellStyle name="Normal 2 8 2 2 2 2 7" xfId="2581" xr:uid="{00000000-0005-0000-0000-00008A0F0000}"/>
    <cellStyle name="Normal 2 8 2 2 2 2 7 2" xfId="14357" xr:uid="{00000000-0005-0000-0000-00008B0F0000}"/>
    <cellStyle name="Normal 2 8 2 2 2 2 7 2 2" xfId="37926" xr:uid="{00000000-0005-0000-0000-00008C0F0000}"/>
    <cellStyle name="Normal 2 8 2 2 2 2 7 3" xfId="8469" xr:uid="{00000000-0005-0000-0000-00008D0F0000}"/>
    <cellStyle name="Normal 2 8 2 2 2 2 7 3 2" xfId="32038" xr:uid="{00000000-0005-0000-0000-00008E0F0000}"/>
    <cellStyle name="Normal 2 8 2 2 2 2 7 4" xfId="20245" xr:uid="{00000000-0005-0000-0000-00008F0F0000}"/>
    <cellStyle name="Normal 2 8 2 2 2 2 7 5" xfId="26150" xr:uid="{00000000-0005-0000-0000-0000900F0000}"/>
    <cellStyle name="Normal 2 8 2 2 2 2 8" xfId="3317" xr:uid="{00000000-0005-0000-0000-0000910F0000}"/>
    <cellStyle name="Normal 2 8 2 2 2 2 8 2" xfId="15093" xr:uid="{00000000-0005-0000-0000-0000920F0000}"/>
    <cellStyle name="Normal 2 8 2 2 2 2 8 2 2" xfId="38662" xr:uid="{00000000-0005-0000-0000-0000930F0000}"/>
    <cellStyle name="Normal 2 8 2 2 2 2 8 3" xfId="9205" xr:uid="{00000000-0005-0000-0000-0000940F0000}"/>
    <cellStyle name="Normal 2 8 2 2 2 2 8 3 2" xfId="32774" xr:uid="{00000000-0005-0000-0000-0000950F0000}"/>
    <cellStyle name="Normal 2 8 2 2 2 2 8 4" xfId="20981" xr:uid="{00000000-0005-0000-0000-0000960F0000}"/>
    <cellStyle name="Normal 2 8 2 2 2 2 8 5" xfId="26886" xr:uid="{00000000-0005-0000-0000-0000970F0000}"/>
    <cellStyle name="Normal 2 8 2 2 2 2 9" xfId="4053" xr:uid="{00000000-0005-0000-0000-0000980F0000}"/>
    <cellStyle name="Normal 2 8 2 2 2 2 9 2" xfId="15829" xr:uid="{00000000-0005-0000-0000-0000990F0000}"/>
    <cellStyle name="Normal 2 8 2 2 2 2 9 2 2" xfId="39398" xr:uid="{00000000-0005-0000-0000-00009A0F0000}"/>
    <cellStyle name="Normal 2 8 2 2 2 2 9 3" xfId="9941" xr:uid="{00000000-0005-0000-0000-00009B0F0000}"/>
    <cellStyle name="Normal 2 8 2 2 2 2 9 3 2" xfId="33510" xr:uid="{00000000-0005-0000-0000-00009C0F0000}"/>
    <cellStyle name="Normal 2 8 2 2 2 2 9 4" xfId="21717" xr:uid="{00000000-0005-0000-0000-00009D0F0000}"/>
    <cellStyle name="Normal 2 8 2 2 2 2 9 5" xfId="27622" xr:uid="{00000000-0005-0000-0000-00009E0F0000}"/>
    <cellStyle name="Normal 2 8 2 2 2 3" xfId="285" xr:uid="{00000000-0005-0000-0000-00009F0F0000}"/>
    <cellStyle name="Normal 2 8 2 2 2 3 10" xfId="4741" xr:uid="{00000000-0005-0000-0000-0000A00F0000}"/>
    <cellStyle name="Normal 2 8 2 2 2 3 10 2" xfId="16517" xr:uid="{00000000-0005-0000-0000-0000A10F0000}"/>
    <cellStyle name="Normal 2 8 2 2 2 3 10 2 2" xfId="40086" xr:uid="{00000000-0005-0000-0000-0000A20F0000}"/>
    <cellStyle name="Normal 2 8 2 2 2 3 10 3" xfId="10629" xr:uid="{00000000-0005-0000-0000-0000A30F0000}"/>
    <cellStyle name="Normal 2 8 2 2 2 3 10 3 2" xfId="34198" xr:uid="{00000000-0005-0000-0000-0000A40F0000}"/>
    <cellStyle name="Normal 2 8 2 2 2 3 10 4" xfId="22405" xr:uid="{00000000-0005-0000-0000-0000A50F0000}"/>
    <cellStyle name="Normal 2 8 2 2 2 3 10 5" xfId="28310" xr:uid="{00000000-0005-0000-0000-0000A60F0000}"/>
    <cellStyle name="Normal 2 8 2 2 2 3 11" xfId="5477" xr:uid="{00000000-0005-0000-0000-0000A70F0000}"/>
    <cellStyle name="Normal 2 8 2 2 2 3 11 2" xfId="17253" xr:uid="{00000000-0005-0000-0000-0000A80F0000}"/>
    <cellStyle name="Normal 2 8 2 2 2 3 11 2 2" xfId="40822" xr:uid="{00000000-0005-0000-0000-0000A90F0000}"/>
    <cellStyle name="Normal 2 8 2 2 2 3 11 3" xfId="11365" xr:uid="{00000000-0005-0000-0000-0000AA0F0000}"/>
    <cellStyle name="Normal 2 8 2 2 2 3 11 3 2" xfId="34934" xr:uid="{00000000-0005-0000-0000-0000AB0F0000}"/>
    <cellStyle name="Normal 2 8 2 2 2 3 11 4" xfId="23141" xr:uid="{00000000-0005-0000-0000-0000AC0F0000}"/>
    <cellStyle name="Normal 2 8 2 2 2 3 11 5" xfId="29046" xr:uid="{00000000-0005-0000-0000-0000AD0F0000}"/>
    <cellStyle name="Normal 2 8 2 2 2 3 12" xfId="12101" xr:uid="{00000000-0005-0000-0000-0000AE0F0000}"/>
    <cellStyle name="Normal 2 8 2 2 2 3 12 2" xfId="35670" xr:uid="{00000000-0005-0000-0000-0000AF0F0000}"/>
    <cellStyle name="Normal 2 8 2 2 2 3 13" xfId="6213" xr:uid="{00000000-0005-0000-0000-0000B00F0000}"/>
    <cellStyle name="Normal 2 8 2 2 2 3 13 2" xfId="29782" xr:uid="{00000000-0005-0000-0000-0000B10F0000}"/>
    <cellStyle name="Normal 2 8 2 2 2 3 14" xfId="17989" xr:uid="{00000000-0005-0000-0000-0000B20F0000}"/>
    <cellStyle name="Normal 2 8 2 2 2 3 15" xfId="23894" xr:uid="{00000000-0005-0000-0000-0000B30F0000}"/>
    <cellStyle name="Normal 2 8 2 2 2 3 16" xfId="41558" xr:uid="{00000000-0005-0000-0000-0000B40F0000}"/>
    <cellStyle name="Normal 2 8 2 2 2 3 2" xfId="368" xr:uid="{00000000-0005-0000-0000-0000B50F0000}"/>
    <cellStyle name="Normal 2 8 2 2 2 3 2 10" xfId="12172" xr:uid="{00000000-0005-0000-0000-0000B60F0000}"/>
    <cellStyle name="Normal 2 8 2 2 2 3 2 10 2" xfId="35741" xr:uid="{00000000-0005-0000-0000-0000B70F0000}"/>
    <cellStyle name="Normal 2 8 2 2 2 3 2 11" xfId="6284" xr:uid="{00000000-0005-0000-0000-0000B80F0000}"/>
    <cellStyle name="Normal 2 8 2 2 2 3 2 11 2" xfId="29853" xr:uid="{00000000-0005-0000-0000-0000B90F0000}"/>
    <cellStyle name="Normal 2 8 2 2 2 3 2 12" xfId="18060" xr:uid="{00000000-0005-0000-0000-0000BA0F0000}"/>
    <cellStyle name="Normal 2 8 2 2 2 3 2 13" xfId="23965" xr:uid="{00000000-0005-0000-0000-0000BB0F0000}"/>
    <cellStyle name="Normal 2 8 2 2 2 3 2 14" xfId="41629" xr:uid="{00000000-0005-0000-0000-0000BC0F0000}"/>
    <cellStyle name="Normal 2 8 2 2 2 3 2 2" xfId="813" xr:uid="{00000000-0005-0000-0000-0000BD0F0000}"/>
    <cellStyle name="Normal 2 8 2 2 2 3 2 2 10" xfId="6726" xr:uid="{00000000-0005-0000-0000-0000BE0F0000}"/>
    <cellStyle name="Normal 2 8 2 2 2 3 2 2 10 2" xfId="30295" xr:uid="{00000000-0005-0000-0000-0000BF0F0000}"/>
    <cellStyle name="Normal 2 8 2 2 2 3 2 2 11" xfId="18502" xr:uid="{00000000-0005-0000-0000-0000C00F0000}"/>
    <cellStyle name="Normal 2 8 2 2 2 3 2 2 12" xfId="24407" xr:uid="{00000000-0005-0000-0000-0000C10F0000}"/>
    <cellStyle name="Normal 2 8 2 2 2 3 2 2 13" xfId="42071" xr:uid="{00000000-0005-0000-0000-0000C20F0000}"/>
    <cellStyle name="Normal 2 8 2 2 2 3 2 2 2" xfId="1573" xr:uid="{00000000-0005-0000-0000-0000C30F0000}"/>
    <cellStyle name="Normal 2 8 2 2 2 3 2 2 2 2" xfId="13350" xr:uid="{00000000-0005-0000-0000-0000C40F0000}"/>
    <cellStyle name="Normal 2 8 2 2 2 3 2 2 2 2 2" xfId="36919" xr:uid="{00000000-0005-0000-0000-0000C50F0000}"/>
    <cellStyle name="Normal 2 8 2 2 2 3 2 2 2 3" xfId="7462" xr:uid="{00000000-0005-0000-0000-0000C60F0000}"/>
    <cellStyle name="Normal 2 8 2 2 2 3 2 2 2 3 2" xfId="31031" xr:uid="{00000000-0005-0000-0000-0000C70F0000}"/>
    <cellStyle name="Normal 2 8 2 2 2 3 2 2 2 4" xfId="19238" xr:uid="{00000000-0005-0000-0000-0000C80F0000}"/>
    <cellStyle name="Normal 2 8 2 2 2 3 2 2 2 5" xfId="25143" xr:uid="{00000000-0005-0000-0000-0000C90F0000}"/>
    <cellStyle name="Normal 2 8 2 2 2 3 2 2 3" xfId="2310" xr:uid="{00000000-0005-0000-0000-0000CA0F0000}"/>
    <cellStyle name="Normal 2 8 2 2 2 3 2 2 3 2" xfId="14086" xr:uid="{00000000-0005-0000-0000-0000CB0F0000}"/>
    <cellStyle name="Normal 2 8 2 2 2 3 2 2 3 2 2" xfId="37655" xr:uid="{00000000-0005-0000-0000-0000CC0F0000}"/>
    <cellStyle name="Normal 2 8 2 2 2 3 2 2 3 3" xfId="8198" xr:uid="{00000000-0005-0000-0000-0000CD0F0000}"/>
    <cellStyle name="Normal 2 8 2 2 2 3 2 2 3 3 2" xfId="31767" xr:uid="{00000000-0005-0000-0000-0000CE0F0000}"/>
    <cellStyle name="Normal 2 8 2 2 2 3 2 2 3 4" xfId="19974" xr:uid="{00000000-0005-0000-0000-0000CF0F0000}"/>
    <cellStyle name="Normal 2 8 2 2 2 3 2 2 3 5" xfId="25879" xr:uid="{00000000-0005-0000-0000-0000D00F0000}"/>
    <cellStyle name="Normal 2 8 2 2 2 3 2 2 4" xfId="3046" xr:uid="{00000000-0005-0000-0000-0000D10F0000}"/>
    <cellStyle name="Normal 2 8 2 2 2 3 2 2 4 2" xfId="14822" xr:uid="{00000000-0005-0000-0000-0000D20F0000}"/>
    <cellStyle name="Normal 2 8 2 2 2 3 2 2 4 2 2" xfId="38391" xr:uid="{00000000-0005-0000-0000-0000D30F0000}"/>
    <cellStyle name="Normal 2 8 2 2 2 3 2 2 4 3" xfId="8934" xr:uid="{00000000-0005-0000-0000-0000D40F0000}"/>
    <cellStyle name="Normal 2 8 2 2 2 3 2 2 4 3 2" xfId="32503" xr:uid="{00000000-0005-0000-0000-0000D50F0000}"/>
    <cellStyle name="Normal 2 8 2 2 2 3 2 2 4 4" xfId="20710" xr:uid="{00000000-0005-0000-0000-0000D60F0000}"/>
    <cellStyle name="Normal 2 8 2 2 2 3 2 2 4 5" xfId="26615" xr:uid="{00000000-0005-0000-0000-0000D70F0000}"/>
    <cellStyle name="Normal 2 8 2 2 2 3 2 2 5" xfId="3782" xr:uid="{00000000-0005-0000-0000-0000D80F0000}"/>
    <cellStyle name="Normal 2 8 2 2 2 3 2 2 5 2" xfId="15558" xr:uid="{00000000-0005-0000-0000-0000D90F0000}"/>
    <cellStyle name="Normal 2 8 2 2 2 3 2 2 5 2 2" xfId="39127" xr:uid="{00000000-0005-0000-0000-0000DA0F0000}"/>
    <cellStyle name="Normal 2 8 2 2 2 3 2 2 5 3" xfId="9670" xr:uid="{00000000-0005-0000-0000-0000DB0F0000}"/>
    <cellStyle name="Normal 2 8 2 2 2 3 2 2 5 3 2" xfId="33239" xr:uid="{00000000-0005-0000-0000-0000DC0F0000}"/>
    <cellStyle name="Normal 2 8 2 2 2 3 2 2 5 4" xfId="21446" xr:uid="{00000000-0005-0000-0000-0000DD0F0000}"/>
    <cellStyle name="Normal 2 8 2 2 2 3 2 2 5 5" xfId="27351" xr:uid="{00000000-0005-0000-0000-0000DE0F0000}"/>
    <cellStyle name="Normal 2 8 2 2 2 3 2 2 6" xfId="4518" xr:uid="{00000000-0005-0000-0000-0000DF0F0000}"/>
    <cellStyle name="Normal 2 8 2 2 2 3 2 2 6 2" xfId="16294" xr:uid="{00000000-0005-0000-0000-0000E00F0000}"/>
    <cellStyle name="Normal 2 8 2 2 2 3 2 2 6 2 2" xfId="39863" xr:uid="{00000000-0005-0000-0000-0000E10F0000}"/>
    <cellStyle name="Normal 2 8 2 2 2 3 2 2 6 3" xfId="10406" xr:uid="{00000000-0005-0000-0000-0000E20F0000}"/>
    <cellStyle name="Normal 2 8 2 2 2 3 2 2 6 3 2" xfId="33975" xr:uid="{00000000-0005-0000-0000-0000E30F0000}"/>
    <cellStyle name="Normal 2 8 2 2 2 3 2 2 6 4" xfId="22182" xr:uid="{00000000-0005-0000-0000-0000E40F0000}"/>
    <cellStyle name="Normal 2 8 2 2 2 3 2 2 6 5" xfId="28087" xr:uid="{00000000-0005-0000-0000-0000E50F0000}"/>
    <cellStyle name="Normal 2 8 2 2 2 3 2 2 7" xfId="5254" xr:uid="{00000000-0005-0000-0000-0000E60F0000}"/>
    <cellStyle name="Normal 2 8 2 2 2 3 2 2 7 2" xfId="17030" xr:uid="{00000000-0005-0000-0000-0000E70F0000}"/>
    <cellStyle name="Normal 2 8 2 2 2 3 2 2 7 2 2" xfId="40599" xr:uid="{00000000-0005-0000-0000-0000E80F0000}"/>
    <cellStyle name="Normal 2 8 2 2 2 3 2 2 7 3" xfId="11142" xr:uid="{00000000-0005-0000-0000-0000E90F0000}"/>
    <cellStyle name="Normal 2 8 2 2 2 3 2 2 7 3 2" xfId="34711" xr:uid="{00000000-0005-0000-0000-0000EA0F0000}"/>
    <cellStyle name="Normal 2 8 2 2 2 3 2 2 7 4" xfId="22918" xr:uid="{00000000-0005-0000-0000-0000EB0F0000}"/>
    <cellStyle name="Normal 2 8 2 2 2 3 2 2 7 5" xfId="28823" xr:uid="{00000000-0005-0000-0000-0000EC0F0000}"/>
    <cellStyle name="Normal 2 8 2 2 2 3 2 2 8" xfId="5990" xr:uid="{00000000-0005-0000-0000-0000ED0F0000}"/>
    <cellStyle name="Normal 2 8 2 2 2 3 2 2 8 2" xfId="17766" xr:uid="{00000000-0005-0000-0000-0000EE0F0000}"/>
    <cellStyle name="Normal 2 8 2 2 2 3 2 2 8 2 2" xfId="41335" xr:uid="{00000000-0005-0000-0000-0000EF0F0000}"/>
    <cellStyle name="Normal 2 8 2 2 2 3 2 2 8 3" xfId="11878" xr:uid="{00000000-0005-0000-0000-0000F00F0000}"/>
    <cellStyle name="Normal 2 8 2 2 2 3 2 2 8 3 2" xfId="35447" xr:uid="{00000000-0005-0000-0000-0000F10F0000}"/>
    <cellStyle name="Normal 2 8 2 2 2 3 2 2 8 4" xfId="23654" xr:uid="{00000000-0005-0000-0000-0000F20F0000}"/>
    <cellStyle name="Normal 2 8 2 2 2 3 2 2 8 5" xfId="29559" xr:uid="{00000000-0005-0000-0000-0000F30F0000}"/>
    <cellStyle name="Normal 2 8 2 2 2 3 2 2 9" xfId="12614" xr:uid="{00000000-0005-0000-0000-0000F40F0000}"/>
    <cellStyle name="Normal 2 8 2 2 2 3 2 2 9 2" xfId="36183" xr:uid="{00000000-0005-0000-0000-0000F50F0000}"/>
    <cellStyle name="Normal 2 8 2 2 2 3 2 3" xfId="1130" xr:uid="{00000000-0005-0000-0000-0000F60F0000}"/>
    <cellStyle name="Normal 2 8 2 2 2 3 2 3 2" xfId="12908" xr:uid="{00000000-0005-0000-0000-0000F70F0000}"/>
    <cellStyle name="Normal 2 8 2 2 2 3 2 3 2 2" xfId="36477" xr:uid="{00000000-0005-0000-0000-0000F80F0000}"/>
    <cellStyle name="Normal 2 8 2 2 2 3 2 3 3" xfId="7020" xr:uid="{00000000-0005-0000-0000-0000F90F0000}"/>
    <cellStyle name="Normal 2 8 2 2 2 3 2 3 3 2" xfId="30589" xr:uid="{00000000-0005-0000-0000-0000FA0F0000}"/>
    <cellStyle name="Normal 2 8 2 2 2 3 2 3 4" xfId="18796" xr:uid="{00000000-0005-0000-0000-0000FB0F0000}"/>
    <cellStyle name="Normal 2 8 2 2 2 3 2 3 5" xfId="24701" xr:uid="{00000000-0005-0000-0000-0000FC0F0000}"/>
    <cellStyle name="Normal 2 8 2 2 2 3 2 4" xfId="1868" xr:uid="{00000000-0005-0000-0000-0000FD0F0000}"/>
    <cellStyle name="Normal 2 8 2 2 2 3 2 4 2" xfId="13644" xr:uid="{00000000-0005-0000-0000-0000FE0F0000}"/>
    <cellStyle name="Normal 2 8 2 2 2 3 2 4 2 2" xfId="37213" xr:uid="{00000000-0005-0000-0000-0000FF0F0000}"/>
    <cellStyle name="Normal 2 8 2 2 2 3 2 4 3" xfId="7756" xr:uid="{00000000-0005-0000-0000-000000100000}"/>
    <cellStyle name="Normal 2 8 2 2 2 3 2 4 3 2" xfId="31325" xr:uid="{00000000-0005-0000-0000-000001100000}"/>
    <cellStyle name="Normal 2 8 2 2 2 3 2 4 4" xfId="19532" xr:uid="{00000000-0005-0000-0000-000002100000}"/>
    <cellStyle name="Normal 2 8 2 2 2 3 2 4 5" xfId="25437" xr:uid="{00000000-0005-0000-0000-000003100000}"/>
    <cellStyle name="Normal 2 8 2 2 2 3 2 5" xfId="2604" xr:uid="{00000000-0005-0000-0000-000004100000}"/>
    <cellStyle name="Normal 2 8 2 2 2 3 2 5 2" xfId="14380" xr:uid="{00000000-0005-0000-0000-000005100000}"/>
    <cellStyle name="Normal 2 8 2 2 2 3 2 5 2 2" xfId="37949" xr:uid="{00000000-0005-0000-0000-000006100000}"/>
    <cellStyle name="Normal 2 8 2 2 2 3 2 5 3" xfId="8492" xr:uid="{00000000-0005-0000-0000-000007100000}"/>
    <cellStyle name="Normal 2 8 2 2 2 3 2 5 3 2" xfId="32061" xr:uid="{00000000-0005-0000-0000-000008100000}"/>
    <cellStyle name="Normal 2 8 2 2 2 3 2 5 4" xfId="20268" xr:uid="{00000000-0005-0000-0000-000009100000}"/>
    <cellStyle name="Normal 2 8 2 2 2 3 2 5 5" xfId="26173" xr:uid="{00000000-0005-0000-0000-00000A100000}"/>
    <cellStyle name="Normal 2 8 2 2 2 3 2 6" xfId="3340" xr:uid="{00000000-0005-0000-0000-00000B100000}"/>
    <cellStyle name="Normal 2 8 2 2 2 3 2 6 2" xfId="15116" xr:uid="{00000000-0005-0000-0000-00000C100000}"/>
    <cellStyle name="Normal 2 8 2 2 2 3 2 6 2 2" xfId="38685" xr:uid="{00000000-0005-0000-0000-00000D100000}"/>
    <cellStyle name="Normal 2 8 2 2 2 3 2 6 3" xfId="9228" xr:uid="{00000000-0005-0000-0000-00000E100000}"/>
    <cellStyle name="Normal 2 8 2 2 2 3 2 6 3 2" xfId="32797" xr:uid="{00000000-0005-0000-0000-00000F100000}"/>
    <cellStyle name="Normal 2 8 2 2 2 3 2 6 4" xfId="21004" xr:uid="{00000000-0005-0000-0000-000010100000}"/>
    <cellStyle name="Normal 2 8 2 2 2 3 2 6 5" xfId="26909" xr:uid="{00000000-0005-0000-0000-000011100000}"/>
    <cellStyle name="Normal 2 8 2 2 2 3 2 7" xfId="4076" xr:uid="{00000000-0005-0000-0000-000012100000}"/>
    <cellStyle name="Normal 2 8 2 2 2 3 2 7 2" xfId="15852" xr:uid="{00000000-0005-0000-0000-000013100000}"/>
    <cellStyle name="Normal 2 8 2 2 2 3 2 7 2 2" xfId="39421" xr:uid="{00000000-0005-0000-0000-000014100000}"/>
    <cellStyle name="Normal 2 8 2 2 2 3 2 7 3" xfId="9964" xr:uid="{00000000-0005-0000-0000-000015100000}"/>
    <cellStyle name="Normal 2 8 2 2 2 3 2 7 3 2" xfId="33533" xr:uid="{00000000-0005-0000-0000-000016100000}"/>
    <cellStyle name="Normal 2 8 2 2 2 3 2 7 4" xfId="21740" xr:uid="{00000000-0005-0000-0000-000017100000}"/>
    <cellStyle name="Normal 2 8 2 2 2 3 2 7 5" xfId="27645" xr:uid="{00000000-0005-0000-0000-000018100000}"/>
    <cellStyle name="Normal 2 8 2 2 2 3 2 8" xfId="4812" xr:uid="{00000000-0005-0000-0000-000019100000}"/>
    <cellStyle name="Normal 2 8 2 2 2 3 2 8 2" xfId="16588" xr:uid="{00000000-0005-0000-0000-00001A100000}"/>
    <cellStyle name="Normal 2 8 2 2 2 3 2 8 2 2" xfId="40157" xr:uid="{00000000-0005-0000-0000-00001B100000}"/>
    <cellStyle name="Normal 2 8 2 2 2 3 2 8 3" xfId="10700" xr:uid="{00000000-0005-0000-0000-00001C100000}"/>
    <cellStyle name="Normal 2 8 2 2 2 3 2 8 3 2" xfId="34269" xr:uid="{00000000-0005-0000-0000-00001D100000}"/>
    <cellStyle name="Normal 2 8 2 2 2 3 2 8 4" xfId="22476" xr:uid="{00000000-0005-0000-0000-00001E100000}"/>
    <cellStyle name="Normal 2 8 2 2 2 3 2 8 5" xfId="28381" xr:uid="{00000000-0005-0000-0000-00001F100000}"/>
    <cellStyle name="Normal 2 8 2 2 2 3 2 9" xfId="5548" xr:uid="{00000000-0005-0000-0000-000020100000}"/>
    <cellStyle name="Normal 2 8 2 2 2 3 2 9 2" xfId="17324" xr:uid="{00000000-0005-0000-0000-000021100000}"/>
    <cellStyle name="Normal 2 8 2 2 2 3 2 9 2 2" xfId="40893" xr:uid="{00000000-0005-0000-0000-000022100000}"/>
    <cellStyle name="Normal 2 8 2 2 2 3 2 9 3" xfId="11436" xr:uid="{00000000-0005-0000-0000-000023100000}"/>
    <cellStyle name="Normal 2 8 2 2 2 3 2 9 3 2" xfId="35005" xr:uid="{00000000-0005-0000-0000-000024100000}"/>
    <cellStyle name="Normal 2 8 2 2 2 3 2 9 4" xfId="23212" xr:uid="{00000000-0005-0000-0000-000025100000}"/>
    <cellStyle name="Normal 2 8 2 2 2 3 2 9 5" xfId="29117" xr:uid="{00000000-0005-0000-0000-000026100000}"/>
    <cellStyle name="Normal 2 8 2 2 2 3 3" xfId="741" xr:uid="{00000000-0005-0000-0000-000027100000}"/>
    <cellStyle name="Normal 2 8 2 2 2 3 3 10" xfId="6655" xr:uid="{00000000-0005-0000-0000-000028100000}"/>
    <cellStyle name="Normal 2 8 2 2 2 3 3 10 2" xfId="30224" xr:uid="{00000000-0005-0000-0000-000029100000}"/>
    <cellStyle name="Normal 2 8 2 2 2 3 3 11" xfId="18431" xr:uid="{00000000-0005-0000-0000-00002A100000}"/>
    <cellStyle name="Normal 2 8 2 2 2 3 3 12" xfId="24336" xr:uid="{00000000-0005-0000-0000-00002B100000}"/>
    <cellStyle name="Normal 2 8 2 2 2 3 3 13" xfId="42000" xr:uid="{00000000-0005-0000-0000-00002C100000}"/>
    <cellStyle name="Normal 2 8 2 2 2 3 3 2" xfId="1502" xr:uid="{00000000-0005-0000-0000-00002D100000}"/>
    <cellStyle name="Normal 2 8 2 2 2 3 3 2 2" xfId="13279" xr:uid="{00000000-0005-0000-0000-00002E100000}"/>
    <cellStyle name="Normal 2 8 2 2 2 3 3 2 2 2" xfId="36848" xr:uid="{00000000-0005-0000-0000-00002F100000}"/>
    <cellStyle name="Normal 2 8 2 2 2 3 3 2 3" xfId="7391" xr:uid="{00000000-0005-0000-0000-000030100000}"/>
    <cellStyle name="Normal 2 8 2 2 2 3 3 2 3 2" xfId="30960" xr:uid="{00000000-0005-0000-0000-000031100000}"/>
    <cellStyle name="Normal 2 8 2 2 2 3 3 2 4" xfId="19167" xr:uid="{00000000-0005-0000-0000-000032100000}"/>
    <cellStyle name="Normal 2 8 2 2 2 3 3 2 5" xfId="25072" xr:uid="{00000000-0005-0000-0000-000033100000}"/>
    <cellStyle name="Normal 2 8 2 2 2 3 3 3" xfId="2239" xr:uid="{00000000-0005-0000-0000-000034100000}"/>
    <cellStyle name="Normal 2 8 2 2 2 3 3 3 2" xfId="14015" xr:uid="{00000000-0005-0000-0000-000035100000}"/>
    <cellStyle name="Normal 2 8 2 2 2 3 3 3 2 2" xfId="37584" xr:uid="{00000000-0005-0000-0000-000036100000}"/>
    <cellStyle name="Normal 2 8 2 2 2 3 3 3 3" xfId="8127" xr:uid="{00000000-0005-0000-0000-000037100000}"/>
    <cellStyle name="Normal 2 8 2 2 2 3 3 3 3 2" xfId="31696" xr:uid="{00000000-0005-0000-0000-000038100000}"/>
    <cellStyle name="Normal 2 8 2 2 2 3 3 3 4" xfId="19903" xr:uid="{00000000-0005-0000-0000-000039100000}"/>
    <cellStyle name="Normal 2 8 2 2 2 3 3 3 5" xfId="25808" xr:uid="{00000000-0005-0000-0000-00003A100000}"/>
    <cellStyle name="Normal 2 8 2 2 2 3 3 4" xfId="2975" xr:uid="{00000000-0005-0000-0000-00003B100000}"/>
    <cellStyle name="Normal 2 8 2 2 2 3 3 4 2" xfId="14751" xr:uid="{00000000-0005-0000-0000-00003C100000}"/>
    <cellStyle name="Normal 2 8 2 2 2 3 3 4 2 2" xfId="38320" xr:uid="{00000000-0005-0000-0000-00003D100000}"/>
    <cellStyle name="Normal 2 8 2 2 2 3 3 4 3" xfId="8863" xr:uid="{00000000-0005-0000-0000-00003E100000}"/>
    <cellStyle name="Normal 2 8 2 2 2 3 3 4 3 2" xfId="32432" xr:uid="{00000000-0005-0000-0000-00003F100000}"/>
    <cellStyle name="Normal 2 8 2 2 2 3 3 4 4" xfId="20639" xr:uid="{00000000-0005-0000-0000-000040100000}"/>
    <cellStyle name="Normal 2 8 2 2 2 3 3 4 5" xfId="26544" xr:uid="{00000000-0005-0000-0000-000041100000}"/>
    <cellStyle name="Normal 2 8 2 2 2 3 3 5" xfId="3711" xr:uid="{00000000-0005-0000-0000-000042100000}"/>
    <cellStyle name="Normal 2 8 2 2 2 3 3 5 2" xfId="15487" xr:uid="{00000000-0005-0000-0000-000043100000}"/>
    <cellStyle name="Normal 2 8 2 2 2 3 3 5 2 2" xfId="39056" xr:uid="{00000000-0005-0000-0000-000044100000}"/>
    <cellStyle name="Normal 2 8 2 2 2 3 3 5 3" xfId="9599" xr:uid="{00000000-0005-0000-0000-000045100000}"/>
    <cellStyle name="Normal 2 8 2 2 2 3 3 5 3 2" xfId="33168" xr:uid="{00000000-0005-0000-0000-000046100000}"/>
    <cellStyle name="Normal 2 8 2 2 2 3 3 5 4" xfId="21375" xr:uid="{00000000-0005-0000-0000-000047100000}"/>
    <cellStyle name="Normal 2 8 2 2 2 3 3 5 5" xfId="27280" xr:uid="{00000000-0005-0000-0000-000048100000}"/>
    <cellStyle name="Normal 2 8 2 2 2 3 3 6" xfId="4447" xr:uid="{00000000-0005-0000-0000-000049100000}"/>
    <cellStyle name="Normal 2 8 2 2 2 3 3 6 2" xfId="16223" xr:uid="{00000000-0005-0000-0000-00004A100000}"/>
    <cellStyle name="Normal 2 8 2 2 2 3 3 6 2 2" xfId="39792" xr:uid="{00000000-0005-0000-0000-00004B100000}"/>
    <cellStyle name="Normal 2 8 2 2 2 3 3 6 3" xfId="10335" xr:uid="{00000000-0005-0000-0000-00004C100000}"/>
    <cellStyle name="Normal 2 8 2 2 2 3 3 6 3 2" xfId="33904" xr:uid="{00000000-0005-0000-0000-00004D100000}"/>
    <cellStyle name="Normal 2 8 2 2 2 3 3 6 4" xfId="22111" xr:uid="{00000000-0005-0000-0000-00004E100000}"/>
    <cellStyle name="Normal 2 8 2 2 2 3 3 6 5" xfId="28016" xr:uid="{00000000-0005-0000-0000-00004F100000}"/>
    <cellStyle name="Normal 2 8 2 2 2 3 3 7" xfId="5183" xr:uid="{00000000-0005-0000-0000-000050100000}"/>
    <cellStyle name="Normal 2 8 2 2 2 3 3 7 2" xfId="16959" xr:uid="{00000000-0005-0000-0000-000051100000}"/>
    <cellStyle name="Normal 2 8 2 2 2 3 3 7 2 2" xfId="40528" xr:uid="{00000000-0005-0000-0000-000052100000}"/>
    <cellStyle name="Normal 2 8 2 2 2 3 3 7 3" xfId="11071" xr:uid="{00000000-0005-0000-0000-000053100000}"/>
    <cellStyle name="Normal 2 8 2 2 2 3 3 7 3 2" xfId="34640" xr:uid="{00000000-0005-0000-0000-000054100000}"/>
    <cellStyle name="Normal 2 8 2 2 2 3 3 7 4" xfId="22847" xr:uid="{00000000-0005-0000-0000-000055100000}"/>
    <cellStyle name="Normal 2 8 2 2 2 3 3 7 5" xfId="28752" xr:uid="{00000000-0005-0000-0000-000056100000}"/>
    <cellStyle name="Normal 2 8 2 2 2 3 3 8" xfId="5919" xr:uid="{00000000-0005-0000-0000-000057100000}"/>
    <cellStyle name="Normal 2 8 2 2 2 3 3 8 2" xfId="17695" xr:uid="{00000000-0005-0000-0000-000058100000}"/>
    <cellStyle name="Normal 2 8 2 2 2 3 3 8 2 2" xfId="41264" xr:uid="{00000000-0005-0000-0000-000059100000}"/>
    <cellStyle name="Normal 2 8 2 2 2 3 3 8 3" xfId="11807" xr:uid="{00000000-0005-0000-0000-00005A100000}"/>
    <cellStyle name="Normal 2 8 2 2 2 3 3 8 3 2" xfId="35376" xr:uid="{00000000-0005-0000-0000-00005B100000}"/>
    <cellStyle name="Normal 2 8 2 2 2 3 3 8 4" xfId="23583" xr:uid="{00000000-0005-0000-0000-00005C100000}"/>
    <cellStyle name="Normal 2 8 2 2 2 3 3 8 5" xfId="29488" xr:uid="{00000000-0005-0000-0000-00005D100000}"/>
    <cellStyle name="Normal 2 8 2 2 2 3 3 9" xfId="12543" xr:uid="{00000000-0005-0000-0000-00005E100000}"/>
    <cellStyle name="Normal 2 8 2 2 2 3 3 9 2" xfId="36112" xr:uid="{00000000-0005-0000-0000-00005F100000}"/>
    <cellStyle name="Normal 2 8 2 2 2 3 4" xfId="519" xr:uid="{00000000-0005-0000-0000-000060100000}"/>
    <cellStyle name="Normal 2 8 2 2 2 3 4 10" xfId="6433" xr:uid="{00000000-0005-0000-0000-000061100000}"/>
    <cellStyle name="Normal 2 8 2 2 2 3 4 10 2" xfId="30002" xr:uid="{00000000-0005-0000-0000-000062100000}"/>
    <cellStyle name="Normal 2 8 2 2 2 3 4 11" xfId="18209" xr:uid="{00000000-0005-0000-0000-000063100000}"/>
    <cellStyle name="Normal 2 8 2 2 2 3 4 12" xfId="24114" xr:uid="{00000000-0005-0000-0000-000064100000}"/>
    <cellStyle name="Normal 2 8 2 2 2 3 4 13" xfId="41778" xr:uid="{00000000-0005-0000-0000-000065100000}"/>
    <cellStyle name="Normal 2 8 2 2 2 3 4 2" xfId="1280" xr:uid="{00000000-0005-0000-0000-000066100000}"/>
    <cellStyle name="Normal 2 8 2 2 2 3 4 2 2" xfId="13057" xr:uid="{00000000-0005-0000-0000-000067100000}"/>
    <cellStyle name="Normal 2 8 2 2 2 3 4 2 2 2" xfId="36626" xr:uid="{00000000-0005-0000-0000-000068100000}"/>
    <cellStyle name="Normal 2 8 2 2 2 3 4 2 3" xfId="7169" xr:uid="{00000000-0005-0000-0000-000069100000}"/>
    <cellStyle name="Normal 2 8 2 2 2 3 4 2 3 2" xfId="30738" xr:uid="{00000000-0005-0000-0000-00006A100000}"/>
    <cellStyle name="Normal 2 8 2 2 2 3 4 2 4" xfId="18945" xr:uid="{00000000-0005-0000-0000-00006B100000}"/>
    <cellStyle name="Normal 2 8 2 2 2 3 4 2 5" xfId="24850" xr:uid="{00000000-0005-0000-0000-00006C100000}"/>
    <cellStyle name="Normal 2 8 2 2 2 3 4 3" xfId="2017" xr:uid="{00000000-0005-0000-0000-00006D100000}"/>
    <cellStyle name="Normal 2 8 2 2 2 3 4 3 2" xfId="13793" xr:uid="{00000000-0005-0000-0000-00006E100000}"/>
    <cellStyle name="Normal 2 8 2 2 2 3 4 3 2 2" xfId="37362" xr:uid="{00000000-0005-0000-0000-00006F100000}"/>
    <cellStyle name="Normal 2 8 2 2 2 3 4 3 3" xfId="7905" xr:uid="{00000000-0005-0000-0000-000070100000}"/>
    <cellStyle name="Normal 2 8 2 2 2 3 4 3 3 2" xfId="31474" xr:uid="{00000000-0005-0000-0000-000071100000}"/>
    <cellStyle name="Normal 2 8 2 2 2 3 4 3 4" xfId="19681" xr:uid="{00000000-0005-0000-0000-000072100000}"/>
    <cellStyle name="Normal 2 8 2 2 2 3 4 3 5" xfId="25586" xr:uid="{00000000-0005-0000-0000-000073100000}"/>
    <cellStyle name="Normal 2 8 2 2 2 3 4 4" xfId="2753" xr:uid="{00000000-0005-0000-0000-000074100000}"/>
    <cellStyle name="Normal 2 8 2 2 2 3 4 4 2" xfId="14529" xr:uid="{00000000-0005-0000-0000-000075100000}"/>
    <cellStyle name="Normal 2 8 2 2 2 3 4 4 2 2" xfId="38098" xr:uid="{00000000-0005-0000-0000-000076100000}"/>
    <cellStyle name="Normal 2 8 2 2 2 3 4 4 3" xfId="8641" xr:uid="{00000000-0005-0000-0000-000077100000}"/>
    <cellStyle name="Normal 2 8 2 2 2 3 4 4 3 2" xfId="32210" xr:uid="{00000000-0005-0000-0000-000078100000}"/>
    <cellStyle name="Normal 2 8 2 2 2 3 4 4 4" xfId="20417" xr:uid="{00000000-0005-0000-0000-000079100000}"/>
    <cellStyle name="Normal 2 8 2 2 2 3 4 4 5" xfId="26322" xr:uid="{00000000-0005-0000-0000-00007A100000}"/>
    <cellStyle name="Normal 2 8 2 2 2 3 4 5" xfId="3489" xr:uid="{00000000-0005-0000-0000-00007B100000}"/>
    <cellStyle name="Normal 2 8 2 2 2 3 4 5 2" xfId="15265" xr:uid="{00000000-0005-0000-0000-00007C100000}"/>
    <cellStyle name="Normal 2 8 2 2 2 3 4 5 2 2" xfId="38834" xr:uid="{00000000-0005-0000-0000-00007D100000}"/>
    <cellStyle name="Normal 2 8 2 2 2 3 4 5 3" xfId="9377" xr:uid="{00000000-0005-0000-0000-00007E100000}"/>
    <cellStyle name="Normal 2 8 2 2 2 3 4 5 3 2" xfId="32946" xr:uid="{00000000-0005-0000-0000-00007F100000}"/>
    <cellStyle name="Normal 2 8 2 2 2 3 4 5 4" xfId="21153" xr:uid="{00000000-0005-0000-0000-000080100000}"/>
    <cellStyle name="Normal 2 8 2 2 2 3 4 5 5" xfId="27058" xr:uid="{00000000-0005-0000-0000-000081100000}"/>
    <cellStyle name="Normal 2 8 2 2 2 3 4 6" xfId="4225" xr:uid="{00000000-0005-0000-0000-000082100000}"/>
    <cellStyle name="Normal 2 8 2 2 2 3 4 6 2" xfId="16001" xr:uid="{00000000-0005-0000-0000-000083100000}"/>
    <cellStyle name="Normal 2 8 2 2 2 3 4 6 2 2" xfId="39570" xr:uid="{00000000-0005-0000-0000-000084100000}"/>
    <cellStyle name="Normal 2 8 2 2 2 3 4 6 3" xfId="10113" xr:uid="{00000000-0005-0000-0000-000085100000}"/>
    <cellStyle name="Normal 2 8 2 2 2 3 4 6 3 2" xfId="33682" xr:uid="{00000000-0005-0000-0000-000086100000}"/>
    <cellStyle name="Normal 2 8 2 2 2 3 4 6 4" xfId="21889" xr:uid="{00000000-0005-0000-0000-000087100000}"/>
    <cellStyle name="Normal 2 8 2 2 2 3 4 6 5" xfId="27794" xr:uid="{00000000-0005-0000-0000-000088100000}"/>
    <cellStyle name="Normal 2 8 2 2 2 3 4 7" xfId="4961" xr:uid="{00000000-0005-0000-0000-000089100000}"/>
    <cellStyle name="Normal 2 8 2 2 2 3 4 7 2" xfId="16737" xr:uid="{00000000-0005-0000-0000-00008A100000}"/>
    <cellStyle name="Normal 2 8 2 2 2 3 4 7 2 2" xfId="40306" xr:uid="{00000000-0005-0000-0000-00008B100000}"/>
    <cellStyle name="Normal 2 8 2 2 2 3 4 7 3" xfId="10849" xr:uid="{00000000-0005-0000-0000-00008C100000}"/>
    <cellStyle name="Normal 2 8 2 2 2 3 4 7 3 2" xfId="34418" xr:uid="{00000000-0005-0000-0000-00008D100000}"/>
    <cellStyle name="Normal 2 8 2 2 2 3 4 7 4" xfId="22625" xr:uid="{00000000-0005-0000-0000-00008E100000}"/>
    <cellStyle name="Normal 2 8 2 2 2 3 4 7 5" xfId="28530" xr:uid="{00000000-0005-0000-0000-00008F100000}"/>
    <cellStyle name="Normal 2 8 2 2 2 3 4 8" xfId="5697" xr:uid="{00000000-0005-0000-0000-000090100000}"/>
    <cellStyle name="Normal 2 8 2 2 2 3 4 8 2" xfId="17473" xr:uid="{00000000-0005-0000-0000-000091100000}"/>
    <cellStyle name="Normal 2 8 2 2 2 3 4 8 2 2" xfId="41042" xr:uid="{00000000-0005-0000-0000-000092100000}"/>
    <cellStyle name="Normal 2 8 2 2 2 3 4 8 3" xfId="11585" xr:uid="{00000000-0005-0000-0000-000093100000}"/>
    <cellStyle name="Normal 2 8 2 2 2 3 4 8 3 2" xfId="35154" xr:uid="{00000000-0005-0000-0000-000094100000}"/>
    <cellStyle name="Normal 2 8 2 2 2 3 4 8 4" xfId="23361" xr:uid="{00000000-0005-0000-0000-000095100000}"/>
    <cellStyle name="Normal 2 8 2 2 2 3 4 8 5" xfId="29266" xr:uid="{00000000-0005-0000-0000-000096100000}"/>
    <cellStyle name="Normal 2 8 2 2 2 3 4 9" xfId="12321" xr:uid="{00000000-0005-0000-0000-000097100000}"/>
    <cellStyle name="Normal 2 8 2 2 2 3 4 9 2" xfId="35890" xr:uid="{00000000-0005-0000-0000-000098100000}"/>
    <cellStyle name="Normal 2 8 2 2 2 3 5" xfId="1058" xr:uid="{00000000-0005-0000-0000-000099100000}"/>
    <cellStyle name="Normal 2 8 2 2 2 3 5 2" xfId="12837" xr:uid="{00000000-0005-0000-0000-00009A100000}"/>
    <cellStyle name="Normal 2 8 2 2 2 3 5 2 2" xfId="36406" xr:uid="{00000000-0005-0000-0000-00009B100000}"/>
    <cellStyle name="Normal 2 8 2 2 2 3 5 3" xfId="6949" xr:uid="{00000000-0005-0000-0000-00009C100000}"/>
    <cellStyle name="Normal 2 8 2 2 2 3 5 3 2" xfId="30518" xr:uid="{00000000-0005-0000-0000-00009D100000}"/>
    <cellStyle name="Normal 2 8 2 2 2 3 5 4" xfId="18725" xr:uid="{00000000-0005-0000-0000-00009E100000}"/>
    <cellStyle name="Normal 2 8 2 2 2 3 5 5" xfId="24630" xr:uid="{00000000-0005-0000-0000-00009F100000}"/>
    <cellStyle name="Normal 2 8 2 2 2 3 6" xfId="1797" xr:uid="{00000000-0005-0000-0000-0000A0100000}"/>
    <cellStyle name="Normal 2 8 2 2 2 3 6 2" xfId="13573" xr:uid="{00000000-0005-0000-0000-0000A1100000}"/>
    <cellStyle name="Normal 2 8 2 2 2 3 6 2 2" xfId="37142" xr:uid="{00000000-0005-0000-0000-0000A2100000}"/>
    <cellStyle name="Normal 2 8 2 2 2 3 6 3" xfId="7685" xr:uid="{00000000-0005-0000-0000-0000A3100000}"/>
    <cellStyle name="Normal 2 8 2 2 2 3 6 3 2" xfId="31254" xr:uid="{00000000-0005-0000-0000-0000A4100000}"/>
    <cellStyle name="Normal 2 8 2 2 2 3 6 4" xfId="19461" xr:uid="{00000000-0005-0000-0000-0000A5100000}"/>
    <cellStyle name="Normal 2 8 2 2 2 3 6 5" xfId="25366" xr:uid="{00000000-0005-0000-0000-0000A6100000}"/>
    <cellStyle name="Normal 2 8 2 2 2 3 7" xfId="2533" xr:uid="{00000000-0005-0000-0000-0000A7100000}"/>
    <cellStyle name="Normal 2 8 2 2 2 3 7 2" xfId="14309" xr:uid="{00000000-0005-0000-0000-0000A8100000}"/>
    <cellStyle name="Normal 2 8 2 2 2 3 7 2 2" xfId="37878" xr:uid="{00000000-0005-0000-0000-0000A9100000}"/>
    <cellStyle name="Normal 2 8 2 2 2 3 7 3" xfId="8421" xr:uid="{00000000-0005-0000-0000-0000AA100000}"/>
    <cellStyle name="Normal 2 8 2 2 2 3 7 3 2" xfId="31990" xr:uid="{00000000-0005-0000-0000-0000AB100000}"/>
    <cellStyle name="Normal 2 8 2 2 2 3 7 4" xfId="20197" xr:uid="{00000000-0005-0000-0000-0000AC100000}"/>
    <cellStyle name="Normal 2 8 2 2 2 3 7 5" xfId="26102" xr:uid="{00000000-0005-0000-0000-0000AD100000}"/>
    <cellStyle name="Normal 2 8 2 2 2 3 8" xfId="3269" xr:uid="{00000000-0005-0000-0000-0000AE100000}"/>
    <cellStyle name="Normal 2 8 2 2 2 3 8 2" xfId="15045" xr:uid="{00000000-0005-0000-0000-0000AF100000}"/>
    <cellStyle name="Normal 2 8 2 2 2 3 8 2 2" xfId="38614" xr:uid="{00000000-0005-0000-0000-0000B0100000}"/>
    <cellStyle name="Normal 2 8 2 2 2 3 8 3" xfId="9157" xr:uid="{00000000-0005-0000-0000-0000B1100000}"/>
    <cellStyle name="Normal 2 8 2 2 2 3 8 3 2" xfId="32726" xr:uid="{00000000-0005-0000-0000-0000B2100000}"/>
    <cellStyle name="Normal 2 8 2 2 2 3 8 4" xfId="20933" xr:uid="{00000000-0005-0000-0000-0000B3100000}"/>
    <cellStyle name="Normal 2 8 2 2 2 3 8 5" xfId="26838" xr:uid="{00000000-0005-0000-0000-0000B4100000}"/>
    <cellStyle name="Normal 2 8 2 2 2 3 9" xfId="4005" xr:uid="{00000000-0005-0000-0000-0000B5100000}"/>
    <cellStyle name="Normal 2 8 2 2 2 3 9 2" xfId="15781" xr:uid="{00000000-0005-0000-0000-0000B6100000}"/>
    <cellStyle name="Normal 2 8 2 2 2 3 9 2 2" xfId="39350" xr:uid="{00000000-0005-0000-0000-0000B7100000}"/>
    <cellStyle name="Normal 2 8 2 2 2 3 9 3" xfId="9893" xr:uid="{00000000-0005-0000-0000-0000B8100000}"/>
    <cellStyle name="Normal 2 8 2 2 2 3 9 3 2" xfId="33462" xr:uid="{00000000-0005-0000-0000-0000B9100000}"/>
    <cellStyle name="Normal 2 8 2 2 2 3 9 4" xfId="21669" xr:uid="{00000000-0005-0000-0000-0000BA100000}"/>
    <cellStyle name="Normal 2 8 2 2 2 3 9 5" xfId="27574" xr:uid="{00000000-0005-0000-0000-0000BB100000}"/>
    <cellStyle name="Normal 2 8 2 2 2 4" xfId="366" xr:uid="{00000000-0005-0000-0000-0000BC100000}"/>
    <cellStyle name="Normal 2 8 2 2 2 4 10" xfId="12170" xr:uid="{00000000-0005-0000-0000-0000BD100000}"/>
    <cellStyle name="Normal 2 8 2 2 2 4 10 2" xfId="35739" xr:uid="{00000000-0005-0000-0000-0000BE100000}"/>
    <cellStyle name="Normal 2 8 2 2 2 4 11" xfId="6282" xr:uid="{00000000-0005-0000-0000-0000BF100000}"/>
    <cellStyle name="Normal 2 8 2 2 2 4 11 2" xfId="29851" xr:uid="{00000000-0005-0000-0000-0000C0100000}"/>
    <cellStyle name="Normal 2 8 2 2 2 4 12" xfId="18058" xr:uid="{00000000-0005-0000-0000-0000C1100000}"/>
    <cellStyle name="Normal 2 8 2 2 2 4 13" xfId="23963" xr:uid="{00000000-0005-0000-0000-0000C2100000}"/>
    <cellStyle name="Normal 2 8 2 2 2 4 14" xfId="41627" xr:uid="{00000000-0005-0000-0000-0000C3100000}"/>
    <cellStyle name="Normal 2 8 2 2 2 4 2" xfId="811" xr:uid="{00000000-0005-0000-0000-0000C4100000}"/>
    <cellStyle name="Normal 2 8 2 2 2 4 2 10" xfId="6724" xr:uid="{00000000-0005-0000-0000-0000C5100000}"/>
    <cellStyle name="Normal 2 8 2 2 2 4 2 10 2" xfId="30293" xr:uid="{00000000-0005-0000-0000-0000C6100000}"/>
    <cellStyle name="Normal 2 8 2 2 2 4 2 11" xfId="18500" xr:uid="{00000000-0005-0000-0000-0000C7100000}"/>
    <cellStyle name="Normal 2 8 2 2 2 4 2 12" xfId="24405" xr:uid="{00000000-0005-0000-0000-0000C8100000}"/>
    <cellStyle name="Normal 2 8 2 2 2 4 2 13" xfId="42069" xr:uid="{00000000-0005-0000-0000-0000C9100000}"/>
    <cellStyle name="Normal 2 8 2 2 2 4 2 2" xfId="1571" xr:uid="{00000000-0005-0000-0000-0000CA100000}"/>
    <cellStyle name="Normal 2 8 2 2 2 4 2 2 2" xfId="13348" xr:uid="{00000000-0005-0000-0000-0000CB100000}"/>
    <cellStyle name="Normal 2 8 2 2 2 4 2 2 2 2" xfId="36917" xr:uid="{00000000-0005-0000-0000-0000CC100000}"/>
    <cellStyle name="Normal 2 8 2 2 2 4 2 2 3" xfId="7460" xr:uid="{00000000-0005-0000-0000-0000CD100000}"/>
    <cellStyle name="Normal 2 8 2 2 2 4 2 2 3 2" xfId="31029" xr:uid="{00000000-0005-0000-0000-0000CE100000}"/>
    <cellStyle name="Normal 2 8 2 2 2 4 2 2 4" xfId="19236" xr:uid="{00000000-0005-0000-0000-0000CF100000}"/>
    <cellStyle name="Normal 2 8 2 2 2 4 2 2 5" xfId="25141" xr:uid="{00000000-0005-0000-0000-0000D0100000}"/>
    <cellStyle name="Normal 2 8 2 2 2 4 2 3" xfId="2308" xr:uid="{00000000-0005-0000-0000-0000D1100000}"/>
    <cellStyle name="Normal 2 8 2 2 2 4 2 3 2" xfId="14084" xr:uid="{00000000-0005-0000-0000-0000D2100000}"/>
    <cellStyle name="Normal 2 8 2 2 2 4 2 3 2 2" xfId="37653" xr:uid="{00000000-0005-0000-0000-0000D3100000}"/>
    <cellStyle name="Normal 2 8 2 2 2 4 2 3 3" xfId="8196" xr:uid="{00000000-0005-0000-0000-0000D4100000}"/>
    <cellStyle name="Normal 2 8 2 2 2 4 2 3 3 2" xfId="31765" xr:uid="{00000000-0005-0000-0000-0000D5100000}"/>
    <cellStyle name="Normal 2 8 2 2 2 4 2 3 4" xfId="19972" xr:uid="{00000000-0005-0000-0000-0000D6100000}"/>
    <cellStyle name="Normal 2 8 2 2 2 4 2 3 5" xfId="25877" xr:uid="{00000000-0005-0000-0000-0000D7100000}"/>
    <cellStyle name="Normal 2 8 2 2 2 4 2 4" xfId="3044" xr:uid="{00000000-0005-0000-0000-0000D8100000}"/>
    <cellStyle name="Normal 2 8 2 2 2 4 2 4 2" xfId="14820" xr:uid="{00000000-0005-0000-0000-0000D9100000}"/>
    <cellStyle name="Normal 2 8 2 2 2 4 2 4 2 2" xfId="38389" xr:uid="{00000000-0005-0000-0000-0000DA100000}"/>
    <cellStyle name="Normal 2 8 2 2 2 4 2 4 3" xfId="8932" xr:uid="{00000000-0005-0000-0000-0000DB100000}"/>
    <cellStyle name="Normal 2 8 2 2 2 4 2 4 3 2" xfId="32501" xr:uid="{00000000-0005-0000-0000-0000DC100000}"/>
    <cellStyle name="Normal 2 8 2 2 2 4 2 4 4" xfId="20708" xr:uid="{00000000-0005-0000-0000-0000DD100000}"/>
    <cellStyle name="Normal 2 8 2 2 2 4 2 4 5" xfId="26613" xr:uid="{00000000-0005-0000-0000-0000DE100000}"/>
    <cellStyle name="Normal 2 8 2 2 2 4 2 5" xfId="3780" xr:uid="{00000000-0005-0000-0000-0000DF100000}"/>
    <cellStyle name="Normal 2 8 2 2 2 4 2 5 2" xfId="15556" xr:uid="{00000000-0005-0000-0000-0000E0100000}"/>
    <cellStyle name="Normal 2 8 2 2 2 4 2 5 2 2" xfId="39125" xr:uid="{00000000-0005-0000-0000-0000E1100000}"/>
    <cellStyle name="Normal 2 8 2 2 2 4 2 5 3" xfId="9668" xr:uid="{00000000-0005-0000-0000-0000E2100000}"/>
    <cellStyle name="Normal 2 8 2 2 2 4 2 5 3 2" xfId="33237" xr:uid="{00000000-0005-0000-0000-0000E3100000}"/>
    <cellStyle name="Normal 2 8 2 2 2 4 2 5 4" xfId="21444" xr:uid="{00000000-0005-0000-0000-0000E4100000}"/>
    <cellStyle name="Normal 2 8 2 2 2 4 2 5 5" xfId="27349" xr:uid="{00000000-0005-0000-0000-0000E5100000}"/>
    <cellStyle name="Normal 2 8 2 2 2 4 2 6" xfId="4516" xr:uid="{00000000-0005-0000-0000-0000E6100000}"/>
    <cellStyle name="Normal 2 8 2 2 2 4 2 6 2" xfId="16292" xr:uid="{00000000-0005-0000-0000-0000E7100000}"/>
    <cellStyle name="Normal 2 8 2 2 2 4 2 6 2 2" xfId="39861" xr:uid="{00000000-0005-0000-0000-0000E8100000}"/>
    <cellStyle name="Normal 2 8 2 2 2 4 2 6 3" xfId="10404" xr:uid="{00000000-0005-0000-0000-0000E9100000}"/>
    <cellStyle name="Normal 2 8 2 2 2 4 2 6 3 2" xfId="33973" xr:uid="{00000000-0005-0000-0000-0000EA100000}"/>
    <cellStyle name="Normal 2 8 2 2 2 4 2 6 4" xfId="22180" xr:uid="{00000000-0005-0000-0000-0000EB100000}"/>
    <cellStyle name="Normal 2 8 2 2 2 4 2 6 5" xfId="28085" xr:uid="{00000000-0005-0000-0000-0000EC100000}"/>
    <cellStyle name="Normal 2 8 2 2 2 4 2 7" xfId="5252" xr:uid="{00000000-0005-0000-0000-0000ED100000}"/>
    <cellStyle name="Normal 2 8 2 2 2 4 2 7 2" xfId="17028" xr:uid="{00000000-0005-0000-0000-0000EE100000}"/>
    <cellStyle name="Normal 2 8 2 2 2 4 2 7 2 2" xfId="40597" xr:uid="{00000000-0005-0000-0000-0000EF100000}"/>
    <cellStyle name="Normal 2 8 2 2 2 4 2 7 3" xfId="11140" xr:uid="{00000000-0005-0000-0000-0000F0100000}"/>
    <cellStyle name="Normal 2 8 2 2 2 4 2 7 3 2" xfId="34709" xr:uid="{00000000-0005-0000-0000-0000F1100000}"/>
    <cellStyle name="Normal 2 8 2 2 2 4 2 7 4" xfId="22916" xr:uid="{00000000-0005-0000-0000-0000F2100000}"/>
    <cellStyle name="Normal 2 8 2 2 2 4 2 7 5" xfId="28821" xr:uid="{00000000-0005-0000-0000-0000F3100000}"/>
    <cellStyle name="Normal 2 8 2 2 2 4 2 8" xfId="5988" xr:uid="{00000000-0005-0000-0000-0000F4100000}"/>
    <cellStyle name="Normal 2 8 2 2 2 4 2 8 2" xfId="17764" xr:uid="{00000000-0005-0000-0000-0000F5100000}"/>
    <cellStyle name="Normal 2 8 2 2 2 4 2 8 2 2" xfId="41333" xr:uid="{00000000-0005-0000-0000-0000F6100000}"/>
    <cellStyle name="Normal 2 8 2 2 2 4 2 8 3" xfId="11876" xr:uid="{00000000-0005-0000-0000-0000F7100000}"/>
    <cellStyle name="Normal 2 8 2 2 2 4 2 8 3 2" xfId="35445" xr:uid="{00000000-0005-0000-0000-0000F8100000}"/>
    <cellStyle name="Normal 2 8 2 2 2 4 2 8 4" xfId="23652" xr:uid="{00000000-0005-0000-0000-0000F9100000}"/>
    <cellStyle name="Normal 2 8 2 2 2 4 2 8 5" xfId="29557" xr:uid="{00000000-0005-0000-0000-0000FA100000}"/>
    <cellStyle name="Normal 2 8 2 2 2 4 2 9" xfId="12612" xr:uid="{00000000-0005-0000-0000-0000FB100000}"/>
    <cellStyle name="Normal 2 8 2 2 2 4 2 9 2" xfId="36181" xr:uid="{00000000-0005-0000-0000-0000FC100000}"/>
    <cellStyle name="Normal 2 8 2 2 2 4 3" xfId="1128" xr:uid="{00000000-0005-0000-0000-0000FD100000}"/>
    <cellStyle name="Normal 2 8 2 2 2 4 3 2" xfId="12906" xr:uid="{00000000-0005-0000-0000-0000FE100000}"/>
    <cellStyle name="Normal 2 8 2 2 2 4 3 2 2" xfId="36475" xr:uid="{00000000-0005-0000-0000-0000FF100000}"/>
    <cellStyle name="Normal 2 8 2 2 2 4 3 3" xfId="7018" xr:uid="{00000000-0005-0000-0000-000000110000}"/>
    <cellStyle name="Normal 2 8 2 2 2 4 3 3 2" xfId="30587" xr:uid="{00000000-0005-0000-0000-000001110000}"/>
    <cellStyle name="Normal 2 8 2 2 2 4 3 4" xfId="18794" xr:uid="{00000000-0005-0000-0000-000002110000}"/>
    <cellStyle name="Normal 2 8 2 2 2 4 3 5" xfId="24699" xr:uid="{00000000-0005-0000-0000-000003110000}"/>
    <cellStyle name="Normal 2 8 2 2 2 4 4" xfId="1866" xr:uid="{00000000-0005-0000-0000-000004110000}"/>
    <cellStyle name="Normal 2 8 2 2 2 4 4 2" xfId="13642" xr:uid="{00000000-0005-0000-0000-000005110000}"/>
    <cellStyle name="Normal 2 8 2 2 2 4 4 2 2" xfId="37211" xr:uid="{00000000-0005-0000-0000-000006110000}"/>
    <cellStyle name="Normal 2 8 2 2 2 4 4 3" xfId="7754" xr:uid="{00000000-0005-0000-0000-000007110000}"/>
    <cellStyle name="Normal 2 8 2 2 2 4 4 3 2" xfId="31323" xr:uid="{00000000-0005-0000-0000-000008110000}"/>
    <cellStyle name="Normal 2 8 2 2 2 4 4 4" xfId="19530" xr:uid="{00000000-0005-0000-0000-000009110000}"/>
    <cellStyle name="Normal 2 8 2 2 2 4 4 5" xfId="25435" xr:uid="{00000000-0005-0000-0000-00000A110000}"/>
    <cellStyle name="Normal 2 8 2 2 2 4 5" xfId="2602" xr:uid="{00000000-0005-0000-0000-00000B110000}"/>
    <cellStyle name="Normal 2 8 2 2 2 4 5 2" xfId="14378" xr:uid="{00000000-0005-0000-0000-00000C110000}"/>
    <cellStyle name="Normal 2 8 2 2 2 4 5 2 2" xfId="37947" xr:uid="{00000000-0005-0000-0000-00000D110000}"/>
    <cellStyle name="Normal 2 8 2 2 2 4 5 3" xfId="8490" xr:uid="{00000000-0005-0000-0000-00000E110000}"/>
    <cellStyle name="Normal 2 8 2 2 2 4 5 3 2" xfId="32059" xr:uid="{00000000-0005-0000-0000-00000F110000}"/>
    <cellStyle name="Normal 2 8 2 2 2 4 5 4" xfId="20266" xr:uid="{00000000-0005-0000-0000-000010110000}"/>
    <cellStyle name="Normal 2 8 2 2 2 4 5 5" xfId="26171" xr:uid="{00000000-0005-0000-0000-000011110000}"/>
    <cellStyle name="Normal 2 8 2 2 2 4 6" xfId="3338" xr:uid="{00000000-0005-0000-0000-000012110000}"/>
    <cellStyle name="Normal 2 8 2 2 2 4 6 2" xfId="15114" xr:uid="{00000000-0005-0000-0000-000013110000}"/>
    <cellStyle name="Normal 2 8 2 2 2 4 6 2 2" xfId="38683" xr:uid="{00000000-0005-0000-0000-000014110000}"/>
    <cellStyle name="Normal 2 8 2 2 2 4 6 3" xfId="9226" xr:uid="{00000000-0005-0000-0000-000015110000}"/>
    <cellStyle name="Normal 2 8 2 2 2 4 6 3 2" xfId="32795" xr:uid="{00000000-0005-0000-0000-000016110000}"/>
    <cellStyle name="Normal 2 8 2 2 2 4 6 4" xfId="21002" xr:uid="{00000000-0005-0000-0000-000017110000}"/>
    <cellStyle name="Normal 2 8 2 2 2 4 6 5" xfId="26907" xr:uid="{00000000-0005-0000-0000-000018110000}"/>
    <cellStyle name="Normal 2 8 2 2 2 4 7" xfId="4074" xr:uid="{00000000-0005-0000-0000-000019110000}"/>
    <cellStyle name="Normal 2 8 2 2 2 4 7 2" xfId="15850" xr:uid="{00000000-0005-0000-0000-00001A110000}"/>
    <cellStyle name="Normal 2 8 2 2 2 4 7 2 2" xfId="39419" xr:uid="{00000000-0005-0000-0000-00001B110000}"/>
    <cellStyle name="Normal 2 8 2 2 2 4 7 3" xfId="9962" xr:uid="{00000000-0005-0000-0000-00001C110000}"/>
    <cellStyle name="Normal 2 8 2 2 2 4 7 3 2" xfId="33531" xr:uid="{00000000-0005-0000-0000-00001D110000}"/>
    <cellStyle name="Normal 2 8 2 2 2 4 7 4" xfId="21738" xr:uid="{00000000-0005-0000-0000-00001E110000}"/>
    <cellStyle name="Normal 2 8 2 2 2 4 7 5" xfId="27643" xr:uid="{00000000-0005-0000-0000-00001F110000}"/>
    <cellStyle name="Normal 2 8 2 2 2 4 8" xfId="4810" xr:uid="{00000000-0005-0000-0000-000020110000}"/>
    <cellStyle name="Normal 2 8 2 2 2 4 8 2" xfId="16586" xr:uid="{00000000-0005-0000-0000-000021110000}"/>
    <cellStyle name="Normal 2 8 2 2 2 4 8 2 2" xfId="40155" xr:uid="{00000000-0005-0000-0000-000022110000}"/>
    <cellStyle name="Normal 2 8 2 2 2 4 8 3" xfId="10698" xr:uid="{00000000-0005-0000-0000-000023110000}"/>
    <cellStyle name="Normal 2 8 2 2 2 4 8 3 2" xfId="34267" xr:uid="{00000000-0005-0000-0000-000024110000}"/>
    <cellStyle name="Normal 2 8 2 2 2 4 8 4" xfId="22474" xr:uid="{00000000-0005-0000-0000-000025110000}"/>
    <cellStyle name="Normal 2 8 2 2 2 4 8 5" xfId="28379" xr:uid="{00000000-0005-0000-0000-000026110000}"/>
    <cellStyle name="Normal 2 8 2 2 2 4 9" xfId="5546" xr:uid="{00000000-0005-0000-0000-000027110000}"/>
    <cellStyle name="Normal 2 8 2 2 2 4 9 2" xfId="17322" xr:uid="{00000000-0005-0000-0000-000028110000}"/>
    <cellStyle name="Normal 2 8 2 2 2 4 9 2 2" xfId="40891" xr:uid="{00000000-0005-0000-0000-000029110000}"/>
    <cellStyle name="Normal 2 8 2 2 2 4 9 3" xfId="11434" xr:uid="{00000000-0005-0000-0000-00002A110000}"/>
    <cellStyle name="Normal 2 8 2 2 2 4 9 3 2" xfId="35003" xr:uid="{00000000-0005-0000-0000-00002B110000}"/>
    <cellStyle name="Normal 2 8 2 2 2 4 9 4" xfId="23210" xr:uid="{00000000-0005-0000-0000-00002C110000}"/>
    <cellStyle name="Normal 2 8 2 2 2 4 9 5" xfId="29115" xr:uid="{00000000-0005-0000-0000-00002D110000}"/>
    <cellStyle name="Normal 2 8 2 2 2 5" xfId="693" xr:uid="{00000000-0005-0000-0000-00002E110000}"/>
    <cellStyle name="Normal 2 8 2 2 2 5 10" xfId="6607" xr:uid="{00000000-0005-0000-0000-00002F110000}"/>
    <cellStyle name="Normal 2 8 2 2 2 5 10 2" xfId="30176" xr:uid="{00000000-0005-0000-0000-000030110000}"/>
    <cellStyle name="Normal 2 8 2 2 2 5 11" xfId="18383" xr:uid="{00000000-0005-0000-0000-000031110000}"/>
    <cellStyle name="Normal 2 8 2 2 2 5 12" xfId="24288" xr:uid="{00000000-0005-0000-0000-000032110000}"/>
    <cellStyle name="Normal 2 8 2 2 2 5 13" xfId="41952" xr:uid="{00000000-0005-0000-0000-000033110000}"/>
    <cellStyle name="Normal 2 8 2 2 2 5 2" xfId="1454" xr:uid="{00000000-0005-0000-0000-000034110000}"/>
    <cellStyle name="Normal 2 8 2 2 2 5 2 2" xfId="13231" xr:uid="{00000000-0005-0000-0000-000035110000}"/>
    <cellStyle name="Normal 2 8 2 2 2 5 2 2 2" xfId="36800" xr:uid="{00000000-0005-0000-0000-000036110000}"/>
    <cellStyle name="Normal 2 8 2 2 2 5 2 3" xfId="7343" xr:uid="{00000000-0005-0000-0000-000037110000}"/>
    <cellStyle name="Normal 2 8 2 2 2 5 2 3 2" xfId="30912" xr:uid="{00000000-0005-0000-0000-000038110000}"/>
    <cellStyle name="Normal 2 8 2 2 2 5 2 4" xfId="19119" xr:uid="{00000000-0005-0000-0000-000039110000}"/>
    <cellStyle name="Normal 2 8 2 2 2 5 2 5" xfId="25024" xr:uid="{00000000-0005-0000-0000-00003A110000}"/>
    <cellStyle name="Normal 2 8 2 2 2 5 3" xfId="2191" xr:uid="{00000000-0005-0000-0000-00003B110000}"/>
    <cellStyle name="Normal 2 8 2 2 2 5 3 2" xfId="13967" xr:uid="{00000000-0005-0000-0000-00003C110000}"/>
    <cellStyle name="Normal 2 8 2 2 2 5 3 2 2" xfId="37536" xr:uid="{00000000-0005-0000-0000-00003D110000}"/>
    <cellStyle name="Normal 2 8 2 2 2 5 3 3" xfId="8079" xr:uid="{00000000-0005-0000-0000-00003E110000}"/>
    <cellStyle name="Normal 2 8 2 2 2 5 3 3 2" xfId="31648" xr:uid="{00000000-0005-0000-0000-00003F110000}"/>
    <cellStyle name="Normal 2 8 2 2 2 5 3 4" xfId="19855" xr:uid="{00000000-0005-0000-0000-000040110000}"/>
    <cellStyle name="Normal 2 8 2 2 2 5 3 5" xfId="25760" xr:uid="{00000000-0005-0000-0000-000041110000}"/>
    <cellStyle name="Normal 2 8 2 2 2 5 4" xfId="2927" xr:uid="{00000000-0005-0000-0000-000042110000}"/>
    <cellStyle name="Normal 2 8 2 2 2 5 4 2" xfId="14703" xr:uid="{00000000-0005-0000-0000-000043110000}"/>
    <cellStyle name="Normal 2 8 2 2 2 5 4 2 2" xfId="38272" xr:uid="{00000000-0005-0000-0000-000044110000}"/>
    <cellStyle name="Normal 2 8 2 2 2 5 4 3" xfId="8815" xr:uid="{00000000-0005-0000-0000-000045110000}"/>
    <cellStyle name="Normal 2 8 2 2 2 5 4 3 2" xfId="32384" xr:uid="{00000000-0005-0000-0000-000046110000}"/>
    <cellStyle name="Normal 2 8 2 2 2 5 4 4" xfId="20591" xr:uid="{00000000-0005-0000-0000-000047110000}"/>
    <cellStyle name="Normal 2 8 2 2 2 5 4 5" xfId="26496" xr:uid="{00000000-0005-0000-0000-000048110000}"/>
    <cellStyle name="Normal 2 8 2 2 2 5 5" xfId="3663" xr:uid="{00000000-0005-0000-0000-000049110000}"/>
    <cellStyle name="Normal 2 8 2 2 2 5 5 2" xfId="15439" xr:uid="{00000000-0005-0000-0000-00004A110000}"/>
    <cellStyle name="Normal 2 8 2 2 2 5 5 2 2" xfId="39008" xr:uid="{00000000-0005-0000-0000-00004B110000}"/>
    <cellStyle name="Normal 2 8 2 2 2 5 5 3" xfId="9551" xr:uid="{00000000-0005-0000-0000-00004C110000}"/>
    <cellStyle name="Normal 2 8 2 2 2 5 5 3 2" xfId="33120" xr:uid="{00000000-0005-0000-0000-00004D110000}"/>
    <cellStyle name="Normal 2 8 2 2 2 5 5 4" xfId="21327" xr:uid="{00000000-0005-0000-0000-00004E110000}"/>
    <cellStyle name="Normal 2 8 2 2 2 5 5 5" xfId="27232" xr:uid="{00000000-0005-0000-0000-00004F110000}"/>
    <cellStyle name="Normal 2 8 2 2 2 5 6" xfId="4399" xr:uid="{00000000-0005-0000-0000-000050110000}"/>
    <cellStyle name="Normal 2 8 2 2 2 5 6 2" xfId="16175" xr:uid="{00000000-0005-0000-0000-000051110000}"/>
    <cellStyle name="Normal 2 8 2 2 2 5 6 2 2" xfId="39744" xr:uid="{00000000-0005-0000-0000-000052110000}"/>
    <cellStyle name="Normal 2 8 2 2 2 5 6 3" xfId="10287" xr:uid="{00000000-0005-0000-0000-000053110000}"/>
    <cellStyle name="Normal 2 8 2 2 2 5 6 3 2" xfId="33856" xr:uid="{00000000-0005-0000-0000-000054110000}"/>
    <cellStyle name="Normal 2 8 2 2 2 5 6 4" xfId="22063" xr:uid="{00000000-0005-0000-0000-000055110000}"/>
    <cellStyle name="Normal 2 8 2 2 2 5 6 5" xfId="27968" xr:uid="{00000000-0005-0000-0000-000056110000}"/>
    <cellStyle name="Normal 2 8 2 2 2 5 7" xfId="5135" xr:uid="{00000000-0005-0000-0000-000057110000}"/>
    <cellStyle name="Normal 2 8 2 2 2 5 7 2" xfId="16911" xr:uid="{00000000-0005-0000-0000-000058110000}"/>
    <cellStyle name="Normal 2 8 2 2 2 5 7 2 2" xfId="40480" xr:uid="{00000000-0005-0000-0000-000059110000}"/>
    <cellStyle name="Normal 2 8 2 2 2 5 7 3" xfId="11023" xr:uid="{00000000-0005-0000-0000-00005A110000}"/>
    <cellStyle name="Normal 2 8 2 2 2 5 7 3 2" xfId="34592" xr:uid="{00000000-0005-0000-0000-00005B110000}"/>
    <cellStyle name="Normal 2 8 2 2 2 5 7 4" xfId="22799" xr:uid="{00000000-0005-0000-0000-00005C110000}"/>
    <cellStyle name="Normal 2 8 2 2 2 5 7 5" xfId="28704" xr:uid="{00000000-0005-0000-0000-00005D110000}"/>
    <cellStyle name="Normal 2 8 2 2 2 5 8" xfId="5871" xr:uid="{00000000-0005-0000-0000-00005E110000}"/>
    <cellStyle name="Normal 2 8 2 2 2 5 8 2" xfId="17647" xr:uid="{00000000-0005-0000-0000-00005F110000}"/>
    <cellStyle name="Normal 2 8 2 2 2 5 8 2 2" xfId="41216" xr:uid="{00000000-0005-0000-0000-000060110000}"/>
    <cellStyle name="Normal 2 8 2 2 2 5 8 3" xfId="11759" xr:uid="{00000000-0005-0000-0000-000061110000}"/>
    <cellStyle name="Normal 2 8 2 2 2 5 8 3 2" xfId="35328" xr:uid="{00000000-0005-0000-0000-000062110000}"/>
    <cellStyle name="Normal 2 8 2 2 2 5 8 4" xfId="23535" xr:uid="{00000000-0005-0000-0000-000063110000}"/>
    <cellStyle name="Normal 2 8 2 2 2 5 8 5" xfId="29440" xr:uid="{00000000-0005-0000-0000-000064110000}"/>
    <cellStyle name="Normal 2 8 2 2 2 5 9" xfId="12495" xr:uid="{00000000-0005-0000-0000-000065110000}"/>
    <cellStyle name="Normal 2 8 2 2 2 5 9 2" xfId="36064" xr:uid="{00000000-0005-0000-0000-000066110000}"/>
    <cellStyle name="Normal 2 8 2 2 2 6" xfId="517" xr:uid="{00000000-0005-0000-0000-000067110000}"/>
    <cellStyle name="Normal 2 8 2 2 2 6 10" xfId="6431" xr:uid="{00000000-0005-0000-0000-000068110000}"/>
    <cellStyle name="Normal 2 8 2 2 2 6 10 2" xfId="30000" xr:uid="{00000000-0005-0000-0000-000069110000}"/>
    <cellStyle name="Normal 2 8 2 2 2 6 11" xfId="18207" xr:uid="{00000000-0005-0000-0000-00006A110000}"/>
    <cellStyle name="Normal 2 8 2 2 2 6 12" xfId="24112" xr:uid="{00000000-0005-0000-0000-00006B110000}"/>
    <cellStyle name="Normal 2 8 2 2 2 6 13" xfId="41776" xr:uid="{00000000-0005-0000-0000-00006C110000}"/>
    <cellStyle name="Normal 2 8 2 2 2 6 2" xfId="1278" xr:uid="{00000000-0005-0000-0000-00006D110000}"/>
    <cellStyle name="Normal 2 8 2 2 2 6 2 2" xfId="13055" xr:uid="{00000000-0005-0000-0000-00006E110000}"/>
    <cellStyle name="Normal 2 8 2 2 2 6 2 2 2" xfId="36624" xr:uid="{00000000-0005-0000-0000-00006F110000}"/>
    <cellStyle name="Normal 2 8 2 2 2 6 2 3" xfId="7167" xr:uid="{00000000-0005-0000-0000-000070110000}"/>
    <cellStyle name="Normal 2 8 2 2 2 6 2 3 2" xfId="30736" xr:uid="{00000000-0005-0000-0000-000071110000}"/>
    <cellStyle name="Normal 2 8 2 2 2 6 2 4" xfId="18943" xr:uid="{00000000-0005-0000-0000-000072110000}"/>
    <cellStyle name="Normal 2 8 2 2 2 6 2 5" xfId="24848" xr:uid="{00000000-0005-0000-0000-000073110000}"/>
    <cellStyle name="Normal 2 8 2 2 2 6 3" xfId="2015" xr:uid="{00000000-0005-0000-0000-000074110000}"/>
    <cellStyle name="Normal 2 8 2 2 2 6 3 2" xfId="13791" xr:uid="{00000000-0005-0000-0000-000075110000}"/>
    <cellStyle name="Normal 2 8 2 2 2 6 3 2 2" xfId="37360" xr:uid="{00000000-0005-0000-0000-000076110000}"/>
    <cellStyle name="Normal 2 8 2 2 2 6 3 3" xfId="7903" xr:uid="{00000000-0005-0000-0000-000077110000}"/>
    <cellStyle name="Normal 2 8 2 2 2 6 3 3 2" xfId="31472" xr:uid="{00000000-0005-0000-0000-000078110000}"/>
    <cellStyle name="Normal 2 8 2 2 2 6 3 4" xfId="19679" xr:uid="{00000000-0005-0000-0000-000079110000}"/>
    <cellStyle name="Normal 2 8 2 2 2 6 3 5" xfId="25584" xr:uid="{00000000-0005-0000-0000-00007A110000}"/>
    <cellStyle name="Normal 2 8 2 2 2 6 4" xfId="2751" xr:uid="{00000000-0005-0000-0000-00007B110000}"/>
    <cellStyle name="Normal 2 8 2 2 2 6 4 2" xfId="14527" xr:uid="{00000000-0005-0000-0000-00007C110000}"/>
    <cellStyle name="Normal 2 8 2 2 2 6 4 2 2" xfId="38096" xr:uid="{00000000-0005-0000-0000-00007D110000}"/>
    <cellStyle name="Normal 2 8 2 2 2 6 4 3" xfId="8639" xr:uid="{00000000-0005-0000-0000-00007E110000}"/>
    <cellStyle name="Normal 2 8 2 2 2 6 4 3 2" xfId="32208" xr:uid="{00000000-0005-0000-0000-00007F110000}"/>
    <cellStyle name="Normal 2 8 2 2 2 6 4 4" xfId="20415" xr:uid="{00000000-0005-0000-0000-000080110000}"/>
    <cellStyle name="Normal 2 8 2 2 2 6 4 5" xfId="26320" xr:uid="{00000000-0005-0000-0000-000081110000}"/>
    <cellStyle name="Normal 2 8 2 2 2 6 5" xfId="3487" xr:uid="{00000000-0005-0000-0000-000082110000}"/>
    <cellStyle name="Normal 2 8 2 2 2 6 5 2" xfId="15263" xr:uid="{00000000-0005-0000-0000-000083110000}"/>
    <cellStyle name="Normal 2 8 2 2 2 6 5 2 2" xfId="38832" xr:uid="{00000000-0005-0000-0000-000084110000}"/>
    <cellStyle name="Normal 2 8 2 2 2 6 5 3" xfId="9375" xr:uid="{00000000-0005-0000-0000-000085110000}"/>
    <cellStyle name="Normal 2 8 2 2 2 6 5 3 2" xfId="32944" xr:uid="{00000000-0005-0000-0000-000086110000}"/>
    <cellStyle name="Normal 2 8 2 2 2 6 5 4" xfId="21151" xr:uid="{00000000-0005-0000-0000-000087110000}"/>
    <cellStyle name="Normal 2 8 2 2 2 6 5 5" xfId="27056" xr:uid="{00000000-0005-0000-0000-000088110000}"/>
    <cellStyle name="Normal 2 8 2 2 2 6 6" xfId="4223" xr:uid="{00000000-0005-0000-0000-000089110000}"/>
    <cellStyle name="Normal 2 8 2 2 2 6 6 2" xfId="15999" xr:uid="{00000000-0005-0000-0000-00008A110000}"/>
    <cellStyle name="Normal 2 8 2 2 2 6 6 2 2" xfId="39568" xr:uid="{00000000-0005-0000-0000-00008B110000}"/>
    <cellStyle name="Normal 2 8 2 2 2 6 6 3" xfId="10111" xr:uid="{00000000-0005-0000-0000-00008C110000}"/>
    <cellStyle name="Normal 2 8 2 2 2 6 6 3 2" xfId="33680" xr:uid="{00000000-0005-0000-0000-00008D110000}"/>
    <cellStyle name="Normal 2 8 2 2 2 6 6 4" xfId="21887" xr:uid="{00000000-0005-0000-0000-00008E110000}"/>
    <cellStyle name="Normal 2 8 2 2 2 6 6 5" xfId="27792" xr:uid="{00000000-0005-0000-0000-00008F110000}"/>
    <cellStyle name="Normal 2 8 2 2 2 6 7" xfId="4959" xr:uid="{00000000-0005-0000-0000-000090110000}"/>
    <cellStyle name="Normal 2 8 2 2 2 6 7 2" xfId="16735" xr:uid="{00000000-0005-0000-0000-000091110000}"/>
    <cellStyle name="Normal 2 8 2 2 2 6 7 2 2" xfId="40304" xr:uid="{00000000-0005-0000-0000-000092110000}"/>
    <cellStyle name="Normal 2 8 2 2 2 6 7 3" xfId="10847" xr:uid="{00000000-0005-0000-0000-000093110000}"/>
    <cellStyle name="Normal 2 8 2 2 2 6 7 3 2" xfId="34416" xr:uid="{00000000-0005-0000-0000-000094110000}"/>
    <cellStyle name="Normal 2 8 2 2 2 6 7 4" xfId="22623" xr:uid="{00000000-0005-0000-0000-000095110000}"/>
    <cellStyle name="Normal 2 8 2 2 2 6 7 5" xfId="28528" xr:uid="{00000000-0005-0000-0000-000096110000}"/>
    <cellStyle name="Normal 2 8 2 2 2 6 8" xfId="5695" xr:uid="{00000000-0005-0000-0000-000097110000}"/>
    <cellStyle name="Normal 2 8 2 2 2 6 8 2" xfId="17471" xr:uid="{00000000-0005-0000-0000-000098110000}"/>
    <cellStyle name="Normal 2 8 2 2 2 6 8 2 2" xfId="41040" xr:uid="{00000000-0005-0000-0000-000099110000}"/>
    <cellStyle name="Normal 2 8 2 2 2 6 8 3" xfId="11583" xr:uid="{00000000-0005-0000-0000-00009A110000}"/>
    <cellStyle name="Normal 2 8 2 2 2 6 8 3 2" xfId="35152" xr:uid="{00000000-0005-0000-0000-00009B110000}"/>
    <cellStyle name="Normal 2 8 2 2 2 6 8 4" xfId="23359" xr:uid="{00000000-0005-0000-0000-00009C110000}"/>
    <cellStyle name="Normal 2 8 2 2 2 6 8 5" xfId="29264" xr:uid="{00000000-0005-0000-0000-00009D110000}"/>
    <cellStyle name="Normal 2 8 2 2 2 6 9" xfId="12319" xr:uid="{00000000-0005-0000-0000-00009E110000}"/>
    <cellStyle name="Normal 2 8 2 2 2 6 9 2" xfId="35888" xr:uid="{00000000-0005-0000-0000-00009F110000}"/>
    <cellStyle name="Normal 2 8 2 2 2 7" xfId="1010" xr:uid="{00000000-0005-0000-0000-0000A0110000}"/>
    <cellStyle name="Normal 2 8 2 2 2 7 2" xfId="12789" xr:uid="{00000000-0005-0000-0000-0000A1110000}"/>
    <cellStyle name="Normal 2 8 2 2 2 7 2 2" xfId="36358" xr:uid="{00000000-0005-0000-0000-0000A2110000}"/>
    <cellStyle name="Normal 2 8 2 2 2 7 3" xfId="6901" xr:uid="{00000000-0005-0000-0000-0000A3110000}"/>
    <cellStyle name="Normal 2 8 2 2 2 7 3 2" xfId="30470" xr:uid="{00000000-0005-0000-0000-0000A4110000}"/>
    <cellStyle name="Normal 2 8 2 2 2 7 4" xfId="18677" xr:uid="{00000000-0005-0000-0000-0000A5110000}"/>
    <cellStyle name="Normal 2 8 2 2 2 7 5" xfId="24582" xr:uid="{00000000-0005-0000-0000-0000A6110000}"/>
    <cellStyle name="Normal 2 8 2 2 2 8" xfId="1749" xr:uid="{00000000-0005-0000-0000-0000A7110000}"/>
    <cellStyle name="Normal 2 8 2 2 2 8 2" xfId="13525" xr:uid="{00000000-0005-0000-0000-0000A8110000}"/>
    <cellStyle name="Normal 2 8 2 2 2 8 2 2" xfId="37094" xr:uid="{00000000-0005-0000-0000-0000A9110000}"/>
    <cellStyle name="Normal 2 8 2 2 2 8 3" xfId="7637" xr:uid="{00000000-0005-0000-0000-0000AA110000}"/>
    <cellStyle name="Normal 2 8 2 2 2 8 3 2" xfId="31206" xr:uid="{00000000-0005-0000-0000-0000AB110000}"/>
    <cellStyle name="Normal 2 8 2 2 2 8 4" xfId="19413" xr:uid="{00000000-0005-0000-0000-0000AC110000}"/>
    <cellStyle name="Normal 2 8 2 2 2 8 5" xfId="25318" xr:uid="{00000000-0005-0000-0000-0000AD110000}"/>
    <cellStyle name="Normal 2 8 2 2 2 9" xfId="2485" xr:uid="{00000000-0005-0000-0000-0000AE110000}"/>
    <cellStyle name="Normal 2 8 2 2 2 9 2" xfId="14261" xr:uid="{00000000-0005-0000-0000-0000AF110000}"/>
    <cellStyle name="Normal 2 8 2 2 2 9 2 2" xfId="37830" xr:uid="{00000000-0005-0000-0000-0000B0110000}"/>
    <cellStyle name="Normal 2 8 2 2 2 9 3" xfId="8373" xr:uid="{00000000-0005-0000-0000-0000B1110000}"/>
    <cellStyle name="Normal 2 8 2 2 2 9 3 2" xfId="31942" xr:uid="{00000000-0005-0000-0000-0000B2110000}"/>
    <cellStyle name="Normal 2 8 2 2 2 9 4" xfId="20149" xr:uid="{00000000-0005-0000-0000-0000B3110000}"/>
    <cellStyle name="Normal 2 8 2 2 2 9 5" xfId="26054" xr:uid="{00000000-0005-0000-0000-0000B4110000}"/>
    <cellStyle name="Normal 2 8 2 2 3" xfId="309" xr:uid="{00000000-0005-0000-0000-0000B5110000}"/>
    <cellStyle name="Normal 2 8 2 2 3 10" xfId="4765" xr:uid="{00000000-0005-0000-0000-0000B6110000}"/>
    <cellStyle name="Normal 2 8 2 2 3 10 2" xfId="16541" xr:uid="{00000000-0005-0000-0000-0000B7110000}"/>
    <cellStyle name="Normal 2 8 2 2 3 10 2 2" xfId="40110" xr:uid="{00000000-0005-0000-0000-0000B8110000}"/>
    <cellStyle name="Normal 2 8 2 2 3 10 3" xfId="10653" xr:uid="{00000000-0005-0000-0000-0000B9110000}"/>
    <cellStyle name="Normal 2 8 2 2 3 10 3 2" xfId="34222" xr:uid="{00000000-0005-0000-0000-0000BA110000}"/>
    <cellStyle name="Normal 2 8 2 2 3 10 4" xfId="22429" xr:uid="{00000000-0005-0000-0000-0000BB110000}"/>
    <cellStyle name="Normal 2 8 2 2 3 10 5" xfId="28334" xr:uid="{00000000-0005-0000-0000-0000BC110000}"/>
    <cellStyle name="Normal 2 8 2 2 3 11" xfId="5501" xr:uid="{00000000-0005-0000-0000-0000BD110000}"/>
    <cellStyle name="Normal 2 8 2 2 3 11 2" xfId="17277" xr:uid="{00000000-0005-0000-0000-0000BE110000}"/>
    <cellStyle name="Normal 2 8 2 2 3 11 2 2" xfId="40846" xr:uid="{00000000-0005-0000-0000-0000BF110000}"/>
    <cellStyle name="Normal 2 8 2 2 3 11 3" xfId="11389" xr:uid="{00000000-0005-0000-0000-0000C0110000}"/>
    <cellStyle name="Normal 2 8 2 2 3 11 3 2" xfId="34958" xr:uid="{00000000-0005-0000-0000-0000C1110000}"/>
    <cellStyle name="Normal 2 8 2 2 3 11 4" xfId="23165" xr:uid="{00000000-0005-0000-0000-0000C2110000}"/>
    <cellStyle name="Normal 2 8 2 2 3 11 5" xfId="29070" xr:uid="{00000000-0005-0000-0000-0000C3110000}"/>
    <cellStyle name="Normal 2 8 2 2 3 12" xfId="12125" xr:uid="{00000000-0005-0000-0000-0000C4110000}"/>
    <cellStyle name="Normal 2 8 2 2 3 12 2" xfId="35694" xr:uid="{00000000-0005-0000-0000-0000C5110000}"/>
    <cellStyle name="Normal 2 8 2 2 3 13" xfId="6237" xr:uid="{00000000-0005-0000-0000-0000C6110000}"/>
    <cellStyle name="Normal 2 8 2 2 3 13 2" xfId="29806" xr:uid="{00000000-0005-0000-0000-0000C7110000}"/>
    <cellStyle name="Normal 2 8 2 2 3 14" xfId="18013" xr:uid="{00000000-0005-0000-0000-0000C8110000}"/>
    <cellStyle name="Normal 2 8 2 2 3 15" xfId="23918" xr:uid="{00000000-0005-0000-0000-0000C9110000}"/>
    <cellStyle name="Normal 2 8 2 2 3 16" xfId="41582" xr:uid="{00000000-0005-0000-0000-0000CA110000}"/>
    <cellStyle name="Normal 2 8 2 2 3 2" xfId="369" xr:uid="{00000000-0005-0000-0000-0000CB110000}"/>
    <cellStyle name="Normal 2 8 2 2 3 2 10" xfId="12173" xr:uid="{00000000-0005-0000-0000-0000CC110000}"/>
    <cellStyle name="Normal 2 8 2 2 3 2 10 2" xfId="35742" xr:uid="{00000000-0005-0000-0000-0000CD110000}"/>
    <cellStyle name="Normal 2 8 2 2 3 2 11" xfId="6285" xr:uid="{00000000-0005-0000-0000-0000CE110000}"/>
    <cellStyle name="Normal 2 8 2 2 3 2 11 2" xfId="29854" xr:uid="{00000000-0005-0000-0000-0000CF110000}"/>
    <cellStyle name="Normal 2 8 2 2 3 2 12" xfId="18061" xr:uid="{00000000-0005-0000-0000-0000D0110000}"/>
    <cellStyle name="Normal 2 8 2 2 3 2 13" xfId="23966" xr:uid="{00000000-0005-0000-0000-0000D1110000}"/>
    <cellStyle name="Normal 2 8 2 2 3 2 14" xfId="41630" xr:uid="{00000000-0005-0000-0000-0000D2110000}"/>
    <cellStyle name="Normal 2 8 2 2 3 2 2" xfId="814" xr:uid="{00000000-0005-0000-0000-0000D3110000}"/>
    <cellStyle name="Normal 2 8 2 2 3 2 2 10" xfId="6727" xr:uid="{00000000-0005-0000-0000-0000D4110000}"/>
    <cellStyle name="Normal 2 8 2 2 3 2 2 10 2" xfId="30296" xr:uid="{00000000-0005-0000-0000-0000D5110000}"/>
    <cellStyle name="Normal 2 8 2 2 3 2 2 11" xfId="18503" xr:uid="{00000000-0005-0000-0000-0000D6110000}"/>
    <cellStyle name="Normal 2 8 2 2 3 2 2 12" xfId="24408" xr:uid="{00000000-0005-0000-0000-0000D7110000}"/>
    <cellStyle name="Normal 2 8 2 2 3 2 2 13" xfId="42072" xr:uid="{00000000-0005-0000-0000-0000D8110000}"/>
    <cellStyle name="Normal 2 8 2 2 3 2 2 2" xfId="1574" xr:uid="{00000000-0005-0000-0000-0000D9110000}"/>
    <cellStyle name="Normal 2 8 2 2 3 2 2 2 2" xfId="13351" xr:uid="{00000000-0005-0000-0000-0000DA110000}"/>
    <cellStyle name="Normal 2 8 2 2 3 2 2 2 2 2" xfId="36920" xr:uid="{00000000-0005-0000-0000-0000DB110000}"/>
    <cellStyle name="Normal 2 8 2 2 3 2 2 2 3" xfId="7463" xr:uid="{00000000-0005-0000-0000-0000DC110000}"/>
    <cellStyle name="Normal 2 8 2 2 3 2 2 2 3 2" xfId="31032" xr:uid="{00000000-0005-0000-0000-0000DD110000}"/>
    <cellStyle name="Normal 2 8 2 2 3 2 2 2 4" xfId="19239" xr:uid="{00000000-0005-0000-0000-0000DE110000}"/>
    <cellStyle name="Normal 2 8 2 2 3 2 2 2 5" xfId="25144" xr:uid="{00000000-0005-0000-0000-0000DF110000}"/>
    <cellStyle name="Normal 2 8 2 2 3 2 2 3" xfId="2311" xr:uid="{00000000-0005-0000-0000-0000E0110000}"/>
    <cellStyle name="Normal 2 8 2 2 3 2 2 3 2" xfId="14087" xr:uid="{00000000-0005-0000-0000-0000E1110000}"/>
    <cellStyle name="Normal 2 8 2 2 3 2 2 3 2 2" xfId="37656" xr:uid="{00000000-0005-0000-0000-0000E2110000}"/>
    <cellStyle name="Normal 2 8 2 2 3 2 2 3 3" xfId="8199" xr:uid="{00000000-0005-0000-0000-0000E3110000}"/>
    <cellStyle name="Normal 2 8 2 2 3 2 2 3 3 2" xfId="31768" xr:uid="{00000000-0005-0000-0000-0000E4110000}"/>
    <cellStyle name="Normal 2 8 2 2 3 2 2 3 4" xfId="19975" xr:uid="{00000000-0005-0000-0000-0000E5110000}"/>
    <cellStyle name="Normal 2 8 2 2 3 2 2 3 5" xfId="25880" xr:uid="{00000000-0005-0000-0000-0000E6110000}"/>
    <cellStyle name="Normal 2 8 2 2 3 2 2 4" xfId="3047" xr:uid="{00000000-0005-0000-0000-0000E7110000}"/>
    <cellStyle name="Normal 2 8 2 2 3 2 2 4 2" xfId="14823" xr:uid="{00000000-0005-0000-0000-0000E8110000}"/>
    <cellStyle name="Normal 2 8 2 2 3 2 2 4 2 2" xfId="38392" xr:uid="{00000000-0005-0000-0000-0000E9110000}"/>
    <cellStyle name="Normal 2 8 2 2 3 2 2 4 3" xfId="8935" xr:uid="{00000000-0005-0000-0000-0000EA110000}"/>
    <cellStyle name="Normal 2 8 2 2 3 2 2 4 3 2" xfId="32504" xr:uid="{00000000-0005-0000-0000-0000EB110000}"/>
    <cellStyle name="Normal 2 8 2 2 3 2 2 4 4" xfId="20711" xr:uid="{00000000-0005-0000-0000-0000EC110000}"/>
    <cellStyle name="Normal 2 8 2 2 3 2 2 4 5" xfId="26616" xr:uid="{00000000-0005-0000-0000-0000ED110000}"/>
    <cellStyle name="Normal 2 8 2 2 3 2 2 5" xfId="3783" xr:uid="{00000000-0005-0000-0000-0000EE110000}"/>
    <cellStyle name="Normal 2 8 2 2 3 2 2 5 2" xfId="15559" xr:uid="{00000000-0005-0000-0000-0000EF110000}"/>
    <cellStyle name="Normal 2 8 2 2 3 2 2 5 2 2" xfId="39128" xr:uid="{00000000-0005-0000-0000-0000F0110000}"/>
    <cellStyle name="Normal 2 8 2 2 3 2 2 5 3" xfId="9671" xr:uid="{00000000-0005-0000-0000-0000F1110000}"/>
    <cellStyle name="Normal 2 8 2 2 3 2 2 5 3 2" xfId="33240" xr:uid="{00000000-0005-0000-0000-0000F2110000}"/>
    <cellStyle name="Normal 2 8 2 2 3 2 2 5 4" xfId="21447" xr:uid="{00000000-0005-0000-0000-0000F3110000}"/>
    <cellStyle name="Normal 2 8 2 2 3 2 2 5 5" xfId="27352" xr:uid="{00000000-0005-0000-0000-0000F4110000}"/>
    <cellStyle name="Normal 2 8 2 2 3 2 2 6" xfId="4519" xr:uid="{00000000-0005-0000-0000-0000F5110000}"/>
    <cellStyle name="Normal 2 8 2 2 3 2 2 6 2" xfId="16295" xr:uid="{00000000-0005-0000-0000-0000F6110000}"/>
    <cellStyle name="Normal 2 8 2 2 3 2 2 6 2 2" xfId="39864" xr:uid="{00000000-0005-0000-0000-0000F7110000}"/>
    <cellStyle name="Normal 2 8 2 2 3 2 2 6 3" xfId="10407" xr:uid="{00000000-0005-0000-0000-0000F8110000}"/>
    <cellStyle name="Normal 2 8 2 2 3 2 2 6 3 2" xfId="33976" xr:uid="{00000000-0005-0000-0000-0000F9110000}"/>
    <cellStyle name="Normal 2 8 2 2 3 2 2 6 4" xfId="22183" xr:uid="{00000000-0005-0000-0000-0000FA110000}"/>
    <cellStyle name="Normal 2 8 2 2 3 2 2 6 5" xfId="28088" xr:uid="{00000000-0005-0000-0000-0000FB110000}"/>
    <cellStyle name="Normal 2 8 2 2 3 2 2 7" xfId="5255" xr:uid="{00000000-0005-0000-0000-0000FC110000}"/>
    <cellStyle name="Normal 2 8 2 2 3 2 2 7 2" xfId="17031" xr:uid="{00000000-0005-0000-0000-0000FD110000}"/>
    <cellStyle name="Normal 2 8 2 2 3 2 2 7 2 2" xfId="40600" xr:uid="{00000000-0005-0000-0000-0000FE110000}"/>
    <cellStyle name="Normal 2 8 2 2 3 2 2 7 3" xfId="11143" xr:uid="{00000000-0005-0000-0000-0000FF110000}"/>
    <cellStyle name="Normal 2 8 2 2 3 2 2 7 3 2" xfId="34712" xr:uid="{00000000-0005-0000-0000-000000120000}"/>
    <cellStyle name="Normal 2 8 2 2 3 2 2 7 4" xfId="22919" xr:uid="{00000000-0005-0000-0000-000001120000}"/>
    <cellStyle name="Normal 2 8 2 2 3 2 2 7 5" xfId="28824" xr:uid="{00000000-0005-0000-0000-000002120000}"/>
    <cellStyle name="Normal 2 8 2 2 3 2 2 8" xfId="5991" xr:uid="{00000000-0005-0000-0000-000003120000}"/>
    <cellStyle name="Normal 2 8 2 2 3 2 2 8 2" xfId="17767" xr:uid="{00000000-0005-0000-0000-000004120000}"/>
    <cellStyle name="Normal 2 8 2 2 3 2 2 8 2 2" xfId="41336" xr:uid="{00000000-0005-0000-0000-000005120000}"/>
    <cellStyle name="Normal 2 8 2 2 3 2 2 8 3" xfId="11879" xr:uid="{00000000-0005-0000-0000-000006120000}"/>
    <cellStyle name="Normal 2 8 2 2 3 2 2 8 3 2" xfId="35448" xr:uid="{00000000-0005-0000-0000-000007120000}"/>
    <cellStyle name="Normal 2 8 2 2 3 2 2 8 4" xfId="23655" xr:uid="{00000000-0005-0000-0000-000008120000}"/>
    <cellStyle name="Normal 2 8 2 2 3 2 2 8 5" xfId="29560" xr:uid="{00000000-0005-0000-0000-000009120000}"/>
    <cellStyle name="Normal 2 8 2 2 3 2 2 9" xfId="12615" xr:uid="{00000000-0005-0000-0000-00000A120000}"/>
    <cellStyle name="Normal 2 8 2 2 3 2 2 9 2" xfId="36184" xr:uid="{00000000-0005-0000-0000-00000B120000}"/>
    <cellStyle name="Normal 2 8 2 2 3 2 3" xfId="1131" xr:uid="{00000000-0005-0000-0000-00000C120000}"/>
    <cellStyle name="Normal 2 8 2 2 3 2 3 2" xfId="12909" xr:uid="{00000000-0005-0000-0000-00000D120000}"/>
    <cellStyle name="Normal 2 8 2 2 3 2 3 2 2" xfId="36478" xr:uid="{00000000-0005-0000-0000-00000E120000}"/>
    <cellStyle name="Normal 2 8 2 2 3 2 3 3" xfId="7021" xr:uid="{00000000-0005-0000-0000-00000F120000}"/>
    <cellStyle name="Normal 2 8 2 2 3 2 3 3 2" xfId="30590" xr:uid="{00000000-0005-0000-0000-000010120000}"/>
    <cellStyle name="Normal 2 8 2 2 3 2 3 4" xfId="18797" xr:uid="{00000000-0005-0000-0000-000011120000}"/>
    <cellStyle name="Normal 2 8 2 2 3 2 3 5" xfId="24702" xr:uid="{00000000-0005-0000-0000-000012120000}"/>
    <cellStyle name="Normal 2 8 2 2 3 2 4" xfId="1869" xr:uid="{00000000-0005-0000-0000-000013120000}"/>
    <cellStyle name="Normal 2 8 2 2 3 2 4 2" xfId="13645" xr:uid="{00000000-0005-0000-0000-000014120000}"/>
    <cellStyle name="Normal 2 8 2 2 3 2 4 2 2" xfId="37214" xr:uid="{00000000-0005-0000-0000-000015120000}"/>
    <cellStyle name="Normal 2 8 2 2 3 2 4 3" xfId="7757" xr:uid="{00000000-0005-0000-0000-000016120000}"/>
    <cellStyle name="Normal 2 8 2 2 3 2 4 3 2" xfId="31326" xr:uid="{00000000-0005-0000-0000-000017120000}"/>
    <cellStyle name="Normal 2 8 2 2 3 2 4 4" xfId="19533" xr:uid="{00000000-0005-0000-0000-000018120000}"/>
    <cellStyle name="Normal 2 8 2 2 3 2 4 5" xfId="25438" xr:uid="{00000000-0005-0000-0000-000019120000}"/>
    <cellStyle name="Normal 2 8 2 2 3 2 5" xfId="2605" xr:uid="{00000000-0005-0000-0000-00001A120000}"/>
    <cellStyle name="Normal 2 8 2 2 3 2 5 2" xfId="14381" xr:uid="{00000000-0005-0000-0000-00001B120000}"/>
    <cellStyle name="Normal 2 8 2 2 3 2 5 2 2" xfId="37950" xr:uid="{00000000-0005-0000-0000-00001C120000}"/>
    <cellStyle name="Normal 2 8 2 2 3 2 5 3" xfId="8493" xr:uid="{00000000-0005-0000-0000-00001D120000}"/>
    <cellStyle name="Normal 2 8 2 2 3 2 5 3 2" xfId="32062" xr:uid="{00000000-0005-0000-0000-00001E120000}"/>
    <cellStyle name="Normal 2 8 2 2 3 2 5 4" xfId="20269" xr:uid="{00000000-0005-0000-0000-00001F120000}"/>
    <cellStyle name="Normal 2 8 2 2 3 2 5 5" xfId="26174" xr:uid="{00000000-0005-0000-0000-000020120000}"/>
    <cellStyle name="Normal 2 8 2 2 3 2 6" xfId="3341" xr:uid="{00000000-0005-0000-0000-000021120000}"/>
    <cellStyle name="Normal 2 8 2 2 3 2 6 2" xfId="15117" xr:uid="{00000000-0005-0000-0000-000022120000}"/>
    <cellStyle name="Normal 2 8 2 2 3 2 6 2 2" xfId="38686" xr:uid="{00000000-0005-0000-0000-000023120000}"/>
    <cellStyle name="Normal 2 8 2 2 3 2 6 3" xfId="9229" xr:uid="{00000000-0005-0000-0000-000024120000}"/>
    <cellStyle name="Normal 2 8 2 2 3 2 6 3 2" xfId="32798" xr:uid="{00000000-0005-0000-0000-000025120000}"/>
    <cellStyle name="Normal 2 8 2 2 3 2 6 4" xfId="21005" xr:uid="{00000000-0005-0000-0000-000026120000}"/>
    <cellStyle name="Normal 2 8 2 2 3 2 6 5" xfId="26910" xr:uid="{00000000-0005-0000-0000-000027120000}"/>
    <cellStyle name="Normal 2 8 2 2 3 2 7" xfId="4077" xr:uid="{00000000-0005-0000-0000-000028120000}"/>
    <cellStyle name="Normal 2 8 2 2 3 2 7 2" xfId="15853" xr:uid="{00000000-0005-0000-0000-000029120000}"/>
    <cellStyle name="Normal 2 8 2 2 3 2 7 2 2" xfId="39422" xr:uid="{00000000-0005-0000-0000-00002A120000}"/>
    <cellStyle name="Normal 2 8 2 2 3 2 7 3" xfId="9965" xr:uid="{00000000-0005-0000-0000-00002B120000}"/>
    <cellStyle name="Normal 2 8 2 2 3 2 7 3 2" xfId="33534" xr:uid="{00000000-0005-0000-0000-00002C120000}"/>
    <cellStyle name="Normal 2 8 2 2 3 2 7 4" xfId="21741" xr:uid="{00000000-0005-0000-0000-00002D120000}"/>
    <cellStyle name="Normal 2 8 2 2 3 2 7 5" xfId="27646" xr:uid="{00000000-0005-0000-0000-00002E120000}"/>
    <cellStyle name="Normal 2 8 2 2 3 2 8" xfId="4813" xr:uid="{00000000-0005-0000-0000-00002F120000}"/>
    <cellStyle name="Normal 2 8 2 2 3 2 8 2" xfId="16589" xr:uid="{00000000-0005-0000-0000-000030120000}"/>
    <cellStyle name="Normal 2 8 2 2 3 2 8 2 2" xfId="40158" xr:uid="{00000000-0005-0000-0000-000031120000}"/>
    <cellStyle name="Normal 2 8 2 2 3 2 8 3" xfId="10701" xr:uid="{00000000-0005-0000-0000-000032120000}"/>
    <cellStyle name="Normal 2 8 2 2 3 2 8 3 2" xfId="34270" xr:uid="{00000000-0005-0000-0000-000033120000}"/>
    <cellStyle name="Normal 2 8 2 2 3 2 8 4" xfId="22477" xr:uid="{00000000-0005-0000-0000-000034120000}"/>
    <cellStyle name="Normal 2 8 2 2 3 2 8 5" xfId="28382" xr:uid="{00000000-0005-0000-0000-000035120000}"/>
    <cellStyle name="Normal 2 8 2 2 3 2 9" xfId="5549" xr:uid="{00000000-0005-0000-0000-000036120000}"/>
    <cellStyle name="Normal 2 8 2 2 3 2 9 2" xfId="17325" xr:uid="{00000000-0005-0000-0000-000037120000}"/>
    <cellStyle name="Normal 2 8 2 2 3 2 9 2 2" xfId="40894" xr:uid="{00000000-0005-0000-0000-000038120000}"/>
    <cellStyle name="Normal 2 8 2 2 3 2 9 3" xfId="11437" xr:uid="{00000000-0005-0000-0000-000039120000}"/>
    <cellStyle name="Normal 2 8 2 2 3 2 9 3 2" xfId="35006" xr:uid="{00000000-0005-0000-0000-00003A120000}"/>
    <cellStyle name="Normal 2 8 2 2 3 2 9 4" xfId="23213" xr:uid="{00000000-0005-0000-0000-00003B120000}"/>
    <cellStyle name="Normal 2 8 2 2 3 2 9 5" xfId="29118" xr:uid="{00000000-0005-0000-0000-00003C120000}"/>
    <cellStyle name="Normal 2 8 2 2 3 3" xfId="765" xr:uid="{00000000-0005-0000-0000-00003D120000}"/>
    <cellStyle name="Normal 2 8 2 2 3 3 10" xfId="6679" xr:uid="{00000000-0005-0000-0000-00003E120000}"/>
    <cellStyle name="Normal 2 8 2 2 3 3 10 2" xfId="30248" xr:uid="{00000000-0005-0000-0000-00003F120000}"/>
    <cellStyle name="Normal 2 8 2 2 3 3 11" xfId="18455" xr:uid="{00000000-0005-0000-0000-000040120000}"/>
    <cellStyle name="Normal 2 8 2 2 3 3 12" xfId="24360" xr:uid="{00000000-0005-0000-0000-000041120000}"/>
    <cellStyle name="Normal 2 8 2 2 3 3 13" xfId="42024" xr:uid="{00000000-0005-0000-0000-000042120000}"/>
    <cellStyle name="Normal 2 8 2 2 3 3 2" xfId="1526" xr:uid="{00000000-0005-0000-0000-000043120000}"/>
    <cellStyle name="Normal 2 8 2 2 3 3 2 2" xfId="13303" xr:uid="{00000000-0005-0000-0000-000044120000}"/>
    <cellStyle name="Normal 2 8 2 2 3 3 2 2 2" xfId="36872" xr:uid="{00000000-0005-0000-0000-000045120000}"/>
    <cellStyle name="Normal 2 8 2 2 3 3 2 3" xfId="7415" xr:uid="{00000000-0005-0000-0000-000046120000}"/>
    <cellStyle name="Normal 2 8 2 2 3 3 2 3 2" xfId="30984" xr:uid="{00000000-0005-0000-0000-000047120000}"/>
    <cellStyle name="Normal 2 8 2 2 3 3 2 4" xfId="19191" xr:uid="{00000000-0005-0000-0000-000048120000}"/>
    <cellStyle name="Normal 2 8 2 2 3 3 2 5" xfId="25096" xr:uid="{00000000-0005-0000-0000-000049120000}"/>
    <cellStyle name="Normal 2 8 2 2 3 3 3" xfId="2263" xr:uid="{00000000-0005-0000-0000-00004A120000}"/>
    <cellStyle name="Normal 2 8 2 2 3 3 3 2" xfId="14039" xr:uid="{00000000-0005-0000-0000-00004B120000}"/>
    <cellStyle name="Normal 2 8 2 2 3 3 3 2 2" xfId="37608" xr:uid="{00000000-0005-0000-0000-00004C120000}"/>
    <cellStyle name="Normal 2 8 2 2 3 3 3 3" xfId="8151" xr:uid="{00000000-0005-0000-0000-00004D120000}"/>
    <cellStyle name="Normal 2 8 2 2 3 3 3 3 2" xfId="31720" xr:uid="{00000000-0005-0000-0000-00004E120000}"/>
    <cellStyle name="Normal 2 8 2 2 3 3 3 4" xfId="19927" xr:uid="{00000000-0005-0000-0000-00004F120000}"/>
    <cellStyle name="Normal 2 8 2 2 3 3 3 5" xfId="25832" xr:uid="{00000000-0005-0000-0000-000050120000}"/>
    <cellStyle name="Normal 2 8 2 2 3 3 4" xfId="2999" xr:uid="{00000000-0005-0000-0000-000051120000}"/>
    <cellStyle name="Normal 2 8 2 2 3 3 4 2" xfId="14775" xr:uid="{00000000-0005-0000-0000-000052120000}"/>
    <cellStyle name="Normal 2 8 2 2 3 3 4 2 2" xfId="38344" xr:uid="{00000000-0005-0000-0000-000053120000}"/>
    <cellStyle name="Normal 2 8 2 2 3 3 4 3" xfId="8887" xr:uid="{00000000-0005-0000-0000-000054120000}"/>
    <cellStyle name="Normal 2 8 2 2 3 3 4 3 2" xfId="32456" xr:uid="{00000000-0005-0000-0000-000055120000}"/>
    <cellStyle name="Normal 2 8 2 2 3 3 4 4" xfId="20663" xr:uid="{00000000-0005-0000-0000-000056120000}"/>
    <cellStyle name="Normal 2 8 2 2 3 3 4 5" xfId="26568" xr:uid="{00000000-0005-0000-0000-000057120000}"/>
    <cellStyle name="Normal 2 8 2 2 3 3 5" xfId="3735" xr:uid="{00000000-0005-0000-0000-000058120000}"/>
    <cellStyle name="Normal 2 8 2 2 3 3 5 2" xfId="15511" xr:uid="{00000000-0005-0000-0000-000059120000}"/>
    <cellStyle name="Normal 2 8 2 2 3 3 5 2 2" xfId="39080" xr:uid="{00000000-0005-0000-0000-00005A120000}"/>
    <cellStyle name="Normal 2 8 2 2 3 3 5 3" xfId="9623" xr:uid="{00000000-0005-0000-0000-00005B120000}"/>
    <cellStyle name="Normal 2 8 2 2 3 3 5 3 2" xfId="33192" xr:uid="{00000000-0005-0000-0000-00005C120000}"/>
    <cellStyle name="Normal 2 8 2 2 3 3 5 4" xfId="21399" xr:uid="{00000000-0005-0000-0000-00005D120000}"/>
    <cellStyle name="Normal 2 8 2 2 3 3 5 5" xfId="27304" xr:uid="{00000000-0005-0000-0000-00005E120000}"/>
    <cellStyle name="Normal 2 8 2 2 3 3 6" xfId="4471" xr:uid="{00000000-0005-0000-0000-00005F120000}"/>
    <cellStyle name="Normal 2 8 2 2 3 3 6 2" xfId="16247" xr:uid="{00000000-0005-0000-0000-000060120000}"/>
    <cellStyle name="Normal 2 8 2 2 3 3 6 2 2" xfId="39816" xr:uid="{00000000-0005-0000-0000-000061120000}"/>
    <cellStyle name="Normal 2 8 2 2 3 3 6 3" xfId="10359" xr:uid="{00000000-0005-0000-0000-000062120000}"/>
    <cellStyle name="Normal 2 8 2 2 3 3 6 3 2" xfId="33928" xr:uid="{00000000-0005-0000-0000-000063120000}"/>
    <cellStyle name="Normal 2 8 2 2 3 3 6 4" xfId="22135" xr:uid="{00000000-0005-0000-0000-000064120000}"/>
    <cellStyle name="Normal 2 8 2 2 3 3 6 5" xfId="28040" xr:uid="{00000000-0005-0000-0000-000065120000}"/>
    <cellStyle name="Normal 2 8 2 2 3 3 7" xfId="5207" xr:uid="{00000000-0005-0000-0000-000066120000}"/>
    <cellStyle name="Normal 2 8 2 2 3 3 7 2" xfId="16983" xr:uid="{00000000-0005-0000-0000-000067120000}"/>
    <cellStyle name="Normal 2 8 2 2 3 3 7 2 2" xfId="40552" xr:uid="{00000000-0005-0000-0000-000068120000}"/>
    <cellStyle name="Normal 2 8 2 2 3 3 7 3" xfId="11095" xr:uid="{00000000-0005-0000-0000-000069120000}"/>
    <cellStyle name="Normal 2 8 2 2 3 3 7 3 2" xfId="34664" xr:uid="{00000000-0005-0000-0000-00006A120000}"/>
    <cellStyle name="Normal 2 8 2 2 3 3 7 4" xfId="22871" xr:uid="{00000000-0005-0000-0000-00006B120000}"/>
    <cellStyle name="Normal 2 8 2 2 3 3 7 5" xfId="28776" xr:uid="{00000000-0005-0000-0000-00006C120000}"/>
    <cellStyle name="Normal 2 8 2 2 3 3 8" xfId="5943" xr:uid="{00000000-0005-0000-0000-00006D120000}"/>
    <cellStyle name="Normal 2 8 2 2 3 3 8 2" xfId="17719" xr:uid="{00000000-0005-0000-0000-00006E120000}"/>
    <cellStyle name="Normal 2 8 2 2 3 3 8 2 2" xfId="41288" xr:uid="{00000000-0005-0000-0000-00006F120000}"/>
    <cellStyle name="Normal 2 8 2 2 3 3 8 3" xfId="11831" xr:uid="{00000000-0005-0000-0000-000070120000}"/>
    <cellStyle name="Normal 2 8 2 2 3 3 8 3 2" xfId="35400" xr:uid="{00000000-0005-0000-0000-000071120000}"/>
    <cellStyle name="Normal 2 8 2 2 3 3 8 4" xfId="23607" xr:uid="{00000000-0005-0000-0000-000072120000}"/>
    <cellStyle name="Normal 2 8 2 2 3 3 8 5" xfId="29512" xr:uid="{00000000-0005-0000-0000-000073120000}"/>
    <cellStyle name="Normal 2 8 2 2 3 3 9" xfId="12567" xr:uid="{00000000-0005-0000-0000-000074120000}"/>
    <cellStyle name="Normal 2 8 2 2 3 3 9 2" xfId="36136" xr:uid="{00000000-0005-0000-0000-000075120000}"/>
    <cellStyle name="Normal 2 8 2 2 3 4" xfId="520" xr:uid="{00000000-0005-0000-0000-000076120000}"/>
    <cellStyle name="Normal 2 8 2 2 3 4 10" xfId="6434" xr:uid="{00000000-0005-0000-0000-000077120000}"/>
    <cellStyle name="Normal 2 8 2 2 3 4 10 2" xfId="30003" xr:uid="{00000000-0005-0000-0000-000078120000}"/>
    <cellStyle name="Normal 2 8 2 2 3 4 11" xfId="18210" xr:uid="{00000000-0005-0000-0000-000079120000}"/>
    <cellStyle name="Normal 2 8 2 2 3 4 12" xfId="24115" xr:uid="{00000000-0005-0000-0000-00007A120000}"/>
    <cellStyle name="Normal 2 8 2 2 3 4 13" xfId="41779" xr:uid="{00000000-0005-0000-0000-00007B120000}"/>
    <cellStyle name="Normal 2 8 2 2 3 4 2" xfId="1281" xr:uid="{00000000-0005-0000-0000-00007C120000}"/>
    <cellStyle name="Normal 2 8 2 2 3 4 2 2" xfId="13058" xr:uid="{00000000-0005-0000-0000-00007D120000}"/>
    <cellStyle name="Normal 2 8 2 2 3 4 2 2 2" xfId="36627" xr:uid="{00000000-0005-0000-0000-00007E120000}"/>
    <cellStyle name="Normal 2 8 2 2 3 4 2 3" xfId="7170" xr:uid="{00000000-0005-0000-0000-00007F120000}"/>
    <cellStyle name="Normal 2 8 2 2 3 4 2 3 2" xfId="30739" xr:uid="{00000000-0005-0000-0000-000080120000}"/>
    <cellStyle name="Normal 2 8 2 2 3 4 2 4" xfId="18946" xr:uid="{00000000-0005-0000-0000-000081120000}"/>
    <cellStyle name="Normal 2 8 2 2 3 4 2 5" xfId="24851" xr:uid="{00000000-0005-0000-0000-000082120000}"/>
    <cellStyle name="Normal 2 8 2 2 3 4 3" xfId="2018" xr:uid="{00000000-0005-0000-0000-000083120000}"/>
    <cellStyle name="Normal 2 8 2 2 3 4 3 2" xfId="13794" xr:uid="{00000000-0005-0000-0000-000084120000}"/>
    <cellStyle name="Normal 2 8 2 2 3 4 3 2 2" xfId="37363" xr:uid="{00000000-0005-0000-0000-000085120000}"/>
    <cellStyle name="Normal 2 8 2 2 3 4 3 3" xfId="7906" xr:uid="{00000000-0005-0000-0000-000086120000}"/>
    <cellStyle name="Normal 2 8 2 2 3 4 3 3 2" xfId="31475" xr:uid="{00000000-0005-0000-0000-000087120000}"/>
    <cellStyle name="Normal 2 8 2 2 3 4 3 4" xfId="19682" xr:uid="{00000000-0005-0000-0000-000088120000}"/>
    <cellStyle name="Normal 2 8 2 2 3 4 3 5" xfId="25587" xr:uid="{00000000-0005-0000-0000-000089120000}"/>
    <cellStyle name="Normal 2 8 2 2 3 4 4" xfId="2754" xr:uid="{00000000-0005-0000-0000-00008A120000}"/>
    <cellStyle name="Normal 2 8 2 2 3 4 4 2" xfId="14530" xr:uid="{00000000-0005-0000-0000-00008B120000}"/>
    <cellStyle name="Normal 2 8 2 2 3 4 4 2 2" xfId="38099" xr:uid="{00000000-0005-0000-0000-00008C120000}"/>
    <cellStyle name="Normal 2 8 2 2 3 4 4 3" xfId="8642" xr:uid="{00000000-0005-0000-0000-00008D120000}"/>
    <cellStyle name="Normal 2 8 2 2 3 4 4 3 2" xfId="32211" xr:uid="{00000000-0005-0000-0000-00008E120000}"/>
    <cellStyle name="Normal 2 8 2 2 3 4 4 4" xfId="20418" xr:uid="{00000000-0005-0000-0000-00008F120000}"/>
    <cellStyle name="Normal 2 8 2 2 3 4 4 5" xfId="26323" xr:uid="{00000000-0005-0000-0000-000090120000}"/>
    <cellStyle name="Normal 2 8 2 2 3 4 5" xfId="3490" xr:uid="{00000000-0005-0000-0000-000091120000}"/>
    <cellStyle name="Normal 2 8 2 2 3 4 5 2" xfId="15266" xr:uid="{00000000-0005-0000-0000-000092120000}"/>
    <cellStyle name="Normal 2 8 2 2 3 4 5 2 2" xfId="38835" xr:uid="{00000000-0005-0000-0000-000093120000}"/>
    <cellStyle name="Normal 2 8 2 2 3 4 5 3" xfId="9378" xr:uid="{00000000-0005-0000-0000-000094120000}"/>
    <cellStyle name="Normal 2 8 2 2 3 4 5 3 2" xfId="32947" xr:uid="{00000000-0005-0000-0000-000095120000}"/>
    <cellStyle name="Normal 2 8 2 2 3 4 5 4" xfId="21154" xr:uid="{00000000-0005-0000-0000-000096120000}"/>
    <cellStyle name="Normal 2 8 2 2 3 4 5 5" xfId="27059" xr:uid="{00000000-0005-0000-0000-000097120000}"/>
    <cellStyle name="Normal 2 8 2 2 3 4 6" xfId="4226" xr:uid="{00000000-0005-0000-0000-000098120000}"/>
    <cellStyle name="Normal 2 8 2 2 3 4 6 2" xfId="16002" xr:uid="{00000000-0005-0000-0000-000099120000}"/>
    <cellStyle name="Normal 2 8 2 2 3 4 6 2 2" xfId="39571" xr:uid="{00000000-0005-0000-0000-00009A120000}"/>
    <cellStyle name="Normal 2 8 2 2 3 4 6 3" xfId="10114" xr:uid="{00000000-0005-0000-0000-00009B120000}"/>
    <cellStyle name="Normal 2 8 2 2 3 4 6 3 2" xfId="33683" xr:uid="{00000000-0005-0000-0000-00009C120000}"/>
    <cellStyle name="Normal 2 8 2 2 3 4 6 4" xfId="21890" xr:uid="{00000000-0005-0000-0000-00009D120000}"/>
    <cellStyle name="Normal 2 8 2 2 3 4 6 5" xfId="27795" xr:uid="{00000000-0005-0000-0000-00009E120000}"/>
    <cellStyle name="Normal 2 8 2 2 3 4 7" xfId="4962" xr:uid="{00000000-0005-0000-0000-00009F120000}"/>
    <cellStyle name="Normal 2 8 2 2 3 4 7 2" xfId="16738" xr:uid="{00000000-0005-0000-0000-0000A0120000}"/>
    <cellStyle name="Normal 2 8 2 2 3 4 7 2 2" xfId="40307" xr:uid="{00000000-0005-0000-0000-0000A1120000}"/>
    <cellStyle name="Normal 2 8 2 2 3 4 7 3" xfId="10850" xr:uid="{00000000-0005-0000-0000-0000A2120000}"/>
    <cellStyle name="Normal 2 8 2 2 3 4 7 3 2" xfId="34419" xr:uid="{00000000-0005-0000-0000-0000A3120000}"/>
    <cellStyle name="Normal 2 8 2 2 3 4 7 4" xfId="22626" xr:uid="{00000000-0005-0000-0000-0000A4120000}"/>
    <cellStyle name="Normal 2 8 2 2 3 4 7 5" xfId="28531" xr:uid="{00000000-0005-0000-0000-0000A5120000}"/>
    <cellStyle name="Normal 2 8 2 2 3 4 8" xfId="5698" xr:uid="{00000000-0005-0000-0000-0000A6120000}"/>
    <cellStyle name="Normal 2 8 2 2 3 4 8 2" xfId="17474" xr:uid="{00000000-0005-0000-0000-0000A7120000}"/>
    <cellStyle name="Normal 2 8 2 2 3 4 8 2 2" xfId="41043" xr:uid="{00000000-0005-0000-0000-0000A8120000}"/>
    <cellStyle name="Normal 2 8 2 2 3 4 8 3" xfId="11586" xr:uid="{00000000-0005-0000-0000-0000A9120000}"/>
    <cellStyle name="Normal 2 8 2 2 3 4 8 3 2" xfId="35155" xr:uid="{00000000-0005-0000-0000-0000AA120000}"/>
    <cellStyle name="Normal 2 8 2 2 3 4 8 4" xfId="23362" xr:uid="{00000000-0005-0000-0000-0000AB120000}"/>
    <cellStyle name="Normal 2 8 2 2 3 4 8 5" xfId="29267" xr:uid="{00000000-0005-0000-0000-0000AC120000}"/>
    <cellStyle name="Normal 2 8 2 2 3 4 9" xfId="12322" xr:uid="{00000000-0005-0000-0000-0000AD120000}"/>
    <cellStyle name="Normal 2 8 2 2 3 4 9 2" xfId="35891" xr:uid="{00000000-0005-0000-0000-0000AE120000}"/>
    <cellStyle name="Normal 2 8 2 2 3 5" xfId="1082" xr:uid="{00000000-0005-0000-0000-0000AF120000}"/>
    <cellStyle name="Normal 2 8 2 2 3 5 2" xfId="12861" xr:uid="{00000000-0005-0000-0000-0000B0120000}"/>
    <cellStyle name="Normal 2 8 2 2 3 5 2 2" xfId="36430" xr:uid="{00000000-0005-0000-0000-0000B1120000}"/>
    <cellStyle name="Normal 2 8 2 2 3 5 3" xfId="6973" xr:uid="{00000000-0005-0000-0000-0000B2120000}"/>
    <cellStyle name="Normal 2 8 2 2 3 5 3 2" xfId="30542" xr:uid="{00000000-0005-0000-0000-0000B3120000}"/>
    <cellStyle name="Normal 2 8 2 2 3 5 4" xfId="18749" xr:uid="{00000000-0005-0000-0000-0000B4120000}"/>
    <cellStyle name="Normal 2 8 2 2 3 5 5" xfId="24654" xr:uid="{00000000-0005-0000-0000-0000B5120000}"/>
    <cellStyle name="Normal 2 8 2 2 3 6" xfId="1821" xr:uid="{00000000-0005-0000-0000-0000B6120000}"/>
    <cellStyle name="Normal 2 8 2 2 3 6 2" xfId="13597" xr:uid="{00000000-0005-0000-0000-0000B7120000}"/>
    <cellStyle name="Normal 2 8 2 2 3 6 2 2" xfId="37166" xr:uid="{00000000-0005-0000-0000-0000B8120000}"/>
    <cellStyle name="Normal 2 8 2 2 3 6 3" xfId="7709" xr:uid="{00000000-0005-0000-0000-0000B9120000}"/>
    <cellStyle name="Normal 2 8 2 2 3 6 3 2" xfId="31278" xr:uid="{00000000-0005-0000-0000-0000BA120000}"/>
    <cellStyle name="Normal 2 8 2 2 3 6 4" xfId="19485" xr:uid="{00000000-0005-0000-0000-0000BB120000}"/>
    <cellStyle name="Normal 2 8 2 2 3 6 5" xfId="25390" xr:uid="{00000000-0005-0000-0000-0000BC120000}"/>
    <cellStyle name="Normal 2 8 2 2 3 7" xfId="2557" xr:uid="{00000000-0005-0000-0000-0000BD120000}"/>
    <cellStyle name="Normal 2 8 2 2 3 7 2" xfId="14333" xr:uid="{00000000-0005-0000-0000-0000BE120000}"/>
    <cellStyle name="Normal 2 8 2 2 3 7 2 2" xfId="37902" xr:uid="{00000000-0005-0000-0000-0000BF120000}"/>
    <cellStyle name="Normal 2 8 2 2 3 7 3" xfId="8445" xr:uid="{00000000-0005-0000-0000-0000C0120000}"/>
    <cellStyle name="Normal 2 8 2 2 3 7 3 2" xfId="32014" xr:uid="{00000000-0005-0000-0000-0000C1120000}"/>
    <cellStyle name="Normal 2 8 2 2 3 7 4" xfId="20221" xr:uid="{00000000-0005-0000-0000-0000C2120000}"/>
    <cellStyle name="Normal 2 8 2 2 3 7 5" xfId="26126" xr:uid="{00000000-0005-0000-0000-0000C3120000}"/>
    <cellStyle name="Normal 2 8 2 2 3 8" xfId="3293" xr:uid="{00000000-0005-0000-0000-0000C4120000}"/>
    <cellStyle name="Normal 2 8 2 2 3 8 2" xfId="15069" xr:uid="{00000000-0005-0000-0000-0000C5120000}"/>
    <cellStyle name="Normal 2 8 2 2 3 8 2 2" xfId="38638" xr:uid="{00000000-0005-0000-0000-0000C6120000}"/>
    <cellStyle name="Normal 2 8 2 2 3 8 3" xfId="9181" xr:uid="{00000000-0005-0000-0000-0000C7120000}"/>
    <cellStyle name="Normal 2 8 2 2 3 8 3 2" xfId="32750" xr:uid="{00000000-0005-0000-0000-0000C8120000}"/>
    <cellStyle name="Normal 2 8 2 2 3 8 4" xfId="20957" xr:uid="{00000000-0005-0000-0000-0000C9120000}"/>
    <cellStyle name="Normal 2 8 2 2 3 8 5" xfId="26862" xr:uid="{00000000-0005-0000-0000-0000CA120000}"/>
    <cellStyle name="Normal 2 8 2 2 3 9" xfId="4029" xr:uid="{00000000-0005-0000-0000-0000CB120000}"/>
    <cellStyle name="Normal 2 8 2 2 3 9 2" xfId="15805" xr:uid="{00000000-0005-0000-0000-0000CC120000}"/>
    <cellStyle name="Normal 2 8 2 2 3 9 2 2" xfId="39374" xr:uid="{00000000-0005-0000-0000-0000CD120000}"/>
    <cellStyle name="Normal 2 8 2 2 3 9 3" xfId="9917" xr:uid="{00000000-0005-0000-0000-0000CE120000}"/>
    <cellStyle name="Normal 2 8 2 2 3 9 3 2" xfId="33486" xr:uid="{00000000-0005-0000-0000-0000CF120000}"/>
    <cellStyle name="Normal 2 8 2 2 3 9 4" xfId="21693" xr:uid="{00000000-0005-0000-0000-0000D0120000}"/>
    <cellStyle name="Normal 2 8 2 2 3 9 5" xfId="27598" xr:uid="{00000000-0005-0000-0000-0000D1120000}"/>
    <cellStyle name="Normal 2 8 2 2 4" xfId="261" xr:uid="{00000000-0005-0000-0000-0000D2120000}"/>
    <cellStyle name="Normal 2 8 2 2 4 10" xfId="4717" xr:uid="{00000000-0005-0000-0000-0000D3120000}"/>
    <cellStyle name="Normal 2 8 2 2 4 10 2" xfId="16493" xr:uid="{00000000-0005-0000-0000-0000D4120000}"/>
    <cellStyle name="Normal 2 8 2 2 4 10 2 2" xfId="40062" xr:uid="{00000000-0005-0000-0000-0000D5120000}"/>
    <cellStyle name="Normal 2 8 2 2 4 10 3" xfId="10605" xr:uid="{00000000-0005-0000-0000-0000D6120000}"/>
    <cellStyle name="Normal 2 8 2 2 4 10 3 2" xfId="34174" xr:uid="{00000000-0005-0000-0000-0000D7120000}"/>
    <cellStyle name="Normal 2 8 2 2 4 10 4" xfId="22381" xr:uid="{00000000-0005-0000-0000-0000D8120000}"/>
    <cellStyle name="Normal 2 8 2 2 4 10 5" xfId="28286" xr:uid="{00000000-0005-0000-0000-0000D9120000}"/>
    <cellStyle name="Normal 2 8 2 2 4 11" xfId="5453" xr:uid="{00000000-0005-0000-0000-0000DA120000}"/>
    <cellStyle name="Normal 2 8 2 2 4 11 2" xfId="17229" xr:uid="{00000000-0005-0000-0000-0000DB120000}"/>
    <cellStyle name="Normal 2 8 2 2 4 11 2 2" xfId="40798" xr:uid="{00000000-0005-0000-0000-0000DC120000}"/>
    <cellStyle name="Normal 2 8 2 2 4 11 3" xfId="11341" xr:uid="{00000000-0005-0000-0000-0000DD120000}"/>
    <cellStyle name="Normal 2 8 2 2 4 11 3 2" xfId="34910" xr:uid="{00000000-0005-0000-0000-0000DE120000}"/>
    <cellStyle name="Normal 2 8 2 2 4 11 4" xfId="23117" xr:uid="{00000000-0005-0000-0000-0000DF120000}"/>
    <cellStyle name="Normal 2 8 2 2 4 11 5" xfId="29022" xr:uid="{00000000-0005-0000-0000-0000E0120000}"/>
    <cellStyle name="Normal 2 8 2 2 4 12" xfId="12077" xr:uid="{00000000-0005-0000-0000-0000E1120000}"/>
    <cellStyle name="Normal 2 8 2 2 4 12 2" xfId="35646" xr:uid="{00000000-0005-0000-0000-0000E2120000}"/>
    <cellStyle name="Normal 2 8 2 2 4 13" xfId="6189" xr:uid="{00000000-0005-0000-0000-0000E3120000}"/>
    <cellStyle name="Normal 2 8 2 2 4 13 2" xfId="29758" xr:uid="{00000000-0005-0000-0000-0000E4120000}"/>
    <cellStyle name="Normal 2 8 2 2 4 14" xfId="17965" xr:uid="{00000000-0005-0000-0000-0000E5120000}"/>
    <cellStyle name="Normal 2 8 2 2 4 15" xfId="23870" xr:uid="{00000000-0005-0000-0000-0000E6120000}"/>
    <cellStyle name="Normal 2 8 2 2 4 16" xfId="41534" xr:uid="{00000000-0005-0000-0000-0000E7120000}"/>
    <cellStyle name="Normal 2 8 2 2 4 2" xfId="370" xr:uid="{00000000-0005-0000-0000-0000E8120000}"/>
    <cellStyle name="Normal 2 8 2 2 4 2 10" xfId="12174" xr:uid="{00000000-0005-0000-0000-0000E9120000}"/>
    <cellStyle name="Normal 2 8 2 2 4 2 10 2" xfId="35743" xr:uid="{00000000-0005-0000-0000-0000EA120000}"/>
    <cellStyle name="Normal 2 8 2 2 4 2 11" xfId="6286" xr:uid="{00000000-0005-0000-0000-0000EB120000}"/>
    <cellStyle name="Normal 2 8 2 2 4 2 11 2" xfId="29855" xr:uid="{00000000-0005-0000-0000-0000EC120000}"/>
    <cellStyle name="Normal 2 8 2 2 4 2 12" xfId="18062" xr:uid="{00000000-0005-0000-0000-0000ED120000}"/>
    <cellStyle name="Normal 2 8 2 2 4 2 13" xfId="23967" xr:uid="{00000000-0005-0000-0000-0000EE120000}"/>
    <cellStyle name="Normal 2 8 2 2 4 2 14" xfId="41631" xr:uid="{00000000-0005-0000-0000-0000EF120000}"/>
    <cellStyle name="Normal 2 8 2 2 4 2 2" xfId="815" xr:uid="{00000000-0005-0000-0000-0000F0120000}"/>
    <cellStyle name="Normal 2 8 2 2 4 2 2 10" xfId="6728" xr:uid="{00000000-0005-0000-0000-0000F1120000}"/>
    <cellStyle name="Normal 2 8 2 2 4 2 2 10 2" xfId="30297" xr:uid="{00000000-0005-0000-0000-0000F2120000}"/>
    <cellStyle name="Normal 2 8 2 2 4 2 2 11" xfId="18504" xr:uid="{00000000-0005-0000-0000-0000F3120000}"/>
    <cellStyle name="Normal 2 8 2 2 4 2 2 12" xfId="24409" xr:uid="{00000000-0005-0000-0000-0000F4120000}"/>
    <cellStyle name="Normal 2 8 2 2 4 2 2 13" xfId="42073" xr:uid="{00000000-0005-0000-0000-0000F5120000}"/>
    <cellStyle name="Normal 2 8 2 2 4 2 2 2" xfId="1575" xr:uid="{00000000-0005-0000-0000-0000F6120000}"/>
    <cellStyle name="Normal 2 8 2 2 4 2 2 2 2" xfId="13352" xr:uid="{00000000-0005-0000-0000-0000F7120000}"/>
    <cellStyle name="Normal 2 8 2 2 4 2 2 2 2 2" xfId="36921" xr:uid="{00000000-0005-0000-0000-0000F8120000}"/>
    <cellStyle name="Normal 2 8 2 2 4 2 2 2 3" xfId="7464" xr:uid="{00000000-0005-0000-0000-0000F9120000}"/>
    <cellStyle name="Normal 2 8 2 2 4 2 2 2 3 2" xfId="31033" xr:uid="{00000000-0005-0000-0000-0000FA120000}"/>
    <cellStyle name="Normal 2 8 2 2 4 2 2 2 4" xfId="19240" xr:uid="{00000000-0005-0000-0000-0000FB120000}"/>
    <cellStyle name="Normal 2 8 2 2 4 2 2 2 5" xfId="25145" xr:uid="{00000000-0005-0000-0000-0000FC120000}"/>
    <cellStyle name="Normal 2 8 2 2 4 2 2 3" xfId="2312" xr:uid="{00000000-0005-0000-0000-0000FD120000}"/>
    <cellStyle name="Normal 2 8 2 2 4 2 2 3 2" xfId="14088" xr:uid="{00000000-0005-0000-0000-0000FE120000}"/>
    <cellStyle name="Normal 2 8 2 2 4 2 2 3 2 2" xfId="37657" xr:uid="{00000000-0005-0000-0000-0000FF120000}"/>
    <cellStyle name="Normal 2 8 2 2 4 2 2 3 3" xfId="8200" xr:uid="{00000000-0005-0000-0000-000000130000}"/>
    <cellStyle name="Normal 2 8 2 2 4 2 2 3 3 2" xfId="31769" xr:uid="{00000000-0005-0000-0000-000001130000}"/>
    <cellStyle name="Normal 2 8 2 2 4 2 2 3 4" xfId="19976" xr:uid="{00000000-0005-0000-0000-000002130000}"/>
    <cellStyle name="Normal 2 8 2 2 4 2 2 3 5" xfId="25881" xr:uid="{00000000-0005-0000-0000-000003130000}"/>
    <cellStyle name="Normal 2 8 2 2 4 2 2 4" xfId="3048" xr:uid="{00000000-0005-0000-0000-000004130000}"/>
    <cellStyle name="Normal 2 8 2 2 4 2 2 4 2" xfId="14824" xr:uid="{00000000-0005-0000-0000-000005130000}"/>
    <cellStyle name="Normal 2 8 2 2 4 2 2 4 2 2" xfId="38393" xr:uid="{00000000-0005-0000-0000-000006130000}"/>
    <cellStyle name="Normal 2 8 2 2 4 2 2 4 3" xfId="8936" xr:uid="{00000000-0005-0000-0000-000007130000}"/>
    <cellStyle name="Normal 2 8 2 2 4 2 2 4 3 2" xfId="32505" xr:uid="{00000000-0005-0000-0000-000008130000}"/>
    <cellStyle name="Normal 2 8 2 2 4 2 2 4 4" xfId="20712" xr:uid="{00000000-0005-0000-0000-000009130000}"/>
    <cellStyle name="Normal 2 8 2 2 4 2 2 4 5" xfId="26617" xr:uid="{00000000-0005-0000-0000-00000A130000}"/>
    <cellStyle name="Normal 2 8 2 2 4 2 2 5" xfId="3784" xr:uid="{00000000-0005-0000-0000-00000B130000}"/>
    <cellStyle name="Normal 2 8 2 2 4 2 2 5 2" xfId="15560" xr:uid="{00000000-0005-0000-0000-00000C130000}"/>
    <cellStyle name="Normal 2 8 2 2 4 2 2 5 2 2" xfId="39129" xr:uid="{00000000-0005-0000-0000-00000D130000}"/>
    <cellStyle name="Normal 2 8 2 2 4 2 2 5 3" xfId="9672" xr:uid="{00000000-0005-0000-0000-00000E130000}"/>
    <cellStyle name="Normal 2 8 2 2 4 2 2 5 3 2" xfId="33241" xr:uid="{00000000-0005-0000-0000-00000F130000}"/>
    <cellStyle name="Normal 2 8 2 2 4 2 2 5 4" xfId="21448" xr:uid="{00000000-0005-0000-0000-000010130000}"/>
    <cellStyle name="Normal 2 8 2 2 4 2 2 5 5" xfId="27353" xr:uid="{00000000-0005-0000-0000-000011130000}"/>
    <cellStyle name="Normal 2 8 2 2 4 2 2 6" xfId="4520" xr:uid="{00000000-0005-0000-0000-000012130000}"/>
    <cellStyle name="Normal 2 8 2 2 4 2 2 6 2" xfId="16296" xr:uid="{00000000-0005-0000-0000-000013130000}"/>
    <cellStyle name="Normal 2 8 2 2 4 2 2 6 2 2" xfId="39865" xr:uid="{00000000-0005-0000-0000-000014130000}"/>
    <cellStyle name="Normal 2 8 2 2 4 2 2 6 3" xfId="10408" xr:uid="{00000000-0005-0000-0000-000015130000}"/>
    <cellStyle name="Normal 2 8 2 2 4 2 2 6 3 2" xfId="33977" xr:uid="{00000000-0005-0000-0000-000016130000}"/>
    <cellStyle name="Normal 2 8 2 2 4 2 2 6 4" xfId="22184" xr:uid="{00000000-0005-0000-0000-000017130000}"/>
    <cellStyle name="Normal 2 8 2 2 4 2 2 6 5" xfId="28089" xr:uid="{00000000-0005-0000-0000-000018130000}"/>
    <cellStyle name="Normal 2 8 2 2 4 2 2 7" xfId="5256" xr:uid="{00000000-0005-0000-0000-000019130000}"/>
    <cellStyle name="Normal 2 8 2 2 4 2 2 7 2" xfId="17032" xr:uid="{00000000-0005-0000-0000-00001A130000}"/>
    <cellStyle name="Normal 2 8 2 2 4 2 2 7 2 2" xfId="40601" xr:uid="{00000000-0005-0000-0000-00001B130000}"/>
    <cellStyle name="Normal 2 8 2 2 4 2 2 7 3" xfId="11144" xr:uid="{00000000-0005-0000-0000-00001C130000}"/>
    <cellStyle name="Normal 2 8 2 2 4 2 2 7 3 2" xfId="34713" xr:uid="{00000000-0005-0000-0000-00001D130000}"/>
    <cellStyle name="Normal 2 8 2 2 4 2 2 7 4" xfId="22920" xr:uid="{00000000-0005-0000-0000-00001E130000}"/>
    <cellStyle name="Normal 2 8 2 2 4 2 2 7 5" xfId="28825" xr:uid="{00000000-0005-0000-0000-00001F130000}"/>
    <cellStyle name="Normal 2 8 2 2 4 2 2 8" xfId="5992" xr:uid="{00000000-0005-0000-0000-000020130000}"/>
    <cellStyle name="Normal 2 8 2 2 4 2 2 8 2" xfId="17768" xr:uid="{00000000-0005-0000-0000-000021130000}"/>
    <cellStyle name="Normal 2 8 2 2 4 2 2 8 2 2" xfId="41337" xr:uid="{00000000-0005-0000-0000-000022130000}"/>
    <cellStyle name="Normal 2 8 2 2 4 2 2 8 3" xfId="11880" xr:uid="{00000000-0005-0000-0000-000023130000}"/>
    <cellStyle name="Normal 2 8 2 2 4 2 2 8 3 2" xfId="35449" xr:uid="{00000000-0005-0000-0000-000024130000}"/>
    <cellStyle name="Normal 2 8 2 2 4 2 2 8 4" xfId="23656" xr:uid="{00000000-0005-0000-0000-000025130000}"/>
    <cellStyle name="Normal 2 8 2 2 4 2 2 8 5" xfId="29561" xr:uid="{00000000-0005-0000-0000-000026130000}"/>
    <cellStyle name="Normal 2 8 2 2 4 2 2 9" xfId="12616" xr:uid="{00000000-0005-0000-0000-000027130000}"/>
    <cellStyle name="Normal 2 8 2 2 4 2 2 9 2" xfId="36185" xr:uid="{00000000-0005-0000-0000-000028130000}"/>
    <cellStyle name="Normal 2 8 2 2 4 2 3" xfId="1132" xr:uid="{00000000-0005-0000-0000-000029130000}"/>
    <cellStyle name="Normal 2 8 2 2 4 2 3 2" xfId="12910" xr:uid="{00000000-0005-0000-0000-00002A130000}"/>
    <cellStyle name="Normal 2 8 2 2 4 2 3 2 2" xfId="36479" xr:uid="{00000000-0005-0000-0000-00002B130000}"/>
    <cellStyle name="Normal 2 8 2 2 4 2 3 3" xfId="7022" xr:uid="{00000000-0005-0000-0000-00002C130000}"/>
    <cellStyle name="Normal 2 8 2 2 4 2 3 3 2" xfId="30591" xr:uid="{00000000-0005-0000-0000-00002D130000}"/>
    <cellStyle name="Normal 2 8 2 2 4 2 3 4" xfId="18798" xr:uid="{00000000-0005-0000-0000-00002E130000}"/>
    <cellStyle name="Normal 2 8 2 2 4 2 3 5" xfId="24703" xr:uid="{00000000-0005-0000-0000-00002F130000}"/>
    <cellStyle name="Normal 2 8 2 2 4 2 4" xfId="1870" xr:uid="{00000000-0005-0000-0000-000030130000}"/>
    <cellStyle name="Normal 2 8 2 2 4 2 4 2" xfId="13646" xr:uid="{00000000-0005-0000-0000-000031130000}"/>
    <cellStyle name="Normal 2 8 2 2 4 2 4 2 2" xfId="37215" xr:uid="{00000000-0005-0000-0000-000032130000}"/>
    <cellStyle name="Normal 2 8 2 2 4 2 4 3" xfId="7758" xr:uid="{00000000-0005-0000-0000-000033130000}"/>
    <cellStyle name="Normal 2 8 2 2 4 2 4 3 2" xfId="31327" xr:uid="{00000000-0005-0000-0000-000034130000}"/>
    <cellStyle name="Normal 2 8 2 2 4 2 4 4" xfId="19534" xr:uid="{00000000-0005-0000-0000-000035130000}"/>
    <cellStyle name="Normal 2 8 2 2 4 2 4 5" xfId="25439" xr:uid="{00000000-0005-0000-0000-000036130000}"/>
    <cellStyle name="Normal 2 8 2 2 4 2 5" xfId="2606" xr:uid="{00000000-0005-0000-0000-000037130000}"/>
    <cellStyle name="Normal 2 8 2 2 4 2 5 2" xfId="14382" xr:uid="{00000000-0005-0000-0000-000038130000}"/>
    <cellStyle name="Normal 2 8 2 2 4 2 5 2 2" xfId="37951" xr:uid="{00000000-0005-0000-0000-000039130000}"/>
    <cellStyle name="Normal 2 8 2 2 4 2 5 3" xfId="8494" xr:uid="{00000000-0005-0000-0000-00003A130000}"/>
    <cellStyle name="Normal 2 8 2 2 4 2 5 3 2" xfId="32063" xr:uid="{00000000-0005-0000-0000-00003B130000}"/>
    <cellStyle name="Normal 2 8 2 2 4 2 5 4" xfId="20270" xr:uid="{00000000-0005-0000-0000-00003C130000}"/>
    <cellStyle name="Normal 2 8 2 2 4 2 5 5" xfId="26175" xr:uid="{00000000-0005-0000-0000-00003D130000}"/>
    <cellStyle name="Normal 2 8 2 2 4 2 6" xfId="3342" xr:uid="{00000000-0005-0000-0000-00003E130000}"/>
    <cellStyle name="Normal 2 8 2 2 4 2 6 2" xfId="15118" xr:uid="{00000000-0005-0000-0000-00003F130000}"/>
    <cellStyle name="Normal 2 8 2 2 4 2 6 2 2" xfId="38687" xr:uid="{00000000-0005-0000-0000-000040130000}"/>
    <cellStyle name="Normal 2 8 2 2 4 2 6 3" xfId="9230" xr:uid="{00000000-0005-0000-0000-000041130000}"/>
    <cellStyle name="Normal 2 8 2 2 4 2 6 3 2" xfId="32799" xr:uid="{00000000-0005-0000-0000-000042130000}"/>
    <cellStyle name="Normal 2 8 2 2 4 2 6 4" xfId="21006" xr:uid="{00000000-0005-0000-0000-000043130000}"/>
    <cellStyle name="Normal 2 8 2 2 4 2 6 5" xfId="26911" xr:uid="{00000000-0005-0000-0000-000044130000}"/>
    <cellStyle name="Normal 2 8 2 2 4 2 7" xfId="4078" xr:uid="{00000000-0005-0000-0000-000045130000}"/>
    <cellStyle name="Normal 2 8 2 2 4 2 7 2" xfId="15854" xr:uid="{00000000-0005-0000-0000-000046130000}"/>
    <cellStyle name="Normal 2 8 2 2 4 2 7 2 2" xfId="39423" xr:uid="{00000000-0005-0000-0000-000047130000}"/>
    <cellStyle name="Normal 2 8 2 2 4 2 7 3" xfId="9966" xr:uid="{00000000-0005-0000-0000-000048130000}"/>
    <cellStyle name="Normal 2 8 2 2 4 2 7 3 2" xfId="33535" xr:uid="{00000000-0005-0000-0000-000049130000}"/>
    <cellStyle name="Normal 2 8 2 2 4 2 7 4" xfId="21742" xr:uid="{00000000-0005-0000-0000-00004A130000}"/>
    <cellStyle name="Normal 2 8 2 2 4 2 7 5" xfId="27647" xr:uid="{00000000-0005-0000-0000-00004B130000}"/>
    <cellStyle name="Normal 2 8 2 2 4 2 8" xfId="4814" xr:uid="{00000000-0005-0000-0000-00004C130000}"/>
    <cellStyle name="Normal 2 8 2 2 4 2 8 2" xfId="16590" xr:uid="{00000000-0005-0000-0000-00004D130000}"/>
    <cellStyle name="Normal 2 8 2 2 4 2 8 2 2" xfId="40159" xr:uid="{00000000-0005-0000-0000-00004E130000}"/>
    <cellStyle name="Normal 2 8 2 2 4 2 8 3" xfId="10702" xr:uid="{00000000-0005-0000-0000-00004F130000}"/>
    <cellStyle name="Normal 2 8 2 2 4 2 8 3 2" xfId="34271" xr:uid="{00000000-0005-0000-0000-000050130000}"/>
    <cellStyle name="Normal 2 8 2 2 4 2 8 4" xfId="22478" xr:uid="{00000000-0005-0000-0000-000051130000}"/>
    <cellStyle name="Normal 2 8 2 2 4 2 8 5" xfId="28383" xr:uid="{00000000-0005-0000-0000-000052130000}"/>
    <cellStyle name="Normal 2 8 2 2 4 2 9" xfId="5550" xr:uid="{00000000-0005-0000-0000-000053130000}"/>
    <cellStyle name="Normal 2 8 2 2 4 2 9 2" xfId="17326" xr:uid="{00000000-0005-0000-0000-000054130000}"/>
    <cellStyle name="Normal 2 8 2 2 4 2 9 2 2" xfId="40895" xr:uid="{00000000-0005-0000-0000-000055130000}"/>
    <cellStyle name="Normal 2 8 2 2 4 2 9 3" xfId="11438" xr:uid="{00000000-0005-0000-0000-000056130000}"/>
    <cellStyle name="Normal 2 8 2 2 4 2 9 3 2" xfId="35007" xr:uid="{00000000-0005-0000-0000-000057130000}"/>
    <cellStyle name="Normal 2 8 2 2 4 2 9 4" xfId="23214" xr:uid="{00000000-0005-0000-0000-000058130000}"/>
    <cellStyle name="Normal 2 8 2 2 4 2 9 5" xfId="29119" xr:uid="{00000000-0005-0000-0000-000059130000}"/>
    <cellStyle name="Normal 2 8 2 2 4 3" xfId="717" xr:uid="{00000000-0005-0000-0000-00005A130000}"/>
    <cellStyle name="Normal 2 8 2 2 4 3 10" xfId="6631" xr:uid="{00000000-0005-0000-0000-00005B130000}"/>
    <cellStyle name="Normal 2 8 2 2 4 3 10 2" xfId="30200" xr:uid="{00000000-0005-0000-0000-00005C130000}"/>
    <cellStyle name="Normal 2 8 2 2 4 3 11" xfId="18407" xr:uid="{00000000-0005-0000-0000-00005D130000}"/>
    <cellStyle name="Normal 2 8 2 2 4 3 12" xfId="24312" xr:uid="{00000000-0005-0000-0000-00005E130000}"/>
    <cellStyle name="Normal 2 8 2 2 4 3 13" xfId="41976" xr:uid="{00000000-0005-0000-0000-00005F130000}"/>
    <cellStyle name="Normal 2 8 2 2 4 3 2" xfId="1478" xr:uid="{00000000-0005-0000-0000-000060130000}"/>
    <cellStyle name="Normal 2 8 2 2 4 3 2 2" xfId="13255" xr:uid="{00000000-0005-0000-0000-000061130000}"/>
    <cellStyle name="Normal 2 8 2 2 4 3 2 2 2" xfId="36824" xr:uid="{00000000-0005-0000-0000-000062130000}"/>
    <cellStyle name="Normal 2 8 2 2 4 3 2 3" xfId="7367" xr:uid="{00000000-0005-0000-0000-000063130000}"/>
    <cellStyle name="Normal 2 8 2 2 4 3 2 3 2" xfId="30936" xr:uid="{00000000-0005-0000-0000-000064130000}"/>
    <cellStyle name="Normal 2 8 2 2 4 3 2 4" xfId="19143" xr:uid="{00000000-0005-0000-0000-000065130000}"/>
    <cellStyle name="Normal 2 8 2 2 4 3 2 5" xfId="25048" xr:uid="{00000000-0005-0000-0000-000066130000}"/>
    <cellStyle name="Normal 2 8 2 2 4 3 3" xfId="2215" xr:uid="{00000000-0005-0000-0000-000067130000}"/>
    <cellStyle name="Normal 2 8 2 2 4 3 3 2" xfId="13991" xr:uid="{00000000-0005-0000-0000-000068130000}"/>
    <cellStyle name="Normal 2 8 2 2 4 3 3 2 2" xfId="37560" xr:uid="{00000000-0005-0000-0000-000069130000}"/>
    <cellStyle name="Normal 2 8 2 2 4 3 3 3" xfId="8103" xr:uid="{00000000-0005-0000-0000-00006A130000}"/>
    <cellStyle name="Normal 2 8 2 2 4 3 3 3 2" xfId="31672" xr:uid="{00000000-0005-0000-0000-00006B130000}"/>
    <cellStyle name="Normal 2 8 2 2 4 3 3 4" xfId="19879" xr:uid="{00000000-0005-0000-0000-00006C130000}"/>
    <cellStyle name="Normal 2 8 2 2 4 3 3 5" xfId="25784" xr:uid="{00000000-0005-0000-0000-00006D130000}"/>
    <cellStyle name="Normal 2 8 2 2 4 3 4" xfId="2951" xr:uid="{00000000-0005-0000-0000-00006E130000}"/>
    <cellStyle name="Normal 2 8 2 2 4 3 4 2" xfId="14727" xr:uid="{00000000-0005-0000-0000-00006F130000}"/>
    <cellStyle name="Normal 2 8 2 2 4 3 4 2 2" xfId="38296" xr:uid="{00000000-0005-0000-0000-000070130000}"/>
    <cellStyle name="Normal 2 8 2 2 4 3 4 3" xfId="8839" xr:uid="{00000000-0005-0000-0000-000071130000}"/>
    <cellStyle name="Normal 2 8 2 2 4 3 4 3 2" xfId="32408" xr:uid="{00000000-0005-0000-0000-000072130000}"/>
    <cellStyle name="Normal 2 8 2 2 4 3 4 4" xfId="20615" xr:uid="{00000000-0005-0000-0000-000073130000}"/>
    <cellStyle name="Normal 2 8 2 2 4 3 4 5" xfId="26520" xr:uid="{00000000-0005-0000-0000-000074130000}"/>
    <cellStyle name="Normal 2 8 2 2 4 3 5" xfId="3687" xr:uid="{00000000-0005-0000-0000-000075130000}"/>
    <cellStyle name="Normal 2 8 2 2 4 3 5 2" xfId="15463" xr:uid="{00000000-0005-0000-0000-000076130000}"/>
    <cellStyle name="Normal 2 8 2 2 4 3 5 2 2" xfId="39032" xr:uid="{00000000-0005-0000-0000-000077130000}"/>
    <cellStyle name="Normal 2 8 2 2 4 3 5 3" xfId="9575" xr:uid="{00000000-0005-0000-0000-000078130000}"/>
    <cellStyle name="Normal 2 8 2 2 4 3 5 3 2" xfId="33144" xr:uid="{00000000-0005-0000-0000-000079130000}"/>
    <cellStyle name="Normal 2 8 2 2 4 3 5 4" xfId="21351" xr:uid="{00000000-0005-0000-0000-00007A130000}"/>
    <cellStyle name="Normal 2 8 2 2 4 3 5 5" xfId="27256" xr:uid="{00000000-0005-0000-0000-00007B130000}"/>
    <cellStyle name="Normal 2 8 2 2 4 3 6" xfId="4423" xr:uid="{00000000-0005-0000-0000-00007C130000}"/>
    <cellStyle name="Normal 2 8 2 2 4 3 6 2" xfId="16199" xr:uid="{00000000-0005-0000-0000-00007D130000}"/>
    <cellStyle name="Normal 2 8 2 2 4 3 6 2 2" xfId="39768" xr:uid="{00000000-0005-0000-0000-00007E130000}"/>
    <cellStyle name="Normal 2 8 2 2 4 3 6 3" xfId="10311" xr:uid="{00000000-0005-0000-0000-00007F130000}"/>
    <cellStyle name="Normal 2 8 2 2 4 3 6 3 2" xfId="33880" xr:uid="{00000000-0005-0000-0000-000080130000}"/>
    <cellStyle name="Normal 2 8 2 2 4 3 6 4" xfId="22087" xr:uid="{00000000-0005-0000-0000-000081130000}"/>
    <cellStyle name="Normal 2 8 2 2 4 3 6 5" xfId="27992" xr:uid="{00000000-0005-0000-0000-000082130000}"/>
    <cellStyle name="Normal 2 8 2 2 4 3 7" xfId="5159" xr:uid="{00000000-0005-0000-0000-000083130000}"/>
    <cellStyle name="Normal 2 8 2 2 4 3 7 2" xfId="16935" xr:uid="{00000000-0005-0000-0000-000084130000}"/>
    <cellStyle name="Normal 2 8 2 2 4 3 7 2 2" xfId="40504" xr:uid="{00000000-0005-0000-0000-000085130000}"/>
    <cellStyle name="Normal 2 8 2 2 4 3 7 3" xfId="11047" xr:uid="{00000000-0005-0000-0000-000086130000}"/>
    <cellStyle name="Normal 2 8 2 2 4 3 7 3 2" xfId="34616" xr:uid="{00000000-0005-0000-0000-000087130000}"/>
    <cellStyle name="Normal 2 8 2 2 4 3 7 4" xfId="22823" xr:uid="{00000000-0005-0000-0000-000088130000}"/>
    <cellStyle name="Normal 2 8 2 2 4 3 7 5" xfId="28728" xr:uid="{00000000-0005-0000-0000-000089130000}"/>
    <cellStyle name="Normal 2 8 2 2 4 3 8" xfId="5895" xr:uid="{00000000-0005-0000-0000-00008A130000}"/>
    <cellStyle name="Normal 2 8 2 2 4 3 8 2" xfId="17671" xr:uid="{00000000-0005-0000-0000-00008B130000}"/>
    <cellStyle name="Normal 2 8 2 2 4 3 8 2 2" xfId="41240" xr:uid="{00000000-0005-0000-0000-00008C130000}"/>
    <cellStyle name="Normal 2 8 2 2 4 3 8 3" xfId="11783" xr:uid="{00000000-0005-0000-0000-00008D130000}"/>
    <cellStyle name="Normal 2 8 2 2 4 3 8 3 2" xfId="35352" xr:uid="{00000000-0005-0000-0000-00008E130000}"/>
    <cellStyle name="Normal 2 8 2 2 4 3 8 4" xfId="23559" xr:uid="{00000000-0005-0000-0000-00008F130000}"/>
    <cellStyle name="Normal 2 8 2 2 4 3 8 5" xfId="29464" xr:uid="{00000000-0005-0000-0000-000090130000}"/>
    <cellStyle name="Normal 2 8 2 2 4 3 9" xfId="12519" xr:uid="{00000000-0005-0000-0000-000091130000}"/>
    <cellStyle name="Normal 2 8 2 2 4 3 9 2" xfId="36088" xr:uid="{00000000-0005-0000-0000-000092130000}"/>
    <cellStyle name="Normal 2 8 2 2 4 4" xfId="521" xr:uid="{00000000-0005-0000-0000-000093130000}"/>
    <cellStyle name="Normal 2 8 2 2 4 4 10" xfId="6435" xr:uid="{00000000-0005-0000-0000-000094130000}"/>
    <cellStyle name="Normal 2 8 2 2 4 4 10 2" xfId="30004" xr:uid="{00000000-0005-0000-0000-000095130000}"/>
    <cellStyle name="Normal 2 8 2 2 4 4 11" xfId="18211" xr:uid="{00000000-0005-0000-0000-000096130000}"/>
    <cellStyle name="Normal 2 8 2 2 4 4 12" xfId="24116" xr:uid="{00000000-0005-0000-0000-000097130000}"/>
    <cellStyle name="Normal 2 8 2 2 4 4 13" xfId="41780" xr:uid="{00000000-0005-0000-0000-000098130000}"/>
    <cellStyle name="Normal 2 8 2 2 4 4 2" xfId="1282" xr:uid="{00000000-0005-0000-0000-000099130000}"/>
    <cellStyle name="Normal 2 8 2 2 4 4 2 2" xfId="13059" xr:uid="{00000000-0005-0000-0000-00009A130000}"/>
    <cellStyle name="Normal 2 8 2 2 4 4 2 2 2" xfId="36628" xr:uid="{00000000-0005-0000-0000-00009B130000}"/>
    <cellStyle name="Normal 2 8 2 2 4 4 2 3" xfId="7171" xr:uid="{00000000-0005-0000-0000-00009C130000}"/>
    <cellStyle name="Normal 2 8 2 2 4 4 2 3 2" xfId="30740" xr:uid="{00000000-0005-0000-0000-00009D130000}"/>
    <cellStyle name="Normal 2 8 2 2 4 4 2 4" xfId="18947" xr:uid="{00000000-0005-0000-0000-00009E130000}"/>
    <cellStyle name="Normal 2 8 2 2 4 4 2 5" xfId="24852" xr:uid="{00000000-0005-0000-0000-00009F130000}"/>
    <cellStyle name="Normal 2 8 2 2 4 4 3" xfId="2019" xr:uid="{00000000-0005-0000-0000-0000A0130000}"/>
    <cellStyle name="Normal 2 8 2 2 4 4 3 2" xfId="13795" xr:uid="{00000000-0005-0000-0000-0000A1130000}"/>
    <cellStyle name="Normal 2 8 2 2 4 4 3 2 2" xfId="37364" xr:uid="{00000000-0005-0000-0000-0000A2130000}"/>
    <cellStyle name="Normal 2 8 2 2 4 4 3 3" xfId="7907" xr:uid="{00000000-0005-0000-0000-0000A3130000}"/>
    <cellStyle name="Normal 2 8 2 2 4 4 3 3 2" xfId="31476" xr:uid="{00000000-0005-0000-0000-0000A4130000}"/>
    <cellStyle name="Normal 2 8 2 2 4 4 3 4" xfId="19683" xr:uid="{00000000-0005-0000-0000-0000A5130000}"/>
    <cellStyle name="Normal 2 8 2 2 4 4 3 5" xfId="25588" xr:uid="{00000000-0005-0000-0000-0000A6130000}"/>
    <cellStyle name="Normal 2 8 2 2 4 4 4" xfId="2755" xr:uid="{00000000-0005-0000-0000-0000A7130000}"/>
    <cellStyle name="Normal 2 8 2 2 4 4 4 2" xfId="14531" xr:uid="{00000000-0005-0000-0000-0000A8130000}"/>
    <cellStyle name="Normal 2 8 2 2 4 4 4 2 2" xfId="38100" xr:uid="{00000000-0005-0000-0000-0000A9130000}"/>
    <cellStyle name="Normal 2 8 2 2 4 4 4 3" xfId="8643" xr:uid="{00000000-0005-0000-0000-0000AA130000}"/>
    <cellStyle name="Normal 2 8 2 2 4 4 4 3 2" xfId="32212" xr:uid="{00000000-0005-0000-0000-0000AB130000}"/>
    <cellStyle name="Normal 2 8 2 2 4 4 4 4" xfId="20419" xr:uid="{00000000-0005-0000-0000-0000AC130000}"/>
    <cellStyle name="Normal 2 8 2 2 4 4 4 5" xfId="26324" xr:uid="{00000000-0005-0000-0000-0000AD130000}"/>
    <cellStyle name="Normal 2 8 2 2 4 4 5" xfId="3491" xr:uid="{00000000-0005-0000-0000-0000AE130000}"/>
    <cellStyle name="Normal 2 8 2 2 4 4 5 2" xfId="15267" xr:uid="{00000000-0005-0000-0000-0000AF130000}"/>
    <cellStyle name="Normal 2 8 2 2 4 4 5 2 2" xfId="38836" xr:uid="{00000000-0005-0000-0000-0000B0130000}"/>
    <cellStyle name="Normal 2 8 2 2 4 4 5 3" xfId="9379" xr:uid="{00000000-0005-0000-0000-0000B1130000}"/>
    <cellStyle name="Normal 2 8 2 2 4 4 5 3 2" xfId="32948" xr:uid="{00000000-0005-0000-0000-0000B2130000}"/>
    <cellStyle name="Normal 2 8 2 2 4 4 5 4" xfId="21155" xr:uid="{00000000-0005-0000-0000-0000B3130000}"/>
    <cellStyle name="Normal 2 8 2 2 4 4 5 5" xfId="27060" xr:uid="{00000000-0005-0000-0000-0000B4130000}"/>
    <cellStyle name="Normal 2 8 2 2 4 4 6" xfId="4227" xr:uid="{00000000-0005-0000-0000-0000B5130000}"/>
    <cellStyle name="Normal 2 8 2 2 4 4 6 2" xfId="16003" xr:uid="{00000000-0005-0000-0000-0000B6130000}"/>
    <cellStyle name="Normal 2 8 2 2 4 4 6 2 2" xfId="39572" xr:uid="{00000000-0005-0000-0000-0000B7130000}"/>
    <cellStyle name="Normal 2 8 2 2 4 4 6 3" xfId="10115" xr:uid="{00000000-0005-0000-0000-0000B8130000}"/>
    <cellStyle name="Normal 2 8 2 2 4 4 6 3 2" xfId="33684" xr:uid="{00000000-0005-0000-0000-0000B9130000}"/>
    <cellStyle name="Normal 2 8 2 2 4 4 6 4" xfId="21891" xr:uid="{00000000-0005-0000-0000-0000BA130000}"/>
    <cellStyle name="Normal 2 8 2 2 4 4 6 5" xfId="27796" xr:uid="{00000000-0005-0000-0000-0000BB130000}"/>
    <cellStyle name="Normal 2 8 2 2 4 4 7" xfId="4963" xr:uid="{00000000-0005-0000-0000-0000BC130000}"/>
    <cellStyle name="Normal 2 8 2 2 4 4 7 2" xfId="16739" xr:uid="{00000000-0005-0000-0000-0000BD130000}"/>
    <cellStyle name="Normal 2 8 2 2 4 4 7 2 2" xfId="40308" xr:uid="{00000000-0005-0000-0000-0000BE130000}"/>
    <cellStyle name="Normal 2 8 2 2 4 4 7 3" xfId="10851" xr:uid="{00000000-0005-0000-0000-0000BF130000}"/>
    <cellStyle name="Normal 2 8 2 2 4 4 7 3 2" xfId="34420" xr:uid="{00000000-0005-0000-0000-0000C0130000}"/>
    <cellStyle name="Normal 2 8 2 2 4 4 7 4" xfId="22627" xr:uid="{00000000-0005-0000-0000-0000C1130000}"/>
    <cellStyle name="Normal 2 8 2 2 4 4 7 5" xfId="28532" xr:uid="{00000000-0005-0000-0000-0000C2130000}"/>
    <cellStyle name="Normal 2 8 2 2 4 4 8" xfId="5699" xr:uid="{00000000-0005-0000-0000-0000C3130000}"/>
    <cellStyle name="Normal 2 8 2 2 4 4 8 2" xfId="17475" xr:uid="{00000000-0005-0000-0000-0000C4130000}"/>
    <cellStyle name="Normal 2 8 2 2 4 4 8 2 2" xfId="41044" xr:uid="{00000000-0005-0000-0000-0000C5130000}"/>
    <cellStyle name="Normal 2 8 2 2 4 4 8 3" xfId="11587" xr:uid="{00000000-0005-0000-0000-0000C6130000}"/>
    <cellStyle name="Normal 2 8 2 2 4 4 8 3 2" xfId="35156" xr:uid="{00000000-0005-0000-0000-0000C7130000}"/>
    <cellStyle name="Normal 2 8 2 2 4 4 8 4" xfId="23363" xr:uid="{00000000-0005-0000-0000-0000C8130000}"/>
    <cellStyle name="Normal 2 8 2 2 4 4 8 5" xfId="29268" xr:uid="{00000000-0005-0000-0000-0000C9130000}"/>
    <cellStyle name="Normal 2 8 2 2 4 4 9" xfId="12323" xr:uid="{00000000-0005-0000-0000-0000CA130000}"/>
    <cellStyle name="Normal 2 8 2 2 4 4 9 2" xfId="35892" xr:uid="{00000000-0005-0000-0000-0000CB130000}"/>
    <cellStyle name="Normal 2 8 2 2 4 5" xfId="1034" xr:uid="{00000000-0005-0000-0000-0000CC130000}"/>
    <cellStyle name="Normal 2 8 2 2 4 5 2" xfId="12813" xr:uid="{00000000-0005-0000-0000-0000CD130000}"/>
    <cellStyle name="Normal 2 8 2 2 4 5 2 2" xfId="36382" xr:uid="{00000000-0005-0000-0000-0000CE130000}"/>
    <cellStyle name="Normal 2 8 2 2 4 5 3" xfId="6925" xr:uid="{00000000-0005-0000-0000-0000CF130000}"/>
    <cellStyle name="Normal 2 8 2 2 4 5 3 2" xfId="30494" xr:uid="{00000000-0005-0000-0000-0000D0130000}"/>
    <cellStyle name="Normal 2 8 2 2 4 5 4" xfId="18701" xr:uid="{00000000-0005-0000-0000-0000D1130000}"/>
    <cellStyle name="Normal 2 8 2 2 4 5 5" xfId="24606" xr:uid="{00000000-0005-0000-0000-0000D2130000}"/>
    <cellStyle name="Normal 2 8 2 2 4 6" xfId="1773" xr:uid="{00000000-0005-0000-0000-0000D3130000}"/>
    <cellStyle name="Normal 2 8 2 2 4 6 2" xfId="13549" xr:uid="{00000000-0005-0000-0000-0000D4130000}"/>
    <cellStyle name="Normal 2 8 2 2 4 6 2 2" xfId="37118" xr:uid="{00000000-0005-0000-0000-0000D5130000}"/>
    <cellStyle name="Normal 2 8 2 2 4 6 3" xfId="7661" xr:uid="{00000000-0005-0000-0000-0000D6130000}"/>
    <cellStyle name="Normal 2 8 2 2 4 6 3 2" xfId="31230" xr:uid="{00000000-0005-0000-0000-0000D7130000}"/>
    <cellStyle name="Normal 2 8 2 2 4 6 4" xfId="19437" xr:uid="{00000000-0005-0000-0000-0000D8130000}"/>
    <cellStyle name="Normal 2 8 2 2 4 6 5" xfId="25342" xr:uid="{00000000-0005-0000-0000-0000D9130000}"/>
    <cellStyle name="Normal 2 8 2 2 4 7" xfId="2509" xr:uid="{00000000-0005-0000-0000-0000DA130000}"/>
    <cellStyle name="Normal 2 8 2 2 4 7 2" xfId="14285" xr:uid="{00000000-0005-0000-0000-0000DB130000}"/>
    <cellStyle name="Normal 2 8 2 2 4 7 2 2" xfId="37854" xr:uid="{00000000-0005-0000-0000-0000DC130000}"/>
    <cellStyle name="Normal 2 8 2 2 4 7 3" xfId="8397" xr:uid="{00000000-0005-0000-0000-0000DD130000}"/>
    <cellStyle name="Normal 2 8 2 2 4 7 3 2" xfId="31966" xr:uid="{00000000-0005-0000-0000-0000DE130000}"/>
    <cellStyle name="Normal 2 8 2 2 4 7 4" xfId="20173" xr:uid="{00000000-0005-0000-0000-0000DF130000}"/>
    <cellStyle name="Normal 2 8 2 2 4 7 5" xfId="26078" xr:uid="{00000000-0005-0000-0000-0000E0130000}"/>
    <cellStyle name="Normal 2 8 2 2 4 8" xfId="3245" xr:uid="{00000000-0005-0000-0000-0000E1130000}"/>
    <cellStyle name="Normal 2 8 2 2 4 8 2" xfId="15021" xr:uid="{00000000-0005-0000-0000-0000E2130000}"/>
    <cellStyle name="Normal 2 8 2 2 4 8 2 2" xfId="38590" xr:uid="{00000000-0005-0000-0000-0000E3130000}"/>
    <cellStyle name="Normal 2 8 2 2 4 8 3" xfId="9133" xr:uid="{00000000-0005-0000-0000-0000E4130000}"/>
    <cellStyle name="Normal 2 8 2 2 4 8 3 2" xfId="32702" xr:uid="{00000000-0005-0000-0000-0000E5130000}"/>
    <cellStyle name="Normal 2 8 2 2 4 8 4" xfId="20909" xr:uid="{00000000-0005-0000-0000-0000E6130000}"/>
    <cellStyle name="Normal 2 8 2 2 4 8 5" xfId="26814" xr:uid="{00000000-0005-0000-0000-0000E7130000}"/>
    <cellStyle name="Normal 2 8 2 2 4 9" xfId="3981" xr:uid="{00000000-0005-0000-0000-0000E8130000}"/>
    <cellStyle name="Normal 2 8 2 2 4 9 2" xfId="15757" xr:uid="{00000000-0005-0000-0000-0000E9130000}"/>
    <cellStyle name="Normal 2 8 2 2 4 9 2 2" xfId="39326" xr:uid="{00000000-0005-0000-0000-0000EA130000}"/>
    <cellStyle name="Normal 2 8 2 2 4 9 3" xfId="9869" xr:uid="{00000000-0005-0000-0000-0000EB130000}"/>
    <cellStyle name="Normal 2 8 2 2 4 9 3 2" xfId="33438" xr:uid="{00000000-0005-0000-0000-0000EC130000}"/>
    <cellStyle name="Normal 2 8 2 2 4 9 4" xfId="21645" xr:uid="{00000000-0005-0000-0000-0000ED130000}"/>
    <cellStyle name="Normal 2 8 2 2 4 9 5" xfId="27550" xr:uid="{00000000-0005-0000-0000-0000EE130000}"/>
    <cellStyle name="Normal 2 8 2 2 5" xfId="365" xr:uid="{00000000-0005-0000-0000-0000EF130000}"/>
    <cellStyle name="Normal 2 8 2 2 5 10" xfId="12169" xr:uid="{00000000-0005-0000-0000-0000F0130000}"/>
    <cellStyle name="Normal 2 8 2 2 5 10 2" xfId="35738" xr:uid="{00000000-0005-0000-0000-0000F1130000}"/>
    <cellStyle name="Normal 2 8 2 2 5 11" xfId="6281" xr:uid="{00000000-0005-0000-0000-0000F2130000}"/>
    <cellStyle name="Normal 2 8 2 2 5 11 2" xfId="29850" xr:uid="{00000000-0005-0000-0000-0000F3130000}"/>
    <cellStyle name="Normal 2 8 2 2 5 12" xfId="18057" xr:uid="{00000000-0005-0000-0000-0000F4130000}"/>
    <cellStyle name="Normal 2 8 2 2 5 13" xfId="23962" xr:uid="{00000000-0005-0000-0000-0000F5130000}"/>
    <cellStyle name="Normal 2 8 2 2 5 14" xfId="41626" xr:uid="{00000000-0005-0000-0000-0000F6130000}"/>
    <cellStyle name="Normal 2 8 2 2 5 2" xfId="810" xr:uid="{00000000-0005-0000-0000-0000F7130000}"/>
    <cellStyle name="Normal 2 8 2 2 5 2 10" xfId="6723" xr:uid="{00000000-0005-0000-0000-0000F8130000}"/>
    <cellStyle name="Normal 2 8 2 2 5 2 10 2" xfId="30292" xr:uid="{00000000-0005-0000-0000-0000F9130000}"/>
    <cellStyle name="Normal 2 8 2 2 5 2 11" xfId="18499" xr:uid="{00000000-0005-0000-0000-0000FA130000}"/>
    <cellStyle name="Normal 2 8 2 2 5 2 12" xfId="24404" xr:uid="{00000000-0005-0000-0000-0000FB130000}"/>
    <cellStyle name="Normal 2 8 2 2 5 2 13" xfId="42068" xr:uid="{00000000-0005-0000-0000-0000FC130000}"/>
    <cellStyle name="Normal 2 8 2 2 5 2 2" xfId="1570" xr:uid="{00000000-0005-0000-0000-0000FD130000}"/>
    <cellStyle name="Normal 2 8 2 2 5 2 2 2" xfId="13347" xr:uid="{00000000-0005-0000-0000-0000FE130000}"/>
    <cellStyle name="Normal 2 8 2 2 5 2 2 2 2" xfId="36916" xr:uid="{00000000-0005-0000-0000-0000FF130000}"/>
    <cellStyle name="Normal 2 8 2 2 5 2 2 3" xfId="7459" xr:uid="{00000000-0005-0000-0000-000000140000}"/>
    <cellStyle name="Normal 2 8 2 2 5 2 2 3 2" xfId="31028" xr:uid="{00000000-0005-0000-0000-000001140000}"/>
    <cellStyle name="Normal 2 8 2 2 5 2 2 4" xfId="19235" xr:uid="{00000000-0005-0000-0000-000002140000}"/>
    <cellStyle name="Normal 2 8 2 2 5 2 2 5" xfId="25140" xr:uid="{00000000-0005-0000-0000-000003140000}"/>
    <cellStyle name="Normal 2 8 2 2 5 2 3" xfId="2307" xr:uid="{00000000-0005-0000-0000-000004140000}"/>
    <cellStyle name="Normal 2 8 2 2 5 2 3 2" xfId="14083" xr:uid="{00000000-0005-0000-0000-000005140000}"/>
    <cellStyle name="Normal 2 8 2 2 5 2 3 2 2" xfId="37652" xr:uid="{00000000-0005-0000-0000-000006140000}"/>
    <cellStyle name="Normal 2 8 2 2 5 2 3 3" xfId="8195" xr:uid="{00000000-0005-0000-0000-000007140000}"/>
    <cellStyle name="Normal 2 8 2 2 5 2 3 3 2" xfId="31764" xr:uid="{00000000-0005-0000-0000-000008140000}"/>
    <cellStyle name="Normal 2 8 2 2 5 2 3 4" xfId="19971" xr:uid="{00000000-0005-0000-0000-000009140000}"/>
    <cellStyle name="Normal 2 8 2 2 5 2 3 5" xfId="25876" xr:uid="{00000000-0005-0000-0000-00000A140000}"/>
    <cellStyle name="Normal 2 8 2 2 5 2 4" xfId="3043" xr:uid="{00000000-0005-0000-0000-00000B140000}"/>
    <cellStyle name="Normal 2 8 2 2 5 2 4 2" xfId="14819" xr:uid="{00000000-0005-0000-0000-00000C140000}"/>
    <cellStyle name="Normal 2 8 2 2 5 2 4 2 2" xfId="38388" xr:uid="{00000000-0005-0000-0000-00000D140000}"/>
    <cellStyle name="Normal 2 8 2 2 5 2 4 3" xfId="8931" xr:uid="{00000000-0005-0000-0000-00000E140000}"/>
    <cellStyle name="Normal 2 8 2 2 5 2 4 3 2" xfId="32500" xr:uid="{00000000-0005-0000-0000-00000F140000}"/>
    <cellStyle name="Normal 2 8 2 2 5 2 4 4" xfId="20707" xr:uid="{00000000-0005-0000-0000-000010140000}"/>
    <cellStyle name="Normal 2 8 2 2 5 2 4 5" xfId="26612" xr:uid="{00000000-0005-0000-0000-000011140000}"/>
    <cellStyle name="Normal 2 8 2 2 5 2 5" xfId="3779" xr:uid="{00000000-0005-0000-0000-000012140000}"/>
    <cellStyle name="Normal 2 8 2 2 5 2 5 2" xfId="15555" xr:uid="{00000000-0005-0000-0000-000013140000}"/>
    <cellStyle name="Normal 2 8 2 2 5 2 5 2 2" xfId="39124" xr:uid="{00000000-0005-0000-0000-000014140000}"/>
    <cellStyle name="Normal 2 8 2 2 5 2 5 3" xfId="9667" xr:uid="{00000000-0005-0000-0000-000015140000}"/>
    <cellStyle name="Normal 2 8 2 2 5 2 5 3 2" xfId="33236" xr:uid="{00000000-0005-0000-0000-000016140000}"/>
    <cellStyle name="Normal 2 8 2 2 5 2 5 4" xfId="21443" xr:uid="{00000000-0005-0000-0000-000017140000}"/>
    <cellStyle name="Normal 2 8 2 2 5 2 5 5" xfId="27348" xr:uid="{00000000-0005-0000-0000-000018140000}"/>
    <cellStyle name="Normal 2 8 2 2 5 2 6" xfId="4515" xr:uid="{00000000-0005-0000-0000-000019140000}"/>
    <cellStyle name="Normal 2 8 2 2 5 2 6 2" xfId="16291" xr:uid="{00000000-0005-0000-0000-00001A140000}"/>
    <cellStyle name="Normal 2 8 2 2 5 2 6 2 2" xfId="39860" xr:uid="{00000000-0005-0000-0000-00001B140000}"/>
    <cellStyle name="Normal 2 8 2 2 5 2 6 3" xfId="10403" xr:uid="{00000000-0005-0000-0000-00001C140000}"/>
    <cellStyle name="Normal 2 8 2 2 5 2 6 3 2" xfId="33972" xr:uid="{00000000-0005-0000-0000-00001D140000}"/>
    <cellStyle name="Normal 2 8 2 2 5 2 6 4" xfId="22179" xr:uid="{00000000-0005-0000-0000-00001E140000}"/>
    <cellStyle name="Normal 2 8 2 2 5 2 6 5" xfId="28084" xr:uid="{00000000-0005-0000-0000-00001F140000}"/>
    <cellStyle name="Normal 2 8 2 2 5 2 7" xfId="5251" xr:uid="{00000000-0005-0000-0000-000020140000}"/>
    <cellStyle name="Normal 2 8 2 2 5 2 7 2" xfId="17027" xr:uid="{00000000-0005-0000-0000-000021140000}"/>
    <cellStyle name="Normal 2 8 2 2 5 2 7 2 2" xfId="40596" xr:uid="{00000000-0005-0000-0000-000022140000}"/>
    <cellStyle name="Normal 2 8 2 2 5 2 7 3" xfId="11139" xr:uid="{00000000-0005-0000-0000-000023140000}"/>
    <cellStyle name="Normal 2 8 2 2 5 2 7 3 2" xfId="34708" xr:uid="{00000000-0005-0000-0000-000024140000}"/>
    <cellStyle name="Normal 2 8 2 2 5 2 7 4" xfId="22915" xr:uid="{00000000-0005-0000-0000-000025140000}"/>
    <cellStyle name="Normal 2 8 2 2 5 2 7 5" xfId="28820" xr:uid="{00000000-0005-0000-0000-000026140000}"/>
    <cellStyle name="Normal 2 8 2 2 5 2 8" xfId="5987" xr:uid="{00000000-0005-0000-0000-000027140000}"/>
    <cellStyle name="Normal 2 8 2 2 5 2 8 2" xfId="17763" xr:uid="{00000000-0005-0000-0000-000028140000}"/>
    <cellStyle name="Normal 2 8 2 2 5 2 8 2 2" xfId="41332" xr:uid="{00000000-0005-0000-0000-000029140000}"/>
    <cellStyle name="Normal 2 8 2 2 5 2 8 3" xfId="11875" xr:uid="{00000000-0005-0000-0000-00002A140000}"/>
    <cellStyle name="Normal 2 8 2 2 5 2 8 3 2" xfId="35444" xr:uid="{00000000-0005-0000-0000-00002B140000}"/>
    <cellStyle name="Normal 2 8 2 2 5 2 8 4" xfId="23651" xr:uid="{00000000-0005-0000-0000-00002C140000}"/>
    <cellStyle name="Normal 2 8 2 2 5 2 8 5" xfId="29556" xr:uid="{00000000-0005-0000-0000-00002D140000}"/>
    <cellStyle name="Normal 2 8 2 2 5 2 9" xfId="12611" xr:uid="{00000000-0005-0000-0000-00002E140000}"/>
    <cellStyle name="Normal 2 8 2 2 5 2 9 2" xfId="36180" xr:uid="{00000000-0005-0000-0000-00002F140000}"/>
    <cellStyle name="Normal 2 8 2 2 5 3" xfId="1127" xr:uid="{00000000-0005-0000-0000-000030140000}"/>
    <cellStyle name="Normal 2 8 2 2 5 3 2" xfId="12905" xr:uid="{00000000-0005-0000-0000-000031140000}"/>
    <cellStyle name="Normal 2 8 2 2 5 3 2 2" xfId="36474" xr:uid="{00000000-0005-0000-0000-000032140000}"/>
    <cellStyle name="Normal 2 8 2 2 5 3 3" xfId="7017" xr:uid="{00000000-0005-0000-0000-000033140000}"/>
    <cellStyle name="Normal 2 8 2 2 5 3 3 2" xfId="30586" xr:uid="{00000000-0005-0000-0000-000034140000}"/>
    <cellStyle name="Normal 2 8 2 2 5 3 4" xfId="18793" xr:uid="{00000000-0005-0000-0000-000035140000}"/>
    <cellStyle name="Normal 2 8 2 2 5 3 5" xfId="24698" xr:uid="{00000000-0005-0000-0000-000036140000}"/>
    <cellStyle name="Normal 2 8 2 2 5 4" xfId="1865" xr:uid="{00000000-0005-0000-0000-000037140000}"/>
    <cellStyle name="Normal 2 8 2 2 5 4 2" xfId="13641" xr:uid="{00000000-0005-0000-0000-000038140000}"/>
    <cellStyle name="Normal 2 8 2 2 5 4 2 2" xfId="37210" xr:uid="{00000000-0005-0000-0000-000039140000}"/>
    <cellStyle name="Normal 2 8 2 2 5 4 3" xfId="7753" xr:uid="{00000000-0005-0000-0000-00003A140000}"/>
    <cellStyle name="Normal 2 8 2 2 5 4 3 2" xfId="31322" xr:uid="{00000000-0005-0000-0000-00003B140000}"/>
    <cellStyle name="Normal 2 8 2 2 5 4 4" xfId="19529" xr:uid="{00000000-0005-0000-0000-00003C140000}"/>
    <cellStyle name="Normal 2 8 2 2 5 4 5" xfId="25434" xr:uid="{00000000-0005-0000-0000-00003D140000}"/>
    <cellStyle name="Normal 2 8 2 2 5 5" xfId="2601" xr:uid="{00000000-0005-0000-0000-00003E140000}"/>
    <cellStyle name="Normal 2 8 2 2 5 5 2" xfId="14377" xr:uid="{00000000-0005-0000-0000-00003F140000}"/>
    <cellStyle name="Normal 2 8 2 2 5 5 2 2" xfId="37946" xr:uid="{00000000-0005-0000-0000-000040140000}"/>
    <cellStyle name="Normal 2 8 2 2 5 5 3" xfId="8489" xr:uid="{00000000-0005-0000-0000-000041140000}"/>
    <cellStyle name="Normal 2 8 2 2 5 5 3 2" xfId="32058" xr:uid="{00000000-0005-0000-0000-000042140000}"/>
    <cellStyle name="Normal 2 8 2 2 5 5 4" xfId="20265" xr:uid="{00000000-0005-0000-0000-000043140000}"/>
    <cellStyle name="Normal 2 8 2 2 5 5 5" xfId="26170" xr:uid="{00000000-0005-0000-0000-000044140000}"/>
    <cellStyle name="Normal 2 8 2 2 5 6" xfId="3337" xr:uid="{00000000-0005-0000-0000-000045140000}"/>
    <cellStyle name="Normal 2 8 2 2 5 6 2" xfId="15113" xr:uid="{00000000-0005-0000-0000-000046140000}"/>
    <cellStyle name="Normal 2 8 2 2 5 6 2 2" xfId="38682" xr:uid="{00000000-0005-0000-0000-000047140000}"/>
    <cellStyle name="Normal 2 8 2 2 5 6 3" xfId="9225" xr:uid="{00000000-0005-0000-0000-000048140000}"/>
    <cellStyle name="Normal 2 8 2 2 5 6 3 2" xfId="32794" xr:uid="{00000000-0005-0000-0000-000049140000}"/>
    <cellStyle name="Normal 2 8 2 2 5 6 4" xfId="21001" xr:uid="{00000000-0005-0000-0000-00004A140000}"/>
    <cellStyle name="Normal 2 8 2 2 5 6 5" xfId="26906" xr:uid="{00000000-0005-0000-0000-00004B140000}"/>
    <cellStyle name="Normal 2 8 2 2 5 7" xfId="4073" xr:uid="{00000000-0005-0000-0000-00004C140000}"/>
    <cellStyle name="Normal 2 8 2 2 5 7 2" xfId="15849" xr:uid="{00000000-0005-0000-0000-00004D140000}"/>
    <cellStyle name="Normal 2 8 2 2 5 7 2 2" xfId="39418" xr:uid="{00000000-0005-0000-0000-00004E140000}"/>
    <cellStyle name="Normal 2 8 2 2 5 7 3" xfId="9961" xr:uid="{00000000-0005-0000-0000-00004F140000}"/>
    <cellStyle name="Normal 2 8 2 2 5 7 3 2" xfId="33530" xr:uid="{00000000-0005-0000-0000-000050140000}"/>
    <cellStyle name="Normal 2 8 2 2 5 7 4" xfId="21737" xr:uid="{00000000-0005-0000-0000-000051140000}"/>
    <cellStyle name="Normal 2 8 2 2 5 7 5" xfId="27642" xr:uid="{00000000-0005-0000-0000-000052140000}"/>
    <cellStyle name="Normal 2 8 2 2 5 8" xfId="4809" xr:uid="{00000000-0005-0000-0000-000053140000}"/>
    <cellStyle name="Normal 2 8 2 2 5 8 2" xfId="16585" xr:uid="{00000000-0005-0000-0000-000054140000}"/>
    <cellStyle name="Normal 2 8 2 2 5 8 2 2" xfId="40154" xr:uid="{00000000-0005-0000-0000-000055140000}"/>
    <cellStyle name="Normal 2 8 2 2 5 8 3" xfId="10697" xr:uid="{00000000-0005-0000-0000-000056140000}"/>
    <cellStyle name="Normal 2 8 2 2 5 8 3 2" xfId="34266" xr:uid="{00000000-0005-0000-0000-000057140000}"/>
    <cellStyle name="Normal 2 8 2 2 5 8 4" xfId="22473" xr:uid="{00000000-0005-0000-0000-000058140000}"/>
    <cellStyle name="Normal 2 8 2 2 5 8 5" xfId="28378" xr:uid="{00000000-0005-0000-0000-000059140000}"/>
    <cellStyle name="Normal 2 8 2 2 5 9" xfId="5545" xr:uid="{00000000-0005-0000-0000-00005A140000}"/>
    <cellStyle name="Normal 2 8 2 2 5 9 2" xfId="17321" xr:uid="{00000000-0005-0000-0000-00005B140000}"/>
    <cellStyle name="Normal 2 8 2 2 5 9 2 2" xfId="40890" xr:uid="{00000000-0005-0000-0000-00005C140000}"/>
    <cellStyle name="Normal 2 8 2 2 5 9 3" xfId="11433" xr:uid="{00000000-0005-0000-0000-00005D140000}"/>
    <cellStyle name="Normal 2 8 2 2 5 9 3 2" xfId="35002" xr:uid="{00000000-0005-0000-0000-00005E140000}"/>
    <cellStyle name="Normal 2 8 2 2 5 9 4" xfId="23209" xr:uid="{00000000-0005-0000-0000-00005F140000}"/>
    <cellStyle name="Normal 2 8 2 2 5 9 5" xfId="29114" xr:uid="{00000000-0005-0000-0000-000060140000}"/>
    <cellStyle name="Normal 2 8 2 2 6" xfId="669" xr:uid="{00000000-0005-0000-0000-000061140000}"/>
    <cellStyle name="Normal 2 8 2 2 6 10" xfId="6583" xr:uid="{00000000-0005-0000-0000-000062140000}"/>
    <cellStyle name="Normal 2 8 2 2 6 10 2" xfId="30152" xr:uid="{00000000-0005-0000-0000-000063140000}"/>
    <cellStyle name="Normal 2 8 2 2 6 11" xfId="18359" xr:uid="{00000000-0005-0000-0000-000064140000}"/>
    <cellStyle name="Normal 2 8 2 2 6 12" xfId="24264" xr:uid="{00000000-0005-0000-0000-000065140000}"/>
    <cellStyle name="Normal 2 8 2 2 6 13" xfId="41928" xr:uid="{00000000-0005-0000-0000-000066140000}"/>
    <cellStyle name="Normal 2 8 2 2 6 2" xfId="1430" xr:uid="{00000000-0005-0000-0000-000067140000}"/>
    <cellStyle name="Normal 2 8 2 2 6 2 2" xfId="13207" xr:uid="{00000000-0005-0000-0000-000068140000}"/>
    <cellStyle name="Normal 2 8 2 2 6 2 2 2" xfId="36776" xr:uid="{00000000-0005-0000-0000-000069140000}"/>
    <cellStyle name="Normal 2 8 2 2 6 2 3" xfId="7319" xr:uid="{00000000-0005-0000-0000-00006A140000}"/>
    <cellStyle name="Normal 2 8 2 2 6 2 3 2" xfId="30888" xr:uid="{00000000-0005-0000-0000-00006B140000}"/>
    <cellStyle name="Normal 2 8 2 2 6 2 4" xfId="19095" xr:uid="{00000000-0005-0000-0000-00006C140000}"/>
    <cellStyle name="Normal 2 8 2 2 6 2 5" xfId="25000" xr:uid="{00000000-0005-0000-0000-00006D140000}"/>
    <cellStyle name="Normal 2 8 2 2 6 3" xfId="2167" xr:uid="{00000000-0005-0000-0000-00006E140000}"/>
    <cellStyle name="Normal 2 8 2 2 6 3 2" xfId="13943" xr:uid="{00000000-0005-0000-0000-00006F140000}"/>
    <cellStyle name="Normal 2 8 2 2 6 3 2 2" xfId="37512" xr:uid="{00000000-0005-0000-0000-000070140000}"/>
    <cellStyle name="Normal 2 8 2 2 6 3 3" xfId="8055" xr:uid="{00000000-0005-0000-0000-000071140000}"/>
    <cellStyle name="Normal 2 8 2 2 6 3 3 2" xfId="31624" xr:uid="{00000000-0005-0000-0000-000072140000}"/>
    <cellStyle name="Normal 2 8 2 2 6 3 4" xfId="19831" xr:uid="{00000000-0005-0000-0000-000073140000}"/>
    <cellStyle name="Normal 2 8 2 2 6 3 5" xfId="25736" xr:uid="{00000000-0005-0000-0000-000074140000}"/>
    <cellStyle name="Normal 2 8 2 2 6 4" xfId="2903" xr:uid="{00000000-0005-0000-0000-000075140000}"/>
    <cellStyle name="Normal 2 8 2 2 6 4 2" xfId="14679" xr:uid="{00000000-0005-0000-0000-000076140000}"/>
    <cellStyle name="Normal 2 8 2 2 6 4 2 2" xfId="38248" xr:uid="{00000000-0005-0000-0000-000077140000}"/>
    <cellStyle name="Normal 2 8 2 2 6 4 3" xfId="8791" xr:uid="{00000000-0005-0000-0000-000078140000}"/>
    <cellStyle name="Normal 2 8 2 2 6 4 3 2" xfId="32360" xr:uid="{00000000-0005-0000-0000-000079140000}"/>
    <cellStyle name="Normal 2 8 2 2 6 4 4" xfId="20567" xr:uid="{00000000-0005-0000-0000-00007A140000}"/>
    <cellStyle name="Normal 2 8 2 2 6 4 5" xfId="26472" xr:uid="{00000000-0005-0000-0000-00007B140000}"/>
    <cellStyle name="Normal 2 8 2 2 6 5" xfId="3639" xr:uid="{00000000-0005-0000-0000-00007C140000}"/>
    <cellStyle name="Normal 2 8 2 2 6 5 2" xfId="15415" xr:uid="{00000000-0005-0000-0000-00007D140000}"/>
    <cellStyle name="Normal 2 8 2 2 6 5 2 2" xfId="38984" xr:uid="{00000000-0005-0000-0000-00007E140000}"/>
    <cellStyle name="Normal 2 8 2 2 6 5 3" xfId="9527" xr:uid="{00000000-0005-0000-0000-00007F140000}"/>
    <cellStyle name="Normal 2 8 2 2 6 5 3 2" xfId="33096" xr:uid="{00000000-0005-0000-0000-000080140000}"/>
    <cellStyle name="Normal 2 8 2 2 6 5 4" xfId="21303" xr:uid="{00000000-0005-0000-0000-000081140000}"/>
    <cellStyle name="Normal 2 8 2 2 6 5 5" xfId="27208" xr:uid="{00000000-0005-0000-0000-000082140000}"/>
    <cellStyle name="Normal 2 8 2 2 6 6" xfId="4375" xr:uid="{00000000-0005-0000-0000-000083140000}"/>
    <cellStyle name="Normal 2 8 2 2 6 6 2" xfId="16151" xr:uid="{00000000-0005-0000-0000-000084140000}"/>
    <cellStyle name="Normal 2 8 2 2 6 6 2 2" xfId="39720" xr:uid="{00000000-0005-0000-0000-000085140000}"/>
    <cellStyle name="Normal 2 8 2 2 6 6 3" xfId="10263" xr:uid="{00000000-0005-0000-0000-000086140000}"/>
    <cellStyle name="Normal 2 8 2 2 6 6 3 2" xfId="33832" xr:uid="{00000000-0005-0000-0000-000087140000}"/>
    <cellStyle name="Normal 2 8 2 2 6 6 4" xfId="22039" xr:uid="{00000000-0005-0000-0000-000088140000}"/>
    <cellStyle name="Normal 2 8 2 2 6 6 5" xfId="27944" xr:uid="{00000000-0005-0000-0000-000089140000}"/>
    <cellStyle name="Normal 2 8 2 2 6 7" xfId="5111" xr:uid="{00000000-0005-0000-0000-00008A140000}"/>
    <cellStyle name="Normal 2 8 2 2 6 7 2" xfId="16887" xr:uid="{00000000-0005-0000-0000-00008B140000}"/>
    <cellStyle name="Normal 2 8 2 2 6 7 2 2" xfId="40456" xr:uid="{00000000-0005-0000-0000-00008C140000}"/>
    <cellStyle name="Normal 2 8 2 2 6 7 3" xfId="10999" xr:uid="{00000000-0005-0000-0000-00008D140000}"/>
    <cellStyle name="Normal 2 8 2 2 6 7 3 2" xfId="34568" xr:uid="{00000000-0005-0000-0000-00008E140000}"/>
    <cellStyle name="Normal 2 8 2 2 6 7 4" xfId="22775" xr:uid="{00000000-0005-0000-0000-00008F140000}"/>
    <cellStyle name="Normal 2 8 2 2 6 7 5" xfId="28680" xr:uid="{00000000-0005-0000-0000-000090140000}"/>
    <cellStyle name="Normal 2 8 2 2 6 8" xfId="5847" xr:uid="{00000000-0005-0000-0000-000091140000}"/>
    <cellStyle name="Normal 2 8 2 2 6 8 2" xfId="17623" xr:uid="{00000000-0005-0000-0000-000092140000}"/>
    <cellStyle name="Normal 2 8 2 2 6 8 2 2" xfId="41192" xr:uid="{00000000-0005-0000-0000-000093140000}"/>
    <cellStyle name="Normal 2 8 2 2 6 8 3" xfId="11735" xr:uid="{00000000-0005-0000-0000-000094140000}"/>
    <cellStyle name="Normal 2 8 2 2 6 8 3 2" xfId="35304" xr:uid="{00000000-0005-0000-0000-000095140000}"/>
    <cellStyle name="Normal 2 8 2 2 6 8 4" xfId="23511" xr:uid="{00000000-0005-0000-0000-000096140000}"/>
    <cellStyle name="Normal 2 8 2 2 6 8 5" xfId="29416" xr:uid="{00000000-0005-0000-0000-000097140000}"/>
    <cellStyle name="Normal 2 8 2 2 6 9" xfId="12471" xr:uid="{00000000-0005-0000-0000-000098140000}"/>
    <cellStyle name="Normal 2 8 2 2 6 9 2" xfId="36040" xr:uid="{00000000-0005-0000-0000-000099140000}"/>
    <cellStyle name="Normal 2 8 2 2 7" xfId="516" xr:uid="{00000000-0005-0000-0000-00009A140000}"/>
    <cellStyle name="Normal 2 8 2 2 7 10" xfId="6430" xr:uid="{00000000-0005-0000-0000-00009B140000}"/>
    <cellStyle name="Normal 2 8 2 2 7 10 2" xfId="29999" xr:uid="{00000000-0005-0000-0000-00009C140000}"/>
    <cellStyle name="Normal 2 8 2 2 7 11" xfId="18206" xr:uid="{00000000-0005-0000-0000-00009D140000}"/>
    <cellStyle name="Normal 2 8 2 2 7 12" xfId="24111" xr:uid="{00000000-0005-0000-0000-00009E140000}"/>
    <cellStyle name="Normal 2 8 2 2 7 13" xfId="41775" xr:uid="{00000000-0005-0000-0000-00009F140000}"/>
    <cellStyle name="Normal 2 8 2 2 7 2" xfId="1277" xr:uid="{00000000-0005-0000-0000-0000A0140000}"/>
    <cellStyle name="Normal 2 8 2 2 7 2 2" xfId="13054" xr:uid="{00000000-0005-0000-0000-0000A1140000}"/>
    <cellStyle name="Normal 2 8 2 2 7 2 2 2" xfId="36623" xr:uid="{00000000-0005-0000-0000-0000A2140000}"/>
    <cellStyle name="Normal 2 8 2 2 7 2 3" xfId="7166" xr:uid="{00000000-0005-0000-0000-0000A3140000}"/>
    <cellStyle name="Normal 2 8 2 2 7 2 3 2" xfId="30735" xr:uid="{00000000-0005-0000-0000-0000A4140000}"/>
    <cellStyle name="Normal 2 8 2 2 7 2 4" xfId="18942" xr:uid="{00000000-0005-0000-0000-0000A5140000}"/>
    <cellStyle name="Normal 2 8 2 2 7 2 5" xfId="24847" xr:uid="{00000000-0005-0000-0000-0000A6140000}"/>
    <cellStyle name="Normal 2 8 2 2 7 3" xfId="2014" xr:uid="{00000000-0005-0000-0000-0000A7140000}"/>
    <cellStyle name="Normal 2 8 2 2 7 3 2" xfId="13790" xr:uid="{00000000-0005-0000-0000-0000A8140000}"/>
    <cellStyle name="Normal 2 8 2 2 7 3 2 2" xfId="37359" xr:uid="{00000000-0005-0000-0000-0000A9140000}"/>
    <cellStyle name="Normal 2 8 2 2 7 3 3" xfId="7902" xr:uid="{00000000-0005-0000-0000-0000AA140000}"/>
    <cellStyle name="Normal 2 8 2 2 7 3 3 2" xfId="31471" xr:uid="{00000000-0005-0000-0000-0000AB140000}"/>
    <cellStyle name="Normal 2 8 2 2 7 3 4" xfId="19678" xr:uid="{00000000-0005-0000-0000-0000AC140000}"/>
    <cellStyle name="Normal 2 8 2 2 7 3 5" xfId="25583" xr:uid="{00000000-0005-0000-0000-0000AD140000}"/>
    <cellStyle name="Normal 2 8 2 2 7 4" xfId="2750" xr:uid="{00000000-0005-0000-0000-0000AE140000}"/>
    <cellStyle name="Normal 2 8 2 2 7 4 2" xfId="14526" xr:uid="{00000000-0005-0000-0000-0000AF140000}"/>
    <cellStyle name="Normal 2 8 2 2 7 4 2 2" xfId="38095" xr:uid="{00000000-0005-0000-0000-0000B0140000}"/>
    <cellStyle name="Normal 2 8 2 2 7 4 3" xfId="8638" xr:uid="{00000000-0005-0000-0000-0000B1140000}"/>
    <cellStyle name="Normal 2 8 2 2 7 4 3 2" xfId="32207" xr:uid="{00000000-0005-0000-0000-0000B2140000}"/>
    <cellStyle name="Normal 2 8 2 2 7 4 4" xfId="20414" xr:uid="{00000000-0005-0000-0000-0000B3140000}"/>
    <cellStyle name="Normal 2 8 2 2 7 4 5" xfId="26319" xr:uid="{00000000-0005-0000-0000-0000B4140000}"/>
    <cellStyle name="Normal 2 8 2 2 7 5" xfId="3486" xr:uid="{00000000-0005-0000-0000-0000B5140000}"/>
    <cellStyle name="Normal 2 8 2 2 7 5 2" xfId="15262" xr:uid="{00000000-0005-0000-0000-0000B6140000}"/>
    <cellStyle name="Normal 2 8 2 2 7 5 2 2" xfId="38831" xr:uid="{00000000-0005-0000-0000-0000B7140000}"/>
    <cellStyle name="Normal 2 8 2 2 7 5 3" xfId="9374" xr:uid="{00000000-0005-0000-0000-0000B8140000}"/>
    <cellStyle name="Normal 2 8 2 2 7 5 3 2" xfId="32943" xr:uid="{00000000-0005-0000-0000-0000B9140000}"/>
    <cellStyle name="Normal 2 8 2 2 7 5 4" xfId="21150" xr:uid="{00000000-0005-0000-0000-0000BA140000}"/>
    <cellStyle name="Normal 2 8 2 2 7 5 5" xfId="27055" xr:uid="{00000000-0005-0000-0000-0000BB140000}"/>
    <cellStyle name="Normal 2 8 2 2 7 6" xfId="4222" xr:uid="{00000000-0005-0000-0000-0000BC140000}"/>
    <cellStyle name="Normal 2 8 2 2 7 6 2" xfId="15998" xr:uid="{00000000-0005-0000-0000-0000BD140000}"/>
    <cellStyle name="Normal 2 8 2 2 7 6 2 2" xfId="39567" xr:uid="{00000000-0005-0000-0000-0000BE140000}"/>
    <cellStyle name="Normal 2 8 2 2 7 6 3" xfId="10110" xr:uid="{00000000-0005-0000-0000-0000BF140000}"/>
    <cellStyle name="Normal 2 8 2 2 7 6 3 2" xfId="33679" xr:uid="{00000000-0005-0000-0000-0000C0140000}"/>
    <cellStyle name="Normal 2 8 2 2 7 6 4" xfId="21886" xr:uid="{00000000-0005-0000-0000-0000C1140000}"/>
    <cellStyle name="Normal 2 8 2 2 7 6 5" xfId="27791" xr:uid="{00000000-0005-0000-0000-0000C2140000}"/>
    <cellStyle name="Normal 2 8 2 2 7 7" xfId="4958" xr:uid="{00000000-0005-0000-0000-0000C3140000}"/>
    <cellStyle name="Normal 2 8 2 2 7 7 2" xfId="16734" xr:uid="{00000000-0005-0000-0000-0000C4140000}"/>
    <cellStyle name="Normal 2 8 2 2 7 7 2 2" xfId="40303" xr:uid="{00000000-0005-0000-0000-0000C5140000}"/>
    <cellStyle name="Normal 2 8 2 2 7 7 3" xfId="10846" xr:uid="{00000000-0005-0000-0000-0000C6140000}"/>
    <cellStyle name="Normal 2 8 2 2 7 7 3 2" xfId="34415" xr:uid="{00000000-0005-0000-0000-0000C7140000}"/>
    <cellStyle name="Normal 2 8 2 2 7 7 4" xfId="22622" xr:uid="{00000000-0005-0000-0000-0000C8140000}"/>
    <cellStyle name="Normal 2 8 2 2 7 7 5" xfId="28527" xr:uid="{00000000-0005-0000-0000-0000C9140000}"/>
    <cellStyle name="Normal 2 8 2 2 7 8" xfId="5694" xr:uid="{00000000-0005-0000-0000-0000CA140000}"/>
    <cellStyle name="Normal 2 8 2 2 7 8 2" xfId="17470" xr:uid="{00000000-0005-0000-0000-0000CB140000}"/>
    <cellStyle name="Normal 2 8 2 2 7 8 2 2" xfId="41039" xr:uid="{00000000-0005-0000-0000-0000CC140000}"/>
    <cellStyle name="Normal 2 8 2 2 7 8 3" xfId="11582" xr:uid="{00000000-0005-0000-0000-0000CD140000}"/>
    <cellStyle name="Normal 2 8 2 2 7 8 3 2" xfId="35151" xr:uid="{00000000-0005-0000-0000-0000CE140000}"/>
    <cellStyle name="Normal 2 8 2 2 7 8 4" xfId="23358" xr:uid="{00000000-0005-0000-0000-0000CF140000}"/>
    <cellStyle name="Normal 2 8 2 2 7 8 5" xfId="29263" xr:uid="{00000000-0005-0000-0000-0000D0140000}"/>
    <cellStyle name="Normal 2 8 2 2 7 9" xfId="12318" xr:uid="{00000000-0005-0000-0000-0000D1140000}"/>
    <cellStyle name="Normal 2 8 2 2 7 9 2" xfId="35887" xr:uid="{00000000-0005-0000-0000-0000D2140000}"/>
    <cellStyle name="Normal 2 8 2 2 8" xfId="986" xr:uid="{00000000-0005-0000-0000-0000D3140000}"/>
    <cellStyle name="Normal 2 8 2 2 8 2" xfId="12765" xr:uid="{00000000-0005-0000-0000-0000D4140000}"/>
    <cellStyle name="Normal 2 8 2 2 8 2 2" xfId="36334" xr:uid="{00000000-0005-0000-0000-0000D5140000}"/>
    <cellStyle name="Normal 2 8 2 2 8 3" xfId="6877" xr:uid="{00000000-0005-0000-0000-0000D6140000}"/>
    <cellStyle name="Normal 2 8 2 2 8 3 2" xfId="30446" xr:uid="{00000000-0005-0000-0000-0000D7140000}"/>
    <cellStyle name="Normal 2 8 2 2 8 4" xfId="18653" xr:uid="{00000000-0005-0000-0000-0000D8140000}"/>
    <cellStyle name="Normal 2 8 2 2 8 5" xfId="24558" xr:uid="{00000000-0005-0000-0000-0000D9140000}"/>
    <cellStyle name="Normal 2 8 2 2 9" xfId="1725" xr:uid="{00000000-0005-0000-0000-0000DA140000}"/>
    <cellStyle name="Normal 2 8 2 2 9 2" xfId="13501" xr:uid="{00000000-0005-0000-0000-0000DB140000}"/>
    <cellStyle name="Normal 2 8 2 2 9 2 2" xfId="37070" xr:uid="{00000000-0005-0000-0000-0000DC140000}"/>
    <cellStyle name="Normal 2 8 2 2 9 3" xfId="7613" xr:uid="{00000000-0005-0000-0000-0000DD140000}"/>
    <cellStyle name="Normal 2 8 2 2 9 3 2" xfId="31182" xr:uid="{00000000-0005-0000-0000-0000DE140000}"/>
    <cellStyle name="Normal 2 8 2 2 9 4" xfId="19389" xr:uid="{00000000-0005-0000-0000-0000DF140000}"/>
    <cellStyle name="Normal 2 8 2 2 9 5" xfId="25294" xr:uid="{00000000-0005-0000-0000-0000E0140000}"/>
    <cellStyle name="Normal 2 8 2 20" xfId="41474" xr:uid="{00000000-0005-0000-0000-0000E1140000}"/>
    <cellStyle name="Normal 2 8 2 3" xfId="225" xr:uid="{00000000-0005-0000-0000-0000E2140000}"/>
    <cellStyle name="Normal 2 8 2 3 10" xfId="3209" xr:uid="{00000000-0005-0000-0000-0000E3140000}"/>
    <cellStyle name="Normal 2 8 2 3 10 2" xfId="14985" xr:uid="{00000000-0005-0000-0000-0000E4140000}"/>
    <cellStyle name="Normal 2 8 2 3 10 2 2" xfId="38554" xr:uid="{00000000-0005-0000-0000-0000E5140000}"/>
    <cellStyle name="Normal 2 8 2 3 10 3" xfId="9097" xr:uid="{00000000-0005-0000-0000-0000E6140000}"/>
    <cellStyle name="Normal 2 8 2 3 10 3 2" xfId="32666" xr:uid="{00000000-0005-0000-0000-0000E7140000}"/>
    <cellStyle name="Normal 2 8 2 3 10 4" xfId="20873" xr:uid="{00000000-0005-0000-0000-0000E8140000}"/>
    <cellStyle name="Normal 2 8 2 3 10 5" xfId="26778" xr:uid="{00000000-0005-0000-0000-0000E9140000}"/>
    <cellStyle name="Normal 2 8 2 3 11" xfId="3945" xr:uid="{00000000-0005-0000-0000-0000EA140000}"/>
    <cellStyle name="Normal 2 8 2 3 11 2" xfId="15721" xr:uid="{00000000-0005-0000-0000-0000EB140000}"/>
    <cellStyle name="Normal 2 8 2 3 11 2 2" xfId="39290" xr:uid="{00000000-0005-0000-0000-0000EC140000}"/>
    <cellStyle name="Normal 2 8 2 3 11 3" xfId="9833" xr:uid="{00000000-0005-0000-0000-0000ED140000}"/>
    <cellStyle name="Normal 2 8 2 3 11 3 2" xfId="33402" xr:uid="{00000000-0005-0000-0000-0000EE140000}"/>
    <cellStyle name="Normal 2 8 2 3 11 4" xfId="21609" xr:uid="{00000000-0005-0000-0000-0000EF140000}"/>
    <cellStyle name="Normal 2 8 2 3 11 5" xfId="27514" xr:uid="{00000000-0005-0000-0000-0000F0140000}"/>
    <cellStyle name="Normal 2 8 2 3 12" xfId="4681" xr:uid="{00000000-0005-0000-0000-0000F1140000}"/>
    <cellStyle name="Normal 2 8 2 3 12 2" xfId="16457" xr:uid="{00000000-0005-0000-0000-0000F2140000}"/>
    <cellStyle name="Normal 2 8 2 3 12 2 2" xfId="40026" xr:uid="{00000000-0005-0000-0000-0000F3140000}"/>
    <cellStyle name="Normal 2 8 2 3 12 3" xfId="10569" xr:uid="{00000000-0005-0000-0000-0000F4140000}"/>
    <cellStyle name="Normal 2 8 2 3 12 3 2" xfId="34138" xr:uid="{00000000-0005-0000-0000-0000F5140000}"/>
    <cellStyle name="Normal 2 8 2 3 12 4" xfId="22345" xr:uid="{00000000-0005-0000-0000-0000F6140000}"/>
    <cellStyle name="Normal 2 8 2 3 12 5" xfId="28250" xr:uid="{00000000-0005-0000-0000-0000F7140000}"/>
    <cellStyle name="Normal 2 8 2 3 13" xfId="5417" xr:uid="{00000000-0005-0000-0000-0000F8140000}"/>
    <cellStyle name="Normal 2 8 2 3 13 2" xfId="17193" xr:uid="{00000000-0005-0000-0000-0000F9140000}"/>
    <cellStyle name="Normal 2 8 2 3 13 2 2" xfId="40762" xr:uid="{00000000-0005-0000-0000-0000FA140000}"/>
    <cellStyle name="Normal 2 8 2 3 13 3" xfId="11305" xr:uid="{00000000-0005-0000-0000-0000FB140000}"/>
    <cellStyle name="Normal 2 8 2 3 13 3 2" xfId="34874" xr:uid="{00000000-0005-0000-0000-0000FC140000}"/>
    <cellStyle name="Normal 2 8 2 3 13 4" xfId="23081" xr:uid="{00000000-0005-0000-0000-0000FD140000}"/>
    <cellStyle name="Normal 2 8 2 3 13 5" xfId="28986" xr:uid="{00000000-0005-0000-0000-0000FE140000}"/>
    <cellStyle name="Normal 2 8 2 3 14" xfId="12041" xr:uid="{00000000-0005-0000-0000-0000FF140000}"/>
    <cellStyle name="Normal 2 8 2 3 14 2" xfId="35610" xr:uid="{00000000-0005-0000-0000-000000150000}"/>
    <cellStyle name="Normal 2 8 2 3 15" xfId="6153" xr:uid="{00000000-0005-0000-0000-000001150000}"/>
    <cellStyle name="Normal 2 8 2 3 15 2" xfId="29722" xr:uid="{00000000-0005-0000-0000-000002150000}"/>
    <cellStyle name="Normal 2 8 2 3 16" xfId="17929" xr:uid="{00000000-0005-0000-0000-000003150000}"/>
    <cellStyle name="Normal 2 8 2 3 17" xfId="23834" xr:uid="{00000000-0005-0000-0000-000004150000}"/>
    <cellStyle name="Normal 2 8 2 3 18" xfId="41498" xr:uid="{00000000-0005-0000-0000-000005150000}"/>
    <cellStyle name="Normal 2 8 2 3 2" xfId="321" xr:uid="{00000000-0005-0000-0000-000006150000}"/>
    <cellStyle name="Normal 2 8 2 3 2 10" xfId="4777" xr:uid="{00000000-0005-0000-0000-000007150000}"/>
    <cellStyle name="Normal 2 8 2 3 2 10 2" xfId="16553" xr:uid="{00000000-0005-0000-0000-000008150000}"/>
    <cellStyle name="Normal 2 8 2 3 2 10 2 2" xfId="40122" xr:uid="{00000000-0005-0000-0000-000009150000}"/>
    <cellStyle name="Normal 2 8 2 3 2 10 3" xfId="10665" xr:uid="{00000000-0005-0000-0000-00000A150000}"/>
    <cellStyle name="Normal 2 8 2 3 2 10 3 2" xfId="34234" xr:uid="{00000000-0005-0000-0000-00000B150000}"/>
    <cellStyle name="Normal 2 8 2 3 2 10 4" xfId="22441" xr:uid="{00000000-0005-0000-0000-00000C150000}"/>
    <cellStyle name="Normal 2 8 2 3 2 10 5" xfId="28346" xr:uid="{00000000-0005-0000-0000-00000D150000}"/>
    <cellStyle name="Normal 2 8 2 3 2 11" xfId="5513" xr:uid="{00000000-0005-0000-0000-00000E150000}"/>
    <cellStyle name="Normal 2 8 2 3 2 11 2" xfId="17289" xr:uid="{00000000-0005-0000-0000-00000F150000}"/>
    <cellStyle name="Normal 2 8 2 3 2 11 2 2" xfId="40858" xr:uid="{00000000-0005-0000-0000-000010150000}"/>
    <cellStyle name="Normal 2 8 2 3 2 11 3" xfId="11401" xr:uid="{00000000-0005-0000-0000-000011150000}"/>
    <cellStyle name="Normal 2 8 2 3 2 11 3 2" xfId="34970" xr:uid="{00000000-0005-0000-0000-000012150000}"/>
    <cellStyle name="Normal 2 8 2 3 2 11 4" xfId="23177" xr:uid="{00000000-0005-0000-0000-000013150000}"/>
    <cellStyle name="Normal 2 8 2 3 2 11 5" xfId="29082" xr:uid="{00000000-0005-0000-0000-000014150000}"/>
    <cellStyle name="Normal 2 8 2 3 2 12" xfId="12137" xr:uid="{00000000-0005-0000-0000-000015150000}"/>
    <cellStyle name="Normal 2 8 2 3 2 12 2" xfId="35706" xr:uid="{00000000-0005-0000-0000-000016150000}"/>
    <cellStyle name="Normal 2 8 2 3 2 13" xfId="6249" xr:uid="{00000000-0005-0000-0000-000017150000}"/>
    <cellStyle name="Normal 2 8 2 3 2 13 2" xfId="29818" xr:uid="{00000000-0005-0000-0000-000018150000}"/>
    <cellStyle name="Normal 2 8 2 3 2 14" xfId="18025" xr:uid="{00000000-0005-0000-0000-000019150000}"/>
    <cellStyle name="Normal 2 8 2 3 2 15" xfId="23930" xr:uid="{00000000-0005-0000-0000-00001A150000}"/>
    <cellStyle name="Normal 2 8 2 3 2 16" xfId="41594" xr:uid="{00000000-0005-0000-0000-00001B150000}"/>
    <cellStyle name="Normal 2 8 2 3 2 2" xfId="372" xr:uid="{00000000-0005-0000-0000-00001C150000}"/>
    <cellStyle name="Normal 2 8 2 3 2 2 10" xfId="12176" xr:uid="{00000000-0005-0000-0000-00001D150000}"/>
    <cellStyle name="Normal 2 8 2 3 2 2 10 2" xfId="35745" xr:uid="{00000000-0005-0000-0000-00001E150000}"/>
    <cellStyle name="Normal 2 8 2 3 2 2 11" xfId="6288" xr:uid="{00000000-0005-0000-0000-00001F150000}"/>
    <cellStyle name="Normal 2 8 2 3 2 2 11 2" xfId="29857" xr:uid="{00000000-0005-0000-0000-000020150000}"/>
    <cellStyle name="Normal 2 8 2 3 2 2 12" xfId="18064" xr:uid="{00000000-0005-0000-0000-000021150000}"/>
    <cellStyle name="Normal 2 8 2 3 2 2 13" xfId="23969" xr:uid="{00000000-0005-0000-0000-000022150000}"/>
    <cellStyle name="Normal 2 8 2 3 2 2 14" xfId="41633" xr:uid="{00000000-0005-0000-0000-000023150000}"/>
    <cellStyle name="Normal 2 8 2 3 2 2 2" xfId="817" xr:uid="{00000000-0005-0000-0000-000024150000}"/>
    <cellStyle name="Normal 2 8 2 3 2 2 2 10" xfId="6730" xr:uid="{00000000-0005-0000-0000-000025150000}"/>
    <cellStyle name="Normal 2 8 2 3 2 2 2 10 2" xfId="30299" xr:uid="{00000000-0005-0000-0000-000026150000}"/>
    <cellStyle name="Normal 2 8 2 3 2 2 2 11" xfId="18506" xr:uid="{00000000-0005-0000-0000-000027150000}"/>
    <cellStyle name="Normal 2 8 2 3 2 2 2 12" xfId="24411" xr:uid="{00000000-0005-0000-0000-000028150000}"/>
    <cellStyle name="Normal 2 8 2 3 2 2 2 13" xfId="42075" xr:uid="{00000000-0005-0000-0000-000029150000}"/>
    <cellStyle name="Normal 2 8 2 3 2 2 2 2" xfId="1577" xr:uid="{00000000-0005-0000-0000-00002A150000}"/>
    <cellStyle name="Normal 2 8 2 3 2 2 2 2 2" xfId="13354" xr:uid="{00000000-0005-0000-0000-00002B150000}"/>
    <cellStyle name="Normal 2 8 2 3 2 2 2 2 2 2" xfId="36923" xr:uid="{00000000-0005-0000-0000-00002C150000}"/>
    <cellStyle name="Normal 2 8 2 3 2 2 2 2 3" xfId="7466" xr:uid="{00000000-0005-0000-0000-00002D150000}"/>
    <cellStyle name="Normal 2 8 2 3 2 2 2 2 3 2" xfId="31035" xr:uid="{00000000-0005-0000-0000-00002E150000}"/>
    <cellStyle name="Normal 2 8 2 3 2 2 2 2 4" xfId="19242" xr:uid="{00000000-0005-0000-0000-00002F150000}"/>
    <cellStyle name="Normal 2 8 2 3 2 2 2 2 5" xfId="25147" xr:uid="{00000000-0005-0000-0000-000030150000}"/>
    <cellStyle name="Normal 2 8 2 3 2 2 2 3" xfId="2314" xr:uid="{00000000-0005-0000-0000-000031150000}"/>
    <cellStyle name="Normal 2 8 2 3 2 2 2 3 2" xfId="14090" xr:uid="{00000000-0005-0000-0000-000032150000}"/>
    <cellStyle name="Normal 2 8 2 3 2 2 2 3 2 2" xfId="37659" xr:uid="{00000000-0005-0000-0000-000033150000}"/>
    <cellStyle name="Normal 2 8 2 3 2 2 2 3 3" xfId="8202" xr:uid="{00000000-0005-0000-0000-000034150000}"/>
    <cellStyle name="Normal 2 8 2 3 2 2 2 3 3 2" xfId="31771" xr:uid="{00000000-0005-0000-0000-000035150000}"/>
    <cellStyle name="Normal 2 8 2 3 2 2 2 3 4" xfId="19978" xr:uid="{00000000-0005-0000-0000-000036150000}"/>
    <cellStyle name="Normal 2 8 2 3 2 2 2 3 5" xfId="25883" xr:uid="{00000000-0005-0000-0000-000037150000}"/>
    <cellStyle name="Normal 2 8 2 3 2 2 2 4" xfId="3050" xr:uid="{00000000-0005-0000-0000-000038150000}"/>
    <cellStyle name="Normal 2 8 2 3 2 2 2 4 2" xfId="14826" xr:uid="{00000000-0005-0000-0000-000039150000}"/>
    <cellStyle name="Normal 2 8 2 3 2 2 2 4 2 2" xfId="38395" xr:uid="{00000000-0005-0000-0000-00003A150000}"/>
    <cellStyle name="Normal 2 8 2 3 2 2 2 4 3" xfId="8938" xr:uid="{00000000-0005-0000-0000-00003B150000}"/>
    <cellStyle name="Normal 2 8 2 3 2 2 2 4 3 2" xfId="32507" xr:uid="{00000000-0005-0000-0000-00003C150000}"/>
    <cellStyle name="Normal 2 8 2 3 2 2 2 4 4" xfId="20714" xr:uid="{00000000-0005-0000-0000-00003D150000}"/>
    <cellStyle name="Normal 2 8 2 3 2 2 2 4 5" xfId="26619" xr:uid="{00000000-0005-0000-0000-00003E150000}"/>
    <cellStyle name="Normal 2 8 2 3 2 2 2 5" xfId="3786" xr:uid="{00000000-0005-0000-0000-00003F150000}"/>
    <cellStyle name="Normal 2 8 2 3 2 2 2 5 2" xfId="15562" xr:uid="{00000000-0005-0000-0000-000040150000}"/>
    <cellStyle name="Normal 2 8 2 3 2 2 2 5 2 2" xfId="39131" xr:uid="{00000000-0005-0000-0000-000041150000}"/>
    <cellStyle name="Normal 2 8 2 3 2 2 2 5 3" xfId="9674" xr:uid="{00000000-0005-0000-0000-000042150000}"/>
    <cellStyle name="Normal 2 8 2 3 2 2 2 5 3 2" xfId="33243" xr:uid="{00000000-0005-0000-0000-000043150000}"/>
    <cellStyle name="Normal 2 8 2 3 2 2 2 5 4" xfId="21450" xr:uid="{00000000-0005-0000-0000-000044150000}"/>
    <cellStyle name="Normal 2 8 2 3 2 2 2 5 5" xfId="27355" xr:uid="{00000000-0005-0000-0000-000045150000}"/>
    <cellStyle name="Normal 2 8 2 3 2 2 2 6" xfId="4522" xr:uid="{00000000-0005-0000-0000-000046150000}"/>
    <cellStyle name="Normal 2 8 2 3 2 2 2 6 2" xfId="16298" xr:uid="{00000000-0005-0000-0000-000047150000}"/>
    <cellStyle name="Normal 2 8 2 3 2 2 2 6 2 2" xfId="39867" xr:uid="{00000000-0005-0000-0000-000048150000}"/>
    <cellStyle name="Normal 2 8 2 3 2 2 2 6 3" xfId="10410" xr:uid="{00000000-0005-0000-0000-000049150000}"/>
    <cellStyle name="Normal 2 8 2 3 2 2 2 6 3 2" xfId="33979" xr:uid="{00000000-0005-0000-0000-00004A150000}"/>
    <cellStyle name="Normal 2 8 2 3 2 2 2 6 4" xfId="22186" xr:uid="{00000000-0005-0000-0000-00004B150000}"/>
    <cellStyle name="Normal 2 8 2 3 2 2 2 6 5" xfId="28091" xr:uid="{00000000-0005-0000-0000-00004C150000}"/>
    <cellStyle name="Normal 2 8 2 3 2 2 2 7" xfId="5258" xr:uid="{00000000-0005-0000-0000-00004D150000}"/>
    <cellStyle name="Normal 2 8 2 3 2 2 2 7 2" xfId="17034" xr:uid="{00000000-0005-0000-0000-00004E150000}"/>
    <cellStyle name="Normal 2 8 2 3 2 2 2 7 2 2" xfId="40603" xr:uid="{00000000-0005-0000-0000-00004F150000}"/>
    <cellStyle name="Normal 2 8 2 3 2 2 2 7 3" xfId="11146" xr:uid="{00000000-0005-0000-0000-000050150000}"/>
    <cellStyle name="Normal 2 8 2 3 2 2 2 7 3 2" xfId="34715" xr:uid="{00000000-0005-0000-0000-000051150000}"/>
    <cellStyle name="Normal 2 8 2 3 2 2 2 7 4" xfId="22922" xr:uid="{00000000-0005-0000-0000-000052150000}"/>
    <cellStyle name="Normal 2 8 2 3 2 2 2 7 5" xfId="28827" xr:uid="{00000000-0005-0000-0000-000053150000}"/>
    <cellStyle name="Normal 2 8 2 3 2 2 2 8" xfId="5994" xr:uid="{00000000-0005-0000-0000-000054150000}"/>
    <cellStyle name="Normal 2 8 2 3 2 2 2 8 2" xfId="17770" xr:uid="{00000000-0005-0000-0000-000055150000}"/>
    <cellStyle name="Normal 2 8 2 3 2 2 2 8 2 2" xfId="41339" xr:uid="{00000000-0005-0000-0000-000056150000}"/>
    <cellStyle name="Normal 2 8 2 3 2 2 2 8 3" xfId="11882" xr:uid="{00000000-0005-0000-0000-000057150000}"/>
    <cellStyle name="Normal 2 8 2 3 2 2 2 8 3 2" xfId="35451" xr:uid="{00000000-0005-0000-0000-000058150000}"/>
    <cellStyle name="Normal 2 8 2 3 2 2 2 8 4" xfId="23658" xr:uid="{00000000-0005-0000-0000-000059150000}"/>
    <cellStyle name="Normal 2 8 2 3 2 2 2 8 5" xfId="29563" xr:uid="{00000000-0005-0000-0000-00005A150000}"/>
    <cellStyle name="Normal 2 8 2 3 2 2 2 9" xfId="12618" xr:uid="{00000000-0005-0000-0000-00005B150000}"/>
    <cellStyle name="Normal 2 8 2 3 2 2 2 9 2" xfId="36187" xr:uid="{00000000-0005-0000-0000-00005C150000}"/>
    <cellStyle name="Normal 2 8 2 3 2 2 3" xfId="1134" xr:uid="{00000000-0005-0000-0000-00005D150000}"/>
    <cellStyle name="Normal 2 8 2 3 2 2 3 2" xfId="12912" xr:uid="{00000000-0005-0000-0000-00005E150000}"/>
    <cellStyle name="Normal 2 8 2 3 2 2 3 2 2" xfId="36481" xr:uid="{00000000-0005-0000-0000-00005F150000}"/>
    <cellStyle name="Normal 2 8 2 3 2 2 3 3" xfId="7024" xr:uid="{00000000-0005-0000-0000-000060150000}"/>
    <cellStyle name="Normal 2 8 2 3 2 2 3 3 2" xfId="30593" xr:uid="{00000000-0005-0000-0000-000061150000}"/>
    <cellStyle name="Normal 2 8 2 3 2 2 3 4" xfId="18800" xr:uid="{00000000-0005-0000-0000-000062150000}"/>
    <cellStyle name="Normal 2 8 2 3 2 2 3 5" xfId="24705" xr:uid="{00000000-0005-0000-0000-000063150000}"/>
    <cellStyle name="Normal 2 8 2 3 2 2 4" xfId="1872" xr:uid="{00000000-0005-0000-0000-000064150000}"/>
    <cellStyle name="Normal 2 8 2 3 2 2 4 2" xfId="13648" xr:uid="{00000000-0005-0000-0000-000065150000}"/>
    <cellStyle name="Normal 2 8 2 3 2 2 4 2 2" xfId="37217" xr:uid="{00000000-0005-0000-0000-000066150000}"/>
    <cellStyle name="Normal 2 8 2 3 2 2 4 3" xfId="7760" xr:uid="{00000000-0005-0000-0000-000067150000}"/>
    <cellStyle name="Normal 2 8 2 3 2 2 4 3 2" xfId="31329" xr:uid="{00000000-0005-0000-0000-000068150000}"/>
    <cellStyle name="Normal 2 8 2 3 2 2 4 4" xfId="19536" xr:uid="{00000000-0005-0000-0000-000069150000}"/>
    <cellStyle name="Normal 2 8 2 3 2 2 4 5" xfId="25441" xr:uid="{00000000-0005-0000-0000-00006A150000}"/>
    <cellStyle name="Normal 2 8 2 3 2 2 5" xfId="2608" xr:uid="{00000000-0005-0000-0000-00006B150000}"/>
    <cellStyle name="Normal 2 8 2 3 2 2 5 2" xfId="14384" xr:uid="{00000000-0005-0000-0000-00006C150000}"/>
    <cellStyle name="Normal 2 8 2 3 2 2 5 2 2" xfId="37953" xr:uid="{00000000-0005-0000-0000-00006D150000}"/>
    <cellStyle name="Normal 2 8 2 3 2 2 5 3" xfId="8496" xr:uid="{00000000-0005-0000-0000-00006E150000}"/>
    <cellStyle name="Normal 2 8 2 3 2 2 5 3 2" xfId="32065" xr:uid="{00000000-0005-0000-0000-00006F150000}"/>
    <cellStyle name="Normal 2 8 2 3 2 2 5 4" xfId="20272" xr:uid="{00000000-0005-0000-0000-000070150000}"/>
    <cellStyle name="Normal 2 8 2 3 2 2 5 5" xfId="26177" xr:uid="{00000000-0005-0000-0000-000071150000}"/>
    <cellStyle name="Normal 2 8 2 3 2 2 6" xfId="3344" xr:uid="{00000000-0005-0000-0000-000072150000}"/>
    <cellStyle name="Normal 2 8 2 3 2 2 6 2" xfId="15120" xr:uid="{00000000-0005-0000-0000-000073150000}"/>
    <cellStyle name="Normal 2 8 2 3 2 2 6 2 2" xfId="38689" xr:uid="{00000000-0005-0000-0000-000074150000}"/>
    <cellStyle name="Normal 2 8 2 3 2 2 6 3" xfId="9232" xr:uid="{00000000-0005-0000-0000-000075150000}"/>
    <cellStyle name="Normal 2 8 2 3 2 2 6 3 2" xfId="32801" xr:uid="{00000000-0005-0000-0000-000076150000}"/>
    <cellStyle name="Normal 2 8 2 3 2 2 6 4" xfId="21008" xr:uid="{00000000-0005-0000-0000-000077150000}"/>
    <cellStyle name="Normal 2 8 2 3 2 2 6 5" xfId="26913" xr:uid="{00000000-0005-0000-0000-000078150000}"/>
    <cellStyle name="Normal 2 8 2 3 2 2 7" xfId="4080" xr:uid="{00000000-0005-0000-0000-000079150000}"/>
    <cellStyle name="Normal 2 8 2 3 2 2 7 2" xfId="15856" xr:uid="{00000000-0005-0000-0000-00007A150000}"/>
    <cellStyle name="Normal 2 8 2 3 2 2 7 2 2" xfId="39425" xr:uid="{00000000-0005-0000-0000-00007B150000}"/>
    <cellStyle name="Normal 2 8 2 3 2 2 7 3" xfId="9968" xr:uid="{00000000-0005-0000-0000-00007C150000}"/>
    <cellStyle name="Normal 2 8 2 3 2 2 7 3 2" xfId="33537" xr:uid="{00000000-0005-0000-0000-00007D150000}"/>
    <cellStyle name="Normal 2 8 2 3 2 2 7 4" xfId="21744" xr:uid="{00000000-0005-0000-0000-00007E150000}"/>
    <cellStyle name="Normal 2 8 2 3 2 2 7 5" xfId="27649" xr:uid="{00000000-0005-0000-0000-00007F150000}"/>
    <cellStyle name="Normal 2 8 2 3 2 2 8" xfId="4816" xr:uid="{00000000-0005-0000-0000-000080150000}"/>
    <cellStyle name="Normal 2 8 2 3 2 2 8 2" xfId="16592" xr:uid="{00000000-0005-0000-0000-000081150000}"/>
    <cellStyle name="Normal 2 8 2 3 2 2 8 2 2" xfId="40161" xr:uid="{00000000-0005-0000-0000-000082150000}"/>
    <cellStyle name="Normal 2 8 2 3 2 2 8 3" xfId="10704" xr:uid="{00000000-0005-0000-0000-000083150000}"/>
    <cellStyle name="Normal 2 8 2 3 2 2 8 3 2" xfId="34273" xr:uid="{00000000-0005-0000-0000-000084150000}"/>
    <cellStyle name="Normal 2 8 2 3 2 2 8 4" xfId="22480" xr:uid="{00000000-0005-0000-0000-000085150000}"/>
    <cellStyle name="Normal 2 8 2 3 2 2 8 5" xfId="28385" xr:uid="{00000000-0005-0000-0000-000086150000}"/>
    <cellStyle name="Normal 2 8 2 3 2 2 9" xfId="5552" xr:uid="{00000000-0005-0000-0000-000087150000}"/>
    <cellStyle name="Normal 2 8 2 3 2 2 9 2" xfId="17328" xr:uid="{00000000-0005-0000-0000-000088150000}"/>
    <cellStyle name="Normal 2 8 2 3 2 2 9 2 2" xfId="40897" xr:uid="{00000000-0005-0000-0000-000089150000}"/>
    <cellStyle name="Normal 2 8 2 3 2 2 9 3" xfId="11440" xr:uid="{00000000-0005-0000-0000-00008A150000}"/>
    <cellStyle name="Normal 2 8 2 3 2 2 9 3 2" xfId="35009" xr:uid="{00000000-0005-0000-0000-00008B150000}"/>
    <cellStyle name="Normal 2 8 2 3 2 2 9 4" xfId="23216" xr:uid="{00000000-0005-0000-0000-00008C150000}"/>
    <cellStyle name="Normal 2 8 2 3 2 2 9 5" xfId="29121" xr:uid="{00000000-0005-0000-0000-00008D150000}"/>
    <cellStyle name="Normal 2 8 2 3 2 3" xfId="777" xr:uid="{00000000-0005-0000-0000-00008E150000}"/>
    <cellStyle name="Normal 2 8 2 3 2 3 10" xfId="6691" xr:uid="{00000000-0005-0000-0000-00008F150000}"/>
    <cellStyle name="Normal 2 8 2 3 2 3 10 2" xfId="30260" xr:uid="{00000000-0005-0000-0000-000090150000}"/>
    <cellStyle name="Normal 2 8 2 3 2 3 11" xfId="18467" xr:uid="{00000000-0005-0000-0000-000091150000}"/>
    <cellStyle name="Normal 2 8 2 3 2 3 12" xfId="24372" xr:uid="{00000000-0005-0000-0000-000092150000}"/>
    <cellStyle name="Normal 2 8 2 3 2 3 13" xfId="42036" xr:uid="{00000000-0005-0000-0000-000093150000}"/>
    <cellStyle name="Normal 2 8 2 3 2 3 2" xfId="1538" xr:uid="{00000000-0005-0000-0000-000094150000}"/>
    <cellStyle name="Normal 2 8 2 3 2 3 2 2" xfId="13315" xr:uid="{00000000-0005-0000-0000-000095150000}"/>
    <cellStyle name="Normal 2 8 2 3 2 3 2 2 2" xfId="36884" xr:uid="{00000000-0005-0000-0000-000096150000}"/>
    <cellStyle name="Normal 2 8 2 3 2 3 2 3" xfId="7427" xr:uid="{00000000-0005-0000-0000-000097150000}"/>
    <cellStyle name="Normal 2 8 2 3 2 3 2 3 2" xfId="30996" xr:uid="{00000000-0005-0000-0000-000098150000}"/>
    <cellStyle name="Normal 2 8 2 3 2 3 2 4" xfId="19203" xr:uid="{00000000-0005-0000-0000-000099150000}"/>
    <cellStyle name="Normal 2 8 2 3 2 3 2 5" xfId="25108" xr:uid="{00000000-0005-0000-0000-00009A150000}"/>
    <cellStyle name="Normal 2 8 2 3 2 3 3" xfId="2275" xr:uid="{00000000-0005-0000-0000-00009B150000}"/>
    <cellStyle name="Normal 2 8 2 3 2 3 3 2" xfId="14051" xr:uid="{00000000-0005-0000-0000-00009C150000}"/>
    <cellStyle name="Normal 2 8 2 3 2 3 3 2 2" xfId="37620" xr:uid="{00000000-0005-0000-0000-00009D150000}"/>
    <cellStyle name="Normal 2 8 2 3 2 3 3 3" xfId="8163" xr:uid="{00000000-0005-0000-0000-00009E150000}"/>
    <cellStyle name="Normal 2 8 2 3 2 3 3 3 2" xfId="31732" xr:uid="{00000000-0005-0000-0000-00009F150000}"/>
    <cellStyle name="Normal 2 8 2 3 2 3 3 4" xfId="19939" xr:uid="{00000000-0005-0000-0000-0000A0150000}"/>
    <cellStyle name="Normal 2 8 2 3 2 3 3 5" xfId="25844" xr:uid="{00000000-0005-0000-0000-0000A1150000}"/>
    <cellStyle name="Normal 2 8 2 3 2 3 4" xfId="3011" xr:uid="{00000000-0005-0000-0000-0000A2150000}"/>
    <cellStyle name="Normal 2 8 2 3 2 3 4 2" xfId="14787" xr:uid="{00000000-0005-0000-0000-0000A3150000}"/>
    <cellStyle name="Normal 2 8 2 3 2 3 4 2 2" xfId="38356" xr:uid="{00000000-0005-0000-0000-0000A4150000}"/>
    <cellStyle name="Normal 2 8 2 3 2 3 4 3" xfId="8899" xr:uid="{00000000-0005-0000-0000-0000A5150000}"/>
    <cellStyle name="Normal 2 8 2 3 2 3 4 3 2" xfId="32468" xr:uid="{00000000-0005-0000-0000-0000A6150000}"/>
    <cellStyle name="Normal 2 8 2 3 2 3 4 4" xfId="20675" xr:uid="{00000000-0005-0000-0000-0000A7150000}"/>
    <cellStyle name="Normal 2 8 2 3 2 3 4 5" xfId="26580" xr:uid="{00000000-0005-0000-0000-0000A8150000}"/>
    <cellStyle name="Normal 2 8 2 3 2 3 5" xfId="3747" xr:uid="{00000000-0005-0000-0000-0000A9150000}"/>
    <cellStyle name="Normal 2 8 2 3 2 3 5 2" xfId="15523" xr:uid="{00000000-0005-0000-0000-0000AA150000}"/>
    <cellStyle name="Normal 2 8 2 3 2 3 5 2 2" xfId="39092" xr:uid="{00000000-0005-0000-0000-0000AB150000}"/>
    <cellStyle name="Normal 2 8 2 3 2 3 5 3" xfId="9635" xr:uid="{00000000-0005-0000-0000-0000AC150000}"/>
    <cellStyle name="Normal 2 8 2 3 2 3 5 3 2" xfId="33204" xr:uid="{00000000-0005-0000-0000-0000AD150000}"/>
    <cellStyle name="Normal 2 8 2 3 2 3 5 4" xfId="21411" xr:uid="{00000000-0005-0000-0000-0000AE150000}"/>
    <cellStyle name="Normal 2 8 2 3 2 3 5 5" xfId="27316" xr:uid="{00000000-0005-0000-0000-0000AF150000}"/>
    <cellStyle name="Normal 2 8 2 3 2 3 6" xfId="4483" xr:uid="{00000000-0005-0000-0000-0000B0150000}"/>
    <cellStyle name="Normal 2 8 2 3 2 3 6 2" xfId="16259" xr:uid="{00000000-0005-0000-0000-0000B1150000}"/>
    <cellStyle name="Normal 2 8 2 3 2 3 6 2 2" xfId="39828" xr:uid="{00000000-0005-0000-0000-0000B2150000}"/>
    <cellStyle name="Normal 2 8 2 3 2 3 6 3" xfId="10371" xr:uid="{00000000-0005-0000-0000-0000B3150000}"/>
    <cellStyle name="Normal 2 8 2 3 2 3 6 3 2" xfId="33940" xr:uid="{00000000-0005-0000-0000-0000B4150000}"/>
    <cellStyle name="Normal 2 8 2 3 2 3 6 4" xfId="22147" xr:uid="{00000000-0005-0000-0000-0000B5150000}"/>
    <cellStyle name="Normal 2 8 2 3 2 3 6 5" xfId="28052" xr:uid="{00000000-0005-0000-0000-0000B6150000}"/>
    <cellStyle name="Normal 2 8 2 3 2 3 7" xfId="5219" xr:uid="{00000000-0005-0000-0000-0000B7150000}"/>
    <cellStyle name="Normal 2 8 2 3 2 3 7 2" xfId="16995" xr:uid="{00000000-0005-0000-0000-0000B8150000}"/>
    <cellStyle name="Normal 2 8 2 3 2 3 7 2 2" xfId="40564" xr:uid="{00000000-0005-0000-0000-0000B9150000}"/>
    <cellStyle name="Normal 2 8 2 3 2 3 7 3" xfId="11107" xr:uid="{00000000-0005-0000-0000-0000BA150000}"/>
    <cellStyle name="Normal 2 8 2 3 2 3 7 3 2" xfId="34676" xr:uid="{00000000-0005-0000-0000-0000BB150000}"/>
    <cellStyle name="Normal 2 8 2 3 2 3 7 4" xfId="22883" xr:uid="{00000000-0005-0000-0000-0000BC150000}"/>
    <cellStyle name="Normal 2 8 2 3 2 3 7 5" xfId="28788" xr:uid="{00000000-0005-0000-0000-0000BD150000}"/>
    <cellStyle name="Normal 2 8 2 3 2 3 8" xfId="5955" xr:uid="{00000000-0005-0000-0000-0000BE150000}"/>
    <cellStyle name="Normal 2 8 2 3 2 3 8 2" xfId="17731" xr:uid="{00000000-0005-0000-0000-0000BF150000}"/>
    <cellStyle name="Normal 2 8 2 3 2 3 8 2 2" xfId="41300" xr:uid="{00000000-0005-0000-0000-0000C0150000}"/>
    <cellStyle name="Normal 2 8 2 3 2 3 8 3" xfId="11843" xr:uid="{00000000-0005-0000-0000-0000C1150000}"/>
    <cellStyle name="Normal 2 8 2 3 2 3 8 3 2" xfId="35412" xr:uid="{00000000-0005-0000-0000-0000C2150000}"/>
    <cellStyle name="Normal 2 8 2 3 2 3 8 4" xfId="23619" xr:uid="{00000000-0005-0000-0000-0000C3150000}"/>
    <cellStyle name="Normal 2 8 2 3 2 3 8 5" xfId="29524" xr:uid="{00000000-0005-0000-0000-0000C4150000}"/>
    <cellStyle name="Normal 2 8 2 3 2 3 9" xfId="12579" xr:uid="{00000000-0005-0000-0000-0000C5150000}"/>
    <cellStyle name="Normal 2 8 2 3 2 3 9 2" xfId="36148" xr:uid="{00000000-0005-0000-0000-0000C6150000}"/>
    <cellStyle name="Normal 2 8 2 3 2 4" xfId="523" xr:uid="{00000000-0005-0000-0000-0000C7150000}"/>
    <cellStyle name="Normal 2 8 2 3 2 4 10" xfId="6437" xr:uid="{00000000-0005-0000-0000-0000C8150000}"/>
    <cellStyle name="Normal 2 8 2 3 2 4 10 2" xfId="30006" xr:uid="{00000000-0005-0000-0000-0000C9150000}"/>
    <cellStyle name="Normal 2 8 2 3 2 4 11" xfId="18213" xr:uid="{00000000-0005-0000-0000-0000CA150000}"/>
    <cellStyle name="Normal 2 8 2 3 2 4 12" xfId="24118" xr:uid="{00000000-0005-0000-0000-0000CB150000}"/>
    <cellStyle name="Normal 2 8 2 3 2 4 13" xfId="41782" xr:uid="{00000000-0005-0000-0000-0000CC150000}"/>
    <cellStyle name="Normal 2 8 2 3 2 4 2" xfId="1284" xr:uid="{00000000-0005-0000-0000-0000CD150000}"/>
    <cellStyle name="Normal 2 8 2 3 2 4 2 2" xfId="13061" xr:uid="{00000000-0005-0000-0000-0000CE150000}"/>
    <cellStyle name="Normal 2 8 2 3 2 4 2 2 2" xfId="36630" xr:uid="{00000000-0005-0000-0000-0000CF150000}"/>
    <cellStyle name="Normal 2 8 2 3 2 4 2 3" xfId="7173" xr:uid="{00000000-0005-0000-0000-0000D0150000}"/>
    <cellStyle name="Normal 2 8 2 3 2 4 2 3 2" xfId="30742" xr:uid="{00000000-0005-0000-0000-0000D1150000}"/>
    <cellStyle name="Normal 2 8 2 3 2 4 2 4" xfId="18949" xr:uid="{00000000-0005-0000-0000-0000D2150000}"/>
    <cellStyle name="Normal 2 8 2 3 2 4 2 5" xfId="24854" xr:uid="{00000000-0005-0000-0000-0000D3150000}"/>
    <cellStyle name="Normal 2 8 2 3 2 4 3" xfId="2021" xr:uid="{00000000-0005-0000-0000-0000D4150000}"/>
    <cellStyle name="Normal 2 8 2 3 2 4 3 2" xfId="13797" xr:uid="{00000000-0005-0000-0000-0000D5150000}"/>
    <cellStyle name="Normal 2 8 2 3 2 4 3 2 2" xfId="37366" xr:uid="{00000000-0005-0000-0000-0000D6150000}"/>
    <cellStyle name="Normal 2 8 2 3 2 4 3 3" xfId="7909" xr:uid="{00000000-0005-0000-0000-0000D7150000}"/>
    <cellStyle name="Normal 2 8 2 3 2 4 3 3 2" xfId="31478" xr:uid="{00000000-0005-0000-0000-0000D8150000}"/>
    <cellStyle name="Normal 2 8 2 3 2 4 3 4" xfId="19685" xr:uid="{00000000-0005-0000-0000-0000D9150000}"/>
    <cellStyle name="Normal 2 8 2 3 2 4 3 5" xfId="25590" xr:uid="{00000000-0005-0000-0000-0000DA150000}"/>
    <cellStyle name="Normal 2 8 2 3 2 4 4" xfId="2757" xr:uid="{00000000-0005-0000-0000-0000DB150000}"/>
    <cellStyle name="Normal 2 8 2 3 2 4 4 2" xfId="14533" xr:uid="{00000000-0005-0000-0000-0000DC150000}"/>
    <cellStyle name="Normal 2 8 2 3 2 4 4 2 2" xfId="38102" xr:uid="{00000000-0005-0000-0000-0000DD150000}"/>
    <cellStyle name="Normal 2 8 2 3 2 4 4 3" xfId="8645" xr:uid="{00000000-0005-0000-0000-0000DE150000}"/>
    <cellStyle name="Normal 2 8 2 3 2 4 4 3 2" xfId="32214" xr:uid="{00000000-0005-0000-0000-0000DF150000}"/>
    <cellStyle name="Normal 2 8 2 3 2 4 4 4" xfId="20421" xr:uid="{00000000-0005-0000-0000-0000E0150000}"/>
    <cellStyle name="Normal 2 8 2 3 2 4 4 5" xfId="26326" xr:uid="{00000000-0005-0000-0000-0000E1150000}"/>
    <cellStyle name="Normal 2 8 2 3 2 4 5" xfId="3493" xr:uid="{00000000-0005-0000-0000-0000E2150000}"/>
    <cellStyle name="Normal 2 8 2 3 2 4 5 2" xfId="15269" xr:uid="{00000000-0005-0000-0000-0000E3150000}"/>
    <cellStyle name="Normal 2 8 2 3 2 4 5 2 2" xfId="38838" xr:uid="{00000000-0005-0000-0000-0000E4150000}"/>
    <cellStyle name="Normal 2 8 2 3 2 4 5 3" xfId="9381" xr:uid="{00000000-0005-0000-0000-0000E5150000}"/>
    <cellStyle name="Normal 2 8 2 3 2 4 5 3 2" xfId="32950" xr:uid="{00000000-0005-0000-0000-0000E6150000}"/>
    <cellStyle name="Normal 2 8 2 3 2 4 5 4" xfId="21157" xr:uid="{00000000-0005-0000-0000-0000E7150000}"/>
    <cellStyle name="Normal 2 8 2 3 2 4 5 5" xfId="27062" xr:uid="{00000000-0005-0000-0000-0000E8150000}"/>
    <cellStyle name="Normal 2 8 2 3 2 4 6" xfId="4229" xr:uid="{00000000-0005-0000-0000-0000E9150000}"/>
    <cellStyle name="Normal 2 8 2 3 2 4 6 2" xfId="16005" xr:uid="{00000000-0005-0000-0000-0000EA150000}"/>
    <cellStyle name="Normal 2 8 2 3 2 4 6 2 2" xfId="39574" xr:uid="{00000000-0005-0000-0000-0000EB150000}"/>
    <cellStyle name="Normal 2 8 2 3 2 4 6 3" xfId="10117" xr:uid="{00000000-0005-0000-0000-0000EC150000}"/>
    <cellStyle name="Normal 2 8 2 3 2 4 6 3 2" xfId="33686" xr:uid="{00000000-0005-0000-0000-0000ED150000}"/>
    <cellStyle name="Normal 2 8 2 3 2 4 6 4" xfId="21893" xr:uid="{00000000-0005-0000-0000-0000EE150000}"/>
    <cellStyle name="Normal 2 8 2 3 2 4 6 5" xfId="27798" xr:uid="{00000000-0005-0000-0000-0000EF150000}"/>
    <cellStyle name="Normal 2 8 2 3 2 4 7" xfId="4965" xr:uid="{00000000-0005-0000-0000-0000F0150000}"/>
    <cellStyle name="Normal 2 8 2 3 2 4 7 2" xfId="16741" xr:uid="{00000000-0005-0000-0000-0000F1150000}"/>
    <cellStyle name="Normal 2 8 2 3 2 4 7 2 2" xfId="40310" xr:uid="{00000000-0005-0000-0000-0000F2150000}"/>
    <cellStyle name="Normal 2 8 2 3 2 4 7 3" xfId="10853" xr:uid="{00000000-0005-0000-0000-0000F3150000}"/>
    <cellStyle name="Normal 2 8 2 3 2 4 7 3 2" xfId="34422" xr:uid="{00000000-0005-0000-0000-0000F4150000}"/>
    <cellStyle name="Normal 2 8 2 3 2 4 7 4" xfId="22629" xr:uid="{00000000-0005-0000-0000-0000F5150000}"/>
    <cellStyle name="Normal 2 8 2 3 2 4 7 5" xfId="28534" xr:uid="{00000000-0005-0000-0000-0000F6150000}"/>
    <cellStyle name="Normal 2 8 2 3 2 4 8" xfId="5701" xr:uid="{00000000-0005-0000-0000-0000F7150000}"/>
    <cellStyle name="Normal 2 8 2 3 2 4 8 2" xfId="17477" xr:uid="{00000000-0005-0000-0000-0000F8150000}"/>
    <cellStyle name="Normal 2 8 2 3 2 4 8 2 2" xfId="41046" xr:uid="{00000000-0005-0000-0000-0000F9150000}"/>
    <cellStyle name="Normal 2 8 2 3 2 4 8 3" xfId="11589" xr:uid="{00000000-0005-0000-0000-0000FA150000}"/>
    <cellStyle name="Normal 2 8 2 3 2 4 8 3 2" xfId="35158" xr:uid="{00000000-0005-0000-0000-0000FB150000}"/>
    <cellStyle name="Normal 2 8 2 3 2 4 8 4" xfId="23365" xr:uid="{00000000-0005-0000-0000-0000FC150000}"/>
    <cellStyle name="Normal 2 8 2 3 2 4 8 5" xfId="29270" xr:uid="{00000000-0005-0000-0000-0000FD150000}"/>
    <cellStyle name="Normal 2 8 2 3 2 4 9" xfId="12325" xr:uid="{00000000-0005-0000-0000-0000FE150000}"/>
    <cellStyle name="Normal 2 8 2 3 2 4 9 2" xfId="35894" xr:uid="{00000000-0005-0000-0000-0000FF150000}"/>
    <cellStyle name="Normal 2 8 2 3 2 5" xfId="1094" xr:uid="{00000000-0005-0000-0000-000000160000}"/>
    <cellStyle name="Normal 2 8 2 3 2 5 2" xfId="12873" xr:uid="{00000000-0005-0000-0000-000001160000}"/>
    <cellStyle name="Normal 2 8 2 3 2 5 2 2" xfId="36442" xr:uid="{00000000-0005-0000-0000-000002160000}"/>
    <cellStyle name="Normal 2 8 2 3 2 5 3" xfId="6985" xr:uid="{00000000-0005-0000-0000-000003160000}"/>
    <cellStyle name="Normal 2 8 2 3 2 5 3 2" xfId="30554" xr:uid="{00000000-0005-0000-0000-000004160000}"/>
    <cellStyle name="Normal 2 8 2 3 2 5 4" xfId="18761" xr:uid="{00000000-0005-0000-0000-000005160000}"/>
    <cellStyle name="Normal 2 8 2 3 2 5 5" xfId="24666" xr:uid="{00000000-0005-0000-0000-000006160000}"/>
    <cellStyle name="Normal 2 8 2 3 2 6" xfId="1833" xr:uid="{00000000-0005-0000-0000-000007160000}"/>
    <cellStyle name="Normal 2 8 2 3 2 6 2" xfId="13609" xr:uid="{00000000-0005-0000-0000-000008160000}"/>
    <cellStyle name="Normal 2 8 2 3 2 6 2 2" xfId="37178" xr:uid="{00000000-0005-0000-0000-000009160000}"/>
    <cellStyle name="Normal 2 8 2 3 2 6 3" xfId="7721" xr:uid="{00000000-0005-0000-0000-00000A160000}"/>
    <cellStyle name="Normal 2 8 2 3 2 6 3 2" xfId="31290" xr:uid="{00000000-0005-0000-0000-00000B160000}"/>
    <cellStyle name="Normal 2 8 2 3 2 6 4" xfId="19497" xr:uid="{00000000-0005-0000-0000-00000C160000}"/>
    <cellStyle name="Normal 2 8 2 3 2 6 5" xfId="25402" xr:uid="{00000000-0005-0000-0000-00000D160000}"/>
    <cellStyle name="Normal 2 8 2 3 2 7" xfId="2569" xr:uid="{00000000-0005-0000-0000-00000E160000}"/>
    <cellStyle name="Normal 2 8 2 3 2 7 2" xfId="14345" xr:uid="{00000000-0005-0000-0000-00000F160000}"/>
    <cellStyle name="Normal 2 8 2 3 2 7 2 2" xfId="37914" xr:uid="{00000000-0005-0000-0000-000010160000}"/>
    <cellStyle name="Normal 2 8 2 3 2 7 3" xfId="8457" xr:uid="{00000000-0005-0000-0000-000011160000}"/>
    <cellStyle name="Normal 2 8 2 3 2 7 3 2" xfId="32026" xr:uid="{00000000-0005-0000-0000-000012160000}"/>
    <cellStyle name="Normal 2 8 2 3 2 7 4" xfId="20233" xr:uid="{00000000-0005-0000-0000-000013160000}"/>
    <cellStyle name="Normal 2 8 2 3 2 7 5" xfId="26138" xr:uid="{00000000-0005-0000-0000-000014160000}"/>
    <cellStyle name="Normal 2 8 2 3 2 8" xfId="3305" xr:uid="{00000000-0005-0000-0000-000015160000}"/>
    <cellStyle name="Normal 2 8 2 3 2 8 2" xfId="15081" xr:uid="{00000000-0005-0000-0000-000016160000}"/>
    <cellStyle name="Normal 2 8 2 3 2 8 2 2" xfId="38650" xr:uid="{00000000-0005-0000-0000-000017160000}"/>
    <cellStyle name="Normal 2 8 2 3 2 8 3" xfId="9193" xr:uid="{00000000-0005-0000-0000-000018160000}"/>
    <cellStyle name="Normal 2 8 2 3 2 8 3 2" xfId="32762" xr:uid="{00000000-0005-0000-0000-000019160000}"/>
    <cellStyle name="Normal 2 8 2 3 2 8 4" xfId="20969" xr:uid="{00000000-0005-0000-0000-00001A160000}"/>
    <cellStyle name="Normal 2 8 2 3 2 8 5" xfId="26874" xr:uid="{00000000-0005-0000-0000-00001B160000}"/>
    <cellStyle name="Normal 2 8 2 3 2 9" xfId="4041" xr:uid="{00000000-0005-0000-0000-00001C160000}"/>
    <cellStyle name="Normal 2 8 2 3 2 9 2" xfId="15817" xr:uid="{00000000-0005-0000-0000-00001D160000}"/>
    <cellStyle name="Normal 2 8 2 3 2 9 2 2" xfId="39386" xr:uid="{00000000-0005-0000-0000-00001E160000}"/>
    <cellStyle name="Normal 2 8 2 3 2 9 3" xfId="9929" xr:uid="{00000000-0005-0000-0000-00001F160000}"/>
    <cellStyle name="Normal 2 8 2 3 2 9 3 2" xfId="33498" xr:uid="{00000000-0005-0000-0000-000020160000}"/>
    <cellStyle name="Normal 2 8 2 3 2 9 4" xfId="21705" xr:uid="{00000000-0005-0000-0000-000021160000}"/>
    <cellStyle name="Normal 2 8 2 3 2 9 5" xfId="27610" xr:uid="{00000000-0005-0000-0000-000022160000}"/>
    <cellStyle name="Normal 2 8 2 3 3" xfId="273" xr:uid="{00000000-0005-0000-0000-000023160000}"/>
    <cellStyle name="Normal 2 8 2 3 3 10" xfId="4729" xr:uid="{00000000-0005-0000-0000-000024160000}"/>
    <cellStyle name="Normal 2 8 2 3 3 10 2" xfId="16505" xr:uid="{00000000-0005-0000-0000-000025160000}"/>
    <cellStyle name="Normal 2 8 2 3 3 10 2 2" xfId="40074" xr:uid="{00000000-0005-0000-0000-000026160000}"/>
    <cellStyle name="Normal 2 8 2 3 3 10 3" xfId="10617" xr:uid="{00000000-0005-0000-0000-000027160000}"/>
    <cellStyle name="Normal 2 8 2 3 3 10 3 2" xfId="34186" xr:uid="{00000000-0005-0000-0000-000028160000}"/>
    <cellStyle name="Normal 2 8 2 3 3 10 4" xfId="22393" xr:uid="{00000000-0005-0000-0000-000029160000}"/>
    <cellStyle name="Normal 2 8 2 3 3 10 5" xfId="28298" xr:uid="{00000000-0005-0000-0000-00002A160000}"/>
    <cellStyle name="Normal 2 8 2 3 3 11" xfId="5465" xr:uid="{00000000-0005-0000-0000-00002B160000}"/>
    <cellStyle name="Normal 2 8 2 3 3 11 2" xfId="17241" xr:uid="{00000000-0005-0000-0000-00002C160000}"/>
    <cellStyle name="Normal 2 8 2 3 3 11 2 2" xfId="40810" xr:uid="{00000000-0005-0000-0000-00002D160000}"/>
    <cellStyle name="Normal 2 8 2 3 3 11 3" xfId="11353" xr:uid="{00000000-0005-0000-0000-00002E160000}"/>
    <cellStyle name="Normal 2 8 2 3 3 11 3 2" xfId="34922" xr:uid="{00000000-0005-0000-0000-00002F160000}"/>
    <cellStyle name="Normal 2 8 2 3 3 11 4" xfId="23129" xr:uid="{00000000-0005-0000-0000-000030160000}"/>
    <cellStyle name="Normal 2 8 2 3 3 11 5" xfId="29034" xr:uid="{00000000-0005-0000-0000-000031160000}"/>
    <cellStyle name="Normal 2 8 2 3 3 12" xfId="12089" xr:uid="{00000000-0005-0000-0000-000032160000}"/>
    <cellStyle name="Normal 2 8 2 3 3 12 2" xfId="35658" xr:uid="{00000000-0005-0000-0000-000033160000}"/>
    <cellStyle name="Normal 2 8 2 3 3 13" xfId="6201" xr:uid="{00000000-0005-0000-0000-000034160000}"/>
    <cellStyle name="Normal 2 8 2 3 3 13 2" xfId="29770" xr:uid="{00000000-0005-0000-0000-000035160000}"/>
    <cellStyle name="Normal 2 8 2 3 3 14" xfId="17977" xr:uid="{00000000-0005-0000-0000-000036160000}"/>
    <cellStyle name="Normal 2 8 2 3 3 15" xfId="23882" xr:uid="{00000000-0005-0000-0000-000037160000}"/>
    <cellStyle name="Normal 2 8 2 3 3 16" xfId="41546" xr:uid="{00000000-0005-0000-0000-000038160000}"/>
    <cellStyle name="Normal 2 8 2 3 3 2" xfId="373" xr:uid="{00000000-0005-0000-0000-000039160000}"/>
    <cellStyle name="Normal 2 8 2 3 3 2 10" xfId="12177" xr:uid="{00000000-0005-0000-0000-00003A160000}"/>
    <cellStyle name="Normal 2 8 2 3 3 2 10 2" xfId="35746" xr:uid="{00000000-0005-0000-0000-00003B160000}"/>
    <cellStyle name="Normal 2 8 2 3 3 2 11" xfId="6289" xr:uid="{00000000-0005-0000-0000-00003C160000}"/>
    <cellStyle name="Normal 2 8 2 3 3 2 11 2" xfId="29858" xr:uid="{00000000-0005-0000-0000-00003D160000}"/>
    <cellStyle name="Normal 2 8 2 3 3 2 12" xfId="18065" xr:uid="{00000000-0005-0000-0000-00003E160000}"/>
    <cellStyle name="Normal 2 8 2 3 3 2 13" xfId="23970" xr:uid="{00000000-0005-0000-0000-00003F160000}"/>
    <cellStyle name="Normal 2 8 2 3 3 2 14" xfId="41634" xr:uid="{00000000-0005-0000-0000-000040160000}"/>
    <cellStyle name="Normal 2 8 2 3 3 2 2" xfId="818" xr:uid="{00000000-0005-0000-0000-000041160000}"/>
    <cellStyle name="Normal 2 8 2 3 3 2 2 10" xfId="6731" xr:uid="{00000000-0005-0000-0000-000042160000}"/>
    <cellStyle name="Normal 2 8 2 3 3 2 2 10 2" xfId="30300" xr:uid="{00000000-0005-0000-0000-000043160000}"/>
    <cellStyle name="Normal 2 8 2 3 3 2 2 11" xfId="18507" xr:uid="{00000000-0005-0000-0000-000044160000}"/>
    <cellStyle name="Normal 2 8 2 3 3 2 2 12" xfId="24412" xr:uid="{00000000-0005-0000-0000-000045160000}"/>
    <cellStyle name="Normal 2 8 2 3 3 2 2 13" xfId="42076" xr:uid="{00000000-0005-0000-0000-000046160000}"/>
    <cellStyle name="Normal 2 8 2 3 3 2 2 2" xfId="1578" xr:uid="{00000000-0005-0000-0000-000047160000}"/>
    <cellStyle name="Normal 2 8 2 3 3 2 2 2 2" xfId="13355" xr:uid="{00000000-0005-0000-0000-000048160000}"/>
    <cellStyle name="Normal 2 8 2 3 3 2 2 2 2 2" xfId="36924" xr:uid="{00000000-0005-0000-0000-000049160000}"/>
    <cellStyle name="Normal 2 8 2 3 3 2 2 2 3" xfId="7467" xr:uid="{00000000-0005-0000-0000-00004A160000}"/>
    <cellStyle name="Normal 2 8 2 3 3 2 2 2 3 2" xfId="31036" xr:uid="{00000000-0005-0000-0000-00004B160000}"/>
    <cellStyle name="Normal 2 8 2 3 3 2 2 2 4" xfId="19243" xr:uid="{00000000-0005-0000-0000-00004C160000}"/>
    <cellStyle name="Normal 2 8 2 3 3 2 2 2 5" xfId="25148" xr:uid="{00000000-0005-0000-0000-00004D160000}"/>
    <cellStyle name="Normal 2 8 2 3 3 2 2 3" xfId="2315" xr:uid="{00000000-0005-0000-0000-00004E160000}"/>
    <cellStyle name="Normal 2 8 2 3 3 2 2 3 2" xfId="14091" xr:uid="{00000000-0005-0000-0000-00004F160000}"/>
    <cellStyle name="Normal 2 8 2 3 3 2 2 3 2 2" xfId="37660" xr:uid="{00000000-0005-0000-0000-000050160000}"/>
    <cellStyle name="Normal 2 8 2 3 3 2 2 3 3" xfId="8203" xr:uid="{00000000-0005-0000-0000-000051160000}"/>
    <cellStyle name="Normal 2 8 2 3 3 2 2 3 3 2" xfId="31772" xr:uid="{00000000-0005-0000-0000-000052160000}"/>
    <cellStyle name="Normal 2 8 2 3 3 2 2 3 4" xfId="19979" xr:uid="{00000000-0005-0000-0000-000053160000}"/>
    <cellStyle name="Normal 2 8 2 3 3 2 2 3 5" xfId="25884" xr:uid="{00000000-0005-0000-0000-000054160000}"/>
    <cellStyle name="Normal 2 8 2 3 3 2 2 4" xfId="3051" xr:uid="{00000000-0005-0000-0000-000055160000}"/>
    <cellStyle name="Normal 2 8 2 3 3 2 2 4 2" xfId="14827" xr:uid="{00000000-0005-0000-0000-000056160000}"/>
    <cellStyle name="Normal 2 8 2 3 3 2 2 4 2 2" xfId="38396" xr:uid="{00000000-0005-0000-0000-000057160000}"/>
    <cellStyle name="Normal 2 8 2 3 3 2 2 4 3" xfId="8939" xr:uid="{00000000-0005-0000-0000-000058160000}"/>
    <cellStyle name="Normal 2 8 2 3 3 2 2 4 3 2" xfId="32508" xr:uid="{00000000-0005-0000-0000-000059160000}"/>
    <cellStyle name="Normal 2 8 2 3 3 2 2 4 4" xfId="20715" xr:uid="{00000000-0005-0000-0000-00005A160000}"/>
    <cellStyle name="Normal 2 8 2 3 3 2 2 4 5" xfId="26620" xr:uid="{00000000-0005-0000-0000-00005B160000}"/>
    <cellStyle name="Normal 2 8 2 3 3 2 2 5" xfId="3787" xr:uid="{00000000-0005-0000-0000-00005C160000}"/>
    <cellStyle name="Normal 2 8 2 3 3 2 2 5 2" xfId="15563" xr:uid="{00000000-0005-0000-0000-00005D160000}"/>
    <cellStyle name="Normal 2 8 2 3 3 2 2 5 2 2" xfId="39132" xr:uid="{00000000-0005-0000-0000-00005E160000}"/>
    <cellStyle name="Normal 2 8 2 3 3 2 2 5 3" xfId="9675" xr:uid="{00000000-0005-0000-0000-00005F160000}"/>
    <cellStyle name="Normal 2 8 2 3 3 2 2 5 3 2" xfId="33244" xr:uid="{00000000-0005-0000-0000-000060160000}"/>
    <cellStyle name="Normal 2 8 2 3 3 2 2 5 4" xfId="21451" xr:uid="{00000000-0005-0000-0000-000061160000}"/>
    <cellStyle name="Normal 2 8 2 3 3 2 2 5 5" xfId="27356" xr:uid="{00000000-0005-0000-0000-000062160000}"/>
    <cellStyle name="Normal 2 8 2 3 3 2 2 6" xfId="4523" xr:uid="{00000000-0005-0000-0000-000063160000}"/>
    <cellStyle name="Normal 2 8 2 3 3 2 2 6 2" xfId="16299" xr:uid="{00000000-0005-0000-0000-000064160000}"/>
    <cellStyle name="Normal 2 8 2 3 3 2 2 6 2 2" xfId="39868" xr:uid="{00000000-0005-0000-0000-000065160000}"/>
    <cellStyle name="Normal 2 8 2 3 3 2 2 6 3" xfId="10411" xr:uid="{00000000-0005-0000-0000-000066160000}"/>
    <cellStyle name="Normal 2 8 2 3 3 2 2 6 3 2" xfId="33980" xr:uid="{00000000-0005-0000-0000-000067160000}"/>
    <cellStyle name="Normal 2 8 2 3 3 2 2 6 4" xfId="22187" xr:uid="{00000000-0005-0000-0000-000068160000}"/>
    <cellStyle name="Normal 2 8 2 3 3 2 2 6 5" xfId="28092" xr:uid="{00000000-0005-0000-0000-000069160000}"/>
    <cellStyle name="Normal 2 8 2 3 3 2 2 7" xfId="5259" xr:uid="{00000000-0005-0000-0000-00006A160000}"/>
    <cellStyle name="Normal 2 8 2 3 3 2 2 7 2" xfId="17035" xr:uid="{00000000-0005-0000-0000-00006B160000}"/>
    <cellStyle name="Normal 2 8 2 3 3 2 2 7 2 2" xfId="40604" xr:uid="{00000000-0005-0000-0000-00006C160000}"/>
    <cellStyle name="Normal 2 8 2 3 3 2 2 7 3" xfId="11147" xr:uid="{00000000-0005-0000-0000-00006D160000}"/>
    <cellStyle name="Normal 2 8 2 3 3 2 2 7 3 2" xfId="34716" xr:uid="{00000000-0005-0000-0000-00006E160000}"/>
    <cellStyle name="Normal 2 8 2 3 3 2 2 7 4" xfId="22923" xr:uid="{00000000-0005-0000-0000-00006F160000}"/>
    <cellStyle name="Normal 2 8 2 3 3 2 2 7 5" xfId="28828" xr:uid="{00000000-0005-0000-0000-000070160000}"/>
    <cellStyle name="Normal 2 8 2 3 3 2 2 8" xfId="5995" xr:uid="{00000000-0005-0000-0000-000071160000}"/>
    <cellStyle name="Normal 2 8 2 3 3 2 2 8 2" xfId="17771" xr:uid="{00000000-0005-0000-0000-000072160000}"/>
    <cellStyle name="Normal 2 8 2 3 3 2 2 8 2 2" xfId="41340" xr:uid="{00000000-0005-0000-0000-000073160000}"/>
    <cellStyle name="Normal 2 8 2 3 3 2 2 8 3" xfId="11883" xr:uid="{00000000-0005-0000-0000-000074160000}"/>
    <cellStyle name="Normal 2 8 2 3 3 2 2 8 3 2" xfId="35452" xr:uid="{00000000-0005-0000-0000-000075160000}"/>
    <cellStyle name="Normal 2 8 2 3 3 2 2 8 4" xfId="23659" xr:uid="{00000000-0005-0000-0000-000076160000}"/>
    <cellStyle name="Normal 2 8 2 3 3 2 2 8 5" xfId="29564" xr:uid="{00000000-0005-0000-0000-000077160000}"/>
    <cellStyle name="Normal 2 8 2 3 3 2 2 9" xfId="12619" xr:uid="{00000000-0005-0000-0000-000078160000}"/>
    <cellStyle name="Normal 2 8 2 3 3 2 2 9 2" xfId="36188" xr:uid="{00000000-0005-0000-0000-000079160000}"/>
    <cellStyle name="Normal 2 8 2 3 3 2 3" xfId="1135" xr:uid="{00000000-0005-0000-0000-00007A160000}"/>
    <cellStyle name="Normal 2 8 2 3 3 2 3 2" xfId="12913" xr:uid="{00000000-0005-0000-0000-00007B160000}"/>
    <cellStyle name="Normal 2 8 2 3 3 2 3 2 2" xfId="36482" xr:uid="{00000000-0005-0000-0000-00007C160000}"/>
    <cellStyle name="Normal 2 8 2 3 3 2 3 3" xfId="7025" xr:uid="{00000000-0005-0000-0000-00007D160000}"/>
    <cellStyle name="Normal 2 8 2 3 3 2 3 3 2" xfId="30594" xr:uid="{00000000-0005-0000-0000-00007E160000}"/>
    <cellStyle name="Normal 2 8 2 3 3 2 3 4" xfId="18801" xr:uid="{00000000-0005-0000-0000-00007F160000}"/>
    <cellStyle name="Normal 2 8 2 3 3 2 3 5" xfId="24706" xr:uid="{00000000-0005-0000-0000-000080160000}"/>
    <cellStyle name="Normal 2 8 2 3 3 2 4" xfId="1873" xr:uid="{00000000-0005-0000-0000-000081160000}"/>
    <cellStyle name="Normal 2 8 2 3 3 2 4 2" xfId="13649" xr:uid="{00000000-0005-0000-0000-000082160000}"/>
    <cellStyle name="Normal 2 8 2 3 3 2 4 2 2" xfId="37218" xr:uid="{00000000-0005-0000-0000-000083160000}"/>
    <cellStyle name="Normal 2 8 2 3 3 2 4 3" xfId="7761" xr:uid="{00000000-0005-0000-0000-000084160000}"/>
    <cellStyle name="Normal 2 8 2 3 3 2 4 3 2" xfId="31330" xr:uid="{00000000-0005-0000-0000-000085160000}"/>
    <cellStyle name="Normal 2 8 2 3 3 2 4 4" xfId="19537" xr:uid="{00000000-0005-0000-0000-000086160000}"/>
    <cellStyle name="Normal 2 8 2 3 3 2 4 5" xfId="25442" xr:uid="{00000000-0005-0000-0000-000087160000}"/>
    <cellStyle name="Normal 2 8 2 3 3 2 5" xfId="2609" xr:uid="{00000000-0005-0000-0000-000088160000}"/>
    <cellStyle name="Normal 2 8 2 3 3 2 5 2" xfId="14385" xr:uid="{00000000-0005-0000-0000-000089160000}"/>
    <cellStyle name="Normal 2 8 2 3 3 2 5 2 2" xfId="37954" xr:uid="{00000000-0005-0000-0000-00008A160000}"/>
    <cellStyle name="Normal 2 8 2 3 3 2 5 3" xfId="8497" xr:uid="{00000000-0005-0000-0000-00008B160000}"/>
    <cellStyle name="Normal 2 8 2 3 3 2 5 3 2" xfId="32066" xr:uid="{00000000-0005-0000-0000-00008C160000}"/>
    <cellStyle name="Normal 2 8 2 3 3 2 5 4" xfId="20273" xr:uid="{00000000-0005-0000-0000-00008D160000}"/>
    <cellStyle name="Normal 2 8 2 3 3 2 5 5" xfId="26178" xr:uid="{00000000-0005-0000-0000-00008E160000}"/>
    <cellStyle name="Normal 2 8 2 3 3 2 6" xfId="3345" xr:uid="{00000000-0005-0000-0000-00008F160000}"/>
    <cellStyle name="Normal 2 8 2 3 3 2 6 2" xfId="15121" xr:uid="{00000000-0005-0000-0000-000090160000}"/>
    <cellStyle name="Normal 2 8 2 3 3 2 6 2 2" xfId="38690" xr:uid="{00000000-0005-0000-0000-000091160000}"/>
    <cellStyle name="Normal 2 8 2 3 3 2 6 3" xfId="9233" xr:uid="{00000000-0005-0000-0000-000092160000}"/>
    <cellStyle name="Normal 2 8 2 3 3 2 6 3 2" xfId="32802" xr:uid="{00000000-0005-0000-0000-000093160000}"/>
    <cellStyle name="Normal 2 8 2 3 3 2 6 4" xfId="21009" xr:uid="{00000000-0005-0000-0000-000094160000}"/>
    <cellStyle name="Normal 2 8 2 3 3 2 6 5" xfId="26914" xr:uid="{00000000-0005-0000-0000-000095160000}"/>
    <cellStyle name="Normal 2 8 2 3 3 2 7" xfId="4081" xr:uid="{00000000-0005-0000-0000-000096160000}"/>
    <cellStyle name="Normal 2 8 2 3 3 2 7 2" xfId="15857" xr:uid="{00000000-0005-0000-0000-000097160000}"/>
    <cellStyle name="Normal 2 8 2 3 3 2 7 2 2" xfId="39426" xr:uid="{00000000-0005-0000-0000-000098160000}"/>
    <cellStyle name="Normal 2 8 2 3 3 2 7 3" xfId="9969" xr:uid="{00000000-0005-0000-0000-000099160000}"/>
    <cellStyle name="Normal 2 8 2 3 3 2 7 3 2" xfId="33538" xr:uid="{00000000-0005-0000-0000-00009A160000}"/>
    <cellStyle name="Normal 2 8 2 3 3 2 7 4" xfId="21745" xr:uid="{00000000-0005-0000-0000-00009B160000}"/>
    <cellStyle name="Normal 2 8 2 3 3 2 7 5" xfId="27650" xr:uid="{00000000-0005-0000-0000-00009C160000}"/>
    <cellStyle name="Normal 2 8 2 3 3 2 8" xfId="4817" xr:uid="{00000000-0005-0000-0000-00009D160000}"/>
    <cellStyle name="Normal 2 8 2 3 3 2 8 2" xfId="16593" xr:uid="{00000000-0005-0000-0000-00009E160000}"/>
    <cellStyle name="Normal 2 8 2 3 3 2 8 2 2" xfId="40162" xr:uid="{00000000-0005-0000-0000-00009F160000}"/>
    <cellStyle name="Normal 2 8 2 3 3 2 8 3" xfId="10705" xr:uid="{00000000-0005-0000-0000-0000A0160000}"/>
    <cellStyle name="Normal 2 8 2 3 3 2 8 3 2" xfId="34274" xr:uid="{00000000-0005-0000-0000-0000A1160000}"/>
    <cellStyle name="Normal 2 8 2 3 3 2 8 4" xfId="22481" xr:uid="{00000000-0005-0000-0000-0000A2160000}"/>
    <cellStyle name="Normal 2 8 2 3 3 2 8 5" xfId="28386" xr:uid="{00000000-0005-0000-0000-0000A3160000}"/>
    <cellStyle name="Normal 2 8 2 3 3 2 9" xfId="5553" xr:uid="{00000000-0005-0000-0000-0000A4160000}"/>
    <cellStyle name="Normal 2 8 2 3 3 2 9 2" xfId="17329" xr:uid="{00000000-0005-0000-0000-0000A5160000}"/>
    <cellStyle name="Normal 2 8 2 3 3 2 9 2 2" xfId="40898" xr:uid="{00000000-0005-0000-0000-0000A6160000}"/>
    <cellStyle name="Normal 2 8 2 3 3 2 9 3" xfId="11441" xr:uid="{00000000-0005-0000-0000-0000A7160000}"/>
    <cellStyle name="Normal 2 8 2 3 3 2 9 3 2" xfId="35010" xr:uid="{00000000-0005-0000-0000-0000A8160000}"/>
    <cellStyle name="Normal 2 8 2 3 3 2 9 4" xfId="23217" xr:uid="{00000000-0005-0000-0000-0000A9160000}"/>
    <cellStyle name="Normal 2 8 2 3 3 2 9 5" xfId="29122" xr:uid="{00000000-0005-0000-0000-0000AA160000}"/>
    <cellStyle name="Normal 2 8 2 3 3 3" xfId="729" xr:uid="{00000000-0005-0000-0000-0000AB160000}"/>
    <cellStyle name="Normal 2 8 2 3 3 3 10" xfId="6643" xr:uid="{00000000-0005-0000-0000-0000AC160000}"/>
    <cellStyle name="Normal 2 8 2 3 3 3 10 2" xfId="30212" xr:uid="{00000000-0005-0000-0000-0000AD160000}"/>
    <cellStyle name="Normal 2 8 2 3 3 3 11" xfId="18419" xr:uid="{00000000-0005-0000-0000-0000AE160000}"/>
    <cellStyle name="Normal 2 8 2 3 3 3 12" xfId="24324" xr:uid="{00000000-0005-0000-0000-0000AF160000}"/>
    <cellStyle name="Normal 2 8 2 3 3 3 13" xfId="41988" xr:uid="{00000000-0005-0000-0000-0000B0160000}"/>
    <cellStyle name="Normal 2 8 2 3 3 3 2" xfId="1490" xr:uid="{00000000-0005-0000-0000-0000B1160000}"/>
    <cellStyle name="Normal 2 8 2 3 3 3 2 2" xfId="13267" xr:uid="{00000000-0005-0000-0000-0000B2160000}"/>
    <cellStyle name="Normal 2 8 2 3 3 3 2 2 2" xfId="36836" xr:uid="{00000000-0005-0000-0000-0000B3160000}"/>
    <cellStyle name="Normal 2 8 2 3 3 3 2 3" xfId="7379" xr:uid="{00000000-0005-0000-0000-0000B4160000}"/>
    <cellStyle name="Normal 2 8 2 3 3 3 2 3 2" xfId="30948" xr:uid="{00000000-0005-0000-0000-0000B5160000}"/>
    <cellStyle name="Normal 2 8 2 3 3 3 2 4" xfId="19155" xr:uid="{00000000-0005-0000-0000-0000B6160000}"/>
    <cellStyle name="Normal 2 8 2 3 3 3 2 5" xfId="25060" xr:uid="{00000000-0005-0000-0000-0000B7160000}"/>
    <cellStyle name="Normal 2 8 2 3 3 3 3" xfId="2227" xr:uid="{00000000-0005-0000-0000-0000B8160000}"/>
    <cellStyle name="Normal 2 8 2 3 3 3 3 2" xfId="14003" xr:uid="{00000000-0005-0000-0000-0000B9160000}"/>
    <cellStyle name="Normal 2 8 2 3 3 3 3 2 2" xfId="37572" xr:uid="{00000000-0005-0000-0000-0000BA160000}"/>
    <cellStyle name="Normal 2 8 2 3 3 3 3 3" xfId="8115" xr:uid="{00000000-0005-0000-0000-0000BB160000}"/>
    <cellStyle name="Normal 2 8 2 3 3 3 3 3 2" xfId="31684" xr:uid="{00000000-0005-0000-0000-0000BC160000}"/>
    <cellStyle name="Normal 2 8 2 3 3 3 3 4" xfId="19891" xr:uid="{00000000-0005-0000-0000-0000BD160000}"/>
    <cellStyle name="Normal 2 8 2 3 3 3 3 5" xfId="25796" xr:uid="{00000000-0005-0000-0000-0000BE160000}"/>
    <cellStyle name="Normal 2 8 2 3 3 3 4" xfId="2963" xr:uid="{00000000-0005-0000-0000-0000BF160000}"/>
    <cellStyle name="Normal 2 8 2 3 3 3 4 2" xfId="14739" xr:uid="{00000000-0005-0000-0000-0000C0160000}"/>
    <cellStyle name="Normal 2 8 2 3 3 3 4 2 2" xfId="38308" xr:uid="{00000000-0005-0000-0000-0000C1160000}"/>
    <cellStyle name="Normal 2 8 2 3 3 3 4 3" xfId="8851" xr:uid="{00000000-0005-0000-0000-0000C2160000}"/>
    <cellStyle name="Normal 2 8 2 3 3 3 4 3 2" xfId="32420" xr:uid="{00000000-0005-0000-0000-0000C3160000}"/>
    <cellStyle name="Normal 2 8 2 3 3 3 4 4" xfId="20627" xr:uid="{00000000-0005-0000-0000-0000C4160000}"/>
    <cellStyle name="Normal 2 8 2 3 3 3 4 5" xfId="26532" xr:uid="{00000000-0005-0000-0000-0000C5160000}"/>
    <cellStyle name="Normal 2 8 2 3 3 3 5" xfId="3699" xr:uid="{00000000-0005-0000-0000-0000C6160000}"/>
    <cellStyle name="Normal 2 8 2 3 3 3 5 2" xfId="15475" xr:uid="{00000000-0005-0000-0000-0000C7160000}"/>
    <cellStyle name="Normal 2 8 2 3 3 3 5 2 2" xfId="39044" xr:uid="{00000000-0005-0000-0000-0000C8160000}"/>
    <cellStyle name="Normal 2 8 2 3 3 3 5 3" xfId="9587" xr:uid="{00000000-0005-0000-0000-0000C9160000}"/>
    <cellStyle name="Normal 2 8 2 3 3 3 5 3 2" xfId="33156" xr:uid="{00000000-0005-0000-0000-0000CA160000}"/>
    <cellStyle name="Normal 2 8 2 3 3 3 5 4" xfId="21363" xr:uid="{00000000-0005-0000-0000-0000CB160000}"/>
    <cellStyle name="Normal 2 8 2 3 3 3 5 5" xfId="27268" xr:uid="{00000000-0005-0000-0000-0000CC160000}"/>
    <cellStyle name="Normal 2 8 2 3 3 3 6" xfId="4435" xr:uid="{00000000-0005-0000-0000-0000CD160000}"/>
    <cellStyle name="Normal 2 8 2 3 3 3 6 2" xfId="16211" xr:uid="{00000000-0005-0000-0000-0000CE160000}"/>
    <cellStyle name="Normal 2 8 2 3 3 3 6 2 2" xfId="39780" xr:uid="{00000000-0005-0000-0000-0000CF160000}"/>
    <cellStyle name="Normal 2 8 2 3 3 3 6 3" xfId="10323" xr:uid="{00000000-0005-0000-0000-0000D0160000}"/>
    <cellStyle name="Normal 2 8 2 3 3 3 6 3 2" xfId="33892" xr:uid="{00000000-0005-0000-0000-0000D1160000}"/>
    <cellStyle name="Normal 2 8 2 3 3 3 6 4" xfId="22099" xr:uid="{00000000-0005-0000-0000-0000D2160000}"/>
    <cellStyle name="Normal 2 8 2 3 3 3 6 5" xfId="28004" xr:uid="{00000000-0005-0000-0000-0000D3160000}"/>
    <cellStyle name="Normal 2 8 2 3 3 3 7" xfId="5171" xr:uid="{00000000-0005-0000-0000-0000D4160000}"/>
    <cellStyle name="Normal 2 8 2 3 3 3 7 2" xfId="16947" xr:uid="{00000000-0005-0000-0000-0000D5160000}"/>
    <cellStyle name="Normal 2 8 2 3 3 3 7 2 2" xfId="40516" xr:uid="{00000000-0005-0000-0000-0000D6160000}"/>
    <cellStyle name="Normal 2 8 2 3 3 3 7 3" xfId="11059" xr:uid="{00000000-0005-0000-0000-0000D7160000}"/>
    <cellStyle name="Normal 2 8 2 3 3 3 7 3 2" xfId="34628" xr:uid="{00000000-0005-0000-0000-0000D8160000}"/>
    <cellStyle name="Normal 2 8 2 3 3 3 7 4" xfId="22835" xr:uid="{00000000-0005-0000-0000-0000D9160000}"/>
    <cellStyle name="Normal 2 8 2 3 3 3 7 5" xfId="28740" xr:uid="{00000000-0005-0000-0000-0000DA160000}"/>
    <cellStyle name="Normal 2 8 2 3 3 3 8" xfId="5907" xr:uid="{00000000-0005-0000-0000-0000DB160000}"/>
    <cellStyle name="Normal 2 8 2 3 3 3 8 2" xfId="17683" xr:uid="{00000000-0005-0000-0000-0000DC160000}"/>
    <cellStyle name="Normal 2 8 2 3 3 3 8 2 2" xfId="41252" xr:uid="{00000000-0005-0000-0000-0000DD160000}"/>
    <cellStyle name="Normal 2 8 2 3 3 3 8 3" xfId="11795" xr:uid="{00000000-0005-0000-0000-0000DE160000}"/>
    <cellStyle name="Normal 2 8 2 3 3 3 8 3 2" xfId="35364" xr:uid="{00000000-0005-0000-0000-0000DF160000}"/>
    <cellStyle name="Normal 2 8 2 3 3 3 8 4" xfId="23571" xr:uid="{00000000-0005-0000-0000-0000E0160000}"/>
    <cellStyle name="Normal 2 8 2 3 3 3 8 5" xfId="29476" xr:uid="{00000000-0005-0000-0000-0000E1160000}"/>
    <cellStyle name="Normal 2 8 2 3 3 3 9" xfId="12531" xr:uid="{00000000-0005-0000-0000-0000E2160000}"/>
    <cellStyle name="Normal 2 8 2 3 3 3 9 2" xfId="36100" xr:uid="{00000000-0005-0000-0000-0000E3160000}"/>
    <cellStyle name="Normal 2 8 2 3 3 4" xfId="524" xr:uid="{00000000-0005-0000-0000-0000E4160000}"/>
    <cellStyle name="Normal 2 8 2 3 3 4 10" xfId="6438" xr:uid="{00000000-0005-0000-0000-0000E5160000}"/>
    <cellStyle name="Normal 2 8 2 3 3 4 10 2" xfId="30007" xr:uid="{00000000-0005-0000-0000-0000E6160000}"/>
    <cellStyle name="Normal 2 8 2 3 3 4 11" xfId="18214" xr:uid="{00000000-0005-0000-0000-0000E7160000}"/>
    <cellStyle name="Normal 2 8 2 3 3 4 12" xfId="24119" xr:uid="{00000000-0005-0000-0000-0000E8160000}"/>
    <cellStyle name="Normal 2 8 2 3 3 4 13" xfId="41783" xr:uid="{00000000-0005-0000-0000-0000E9160000}"/>
    <cellStyle name="Normal 2 8 2 3 3 4 2" xfId="1285" xr:uid="{00000000-0005-0000-0000-0000EA160000}"/>
    <cellStyle name="Normal 2 8 2 3 3 4 2 2" xfId="13062" xr:uid="{00000000-0005-0000-0000-0000EB160000}"/>
    <cellStyle name="Normal 2 8 2 3 3 4 2 2 2" xfId="36631" xr:uid="{00000000-0005-0000-0000-0000EC160000}"/>
    <cellStyle name="Normal 2 8 2 3 3 4 2 3" xfId="7174" xr:uid="{00000000-0005-0000-0000-0000ED160000}"/>
    <cellStyle name="Normal 2 8 2 3 3 4 2 3 2" xfId="30743" xr:uid="{00000000-0005-0000-0000-0000EE160000}"/>
    <cellStyle name="Normal 2 8 2 3 3 4 2 4" xfId="18950" xr:uid="{00000000-0005-0000-0000-0000EF160000}"/>
    <cellStyle name="Normal 2 8 2 3 3 4 2 5" xfId="24855" xr:uid="{00000000-0005-0000-0000-0000F0160000}"/>
    <cellStyle name="Normal 2 8 2 3 3 4 3" xfId="2022" xr:uid="{00000000-0005-0000-0000-0000F1160000}"/>
    <cellStyle name="Normal 2 8 2 3 3 4 3 2" xfId="13798" xr:uid="{00000000-0005-0000-0000-0000F2160000}"/>
    <cellStyle name="Normal 2 8 2 3 3 4 3 2 2" xfId="37367" xr:uid="{00000000-0005-0000-0000-0000F3160000}"/>
    <cellStyle name="Normal 2 8 2 3 3 4 3 3" xfId="7910" xr:uid="{00000000-0005-0000-0000-0000F4160000}"/>
    <cellStyle name="Normal 2 8 2 3 3 4 3 3 2" xfId="31479" xr:uid="{00000000-0005-0000-0000-0000F5160000}"/>
    <cellStyle name="Normal 2 8 2 3 3 4 3 4" xfId="19686" xr:uid="{00000000-0005-0000-0000-0000F6160000}"/>
    <cellStyle name="Normal 2 8 2 3 3 4 3 5" xfId="25591" xr:uid="{00000000-0005-0000-0000-0000F7160000}"/>
    <cellStyle name="Normal 2 8 2 3 3 4 4" xfId="2758" xr:uid="{00000000-0005-0000-0000-0000F8160000}"/>
    <cellStyle name="Normal 2 8 2 3 3 4 4 2" xfId="14534" xr:uid="{00000000-0005-0000-0000-0000F9160000}"/>
    <cellStyle name="Normal 2 8 2 3 3 4 4 2 2" xfId="38103" xr:uid="{00000000-0005-0000-0000-0000FA160000}"/>
    <cellStyle name="Normal 2 8 2 3 3 4 4 3" xfId="8646" xr:uid="{00000000-0005-0000-0000-0000FB160000}"/>
    <cellStyle name="Normal 2 8 2 3 3 4 4 3 2" xfId="32215" xr:uid="{00000000-0005-0000-0000-0000FC160000}"/>
    <cellStyle name="Normal 2 8 2 3 3 4 4 4" xfId="20422" xr:uid="{00000000-0005-0000-0000-0000FD160000}"/>
    <cellStyle name="Normal 2 8 2 3 3 4 4 5" xfId="26327" xr:uid="{00000000-0005-0000-0000-0000FE160000}"/>
    <cellStyle name="Normal 2 8 2 3 3 4 5" xfId="3494" xr:uid="{00000000-0005-0000-0000-0000FF160000}"/>
    <cellStyle name="Normal 2 8 2 3 3 4 5 2" xfId="15270" xr:uid="{00000000-0005-0000-0000-000000170000}"/>
    <cellStyle name="Normal 2 8 2 3 3 4 5 2 2" xfId="38839" xr:uid="{00000000-0005-0000-0000-000001170000}"/>
    <cellStyle name="Normal 2 8 2 3 3 4 5 3" xfId="9382" xr:uid="{00000000-0005-0000-0000-000002170000}"/>
    <cellStyle name="Normal 2 8 2 3 3 4 5 3 2" xfId="32951" xr:uid="{00000000-0005-0000-0000-000003170000}"/>
    <cellStyle name="Normal 2 8 2 3 3 4 5 4" xfId="21158" xr:uid="{00000000-0005-0000-0000-000004170000}"/>
    <cellStyle name="Normal 2 8 2 3 3 4 5 5" xfId="27063" xr:uid="{00000000-0005-0000-0000-000005170000}"/>
    <cellStyle name="Normal 2 8 2 3 3 4 6" xfId="4230" xr:uid="{00000000-0005-0000-0000-000006170000}"/>
    <cellStyle name="Normal 2 8 2 3 3 4 6 2" xfId="16006" xr:uid="{00000000-0005-0000-0000-000007170000}"/>
    <cellStyle name="Normal 2 8 2 3 3 4 6 2 2" xfId="39575" xr:uid="{00000000-0005-0000-0000-000008170000}"/>
    <cellStyle name="Normal 2 8 2 3 3 4 6 3" xfId="10118" xr:uid="{00000000-0005-0000-0000-000009170000}"/>
    <cellStyle name="Normal 2 8 2 3 3 4 6 3 2" xfId="33687" xr:uid="{00000000-0005-0000-0000-00000A170000}"/>
    <cellStyle name="Normal 2 8 2 3 3 4 6 4" xfId="21894" xr:uid="{00000000-0005-0000-0000-00000B170000}"/>
    <cellStyle name="Normal 2 8 2 3 3 4 6 5" xfId="27799" xr:uid="{00000000-0005-0000-0000-00000C170000}"/>
    <cellStyle name="Normal 2 8 2 3 3 4 7" xfId="4966" xr:uid="{00000000-0005-0000-0000-00000D170000}"/>
    <cellStyle name="Normal 2 8 2 3 3 4 7 2" xfId="16742" xr:uid="{00000000-0005-0000-0000-00000E170000}"/>
    <cellStyle name="Normal 2 8 2 3 3 4 7 2 2" xfId="40311" xr:uid="{00000000-0005-0000-0000-00000F170000}"/>
    <cellStyle name="Normal 2 8 2 3 3 4 7 3" xfId="10854" xr:uid="{00000000-0005-0000-0000-000010170000}"/>
    <cellStyle name="Normal 2 8 2 3 3 4 7 3 2" xfId="34423" xr:uid="{00000000-0005-0000-0000-000011170000}"/>
    <cellStyle name="Normal 2 8 2 3 3 4 7 4" xfId="22630" xr:uid="{00000000-0005-0000-0000-000012170000}"/>
    <cellStyle name="Normal 2 8 2 3 3 4 7 5" xfId="28535" xr:uid="{00000000-0005-0000-0000-000013170000}"/>
    <cellStyle name="Normal 2 8 2 3 3 4 8" xfId="5702" xr:uid="{00000000-0005-0000-0000-000014170000}"/>
    <cellStyle name="Normal 2 8 2 3 3 4 8 2" xfId="17478" xr:uid="{00000000-0005-0000-0000-000015170000}"/>
    <cellStyle name="Normal 2 8 2 3 3 4 8 2 2" xfId="41047" xr:uid="{00000000-0005-0000-0000-000016170000}"/>
    <cellStyle name="Normal 2 8 2 3 3 4 8 3" xfId="11590" xr:uid="{00000000-0005-0000-0000-000017170000}"/>
    <cellStyle name="Normal 2 8 2 3 3 4 8 3 2" xfId="35159" xr:uid="{00000000-0005-0000-0000-000018170000}"/>
    <cellStyle name="Normal 2 8 2 3 3 4 8 4" xfId="23366" xr:uid="{00000000-0005-0000-0000-000019170000}"/>
    <cellStyle name="Normal 2 8 2 3 3 4 8 5" xfId="29271" xr:uid="{00000000-0005-0000-0000-00001A170000}"/>
    <cellStyle name="Normal 2 8 2 3 3 4 9" xfId="12326" xr:uid="{00000000-0005-0000-0000-00001B170000}"/>
    <cellStyle name="Normal 2 8 2 3 3 4 9 2" xfId="35895" xr:uid="{00000000-0005-0000-0000-00001C170000}"/>
    <cellStyle name="Normal 2 8 2 3 3 5" xfId="1046" xr:uid="{00000000-0005-0000-0000-00001D170000}"/>
    <cellStyle name="Normal 2 8 2 3 3 5 2" xfId="12825" xr:uid="{00000000-0005-0000-0000-00001E170000}"/>
    <cellStyle name="Normal 2 8 2 3 3 5 2 2" xfId="36394" xr:uid="{00000000-0005-0000-0000-00001F170000}"/>
    <cellStyle name="Normal 2 8 2 3 3 5 3" xfId="6937" xr:uid="{00000000-0005-0000-0000-000020170000}"/>
    <cellStyle name="Normal 2 8 2 3 3 5 3 2" xfId="30506" xr:uid="{00000000-0005-0000-0000-000021170000}"/>
    <cellStyle name="Normal 2 8 2 3 3 5 4" xfId="18713" xr:uid="{00000000-0005-0000-0000-000022170000}"/>
    <cellStyle name="Normal 2 8 2 3 3 5 5" xfId="24618" xr:uid="{00000000-0005-0000-0000-000023170000}"/>
    <cellStyle name="Normal 2 8 2 3 3 6" xfId="1785" xr:uid="{00000000-0005-0000-0000-000024170000}"/>
    <cellStyle name="Normal 2 8 2 3 3 6 2" xfId="13561" xr:uid="{00000000-0005-0000-0000-000025170000}"/>
    <cellStyle name="Normal 2 8 2 3 3 6 2 2" xfId="37130" xr:uid="{00000000-0005-0000-0000-000026170000}"/>
    <cellStyle name="Normal 2 8 2 3 3 6 3" xfId="7673" xr:uid="{00000000-0005-0000-0000-000027170000}"/>
    <cellStyle name="Normal 2 8 2 3 3 6 3 2" xfId="31242" xr:uid="{00000000-0005-0000-0000-000028170000}"/>
    <cellStyle name="Normal 2 8 2 3 3 6 4" xfId="19449" xr:uid="{00000000-0005-0000-0000-000029170000}"/>
    <cellStyle name="Normal 2 8 2 3 3 6 5" xfId="25354" xr:uid="{00000000-0005-0000-0000-00002A170000}"/>
    <cellStyle name="Normal 2 8 2 3 3 7" xfId="2521" xr:uid="{00000000-0005-0000-0000-00002B170000}"/>
    <cellStyle name="Normal 2 8 2 3 3 7 2" xfId="14297" xr:uid="{00000000-0005-0000-0000-00002C170000}"/>
    <cellStyle name="Normal 2 8 2 3 3 7 2 2" xfId="37866" xr:uid="{00000000-0005-0000-0000-00002D170000}"/>
    <cellStyle name="Normal 2 8 2 3 3 7 3" xfId="8409" xr:uid="{00000000-0005-0000-0000-00002E170000}"/>
    <cellStyle name="Normal 2 8 2 3 3 7 3 2" xfId="31978" xr:uid="{00000000-0005-0000-0000-00002F170000}"/>
    <cellStyle name="Normal 2 8 2 3 3 7 4" xfId="20185" xr:uid="{00000000-0005-0000-0000-000030170000}"/>
    <cellStyle name="Normal 2 8 2 3 3 7 5" xfId="26090" xr:uid="{00000000-0005-0000-0000-000031170000}"/>
    <cellStyle name="Normal 2 8 2 3 3 8" xfId="3257" xr:uid="{00000000-0005-0000-0000-000032170000}"/>
    <cellStyle name="Normal 2 8 2 3 3 8 2" xfId="15033" xr:uid="{00000000-0005-0000-0000-000033170000}"/>
    <cellStyle name="Normal 2 8 2 3 3 8 2 2" xfId="38602" xr:uid="{00000000-0005-0000-0000-000034170000}"/>
    <cellStyle name="Normal 2 8 2 3 3 8 3" xfId="9145" xr:uid="{00000000-0005-0000-0000-000035170000}"/>
    <cellStyle name="Normal 2 8 2 3 3 8 3 2" xfId="32714" xr:uid="{00000000-0005-0000-0000-000036170000}"/>
    <cellStyle name="Normal 2 8 2 3 3 8 4" xfId="20921" xr:uid="{00000000-0005-0000-0000-000037170000}"/>
    <cellStyle name="Normal 2 8 2 3 3 8 5" xfId="26826" xr:uid="{00000000-0005-0000-0000-000038170000}"/>
    <cellStyle name="Normal 2 8 2 3 3 9" xfId="3993" xr:uid="{00000000-0005-0000-0000-000039170000}"/>
    <cellStyle name="Normal 2 8 2 3 3 9 2" xfId="15769" xr:uid="{00000000-0005-0000-0000-00003A170000}"/>
    <cellStyle name="Normal 2 8 2 3 3 9 2 2" xfId="39338" xr:uid="{00000000-0005-0000-0000-00003B170000}"/>
    <cellStyle name="Normal 2 8 2 3 3 9 3" xfId="9881" xr:uid="{00000000-0005-0000-0000-00003C170000}"/>
    <cellStyle name="Normal 2 8 2 3 3 9 3 2" xfId="33450" xr:uid="{00000000-0005-0000-0000-00003D170000}"/>
    <cellStyle name="Normal 2 8 2 3 3 9 4" xfId="21657" xr:uid="{00000000-0005-0000-0000-00003E170000}"/>
    <cellStyle name="Normal 2 8 2 3 3 9 5" xfId="27562" xr:uid="{00000000-0005-0000-0000-00003F170000}"/>
    <cellStyle name="Normal 2 8 2 3 4" xfId="371" xr:uid="{00000000-0005-0000-0000-000040170000}"/>
    <cellStyle name="Normal 2 8 2 3 4 10" xfId="12175" xr:uid="{00000000-0005-0000-0000-000041170000}"/>
    <cellStyle name="Normal 2 8 2 3 4 10 2" xfId="35744" xr:uid="{00000000-0005-0000-0000-000042170000}"/>
    <cellStyle name="Normal 2 8 2 3 4 11" xfId="6287" xr:uid="{00000000-0005-0000-0000-000043170000}"/>
    <cellStyle name="Normal 2 8 2 3 4 11 2" xfId="29856" xr:uid="{00000000-0005-0000-0000-000044170000}"/>
    <cellStyle name="Normal 2 8 2 3 4 12" xfId="18063" xr:uid="{00000000-0005-0000-0000-000045170000}"/>
    <cellStyle name="Normal 2 8 2 3 4 13" xfId="23968" xr:uid="{00000000-0005-0000-0000-000046170000}"/>
    <cellStyle name="Normal 2 8 2 3 4 14" xfId="41632" xr:uid="{00000000-0005-0000-0000-000047170000}"/>
    <cellStyle name="Normal 2 8 2 3 4 2" xfId="816" xr:uid="{00000000-0005-0000-0000-000048170000}"/>
    <cellStyle name="Normal 2 8 2 3 4 2 10" xfId="6729" xr:uid="{00000000-0005-0000-0000-000049170000}"/>
    <cellStyle name="Normal 2 8 2 3 4 2 10 2" xfId="30298" xr:uid="{00000000-0005-0000-0000-00004A170000}"/>
    <cellStyle name="Normal 2 8 2 3 4 2 11" xfId="18505" xr:uid="{00000000-0005-0000-0000-00004B170000}"/>
    <cellStyle name="Normal 2 8 2 3 4 2 12" xfId="24410" xr:uid="{00000000-0005-0000-0000-00004C170000}"/>
    <cellStyle name="Normal 2 8 2 3 4 2 13" xfId="42074" xr:uid="{00000000-0005-0000-0000-00004D170000}"/>
    <cellStyle name="Normal 2 8 2 3 4 2 2" xfId="1576" xr:uid="{00000000-0005-0000-0000-00004E170000}"/>
    <cellStyle name="Normal 2 8 2 3 4 2 2 2" xfId="13353" xr:uid="{00000000-0005-0000-0000-00004F170000}"/>
    <cellStyle name="Normal 2 8 2 3 4 2 2 2 2" xfId="36922" xr:uid="{00000000-0005-0000-0000-000050170000}"/>
    <cellStyle name="Normal 2 8 2 3 4 2 2 3" xfId="7465" xr:uid="{00000000-0005-0000-0000-000051170000}"/>
    <cellStyle name="Normal 2 8 2 3 4 2 2 3 2" xfId="31034" xr:uid="{00000000-0005-0000-0000-000052170000}"/>
    <cellStyle name="Normal 2 8 2 3 4 2 2 4" xfId="19241" xr:uid="{00000000-0005-0000-0000-000053170000}"/>
    <cellStyle name="Normal 2 8 2 3 4 2 2 5" xfId="25146" xr:uid="{00000000-0005-0000-0000-000054170000}"/>
    <cellStyle name="Normal 2 8 2 3 4 2 3" xfId="2313" xr:uid="{00000000-0005-0000-0000-000055170000}"/>
    <cellStyle name="Normal 2 8 2 3 4 2 3 2" xfId="14089" xr:uid="{00000000-0005-0000-0000-000056170000}"/>
    <cellStyle name="Normal 2 8 2 3 4 2 3 2 2" xfId="37658" xr:uid="{00000000-0005-0000-0000-000057170000}"/>
    <cellStyle name="Normal 2 8 2 3 4 2 3 3" xfId="8201" xr:uid="{00000000-0005-0000-0000-000058170000}"/>
    <cellStyle name="Normal 2 8 2 3 4 2 3 3 2" xfId="31770" xr:uid="{00000000-0005-0000-0000-000059170000}"/>
    <cellStyle name="Normal 2 8 2 3 4 2 3 4" xfId="19977" xr:uid="{00000000-0005-0000-0000-00005A170000}"/>
    <cellStyle name="Normal 2 8 2 3 4 2 3 5" xfId="25882" xr:uid="{00000000-0005-0000-0000-00005B170000}"/>
    <cellStyle name="Normal 2 8 2 3 4 2 4" xfId="3049" xr:uid="{00000000-0005-0000-0000-00005C170000}"/>
    <cellStyle name="Normal 2 8 2 3 4 2 4 2" xfId="14825" xr:uid="{00000000-0005-0000-0000-00005D170000}"/>
    <cellStyle name="Normal 2 8 2 3 4 2 4 2 2" xfId="38394" xr:uid="{00000000-0005-0000-0000-00005E170000}"/>
    <cellStyle name="Normal 2 8 2 3 4 2 4 3" xfId="8937" xr:uid="{00000000-0005-0000-0000-00005F170000}"/>
    <cellStyle name="Normal 2 8 2 3 4 2 4 3 2" xfId="32506" xr:uid="{00000000-0005-0000-0000-000060170000}"/>
    <cellStyle name="Normal 2 8 2 3 4 2 4 4" xfId="20713" xr:uid="{00000000-0005-0000-0000-000061170000}"/>
    <cellStyle name="Normal 2 8 2 3 4 2 4 5" xfId="26618" xr:uid="{00000000-0005-0000-0000-000062170000}"/>
    <cellStyle name="Normal 2 8 2 3 4 2 5" xfId="3785" xr:uid="{00000000-0005-0000-0000-000063170000}"/>
    <cellStyle name="Normal 2 8 2 3 4 2 5 2" xfId="15561" xr:uid="{00000000-0005-0000-0000-000064170000}"/>
    <cellStyle name="Normal 2 8 2 3 4 2 5 2 2" xfId="39130" xr:uid="{00000000-0005-0000-0000-000065170000}"/>
    <cellStyle name="Normal 2 8 2 3 4 2 5 3" xfId="9673" xr:uid="{00000000-0005-0000-0000-000066170000}"/>
    <cellStyle name="Normal 2 8 2 3 4 2 5 3 2" xfId="33242" xr:uid="{00000000-0005-0000-0000-000067170000}"/>
    <cellStyle name="Normal 2 8 2 3 4 2 5 4" xfId="21449" xr:uid="{00000000-0005-0000-0000-000068170000}"/>
    <cellStyle name="Normal 2 8 2 3 4 2 5 5" xfId="27354" xr:uid="{00000000-0005-0000-0000-000069170000}"/>
    <cellStyle name="Normal 2 8 2 3 4 2 6" xfId="4521" xr:uid="{00000000-0005-0000-0000-00006A170000}"/>
    <cellStyle name="Normal 2 8 2 3 4 2 6 2" xfId="16297" xr:uid="{00000000-0005-0000-0000-00006B170000}"/>
    <cellStyle name="Normal 2 8 2 3 4 2 6 2 2" xfId="39866" xr:uid="{00000000-0005-0000-0000-00006C170000}"/>
    <cellStyle name="Normal 2 8 2 3 4 2 6 3" xfId="10409" xr:uid="{00000000-0005-0000-0000-00006D170000}"/>
    <cellStyle name="Normal 2 8 2 3 4 2 6 3 2" xfId="33978" xr:uid="{00000000-0005-0000-0000-00006E170000}"/>
    <cellStyle name="Normal 2 8 2 3 4 2 6 4" xfId="22185" xr:uid="{00000000-0005-0000-0000-00006F170000}"/>
    <cellStyle name="Normal 2 8 2 3 4 2 6 5" xfId="28090" xr:uid="{00000000-0005-0000-0000-000070170000}"/>
    <cellStyle name="Normal 2 8 2 3 4 2 7" xfId="5257" xr:uid="{00000000-0005-0000-0000-000071170000}"/>
    <cellStyle name="Normal 2 8 2 3 4 2 7 2" xfId="17033" xr:uid="{00000000-0005-0000-0000-000072170000}"/>
    <cellStyle name="Normal 2 8 2 3 4 2 7 2 2" xfId="40602" xr:uid="{00000000-0005-0000-0000-000073170000}"/>
    <cellStyle name="Normal 2 8 2 3 4 2 7 3" xfId="11145" xr:uid="{00000000-0005-0000-0000-000074170000}"/>
    <cellStyle name="Normal 2 8 2 3 4 2 7 3 2" xfId="34714" xr:uid="{00000000-0005-0000-0000-000075170000}"/>
    <cellStyle name="Normal 2 8 2 3 4 2 7 4" xfId="22921" xr:uid="{00000000-0005-0000-0000-000076170000}"/>
    <cellStyle name="Normal 2 8 2 3 4 2 7 5" xfId="28826" xr:uid="{00000000-0005-0000-0000-000077170000}"/>
    <cellStyle name="Normal 2 8 2 3 4 2 8" xfId="5993" xr:uid="{00000000-0005-0000-0000-000078170000}"/>
    <cellStyle name="Normal 2 8 2 3 4 2 8 2" xfId="17769" xr:uid="{00000000-0005-0000-0000-000079170000}"/>
    <cellStyle name="Normal 2 8 2 3 4 2 8 2 2" xfId="41338" xr:uid="{00000000-0005-0000-0000-00007A170000}"/>
    <cellStyle name="Normal 2 8 2 3 4 2 8 3" xfId="11881" xr:uid="{00000000-0005-0000-0000-00007B170000}"/>
    <cellStyle name="Normal 2 8 2 3 4 2 8 3 2" xfId="35450" xr:uid="{00000000-0005-0000-0000-00007C170000}"/>
    <cellStyle name="Normal 2 8 2 3 4 2 8 4" xfId="23657" xr:uid="{00000000-0005-0000-0000-00007D170000}"/>
    <cellStyle name="Normal 2 8 2 3 4 2 8 5" xfId="29562" xr:uid="{00000000-0005-0000-0000-00007E170000}"/>
    <cellStyle name="Normal 2 8 2 3 4 2 9" xfId="12617" xr:uid="{00000000-0005-0000-0000-00007F170000}"/>
    <cellStyle name="Normal 2 8 2 3 4 2 9 2" xfId="36186" xr:uid="{00000000-0005-0000-0000-000080170000}"/>
    <cellStyle name="Normal 2 8 2 3 4 3" xfId="1133" xr:uid="{00000000-0005-0000-0000-000081170000}"/>
    <cellStyle name="Normal 2 8 2 3 4 3 2" xfId="12911" xr:uid="{00000000-0005-0000-0000-000082170000}"/>
    <cellStyle name="Normal 2 8 2 3 4 3 2 2" xfId="36480" xr:uid="{00000000-0005-0000-0000-000083170000}"/>
    <cellStyle name="Normal 2 8 2 3 4 3 3" xfId="7023" xr:uid="{00000000-0005-0000-0000-000084170000}"/>
    <cellStyle name="Normal 2 8 2 3 4 3 3 2" xfId="30592" xr:uid="{00000000-0005-0000-0000-000085170000}"/>
    <cellStyle name="Normal 2 8 2 3 4 3 4" xfId="18799" xr:uid="{00000000-0005-0000-0000-000086170000}"/>
    <cellStyle name="Normal 2 8 2 3 4 3 5" xfId="24704" xr:uid="{00000000-0005-0000-0000-000087170000}"/>
    <cellStyle name="Normal 2 8 2 3 4 4" xfId="1871" xr:uid="{00000000-0005-0000-0000-000088170000}"/>
    <cellStyle name="Normal 2 8 2 3 4 4 2" xfId="13647" xr:uid="{00000000-0005-0000-0000-000089170000}"/>
    <cellStyle name="Normal 2 8 2 3 4 4 2 2" xfId="37216" xr:uid="{00000000-0005-0000-0000-00008A170000}"/>
    <cellStyle name="Normal 2 8 2 3 4 4 3" xfId="7759" xr:uid="{00000000-0005-0000-0000-00008B170000}"/>
    <cellStyle name="Normal 2 8 2 3 4 4 3 2" xfId="31328" xr:uid="{00000000-0005-0000-0000-00008C170000}"/>
    <cellStyle name="Normal 2 8 2 3 4 4 4" xfId="19535" xr:uid="{00000000-0005-0000-0000-00008D170000}"/>
    <cellStyle name="Normal 2 8 2 3 4 4 5" xfId="25440" xr:uid="{00000000-0005-0000-0000-00008E170000}"/>
    <cellStyle name="Normal 2 8 2 3 4 5" xfId="2607" xr:uid="{00000000-0005-0000-0000-00008F170000}"/>
    <cellStyle name="Normal 2 8 2 3 4 5 2" xfId="14383" xr:uid="{00000000-0005-0000-0000-000090170000}"/>
    <cellStyle name="Normal 2 8 2 3 4 5 2 2" xfId="37952" xr:uid="{00000000-0005-0000-0000-000091170000}"/>
    <cellStyle name="Normal 2 8 2 3 4 5 3" xfId="8495" xr:uid="{00000000-0005-0000-0000-000092170000}"/>
    <cellStyle name="Normal 2 8 2 3 4 5 3 2" xfId="32064" xr:uid="{00000000-0005-0000-0000-000093170000}"/>
    <cellStyle name="Normal 2 8 2 3 4 5 4" xfId="20271" xr:uid="{00000000-0005-0000-0000-000094170000}"/>
    <cellStyle name="Normal 2 8 2 3 4 5 5" xfId="26176" xr:uid="{00000000-0005-0000-0000-000095170000}"/>
    <cellStyle name="Normal 2 8 2 3 4 6" xfId="3343" xr:uid="{00000000-0005-0000-0000-000096170000}"/>
    <cellStyle name="Normal 2 8 2 3 4 6 2" xfId="15119" xr:uid="{00000000-0005-0000-0000-000097170000}"/>
    <cellStyle name="Normal 2 8 2 3 4 6 2 2" xfId="38688" xr:uid="{00000000-0005-0000-0000-000098170000}"/>
    <cellStyle name="Normal 2 8 2 3 4 6 3" xfId="9231" xr:uid="{00000000-0005-0000-0000-000099170000}"/>
    <cellStyle name="Normal 2 8 2 3 4 6 3 2" xfId="32800" xr:uid="{00000000-0005-0000-0000-00009A170000}"/>
    <cellStyle name="Normal 2 8 2 3 4 6 4" xfId="21007" xr:uid="{00000000-0005-0000-0000-00009B170000}"/>
    <cellStyle name="Normal 2 8 2 3 4 6 5" xfId="26912" xr:uid="{00000000-0005-0000-0000-00009C170000}"/>
    <cellStyle name="Normal 2 8 2 3 4 7" xfId="4079" xr:uid="{00000000-0005-0000-0000-00009D170000}"/>
    <cellStyle name="Normal 2 8 2 3 4 7 2" xfId="15855" xr:uid="{00000000-0005-0000-0000-00009E170000}"/>
    <cellStyle name="Normal 2 8 2 3 4 7 2 2" xfId="39424" xr:uid="{00000000-0005-0000-0000-00009F170000}"/>
    <cellStyle name="Normal 2 8 2 3 4 7 3" xfId="9967" xr:uid="{00000000-0005-0000-0000-0000A0170000}"/>
    <cellStyle name="Normal 2 8 2 3 4 7 3 2" xfId="33536" xr:uid="{00000000-0005-0000-0000-0000A1170000}"/>
    <cellStyle name="Normal 2 8 2 3 4 7 4" xfId="21743" xr:uid="{00000000-0005-0000-0000-0000A2170000}"/>
    <cellStyle name="Normal 2 8 2 3 4 7 5" xfId="27648" xr:uid="{00000000-0005-0000-0000-0000A3170000}"/>
    <cellStyle name="Normal 2 8 2 3 4 8" xfId="4815" xr:uid="{00000000-0005-0000-0000-0000A4170000}"/>
    <cellStyle name="Normal 2 8 2 3 4 8 2" xfId="16591" xr:uid="{00000000-0005-0000-0000-0000A5170000}"/>
    <cellStyle name="Normal 2 8 2 3 4 8 2 2" xfId="40160" xr:uid="{00000000-0005-0000-0000-0000A6170000}"/>
    <cellStyle name="Normal 2 8 2 3 4 8 3" xfId="10703" xr:uid="{00000000-0005-0000-0000-0000A7170000}"/>
    <cellStyle name="Normal 2 8 2 3 4 8 3 2" xfId="34272" xr:uid="{00000000-0005-0000-0000-0000A8170000}"/>
    <cellStyle name="Normal 2 8 2 3 4 8 4" xfId="22479" xr:uid="{00000000-0005-0000-0000-0000A9170000}"/>
    <cellStyle name="Normal 2 8 2 3 4 8 5" xfId="28384" xr:uid="{00000000-0005-0000-0000-0000AA170000}"/>
    <cellStyle name="Normal 2 8 2 3 4 9" xfId="5551" xr:uid="{00000000-0005-0000-0000-0000AB170000}"/>
    <cellStyle name="Normal 2 8 2 3 4 9 2" xfId="17327" xr:uid="{00000000-0005-0000-0000-0000AC170000}"/>
    <cellStyle name="Normal 2 8 2 3 4 9 2 2" xfId="40896" xr:uid="{00000000-0005-0000-0000-0000AD170000}"/>
    <cellStyle name="Normal 2 8 2 3 4 9 3" xfId="11439" xr:uid="{00000000-0005-0000-0000-0000AE170000}"/>
    <cellStyle name="Normal 2 8 2 3 4 9 3 2" xfId="35008" xr:uid="{00000000-0005-0000-0000-0000AF170000}"/>
    <cellStyle name="Normal 2 8 2 3 4 9 4" xfId="23215" xr:uid="{00000000-0005-0000-0000-0000B0170000}"/>
    <cellStyle name="Normal 2 8 2 3 4 9 5" xfId="29120" xr:uid="{00000000-0005-0000-0000-0000B1170000}"/>
    <cellStyle name="Normal 2 8 2 3 5" xfId="681" xr:uid="{00000000-0005-0000-0000-0000B2170000}"/>
    <cellStyle name="Normal 2 8 2 3 5 10" xfId="6595" xr:uid="{00000000-0005-0000-0000-0000B3170000}"/>
    <cellStyle name="Normal 2 8 2 3 5 10 2" xfId="30164" xr:uid="{00000000-0005-0000-0000-0000B4170000}"/>
    <cellStyle name="Normal 2 8 2 3 5 11" xfId="18371" xr:uid="{00000000-0005-0000-0000-0000B5170000}"/>
    <cellStyle name="Normal 2 8 2 3 5 12" xfId="24276" xr:uid="{00000000-0005-0000-0000-0000B6170000}"/>
    <cellStyle name="Normal 2 8 2 3 5 13" xfId="41940" xr:uid="{00000000-0005-0000-0000-0000B7170000}"/>
    <cellStyle name="Normal 2 8 2 3 5 2" xfId="1442" xr:uid="{00000000-0005-0000-0000-0000B8170000}"/>
    <cellStyle name="Normal 2 8 2 3 5 2 2" xfId="13219" xr:uid="{00000000-0005-0000-0000-0000B9170000}"/>
    <cellStyle name="Normal 2 8 2 3 5 2 2 2" xfId="36788" xr:uid="{00000000-0005-0000-0000-0000BA170000}"/>
    <cellStyle name="Normal 2 8 2 3 5 2 3" xfId="7331" xr:uid="{00000000-0005-0000-0000-0000BB170000}"/>
    <cellStyle name="Normal 2 8 2 3 5 2 3 2" xfId="30900" xr:uid="{00000000-0005-0000-0000-0000BC170000}"/>
    <cellStyle name="Normal 2 8 2 3 5 2 4" xfId="19107" xr:uid="{00000000-0005-0000-0000-0000BD170000}"/>
    <cellStyle name="Normal 2 8 2 3 5 2 5" xfId="25012" xr:uid="{00000000-0005-0000-0000-0000BE170000}"/>
    <cellStyle name="Normal 2 8 2 3 5 3" xfId="2179" xr:uid="{00000000-0005-0000-0000-0000BF170000}"/>
    <cellStyle name="Normal 2 8 2 3 5 3 2" xfId="13955" xr:uid="{00000000-0005-0000-0000-0000C0170000}"/>
    <cellStyle name="Normal 2 8 2 3 5 3 2 2" xfId="37524" xr:uid="{00000000-0005-0000-0000-0000C1170000}"/>
    <cellStyle name="Normal 2 8 2 3 5 3 3" xfId="8067" xr:uid="{00000000-0005-0000-0000-0000C2170000}"/>
    <cellStyle name="Normal 2 8 2 3 5 3 3 2" xfId="31636" xr:uid="{00000000-0005-0000-0000-0000C3170000}"/>
    <cellStyle name="Normal 2 8 2 3 5 3 4" xfId="19843" xr:uid="{00000000-0005-0000-0000-0000C4170000}"/>
    <cellStyle name="Normal 2 8 2 3 5 3 5" xfId="25748" xr:uid="{00000000-0005-0000-0000-0000C5170000}"/>
    <cellStyle name="Normal 2 8 2 3 5 4" xfId="2915" xr:uid="{00000000-0005-0000-0000-0000C6170000}"/>
    <cellStyle name="Normal 2 8 2 3 5 4 2" xfId="14691" xr:uid="{00000000-0005-0000-0000-0000C7170000}"/>
    <cellStyle name="Normal 2 8 2 3 5 4 2 2" xfId="38260" xr:uid="{00000000-0005-0000-0000-0000C8170000}"/>
    <cellStyle name="Normal 2 8 2 3 5 4 3" xfId="8803" xr:uid="{00000000-0005-0000-0000-0000C9170000}"/>
    <cellStyle name="Normal 2 8 2 3 5 4 3 2" xfId="32372" xr:uid="{00000000-0005-0000-0000-0000CA170000}"/>
    <cellStyle name="Normal 2 8 2 3 5 4 4" xfId="20579" xr:uid="{00000000-0005-0000-0000-0000CB170000}"/>
    <cellStyle name="Normal 2 8 2 3 5 4 5" xfId="26484" xr:uid="{00000000-0005-0000-0000-0000CC170000}"/>
    <cellStyle name="Normal 2 8 2 3 5 5" xfId="3651" xr:uid="{00000000-0005-0000-0000-0000CD170000}"/>
    <cellStyle name="Normal 2 8 2 3 5 5 2" xfId="15427" xr:uid="{00000000-0005-0000-0000-0000CE170000}"/>
    <cellStyle name="Normal 2 8 2 3 5 5 2 2" xfId="38996" xr:uid="{00000000-0005-0000-0000-0000CF170000}"/>
    <cellStyle name="Normal 2 8 2 3 5 5 3" xfId="9539" xr:uid="{00000000-0005-0000-0000-0000D0170000}"/>
    <cellStyle name="Normal 2 8 2 3 5 5 3 2" xfId="33108" xr:uid="{00000000-0005-0000-0000-0000D1170000}"/>
    <cellStyle name="Normal 2 8 2 3 5 5 4" xfId="21315" xr:uid="{00000000-0005-0000-0000-0000D2170000}"/>
    <cellStyle name="Normal 2 8 2 3 5 5 5" xfId="27220" xr:uid="{00000000-0005-0000-0000-0000D3170000}"/>
    <cellStyle name="Normal 2 8 2 3 5 6" xfId="4387" xr:uid="{00000000-0005-0000-0000-0000D4170000}"/>
    <cellStyle name="Normal 2 8 2 3 5 6 2" xfId="16163" xr:uid="{00000000-0005-0000-0000-0000D5170000}"/>
    <cellStyle name="Normal 2 8 2 3 5 6 2 2" xfId="39732" xr:uid="{00000000-0005-0000-0000-0000D6170000}"/>
    <cellStyle name="Normal 2 8 2 3 5 6 3" xfId="10275" xr:uid="{00000000-0005-0000-0000-0000D7170000}"/>
    <cellStyle name="Normal 2 8 2 3 5 6 3 2" xfId="33844" xr:uid="{00000000-0005-0000-0000-0000D8170000}"/>
    <cellStyle name="Normal 2 8 2 3 5 6 4" xfId="22051" xr:uid="{00000000-0005-0000-0000-0000D9170000}"/>
    <cellStyle name="Normal 2 8 2 3 5 6 5" xfId="27956" xr:uid="{00000000-0005-0000-0000-0000DA170000}"/>
    <cellStyle name="Normal 2 8 2 3 5 7" xfId="5123" xr:uid="{00000000-0005-0000-0000-0000DB170000}"/>
    <cellStyle name="Normal 2 8 2 3 5 7 2" xfId="16899" xr:uid="{00000000-0005-0000-0000-0000DC170000}"/>
    <cellStyle name="Normal 2 8 2 3 5 7 2 2" xfId="40468" xr:uid="{00000000-0005-0000-0000-0000DD170000}"/>
    <cellStyle name="Normal 2 8 2 3 5 7 3" xfId="11011" xr:uid="{00000000-0005-0000-0000-0000DE170000}"/>
    <cellStyle name="Normal 2 8 2 3 5 7 3 2" xfId="34580" xr:uid="{00000000-0005-0000-0000-0000DF170000}"/>
    <cellStyle name="Normal 2 8 2 3 5 7 4" xfId="22787" xr:uid="{00000000-0005-0000-0000-0000E0170000}"/>
    <cellStyle name="Normal 2 8 2 3 5 7 5" xfId="28692" xr:uid="{00000000-0005-0000-0000-0000E1170000}"/>
    <cellStyle name="Normal 2 8 2 3 5 8" xfId="5859" xr:uid="{00000000-0005-0000-0000-0000E2170000}"/>
    <cellStyle name="Normal 2 8 2 3 5 8 2" xfId="17635" xr:uid="{00000000-0005-0000-0000-0000E3170000}"/>
    <cellStyle name="Normal 2 8 2 3 5 8 2 2" xfId="41204" xr:uid="{00000000-0005-0000-0000-0000E4170000}"/>
    <cellStyle name="Normal 2 8 2 3 5 8 3" xfId="11747" xr:uid="{00000000-0005-0000-0000-0000E5170000}"/>
    <cellStyle name="Normal 2 8 2 3 5 8 3 2" xfId="35316" xr:uid="{00000000-0005-0000-0000-0000E6170000}"/>
    <cellStyle name="Normal 2 8 2 3 5 8 4" xfId="23523" xr:uid="{00000000-0005-0000-0000-0000E7170000}"/>
    <cellStyle name="Normal 2 8 2 3 5 8 5" xfId="29428" xr:uid="{00000000-0005-0000-0000-0000E8170000}"/>
    <cellStyle name="Normal 2 8 2 3 5 9" xfId="12483" xr:uid="{00000000-0005-0000-0000-0000E9170000}"/>
    <cellStyle name="Normal 2 8 2 3 5 9 2" xfId="36052" xr:uid="{00000000-0005-0000-0000-0000EA170000}"/>
    <cellStyle name="Normal 2 8 2 3 6" xfId="522" xr:uid="{00000000-0005-0000-0000-0000EB170000}"/>
    <cellStyle name="Normal 2 8 2 3 6 10" xfId="6436" xr:uid="{00000000-0005-0000-0000-0000EC170000}"/>
    <cellStyle name="Normal 2 8 2 3 6 10 2" xfId="30005" xr:uid="{00000000-0005-0000-0000-0000ED170000}"/>
    <cellStyle name="Normal 2 8 2 3 6 11" xfId="18212" xr:uid="{00000000-0005-0000-0000-0000EE170000}"/>
    <cellStyle name="Normal 2 8 2 3 6 12" xfId="24117" xr:uid="{00000000-0005-0000-0000-0000EF170000}"/>
    <cellStyle name="Normal 2 8 2 3 6 13" xfId="41781" xr:uid="{00000000-0005-0000-0000-0000F0170000}"/>
    <cellStyle name="Normal 2 8 2 3 6 2" xfId="1283" xr:uid="{00000000-0005-0000-0000-0000F1170000}"/>
    <cellStyle name="Normal 2 8 2 3 6 2 2" xfId="13060" xr:uid="{00000000-0005-0000-0000-0000F2170000}"/>
    <cellStyle name="Normal 2 8 2 3 6 2 2 2" xfId="36629" xr:uid="{00000000-0005-0000-0000-0000F3170000}"/>
    <cellStyle name="Normal 2 8 2 3 6 2 3" xfId="7172" xr:uid="{00000000-0005-0000-0000-0000F4170000}"/>
    <cellStyle name="Normal 2 8 2 3 6 2 3 2" xfId="30741" xr:uid="{00000000-0005-0000-0000-0000F5170000}"/>
    <cellStyle name="Normal 2 8 2 3 6 2 4" xfId="18948" xr:uid="{00000000-0005-0000-0000-0000F6170000}"/>
    <cellStyle name="Normal 2 8 2 3 6 2 5" xfId="24853" xr:uid="{00000000-0005-0000-0000-0000F7170000}"/>
    <cellStyle name="Normal 2 8 2 3 6 3" xfId="2020" xr:uid="{00000000-0005-0000-0000-0000F8170000}"/>
    <cellStyle name="Normal 2 8 2 3 6 3 2" xfId="13796" xr:uid="{00000000-0005-0000-0000-0000F9170000}"/>
    <cellStyle name="Normal 2 8 2 3 6 3 2 2" xfId="37365" xr:uid="{00000000-0005-0000-0000-0000FA170000}"/>
    <cellStyle name="Normal 2 8 2 3 6 3 3" xfId="7908" xr:uid="{00000000-0005-0000-0000-0000FB170000}"/>
    <cellStyle name="Normal 2 8 2 3 6 3 3 2" xfId="31477" xr:uid="{00000000-0005-0000-0000-0000FC170000}"/>
    <cellStyle name="Normal 2 8 2 3 6 3 4" xfId="19684" xr:uid="{00000000-0005-0000-0000-0000FD170000}"/>
    <cellStyle name="Normal 2 8 2 3 6 3 5" xfId="25589" xr:uid="{00000000-0005-0000-0000-0000FE170000}"/>
    <cellStyle name="Normal 2 8 2 3 6 4" xfId="2756" xr:uid="{00000000-0005-0000-0000-0000FF170000}"/>
    <cellStyle name="Normal 2 8 2 3 6 4 2" xfId="14532" xr:uid="{00000000-0005-0000-0000-000000180000}"/>
    <cellStyle name="Normal 2 8 2 3 6 4 2 2" xfId="38101" xr:uid="{00000000-0005-0000-0000-000001180000}"/>
    <cellStyle name="Normal 2 8 2 3 6 4 3" xfId="8644" xr:uid="{00000000-0005-0000-0000-000002180000}"/>
    <cellStyle name="Normal 2 8 2 3 6 4 3 2" xfId="32213" xr:uid="{00000000-0005-0000-0000-000003180000}"/>
    <cellStyle name="Normal 2 8 2 3 6 4 4" xfId="20420" xr:uid="{00000000-0005-0000-0000-000004180000}"/>
    <cellStyle name="Normal 2 8 2 3 6 4 5" xfId="26325" xr:uid="{00000000-0005-0000-0000-000005180000}"/>
    <cellStyle name="Normal 2 8 2 3 6 5" xfId="3492" xr:uid="{00000000-0005-0000-0000-000006180000}"/>
    <cellStyle name="Normal 2 8 2 3 6 5 2" xfId="15268" xr:uid="{00000000-0005-0000-0000-000007180000}"/>
    <cellStyle name="Normal 2 8 2 3 6 5 2 2" xfId="38837" xr:uid="{00000000-0005-0000-0000-000008180000}"/>
    <cellStyle name="Normal 2 8 2 3 6 5 3" xfId="9380" xr:uid="{00000000-0005-0000-0000-000009180000}"/>
    <cellStyle name="Normal 2 8 2 3 6 5 3 2" xfId="32949" xr:uid="{00000000-0005-0000-0000-00000A180000}"/>
    <cellStyle name="Normal 2 8 2 3 6 5 4" xfId="21156" xr:uid="{00000000-0005-0000-0000-00000B180000}"/>
    <cellStyle name="Normal 2 8 2 3 6 5 5" xfId="27061" xr:uid="{00000000-0005-0000-0000-00000C180000}"/>
    <cellStyle name="Normal 2 8 2 3 6 6" xfId="4228" xr:uid="{00000000-0005-0000-0000-00000D180000}"/>
    <cellStyle name="Normal 2 8 2 3 6 6 2" xfId="16004" xr:uid="{00000000-0005-0000-0000-00000E180000}"/>
    <cellStyle name="Normal 2 8 2 3 6 6 2 2" xfId="39573" xr:uid="{00000000-0005-0000-0000-00000F180000}"/>
    <cellStyle name="Normal 2 8 2 3 6 6 3" xfId="10116" xr:uid="{00000000-0005-0000-0000-000010180000}"/>
    <cellStyle name="Normal 2 8 2 3 6 6 3 2" xfId="33685" xr:uid="{00000000-0005-0000-0000-000011180000}"/>
    <cellStyle name="Normal 2 8 2 3 6 6 4" xfId="21892" xr:uid="{00000000-0005-0000-0000-000012180000}"/>
    <cellStyle name="Normal 2 8 2 3 6 6 5" xfId="27797" xr:uid="{00000000-0005-0000-0000-000013180000}"/>
    <cellStyle name="Normal 2 8 2 3 6 7" xfId="4964" xr:uid="{00000000-0005-0000-0000-000014180000}"/>
    <cellStyle name="Normal 2 8 2 3 6 7 2" xfId="16740" xr:uid="{00000000-0005-0000-0000-000015180000}"/>
    <cellStyle name="Normal 2 8 2 3 6 7 2 2" xfId="40309" xr:uid="{00000000-0005-0000-0000-000016180000}"/>
    <cellStyle name="Normal 2 8 2 3 6 7 3" xfId="10852" xr:uid="{00000000-0005-0000-0000-000017180000}"/>
    <cellStyle name="Normal 2 8 2 3 6 7 3 2" xfId="34421" xr:uid="{00000000-0005-0000-0000-000018180000}"/>
    <cellStyle name="Normal 2 8 2 3 6 7 4" xfId="22628" xr:uid="{00000000-0005-0000-0000-000019180000}"/>
    <cellStyle name="Normal 2 8 2 3 6 7 5" xfId="28533" xr:uid="{00000000-0005-0000-0000-00001A180000}"/>
    <cellStyle name="Normal 2 8 2 3 6 8" xfId="5700" xr:uid="{00000000-0005-0000-0000-00001B180000}"/>
    <cellStyle name="Normal 2 8 2 3 6 8 2" xfId="17476" xr:uid="{00000000-0005-0000-0000-00001C180000}"/>
    <cellStyle name="Normal 2 8 2 3 6 8 2 2" xfId="41045" xr:uid="{00000000-0005-0000-0000-00001D180000}"/>
    <cellStyle name="Normal 2 8 2 3 6 8 3" xfId="11588" xr:uid="{00000000-0005-0000-0000-00001E180000}"/>
    <cellStyle name="Normal 2 8 2 3 6 8 3 2" xfId="35157" xr:uid="{00000000-0005-0000-0000-00001F180000}"/>
    <cellStyle name="Normal 2 8 2 3 6 8 4" xfId="23364" xr:uid="{00000000-0005-0000-0000-000020180000}"/>
    <cellStyle name="Normal 2 8 2 3 6 8 5" xfId="29269" xr:uid="{00000000-0005-0000-0000-000021180000}"/>
    <cellStyle name="Normal 2 8 2 3 6 9" xfId="12324" xr:uid="{00000000-0005-0000-0000-000022180000}"/>
    <cellStyle name="Normal 2 8 2 3 6 9 2" xfId="35893" xr:uid="{00000000-0005-0000-0000-000023180000}"/>
    <cellStyle name="Normal 2 8 2 3 7" xfId="998" xr:uid="{00000000-0005-0000-0000-000024180000}"/>
    <cellStyle name="Normal 2 8 2 3 7 2" xfId="12777" xr:uid="{00000000-0005-0000-0000-000025180000}"/>
    <cellStyle name="Normal 2 8 2 3 7 2 2" xfId="36346" xr:uid="{00000000-0005-0000-0000-000026180000}"/>
    <cellStyle name="Normal 2 8 2 3 7 3" xfId="6889" xr:uid="{00000000-0005-0000-0000-000027180000}"/>
    <cellStyle name="Normal 2 8 2 3 7 3 2" xfId="30458" xr:uid="{00000000-0005-0000-0000-000028180000}"/>
    <cellStyle name="Normal 2 8 2 3 7 4" xfId="18665" xr:uid="{00000000-0005-0000-0000-000029180000}"/>
    <cellStyle name="Normal 2 8 2 3 7 5" xfId="24570" xr:uid="{00000000-0005-0000-0000-00002A180000}"/>
    <cellStyle name="Normal 2 8 2 3 8" xfId="1737" xr:uid="{00000000-0005-0000-0000-00002B180000}"/>
    <cellStyle name="Normal 2 8 2 3 8 2" xfId="13513" xr:uid="{00000000-0005-0000-0000-00002C180000}"/>
    <cellStyle name="Normal 2 8 2 3 8 2 2" xfId="37082" xr:uid="{00000000-0005-0000-0000-00002D180000}"/>
    <cellStyle name="Normal 2 8 2 3 8 3" xfId="7625" xr:uid="{00000000-0005-0000-0000-00002E180000}"/>
    <cellStyle name="Normal 2 8 2 3 8 3 2" xfId="31194" xr:uid="{00000000-0005-0000-0000-00002F180000}"/>
    <cellStyle name="Normal 2 8 2 3 8 4" xfId="19401" xr:uid="{00000000-0005-0000-0000-000030180000}"/>
    <cellStyle name="Normal 2 8 2 3 8 5" xfId="25306" xr:uid="{00000000-0005-0000-0000-000031180000}"/>
    <cellStyle name="Normal 2 8 2 3 9" xfId="2473" xr:uid="{00000000-0005-0000-0000-000032180000}"/>
    <cellStyle name="Normal 2 8 2 3 9 2" xfId="14249" xr:uid="{00000000-0005-0000-0000-000033180000}"/>
    <cellStyle name="Normal 2 8 2 3 9 2 2" xfId="37818" xr:uid="{00000000-0005-0000-0000-000034180000}"/>
    <cellStyle name="Normal 2 8 2 3 9 3" xfId="8361" xr:uid="{00000000-0005-0000-0000-000035180000}"/>
    <cellStyle name="Normal 2 8 2 3 9 3 2" xfId="31930" xr:uid="{00000000-0005-0000-0000-000036180000}"/>
    <cellStyle name="Normal 2 8 2 3 9 4" xfId="20137" xr:uid="{00000000-0005-0000-0000-000037180000}"/>
    <cellStyle name="Normal 2 8 2 3 9 5" xfId="26042" xr:uid="{00000000-0005-0000-0000-000038180000}"/>
    <cellStyle name="Normal 2 8 2 4" xfId="297" xr:uid="{00000000-0005-0000-0000-000039180000}"/>
    <cellStyle name="Normal 2 8 2 4 10" xfId="4753" xr:uid="{00000000-0005-0000-0000-00003A180000}"/>
    <cellStyle name="Normal 2 8 2 4 10 2" xfId="16529" xr:uid="{00000000-0005-0000-0000-00003B180000}"/>
    <cellStyle name="Normal 2 8 2 4 10 2 2" xfId="40098" xr:uid="{00000000-0005-0000-0000-00003C180000}"/>
    <cellStyle name="Normal 2 8 2 4 10 3" xfId="10641" xr:uid="{00000000-0005-0000-0000-00003D180000}"/>
    <cellStyle name="Normal 2 8 2 4 10 3 2" xfId="34210" xr:uid="{00000000-0005-0000-0000-00003E180000}"/>
    <cellStyle name="Normal 2 8 2 4 10 4" xfId="22417" xr:uid="{00000000-0005-0000-0000-00003F180000}"/>
    <cellStyle name="Normal 2 8 2 4 10 5" xfId="28322" xr:uid="{00000000-0005-0000-0000-000040180000}"/>
    <cellStyle name="Normal 2 8 2 4 11" xfId="5489" xr:uid="{00000000-0005-0000-0000-000041180000}"/>
    <cellStyle name="Normal 2 8 2 4 11 2" xfId="17265" xr:uid="{00000000-0005-0000-0000-000042180000}"/>
    <cellStyle name="Normal 2 8 2 4 11 2 2" xfId="40834" xr:uid="{00000000-0005-0000-0000-000043180000}"/>
    <cellStyle name="Normal 2 8 2 4 11 3" xfId="11377" xr:uid="{00000000-0005-0000-0000-000044180000}"/>
    <cellStyle name="Normal 2 8 2 4 11 3 2" xfId="34946" xr:uid="{00000000-0005-0000-0000-000045180000}"/>
    <cellStyle name="Normal 2 8 2 4 11 4" xfId="23153" xr:uid="{00000000-0005-0000-0000-000046180000}"/>
    <cellStyle name="Normal 2 8 2 4 11 5" xfId="29058" xr:uid="{00000000-0005-0000-0000-000047180000}"/>
    <cellStyle name="Normal 2 8 2 4 12" xfId="12113" xr:uid="{00000000-0005-0000-0000-000048180000}"/>
    <cellStyle name="Normal 2 8 2 4 12 2" xfId="35682" xr:uid="{00000000-0005-0000-0000-000049180000}"/>
    <cellStyle name="Normal 2 8 2 4 13" xfId="6225" xr:uid="{00000000-0005-0000-0000-00004A180000}"/>
    <cellStyle name="Normal 2 8 2 4 13 2" xfId="29794" xr:uid="{00000000-0005-0000-0000-00004B180000}"/>
    <cellStyle name="Normal 2 8 2 4 14" xfId="18001" xr:uid="{00000000-0005-0000-0000-00004C180000}"/>
    <cellStyle name="Normal 2 8 2 4 15" xfId="23906" xr:uid="{00000000-0005-0000-0000-00004D180000}"/>
    <cellStyle name="Normal 2 8 2 4 16" xfId="41570" xr:uid="{00000000-0005-0000-0000-00004E180000}"/>
    <cellStyle name="Normal 2 8 2 4 2" xfId="374" xr:uid="{00000000-0005-0000-0000-00004F180000}"/>
    <cellStyle name="Normal 2 8 2 4 2 10" xfId="12178" xr:uid="{00000000-0005-0000-0000-000050180000}"/>
    <cellStyle name="Normal 2 8 2 4 2 10 2" xfId="35747" xr:uid="{00000000-0005-0000-0000-000051180000}"/>
    <cellStyle name="Normal 2 8 2 4 2 11" xfId="6290" xr:uid="{00000000-0005-0000-0000-000052180000}"/>
    <cellStyle name="Normal 2 8 2 4 2 11 2" xfId="29859" xr:uid="{00000000-0005-0000-0000-000053180000}"/>
    <cellStyle name="Normal 2 8 2 4 2 12" xfId="18066" xr:uid="{00000000-0005-0000-0000-000054180000}"/>
    <cellStyle name="Normal 2 8 2 4 2 13" xfId="23971" xr:uid="{00000000-0005-0000-0000-000055180000}"/>
    <cellStyle name="Normal 2 8 2 4 2 14" xfId="41635" xr:uid="{00000000-0005-0000-0000-000056180000}"/>
    <cellStyle name="Normal 2 8 2 4 2 2" xfId="819" xr:uid="{00000000-0005-0000-0000-000057180000}"/>
    <cellStyle name="Normal 2 8 2 4 2 2 10" xfId="6732" xr:uid="{00000000-0005-0000-0000-000058180000}"/>
    <cellStyle name="Normal 2 8 2 4 2 2 10 2" xfId="30301" xr:uid="{00000000-0005-0000-0000-000059180000}"/>
    <cellStyle name="Normal 2 8 2 4 2 2 11" xfId="18508" xr:uid="{00000000-0005-0000-0000-00005A180000}"/>
    <cellStyle name="Normal 2 8 2 4 2 2 12" xfId="24413" xr:uid="{00000000-0005-0000-0000-00005B180000}"/>
    <cellStyle name="Normal 2 8 2 4 2 2 13" xfId="42077" xr:uid="{00000000-0005-0000-0000-00005C180000}"/>
    <cellStyle name="Normal 2 8 2 4 2 2 2" xfId="1579" xr:uid="{00000000-0005-0000-0000-00005D180000}"/>
    <cellStyle name="Normal 2 8 2 4 2 2 2 2" xfId="13356" xr:uid="{00000000-0005-0000-0000-00005E180000}"/>
    <cellStyle name="Normal 2 8 2 4 2 2 2 2 2" xfId="36925" xr:uid="{00000000-0005-0000-0000-00005F180000}"/>
    <cellStyle name="Normal 2 8 2 4 2 2 2 3" xfId="7468" xr:uid="{00000000-0005-0000-0000-000060180000}"/>
    <cellStyle name="Normal 2 8 2 4 2 2 2 3 2" xfId="31037" xr:uid="{00000000-0005-0000-0000-000061180000}"/>
    <cellStyle name="Normal 2 8 2 4 2 2 2 4" xfId="19244" xr:uid="{00000000-0005-0000-0000-000062180000}"/>
    <cellStyle name="Normal 2 8 2 4 2 2 2 5" xfId="25149" xr:uid="{00000000-0005-0000-0000-000063180000}"/>
    <cellStyle name="Normal 2 8 2 4 2 2 3" xfId="2316" xr:uid="{00000000-0005-0000-0000-000064180000}"/>
    <cellStyle name="Normal 2 8 2 4 2 2 3 2" xfId="14092" xr:uid="{00000000-0005-0000-0000-000065180000}"/>
    <cellStyle name="Normal 2 8 2 4 2 2 3 2 2" xfId="37661" xr:uid="{00000000-0005-0000-0000-000066180000}"/>
    <cellStyle name="Normal 2 8 2 4 2 2 3 3" xfId="8204" xr:uid="{00000000-0005-0000-0000-000067180000}"/>
    <cellStyle name="Normal 2 8 2 4 2 2 3 3 2" xfId="31773" xr:uid="{00000000-0005-0000-0000-000068180000}"/>
    <cellStyle name="Normal 2 8 2 4 2 2 3 4" xfId="19980" xr:uid="{00000000-0005-0000-0000-000069180000}"/>
    <cellStyle name="Normal 2 8 2 4 2 2 3 5" xfId="25885" xr:uid="{00000000-0005-0000-0000-00006A180000}"/>
    <cellStyle name="Normal 2 8 2 4 2 2 4" xfId="3052" xr:uid="{00000000-0005-0000-0000-00006B180000}"/>
    <cellStyle name="Normal 2 8 2 4 2 2 4 2" xfId="14828" xr:uid="{00000000-0005-0000-0000-00006C180000}"/>
    <cellStyle name="Normal 2 8 2 4 2 2 4 2 2" xfId="38397" xr:uid="{00000000-0005-0000-0000-00006D180000}"/>
    <cellStyle name="Normal 2 8 2 4 2 2 4 3" xfId="8940" xr:uid="{00000000-0005-0000-0000-00006E180000}"/>
    <cellStyle name="Normal 2 8 2 4 2 2 4 3 2" xfId="32509" xr:uid="{00000000-0005-0000-0000-00006F180000}"/>
    <cellStyle name="Normal 2 8 2 4 2 2 4 4" xfId="20716" xr:uid="{00000000-0005-0000-0000-000070180000}"/>
    <cellStyle name="Normal 2 8 2 4 2 2 4 5" xfId="26621" xr:uid="{00000000-0005-0000-0000-000071180000}"/>
    <cellStyle name="Normal 2 8 2 4 2 2 5" xfId="3788" xr:uid="{00000000-0005-0000-0000-000072180000}"/>
    <cellStyle name="Normal 2 8 2 4 2 2 5 2" xfId="15564" xr:uid="{00000000-0005-0000-0000-000073180000}"/>
    <cellStyle name="Normal 2 8 2 4 2 2 5 2 2" xfId="39133" xr:uid="{00000000-0005-0000-0000-000074180000}"/>
    <cellStyle name="Normal 2 8 2 4 2 2 5 3" xfId="9676" xr:uid="{00000000-0005-0000-0000-000075180000}"/>
    <cellStyle name="Normal 2 8 2 4 2 2 5 3 2" xfId="33245" xr:uid="{00000000-0005-0000-0000-000076180000}"/>
    <cellStyle name="Normal 2 8 2 4 2 2 5 4" xfId="21452" xr:uid="{00000000-0005-0000-0000-000077180000}"/>
    <cellStyle name="Normal 2 8 2 4 2 2 5 5" xfId="27357" xr:uid="{00000000-0005-0000-0000-000078180000}"/>
    <cellStyle name="Normal 2 8 2 4 2 2 6" xfId="4524" xr:uid="{00000000-0005-0000-0000-000079180000}"/>
    <cellStyle name="Normal 2 8 2 4 2 2 6 2" xfId="16300" xr:uid="{00000000-0005-0000-0000-00007A180000}"/>
    <cellStyle name="Normal 2 8 2 4 2 2 6 2 2" xfId="39869" xr:uid="{00000000-0005-0000-0000-00007B180000}"/>
    <cellStyle name="Normal 2 8 2 4 2 2 6 3" xfId="10412" xr:uid="{00000000-0005-0000-0000-00007C180000}"/>
    <cellStyle name="Normal 2 8 2 4 2 2 6 3 2" xfId="33981" xr:uid="{00000000-0005-0000-0000-00007D180000}"/>
    <cellStyle name="Normal 2 8 2 4 2 2 6 4" xfId="22188" xr:uid="{00000000-0005-0000-0000-00007E180000}"/>
    <cellStyle name="Normal 2 8 2 4 2 2 6 5" xfId="28093" xr:uid="{00000000-0005-0000-0000-00007F180000}"/>
    <cellStyle name="Normal 2 8 2 4 2 2 7" xfId="5260" xr:uid="{00000000-0005-0000-0000-000080180000}"/>
    <cellStyle name="Normal 2 8 2 4 2 2 7 2" xfId="17036" xr:uid="{00000000-0005-0000-0000-000081180000}"/>
    <cellStyle name="Normal 2 8 2 4 2 2 7 2 2" xfId="40605" xr:uid="{00000000-0005-0000-0000-000082180000}"/>
    <cellStyle name="Normal 2 8 2 4 2 2 7 3" xfId="11148" xr:uid="{00000000-0005-0000-0000-000083180000}"/>
    <cellStyle name="Normal 2 8 2 4 2 2 7 3 2" xfId="34717" xr:uid="{00000000-0005-0000-0000-000084180000}"/>
    <cellStyle name="Normal 2 8 2 4 2 2 7 4" xfId="22924" xr:uid="{00000000-0005-0000-0000-000085180000}"/>
    <cellStyle name="Normal 2 8 2 4 2 2 7 5" xfId="28829" xr:uid="{00000000-0005-0000-0000-000086180000}"/>
    <cellStyle name="Normal 2 8 2 4 2 2 8" xfId="5996" xr:uid="{00000000-0005-0000-0000-000087180000}"/>
    <cellStyle name="Normal 2 8 2 4 2 2 8 2" xfId="17772" xr:uid="{00000000-0005-0000-0000-000088180000}"/>
    <cellStyle name="Normal 2 8 2 4 2 2 8 2 2" xfId="41341" xr:uid="{00000000-0005-0000-0000-000089180000}"/>
    <cellStyle name="Normal 2 8 2 4 2 2 8 3" xfId="11884" xr:uid="{00000000-0005-0000-0000-00008A180000}"/>
    <cellStyle name="Normal 2 8 2 4 2 2 8 3 2" xfId="35453" xr:uid="{00000000-0005-0000-0000-00008B180000}"/>
    <cellStyle name="Normal 2 8 2 4 2 2 8 4" xfId="23660" xr:uid="{00000000-0005-0000-0000-00008C180000}"/>
    <cellStyle name="Normal 2 8 2 4 2 2 8 5" xfId="29565" xr:uid="{00000000-0005-0000-0000-00008D180000}"/>
    <cellStyle name="Normal 2 8 2 4 2 2 9" xfId="12620" xr:uid="{00000000-0005-0000-0000-00008E180000}"/>
    <cellStyle name="Normal 2 8 2 4 2 2 9 2" xfId="36189" xr:uid="{00000000-0005-0000-0000-00008F180000}"/>
    <cellStyle name="Normal 2 8 2 4 2 3" xfId="1136" xr:uid="{00000000-0005-0000-0000-000090180000}"/>
    <cellStyle name="Normal 2 8 2 4 2 3 2" xfId="12914" xr:uid="{00000000-0005-0000-0000-000091180000}"/>
    <cellStyle name="Normal 2 8 2 4 2 3 2 2" xfId="36483" xr:uid="{00000000-0005-0000-0000-000092180000}"/>
    <cellStyle name="Normal 2 8 2 4 2 3 3" xfId="7026" xr:uid="{00000000-0005-0000-0000-000093180000}"/>
    <cellStyle name="Normal 2 8 2 4 2 3 3 2" xfId="30595" xr:uid="{00000000-0005-0000-0000-000094180000}"/>
    <cellStyle name="Normal 2 8 2 4 2 3 4" xfId="18802" xr:uid="{00000000-0005-0000-0000-000095180000}"/>
    <cellStyle name="Normal 2 8 2 4 2 3 5" xfId="24707" xr:uid="{00000000-0005-0000-0000-000096180000}"/>
    <cellStyle name="Normal 2 8 2 4 2 4" xfId="1874" xr:uid="{00000000-0005-0000-0000-000097180000}"/>
    <cellStyle name="Normal 2 8 2 4 2 4 2" xfId="13650" xr:uid="{00000000-0005-0000-0000-000098180000}"/>
    <cellStyle name="Normal 2 8 2 4 2 4 2 2" xfId="37219" xr:uid="{00000000-0005-0000-0000-000099180000}"/>
    <cellStyle name="Normal 2 8 2 4 2 4 3" xfId="7762" xr:uid="{00000000-0005-0000-0000-00009A180000}"/>
    <cellStyle name="Normal 2 8 2 4 2 4 3 2" xfId="31331" xr:uid="{00000000-0005-0000-0000-00009B180000}"/>
    <cellStyle name="Normal 2 8 2 4 2 4 4" xfId="19538" xr:uid="{00000000-0005-0000-0000-00009C180000}"/>
    <cellStyle name="Normal 2 8 2 4 2 4 5" xfId="25443" xr:uid="{00000000-0005-0000-0000-00009D180000}"/>
    <cellStyle name="Normal 2 8 2 4 2 5" xfId="2610" xr:uid="{00000000-0005-0000-0000-00009E180000}"/>
    <cellStyle name="Normal 2 8 2 4 2 5 2" xfId="14386" xr:uid="{00000000-0005-0000-0000-00009F180000}"/>
    <cellStyle name="Normal 2 8 2 4 2 5 2 2" xfId="37955" xr:uid="{00000000-0005-0000-0000-0000A0180000}"/>
    <cellStyle name="Normal 2 8 2 4 2 5 3" xfId="8498" xr:uid="{00000000-0005-0000-0000-0000A1180000}"/>
    <cellStyle name="Normal 2 8 2 4 2 5 3 2" xfId="32067" xr:uid="{00000000-0005-0000-0000-0000A2180000}"/>
    <cellStyle name="Normal 2 8 2 4 2 5 4" xfId="20274" xr:uid="{00000000-0005-0000-0000-0000A3180000}"/>
    <cellStyle name="Normal 2 8 2 4 2 5 5" xfId="26179" xr:uid="{00000000-0005-0000-0000-0000A4180000}"/>
    <cellStyle name="Normal 2 8 2 4 2 6" xfId="3346" xr:uid="{00000000-0005-0000-0000-0000A5180000}"/>
    <cellStyle name="Normal 2 8 2 4 2 6 2" xfId="15122" xr:uid="{00000000-0005-0000-0000-0000A6180000}"/>
    <cellStyle name="Normal 2 8 2 4 2 6 2 2" xfId="38691" xr:uid="{00000000-0005-0000-0000-0000A7180000}"/>
    <cellStyle name="Normal 2 8 2 4 2 6 3" xfId="9234" xr:uid="{00000000-0005-0000-0000-0000A8180000}"/>
    <cellStyle name="Normal 2 8 2 4 2 6 3 2" xfId="32803" xr:uid="{00000000-0005-0000-0000-0000A9180000}"/>
    <cellStyle name="Normal 2 8 2 4 2 6 4" xfId="21010" xr:uid="{00000000-0005-0000-0000-0000AA180000}"/>
    <cellStyle name="Normal 2 8 2 4 2 6 5" xfId="26915" xr:uid="{00000000-0005-0000-0000-0000AB180000}"/>
    <cellStyle name="Normal 2 8 2 4 2 7" xfId="4082" xr:uid="{00000000-0005-0000-0000-0000AC180000}"/>
    <cellStyle name="Normal 2 8 2 4 2 7 2" xfId="15858" xr:uid="{00000000-0005-0000-0000-0000AD180000}"/>
    <cellStyle name="Normal 2 8 2 4 2 7 2 2" xfId="39427" xr:uid="{00000000-0005-0000-0000-0000AE180000}"/>
    <cellStyle name="Normal 2 8 2 4 2 7 3" xfId="9970" xr:uid="{00000000-0005-0000-0000-0000AF180000}"/>
    <cellStyle name="Normal 2 8 2 4 2 7 3 2" xfId="33539" xr:uid="{00000000-0005-0000-0000-0000B0180000}"/>
    <cellStyle name="Normal 2 8 2 4 2 7 4" xfId="21746" xr:uid="{00000000-0005-0000-0000-0000B1180000}"/>
    <cellStyle name="Normal 2 8 2 4 2 7 5" xfId="27651" xr:uid="{00000000-0005-0000-0000-0000B2180000}"/>
    <cellStyle name="Normal 2 8 2 4 2 8" xfId="4818" xr:uid="{00000000-0005-0000-0000-0000B3180000}"/>
    <cellStyle name="Normal 2 8 2 4 2 8 2" xfId="16594" xr:uid="{00000000-0005-0000-0000-0000B4180000}"/>
    <cellStyle name="Normal 2 8 2 4 2 8 2 2" xfId="40163" xr:uid="{00000000-0005-0000-0000-0000B5180000}"/>
    <cellStyle name="Normal 2 8 2 4 2 8 3" xfId="10706" xr:uid="{00000000-0005-0000-0000-0000B6180000}"/>
    <cellStyle name="Normal 2 8 2 4 2 8 3 2" xfId="34275" xr:uid="{00000000-0005-0000-0000-0000B7180000}"/>
    <cellStyle name="Normal 2 8 2 4 2 8 4" xfId="22482" xr:uid="{00000000-0005-0000-0000-0000B8180000}"/>
    <cellStyle name="Normal 2 8 2 4 2 8 5" xfId="28387" xr:uid="{00000000-0005-0000-0000-0000B9180000}"/>
    <cellStyle name="Normal 2 8 2 4 2 9" xfId="5554" xr:uid="{00000000-0005-0000-0000-0000BA180000}"/>
    <cellStyle name="Normal 2 8 2 4 2 9 2" xfId="17330" xr:uid="{00000000-0005-0000-0000-0000BB180000}"/>
    <cellStyle name="Normal 2 8 2 4 2 9 2 2" xfId="40899" xr:uid="{00000000-0005-0000-0000-0000BC180000}"/>
    <cellStyle name="Normal 2 8 2 4 2 9 3" xfId="11442" xr:uid="{00000000-0005-0000-0000-0000BD180000}"/>
    <cellStyle name="Normal 2 8 2 4 2 9 3 2" xfId="35011" xr:uid="{00000000-0005-0000-0000-0000BE180000}"/>
    <cellStyle name="Normal 2 8 2 4 2 9 4" xfId="23218" xr:uid="{00000000-0005-0000-0000-0000BF180000}"/>
    <cellStyle name="Normal 2 8 2 4 2 9 5" xfId="29123" xr:uid="{00000000-0005-0000-0000-0000C0180000}"/>
    <cellStyle name="Normal 2 8 2 4 3" xfId="753" xr:uid="{00000000-0005-0000-0000-0000C1180000}"/>
    <cellStyle name="Normal 2 8 2 4 3 10" xfId="6667" xr:uid="{00000000-0005-0000-0000-0000C2180000}"/>
    <cellStyle name="Normal 2 8 2 4 3 10 2" xfId="30236" xr:uid="{00000000-0005-0000-0000-0000C3180000}"/>
    <cellStyle name="Normal 2 8 2 4 3 11" xfId="18443" xr:uid="{00000000-0005-0000-0000-0000C4180000}"/>
    <cellStyle name="Normal 2 8 2 4 3 12" xfId="24348" xr:uid="{00000000-0005-0000-0000-0000C5180000}"/>
    <cellStyle name="Normal 2 8 2 4 3 13" xfId="42012" xr:uid="{00000000-0005-0000-0000-0000C6180000}"/>
    <cellStyle name="Normal 2 8 2 4 3 2" xfId="1514" xr:uid="{00000000-0005-0000-0000-0000C7180000}"/>
    <cellStyle name="Normal 2 8 2 4 3 2 2" xfId="13291" xr:uid="{00000000-0005-0000-0000-0000C8180000}"/>
    <cellStyle name="Normal 2 8 2 4 3 2 2 2" xfId="36860" xr:uid="{00000000-0005-0000-0000-0000C9180000}"/>
    <cellStyle name="Normal 2 8 2 4 3 2 3" xfId="7403" xr:uid="{00000000-0005-0000-0000-0000CA180000}"/>
    <cellStyle name="Normal 2 8 2 4 3 2 3 2" xfId="30972" xr:uid="{00000000-0005-0000-0000-0000CB180000}"/>
    <cellStyle name="Normal 2 8 2 4 3 2 4" xfId="19179" xr:uid="{00000000-0005-0000-0000-0000CC180000}"/>
    <cellStyle name="Normal 2 8 2 4 3 2 5" xfId="25084" xr:uid="{00000000-0005-0000-0000-0000CD180000}"/>
    <cellStyle name="Normal 2 8 2 4 3 3" xfId="2251" xr:uid="{00000000-0005-0000-0000-0000CE180000}"/>
    <cellStyle name="Normal 2 8 2 4 3 3 2" xfId="14027" xr:uid="{00000000-0005-0000-0000-0000CF180000}"/>
    <cellStyle name="Normal 2 8 2 4 3 3 2 2" xfId="37596" xr:uid="{00000000-0005-0000-0000-0000D0180000}"/>
    <cellStyle name="Normal 2 8 2 4 3 3 3" xfId="8139" xr:uid="{00000000-0005-0000-0000-0000D1180000}"/>
    <cellStyle name="Normal 2 8 2 4 3 3 3 2" xfId="31708" xr:uid="{00000000-0005-0000-0000-0000D2180000}"/>
    <cellStyle name="Normal 2 8 2 4 3 3 4" xfId="19915" xr:uid="{00000000-0005-0000-0000-0000D3180000}"/>
    <cellStyle name="Normal 2 8 2 4 3 3 5" xfId="25820" xr:uid="{00000000-0005-0000-0000-0000D4180000}"/>
    <cellStyle name="Normal 2 8 2 4 3 4" xfId="2987" xr:uid="{00000000-0005-0000-0000-0000D5180000}"/>
    <cellStyle name="Normal 2 8 2 4 3 4 2" xfId="14763" xr:uid="{00000000-0005-0000-0000-0000D6180000}"/>
    <cellStyle name="Normal 2 8 2 4 3 4 2 2" xfId="38332" xr:uid="{00000000-0005-0000-0000-0000D7180000}"/>
    <cellStyle name="Normal 2 8 2 4 3 4 3" xfId="8875" xr:uid="{00000000-0005-0000-0000-0000D8180000}"/>
    <cellStyle name="Normal 2 8 2 4 3 4 3 2" xfId="32444" xr:uid="{00000000-0005-0000-0000-0000D9180000}"/>
    <cellStyle name="Normal 2 8 2 4 3 4 4" xfId="20651" xr:uid="{00000000-0005-0000-0000-0000DA180000}"/>
    <cellStyle name="Normal 2 8 2 4 3 4 5" xfId="26556" xr:uid="{00000000-0005-0000-0000-0000DB180000}"/>
    <cellStyle name="Normal 2 8 2 4 3 5" xfId="3723" xr:uid="{00000000-0005-0000-0000-0000DC180000}"/>
    <cellStyle name="Normal 2 8 2 4 3 5 2" xfId="15499" xr:uid="{00000000-0005-0000-0000-0000DD180000}"/>
    <cellStyle name="Normal 2 8 2 4 3 5 2 2" xfId="39068" xr:uid="{00000000-0005-0000-0000-0000DE180000}"/>
    <cellStyle name="Normal 2 8 2 4 3 5 3" xfId="9611" xr:uid="{00000000-0005-0000-0000-0000DF180000}"/>
    <cellStyle name="Normal 2 8 2 4 3 5 3 2" xfId="33180" xr:uid="{00000000-0005-0000-0000-0000E0180000}"/>
    <cellStyle name="Normal 2 8 2 4 3 5 4" xfId="21387" xr:uid="{00000000-0005-0000-0000-0000E1180000}"/>
    <cellStyle name="Normal 2 8 2 4 3 5 5" xfId="27292" xr:uid="{00000000-0005-0000-0000-0000E2180000}"/>
    <cellStyle name="Normal 2 8 2 4 3 6" xfId="4459" xr:uid="{00000000-0005-0000-0000-0000E3180000}"/>
    <cellStyle name="Normal 2 8 2 4 3 6 2" xfId="16235" xr:uid="{00000000-0005-0000-0000-0000E4180000}"/>
    <cellStyle name="Normal 2 8 2 4 3 6 2 2" xfId="39804" xr:uid="{00000000-0005-0000-0000-0000E5180000}"/>
    <cellStyle name="Normal 2 8 2 4 3 6 3" xfId="10347" xr:uid="{00000000-0005-0000-0000-0000E6180000}"/>
    <cellStyle name="Normal 2 8 2 4 3 6 3 2" xfId="33916" xr:uid="{00000000-0005-0000-0000-0000E7180000}"/>
    <cellStyle name="Normal 2 8 2 4 3 6 4" xfId="22123" xr:uid="{00000000-0005-0000-0000-0000E8180000}"/>
    <cellStyle name="Normal 2 8 2 4 3 6 5" xfId="28028" xr:uid="{00000000-0005-0000-0000-0000E9180000}"/>
    <cellStyle name="Normal 2 8 2 4 3 7" xfId="5195" xr:uid="{00000000-0005-0000-0000-0000EA180000}"/>
    <cellStyle name="Normal 2 8 2 4 3 7 2" xfId="16971" xr:uid="{00000000-0005-0000-0000-0000EB180000}"/>
    <cellStyle name="Normal 2 8 2 4 3 7 2 2" xfId="40540" xr:uid="{00000000-0005-0000-0000-0000EC180000}"/>
    <cellStyle name="Normal 2 8 2 4 3 7 3" xfId="11083" xr:uid="{00000000-0005-0000-0000-0000ED180000}"/>
    <cellStyle name="Normal 2 8 2 4 3 7 3 2" xfId="34652" xr:uid="{00000000-0005-0000-0000-0000EE180000}"/>
    <cellStyle name="Normal 2 8 2 4 3 7 4" xfId="22859" xr:uid="{00000000-0005-0000-0000-0000EF180000}"/>
    <cellStyle name="Normal 2 8 2 4 3 7 5" xfId="28764" xr:uid="{00000000-0005-0000-0000-0000F0180000}"/>
    <cellStyle name="Normal 2 8 2 4 3 8" xfId="5931" xr:uid="{00000000-0005-0000-0000-0000F1180000}"/>
    <cellStyle name="Normal 2 8 2 4 3 8 2" xfId="17707" xr:uid="{00000000-0005-0000-0000-0000F2180000}"/>
    <cellStyle name="Normal 2 8 2 4 3 8 2 2" xfId="41276" xr:uid="{00000000-0005-0000-0000-0000F3180000}"/>
    <cellStyle name="Normal 2 8 2 4 3 8 3" xfId="11819" xr:uid="{00000000-0005-0000-0000-0000F4180000}"/>
    <cellStyle name="Normal 2 8 2 4 3 8 3 2" xfId="35388" xr:uid="{00000000-0005-0000-0000-0000F5180000}"/>
    <cellStyle name="Normal 2 8 2 4 3 8 4" xfId="23595" xr:uid="{00000000-0005-0000-0000-0000F6180000}"/>
    <cellStyle name="Normal 2 8 2 4 3 8 5" xfId="29500" xr:uid="{00000000-0005-0000-0000-0000F7180000}"/>
    <cellStyle name="Normal 2 8 2 4 3 9" xfId="12555" xr:uid="{00000000-0005-0000-0000-0000F8180000}"/>
    <cellStyle name="Normal 2 8 2 4 3 9 2" xfId="36124" xr:uid="{00000000-0005-0000-0000-0000F9180000}"/>
    <cellStyle name="Normal 2 8 2 4 4" xfId="525" xr:uid="{00000000-0005-0000-0000-0000FA180000}"/>
    <cellStyle name="Normal 2 8 2 4 4 10" xfId="6439" xr:uid="{00000000-0005-0000-0000-0000FB180000}"/>
    <cellStyle name="Normal 2 8 2 4 4 10 2" xfId="30008" xr:uid="{00000000-0005-0000-0000-0000FC180000}"/>
    <cellStyle name="Normal 2 8 2 4 4 11" xfId="18215" xr:uid="{00000000-0005-0000-0000-0000FD180000}"/>
    <cellStyle name="Normal 2 8 2 4 4 12" xfId="24120" xr:uid="{00000000-0005-0000-0000-0000FE180000}"/>
    <cellStyle name="Normal 2 8 2 4 4 13" xfId="41784" xr:uid="{00000000-0005-0000-0000-0000FF180000}"/>
    <cellStyle name="Normal 2 8 2 4 4 2" xfId="1286" xr:uid="{00000000-0005-0000-0000-000000190000}"/>
    <cellStyle name="Normal 2 8 2 4 4 2 2" xfId="13063" xr:uid="{00000000-0005-0000-0000-000001190000}"/>
    <cellStyle name="Normal 2 8 2 4 4 2 2 2" xfId="36632" xr:uid="{00000000-0005-0000-0000-000002190000}"/>
    <cellStyle name="Normal 2 8 2 4 4 2 3" xfId="7175" xr:uid="{00000000-0005-0000-0000-000003190000}"/>
    <cellStyle name="Normal 2 8 2 4 4 2 3 2" xfId="30744" xr:uid="{00000000-0005-0000-0000-000004190000}"/>
    <cellStyle name="Normal 2 8 2 4 4 2 4" xfId="18951" xr:uid="{00000000-0005-0000-0000-000005190000}"/>
    <cellStyle name="Normal 2 8 2 4 4 2 5" xfId="24856" xr:uid="{00000000-0005-0000-0000-000006190000}"/>
    <cellStyle name="Normal 2 8 2 4 4 3" xfId="2023" xr:uid="{00000000-0005-0000-0000-000007190000}"/>
    <cellStyle name="Normal 2 8 2 4 4 3 2" xfId="13799" xr:uid="{00000000-0005-0000-0000-000008190000}"/>
    <cellStyle name="Normal 2 8 2 4 4 3 2 2" xfId="37368" xr:uid="{00000000-0005-0000-0000-000009190000}"/>
    <cellStyle name="Normal 2 8 2 4 4 3 3" xfId="7911" xr:uid="{00000000-0005-0000-0000-00000A190000}"/>
    <cellStyle name="Normal 2 8 2 4 4 3 3 2" xfId="31480" xr:uid="{00000000-0005-0000-0000-00000B190000}"/>
    <cellStyle name="Normal 2 8 2 4 4 3 4" xfId="19687" xr:uid="{00000000-0005-0000-0000-00000C190000}"/>
    <cellStyle name="Normal 2 8 2 4 4 3 5" xfId="25592" xr:uid="{00000000-0005-0000-0000-00000D190000}"/>
    <cellStyle name="Normal 2 8 2 4 4 4" xfId="2759" xr:uid="{00000000-0005-0000-0000-00000E190000}"/>
    <cellStyle name="Normal 2 8 2 4 4 4 2" xfId="14535" xr:uid="{00000000-0005-0000-0000-00000F190000}"/>
    <cellStyle name="Normal 2 8 2 4 4 4 2 2" xfId="38104" xr:uid="{00000000-0005-0000-0000-000010190000}"/>
    <cellStyle name="Normal 2 8 2 4 4 4 3" xfId="8647" xr:uid="{00000000-0005-0000-0000-000011190000}"/>
    <cellStyle name="Normal 2 8 2 4 4 4 3 2" xfId="32216" xr:uid="{00000000-0005-0000-0000-000012190000}"/>
    <cellStyle name="Normal 2 8 2 4 4 4 4" xfId="20423" xr:uid="{00000000-0005-0000-0000-000013190000}"/>
    <cellStyle name="Normal 2 8 2 4 4 4 5" xfId="26328" xr:uid="{00000000-0005-0000-0000-000014190000}"/>
    <cellStyle name="Normal 2 8 2 4 4 5" xfId="3495" xr:uid="{00000000-0005-0000-0000-000015190000}"/>
    <cellStyle name="Normal 2 8 2 4 4 5 2" xfId="15271" xr:uid="{00000000-0005-0000-0000-000016190000}"/>
    <cellStyle name="Normal 2 8 2 4 4 5 2 2" xfId="38840" xr:uid="{00000000-0005-0000-0000-000017190000}"/>
    <cellStyle name="Normal 2 8 2 4 4 5 3" xfId="9383" xr:uid="{00000000-0005-0000-0000-000018190000}"/>
    <cellStyle name="Normal 2 8 2 4 4 5 3 2" xfId="32952" xr:uid="{00000000-0005-0000-0000-000019190000}"/>
    <cellStyle name="Normal 2 8 2 4 4 5 4" xfId="21159" xr:uid="{00000000-0005-0000-0000-00001A190000}"/>
    <cellStyle name="Normal 2 8 2 4 4 5 5" xfId="27064" xr:uid="{00000000-0005-0000-0000-00001B190000}"/>
    <cellStyle name="Normal 2 8 2 4 4 6" xfId="4231" xr:uid="{00000000-0005-0000-0000-00001C190000}"/>
    <cellStyle name="Normal 2 8 2 4 4 6 2" xfId="16007" xr:uid="{00000000-0005-0000-0000-00001D190000}"/>
    <cellStyle name="Normal 2 8 2 4 4 6 2 2" xfId="39576" xr:uid="{00000000-0005-0000-0000-00001E190000}"/>
    <cellStyle name="Normal 2 8 2 4 4 6 3" xfId="10119" xr:uid="{00000000-0005-0000-0000-00001F190000}"/>
    <cellStyle name="Normal 2 8 2 4 4 6 3 2" xfId="33688" xr:uid="{00000000-0005-0000-0000-000020190000}"/>
    <cellStyle name="Normal 2 8 2 4 4 6 4" xfId="21895" xr:uid="{00000000-0005-0000-0000-000021190000}"/>
    <cellStyle name="Normal 2 8 2 4 4 6 5" xfId="27800" xr:uid="{00000000-0005-0000-0000-000022190000}"/>
    <cellStyle name="Normal 2 8 2 4 4 7" xfId="4967" xr:uid="{00000000-0005-0000-0000-000023190000}"/>
    <cellStyle name="Normal 2 8 2 4 4 7 2" xfId="16743" xr:uid="{00000000-0005-0000-0000-000024190000}"/>
    <cellStyle name="Normal 2 8 2 4 4 7 2 2" xfId="40312" xr:uid="{00000000-0005-0000-0000-000025190000}"/>
    <cellStyle name="Normal 2 8 2 4 4 7 3" xfId="10855" xr:uid="{00000000-0005-0000-0000-000026190000}"/>
    <cellStyle name="Normal 2 8 2 4 4 7 3 2" xfId="34424" xr:uid="{00000000-0005-0000-0000-000027190000}"/>
    <cellStyle name="Normal 2 8 2 4 4 7 4" xfId="22631" xr:uid="{00000000-0005-0000-0000-000028190000}"/>
    <cellStyle name="Normal 2 8 2 4 4 7 5" xfId="28536" xr:uid="{00000000-0005-0000-0000-000029190000}"/>
    <cellStyle name="Normal 2 8 2 4 4 8" xfId="5703" xr:uid="{00000000-0005-0000-0000-00002A190000}"/>
    <cellStyle name="Normal 2 8 2 4 4 8 2" xfId="17479" xr:uid="{00000000-0005-0000-0000-00002B190000}"/>
    <cellStyle name="Normal 2 8 2 4 4 8 2 2" xfId="41048" xr:uid="{00000000-0005-0000-0000-00002C190000}"/>
    <cellStyle name="Normal 2 8 2 4 4 8 3" xfId="11591" xr:uid="{00000000-0005-0000-0000-00002D190000}"/>
    <cellStyle name="Normal 2 8 2 4 4 8 3 2" xfId="35160" xr:uid="{00000000-0005-0000-0000-00002E190000}"/>
    <cellStyle name="Normal 2 8 2 4 4 8 4" xfId="23367" xr:uid="{00000000-0005-0000-0000-00002F190000}"/>
    <cellStyle name="Normal 2 8 2 4 4 8 5" xfId="29272" xr:uid="{00000000-0005-0000-0000-000030190000}"/>
    <cellStyle name="Normal 2 8 2 4 4 9" xfId="12327" xr:uid="{00000000-0005-0000-0000-000031190000}"/>
    <cellStyle name="Normal 2 8 2 4 4 9 2" xfId="35896" xr:uid="{00000000-0005-0000-0000-000032190000}"/>
    <cellStyle name="Normal 2 8 2 4 5" xfId="1070" xr:uid="{00000000-0005-0000-0000-000033190000}"/>
    <cellStyle name="Normal 2 8 2 4 5 2" xfId="12849" xr:uid="{00000000-0005-0000-0000-000034190000}"/>
    <cellStyle name="Normal 2 8 2 4 5 2 2" xfId="36418" xr:uid="{00000000-0005-0000-0000-000035190000}"/>
    <cellStyle name="Normal 2 8 2 4 5 3" xfId="6961" xr:uid="{00000000-0005-0000-0000-000036190000}"/>
    <cellStyle name="Normal 2 8 2 4 5 3 2" xfId="30530" xr:uid="{00000000-0005-0000-0000-000037190000}"/>
    <cellStyle name="Normal 2 8 2 4 5 4" xfId="18737" xr:uid="{00000000-0005-0000-0000-000038190000}"/>
    <cellStyle name="Normal 2 8 2 4 5 5" xfId="24642" xr:uid="{00000000-0005-0000-0000-000039190000}"/>
    <cellStyle name="Normal 2 8 2 4 6" xfId="1809" xr:uid="{00000000-0005-0000-0000-00003A190000}"/>
    <cellStyle name="Normal 2 8 2 4 6 2" xfId="13585" xr:uid="{00000000-0005-0000-0000-00003B190000}"/>
    <cellStyle name="Normal 2 8 2 4 6 2 2" xfId="37154" xr:uid="{00000000-0005-0000-0000-00003C190000}"/>
    <cellStyle name="Normal 2 8 2 4 6 3" xfId="7697" xr:uid="{00000000-0005-0000-0000-00003D190000}"/>
    <cellStyle name="Normal 2 8 2 4 6 3 2" xfId="31266" xr:uid="{00000000-0005-0000-0000-00003E190000}"/>
    <cellStyle name="Normal 2 8 2 4 6 4" xfId="19473" xr:uid="{00000000-0005-0000-0000-00003F190000}"/>
    <cellStyle name="Normal 2 8 2 4 6 5" xfId="25378" xr:uid="{00000000-0005-0000-0000-000040190000}"/>
    <cellStyle name="Normal 2 8 2 4 7" xfId="2545" xr:uid="{00000000-0005-0000-0000-000041190000}"/>
    <cellStyle name="Normal 2 8 2 4 7 2" xfId="14321" xr:uid="{00000000-0005-0000-0000-000042190000}"/>
    <cellStyle name="Normal 2 8 2 4 7 2 2" xfId="37890" xr:uid="{00000000-0005-0000-0000-000043190000}"/>
    <cellStyle name="Normal 2 8 2 4 7 3" xfId="8433" xr:uid="{00000000-0005-0000-0000-000044190000}"/>
    <cellStyle name="Normal 2 8 2 4 7 3 2" xfId="32002" xr:uid="{00000000-0005-0000-0000-000045190000}"/>
    <cellStyle name="Normal 2 8 2 4 7 4" xfId="20209" xr:uid="{00000000-0005-0000-0000-000046190000}"/>
    <cellStyle name="Normal 2 8 2 4 7 5" xfId="26114" xr:uid="{00000000-0005-0000-0000-000047190000}"/>
    <cellStyle name="Normal 2 8 2 4 8" xfId="3281" xr:uid="{00000000-0005-0000-0000-000048190000}"/>
    <cellStyle name="Normal 2 8 2 4 8 2" xfId="15057" xr:uid="{00000000-0005-0000-0000-000049190000}"/>
    <cellStyle name="Normal 2 8 2 4 8 2 2" xfId="38626" xr:uid="{00000000-0005-0000-0000-00004A190000}"/>
    <cellStyle name="Normal 2 8 2 4 8 3" xfId="9169" xr:uid="{00000000-0005-0000-0000-00004B190000}"/>
    <cellStyle name="Normal 2 8 2 4 8 3 2" xfId="32738" xr:uid="{00000000-0005-0000-0000-00004C190000}"/>
    <cellStyle name="Normal 2 8 2 4 8 4" xfId="20945" xr:uid="{00000000-0005-0000-0000-00004D190000}"/>
    <cellStyle name="Normal 2 8 2 4 8 5" xfId="26850" xr:uid="{00000000-0005-0000-0000-00004E190000}"/>
    <cellStyle name="Normal 2 8 2 4 9" xfId="4017" xr:uid="{00000000-0005-0000-0000-00004F190000}"/>
    <cellStyle name="Normal 2 8 2 4 9 2" xfId="15793" xr:uid="{00000000-0005-0000-0000-000050190000}"/>
    <cellStyle name="Normal 2 8 2 4 9 2 2" xfId="39362" xr:uid="{00000000-0005-0000-0000-000051190000}"/>
    <cellStyle name="Normal 2 8 2 4 9 3" xfId="9905" xr:uid="{00000000-0005-0000-0000-000052190000}"/>
    <cellStyle name="Normal 2 8 2 4 9 3 2" xfId="33474" xr:uid="{00000000-0005-0000-0000-000053190000}"/>
    <cellStyle name="Normal 2 8 2 4 9 4" xfId="21681" xr:uid="{00000000-0005-0000-0000-000054190000}"/>
    <cellStyle name="Normal 2 8 2 4 9 5" xfId="27586" xr:uid="{00000000-0005-0000-0000-000055190000}"/>
    <cellStyle name="Normal 2 8 2 5" xfId="249" xr:uid="{00000000-0005-0000-0000-000056190000}"/>
    <cellStyle name="Normal 2 8 2 5 10" xfId="4705" xr:uid="{00000000-0005-0000-0000-000057190000}"/>
    <cellStyle name="Normal 2 8 2 5 10 2" xfId="16481" xr:uid="{00000000-0005-0000-0000-000058190000}"/>
    <cellStyle name="Normal 2 8 2 5 10 2 2" xfId="40050" xr:uid="{00000000-0005-0000-0000-000059190000}"/>
    <cellStyle name="Normal 2 8 2 5 10 3" xfId="10593" xr:uid="{00000000-0005-0000-0000-00005A190000}"/>
    <cellStyle name="Normal 2 8 2 5 10 3 2" xfId="34162" xr:uid="{00000000-0005-0000-0000-00005B190000}"/>
    <cellStyle name="Normal 2 8 2 5 10 4" xfId="22369" xr:uid="{00000000-0005-0000-0000-00005C190000}"/>
    <cellStyle name="Normal 2 8 2 5 10 5" xfId="28274" xr:uid="{00000000-0005-0000-0000-00005D190000}"/>
    <cellStyle name="Normal 2 8 2 5 11" xfId="5441" xr:uid="{00000000-0005-0000-0000-00005E190000}"/>
    <cellStyle name="Normal 2 8 2 5 11 2" xfId="17217" xr:uid="{00000000-0005-0000-0000-00005F190000}"/>
    <cellStyle name="Normal 2 8 2 5 11 2 2" xfId="40786" xr:uid="{00000000-0005-0000-0000-000060190000}"/>
    <cellStyle name="Normal 2 8 2 5 11 3" xfId="11329" xr:uid="{00000000-0005-0000-0000-000061190000}"/>
    <cellStyle name="Normal 2 8 2 5 11 3 2" xfId="34898" xr:uid="{00000000-0005-0000-0000-000062190000}"/>
    <cellStyle name="Normal 2 8 2 5 11 4" xfId="23105" xr:uid="{00000000-0005-0000-0000-000063190000}"/>
    <cellStyle name="Normal 2 8 2 5 11 5" xfId="29010" xr:uid="{00000000-0005-0000-0000-000064190000}"/>
    <cellStyle name="Normal 2 8 2 5 12" xfId="12065" xr:uid="{00000000-0005-0000-0000-000065190000}"/>
    <cellStyle name="Normal 2 8 2 5 12 2" xfId="35634" xr:uid="{00000000-0005-0000-0000-000066190000}"/>
    <cellStyle name="Normal 2 8 2 5 13" xfId="6177" xr:uid="{00000000-0005-0000-0000-000067190000}"/>
    <cellStyle name="Normal 2 8 2 5 13 2" xfId="29746" xr:uid="{00000000-0005-0000-0000-000068190000}"/>
    <cellStyle name="Normal 2 8 2 5 14" xfId="17953" xr:uid="{00000000-0005-0000-0000-000069190000}"/>
    <cellStyle name="Normal 2 8 2 5 15" xfId="23858" xr:uid="{00000000-0005-0000-0000-00006A190000}"/>
    <cellStyle name="Normal 2 8 2 5 16" xfId="41522" xr:uid="{00000000-0005-0000-0000-00006B190000}"/>
    <cellStyle name="Normal 2 8 2 5 2" xfId="375" xr:uid="{00000000-0005-0000-0000-00006C190000}"/>
    <cellStyle name="Normal 2 8 2 5 2 10" xfId="12179" xr:uid="{00000000-0005-0000-0000-00006D190000}"/>
    <cellStyle name="Normal 2 8 2 5 2 10 2" xfId="35748" xr:uid="{00000000-0005-0000-0000-00006E190000}"/>
    <cellStyle name="Normal 2 8 2 5 2 11" xfId="6291" xr:uid="{00000000-0005-0000-0000-00006F190000}"/>
    <cellStyle name="Normal 2 8 2 5 2 11 2" xfId="29860" xr:uid="{00000000-0005-0000-0000-000070190000}"/>
    <cellStyle name="Normal 2 8 2 5 2 12" xfId="18067" xr:uid="{00000000-0005-0000-0000-000071190000}"/>
    <cellStyle name="Normal 2 8 2 5 2 13" xfId="23972" xr:uid="{00000000-0005-0000-0000-000072190000}"/>
    <cellStyle name="Normal 2 8 2 5 2 14" xfId="41636" xr:uid="{00000000-0005-0000-0000-000073190000}"/>
    <cellStyle name="Normal 2 8 2 5 2 2" xfId="820" xr:uid="{00000000-0005-0000-0000-000074190000}"/>
    <cellStyle name="Normal 2 8 2 5 2 2 10" xfId="6733" xr:uid="{00000000-0005-0000-0000-000075190000}"/>
    <cellStyle name="Normal 2 8 2 5 2 2 10 2" xfId="30302" xr:uid="{00000000-0005-0000-0000-000076190000}"/>
    <cellStyle name="Normal 2 8 2 5 2 2 11" xfId="18509" xr:uid="{00000000-0005-0000-0000-000077190000}"/>
    <cellStyle name="Normal 2 8 2 5 2 2 12" xfId="24414" xr:uid="{00000000-0005-0000-0000-000078190000}"/>
    <cellStyle name="Normal 2 8 2 5 2 2 13" xfId="42078" xr:uid="{00000000-0005-0000-0000-000079190000}"/>
    <cellStyle name="Normal 2 8 2 5 2 2 2" xfId="1580" xr:uid="{00000000-0005-0000-0000-00007A190000}"/>
    <cellStyle name="Normal 2 8 2 5 2 2 2 2" xfId="13357" xr:uid="{00000000-0005-0000-0000-00007B190000}"/>
    <cellStyle name="Normal 2 8 2 5 2 2 2 2 2" xfId="36926" xr:uid="{00000000-0005-0000-0000-00007C190000}"/>
    <cellStyle name="Normal 2 8 2 5 2 2 2 3" xfId="7469" xr:uid="{00000000-0005-0000-0000-00007D190000}"/>
    <cellStyle name="Normal 2 8 2 5 2 2 2 3 2" xfId="31038" xr:uid="{00000000-0005-0000-0000-00007E190000}"/>
    <cellStyle name="Normal 2 8 2 5 2 2 2 4" xfId="19245" xr:uid="{00000000-0005-0000-0000-00007F190000}"/>
    <cellStyle name="Normal 2 8 2 5 2 2 2 5" xfId="25150" xr:uid="{00000000-0005-0000-0000-000080190000}"/>
    <cellStyle name="Normal 2 8 2 5 2 2 3" xfId="2317" xr:uid="{00000000-0005-0000-0000-000081190000}"/>
    <cellStyle name="Normal 2 8 2 5 2 2 3 2" xfId="14093" xr:uid="{00000000-0005-0000-0000-000082190000}"/>
    <cellStyle name="Normal 2 8 2 5 2 2 3 2 2" xfId="37662" xr:uid="{00000000-0005-0000-0000-000083190000}"/>
    <cellStyle name="Normal 2 8 2 5 2 2 3 3" xfId="8205" xr:uid="{00000000-0005-0000-0000-000084190000}"/>
    <cellStyle name="Normal 2 8 2 5 2 2 3 3 2" xfId="31774" xr:uid="{00000000-0005-0000-0000-000085190000}"/>
    <cellStyle name="Normal 2 8 2 5 2 2 3 4" xfId="19981" xr:uid="{00000000-0005-0000-0000-000086190000}"/>
    <cellStyle name="Normal 2 8 2 5 2 2 3 5" xfId="25886" xr:uid="{00000000-0005-0000-0000-000087190000}"/>
    <cellStyle name="Normal 2 8 2 5 2 2 4" xfId="3053" xr:uid="{00000000-0005-0000-0000-000088190000}"/>
    <cellStyle name="Normal 2 8 2 5 2 2 4 2" xfId="14829" xr:uid="{00000000-0005-0000-0000-000089190000}"/>
    <cellStyle name="Normal 2 8 2 5 2 2 4 2 2" xfId="38398" xr:uid="{00000000-0005-0000-0000-00008A190000}"/>
    <cellStyle name="Normal 2 8 2 5 2 2 4 3" xfId="8941" xr:uid="{00000000-0005-0000-0000-00008B190000}"/>
    <cellStyle name="Normal 2 8 2 5 2 2 4 3 2" xfId="32510" xr:uid="{00000000-0005-0000-0000-00008C190000}"/>
    <cellStyle name="Normal 2 8 2 5 2 2 4 4" xfId="20717" xr:uid="{00000000-0005-0000-0000-00008D190000}"/>
    <cellStyle name="Normal 2 8 2 5 2 2 4 5" xfId="26622" xr:uid="{00000000-0005-0000-0000-00008E190000}"/>
    <cellStyle name="Normal 2 8 2 5 2 2 5" xfId="3789" xr:uid="{00000000-0005-0000-0000-00008F190000}"/>
    <cellStyle name="Normal 2 8 2 5 2 2 5 2" xfId="15565" xr:uid="{00000000-0005-0000-0000-000090190000}"/>
    <cellStyle name="Normal 2 8 2 5 2 2 5 2 2" xfId="39134" xr:uid="{00000000-0005-0000-0000-000091190000}"/>
    <cellStyle name="Normal 2 8 2 5 2 2 5 3" xfId="9677" xr:uid="{00000000-0005-0000-0000-000092190000}"/>
    <cellStyle name="Normal 2 8 2 5 2 2 5 3 2" xfId="33246" xr:uid="{00000000-0005-0000-0000-000093190000}"/>
    <cellStyle name="Normal 2 8 2 5 2 2 5 4" xfId="21453" xr:uid="{00000000-0005-0000-0000-000094190000}"/>
    <cellStyle name="Normal 2 8 2 5 2 2 5 5" xfId="27358" xr:uid="{00000000-0005-0000-0000-000095190000}"/>
    <cellStyle name="Normal 2 8 2 5 2 2 6" xfId="4525" xr:uid="{00000000-0005-0000-0000-000096190000}"/>
    <cellStyle name="Normal 2 8 2 5 2 2 6 2" xfId="16301" xr:uid="{00000000-0005-0000-0000-000097190000}"/>
    <cellStyle name="Normal 2 8 2 5 2 2 6 2 2" xfId="39870" xr:uid="{00000000-0005-0000-0000-000098190000}"/>
    <cellStyle name="Normal 2 8 2 5 2 2 6 3" xfId="10413" xr:uid="{00000000-0005-0000-0000-000099190000}"/>
    <cellStyle name="Normal 2 8 2 5 2 2 6 3 2" xfId="33982" xr:uid="{00000000-0005-0000-0000-00009A190000}"/>
    <cellStyle name="Normal 2 8 2 5 2 2 6 4" xfId="22189" xr:uid="{00000000-0005-0000-0000-00009B190000}"/>
    <cellStyle name="Normal 2 8 2 5 2 2 6 5" xfId="28094" xr:uid="{00000000-0005-0000-0000-00009C190000}"/>
    <cellStyle name="Normal 2 8 2 5 2 2 7" xfId="5261" xr:uid="{00000000-0005-0000-0000-00009D190000}"/>
    <cellStyle name="Normal 2 8 2 5 2 2 7 2" xfId="17037" xr:uid="{00000000-0005-0000-0000-00009E190000}"/>
    <cellStyle name="Normal 2 8 2 5 2 2 7 2 2" xfId="40606" xr:uid="{00000000-0005-0000-0000-00009F190000}"/>
    <cellStyle name="Normal 2 8 2 5 2 2 7 3" xfId="11149" xr:uid="{00000000-0005-0000-0000-0000A0190000}"/>
    <cellStyle name="Normal 2 8 2 5 2 2 7 3 2" xfId="34718" xr:uid="{00000000-0005-0000-0000-0000A1190000}"/>
    <cellStyle name="Normal 2 8 2 5 2 2 7 4" xfId="22925" xr:uid="{00000000-0005-0000-0000-0000A2190000}"/>
    <cellStyle name="Normal 2 8 2 5 2 2 7 5" xfId="28830" xr:uid="{00000000-0005-0000-0000-0000A3190000}"/>
    <cellStyle name="Normal 2 8 2 5 2 2 8" xfId="5997" xr:uid="{00000000-0005-0000-0000-0000A4190000}"/>
    <cellStyle name="Normal 2 8 2 5 2 2 8 2" xfId="17773" xr:uid="{00000000-0005-0000-0000-0000A5190000}"/>
    <cellStyle name="Normal 2 8 2 5 2 2 8 2 2" xfId="41342" xr:uid="{00000000-0005-0000-0000-0000A6190000}"/>
    <cellStyle name="Normal 2 8 2 5 2 2 8 3" xfId="11885" xr:uid="{00000000-0005-0000-0000-0000A7190000}"/>
    <cellStyle name="Normal 2 8 2 5 2 2 8 3 2" xfId="35454" xr:uid="{00000000-0005-0000-0000-0000A8190000}"/>
    <cellStyle name="Normal 2 8 2 5 2 2 8 4" xfId="23661" xr:uid="{00000000-0005-0000-0000-0000A9190000}"/>
    <cellStyle name="Normal 2 8 2 5 2 2 8 5" xfId="29566" xr:uid="{00000000-0005-0000-0000-0000AA190000}"/>
    <cellStyle name="Normal 2 8 2 5 2 2 9" xfId="12621" xr:uid="{00000000-0005-0000-0000-0000AB190000}"/>
    <cellStyle name="Normal 2 8 2 5 2 2 9 2" xfId="36190" xr:uid="{00000000-0005-0000-0000-0000AC190000}"/>
    <cellStyle name="Normal 2 8 2 5 2 3" xfId="1137" xr:uid="{00000000-0005-0000-0000-0000AD190000}"/>
    <cellStyle name="Normal 2 8 2 5 2 3 2" xfId="12915" xr:uid="{00000000-0005-0000-0000-0000AE190000}"/>
    <cellStyle name="Normal 2 8 2 5 2 3 2 2" xfId="36484" xr:uid="{00000000-0005-0000-0000-0000AF190000}"/>
    <cellStyle name="Normal 2 8 2 5 2 3 3" xfId="7027" xr:uid="{00000000-0005-0000-0000-0000B0190000}"/>
    <cellStyle name="Normal 2 8 2 5 2 3 3 2" xfId="30596" xr:uid="{00000000-0005-0000-0000-0000B1190000}"/>
    <cellStyle name="Normal 2 8 2 5 2 3 4" xfId="18803" xr:uid="{00000000-0005-0000-0000-0000B2190000}"/>
    <cellStyle name="Normal 2 8 2 5 2 3 5" xfId="24708" xr:uid="{00000000-0005-0000-0000-0000B3190000}"/>
    <cellStyle name="Normal 2 8 2 5 2 4" xfId="1875" xr:uid="{00000000-0005-0000-0000-0000B4190000}"/>
    <cellStyle name="Normal 2 8 2 5 2 4 2" xfId="13651" xr:uid="{00000000-0005-0000-0000-0000B5190000}"/>
    <cellStyle name="Normal 2 8 2 5 2 4 2 2" xfId="37220" xr:uid="{00000000-0005-0000-0000-0000B6190000}"/>
    <cellStyle name="Normal 2 8 2 5 2 4 3" xfId="7763" xr:uid="{00000000-0005-0000-0000-0000B7190000}"/>
    <cellStyle name="Normal 2 8 2 5 2 4 3 2" xfId="31332" xr:uid="{00000000-0005-0000-0000-0000B8190000}"/>
    <cellStyle name="Normal 2 8 2 5 2 4 4" xfId="19539" xr:uid="{00000000-0005-0000-0000-0000B9190000}"/>
    <cellStyle name="Normal 2 8 2 5 2 4 5" xfId="25444" xr:uid="{00000000-0005-0000-0000-0000BA190000}"/>
    <cellStyle name="Normal 2 8 2 5 2 5" xfId="2611" xr:uid="{00000000-0005-0000-0000-0000BB190000}"/>
    <cellStyle name="Normal 2 8 2 5 2 5 2" xfId="14387" xr:uid="{00000000-0005-0000-0000-0000BC190000}"/>
    <cellStyle name="Normal 2 8 2 5 2 5 2 2" xfId="37956" xr:uid="{00000000-0005-0000-0000-0000BD190000}"/>
    <cellStyle name="Normal 2 8 2 5 2 5 3" xfId="8499" xr:uid="{00000000-0005-0000-0000-0000BE190000}"/>
    <cellStyle name="Normal 2 8 2 5 2 5 3 2" xfId="32068" xr:uid="{00000000-0005-0000-0000-0000BF190000}"/>
    <cellStyle name="Normal 2 8 2 5 2 5 4" xfId="20275" xr:uid="{00000000-0005-0000-0000-0000C0190000}"/>
    <cellStyle name="Normal 2 8 2 5 2 5 5" xfId="26180" xr:uid="{00000000-0005-0000-0000-0000C1190000}"/>
    <cellStyle name="Normal 2 8 2 5 2 6" xfId="3347" xr:uid="{00000000-0005-0000-0000-0000C2190000}"/>
    <cellStyle name="Normal 2 8 2 5 2 6 2" xfId="15123" xr:uid="{00000000-0005-0000-0000-0000C3190000}"/>
    <cellStyle name="Normal 2 8 2 5 2 6 2 2" xfId="38692" xr:uid="{00000000-0005-0000-0000-0000C4190000}"/>
    <cellStyle name="Normal 2 8 2 5 2 6 3" xfId="9235" xr:uid="{00000000-0005-0000-0000-0000C5190000}"/>
    <cellStyle name="Normal 2 8 2 5 2 6 3 2" xfId="32804" xr:uid="{00000000-0005-0000-0000-0000C6190000}"/>
    <cellStyle name="Normal 2 8 2 5 2 6 4" xfId="21011" xr:uid="{00000000-0005-0000-0000-0000C7190000}"/>
    <cellStyle name="Normal 2 8 2 5 2 6 5" xfId="26916" xr:uid="{00000000-0005-0000-0000-0000C8190000}"/>
    <cellStyle name="Normal 2 8 2 5 2 7" xfId="4083" xr:uid="{00000000-0005-0000-0000-0000C9190000}"/>
    <cellStyle name="Normal 2 8 2 5 2 7 2" xfId="15859" xr:uid="{00000000-0005-0000-0000-0000CA190000}"/>
    <cellStyle name="Normal 2 8 2 5 2 7 2 2" xfId="39428" xr:uid="{00000000-0005-0000-0000-0000CB190000}"/>
    <cellStyle name="Normal 2 8 2 5 2 7 3" xfId="9971" xr:uid="{00000000-0005-0000-0000-0000CC190000}"/>
    <cellStyle name="Normal 2 8 2 5 2 7 3 2" xfId="33540" xr:uid="{00000000-0005-0000-0000-0000CD190000}"/>
    <cellStyle name="Normal 2 8 2 5 2 7 4" xfId="21747" xr:uid="{00000000-0005-0000-0000-0000CE190000}"/>
    <cellStyle name="Normal 2 8 2 5 2 7 5" xfId="27652" xr:uid="{00000000-0005-0000-0000-0000CF190000}"/>
    <cellStyle name="Normal 2 8 2 5 2 8" xfId="4819" xr:uid="{00000000-0005-0000-0000-0000D0190000}"/>
    <cellStyle name="Normal 2 8 2 5 2 8 2" xfId="16595" xr:uid="{00000000-0005-0000-0000-0000D1190000}"/>
    <cellStyle name="Normal 2 8 2 5 2 8 2 2" xfId="40164" xr:uid="{00000000-0005-0000-0000-0000D2190000}"/>
    <cellStyle name="Normal 2 8 2 5 2 8 3" xfId="10707" xr:uid="{00000000-0005-0000-0000-0000D3190000}"/>
    <cellStyle name="Normal 2 8 2 5 2 8 3 2" xfId="34276" xr:uid="{00000000-0005-0000-0000-0000D4190000}"/>
    <cellStyle name="Normal 2 8 2 5 2 8 4" xfId="22483" xr:uid="{00000000-0005-0000-0000-0000D5190000}"/>
    <cellStyle name="Normal 2 8 2 5 2 8 5" xfId="28388" xr:uid="{00000000-0005-0000-0000-0000D6190000}"/>
    <cellStyle name="Normal 2 8 2 5 2 9" xfId="5555" xr:uid="{00000000-0005-0000-0000-0000D7190000}"/>
    <cellStyle name="Normal 2 8 2 5 2 9 2" xfId="17331" xr:uid="{00000000-0005-0000-0000-0000D8190000}"/>
    <cellStyle name="Normal 2 8 2 5 2 9 2 2" xfId="40900" xr:uid="{00000000-0005-0000-0000-0000D9190000}"/>
    <cellStyle name="Normal 2 8 2 5 2 9 3" xfId="11443" xr:uid="{00000000-0005-0000-0000-0000DA190000}"/>
    <cellStyle name="Normal 2 8 2 5 2 9 3 2" xfId="35012" xr:uid="{00000000-0005-0000-0000-0000DB190000}"/>
    <cellStyle name="Normal 2 8 2 5 2 9 4" xfId="23219" xr:uid="{00000000-0005-0000-0000-0000DC190000}"/>
    <cellStyle name="Normal 2 8 2 5 2 9 5" xfId="29124" xr:uid="{00000000-0005-0000-0000-0000DD190000}"/>
    <cellStyle name="Normal 2 8 2 5 3" xfId="705" xr:uid="{00000000-0005-0000-0000-0000DE190000}"/>
    <cellStyle name="Normal 2 8 2 5 3 10" xfId="6619" xr:uid="{00000000-0005-0000-0000-0000DF190000}"/>
    <cellStyle name="Normal 2 8 2 5 3 10 2" xfId="30188" xr:uid="{00000000-0005-0000-0000-0000E0190000}"/>
    <cellStyle name="Normal 2 8 2 5 3 11" xfId="18395" xr:uid="{00000000-0005-0000-0000-0000E1190000}"/>
    <cellStyle name="Normal 2 8 2 5 3 12" xfId="24300" xr:uid="{00000000-0005-0000-0000-0000E2190000}"/>
    <cellStyle name="Normal 2 8 2 5 3 13" xfId="41964" xr:uid="{00000000-0005-0000-0000-0000E3190000}"/>
    <cellStyle name="Normal 2 8 2 5 3 2" xfId="1466" xr:uid="{00000000-0005-0000-0000-0000E4190000}"/>
    <cellStyle name="Normal 2 8 2 5 3 2 2" xfId="13243" xr:uid="{00000000-0005-0000-0000-0000E5190000}"/>
    <cellStyle name="Normal 2 8 2 5 3 2 2 2" xfId="36812" xr:uid="{00000000-0005-0000-0000-0000E6190000}"/>
    <cellStyle name="Normal 2 8 2 5 3 2 3" xfId="7355" xr:uid="{00000000-0005-0000-0000-0000E7190000}"/>
    <cellStyle name="Normal 2 8 2 5 3 2 3 2" xfId="30924" xr:uid="{00000000-0005-0000-0000-0000E8190000}"/>
    <cellStyle name="Normal 2 8 2 5 3 2 4" xfId="19131" xr:uid="{00000000-0005-0000-0000-0000E9190000}"/>
    <cellStyle name="Normal 2 8 2 5 3 2 5" xfId="25036" xr:uid="{00000000-0005-0000-0000-0000EA190000}"/>
    <cellStyle name="Normal 2 8 2 5 3 3" xfId="2203" xr:uid="{00000000-0005-0000-0000-0000EB190000}"/>
    <cellStyle name="Normal 2 8 2 5 3 3 2" xfId="13979" xr:uid="{00000000-0005-0000-0000-0000EC190000}"/>
    <cellStyle name="Normal 2 8 2 5 3 3 2 2" xfId="37548" xr:uid="{00000000-0005-0000-0000-0000ED190000}"/>
    <cellStyle name="Normal 2 8 2 5 3 3 3" xfId="8091" xr:uid="{00000000-0005-0000-0000-0000EE190000}"/>
    <cellStyle name="Normal 2 8 2 5 3 3 3 2" xfId="31660" xr:uid="{00000000-0005-0000-0000-0000EF190000}"/>
    <cellStyle name="Normal 2 8 2 5 3 3 4" xfId="19867" xr:uid="{00000000-0005-0000-0000-0000F0190000}"/>
    <cellStyle name="Normal 2 8 2 5 3 3 5" xfId="25772" xr:uid="{00000000-0005-0000-0000-0000F1190000}"/>
    <cellStyle name="Normal 2 8 2 5 3 4" xfId="2939" xr:uid="{00000000-0005-0000-0000-0000F2190000}"/>
    <cellStyle name="Normal 2 8 2 5 3 4 2" xfId="14715" xr:uid="{00000000-0005-0000-0000-0000F3190000}"/>
    <cellStyle name="Normal 2 8 2 5 3 4 2 2" xfId="38284" xr:uid="{00000000-0005-0000-0000-0000F4190000}"/>
    <cellStyle name="Normal 2 8 2 5 3 4 3" xfId="8827" xr:uid="{00000000-0005-0000-0000-0000F5190000}"/>
    <cellStyle name="Normal 2 8 2 5 3 4 3 2" xfId="32396" xr:uid="{00000000-0005-0000-0000-0000F6190000}"/>
    <cellStyle name="Normal 2 8 2 5 3 4 4" xfId="20603" xr:uid="{00000000-0005-0000-0000-0000F7190000}"/>
    <cellStyle name="Normal 2 8 2 5 3 4 5" xfId="26508" xr:uid="{00000000-0005-0000-0000-0000F8190000}"/>
    <cellStyle name="Normal 2 8 2 5 3 5" xfId="3675" xr:uid="{00000000-0005-0000-0000-0000F9190000}"/>
    <cellStyle name="Normal 2 8 2 5 3 5 2" xfId="15451" xr:uid="{00000000-0005-0000-0000-0000FA190000}"/>
    <cellStyle name="Normal 2 8 2 5 3 5 2 2" xfId="39020" xr:uid="{00000000-0005-0000-0000-0000FB190000}"/>
    <cellStyle name="Normal 2 8 2 5 3 5 3" xfId="9563" xr:uid="{00000000-0005-0000-0000-0000FC190000}"/>
    <cellStyle name="Normal 2 8 2 5 3 5 3 2" xfId="33132" xr:uid="{00000000-0005-0000-0000-0000FD190000}"/>
    <cellStyle name="Normal 2 8 2 5 3 5 4" xfId="21339" xr:uid="{00000000-0005-0000-0000-0000FE190000}"/>
    <cellStyle name="Normal 2 8 2 5 3 5 5" xfId="27244" xr:uid="{00000000-0005-0000-0000-0000FF190000}"/>
    <cellStyle name="Normal 2 8 2 5 3 6" xfId="4411" xr:uid="{00000000-0005-0000-0000-0000001A0000}"/>
    <cellStyle name="Normal 2 8 2 5 3 6 2" xfId="16187" xr:uid="{00000000-0005-0000-0000-0000011A0000}"/>
    <cellStyle name="Normal 2 8 2 5 3 6 2 2" xfId="39756" xr:uid="{00000000-0005-0000-0000-0000021A0000}"/>
    <cellStyle name="Normal 2 8 2 5 3 6 3" xfId="10299" xr:uid="{00000000-0005-0000-0000-0000031A0000}"/>
    <cellStyle name="Normal 2 8 2 5 3 6 3 2" xfId="33868" xr:uid="{00000000-0005-0000-0000-0000041A0000}"/>
    <cellStyle name="Normal 2 8 2 5 3 6 4" xfId="22075" xr:uid="{00000000-0005-0000-0000-0000051A0000}"/>
    <cellStyle name="Normal 2 8 2 5 3 6 5" xfId="27980" xr:uid="{00000000-0005-0000-0000-0000061A0000}"/>
    <cellStyle name="Normal 2 8 2 5 3 7" xfId="5147" xr:uid="{00000000-0005-0000-0000-0000071A0000}"/>
    <cellStyle name="Normal 2 8 2 5 3 7 2" xfId="16923" xr:uid="{00000000-0005-0000-0000-0000081A0000}"/>
    <cellStyle name="Normal 2 8 2 5 3 7 2 2" xfId="40492" xr:uid="{00000000-0005-0000-0000-0000091A0000}"/>
    <cellStyle name="Normal 2 8 2 5 3 7 3" xfId="11035" xr:uid="{00000000-0005-0000-0000-00000A1A0000}"/>
    <cellStyle name="Normal 2 8 2 5 3 7 3 2" xfId="34604" xr:uid="{00000000-0005-0000-0000-00000B1A0000}"/>
    <cellStyle name="Normal 2 8 2 5 3 7 4" xfId="22811" xr:uid="{00000000-0005-0000-0000-00000C1A0000}"/>
    <cellStyle name="Normal 2 8 2 5 3 7 5" xfId="28716" xr:uid="{00000000-0005-0000-0000-00000D1A0000}"/>
    <cellStyle name="Normal 2 8 2 5 3 8" xfId="5883" xr:uid="{00000000-0005-0000-0000-00000E1A0000}"/>
    <cellStyle name="Normal 2 8 2 5 3 8 2" xfId="17659" xr:uid="{00000000-0005-0000-0000-00000F1A0000}"/>
    <cellStyle name="Normal 2 8 2 5 3 8 2 2" xfId="41228" xr:uid="{00000000-0005-0000-0000-0000101A0000}"/>
    <cellStyle name="Normal 2 8 2 5 3 8 3" xfId="11771" xr:uid="{00000000-0005-0000-0000-0000111A0000}"/>
    <cellStyle name="Normal 2 8 2 5 3 8 3 2" xfId="35340" xr:uid="{00000000-0005-0000-0000-0000121A0000}"/>
    <cellStyle name="Normal 2 8 2 5 3 8 4" xfId="23547" xr:uid="{00000000-0005-0000-0000-0000131A0000}"/>
    <cellStyle name="Normal 2 8 2 5 3 8 5" xfId="29452" xr:uid="{00000000-0005-0000-0000-0000141A0000}"/>
    <cellStyle name="Normal 2 8 2 5 3 9" xfId="12507" xr:uid="{00000000-0005-0000-0000-0000151A0000}"/>
    <cellStyle name="Normal 2 8 2 5 3 9 2" xfId="36076" xr:uid="{00000000-0005-0000-0000-0000161A0000}"/>
    <cellStyle name="Normal 2 8 2 5 4" xfId="526" xr:uid="{00000000-0005-0000-0000-0000171A0000}"/>
    <cellStyle name="Normal 2 8 2 5 4 10" xfId="6440" xr:uid="{00000000-0005-0000-0000-0000181A0000}"/>
    <cellStyle name="Normal 2 8 2 5 4 10 2" xfId="30009" xr:uid="{00000000-0005-0000-0000-0000191A0000}"/>
    <cellStyle name="Normal 2 8 2 5 4 11" xfId="18216" xr:uid="{00000000-0005-0000-0000-00001A1A0000}"/>
    <cellStyle name="Normal 2 8 2 5 4 12" xfId="24121" xr:uid="{00000000-0005-0000-0000-00001B1A0000}"/>
    <cellStyle name="Normal 2 8 2 5 4 13" xfId="41785" xr:uid="{00000000-0005-0000-0000-00001C1A0000}"/>
    <cellStyle name="Normal 2 8 2 5 4 2" xfId="1287" xr:uid="{00000000-0005-0000-0000-00001D1A0000}"/>
    <cellStyle name="Normal 2 8 2 5 4 2 2" xfId="13064" xr:uid="{00000000-0005-0000-0000-00001E1A0000}"/>
    <cellStyle name="Normal 2 8 2 5 4 2 2 2" xfId="36633" xr:uid="{00000000-0005-0000-0000-00001F1A0000}"/>
    <cellStyle name="Normal 2 8 2 5 4 2 3" xfId="7176" xr:uid="{00000000-0005-0000-0000-0000201A0000}"/>
    <cellStyle name="Normal 2 8 2 5 4 2 3 2" xfId="30745" xr:uid="{00000000-0005-0000-0000-0000211A0000}"/>
    <cellStyle name="Normal 2 8 2 5 4 2 4" xfId="18952" xr:uid="{00000000-0005-0000-0000-0000221A0000}"/>
    <cellStyle name="Normal 2 8 2 5 4 2 5" xfId="24857" xr:uid="{00000000-0005-0000-0000-0000231A0000}"/>
    <cellStyle name="Normal 2 8 2 5 4 3" xfId="2024" xr:uid="{00000000-0005-0000-0000-0000241A0000}"/>
    <cellStyle name="Normal 2 8 2 5 4 3 2" xfId="13800" xr:uid="{00000000-0005-0000-0000-0000251A0000}"/>
    <cellStyle name="Normal 2 8 2 5 4 3 2 2" xfId="37369" xr:uid="{00000000-0005-0000-0000-0000261A0000}"/>
    <cellStyle name="Normal 2 8 2 5 4 3 3" xfId="7912" xr:uid="{00000000-0005-0000-0000-0000271A0000}"/>
    <cellStyle name="Normal 2 8 2 5 4 3 3 2" xfId="31481" xr:uid="{00000000-0005-0000-0000-0000281A0000}"/>
    <cellStyle name="Normal 2 8 2 5 4 3 4" xfId="19688" xr:uid="{00000000-0005-0000-0000-0000291A0000}"/>
    <cellStyle name="Normal 2 8 2 5 4 3 5" xfId="25593" xr:uid="{00000000-0005-0000-0000-00002A1A0000}"/>
    <cellStyle name="Normal 2 8 2 5 4 4" xfId="2760" xr:uid="{00000000-0005-0000-0000-00002B1A0000}"/>
    <cellStyle name="Normal 2 8 2 5 4 4 2" xfId="14536" xr:uid="{00000000-0005-0000-0000-00002C1A0000}"/>
    <cellStyle name="Normal 2 8 2 5 4 4 2 2" xfId="38105" xr:uid="{00000000-0005-0000-0000-00002D1A0000}"/>
    <cellStyle name="Normal 2 8 2 5 4 4 3" xfId="8648" xr:uid="{00000000-0005-0000-0000-00002E1A0000}"/>
    <cellStyle name="Normal 2 8 2 5 4 4 3 2" xfId="32217" xr:uid="{00000000-0005-0000-0000-00002F1A0000}"/>
    <cellStyle name="Normal 2 8 2 5 4 4 4" xfId="20424" xr:uid="{00000000-0005-0000-0000-0000301A0000}"/>
    <cellStyle name="Normal 2 8 2 5 4 4 5" xfId="26329" xr:uid="{00000000-0005-0000-0000-0000311A0000}"/>
    <cellStyle name="Normal 2 8 2 5 4 5" xfId="3496" xr:uid="{00000000-0005-0000-0000-0000321A0000}"/>
    <cellStyle name="Normal 2 8 2 5 4 5 2" xfId="15272" xr:uid="{00000000-0005-0000-0000-0000331A0000}"/>
    <cellStyle name="Normal 2 8 2 5 4 5 2 2" xfId="38841" xr:uid="{00000000-0005-0000-0000-0000341A0000}"/>
    <cellStyle name="Normal 2 8 2 5 4 5 3" xfId="9384" xr:uid="{00000000-0005-0000-0000-0000351A0000}"/>
    <cellStyle name="Normal 2 8 2 5 4 5 3 2" xfId="32953" xr:uid="{00000000-0005-0000-0000-0000361A0000}"/>
    <cellStyle name="Normal 2 8 2 5 4 5 4" xfId="21160" xr:uid="{00000000-0005-0000-0000-0000371A0000}"/>
    <cellStyle name="Normal 2 8 2 5 4 5 5" xfId="27065" xr:uid="{00000000-0005-0000-0000-0000381A0000}"/>
    <cellStyle name="Normal 2 8 2 5 4 6" xfId="4232" xr:uid="{00000000-0005-0000-0000-0000391A0000}"/>
    <cellStyle name="Normal 2 8 2 5 4 6 2" xfId="16008" xr:uid="{00000000-0005-0000-0000-00003A1A0000}"/>
    <cellStyle name="Normal 2 8 2 5 4 6 2 2" xfId="39577" xr:uid="{00000000-0005-0000-0000-00003B1A0000}"/>
    <cellStyle name="Normal 2 8 2 5 4 6 3" xfId="10120" xr:uid="{00000000-0005-0000-0000-00003C1A0000}"/>
    <cellStyle name="Normal 2 8 2 5 4 6 3 2" xfId="33689" xr:uid="{00000000-0005-0000-0000-00003D1A0000}"/>
    <cellStyle name="Normal 2 8 2 5 4 6 4" xfId="21896" xr:uid="{00000000-0005-0000-0000-00003E1A0000}"/>
    <cellStyle name="Normal 2 8 2 5 4 6 5" xfId="27801" xr:uid="{00000000-0005-0000-0000-00003F1A0000}"/>
    <cellStyle name="Normal 2 8 2 5 4 7" xfId="4968" xr:uid="{00000000-0005-0000-0000-0000401A0000}"/>
    <cellStyle name="Normal 2 8 2 5 4 7 2" xfId="16744" xr:uid="{00000000-0005-0000-0000-0000411A0000}"/>
    <cellStyle name="Normal 2 8 2 5 4 7 2 2" xfId="40313" xr:uid="{00000000-0005-0000-0000-0000421A0000}"/>
    <cellStyle name="Normal 2 8 2 5 4 7 3" xfId="10856" xr:uid="{00000000-0005-0000-0000-0000431A0000}"/>
    <cellStyle name="Normal 2 8 2 5 4 7 3 2" xfId="34425" xr:uid="{00000000-0005-0000-0000-0000441A0000}"/>
    <cellStyle name="Normal 2 8 2 5 4 7 4" xfId="22632" xr:uid="{00000000-0005-0000-0000-0000451A0000}"/>
    <cellStyle name="Normal 2 8 2 5 4 7 5" xfId="28537" xr:uid="{00000000-0005-0000-0000-0000461A0000}"/>
    <cellStyle name="Normal 2 8 2 5 4 8" xfId="5704" xr:uid="{00000000-0005-0000-0000-0000471A0000}"/>
    <cellStyle name="Normal 2 8 2 5 4 8 2" xfId="17480" xr:uid="{00000000-0005-0000-0000-0000481A0000}"/>
    <cellStyle name="Normal 2 8 2 5 4 8 2 2" xfId="41049" xr:uid="{00000000-0005-0000-0000-0000491A0000}"/>
    <cellStyle name="Normal 2 8 2 5 4 8 3" xfId="11592" xr:uid="{00000000-0005-0000-0000-00004A1A0000}"/>
    <cellStyle name="Normal 2 8 2 5 4 8 3 2" xfId="35161" xr:uid="{00000000-0005-0000-0000-00004B1A0000}"/>
    <cellStyle name="Normal 2 8 2 5 4 8 4" xfId="23368" xr:uid="{00000000-0005-0000-0000-00004C1A0000}"/>
    <cellStyle name="Normal 2 8 2 5 4 8 5" xfId="29273" xr:uid="{00000000-0005-0000-0000-00004D1A0000}"/>
    <cellStyle name="Normal 2 8 2 5 4 9" xfId="12328" xr:uid="{00000000-0005-0000-0000-00004E1A0000}"/>
    <cellStyle name="Normal 2 8 2 5 4 9 2" xfId="35897" xr:uid="{00000000-0005-0000-0000-00004F1A0000}"/>
    <cellStyle name="Normal 2 8 2 5 5" xfId="1022" xr:uid="{00000000-0005-0000-0000-0000501A0000}"/>
    <cellStyle name="Normal 2 8 2 5 5 2" xfId="12801" xr:uid="{00000000-0005-0000-0000-0000511A0000}"/>
    <cellStyle name="Normal 2 8 2 5 5 2 2" xfId="36370" xr:uid="{00000000-0005-0000-0000-0000521A0000}"/>
    <cellStyle name="Normal 2 8 2 5 5 3" xfId="6913" xr:uid="{00000000-0005-0000-0000-0000531A0000}"/>
    <cellStyle name="Normal 2 8 2 5 5 3 2" xfId="30482" xr:uid="{00000000-0005-0000-0000-0000541A0000}"/>
    <cellStyle name="Normal 2 8 2 5 5 4" xfId="18689" xr:uid="{00000000-0005-0000-0000-0000551A0000}"/>
    <cellStyle name="Normal 2 8 2 5 5 5" xfId="24594" xr:uid="{00000000-0005-0000-0000-0000561A0000}"/>
    <cellStyle name="Normal 2 8 2 5 6" xfId="1761" xr:uid="{00000000-0005-0000-0000-0000571A0000}"/>
    <cellStyle name="Normal 2 8 2 5 6 2" xfId="13537" xr:uid="{00000000-0005-0000-0000-0000581A0000}"/>
    <cellStyle name="Normal 2 8 2 5 6 2 2" xfId="37106" xr:uid="{00000000-0005-0000-0000-0000591A0000}"/>
    <cellStyle name="Normal 2 8 2 5 6 3" xfId="7649" xr:uid="{00000000-0005-0000-0000-00005A1A0000}"/>
    <cellStyle name="Normal 2 8 2 5 6 3 2" xfId="31218" xr:uid="{00000000-0005-0000-0000-00005B1A0000}"/>
    <cellStyle name="Normal 2 8 2 5 6 4" xfId="19425" xr:uid="{00000000-0005-0000-0000-00005C1A0000}"/>
    <cellStyle name="Normal 2 8 2 5 6 5" xfId="25330" xr:uid="{00000000-0005-0000-0000-00005D1A0000}"/>
    <cellStyle name="Normal 2 8 2 5 7" xfId="2497" xr:uid="{00000000-0005-0000-0000-00005E1A0000}"/>
    <cellStyle name="Normal 2 8 2 5 7 2" xfId="14273" xr:uid="{00000000-0005-0000-0000-00005F1A0000}"/>
    <cellStyle name="Normal 2 8 2 5 7 2 2" xfId="37842" xr:uid="{00000000-0005-0000-0000-0000601A0000}"/>
    <cellStyle name="Normal 2 8 2 5 7 3" xfId="8385" xr:uid="{00000000-0005-0000-0000-0000611A0000}"/>
    <cellStyle name="Normal 2 8 2 5 7 3 2" xfId="31954" xr:uid="{00000000-0005-0000-0000-0000621A0000}"/>
    <cellStyle name="Normal 2 8 2 5 7 4" xfId="20161" xr:uid="{00000000-0005-0000-0000-0000631A0000}"/>
    <cellStyle name="Normal 2 8 2 5 7 5" xfId="26066" xr:uid="{00000000-0005-0000-0000-0000641A0000}"/>
    <cellStyle name="Normal 2 8 2 5 8" xfId="3233" xr:uid="{00000000-0005-0000-0000-0000651A0000}"/>
    <cellStyle name="Normal 2 8 2 5 8 2" xfId="15009" xr:uid="{00000000-0005-0000-0000-0000661A0000}"/>
    <cellStyle name="Normal 2 8 2 5 8 2 2" xfId="38578" xr:uid="{00000000-0005-0000-0000-0000671A0000}"/>
    <cellStyle name="Normal 2 8 2 5 8 3" xfId="9121" xr:uid="{00000000-0005-0000-0000-0000681A0000}"/>
    <cellStyle name="Normal 2 8 2 5 8 3 2" xfId="32690" xr:uid="{00000000-0005-0000-0000-0000691A0000}"/>
    <cellStyle name="Normal 2 8 2 5 8 4" xfId="20897" xr:uid="{00000000-0005-0000-0000-00006A1A0000}"/>
    <cellStyle name="Normal 2 8 2 5 8 5" xfId="26802" xr:uid="{00000000-0005-0000-0000-00006B1A0000}"/>
    <cellStyle name="Normal 2 8 2 5 9" xfId="3969" xr:uid="{00000000-0005-0000-0000-00006C1A0000}"/>
    <cellStyle name="Normal 2 8 2 5 9 2" xfId="15745" xr:uid="{00000000-0005-0000-0000-00006D1A0000}"/>
    <cellStyle name="Normal 2 8 2 5 9 2 2" xfId="39314" xr:uid="{00000000-0005-0000-0000-00006E1A0000}"/>
    <cellStyle name="Normal 2 8 2 5 9 3" xfId="9857" xr:uid="{00000000-0005-0000-0000-00006F1A0000}"/>
    <cellStyle name="Normal 2 8 2 5 9 3 2" xfId="33426" xr:uid="{00000000-0005-0000-0000-0000701A0000}"/>
    <cellStyle name="Normal 2 8 2 5 9 4" xfId="21633" xr:uid="{00000000-0005-0000-0000-0000711A0000}"/>
    <cellStyle name="Normal 2 8 2 5 9 5" xfId="27538" xr:uid="{00000000-0005-0000-0000-0000721A0000}"/>
    <cellStyle name="Normal 2 8 2 6" xfId="364" xr:uid="{00000000-0005-0000-0000-0000731A0000}"/>
    <cellStyle name="Normal 2 8 2 6 10" xfId="12168" xr:uid="{00000000-0005-0000-0000-0000741A0000}"/>
    <cellStyle name="Normal 2 8 2 6 10 2" xfId="35737" xr:uid="{00000000-0005-0000-0000-0000751A0000}"/>
    <cellStyle name="Normal 2 8 2 6 11" xfId="6280" xr:uid="{00000000-0005-0000-0000-0000761A0000}"/>
    <cellStyle name="Normal 2 8 2 6 11 2" xfId="29849" xr:uid="{00000000-0005-0000-0000-0000771A0000}"/>
    <cellStyle name="Normal 2 8 2 6 12" xfId="18056" xr:uid="{00000000-0005-0000-0000-0000781A0000}"/>
    <cellStyle name="Normal 2 8 2 6 13" xfId="23961" xr:uid="{00000000-0005-0000-0000-0000791A0000}"/>
    <cellStyle name="Normal 2 8 2 6 14" xfId="41625" xr:uid="{00000000-0005-0000-0000-00007A1A0000}"/>
    <cellStyle name="Normal 2 8 2 6 2" xfId="809" xr:uid="{00000000-0005-0000-0000-00007B1A0000}"/>
    <cellStyle name="Normal 2 8 2 6 2 10" xfId="6722" xr:uid="{00000000-0005-0000-0000-00007C1A0000}"/>
    <cellStyle name="Normal 2 8 2 6 2 10 2" xfId="30291" xr:uid="{00000000-0005-0000-0000-00007D1A0000}"/>
    <cellStyle name="Normal 2 8 2 6 2 11" xfId="18498" xr:uid="{00000000-0005-0000-0000-00007E1A0000}"/>
    <cellStyle name="Normal 2 8 2 6 2 12" xfId="24403" xr:uid="{00000000-0005-0000-0000-00007F1A0000}"/>
    <cellStyle name="Normal 2 8 2 6 2 13" xfId="42067" xr:uid="{00000000-0005-0000-0000-0000801A0000}"/>
    <cellStyle name="Normal 2 8 2 6 2 2" xfId="1569" xr:uid="{00000000-0005-0000-0000-0000811A0000}"/>
    <cellStyle name="Normal 2 8 2 6 2 2 2" xfId="13346" xr:uid="{00000000-0005-0000-0000-0000821A0000}"/>
    <cellStyle name="Normal 2 8 2 6 2 2 2 2" xfId="36915" xr:uid="{00000000-0005-0000-0000-0000831A0000}"/>
    <cellStyle name="Normal 2 8 2 6 2 2 3" xfId="7458" xr:uid="{00000000-0005-0000-0000-0000841A0000}"/>
    <cellStyle name="Normal 2 8 2 6 2 2 3 2" xfId="31027" xr:uid="{00000000-0005-0000-0000-0000851A0000}"/>
    <cellStyle name="Normal 2 8 2 6 2 2 4" xfId="19234" xr:uid="{00000000-0005-0000-0000-0000861A0000}"/>
    <cellStyle name="Normal 2 8 2 6 2 2 5" xfId="25139" xr:uid="{00000000-0005-0000-0000-0000871A0000}"/>
    <cellStyle name="Normal 2 8 2 6 2 3" xfId="2306" xr:uid="{00000000-0005-0000-0000-0000881A0000}"/>
    <cellStyle name="Normal 2 8 2 6 2 3 2" xfId="14082" xr:uid="{00000000-0005-0000-0000-0000891A0000}"/>
    <cellStyle name="Normal 2 8 2 6 2 3 2 2" xfId="37651" xr:uid="{00000000-0005-0000-0000-00008A1A0000}"/>
    <cellStyle name="Normal 2 8 2 6 2 3 3" xfId="8194" xr:uid="{00000000-0005-0000-0000-00008B1A0000}"/>
    <cellStyle name="Normal 2 8 2 6 2 3 3 2" xfId="31763" xr:uid="{00000000-0005-0000-0000-00008C1A0000}"/>
    <cellStyle name="Normal 2 8 2 6 2 3 4" xfId="19970" xr:uid="{00000000-0005-0000-0000-00008D1A0000}"/>
    <cellStyle name="Normal 2 8 2 6 2 3 5" xfId="25875" xr:uid="{00000000-0005-0000-0000-00008E1A0000}"/>
    <cellStyle name="Normal 2 8 2 6 2 4" xfId="3042" xr:uid="{00000000-0005-0000-0000-00008F1A0000}"/>
    <cellStyle name="Normal 2 8 2 6 2 4 2" xfId="14818" xr:uid="{00000000-0005-0000-0000-0000901A0000}"/>
    <cellStyle name="Normal 2 8 2 6 2 4 2 2" xfId="38387" xr:uid="{00000000-0005-0000-0000-0000911A0000}"/>
    <cellStyle name="Normal 2 8 2 6 2 4 3" xfId="8930" xr:uid="{00000000-0005-0000-0000-0000921A0000}"/>
    <cellStyle name="Normal 2 8 2 6 2 4 3 2" xfId="32499" xr:uid="{00000000-0005-0000-0000-0000931A0000}"/>
    <cellStyle name="Normal 2 8 2 6 2 4 4" xfId="20706" xr:uid="{00000000-0005-0000-0000-0000941A0000}"/>
    <cellStyle name="Normal 2 8 2 6 2 4 5" xfId="26611" xr:uid="{00000000-0005-0000-0000-0000951A0000}"/>
    <cellStyle name="Normal 2 8 2 6 2 5" xfId="3778" xr:uid="{00000000-0005-0000-0000-0000961A0000}"/>
    <cellStyle name="Normal 2 8 2 6 2 5 2" xfId="15554" xr:uid="{00000000-0005-0000-0000-0000971A0000}"/>
    <cellStyle name="Normal 2 8 2 6 2 5 2 2" xfId="39123" xr:uid="{00000000-0005-0000-0000-0000981A0000}"/>
    <cellStyle name="Normal 2 8 2 6 2 5 3" xfId="9666" xr:uid="{00000000-0005-0000-0000-0000991A0000}"/>
    <cellStyle name="Normal 2 8 2 6 2 5 3 2" xfId="33235" xr:uid="{00000000-0005-0000-0000-00009A1A0000}"/>
    <cellStyle name="Normal 2 8 2 6 2 5 4" xfId="21442" xr:uid="{00000000-0005-0000-0000-00009B1A0000}"/>
    <cellStyle name="Normal 2 8 2 6 2 5 5" xfId="27347" xr:uid="{00000000-0005-0000-0000-00009C1A0000}"/>
    <cellStyle name="Normal 2 8 2 6 2 6" xfId="4514" xr:uid="{00000000-0005-0000-0000-00009D1A0000}"/>
    <cellStyle name="Normal 2 8 2 6 2 6 2" xfId="16290" xr:uid="{00000000-0005-0000-0000-00009E1A0000}"/>
    <cellStyle name="Normal 2 8 2 6 2 6 2 2" xfId="39859" xr:uid="{00000000-0005-0000-0000-00009F1A0000}"/>
    <cellStyle name="Normal 2 8 2 6 2 6 3" xfId="10402" xr:uid="{00000000-0005-0000-0000-0000A01A0000}"/>
    <cellStyle name="Normal 2 8 2 6 2 6 3 2" xfId="33971" xr:uid="{00000000-0005-0000-0000-0000A11A0000}"/>
    <cellStyle name="Normal 2 8 2 6 2 6 4" xfId="22178" xr:uid="{00000000-0005-0000-0000-0000A21A0000}"/>
    <cellStyle name="Normal 2 8 2 6 2 6 5" xfId="28083" xr:uid="{00000000-0005-0000-0000-0000A31A0000}"/>
    <cellStyle name="Normal 2 8 2 6 2 7" xfId="5250" xr:uid="{00000000-0005-0000-0000-0000A41A0000}"/>
    <cellStyle name="Normal 2 8 2 6 2 7 2" xfId="17026" xr:uid="{00000000-0005-0000-0000-0000A51A0000}"/>
    <cellStyle name="Normal 2 8 2 6 2 7 2 2" xfId="40595" xr:uid="{00000000-0005-0000-0000-0000A61A0000}"/>
    <cellStyle name="Normal 2 8 2 6 2 7 3" xfId="11138" xr:uid="{00000000-0005-0000-0000-0000A71A0000}"/>
    <cellStyle name="Normal 2 8 2 6 2 7 3 2" xfId="34707" xr:uid="{00000000-0005-0000-0000-0000A81A0000}"/>
    <cellStyle name="Normal 2 8 2 6 2 7 4" xfId="22914" xr:uid="{00000000-0005-0000-0000-0000A91A0000}"/>
    <cellStyle name="Normal 2 8 2 6 2 7 5" xfId="28819" xr:uid="{00000000-0005-0000-0000-0000AA1A0000}"/>
    <cellStyle name="Normal 2 8 2 6 2 8" xfId="5986" xr:uid="{00000000-0005-0000-0000-0000AB1A0000}"/>
    <cellStyle name="Normal 2 8 2 6 2 8 2" xfId="17762" xr:uid="{00000000-0005-0000-0000-0000AC1A0000}"/>
    <cellStyle name="Normal 2 8 2 6 2 8 2 2" xfId="41331" xr:uid="{00000000-0005-0000-0000-0000AD1A0000}"/>
    <cellStyle name="Normal 2 8 2 6 2 8 3" xfId="11874" xr:uid="{00000000-0005-0000-0000-0000AE1A0000}"/>
    <cellStyle name="Normal 2 8 2 6 2 8 3 2" xfId="35443" xr:uid="{00000000-0005-0000-0000-0000AF1A0000}"/>
    <cellStyle name="Normal 2 8 2 6 2 8 4" xfId="23650" xr:uid="{00000000-0005-0000-0000-0000B01A0000}"/>
    <cellStyle name="Normal 2 8 2 6 2 8 5" xfId="29555" xr:uid="{00000000-0005-0000-0000-0000B11A0000}"/>
    <cellStyle name="Normal 2 8 2 6 2 9" xfId="12610" xr:uid="{00000000-0005-0000-0000-0000B21A0000}"/>
    <cellStyle name="Normal 2 8 2 6 2 9 2" xfId="36179" xr:uid="{00000000-0005-0000-0000-0000B31A0000}"/>
    <cellStyle name="Normal 2 8 2 6 3" xfId="1126" xr:uid="{00000000-0005-0000-0000-0000B41A0000}"/>
    <cellStyle name="Normal 2 8 2 6 3 2" xfId="12904" xr:uid="{00000000-0005-0000-0000-0000B51A0000}"/>
    <cellStyle name="Normal 2 8 2 6 3 2 2" xfId="36473" xr:uid="{00000000-0005-0000-0000-0000B61A0000}"/>
    <cellStyle name="Normal 2 8 2 6 3 3" xfId="7016" xr:uid="{00000000-0005-0000-0000-0000B71A0000}"/>
    <cellStyle name="Normal 2 8 2 6 3 3 2" xfId="30585" xr:uid="{00000000-0005-0000-0000-0000B81A0000}"/>
    <cellStyle name="Normal 2 8 2 6 3 4" xfId="18792" xr:uid="{00000000-0005-0000-0000-0000B91A0000}"/>
    <cellStyle name="Normal 2 8 2 6 3 5" xfId="24697" xr:uid="{00000000-0005-0000-0000-0000BA1A0000}"/>
    <cellStyle name="Normal 2 8 2 6 4" xfId="1864" xr:uid="{00000000-0005-0000-0000-0000BB1A0000}"/>
    <cellStyle name="Normal 2 8 2 6 4 2" xfId="13640" xr:uid="{00000000-0005-0000-0000-0000BC1A0000}"/>
    <cellStyle name="Normal 2 8 2 6 4 2 2" xfId="37209" xr:uid="{00000000-0005-0000-0000-0000BD1A0000}"/>
    <cellStyle name="Normal 2 8 2 6 4 3" xfId="7752" xr:uid="{00000000-0005-0000-0000-0000BE1A0000}"/>
    <cellStyle name="Normal 2 8 2 6 4 3 2" xfId="31321" xr:uid="{00000000-0005-0000-0000-0000BF1A0000}"/>
    <cellStyle name="Normal 2 8 2 6 4 4" xfId="19528" xr:uid="{00000000-0005-0000-0000-0000C01A0000}"/>
    <cellStyle name="Normal 2 8 2 6 4 5" xfId="25433" xr:uid="{00000000-0005-0000-0000-0000C11A0000}"/>
    <cellStyle name="Normal 2 8 2 6 5" xfId="2600" xr:uid="{00000000-0005-0000-0000-0000C21A0000}"/>
    <cellStyle name="Normal 2 8 2 6 5 2" xfId="14376" xr:uid="{00000000-0005-0000-0000-0000C31A0000}"/>
    <cellStyle name="Normal 2 8 2 6 5 2 2" xfId="37945" xr:uid="{00000000-0005-0000-0000-0000C41A0000}"/>
    <cellStyle name="Normal 2 8 2 6 5 3" xfId="8488" xr:uid="{00000000-0005-0000-0000-0000C51A0000}"/>
    <cellStyle name="Normal 2 8 2 6 5 3 2" xfId="32057" xr:uid="{00000000-0005-0000-0000-0000C61A0000}"/>
    <cellStyle name="Normal 2 8 2 6 5 4" xfId="20264" xr:uid="{00000000-0005-0000-0000-0000C71A0000}"/>
    <cellStyle name="Normal 2 8 2 6 5 5" xfId="26169" xr:uid="{00000000-0005-0000-0000-0000C81A0000}"/>
    <cellStyle name="Normal 2 8 2 6 6" xfId="3336" xr:uid="{00000000-0005-0000-0000-0000C91A0000}"/>
    <cellStyle name="Normal 2 8 2 6 6 2" xfId="15112" xr:uid="{00000000-0005-0000-0000-0000CA1A0000}"/>
    <cellStyle name="Normal 2 8 2 6 6 2 2" xfId="38681" xr:uid="{00000000-0005-0000-0000-0000CB1A0000}"/>
    <cellStyle name="Normal 2 8 2 6 6 3" xfId="9224" xr:uid="{00000000-0005-0000-0000-0000CC1A0000}"/>
    <cellStyle name="Normal 2 8 2 6 6 3 2" xfId="32793" xr:uid="{00000000-0005-0000-0000-0000CD1A0000}"/>
    <cellStyle name="Normal 2 8 2 6 6 4" xfId="21000" xr:uid="{00000000-0005-0000-0000-0000CE1A0000}"/>
    <cellStyle name="Normal 2 8 2 6 6 5" xfId="26905" xr:uid="{00000000-0005-0000-0000-0000CF1A0000}"/>
    <cellStyle name="Normal 2 8 2 6 7" xfId="4072" xr:uid="{00000000-0005-0000-0000-0000D01A0000}"/>
    <cellStyle name="Normal 2 8 2 6 7 2" xfId="15848" xr:uid="{00000000-0005-0000-0000-0000D11A0000}"/>
    <cellStyle name="Normal 2 8 2 6 7 2 2" xfId="39417" xr:uid="{00000000-0005-0000-0000-0000D21A0000}"/>
    <cellStyle name="Normal 2 8 2 6 7 3" xfId="9960" xr:uid="{00000000-0005-0000-0000-0000D31A0000}"/>
    <cellStyle name="Normal 2 8 2 6 7 3 2" xfId="33529" xr:uid="{00000000-0005-0000-0000-0000D41A0000}"/>
    <cellStyle name="Normal 2 8 2 6 7 4" xfId="21736" xr:uid="{00000000-0005-0000-0000-0000D51A0000}"/>
    <cellStyle name="Normal 2 8 2 6 7 5" xfId="27641" xr:uid="{00000000-0005-0000-0000-0000D61A0000}"/>
    <cellStyle name="Normal 2 8 2 6 8" xfId="4808" xr:uid="{00000000-0005-0000-0000-0000D71A0000}"/>
    <cellStyle name="Normal 2 8 2 6 8 2" xfId="16584" xr:uid="{00000000-0005-0000-0000-0000D81A0000}"/>
    <cellStyle name="Normal 2 8 2 6 8 2 2" xfId="40153" xr:uid="{00000000-0005-0000-0000-0000D91A0000}"/>
    <cellStyle name="Normal 2 8 2 6 8 3" xfId="10696" xr:uid="{00000000-0005-0000-0000-0000DA1A0000}"/>
    <cellStyle name="Normal 2 8 2 6 8 3 2" xfId="34265" xr:uid="{00000000-0005-0000-0000-0000DB1A0000}"/>
    <cellStyle name="Normal 2 8 2 6 8 4" xfId="22472" xr:uid="{00000000-0005-0000-0000-0000DC1A0000}"/>
    <cellStyle name="Normal 2 8 2 6 8 5" xfId="28377" xr:uid="{00000000-0005-0000-0000-0000DD1A0000}"/>
    <cellStyle name="Normal 2 8 2 6 9" xfId="5544" xr:uid="{00000000-0005-0000-0000-0000DE1A0000}"/>
    <cellStyle name="Normal 2 8 2 6 9 2" xfId="17320" xr:uid="{00000000-0005-0000-0000-0000DF1A0000}"/>
    <cellStyle name="Normal 2 8 2 6 9 2 2" xfId="40889" xr:uid="{00000000-0005-0000-0000-0000E01A0000}"/>
    <cellStyle name="Normal 2 8 2 6 9 3" xfId="11432" xr:uid="{00000000-0005-0000-0000-0000E11A0000}"/>
    <cellStyle name="Normal 2 8 2 6 9 3 2" xfId="35001" xr:uid="{00000000-0005-0000-0000-0000E21A0000}"/>
    <cellStyle name="Normal 2 8 2 6 9 4" xfId="23208" xr:uid="{00000000-0005-0000-0000-0000E31A0000}"/>
    <cellStyle name="Normal 2 8 2 6 9 5" xfId="29113" xr:uid="{00000000-0005-0000-0000-0000E41A0000}"/>
    <cellStyle name="Normal 2 8 2 7" xfId="657" xr:uid="{00000000-0005-0000-0000-0000E51A0000}"/>
    <cellStyle name="Normal 2 8 2 7 10" xfId="6571" xr:uid="{00000000-0005-0000-0000-0000E61A0000}"/>
    <cellStyle name="Normal 2 8 2 7 10 2" xfId="30140" xr:uid="{00000000-0005-0000-0000-0000E71A0000}"/>
    <cellStyle name="Normal 2 8 2 7 11" xfId="18347" xr:uid="{00000000-0005-0000-0000-0000E81A0000}"/>
    <cellStyle name="Normal 2 8 2 7 12" xfId="24252" xr:uid="{00000000-0005-0000-0000-0000E91A0000}"/>
    <cellStyle name="Normal 2 8 2 7 13" xfId="41916" xr:uid="{00000000-0005-0000-0000-0000EA1A0000}"/>
    <cellStyle name="Normal 2 8 2 7 2" xfId="1418" xr:uid="{00000000-0005-0000-0000-0000EB1A0000}"/>
    <cellStyle name="Normal 2 8 2 7 2 2" xfId="13195" xr:uid="{00000000-0005-0000-0000-0000EC1A0000}"/>
    <cellStyle name="Normal 2 8 2 7 2 2 2" xfId="36764" xr:uid="{00000000-0005-0000-0000-0000ED1A0000}"/>
    <cellStyle name="Normal 2 8 2 7 2 3" xfId="7307" xr:uid="{00000000-0005-0000-0000-0000EE1A0000}"/>
    <cellStyle name="Normal 2 8 2 7 2 3 2" xfId="30876" xr:uid="{00000000-0005-0000-0000-0000EF1A0000}"/>
    <cellStyle name="Normal 2 8 2 7 2 4" xfId="19083" xr:uid="{00000000-0005-0000-0000-0000F01A0000}"/>
    <cellStyle name="Normal 2 8 2 7 2 5" xfId="24988" xr:uid="{00000000-0005-0000-0000-0000F11A0000}"/>
    <cellStyle name="Normal 2 8 2 7 3" xfId="2155" xr:uid="{00000000-0005-0000-0000-0000F21A0000}"/>
    <cellStyle name="Normal 2 8 2 7 3 2" xfId="13931" xr:uid="{00000000-0005-0000-0000-0000F31A0000}"/>
    <cellStyle name="Normal 2 8 2 7 3 2 2" xfId="37500" xr:uid="{00000000-0005-0000-0000-0000F41A0000}"/>
    <cellStyle name="Normal 2 8 2 7 3 3" xfId="8043" xr:uid="{00000000-0005-0000-0000-0000F51A0000}"/>
    <cellStyle name="Normal 2 8 2 7 3 3 2" xfId="31612" xr:uid="{00000000-0005-0000-0000-0000F61A0000}"/>
    <cellStyle name="Normal 2 8 2 7 3 4" xfId="19819" xr:uid="{00000000-0005-0000-0000-0000F71A0000}"/>
    <cellStyle name="Normal 2 8 2 7 3 5" xfId="25724" xr:uid="{00000000-0005-0000-0000-0000F81A0000}"/>
    <cellStyle name="Normal 2 8 2 7 4" xfId="2891" xr:uid="{00000000-0005-0000-0000-0000F91A0000}"/>
    <cellStyle name="Normal 2 8 2 7 4 2" xfId="14667" xr:uid="{00000000-0005-0000-0000-0000FA1A0000}"/>
    <cellStyle name="Normal 2 8 2 7 4 2 2" xfId="38236" xr:uid="{00000000-0005-0000-0000-0000FB1A0000}"/>
    <cellStyle name="Normal 2 8 2 7 4 3" xfId="8779" xr:uid="{00000000-0005-0000-0000-0000FC1A0000}"/>
    <cellStyle name="Normal 2 8 2 7 4 3 2" xfId="32348" xr:uid="{00000000-0005-0000-0000-0000FD1A0000}"/>
    <cellStyle name="Normal 2 8 2 7 4 4" xfId="20555" xr:uid="{00000000-0005-0000-0000-0000FE1A0000}"/>
    <cellStyle name="Normal 2 8 2 7 4 5" xfId="26460" xr:uid="{00000000-0005-0000-0000-0000FF1A0000}"/>
    <cellStyle name="Normal 2 8 2 7 5" xfId="3627" xr:uid="{00000000-0005-0000-0000-0000001B0000}"/>
    <cellStyle name="Normal 2 8 2 7 5 2" xfId="15403" xr:uid="{00000000-0005-0000-0000-0000011B0000}"/>
    <cellStyle name="Normal 2 8 2 7 5 2 2" xfId="38972" xr:uid="{00000000-0005-0000-0000-0000021B0000}"/>
    <cellStyle name="Normal 2 8 2 7 5 3" xfId="9515" xr:uid="{00000000-0005-0000-0000-0000031B0000}"/>
    <cellStyle name="Normal 2 8 2 7 5 3 2" xfId="33084" xr:uid="{00000000-0005-0000-0000-0000041B0000}"/>
    <cellStyle name="Normal 2 8 2 7 5 4" xfId="21291" xr:uid="{00000000-0005-0000-0000-0000051B0000}"/>
    <cellStyle name="Normal 2 8 2 7 5 5" xfId="27196" xr:uid="{00000000-0005-0000-0000-0000061B0000}"/>
    <cellStyle name="Normal 2 8 2 7 6" xfId="4363" xr:uid="{00000000-0005-0000-0000-0000071B0000}"/>
    <cellStyle name="Normal 2 8 2 7 6 2" xfId="16139" xr:uid="{00000000-0005-0000-0000-0000081B0000}"/>
    <cellStyle name="Normal 2 8 2 7 6 2 2" xfId="39708" xr:uid="{00000000-0005-0000-0000-0000091B0000}"/>
    <cellStyle name="Normal 2 8 2 7 6 3" xfId="10251" xr:uid="{00000000-0005-0000-0000-00000A1B0000}"/>
    <cellStyle name="Normal 2 8 2 7 6 3 2" xfId="33820" xr:uid="{00000000-0005-0000-0000-00000B1B0000}"/>
    <cellStyle name="Normal 2 8 2 7 6 4" xfId="22027" xr:uid="{00000000-0005-0000-0000-00000C1B0000}"/>
    <cellStyle name="Normal 2 8 2 7 6 5" xfId="27932" xr:uid="{00000000-0005-0000-0000-00000D1B0000}"/>
    <cellStyle name="Normal 2 8 2 7 7" xfId="5099" xr:uid="{00000000-0005-0000-0000-00000E1B0000}"/>
    <cellStyle name="Normal 2 8 2 7 7 2" xfId="16875" xr:uid="{00000000-0005-0000-0000-00000F1B0000}"/>
    <cellStyle name="Normal 2 8 2 7 7 2 2" xfId="40444" xr:uid="{00000000-0005-0000-0000-0000101B0000}"/>
    <cellStyle name="Normal 2 8 2 7 7 3" xfId="10987" xr:uid="{00000000-0005-0000-0000-0000111B0000}"/>
    <cellStyle name="Normal 2 8 2 7 7 3 2" xfId="34556" xr:uid="{00000000-0005-0000-0000-0000121B0000}"/>
    <cellStyle name="Normal 2 8 2 7 7 4" xfId="22763" xr:uid="{00000000-0005-0000-0000-0000131B0000}"/>
    <cellStyle name="Normal 2 8 2 7 7 5" xfId="28668" xr:uid="{00000000-0005-0000-0000-0000141B0000}"/>
    <cellStyle name="Normal 2 8 2 7 8" xfId="5835" xr:uid="{00000000-0005-0000-0000-0000151B0000}"/>
    <cellStyle name="Normal 2 8 2 7 8 2" xfId="17611" xr:uid="{00000000-0005-0000-0000-0000161B0000}"/>
    <cellStyle name="Normal 2 8 2 7 8 2 2" xfId="41180" xr:uid="{00000000-0005-0000-0000-0000171B0000}"/>
    <cellStyle name="Normal 2 8 2 7 8 3" xfId="11723" xr:uid="{00000000-0005-0000-0000-0000181B0000}"/>
    <cellStyle name="Normal 2 8 2 7 8 3 2" xfId="35292" xr:uid="{00000000-0005-0000-0000-0000191B0000}"/>
    <cellStyle name="Normal 2 8 2 7 8 4" xfId="23499" xr:uid="{00000000-0005-0000-0000-00001A1B0000}"/>
    <cellStyle name="Normal 2 8 2 7 8 5" xfId="29404" xr:uid="{00000000-0005-0000-0000-00001B1B0000}"/>
    <cellStyle name="Normal 2 8 2 7 9" xfId="12459" xr:uid="{00000000-0005-0000-0000-00001C1B0000}"/>
    <cellStyle name="Normal 2 8 2 7 9 2" xfId="36028" xr:uid="{00000000-0005-0000-0000-00001D1B0000}"/>
    <cellStyle name="Normal 2 8 2 8" xfId="515" xr:uid="{00000000-0005-0000-0000-00001E1B0000}"/>
    <cellStyle name="Normal 2 8 2 8 10" xfId="6429" xr:uid="{00000000-0005-0000-0000-00001F1B0000}"/>
    <cellStyle name="Normal 2 8 2 8 10 2" xfId="29998" xr:uid="{00000000-0005-0000-0000-0000201B0000}"/>
    <cellStyle name="Normal 2 8 2 8 11" xfId="18205" xr:uid="{00000000-0005-0000-0000-0000211B0000}"/>
    <cellStyle name="Normal 2 8 2 8 12" xfId="24110" xr:uid="{00000000-0005-0000-0000-0000221B0000}"/>
    <cellStyle name="Normal 2 8 2 8 13" xfId="41774" xr:uid="{00000000-0005-0000-0000-0000231B0000}"/>
    <cellStyle name="Normal 2 8 2 8 2" xfId="1276" xr:uid="{00000000-0005-0000-0000-0000241B0000}"/>
    <cellStyle name="Normal 2 8 2 8 2 2" xfId="13053" xr:uid="{00000000-0005-0000-0000-0000251B0000}"/>
    <cellStyle name="Normal 2 8 2 8 2 2 2" xfId="36622" xr:uid="{00000000-0005-0000-0000-0000261B0000}"/>
    <cellStyle name="Normal 2 8 2 8 2 3" xfId="7165" xr:uid="{00000000-0005-0000-0000-0000271B0000}"/>
    <cellStyle name="Normal 2 8 2 8 2 3 2" xfId="30734" xr:uid="{00000000-0005-0000-0000-0000281B0000}"/>
    <cellStyle name="Normal 2 8 2 8 2 4" xfId="18941" xr:uid="{00000000-0005-0000-0000-0000291B0000}"/>
    <cellStyle name="Normal 2 8 2 8 2 5" xfId="24846" xr:uid="{00000000-0005-0000-0000-00002A1B0000}"/>
    <cellStyle name="Normal 2 8 2 8 3" xfId="2013" xr:uid="{00000000-0005-0000-0000-00002B1B0000}"/>
    <cellStyle name="Normal 2 8 2 8 3 2" xfId="13789" xr:uid="{00000000-0005-0000-0000-00002C1B0000}"/>
    <cellStyle name="Normal 2 8 2 8 3 2 2" xfId="37358" xr:uid="{00000000-0005-0000-0000-00002D1B0000}"/>
    <cellStyle name="Normal 2 8 2 8 3 3" xfId="7901" xr:uid="{00000000-0005-0000-0000-00002E1B0000}"/>
    <cellStyle name="Normal 2 8 2 8 3 3 2" xfId="31470" xr:uid="{00000000-0005-0000-0000-00002F1B0000}"/>
    <cellStyle name="Normal 2 8 2 8 3 4" xfId="19677" xr:uid="{00000000-0005-0000-0000-0000301B0000}"/>
    <cellStyle name="Normal 2 8 2 8 3 5" xfId="25582" xr:uid="{00000000-0005-0000-0000-0000311B0000}"/>
    <cellStyle name="Normal 2 8 2 8 4" xfId="2749" xr:uid="{00000000-0005-0000-0000-0000321B0000}"/>
    <cellStyle name="Normal 2 8 2 8 4 2" xfId="14525" xr:uid="{00000000-0005-0000-0000-0000331B0000}"/>
    <cellStyle name="Normal 2 8 2 8 4 2 2" xfId="38094" xr:uid="{00000000-0005-0000-0000-0000341B0000}"/>
    <cellStyle name="Normal 2 8 2 8 4 3" xfId="8637" xr:uid="{00000000-0005-0000-0000-0000351B0000}"/>
    <cellStyle name="Normal 2 8 2 8 4 3 2" xfId="32206" xr:uid="{00000000-0005-0000-0000-0000361B0000}"/>
    <cellStyle name="Normal 2 8 2 8 4 4" xfId="20413" xr:uid="{00000000-0005-0000-0000-0000371B0000}"/>
    <cellStyle name="Normal 2 8 2 8 4 5" xfId="26318" xr:uid="{00000000-0005-0000-0000-0000381B0000}"/>
    <cellStyle name="Normal 2 8 2 8 5" xfId="3485" xr:uid="{00000000-0005-0000-0000-0000391B0000}"/>
    <cellStyle name="Normal 2 8 2 8 5 2" xfId="15261" xr:uid="{00000000-0005-0000-0000-00003A1B0000}"/>
    <cellStyle name="Normal 2 8 2 8 5 2 2" xfId="38830" xr:uid="{00000000-0005-0000-0000-00003B1B0000}"/>
    <cellStyle name="Normal 2 8 2 8 5 3" xfId="9373" xr:uid="{00000000-0005-0000-0000-00003C1B0000}"/>
    <cellStyle name="Normal 2 8 2 8 5 3 2" xfId="32942" xr:uid="{00000000-0005-0000-0000-00003D1B0000}"/>
    <cellStyle name="Normal 2 8 2 8 5 4" xfId="21149" xr:uid="{00000000-0005-0000-0000-00003E1B0000}"/>
    <cellStyle name="Normal 2 8 2 8 5 5" xfId="27054" xr:uid="{00000000-0005-0000-0000-00003F1B0000}"/>
    <cellStyle name="Normal 2 8 2 8 6" xfId="4221" xr:uid="{00000000-0005-0000-0000-0000401B0000}"/>
    <cellStyle name="Normal 2 8 2 8 6 2" xfId="15997" xr:uid="{00000000-0005-0000-0000-0000411B0000}"/>
    <cellStyle name="Normal 2 8 2 8 6 2 2" xfId="39566" xr:uid="{00000000-0005-0000-0000-0000421B0000}"/>
    <cellStyle name="Normal 2 8 2 8 6 3" xfId="10109" xr:uid="{00000000-0005-0000-0000-0000431B0000}"/>
    <cellStyle name="Normal 2 8 2 8 6 3 2" xfId="33678" xr:uid="{00000000-0005-0000-0000-0000441B0000}"/>
    <cellStyle name="Normal 2 8 2 8 6 4" xfId="21885" xr:uid="{00000000-0005-0000-0000-0000451B0000}"/>
    <cellStyle name="Normal 2 8 2 8 6 5" xfId="27790" xr:uid="{00000000-0005-0000-0000-0000461B0000}"/>
    <cellStyle name="Normal 2 8 2 8 7" xfId="4957" xr:uid="{00000000-0005-0000-0000-0000471B0000}"/>
    <cellStyle name="Normal 2 8 2 8 7 2" xfId="16733" xr:uid="{00000000-0005-0000-0000-0000481B0000}"/>
    <cellStyle name="Normal 2 8 2 8 7 2 2" xfId="40302" xr:uid="{00000000-0005-0000-0000-0000491B0000}"/>
    <cellStyle name="Normal 2 8 2 8 7 3" xfId="10845" xr:uid="{00000000-0005-0000-0000-00004A1B0000}"/>
    <cellStyle name="Normal 2 8 2 8 7 3 2" xfId="34414" xr:uid="{00000000-0005-0000-0000-00004B1B0000}"/>
    <cellStyle name="Normal 2 8 2 8 7 4" xfId="22621" xr:uid="{00000000-0005-0000-0000-00004C1B0000}"/>
    <cellStyle name="Normal 2 8 2 8 7 5" xfId="28526" xr:uid="{00000000-0005-0000-0000-00004D1B0000}"/>
    <cellStyle name="Normal 2 8 2 8 8" xfId="5693" xr:uid="{00000000-0005-0000-0000-00004E1B0000}"/>
    <cellStyle name="Normal 2 8 2 8 8 2" xfId="17469" xr:uid="{00000000-0005-0000-0000-00004F1B0000}"/>
    <cellStyle name="Normal 2 8 2 8 8 2 2" xfId="41038" xr:uid="{00000000-0005-0000-0000-0000501B0000}"/>
    <cellStyle name="Normal 2 8 2 8 8 3" xfId="11581" xr:uid="{00000000-0005-0000-0000-0000511B0000}"/>
    <cellStyle name="Normal 2 8 2 8 8 3 2" xfId="35150" xr:uid="{00000000-0005-0000-0000-0000521B0000}"/>
    <cellStyle name="Normal 2 8 2 8 8 4" xfId="23357" xr:uid="{00000000-0005-0000-0000-0000531B0000}"/>
    <cellStyle name="Normal 2 8 2 8 8 5" xfId="29262" xr:uid="{00000000-0005-0000-0000-0000541B0000}"/>
    <cellStyle name="Normal 2 8 2 8 9" xfId="12317" xr:uid="{00000000-0005-0000-0000-0000551B0000}"/>
    <cellStyle name="Normal 2 8 2 8 9 2" xfId="35886" xr:uid="{00000000-0005-0000-0000-0000561B0000}"/>
    <cellStyle name="Normal 2 8 2 9" xfId="974" xr:uid="{00000000-0005-0000-0000-0000571B0000}"/>
    <cellStyle name="Normal 2 8 2 9 2" xfId="12753" xr:uid="{00000000-0005-0000-0000-0000581B0000}"/>
    <cellStyle name="Normal 2 8 2 9 2 2" xfId="36322" xr:uid="{00000000-0005-0000-0000-0000591B0000}"/>
    <cellStyle name="Normal 2 8 2 9 3" xfId="6865" xr:uid="{00000000-0005-0000-0000-00005A1B0000}"/>
    <cellStyle name="Normal 2 8 2 9 3 2" xfId="30434" xr:uid="{00000000-0005-0000-0000-00005B1B0000}"/>
    <cellStyle name="Normal 2 8 2 9 4" xfId="18641" xr:uid="{00000000-0005-0000-0000-00005C1B0000}"/>
    <cellStyle name="Normal 2 8 2 9 5" xfId="24546" xr:uid="{00000000-0005-0000-0000-00005D1B0000}"/>
    <cellStyle name="Normal 2 8 20" xfId="23804" xr:uid="{00000000-0005-0000-0000-00005E1B0000}"/>
    <cellStyle name="Normal 2 8 21" xfId="41468" xr:uid="{00000000-0005-0000-0000-00005F1B0000}"/>
    <cellStyle name="Normal 2 8 3" xfId="207" xr:uid="{00000000-0005-0000-0000-0000601B0000}"/>
    <cellStyle name="Normal 2 8 3 10" xfId="2455" xr:uid="{00000000-0005-0000-0000-0000611B0000}"/>
    <cellStyle name="Normal 2 8 3 10 2" xfId="14231" xr:uid="{00000000-0005-0000-0000-0000621B0000}"/>
    <cellStyle name="Normal 2 8 3 10 2 2" xfId="37800" xr:uid="{00000000-0005-0000-0000-0000631B0000}"/>
    <cellStyle name="Normal 2 8 3 10 3" xfId="8343" xr:uid="{00000000-0005-0000-0000-0000641B0000}"/>
    <cellStyle name="Normal 2 8 3 10 3 2" xfId="31912" xr:uid="{00000000-0005-0000-0000-0000651B0000}"/>
    <cellStyle name="Normal 2 8 3 10 4" xfId="20119" xr:uid="{00000000-0005-0000-0000-0000661B0000}"/>
    <cellStyle name="Normal 2 8 3 10 5" xfId="26024" xr:uid="{00000000-0005-0000-0000-0000671B0000}"/>
    <cellStyle name="Normal 2 8 3 11" xfId="3191" xr:uid="{00000000-0005-0000-0000-0000681B0000}"/>
    <cellStyle name="Normal 2 8 3 11 2" xfId="14967" xr:uid="{00000000-0005-0000-0000-0000691B0000}"/>
    <cellStyle name="Normal 2 8 3 11 2 2" xfId="38536" xr:uid="{00000000-0005-0000-0000-00006A1B0000}"/>
    <cellStyle name="Normal 2 8 3 11 3" xfId="9079" xr:uid="{00000000-0005-0000-0000-00006B1B0000}"/>
    <cellStyle name="Normal 2 8 3 11 3 2" xfId="32648" xr:uid="{00000000-0005-0000-0000-00006C1B0000}"/>
    <cellStyle name="Normal 2 8 3 11 4" xfId="20855" xr:uid="{00000000-0005-0000-0000-00006D1B0000}"/>
    <cellStyle name="Normal 2 8 3 11 5" xfId="26760" xr:uid="{00000000-0005-0000-0000-00006E1B0000}"/>
    <cellStyle name="Normal 2 8 3 12" xfId="3927" xr:uid="{00000000-0005-0000-0000-00006F1B0000}"/>
    <cellStyle name="Normal 2 8 3 12 2" xfId="15703" xr:uid="{00000000-0005-0000-0000-0000701B0000}"/>
    <cellStyle name="Normal 2 8 3 12 2 2" xfId="39272" xr:uid="{00000000-0005-0000-0000-0000711B0000}"/>
    <cellStyle name="Normal 2 8 3 12 3" xfId="9815" xr:uid="{00000000-0005-0000-0000-0000721B0000}"/>
    <cellStyle name="Normal 2 8 3 12 3 2" xfId="33384" xr:uid="{00000000-0005-0000-0000-0000731B0000}"/>
    <cellStyle name="Normal 2 8 3 12 4" xfId="21591" xr:uid="{00000000-0005-0000-0000-0000741B0000}"/>
    <cellStyle name="Normal 2 8 3 12 5" xfId="27496" xr:uid="{00000000-0005-0000-0000-0000751B0000}"/>
    <cellStyle name="Normal 2 8 3 13" xfId="4663" xr:uid="{00000000-0005-0000-0000-0000761B0000}"/>
    <cellStyle name="Normal 2 8 3 13 2" xfId="16439" xr:uid="{00000000-0005-0000-0000-0000771B0000}"/>
    <cellStyle name="Normal 2 8 3 13 2 2" xfId="40008" xr:uid="{00000000-0005-0000-0000-0000781B0000}"/>
    <cellStyle name="Normal 2 8 3 13 3" xfId="10551" xr:uid="{00000000-0005-0000-0000-0000791B0000}"/>
    <cellStyle name="Normal 2 8 3 13 3 2" xfId="34120" xr:uid="{00000000-0005-0000-0000-00007A1B0000}"/>
    <cellStyle name="Normal 2 8 3 13 4" xfId="22327" xr:uid="{00000000-0005-0000-0000-00007B1B0000}"/>
    <cellStyle name="Normal 2 8 3 13 5" xfId="28232" xr:uid="{00000000-0005-0000-0000-00007C1B0000}"/>
    <cellStyle name="Normal 2 8 3 14" xfId="5399" xr:uid="{00000000-0005-0000-0000-00007D1B0000}"/>
    <cellStyle name="Normal 2 8 3 14 2" xfId="17175" xr:uid="{00000000-0005-0000-0000-00007E1B0000}"/>
    <cellStyle name="Normal 2 8 3 14 2 2" xfId="40744" xr:uid="{00000000-0005-0000-0000-00007F1B0000}"/>
    <cellStyle name="Normal 2 8 3 14 3" xfId="11287" xr:uid="{00000000-0005-0000-0000-0000801B0000}"/>
    <cellStyle name="Normal 2 8 3 14 3 2" xfId="34856" xr:uid="{00000000-0005-0000-0000-0000811B0000}"/>
    <cellStyle name="Normal 2 8 3 14 4" xfId="23063" xr:uid="{00000000-0005-0000-0000-0000821B0000}"/>
    <cellStyle name="Normal 2 8 3 14 5" xfId="28968" xr:uid="{00000000-0005-0000-0000-0000831B0000}"/>
    <cellStyle name="Normal 2 8 3 15" xfId="12023" xr:uid="{00000000-0005-0000-0000-0000841B0000}"/>
    <cellStyle name="Normal 2 8 3 15 2" xfId="35592" xr:uid="{00000000-0005-0000-0000-0000851B0000}"/>
    <cellStyle name="Normal 2 8 3 16" xfId="6135" xr:uid="{00000000-0005-0000-0000-0000861B0000}"/>
    <cellStyle name="Normal 2 8 3 16 2" xfId="29704" xr:uid="{00000000-0005-0000-0000-0000871B0000}"/>
    <cellStyle name="Normal 2 8 3 17" xfId="17911" xr:uid="{00000000-0005-0000-0000-0000881B0000}"/>
    <cellStyle name="Normal 2 8 3 18" xfId="23816" xr:uid="{00000000-0005-0000-0000-0000891B0000}"/>
    <cellStyle name="Normal 2 8 3 19" xfId="41480" xr:uid="{00000000-0005-0000-0000-00008A1B0000}"/>
    <cellStyle name="Normal 2 8 3 2" xfId="231" xr:uid="{00000000-0005-0000-0000-00008B1B0000}"/>
    <cellStyle name="Normal 2 8 3 2 10" xfId="3215" xr:uid="{00000000-0005-0000-0000-00008C1B0000}"/>
    <cellStyle name="Normal 2 8 3 2 10 2" xfId="14991" xr:uid="{00000000-0005-0000-0000-00008D1B0000}"/>
    <cellStyle name="Normal 2 8 3 2 10 2 2" xfId="38560" xr:uid="{00000000-0005-0000-0000-00008E1B0000}"/>
    <cellStyle name="Normal 2 8 3 2 10 3" xfId="9103" xr:uid="{00000000-0005-0000-0000-00008F1B0000}"/>
    <cellStyle name="Normal 2 8 3 2 10 3 2" xfId="32672" xr:uid="{00000000-0005-0000-0000-0000901B0000}"/>
    <cellStyle name="Normal 2 8 3 2 10 4" xfId="20879" xr:uid="{00000000-0005-0000-0000-0000911B0000}"/>
    <cellStyle name="Normal 2 8 3 2 10 5" xfId="26784" xr:uid="{00000000-0005-0000-0000-0000921B0000}"/>
    <cellStyle name="Normal 2 8 3 2 11" xfId="3951" xr:uid="{00000000-0005-0000-0000-0000931B0000}"/>
    <cellStyle name="Normal 2 8 3 2 11 2" xfId="15727" xr:uid="{00000000-0005-0000-0000-0000941B0000}"/>
    <cellStyle name="Normal 2 8 3 2 11 2 2" xfId="39296" xr:uid="{00000000-0005-0000-0000-0000951B0000}"/>
    <cellStyle name="Normal 2 8 3 2 11 3" xfId="9839" xr:uid="{00000000-0005-0000-0000-0000961B0000}"/>
    <cellStyle name="Normal 2 8 3 2 11 3 2" xfId="33408" xr:uid="{00000000-0005-0000-0000-0000971B0000}"/>
    <cellStyle name="Normal 2 8 3 2 11 4" xfId="21615" xr:uid="{00000000-0005-0000-0000-0000981B0000}"/>
    <cellStyle name="Normal 2 8 3 2 11 5" xfId="27520" xr:uid="{00000000-0005-0000-0000-0000991B0000}"/>
    <cellStyle name="Normal 2 8 3 2 12" xfId="4687" xr:uid="{00000000-0005-0000-0000-00009A1B0000}"/>
    <cellStyle name="Normal 2 8 3 2 12 2" xfId="16463" xr:uid="{00000000-0005-0000-0000-00009B1B0000}"/>
    <cellStyle name="Normal 2 8 3 2 12 2 2" xfId="40032" xr:uid="{00000000-0005-0000-0000-00009C1B0000}"/>
    <cellStyle name="Normal 2 8 3 2 12 3" xfId="10575" xr:uid="{00000000-0005-0000-0000-00009D1B0000}"/>
    <cellStyle name="Normal 2 8 3 2 12 3 2" xfId="34144" xr:uid="{00000000-0005-0000-0000-00009E1B0000}"/>
    <cellStyle name="Normal 2 8 3 2 12 4" xfId="22351" xr:uid="{00000000-0005-0000-0000-00009F1B0000}"/>
    <cellStyle name="Normal 2 8 3 2 12 5" xfId="28256" xr:uid="{00000000-0005-0000-0000-0000A01B0000}"/>
    <cellStyle name="Normal 2 8 3 2 13" xfId="5423" xr:uid="{00000000-0005-0000-0000-0000A11B0000}"/>
    <cellStyle name="Normal 2 8 3 2 13 2" xfId="17199" xr:uid="{00000000-0005-0000-0000-0000A21B0000}"/>
    <cellStyle name="Normal 2 8 3 2 13 2 2" xfId="40768" xr:uid="{00000000-0005-0000-0000-0000A31B0000}"/>
    <cellStyle name="Normal 2 8 3 2 13 3" xfId="11311" xr:uid="{00000000-0005-0000-0000-0000A41B0000}"/>
    <cellStyle name="Normal 2 8 3 2 13 3 2" xfId="34880" xr:uid="{00000000-0005-0000-0000-0000A51B0000}"/>
    <cellStyle name="Normal 2 8 3 2 13 4" xfId="23087" xr:uid="{00000000-0005-0000-0000-0000A61B0000}"/>
    <cellStyle name="Normal 2 8 3 2 13 5" xfId="28992" xr:uid="{00000000-0005-0000-0000-0000A71B0000}"/>
    <cellStyle name="Normal 2 8 3 2 14" xfId="12047" xr:uid="{00000000-0005-0000-0000-0000A81B0000}"/>
    <cellStyle name="Normal 2 8 3 2 14 2" xfId="35616" xr:uid="{00000000-0005-0000-0000-0000A91B0000}"/>
    <cellStyle name="Normal 2 8 3 2 15" xfId="6159" xr:uid="{00000000-0005-0000-0000-0000AA1B0000}"/>
    <cellStyle name="Normal 2 8 3 2 15 2" xfId="29728" xr:uid="{00000000-0005-0000-0000-0000AB1B0000}"/>
    <cellStyle name="Normal 2 8 3 2 16" xfId="17935" xr:uid="{00000000-0005-0000-0000-0000AC1B0000}"/>
    <cellStyle name="Normal 2 8 3 2 17" xfId="23840" xr:uid="{00000000-0005-0000-0000-0000AD1B0000}"/>
    <cellStyle name="Normal 2 8 3 2 18" xfId="41504" xr:uid="{00000000-0005-0000-0000-0000AE1B0000}"/>
    <cellStyle name="Normal 2 8 3 2 2" xfId="327" xr:uid="{00000000-0005-0000-0000-0000AF1B0000}"/>
    <cellStyle name="Normal 2 8 3 2 2 10" xfId="4783" xr:uid="{00000000-0005-0000-0000-0000B01B0000}"/>
    <cellStyle name="Normal 2 8 3 2 2 10 2" xfId="16559" xr:uid="{00000000-0005-0000-0000-0000B11B0000}"/>
    <cellStyle name="Normal 2 8 3 2 2 10 2 2" xfId="40128" xr:uid="{00000000-0005-0000-0000-0000B21B0000}"/>
    <cellStyle name="Normal 2 8 3 2 2 10 3" xfId="10671" xr:uid="{00000000-0005-0000-0000-0000B31B0000}"/>
    <cellStyle name="Normal 2 8 3 2 2 10 3 2" xfId="34240" xr:uid="{00000000-0005-0000-0000-0000B41B0000}"/>
    <cellStyle name="Normal 2 8 3 2 2 10 4" xfId="22447" xr:uid="{00000000-0005-0000-0000-0000B51B0000}"/>
    <cellStyle name="Normal 2 8 3 2 2 10 5" xfId="28352" xr:uid="{00000000-0005-0000-0000-0000B61B0000}"/>
    <cellStyle name="Normal 2 8 3 2 2 11" xfId="5519" xr:uid="{00000000-0005-0000-0000-0000B71B0000}"/>
    <cellStyle name="Normal 2 8 3 2 2 11 2" xfId="17295" xr:uid="{00000000-0005-0000-0000-0000B81B0000}"/>
    <cellStyle name="Normal 2 8 3 2 2 11 2 2" xfId="40864" xr:uid="{00000000-0005-0000-0000-0000B91B0000}"/>
    <cellStyle name="Normal 2 8 3 2 2 11 3" xfId="11407" xr:uid="{00000000-0005-0000-0000-0000BA1B0000}"/>
    <cellStyle name="Normal 2 8 3 2 2 11 3 2" xfId="34976" xr:uid="{00000000-0005-0000-0000-0000BB1B0000}"/>
    <cellStyle name="Normal 2 8 3 2 2 11 4" xfId="23183" xr:uid="{00000000-0005-0000-0000-0000BC1B0000}"/>
    <cellStyle name="Normal 2 8 3 2 2 11 5" xfId="29088" xr:uid="{00000000-0005-0000-0000-0000BD1B0000}"/>
    <cellStyle name="Normal 2 8 3 2 2 12" xfId="12143" xr:uid="{00000000-0005-0000-0000-0000BE1B0000}"/>
    <cellStyle name="Normal 2 8 3 2 2 12 2" xfId="35712" xr:uid="{00000000-0005-0000-0000-0000BF1B0000}"/>
    <cellStyle name="Normal 2 8 3 2 2 13" xfId="6255" xr:uid="{00000000-0005-0000-0000-0000C01B0000}"/>
    <cellStyle name="Normal 2 8 3 2 2 13 2" xfId="29824" xr:uid="{00000000-0005-0000-0000-0000C11B0000}"/>
    <cellStyle name="Normal 2 8 3 2 2 14" xfId="18031" xr:uid="{00000000-0005-0000-0000-0000C21B0000}"/>
    <cellStyle name="Normal 2 8 3 2 2 15" xfId="23936" xr:uid="{00000000-0005-0000-0000-0000C31B0000}"/>
    <cellStyle name="Normal 2 8 3 2 2 16" xfId="41600" xr:uid="{00000000-0005-0000-0000-0000C41B0000}"/>
    <cellStyle name="Normal 2 8 3 2 2 2" xfId="378" xr:uid="{00000000-0005-0000-0000-0000C51B0000}"/>
    <cellStyle name="Normal 2 8 3 2 2 2 10" xfId="12182" xr:uid="{00000000-0005-0000-0000-0000C61B0000}"/>
    <cellStyle name="Normal 2 8 3 2 2 2 10 2" xfId="35751" xr:uid="{00000000-0005-0000-0000-0000C71B0000}"/>
    <cellStyle name="Normal 2 8 3 2 2 2 11" xfId="6294" xr:uid="{00000000-0005-0000-0000-0000C81B0000}"/>
    <cellStyle name="Normal 2 8 3 2 2 2 11 2" xfId="29863" xr:uid="{00000000-0005-0000-0000-0000C91B0000}"/>
    <cellStyle name="Normal 2 8 3 2 2 2 12" xfId="18070" xr:uid="{00000000-0005-0000-0000-0000CA1B0000}"/>
    <cellStyle name="Normal 2 8 3 2 2 2 13" xfId="23975" xr:uid="{00000000-0005-0000-0000-0000CB1B0000}"/>
    <cellStyle name="Normal 2 8 3 2 2 2 14" xfId="41639" xr:uid="{00000000-0005-0000-0000-0000CC1B0000}"/>
    <cellStyle name="Normal 2 8 3 2 2 2 2" xfId="823" xr:uid="{00000000-0005-0000-0000-0000CD1B0000}"/>
    <cellStyle name="Normal 2 8 3 2 2 2 2 10" xfId="6736" xr:uid="{00000000-0005-0000-0000-0000CE1B0000}"/>
    <cellStyle name="Normal 2 8 3 2 2 2 2 10 2" xfId="30305" xr:uid="{00000000-0005-0000-0000-0000CF1B0000}"/>
    <cellStyle name="Normal 2 8 3 2 2 2 2 11" xfId="18512" xr:uid="{00000000-0005-0000-0000-0000D01B0000}"/>
    <cellStyle name="Normal 2 8 3 2 2 2 2 12" xfId="24417" xr:uid="{00000000-0005-0000-0000-0000D11B0000}"/>
    <cellStyle name="Normal 2 8 3 2 2 2 2 13" xfId="42081" xr:uid="{00000000-0005-0000-0000-0000D21B0000}"/>
    <cellStyle name="Normal 2 8 3 2 2 2 2 2" xfId="1583" xr:uid="{00000000-0005-0000-0000-0000D31B0000}"/>
    <cellStyle name="Normal 2 8 3 2 2 2 2 2 2" xfId="13360" xr:uid="{00000000-0005-0000-0000-0000D41B0000}"/>
    <cellStyle name="Normal 2 8 3 2 2 2 2 2 2 2" xfId="36929" xr:uid="{00000000-0005-0000-0000-0000D51B0000}"/>
    <cellStyle name="Normal 2 8 3 2 2 2 2 2 3" xfId="7472" xr:uid="{00000000-0005-0000-0000-0000D61B0000}"/>
    <cellStyle name="Normal 2 8 3 2 2 2 2 2 3 2" xfId="31041" xr:uid="{00000000-0005-0000-0000-0000D71B0000}"/>
    <cellStyle name="Normal 2 8 3 2 2 2 2 2 4" xfId="19248" xr:uid="{00000000-0005-0000-0000-0000D81B0000}"/>
    <cellStyle name="Normal 2 8 3 2 2 2 2 2 5" xfId="25153" xr:uid="{00000000-0005-0000-0000-0000D91B0000}"/>
    <cellStyle name="Normal 2 8 3 2 2 2 2 3" xfId="2320" xr:uid="{00000000-0005-0000-0000-0000DA1B0000}"/>
    <cellStyle name="Normal 2 8 3 2 2 2 2 3 2" xfId="14096" xr:uid="{00000000-0005-0000-0000-0000DB1B0000}"/>
    <cellStyle name="Normal 2 8 3 2 2 2 2 3 2 2" xfId="37665" xr:uid="{00000000-0005-0000-0000-0000DC1B0000}"/>
    <cellStyle name="Normal 2 8 3 2 2 2 2 3 3" xfId="8208" xr:uid="{00000000-0005-0000-0000-0000DD1B0000}"/>
    <cellStyle name="Normal 2 8 3 2 2 2 2 3 3 2" xfId="31777" xr:uid="{00000000-0005-0000-0000-0000DE1B0000}"/>
    <cellStyle name="Normal 2 8 3 2 2 2 2 3 4" xfId="19984" xr:uid="{00000000-0005-0000-0000-0000DF1B0000}"/>
    <cellStyle name="Normal 2 8 3 2 2 2 2 3 5" xfId="25889" xr:uid="{00000000-0005-0000-0000-0000E01B0000}"/>
    <cellStyle name="Normal 2 8 3 2 2 2 2 4" xfId="3056" xr:uid="{00000000-0005-0000-0000-0000E11B0000}"/>
    <cellStyle name="Normal 2 8 3 2 2 2 2 4 2" xfId="14832" xr:uid="{00000000-0005-0000-0000-0000E21B0000}"/>
    <cellStyle name="Normal 2 8 3 2 2 2 2 4 2 2" xfId="38401" xr:uid="{00000000-0005-0000-0000-0000E31B0000}"/>
    <cellStyle name="Normal 2 8 3 2 2 2 2 4 3" xfId="8944" xr:uid="{00000000-0005-0000-0000-0000E41B0000}"/>
    <cellStyle name="Normal 2 8 3 2 2 2 2 4 3 2" xfId="32513" xr:uid="{00000000-0005-0000-0000-0000E51B0000}"/>
    <cellStyle name="Normal 2 8 3 2 2 2 2 4 4" xfId="20720" xr:uid="{00000000-0005-0000-0000-0000E61B0000}"/>
    <cellStyle name="Normal 2 8 3 2 2 2 2 4 5" xfId="26625" xr:uid="{00000000-0005-0000-0000-0000E71B0000}"/>
    <cellStyle name="Normal 2 8 3 2 2 2 2 5" xfId="3792" xr:uid="{00000000-0005-0000-0000-0000E81B0000}"/>
    <cellStyle name="Normal 2 8 3 2 2 2 2 5 2" xfId="15568" xr:uid="{00000000-0005-0000-0000-0000E91B0000}"/>
    <cellStyle name="Normal 2 8 3 2 2 2 2 5 2 2" xfId="39137" xr:uid="{00000000-0005-0000-0000-0000EA1B0000}"/>
    <cellStyle name="Normal 2 8 3 2 2 2 2 5 3" xfId="9680" xr:uid="{00000000-0005-0000-0000-0000EB1B0000}"/>
    <cellStyle name="Normal 2 8 3 2 2 2 2 5 3 2" xfId="33249" xr:uid="{00000000-0005-0000-0000-0000EC1B0000}"/>
    <cellStyle name="Normal 2 8 3 2 2 2 2 5 4" xfId="21456" xr:uid="{00000000-0005-0000-0000-0000ED1B0000}"/>
    <cellStyle name="Normal 2 8 3 2 2 2 2 5 5" xfId="27361" xr:uid="{00000000-0005-0000-0000-0000EE1B0000}"/>
    <cellStyle name="Normal 2 8 3 2 2 2 2 6" xfId="4528" xr:uid="{00000000-0005-0000-0000-0000EF1B0000}"/>
    <cellStyle name="Normal 2 8 3 2 2 2 2 6 2" xfId="16304" xr:uid="{00000000-0005-0000-0000-0000F01B0000}"/>
    <cellStyle name="Normal 2 8 3 2 2 2 2 6 2 2" xfId="39873" xr:uid="{00000000-0005-0000-0000-0000F11B0000}"/>
    <cellStyle name="Normal 2 8 3 2 2 2 2 6 3" xfId="10416" xr:uid="{00000000-0005-0000-0000-0000F21B0000}"/>
    <cellStyle name="Normal 2 8 3 2 2 2 2 6 3 2" xfId="33985" xr:uid="{00000000-0005-0000-0000-0000F31B0000}"/>
    <cellStyle name="Normal 2 8 3 2 2 2 2 6 4" xfId="22192" xr:uid="{00000000-0005-0000-0000-0000F41B0000}"/>
    <cellStyle name="Normal 2 8 3 2 2 2 2 6 5" xfId="28097" xr:uid="{00000000-0005-0000-0000-0000F51B0000}"/>
    <cellStyle name="Normal 2 8 3 2 2 2 2 7" xfId="5264" xr:uid="{00000000-0005-0000-0000-0000F61B0000}"/>
    <cellStyle name="Normal 2 8 3 2 2 2 2 7 2" xfId="17040" xr:uid="{00000000-0005-0000-0000-0000F71B0000}"/>
    <cellStyle name="Normal 2 8 3 2 2 2 2 7 2 2" xfId="40609" xr:uid="{00000000-0005-0000-0000-0000F81B0000}"/>
    <cellStyle name="Normal 2 8 3 2 2 2 2 7 3" xfId="11152" xr:uid="{00000000-0005-0000-0000-0000F91B0000}"/>
    <cellStyle name="Normal 2 8 3 2 2 2 2 7 3 2" xfId="34721" xr:uid="{00000000-0005-0000-0000-0000FA1B0000}"/>
    <cellStyle name="Normal 2 8 3 2 2 2 2 7 4" xfId="22928" xr:uid="{00000000-0005-0000-0000-0000FB1B0000}"/>
    <cellStyle name="Normal 2 8 3 2 2 2 2 7 5" xfId="28833" xr:uid="{00000000-0005-0000-0000-0000FC1B0000}"/>
    <cellStyle name="Normal 2 8 3 2 2 2 2 8" xfId="6000" xr:uid="{00000000-0005-0000-0000-0000FD1B0000}"/>
    <cellStyle name="Normal 2 8 3 2 2 2 2 8 2" xfId="17776" xr:uid="{00000000-0005-0000-0000-0000FE1B0000}"/>
    <cellStyle name="Normal 2 8 3 2 2 2 2 8 2 2" xfId="41345" xr:uid="{00000000-0005-0000-0000-0000FF1B0000}"/>
    <cellStyle name="Normal 2 8 3 2 2 2 2 8 3" xfId="11888" xr:uid="{00000000-0005-0000-0000-0000001C0000}"/>
    <cellStyle name="Normal 2 8 3 2 2 2 2 8 3 2" xfId="35457" xr:uid="{00000000-0005-0000-0000-0000011C0000}"/>
    <cellStyle name="Normal 2 8 3 2 2 2 2 8 4" xfId="23664" xr:uid="{00000000-0005-0000-0000-0000021C0000}"/>
    <cellStyle name="Normal 2 8 3 2 2 2 2 8 5" xfId="29569" xr:uid="{00000000-0005-0000-0000-0000031C0000}"/>
    <cellStyle name="Normal 2 8 3 2 2 2 2 9" xfId="12624" xr:uid="{00000000-0005-0000-0000-0000041C0000}"/>
    <cellStyle name="Normal 2 8 3 2 2 2 2 9 2" xfId="36193" xr:uid="{00000000-0005-0000-0000-0000051C0000}"/>
    <cellStyle name="Normal 2 8 3 2 2 2 3" xfId="1140" xr:uid="{00000000-0005-0000-0000-0000061C0000}"/>
    <cellStyle name="Normal 2 8 3 2 2 2 3 2" xfId="12918" xr:uid="{00000000-0005-0000-0000-0000071C0000}"/>
    <cellStyle name="Normal 2 8 3 2 2 2 3 2 2" xfId="36487" xr:uid="{00000000-0005-0000-0000-0000081C0000}"/>
    <cellStyle name="Normal 2 8 3 2 2 2 3 3" xfId="7030" xr:uid="{00000000-0005-0000-0000-0000091C0000}"/>
    <cellStyle name="Normal 2 8 3 2 2 2 3 3 2" xfId="30599" xr:uid="{00000000-0005-0000-0000-00000A1C0000}"/>
    <cellStyle name="Normal 2 8 3 2 2 2 3 4" xfId="18806" xr:uid="{00000000-0005-0000-0000-00000B1C0000}"/>
    <cellStyle name="Normal 2 8 3 2 2 2 3 5" xfId="24711" xr:uid="{00000000-0005-0000-0000-00000C1C0000}"/>
    <cellStyle name="Normal 2 8 3 2 2 2 4" xfId="1878" xr:uid="{00000000-0005-0000-0000-00000D1C0000}"/>
    <cellStyle name="Normal 2 8 3 2 2 2 4 2" xfId="13654" xr:uid="{00000000-0005-0000-0000-00000E1C0000}"/>
    <cellStyle name="Normal 2 8 3 2 2 2 4 2 2" xfId="37223" xr:uid="{00000000-0005-0000-0000-00000F1C0000}"/>
    <cellStyle name="Normal 2 8 3 2 2 2 4 3" xfId="7766" xr:uid="{00000000-0005-0000-0000-0000101C0000}"/>
    <cellStyle name="Normal 2 8 3 2 2 2 4 3 2" xfId="31335" xr:uid="{00000000-0005-0000-0000-0000111C0000}"/>
    <cellStyle name="Normal 2 8 3 2 2 2 4 4" xfId="19542" xr:uid="{00000000-0005-0000-0000-0000121C0000}"/>
    <cellStyle name="Normal 2 8 3 2 2 2 4 5" xfId="25447" xr:uid="{00000000-0005-0000-0000-0000131C0000}"/>
    <cellStyle name="Normal 2 8 3 2 2 2 5" xfId="2614" xr:uid="{00000000-0005-0000-0000-0000141C0000}"/>
    <cellStyle name="Normal 2 8 3 2 2 2 5 2" xfId="14390" xr:uid="{00000000-0005-0000-0000-0000151C0000}"/>
    <cellStyle name="Normal 2 8 3 2 2 2 5 2 2" xfId="37959" xr:uid="{00000000-0005-0000-0000-0000161C0000}"/>
    <cellStyle name="Normal 2 8 3 2 2 2 5 3" xfId="8502" xr:uid="{00000000-0005-0000-0000-0000171C0000}"/>
    <cellStyle name="Normal 2 8 3 2 2 2 5 3 2" xfId="32071" xr:uid="{00000000-0005-0000-0000-0000181C0000}"/>
    <cellStyle name="Normal 2 8 3 2 2 2 5 4" xfId="20278" xr:uid="{00000000-0005-0000-0000-0000191C0000}"/>
    <cellStyle name="Normal 2 8 3 2 2 2 5 5" xfId="26183" xr:uid="{00000000-0005-0000-0000-00001A1C0000}"/>
    <cellStyle name="Normal 2 8 3 2 2 2 6" xfId="3350" xr:uid="{00000000-0005-0000-0000-00001B1C0000}"/>
    <cellStyle name="Normal 2 8 3 2 2 2 6 2" xfId="15126" xr:uid="{00000000-0005-0000-0000-00001C1C0000}"/>
    <cellStyle name="Normal 2 8 3 2 2 2 6 2 2" xfId="38695" xr:uid="{00000000-0005-0000-0000-00001D1C0000}"/>
    <cellStyle name="Normal 2 8 3 2 2 2 6 3" xfId="9238" xr:uid="{00000000-0005-0000-0000-00001E1C0000}"/>
    <cellStyle name="Normal 2 8 3 2 2 2 6 3 2" xfId="32807" xr:uid="{00000000-0005-0000-0000-00001F1C0000}"/>
    <cellStyle name="Normal 2 8 3 2 2 2 6 4" xfId="21014" xr:uid="{00000000-0005-0000-0000-0000201C0000}"/>
    <cellStyle name="Normal 2 8 3 2 2 2 6 5" xfId="26919" xr:uid="{00000000-0005-0000-0000-0000211C0000}"/>
    <cellStyle name="Normal 2 8 3 2 2 2 7" xfId="4086" xr:uid="{00000000-0005-0000-0000-0000221C0000}"/>
    <cellStyle name="Normal 2 8 3 2 2 2 7 2" xfId="15862" xr:uid="{00000000-0005-0000-0000-0000231C0000}"/>
    <cellStyle name="Normal 2 8 3 2 2 2 7 2 2" xfId="39431" xr:uid="{00000000-0005-0000-0000-0000241C0000}"/>
    <cellStyle name="Normal 2 8 3 2 2 2 7 3" xfId="9974" xr:uid="{00000000-0005-0000-0000-0000251C0000}"/>
    <cellStyle name="Normal 2 8 3 2 2 2 7 3 2" xfId="33543" xr:uid="{00000000-0005-0000-0000-0000261C0000}"/>
    <cellStyle name="Normal 2 8 3 2 2 2 7 4" xfId="21750" xr:uid="{00000000-0005-0000-0000-0000271C0000}"/>
    <cellStyle name="Normal 2 8 3 2 2 2 7 5" xfId="27655" xr:uid="{00000000-0005-0000-0000-0000281C0000}"/>
    <cellStyle name="Normal 2 8 3 2 2 2 8" xfId="4822" xr:uid="{00000000-0005-0000-0000-0000291C0000}"/>
    <cellStyle name="Normal 2 8 3 2 2 2 8 2" xfId="16598" xr:uid="{00000000-0005-0000-0000-00002A1C0000}"/>
    <cellStyle name="Normal 2 8 3 2 2 2 8 2 2" xfId="40167" xr:uid="{00000000-0005-0000-0000-00002B1C0000}"/>
    <cellStyle name="Normal 2 8 3 2 2 2 8 3" xfId="10710" xr:uid="{00000000-0005-0000-0000-00002C1C0000}"/>
    <cellStyle name="Normal 2 8 3 2 2 2 8 3 2" xfId="34279" xr:uid="{00000000-0005-0000-0000-00002D1C0000}"/>
    <cellStyle name="Normal 2 8 3 2 2 2 8 4" xfId="22486" xr:uid="{00000000-0005-0000-0000-00002E1C0000}"/>
    <cellStyle name="Normal 2 8 3 2 2 2 8 5" xfId="28391" xr:uid="{00000000-0005-0000-0000-00002F1C0000}"/>
    <cellStyle name="Normal 2 8 3 2 2 2 9" xfId="5558" xr:uid="{00000000-0005-0000-0000-0000301C0000}"/>
    <cellStyle name="Normal 2 8 3 2 2 2 9 2" xfId="17334" xr:uid="{00000000-0005-0000-0000-0000311C0000}"/>
    <cellStyle name="Normal 2 8 3 2 2 2 9 2 2" xfId="40903" xr:uid="{00000000-0005-0000-0000-0000321C0000}"/>
    <cellStyle name="Normal 2 8 3 2 2 2 9 3" xfId="11446" xr:uid="{00000000-0005-0000-0000-0000331C0000}"/>
    <cellStyle name="Normal 2 8 3 2 2 2 9 3 2" xfId="35015" xr:uid="{00000000-0005-0000-0000-0000341C0000}"/>
    <cellStyle name="Normal 2 8 3 2 2 2 9 4" xfId="23222" xr:uid="{00000000-0005-0000-0000-0000351C0000}"/>
    <cellStyle name="Normal 2 8 3 2 2 2 9 5" xfId="29127" xr:uid="{00000000-0005-0000-0000-0000361C0000}"/>
    <cellStyle name="Normal 2 8 3 2 2 3" xfId="783" xr:uid="{00000000-0005-0000-0000-0000371C0000}"/>
    <cellStyle name="Normal 2 8 3 2 2 3 10" xfId="6697" xr:uid="{00000000-0005-0000-0000-0000381C0000}"/>
    <cellStyle name="Normal 2 8 3 2 2 3 10 2" xfId="30266" xr:uid="{00000000-0005-0000-0000-0000391C0000}"/>
    <cellStyle name="Normal 2 8 3 2 2 3 11" xfId="18473" xr:uid="{00000000-0005-0000-0000-00003A1C0000}"/>
    <cellStyle name="Normal 2 8 3 2 2 3 12" xfId="24378" xr:uid="{00000000-0005-0000-0000-00003B1C0000}"/>
    <cellStyle name="Normal 2 8 3 2 2 3 13" xfId="42042" xr:uid="{00000000-0005-0000-0000-00003C1C0000}"/>
    <cellStyle name="Normal 2 8 3 2 2 3 2" xfId="1544" xr:uid="{00000000-0005-0000-0000-00003D1C0000}"/>
    <cellStyle name="Normal 2 8 3 2 2 3 2 2" xfId="13321" xr:uid="{00000000-0005-0000-0000-00003E1C0000}"/>
    <cellStyle name="Normal 2 8 3 2 2 3 2 2 2" xfId="36890" xr:uid="{00000000-0005-0000-0000-00003F1C0000}"/>
    <cellStyle name="Normal 2 8 3 2 2 3 2 3" xfId="7433" xr:uid="{00000000-0005-0000-0000-0000401C0000}"/>
    <cellStyle name="Normal 2 8 3 2 2 3 2 3 2" xfId="31002" xr:uid="{00000000-0005-0000-0000-0000411C0000}"/>
    <cellStyle name="Normal 2 8 3 2 2 3 2 4" xfId="19209" xr:uid="{00000000-0005-0000-0000-0000421C0000}"/>
    <cellStyle name="Normal 2 8 3 2 2 3 2 5" xfId="25114" xr:uid="{00000000-0005-0000-0000-0000431C0000}"/>
    <cellStyle name="Normal 2 8 3 2 2 3 3" xfId="2281" xr:uid="{00000000-0005-0000-0000-0000441C0000}"/>
    <cellStyle name="Normal 2 8 3 2 2 3 3 2" xfId="14057" xr:uid="{00000000-0005-0000-0000-0000451C0000}"/>
    <cellStyle name="Normal 2 8 3 2 2 3 3 2 2" xfId="37626" xr:uid="{00000000-0005-0000-0000-0000461C0000}"/>
    <cellStyle name="Normal 2 8 3 2 2 3 3 3" xfId="8169" xr:uid="{00000000-0005-0000-0000-0000471C0000}"/>
    <cellStyle name="Normal 2 8 3 2 2 3 3 3 2" xfId="31738" xr:uid="{00000000-0005-0000-0000-0000481C0000}"/>
    <cellStyle name="Normal 2 8 3 2 2 3 3 4" xfId="19945" xr:uid="{00000000-0005-0000-0000-0000491C0000}"/>
    <cellStyle name="Normal 2 8 3 2 2 3 3 5" xfId="25850" xr:uid="{00000000-0005-0000-0000-00004A1C0000}"/>
    <cellStyle name="Normal 2 8 3 2 2 3 4" xfId="3017" xr:uid="{00000000-0005-0000-0000-00004B1C0000}"/>
    <cellStyle name="Normal 2 8 3 2 2 3 4 2" xfId="14793" xr:uid="{00000000-0005-0000-0000-00004C1C0000}"/>
    <cellStyle name="Normal 2 8 3 2 2 3 4 2 2" xfId="38362" xr:uid="{00000000-0005-0000-0000-00004D1C0000}"/>
    <cellStyle name="Normal 2 8 3 2 2 3 4 3" xfId="8905" xr:uid="{00000000-0005-0000-0000-00004E1C0000}"/>
    <cellStyle name="Normal 2 8 3 2 2 3 4 3 2" xfId="32474" xr:uid="{00000000-0005-0000-0000-00004F1C0000}"/>
    <cellStyle name="Normal 2 8 3 2 2 3 4 4" xfId="20681" xr:uid="{00000000-0005-0000-0000-0000501C0000}"/>
    <cellStyle name="Normal 2 8 3 2 2 3 4 5" xfId="26586" xr:uid="{00000000-0005-0000-0000-0000511C0000}"/>
    <cellStyle name="Normal 2 8 3 2 2 3 5" xfId="3753" xr:uid="{00000000-0005-0000-0000-0000521C0000}"/>
    <cellStyle name="Normal 2 8 3 2 2 3 5 2" xfId="15529" xr:uid="{00000000-0005-0000-0000-0000531C0000}"/>
    <cellStyle name="Normal 2 8 3 2 2 3 5 2 2" xfId="39098" xr:uid="{00000000-0005-0000-0000-0000541C0000}"/>
    <cellStyle name="Normal 2 8 3 2 2 3 5 3" xfId="9641" xr:uid="{00000000-0005-0000-0000-0000551C0000}"/>
    <cellStyle name="Normal 2 8 3 2 2 3 5 3 2" xfId="33210" xr:uid="{00000000-0005-0000-0000-0000561C0000}"/>
    <cellStyle name="Normal 2 8 3 2 2 3 5 4" xfId="21417" xr:uid="{00000000-0005-0000-0000-0000571C0000}"/>
    <cellStyle name="Normal 2 8 3 2 2 3 5 5" xfId="27322" xr:uid="{00000000-0005-0000-0000-0000581C0000}"/>
    <cellStyle name="Normal 2 8 3 2 2 3 6" xfId="4489" xr:uid="{00000000-0005-0000-0000-0000591C0000}"/>
    <cellStyle name="Normal 2 8 3 2 2 3 6 2" xfId="16265" xr:uid="{00000000-0005-0000-0000-00005A1C0000}"/>
    <cellStyle name="Normal 2 8 3 2 2 3 6 2 2" xfId="39834" xr:uid="{00000000-0005-0000-0000-00005B1C0000}"/>
    <cellStyle name="Normal 2 8 3 2 2 3 6 3" xfId="10377" xr:uid="{00000000-0005-0000-0000-00005C1C0000}"/>
    <cellStyle name="Normal 2 8 3 2 2 3 6 3 2" xfId="33946" xr:uid="{00000000-0005-0000-0000-00005D1C0000}"/>
    <cellStyle name="Normal 2 8 3 2 2 3 6 4" xfId="22153" xr:uid="{00000000-0005-0000-0000-00005E1C0000}"/>
    <cellStyle name="Normal 2 8 3 2 2 3 6 5" xfId="28058" xr:uid="{00000000-0005-0000-0000-00005F1C0000}"/>
    <cellStyle name="Normal 2 8 3 2 2 3 7" xfId="5225" xr:uid="{00000000-0005-0000-0000-0000601C0000}"/>
    <cellStyle name="Normal 2 8 3 2 2 3 7 2" xfId="17001" xr:uid="{00000000-0005-0000-0000-0000611C0000}"/>
    <cellStyle name="Normal 2 8 3 2 2 3 7 2 2" xfId="40570" xr:uid="{00000000-0005-0000-0000-0000621C0000}"/>
    <cellStyle name="Normal 2 8 3 2 2 3 7 3" xfId="11113" xr:uid="{00000000-0005-0000-0000-0000631C0000}"/>
    <cellStyle name="Normal 2 8 3 2 2 3 7 3 2" xfId="34682" xr:uid="{00000000-0005-0000-0000-0000641C0000}"/>
    <cellStyle name="Normal 2 8 3 2 2 3 7 4" xfId="22889" xr:uid="{00000000-0005-0000-0000-0000651C0000}"/>
    <cellStyle name="Normal 2 8 3 2 2 3 7 5" xfId="28794" xr:uid="{00000000-0005-0000-0000-0000661C0000}"/>
    <cellStyle name="Normal 2 8 3 2 2 3 8" xfId="5961" xr:uid="{00000000-0005-0000-0000-0000671C0000}"/>
    <cellStyle name="Normal 2 8 3 2 2 3 8 2" xfId="17737" xr:uid="{00000000-0005-0000-0000-0000681C0000}"/>
    <cellStyle name="Normal 2 8 3 2 2 3 8 2 2" xfId="41306" xr:uid="{00000000-0005-0000-0000-0000691C0000}"/>
    <cellStyle name="Normal 2 8 3 2 2 3 8 3" xfId="11849" xr:uid="{00000000-0005-0000-0000-00006A1C0000}"/>
    <cellStyle name="Normal 2 8 3 2 2 3 8 3 2" xfId="35418" xr:uid="{00000000-0005-0000-0000-00006B1C0000}"/>
    <cellStyle name="Normal 2 8 3 2 2 3 8 4" xfId="23625" xr:uid="{00000000-0005-0000-0000-00006C1C0000}"/>
    <cellStyle name="Normal 2 8 3 2 2 3 8 5" xfId="29530" xr:uid="{00000000-0005-0000-0000-00006D1C0000}"/>
    <cellStyle name="Normal 2 8 3 2 2 3 9" xfId="12585" xr:uid="{00000000-0005-0000-0000-00006E1C0000}"/>
    <cellStyle name="Normal 2 8 3 2 2 3 9 2" xfId="36154" xr:uid="{00000000-0005-0000-0000-00006F1C0000}"/>
    <cellStyle name="Normal 2 8 3 2 2 4" xfId="529" xr:uid="{00000000-0005-0000-0000-0000701C0000}"/>
    <cellStyle name="Normal 2 8 3 2 2 4 10" xfId="6443" xr:uid="{00000000-0005-0000-0000-0000711C0000}"/>
    <cellStyle name="Normal 2 8 3 2 2 4 10 2" xfId="30012" xr:uid="{00000000-0005-0000-0000-0000721C0000}"/>
    <cellStyle name="Normal 2 8 3 2 2 4 11" xfId="18219" xr:uid="{00000000-0005-0000-0000-0000731C0000}"/>
    <cellStyle name="Normal 2 8 3 2 2 4 12" xfId="24124" xr:uid="{00000000-0005-0000-0000-0000741C0000}"/>
    <cellStyle name="Normal 2 8 3 2 2 4 13" xfId="41788" xr:uid="{00000000-0005-0000-0000-0000751C0000}"/>
    <cellStyle name="Normal 2 8 3 2 2 4 2" xfId="1290" xr:uid="{00000000-0005-0000-0000-0000761C0000}"/>
    <cellStyle name="Normal 2 8 3 2 2 4 2 2" xfId="13067" xr:uid="{00000000-0005-0000-0000-0000771C0000}"/>
    <cellStyle name="Normal 2 8 3 2 2 4 2 2 2" xfId="36636" xr:uid="{00000000-0005-0000-0000-0000781C0000}"/>
    <cellStyle name="Normal 2 8 3 2 2 4 2 3" xfId="7179" xr:uid="{00000000-0005-0000-0000-0000791C0000}"/>
    <cellStyle name="Normal 2 8 3 2 2 4 2 3 2" xfId="30748" xr:uid="{00000000-0005-0000-0000-00007A1C0000}"/>
    <cellStyle name="Normal 2 8 3 2 2 4 2 4" xfId="18955" xr:uid="{00000000-0005-0000-0000-00007B1C0000}"/>
    <cellStyle name="Normal 2 8 3 2 2 4 2 5" xfId="24860" xr:uid="{00000000-0005-0000-0000-00007C1C0000}"/>
    <cellStyle name="Normal 2 8 3 2 2 4 3" xfId="2027" xr:uid="{00000000-0005-0000-0000-00007D1C0000}"/>
    <cellStyle name="Normal 2 8 3 2 2 4 3 2" xfId="13803" xr:uid="{00000000-0005-0000-0000-00007E1C0000}"/>
    <cellStyle name="Normal 2 8 3 2 2 4 3 2 2" xfId="37372" xr:uid="{00000000-0005-0000-0000-00007F1C0000}"/>
    <cellStyle name="Normal 2 8 3 2 2 4 3 3" xfId="7915" xr:uid="{00000000-0005-0000-0000-0000801C0000}"/>
    <cellStyle name="Normal 2 8 3 2 2 4 3 3 2" xfId="31484" xr:uid="{00000000-0005-0000-0000-0000811C0000}"/>
    <cellStyle name="Normal 2 8 3 2 2 4 3 4" xfId="19691" xr:uid="{00000000-0005-0000-0000-0000821C0000}"/>
    <cellStyle name="Normal 2 8 3 2 2 4 3 5" xfId="25596" xr:uid="{00000000-0005-0000-0000-0000831C0000}"/>
    <cellStyle name="Normal 2 8 3 2 2 4 4" xfId="2763" xr:uid="{00000000-0005-0000-0000-0000841C0000}"/>
    <cellStyle name="Normal 2 8 3 2 2 4 4 2" xfId="14539" xr:uid="{00000000-0005-0000-0000-0000851C0000}"/>
    <cellStyle name="Normal 2 8 3 2 2 4 4 2 2" xfId="38108" xr:uid="{00000000-0005-0000-0000-0000861C0000}"/>
    <cellStyle name="Normal 2 8 3 2 2 4 4 3" xfId="8651" xr:uid="{00000000-0005-0000-0000-0000871C0000}"/>
    <cellStyle name="Normal 2 8 3 2 2 4 4 3 2" xfId="32220" xr:uid="{00000000-0005-0000-0000-0000881C0000}"/>
    <cellStyle name="Normal 2 8 3 2 2 4 4 4" xfId="20427" xr:uid="{00000000-0005-0000-0000-0000891C0000}"/>
    <cellStyle name="Normal 2 8 3 2 2 4 4 5" xfId="26332" xr:uid="{00000000-0005-0000-0000-00008A1C0000}"/>
    <cellStyle name="Normal 2 8 3 2 2 4 5" xfId="3499" xr:uid="{00000000-0005-0000-0000-00008B1C0000}"/>
    <cellStyle name="Normal 2 8 3 2 2 4 5 2" xfId="15275" xr:uid="{00000000-0005-0000-0000-00008C1C0000}"/>
    <cellStyle name="Normal 2 8 3 2 2 4 5 2 2" xfId="38844" xr:uid="{00000000-0005-0000-0000-00008D1C0000}"/>
    <cellStyle name="Normal 2 8 3 2 2 4 5 3" xfId="9387" xr:uid="{00000000-0005-0000-0000-00008E1C0000}"/>
    <cellStyle name="Normal 2 8 3 2 2 4 5 3 2" xfId="32956" xr:uid="{00000000-0005-0000-0000-00008F1C0000}"/>
    <cellStyle name="Normal 2 8 3 2 2 4 5 4" xfId="21163" xr:uid="{00000000-0005-0000-0000-0000901C0000}"/>
    <cellStyle name="Normal 2 8 3 2 2 4 5 5" xfId="27068" xr:uid="{00000000-0005-0000-0000-0000911C0000}"/>
    <cellStyle name="Normal 2 8 3 2 2 4 6" xfId="4235" xr:uid="{00000000-0005-0000-0000-0000921C0000}"/>
    <cellStyle name="Normal 2 8 3 2 2 4 6 2" xfId="16011" xr:uid="{00000000-0005-0000-0000-0000931C0000}"/>
    <cellStyle name="Normal 2 8 3 2 2 4 6 2 2" xfId="39580" xr:uid="{00000000-0005-0000-0000-0000941C0000}"/>
    <cellStyle name="Normal 2 8 3 2 2 4 6 3" xfId="10123" xr:uid="{00000000-0005-0000-0000-0000951C0000}"/>
    <cellStyle name="Normal 2 8 3 2 2 4 6 3 2" xfId="33692" xr:uid="{00000000-0005-0000-0000-0000961C0000}"/>
    <cellStyle name="Normal 2 8 3 2 2 4 6 4" xfId="21899" xr:uid="{00000000-0005-0000-0000-0000971C0000}"/>
    <cellStyle name="Normal 2 8 3 2 2 4 6 5" xfId="27804" xr:uid="{00000000-0005-0000-0000-0000981C0000}"/>
    <cellStyle name="Normal 2 8 3 2 2 4 7" xfId="4971" xr:uid="{00000000-0005-0000-0000-0000991C0000}"/>
    <cellStyle name="Normal 2 8 3 2 2 4 7 2" xfId="16747" xr:uid="{00000000-0005-0000-0000-00009A1C0000}"/>
    <cellStyle name="Normal 2 8 3 2 2 4 7 2 2" xfId="40316" xr:uid="{00000000-0005-0000-0000-00009B1C0000}"/>
    <cellStyle name="Normal 2 8 3 2 2 4 7 3" xfId="10859" xr:uid="{00000000-0005-0000-0000-00009C1C0000}"/>
    <cellStyle name="Normal 2 8 3 2 2 4 7 3 2" xfId="34428" xr:uid="{00000000-0005-0000-0000-00009D1C0000}"/>
    <cellStyle name="Normal 2 8 3 2 2 4 7 4" xfId="22635" xr:uid="{00000000-0005-0000-0000-00009E1C0000}"/>
    <cellStyle name="Normal 2 8 3 2 2 4 7 5" xfId="28540" xr:uid="{00000000-0005-0000-0000-00009F1C0000}"/>
    <cellStyle name="Normal 2 8 3 2 2 4 8" xfId="5707" xr:uid="{00000000-0005-0000-0000-0000A01C0000}"/>
    <cellStyle name="Normal 2 8 3 2 2 4 8 2" xfId="17483" xr:uid="{00000000-0005-0000-0000-0000A11C0000}"/>
    <cellStyle name="Normal 2 8 3 2 2 4 8 2 2" xfId="41052" xr:uid="{00000000-0005-0000-0000-0000A21C0000}"/>
    <cellStyle name="Normal 2 8 3 2 2 4 8 3" xfId="11595" xr:uid="{00000000-0005-0000-0000-0000A31C0000}"/>
    <cellStyle name="Normal 2 8 3 2 2 4 8 3 2" xfId="35164" xr:uid="{00000000-0005-0000-0000-0000A41C0000}"/>
    <cellStyle name="Normal 2 8 3 2 2 4 8 4" xfId="23371" xr:uid="{00000000-0005-0000-0000-0000A51C0000}"/>
    <cellStyle name="Normal 2 8 3 2 2 4 8 5" xfId="29276" xr:uid="{00000000-0005-0000-0000-0000A61C0000}"/>
    <cellStyle name="Normal 2 8 3 2 2 4 9" xfId="12331" xr:uid="{00000000-0005-0000-0000-0000A71C0000}"/>
    <cellStyle name="Normal 2 8 3 2 2 4 9 2" xfId="35900" xr:uid="{00000000-0005-0000-0000-0000A81C0000}"/>
    <cellStyle name="Normal 2 8 3 2 2 5" xfId="1100" xr:uid="{00000000-0005-0000-0000-0000A91C0000}"/>
    <cellStyle name="Normal 2 8 3 2 2 5 2" xfId="12879" xr:uid="{00000000-0005-0000-0000-0000AA1C0000}"/>
    <cellStyle name="Normal 2 8 3 2 2 5 2 2" xfId="36448" xr:uid="{00000000-0005-0000-0000-0000AB1C0000}"/>
    <cellStyle name="Normal 2 8 3 2 2 5 3" xfId="6991" xr:uid="{00000000-0005-0000-0000-0000AC1C0000}"/>
    <cellStyle name="Normal 2 8 3 2 2 5 3 2" xfId="30560" xr:uid="{00000000-0005-0000-0000-0000AD1C0000}"/>
    <cellStyle name="Normal 2 8 3 2 2 5 4" xfId="18767" xr:uid="{00000000-0005-0000-0000-0000AE1C0000}"/>
    <cellStyle name="Normal 2 8 3 2 2 5 5" xfId="24672" xr:uid="{00000000-0005-0000-0000-0000AF1C0000}"/>
    <cellStyle name="Normal 2 8 3 2 2 6" xfId="1839" xr:uid="{00000000-0005-0000-0000-0000B01C0000}"/>
    <cellStyle name="Normal 2 8 3 2 2 6 2" xfId="13615" xr:uid="{00000000-0005-0000-0000-0000B11C0000}"/>
    <cellStyle name="Normal 2 8 3 2 2 6 2 2" xfId="37184" xr:uid="{00000000-0005-0000-0000-0000B21C0000}"/>
    <cellStyle name="Normal 2 8 3 2 2 6 3" xfId="7727" xr:uid="{00000000-0005-0000-0000-0000B31C0000}"/>
    <cellStyle name="Normal 2 8 3 2 2 6 3 2" xfId="31296" xr:uid="{00000000-0005-0000-0000-0000B41C0000}"/>
    <cellStyle name="Normal 2 8 3 2 2 6 4" xfId="19503" xr:uid="{00000000-0005-0000-0000-0000B51C0000}"/>
    <cellStyle name="Normal 2 8 3 2 2 6 5" xfId="25408" xr:uid="{00000000-0005-0000-0000-0000B61C0000}"/>
    <cellStyle name="Normal 2 8 3 2 2 7" xfId="2575" xr:uid="{00000000-0005-0000-0000-0000B71C0000}"/>
    <cellStyle name="Normal 2 8 3 2 2 7 2" xfId="14351" xr:uid="{00000000-0005-0000-0000-0000B81C0000}"/>
    <cellStyle name="Normal 2 8 3 2 2 7 2 2" xfId="37920" xr:uid="{00000000-0005-0000-0000-0000B91C0000}"/>
    <cellStyle name="Normal 2 8 3 2 2 7 3" xfId="8463" xr:uid="{00000000-0005-0000-0000-0000BA1C0000}"/>
    <cellStyle name="Normal 2 8 3 2 2 7 3 2" xfId="32032" xr:uid="{00000000-0005-0000-0000-0000BB1C0000}"/>
    <cellStyle name="Normal 2 8 3 2 2 7 4" xfId="20239" xr:uid="{00000000-0005-0000-0000-0000BC1C0000}"/>
    <cellStyle name="Normal 2 8 3 2 2 7 5" xfId="26144" xr:uid="{00000000-0005-0000-0000-0000BD1C0000}"/>
    <cellStyle name="Normal 2 8 3 2 2 8" xfId="3311" xr:uid="{00000000-0005-0000-0000-0000BE1C0000}"/>
    <cellStyle name="Normal 2 8 3 2 2 8 2" xfId="15087" xr:uid="{00000000-0005-0000-0000-0000BF1C0000}"/>
    <cellStyle name="Normal 2 8 3 2 2 8 2 2" xfId="38656" xr:uid="{00000000-0005-0000-0000-0000C01C0000}"/>
    <cellStyle name="Normal 2 8 3 2 2 8 3" xfId="9199" xr:uid="{00000000-0005-0000-0000-0000C11C0000}"/>
    <cellStyle name="Normal 2 8 3 2 2 8 3 2" xfId="32768" xr:uid="{00000000-0005-0000-0000-0000C21C0000}"/>
    <cellStyle name="Normal 2 8 3 2 2 8 4" xfId="20975" xr:uid="{00000000-0005-0000-0000-0000C31C0000}"/>
    <cellStyle name="Normal 2 8 3 2 2 8 5" xfId="26880" xr:uid="{00000000-0005-0000-0000-0000C41C0000}"/>
    <cellStyle name="Normal 2 8 3 2 2 9" xfId="4047" xr:uid="{00000000-0005-0000-0000-0000C51C0000}"/>
    <cellStyle name="Normal 2 8 3 2 2 9 2" xfId="15823" xr:uid="{00000000-0005-0000-0000-0000C61C0000}"/>
    <cellStyle name="Normal 2 8 3 2 2 9 2 2" xfId="39392" xr:uid="{00000000-0005-0000-0000-0000C71C0000}"/>
    <cellStyle name="Normal 2 8 3 2 2 9 3" xfId="9935" xr:uid="{00000000-0005-0000-0000-0000C81C0000}"/>
    <cellStyle name="Normal 2 8 3 2 2 9 3 2" xfId="33504" xr:uid="{00000000-0005-0000-0000-0000C91C0000}"/>
    <cellStyle name="Normal 2 8 3 2 2 9 4" xfId="21711" xr:uid="{00000000-0005-0000-0000-0000CA1C0000}"/>
    <cellStyle name="Normal 2 8 3 2 2 9 5" xfId="27616" xr:uid="{00000000-0005-0000-0000-0000CB1C0000}"/>
    <cellStyle name="Normal 2 8 3 2 3" xfId="279" xr:uid="{00000000-0005-0000-0000-0000CC1C0000}"/>
    <cellStyle name="Normal 2 8 3 2 3 10" xfId="4735" xr:uid="{00000000-0005-0000-0000-0000CD1C0000}"/>
    <cellStyle name="Normal 2 8 3 2 3 10 2" xfId="16511" xr:uid="{00000000-0005-0000-0000-0000CE1C0000}"/>
    <cellStyle name="Normal 2 8 3 2 3 10 2 2" xfId="40080" xr:uid="{00000000-0005-0000-0000-0000CF1C0000}"/>
    <cellStyle name="Normal 2 8 3 2 3 10 3" xfId="10623" xr:uid="{00000000-0005-0000-0000-0000D01C0000}"/>
    <cellStyle name="Normal 2 8 3 2 3 10 3 2" xfId="34192" xr:uid="{00000000-0005-0000-0000-0000D11C0000}"/>
    <cellStyle name="Normal 2 8 3 2 3 10 4" xfId="22399" xr:uid="{00000000-0005-0000-0000-0000D21C0000}"/>
    <cellStyle name="Normal 2 8 3 2 3 10 5" xfId="28304" xr:uid="{00000000-0005-0000-0000-0000D31C0000}"/>
    <cellStyle name="Normal 2 8 3 2 3 11" xfId="5471" xr:uid="{00000000-0005-0000-0000-0000D41C0000}"/>
    <cellStyle name="Normal 2 8 3 2 3 11 2" xfId="17247" xr:uid="{00000000-0005-0000-0000-0000D51C0000}"/>
    <cellStyle name="Normal 2 8 3 2 3 11 2 2" xfId="40816" xr:uid="{00000000-0005-0000-0000-0000D61C0000}"/>
    <cellStyle name="Normal 2 8 3 2 3 11 3" xfId="11359" xr:uid="{00000000-0005-0000-0000-0000D71C0000}"/>
    <cellStyle name="Normal 2 8 3 2 3 11 3 2" xfId="34928" xr:uid="{00000000-0005-0000-0000-0000D81C0000}"/>
    <cellStyle name="Normal 2 8 3 2 3 11 4" xfId="23135" xr:uid="{00000000-0005-0000-0000-0000D91C0000}"/>
    <cellStyle name="Normal 2 8 3 2 3 11 5" xfId="29040" xr:uid="{00000000-0005-0000-0000-0000DA1C0000}"/>
    <cellStyle name="Normal 2 8 3 2 3 12" xfId="12095" xr:uid="{00000000-0005-0000-0000-0000DB1C0000}"/>
    <cellStyle name="Normal 2 8 3 2 3 12 2" xfId="35664" xr:uid="{00000000-0005-0000-0000-0000DC1C0000}"/>
    <cellStyle name="Normal 2 8 3 2 3 13" xfId="6207" xr:uid="{00000000-0005-0000-0000-0000DD1C0000}"/>
    <cellStyle name="Normal 2 8 3 2 3 13 2" xfId="29776" xr:uid="{00000000-0005-0000-0000-0000DE1C0000}"/>
    <cellStyle name="Normal 2 8 3 2 3 14" xfId="17983" xr:uid="{00000000-0005-0000-0000-0000DF1C0000}"/>
    <cellStyle name="Normal 2 8 3 2 3 15" xfId="23888" xr:uid="{00000000-0005-0000-0000-0000E01C0000}"/>
    <cellStyle name="Normal 2 8 3 2 3 16" xfId="41552" xr:uid="{00000000-0005-0000-0000-0000E11C0000}"/>
    <cellStyle name="Normal 2 8 3 2 3 2" xfId="379" xr:uid="{00000000-0005-0000-0000-0000E21C0000}"/>
    <cellStyle name="Normal 2 8 3 2 3 2 10" xfId="12183" xr:uid="{00000000-0005-0000-0000-0000E31C0000}"/>
    <cellStyle name="Normal 2 8 3 2 3 2 10 2" xfId="35752" xr:uid="{00000000-0005-0000-0000-0000E41C0000}"/>
    <cellStyle name="Normal 2 8 3 2 3 2 11" xfId="6295" xr:uid="{00000000-0005-0000-0000-0000E51C0000}"/>
    <cellStyle name="Normal 2 8 3 2 3 2 11 2" xfId="29864" xr:uid="{00000000-0005-0000-0000-0000E61C0000}"/>
    <cellStyle name="Normal 2 8 3 2 3 2 12" xfId="18071" xr:uid="{00000000-0005-0000-0000-0000E71C0000}"/>
    <cellStyle name="Normal 2 8 3 2 3 2 13" xfId="23976" xr:uid="{00000000-0005-0000-0000-0000E81C0000}"/>
    <cellStyle name="Normal 2 8 3 2 3 2 14" xfId="41640" xr:uid="{00000000-0005-0000-0000-0000E91C0000}"/>
    <cellStyle name="Normal 2 8 3 2 3 2 2" xfId="824" xr:uid="{00000000-0005-0000-0000-0000EA1C0000}"/>
    <cellStyle name="Normal 2 8 3 2 3 2 2 10" xfId="6737" xr:uid="{00000000-0005-0000-0000-0000EB1C0000}"/>
    <cellStyle name="Normal 2 8 3 2 3 2 2 10 2" xfId="30306" xr:uid="{00000000-0005-0000-0000-0000EC1C0000}"/>
    <cellStyle name="Normal 2 8 3 2 3 2 2 11" xfId="18513" xr:uid="{00000000-0005-0000-0000-0000ED1C0000}"/>
    <cellStyle name="Normal 2 8 3 2 3 2 2 12" xfId="24418" xr:uid="{00000000-0005-0000-0000-0000EE1C0000}"/>
    <cellStyle name="Normal 2 8 3 2 3 2 2 13" xfId="42082" xr:uid="{00000000-0005-0000-0000-0000EF1C0000}"/>
    <cellStyle name="Normal 2 8 3 2 3 2 2 2" xfId="1584" xr:uid="{00000000-0005-0000-0000-0000F01C0000}"/>
    <cellStyle name="Normal 2 8 3 2 3 2 2 2 2" xfId="13361" xr:uid="{00000000-0005-0000-0000-0000F11C0000}"/>
    <cellStyle name="Normal 2 8 3 2 3 2 2 2 2 2" xfId="36930" xr:uid="{00000000-0005-0000-0000-0000F21C0000}"/>
    <cellStyle name="Normal 2 8 3 2 3 2 2 2 3" xfId="7473" xr:uid="{00000000-0005-0000-0000-0000F31C0000}"/>
    <cellStyle name="Normal 2 8 3 2 3 2 2 2 3 2" xfId="31042" xr:uid="{00000000-0005-0000-0000-0000F41C0000}"/>
    <cellStyle name="Normal 2 8 3 2 3 2 2 2 4" xfId="19249" xr:uid="{00000000-0005-0000-0000-0000F51C0000}"/>
    <cellStyle name="Normal 2 8 3 2 3 2 2 2 5" xfId="25154" xr:uid="{00000000-0005-0000-0000-0000F61C0000}"/>
    <cellStyle name="Normal 2 8 3 2 3 2 2 3" xfId="2321" xr:uid="{00000000-0005-0000-0000-0000F71C0000}"/>
    <cellStyle name="Normal 2 8 3 2 3 2 2 3 2" xfId="14097" xr:uid="{00000000-0005-0000-0000-0000F81C0000}"/>
    <cellStyle name="Normal 2 8 3 2 3 2 2 3 2 2" xfId="37666" xr:uid="{00000000-0005-0000-0000-0000F91C0000}"/>
    <cellStyle name="Normal 2 8 3 2 3 2 2 3 3" xfId="8209" xr:uid="{00000000-0005-0000-0000-0000FA1C0000}"/>
    <cellStyle name="Normal 2 8 3 2 3 2 2 3 3 2" xfId="31778" xr:uid="{00000000-0005-0000-0000-0000FB1C0000}"/>
    <cellStyle name="Normal 2 8 3 2 3 2 2 3 4" xfId="19985" xr:uid="{00000000-0005-0000-0000-0000FC1C0000}"/>
    <cellStyle name="Normal 2 8 3 2 3 2 2 3 5" xfId="25890" xr:uid="{00000000-0005-0000-0000-0000FD1C0000}"/>
    <cellStyle name="Normal 2 8 3 2 3 2 2 4" xfId="3057" xr:uid="{00000000-0005-0000-0000-0000FE1C0000}"/>
    <cellStyle name="Normal 2 8 3 2 3 2 2 4 2" xfId="14833" xr:uid="{00000000-0005-0000-0000-0000FF1C0000}"/>
    <cellStyle name="Normal 2 8 3 2 3 2 2 4 2 2" xfId="38402" xr:uid="{00000000-0005-0000-0000-0000001D0000}"/>
    <cellStyle name="Normal 2 8 3 2 3 2 2 4 3" xfId="8945" xr:uid="{00000000-0005-0000-0000-0000011D0000}"/>
    <cellStyle name="Normal 2 8 3 2 3 2 2 4 3 2" xfId="32514" xr:uid="{00000000-0005-0000-0000-0000021D0000}"/>
    <cellStyle name="Normal 2 8 3 2 3 2 2 4 4" xfId="20721" xr:uid="{00000000-0005-0000-0000-0000031D0000}"/>
    <cellStyle name="Normal 2 8 3 2 3 2 2 4 5" xfId="26626" xr:uid="{00000000-0005-0000-0000-0000041D0000}"/>
    <cellStyle name="Normal 2 8 3 2 3 2 2 5" xfId="3793" xr:uid="{00000000-0005-0000-0000-0000051D0000}"/>
    <cellStyle name="Normal 2 8 3 2 3 2 2 5 2" xfId="15569" xr:uid="{00000000-0005-0000-0000-0000061D0000}"/>
    <cellStyle name="Normal 2 8 3 2 3 2 2 5 2 2" xfId="39138" xr:uid="{00000000-0005-0000-0000-0000071D0000}"/>
    <cellStyle name="Normal 2 8 3 2 3 2 2 5 3" xfId="9681" xr:uid="{00000000-0005-0000-0000-0000081D0000}"/>
    <cellStyle name="Normal 2 8 3 2 3 2 2 5 3 2" xfId="33250" xr:uid="{00000000-0005-0000-0000-0000091D0000}"/>
    <cellStyle name="Normal 2 8 3 2 3 2 2 5 4" xfId="21457" xr:uid="{00000000-0005-0000-0000-00000A1D0000}"/>
    <cellStyle name="Normal 2 8 3 2 3 2 2 5 5" xfId="27362" xr:uid="{00000000-0005-0000-0000-00000B1D0000}"/>
    <cellStyle name="Normal 2 8 3 2 3 2 2 6" xfId="4529" xr:uid="{00000000-0005-0000-0000-00000C1D0000}"/>
    <cellStyle name="Normal 2 8 3 2 3 2 2 6 2" xfId="16305" xr:uid="{00000000-0005-0000-0000-00000D1D0000}"/>
    <cellStyle name="Normal 2 8 3 2 3 2 2 6 2 2" xfId="39874" xr:uid="{00000000-0005-0000-0000-00000E1D0000}"/>
    <cellStyle name="Normal 2 8 3 2 3 2 2 6 3" xfId="10417" xr:uid="{00000000-0005-0000-0000-00000F1D0000}"/>
    <cellStyle name="Normal 2 8 3 2 3 2 2 6 3 2" xfId="33986" xr:uid="{00000000-0005-0000-0000-0000101D0000}"/>
    <cellStyle name="Normal 2 8 3 2 3 2 2 6 4" xfId="22193" xr:uid="{00000000-0005-0000-0000-0000111D0000}"/>
    <cellStyle name="Normal 2 8 3 2 3 2 2 6 5" xfId="28098" xr:uid="{00000000-0005-0000-0000-0000121D0000}"/>
    <cellStyle name="Normal 2 8 3 2 3 2 2 7" xfId="5265" xr:uid="{00000000-0005-0000-0000-0000131D0000}"/>
    <cellStyle name="Normal 2 8 3 2 3 2 2 7 2" xfId="17041" xr:uid="{00000000-0005-0000-0000-0000141D0000}"/>
    <cellStyle name="Normal 2 8 3 2 3 2 2 7 2 2" xfId="40610" xr:uid="{00000000-0005-0000-0000-0000151D0000}"/>
    <cellStyle name="Normal 2 8 3 2 3 2 2 7 3" xfId="11153" xr:uid="{00000000-0005-0000-0000-0000161D0000}"/>
    <cellStyle name="Normal 2 8 3 2 3 2 2 7 3 2" xfId="34722" xr:uid="{00000000-0005-0000-0000-0000171D0000}"/>
    <cellStyle name="Normal 2 8 3 2 3 2 2 7 4" xfId="22929" xr:uid="{00000000-0005-0000-0000-0000181D0000}"/>
    <cellStyle name="Normal 2 8 3 2 3 2 2 7 5" xfId="28834" xr:uid="{00000000-0005-0000-0000-0000191D0000}"/>
    <cellStyle name="Normal 2 8 3 2 3 2 2 8" xfId="6001" xr:uid="{00000000-0005-0000-0000-00001A1D0000}"/>
    <cellStyle name="Normal 2 8 3 2 3 2 2 8 2" xfId="17777" xr:uid="{00000000-0005-0000-0000-00001B1D0000}"/>
    <cellStyle name="Normal 2 8 3 2 3 2 2 8 2 2" xfId="41346" xr:uid="{00000000-0005-0000-0000-00001C1D0000}"/>
    <cellStyle name="Normal 2 8 3 2 3 2 2 8 3" xfId="11889" xr:uid="{00000000-0005-0000-0000-00001D1D0000}"/>
    <cellStyle name="Normal 2 8 3 2 3 2 2 8 3 2" xfId="35458" xr:uid="{00000000-0005-0000-0000-00001E1D0000}"/>
    <cellStyle name="Normal 2 8 3 2 3 2 2 8 4" xfId="23665" xr:uid="{00000000-0005-0000-0000-00001F1D0000}"/>
    <cellStyle name="Normal 2 8 3 2 3 2 2 8 5" xfId="29570" xr:uid="{00000000-0005-0000-0000-0000201D0000}"/>
    <cellStyle name="Normal 2 8 3 2 3 2 2 9" xfId="12625" xr:uid="{00000000-0005-0000-0000-0000211D0000}"/>
    <cellStyle name="Normal 2 8 3 2 3 2 2 9 2" xfId="36194" xr:uid="{00000000-0005-0000-0000-0000221D0000}"/>
    <cellStyle name="Normal 2 8 3 2 3 2 3" xfId="1141" xr:uid="{00000000-0005-0000-0000-0000231D0000}"/>
    <cellStyle name="Normal 2 8 3 2 3 2 3 2" xfId="12919" xr:uid="{00000000-0005-0000-0000-0000241D0000}"/>
    <cellStyle name="Normal 2 8 3 2 3 2 3 2 2" xfId="36488" xr:uid="{00000000-0005-0000-0000-0000251D0000}"/>
    <cellStyle name="Normal 2 8 3 2 3 2 3 3" xfId="7031" xr:uid="{00000000-0005-0000-0000-0000261D0000}"/>
    <cellStyle name="Normal 2 8 3 2 3 2 3 3 2" xfId="30600" xr:uid="{00000000-0005-0000-0000-0000271D0000}"/>
    <cellStyle name="Normal 2 8 3 2 3 2 3 4" xfId="18807" xr:uid="{00000000-0005-0000-0000-0000281D0000}"/>
    <cellStyle name="Normal 2 8 3 2 3 2 3 5" xfId="24712" xr:uid="{00000000-0005-0000-0000-0000291D0000}"/>
    <cellStyle name="Normal 2 8 3 2 3 2 4" xfId="1879" xr:uid="{00000000-0005-0000-0000-00002A1D0000}"/>
    <cellStyle name="Normal 2 8 3 2 3 2 4 2" xfId="13655" xr:uid="{00000000-0005-0000-0000-00002B1D0000}"/>
    <cellStyle name="Normal 2 8 3 2 3 2 4 2 2" xfId="37224" xr:uid="{00000000-0005-0000-0000-00002C1D0000}"/>
    <cellStyle name="Normal 2 8 3 2 3 2 4 3" xfId="7767" xr:uid="{00000000-0005-0000-0000-00002D1D0000}"/>
    <cellStyle name="Normal 2 8 3 2 3 2 4 3 2" xfId="31336" xr:uid="{00000000-0005-0000-0000-00002E1D0000}"/>
    <cellStyle name="Normal 2 8 3 2 3 2 4 4" xfId="19543" xr:uid="{00000000-0005-0000-0000-00002F1D0000}"/>
    <cellStyle name="Normal 2 8 3 2 3 2 4 5" xfId="25448" xr:uid="{00000000-0005-0000-0000-0000301D0000}"/>
    <cellStyle name="Normal 2 8 3 2 3 2 5" xfId="2615" xr:uid="{00000000-0005-0000-0000-0000311D0000}"/>
    <cellStyle name="Normal 2 8 3 2 3 2 5 2" xfId="14391" xr:uid="{00000000-0005-0000-0000-0000321D0000}"/>
    <cellStyle name="Normal 2 8 3 2 3 2 5 2 2" xfId="37960" xr:uid="{00000000-0005-0000-0000-0000331D0000}"/>
    <cellStyle name="Normal 2 8 3 2 3 2 5 3" xfId="8503" xr:uid="{00000000-0005-0000-0000-0000341D0000}"/>
    <cellStyle name="Normal 2 8 3 2 3 2 5 3 2" xfId="32072" xr:uid="{00000000-0005-0000-0000-0000351D0000}"/>
    <cellStyle name="Normal 2 8 3 2 3 2 5 4" xfId="20279" xr:uid="{00000000-0005-0000-0000-0000361D0000}"/>
    <cellStyle name="Normal 2 8 3 2 3 2 5 5" xfId="26184" xr:uid="{00000000-0005-0000-0000-0000371D0000}"/>
    <cellStyle name="Normal 2 8 3 2 3 2 6" xfId="3351" xr:uid="{00000000-0005-0000-0000-0000381D0000}"/>
    <cellStyle name="Normal 2 8 3 2 3 2 6 2" xfId="15127" xr:uid="{00000000-0005-0000-0000-0000391D0000}"/>
    <cellStyle name="Normal 2 8 3 2 3 2 6 2 2" xfId="38696" xr:uid="{00000000-0005-0000-0000-00003A1D0000}"/>
    <cellStyle name="Normal 2 8 3 2 3 2 6 3" xfId="9239" xr:uid="{00000000-0005-0000-0000-00003B1D0000}"/>
    <cellStyle name="Normal 2 8 3 2 3 2 6 3 2" xfId="32808" xr:uid="{00000000-0005-0000-0000-00003C1D0000}"/>
    <cellStyle name="Normal 2 8 3 2 3 2 6 4" xfId="21015" xr:uid="{00000000-0005-0000-0000-00003D1D0000}"/>
    <cellStyle name="Normal 2 8 3 2 3 2 6 5" xfId="26920" xr:uid="{00000000-0005-0000-0000-00003E1D0000}"/>
    <cellStyle name="Normal 2 8 3 2 3 2 7" xfId="4087" xr:uid="{00000000-0005-0000-0000-00003F1D0000}"/>
    <cellStyle name="Normal 2 8 3 2 3 2 7 2" xfId="15863" xr:uid="{00000000-0005-0000-0000-0000401D0000}"/>
    <cellStyle name="Normal 2 8 3 2 3 2 7 2 2" xfId="39432" xr:uid="{00000000-0005-0000-0000-0000411D0000}"/>
    <cellStyle name="Normal 2 8 3 2 3 2 7 3" xfId="9975" xr:uid="{00000000-0005-0000-0000-0000421D0000}"/>
    <cellStyle name="Normal 2 8 3 2 3 2 7 3 2" xfId="33544" xr:uid="{00000000-0005-0000-0000-0000431D0000}"/>
    <cellStyle name="Normal 2 8 3 2 3 2 7 4" xfId="21751" xr:uid="{00000000-0005-0000-0000-0000441D0000}"/>
    <cellStyle name="Normal 2 8 3 2 3 2 7 5" xfId="27656" xr:uid="{00000000-0005-0000-0000-0000451D0000}"/>
    <cellStyle name="Normal 2 8 3 2 3 2 8" xfId="4823" xr:uid="{00000000-0005-0000-0000-0000461D0000}"/>
    <cellStyle name="Normal 2 8 3 2 3 2 8 2" xfId="16599" xr:uid="{00000000-0005-0000-0000-0000471D0000}"/>
    <cellStyle name="Normal 2 8 3 2 3 2 8 2 2" xfId="40168" xr:uid="{00000000-0005-0000-0000-0000481D0000}"/>
    <cellStyle name="Normal 2 8 3 2 3 2 8 3" xfId="10711" xr:uid="{00000000-0005-0000-0000-0000491D0000}"/>
    <cellStyle name="Normal 2 8 3 2 3 2 8 3 2" xfId="34280" xr:uid="{00000000-0005-0000-0000-00004A1D0000}"/>
    <cellStyle name="Normal 2 8 3 2 3 2 8 4" xfId="22487" xr:uid="{00000000-0005-0000-0000-00004B1D0000}"/>
    <cellStyle name="Normal 2 8 3 2 3 2 8 5" xfId="28392" xr:uid="{00000000-0005-0000-0000-00004C1D0000}"/>
    <cellStyle name="Normal 2 8 3 2 3 2 9" xfId="5559" xr:uid="{00000000-0005-0000-0000-00004D1D0000}"/>
    <cellStyle name="Normal 2 8 3 2 3 2 9 2" xfId="17335" xr:uid="{00000000-0005-0000-0000-00004E1D0000}"/>
    <cellStyle name="Normal 2 8 3 2 3 2 9 2 2" xfId="40904" xr:uid="{00000000-0005-0000-0000-00004F1D0000}"/>
    <cellStyle name="Normal 2 8 3 2 3 2 9 3" xfId="11447" xr:uid="{00000000-0005-0000-0000-0000501D0000}"/>
    <cellStyle name="Normal 2 8 3 2 3 2 9 3 2" xfId="35016" xr:uid="{00000000-0005-0000-0000-0000511D0000}"/>
    <cellStyle name="Normal 2 8 3 2 3 2 9 4" xfId="23223" xr:uid="{00000000-0005-0000-0000-0000521D0000}"/>
    <cellStyle name="Normal 2 8 3 2 3 2 9 5" xfId="29128" xr:uid="{00000000-0005-0000-0000-0000531D0000}"/>
    <cellStyle name="Normal 2 8 3 2 3 3" xfId="735" xr:uid="{00000000-0005-0000-0000-0000541D0000}"/>
    <cellStyle name="Normal 2 8 3 2 3 3 10" xfId="6649" xr:uid="{00000000-0005-0000-0000-0000551D0000}"/>
    <cellStyle name="Normal 2 8 3 2 3 3 10 2" xfId="30218" xr:uid="{00000000-0005-0000-0000-0000561D0000}"/>
    <cellStyle name="Normal 2 8 3 2 3 3 11" xfId="18425" xr:uid="{00000000-0005-0000-0000-0000571D0000}"/>
    <cellStyle name="Normal 2 8 3 2 3 3 12" xfId="24330" xr:uid="{00000000-0005-0000-0000-0000581D0000}"/>
    <cellStyle name="Normal 2 8 3 2 3 3 13" xfId="41994" xr:uid="{00000000-0005-0000-0000-0000591D0000}"/>
    <cellStyle name="Normal 2 8 3 2 3 3 2" xfId="1496" xr:uid="{00000000-0005-0000-0000-00005A1D0000}"/>
    <cellStyle name="Normal 2 8 3 2 3 3 2 2" xfId="13273" xr:uid="{00000000-0005-0000-0000-00005B1D0000}"/>
    <cellStyle name="Normal 2 8 3 2 3 3 2 2 2" xfId="36842" xr:uid="{00000000-0005-0000-0000-00005C1D0000}"/>
    <cellStyle name="Normal 2 8 3 2 3 3 2 3" xfId="7385" xr:uid="{00000000-0005-0000-0000-00005D1D0000}"/>
    <cellStyle name="Normal 2 8 3 2 3 3 2 3 2" xfId="30954" xr:uid="{00000000-0005-0000-0000-00005E1D0000}"/>
    <cellStyle name="Normal 2 8 3 2 3 3 2 4" xfId="19161" xr:uid="{00000000-0005-0000-0000-00005F1D0000}"/>
    <cellStyle name="Normal 2 8 3 2 3 3 2 5" xfId="25066" xr:uid="{00000000-0005-0000-0000-0000601D0000}"/>
    <cellStyle name="Normal 2 8 3 2 3 3 3" xfId="2233" xr:uid="{00000000-0005-0000-0000-0000611D0000}"/>
    <cellStyle name="Normal 2 8 3 2 3 3 3 2" xfId="14009" xr:uid="{00000000-0005-0000-0000-0000621D0000}"/>
    <cellStyle name="Normal 2 8 3 2 3 3 3 2 2" xfId="37578" xr:uid="{00000000-0005-0000-0000-0000631D0000}"/>
    <cellStyle name="Normal 2 8 3 2 3 3 3 3" xfId="8121" xr:uid="{00000000-0005-0000-0000-0000641D0000}"/>
    <cellStyle name="Normal 2 8 3 2 3 3 3 3 2" xfId="31690" xr:uid="{00000000-0005-0000-0000-0000651D0000}"/>
    <cellStyle name="Normal 2 8 3 2 3 3 3 4" xfId="19897" xr:uid="{00000000-0005-0000-0000-0000661D0000}"/>
    <cellStyle name="Normal 2 8 3 2 3 3 3 5" xfId="25802" xr:uid="{00000000-0005-0000-0000-0000671D0000}"/>
    <cellStyle name="Normal 2 8 3 2 3 3 4" xfId="2969" xr:uid="{00000000-0005-0000-0000-0000681D0000}"/>
    <cellStyle name="Normal 2 8 3 2 3 3 4 2" xfId="14745" xr:uid="{00000000-0005-0000-0000-0000691D0000}"/>
    <cellStyle name="Normal 2 8 3 2 3 3 4 2 2" xfId="38314" xr:uid="{00000000-0005-0000-0000-00006A1D0000}"/>
    <cellStyle name="Normal 2 8 3 2 3 3 4 3" xfId="8857" xr:uid="{00000000-0005-0000-0000-00006B1D0000}"/>
    <cellStyle name="Normal 2 8 3 2 3 3 4 3 2" xfId="32426" xr:uid="{00000000-0005-0000-0000-00006C1D0000}"/>
    <cellStyle name="Normal 2 8 3 2 3 3 4 4" xfId="20633" xr:uid="{00000000-0005-0000-0000-00006D1D0000}"/>
    <cellStyle name="Normal 2 8 3 2 3 3 4 5" xfId="26538" xr:uid="{00000000-0005-0000-0000-00006E1D0000}"/>
    <cellStyle name="Normal 2 8 3 2 3 3 5" xfId="3705" xr:uid="{00000000-0005-0000-0000-00006F1D0000}"/>
    <cellStyle name="Normal 2 8 3 2 3 3 5 2" xfId="15481" xr:uid="{00000000-0005-0000-0000-0000701D0000}"/>
    <cellStyle name="Normal 2 8 3 2 3 3 5 2 2" xfId="39050" xr:uid="{00000000-0005-0000-0000-0000711D0000}"/>
    <cellStyle name="Normal 2 8 3 2 3 3 5 3" xfId="9593" xr:uid="{00000000-0005-0000-0000-0000721D0000}"/>
    <cellStyle name="Normal 2 8 3 2 3 3 5 3 2" xfId="33162" xr:uid="{00000000-0005-0000-0000-0000731D0000}"/>
    <cellStyle name="Normal 2 8 3 2 3 3 5 4" xfId="21369" xr:uid="{00000000-0005-0000-0000-0000741D0000}"/>
    <cellStyle name="Normal 2 8 3 2 3 3 5 5" xfId="27274" xr:uid="{00000000-0005-0000-0000-0000751D0000}"/>
    <cellStyle name="Normal 2 8 3 2 3 3 6" xfId="4441" xr:uid="{00000000-0005-0000-0000-0000761D0000}"/>
    <cellStyle name="Normal 2 8 3 2 3 3 6 2" xfId="16217" xr:uid="{00000000-0005-0000-0000-0000771D0000}"/>
    <cellStyle name="Normal 2 8 3 2 3 3 6 2 2" xfId="39786" xr:uid="{00000000-0005-0000-0000-0000781D0000}"/>
    <cellStyle name="Normal 2 8 3 2 3 3 6 3" xfId="10329" xr:uid="{00000000-0005-0000-0000-0000791D0000}"/>
    <cellStyle name="Normal 2 8 3 2 3 3 6 3 2" xfId="33898" xr:uid="{00000000-0005-0000-0000-00007A1D0000}"/>
    <cellStyle name="Normal 2 8 3 2 3 3 6 4" xfId="22105" xr:uid="{00000000-0005-0000-0000-00007B1D0000}"/>
    <cellStyle name="Normal 2 8 3 2 3 3 6 5" xfId="28010" xr:uid="{00000000-0005-0000-0000-00007C1D0000}"/>
    <cellStyle name="Normal 2 8 3 2 3 3 7" xfId="5177" xr:uid="{00000000-0005-0000-0000-00007D1D0000}"/>
    <cellStyle name="Normal 2 8 3 2 3 3 7 2" xfId="16953" xr:uid="{00000000-0005-0000-0000-00007E1D0000}"/>
    <cellStyle name="Normal 2 8 3 2 3 3 7 2 2" xfId="40522" xr:uid="{00000000-0005-0000-0000-00007F1D0000}"/>
    <cellStyle name="Normal 2 8 3 2 3 3 7 3" xfId="11065" xr:uid="{00000000-0005-0000-0000-0000801D0000}"/>
    <cellStyle name="Normal 2 8 3 2 3 3 7 3 2" xfId="34634" xr:uid="{00000000-0005-0000-0000-0000811D0000}"/>
    <cellStyle name="Normal 2 8 3 2 3 3 7 4" xfId="22841" xr:uid="{00000000-0005-0000-0000-0000821D0000}"/>
    <cellStyle name="Normal 2 8 3 2 3 3 7 5" xfId="28746" xr:uid="{00000000-0005-0000-0000-0000831D0000}"/>
    <cellStyle name="Normal 2 8 3 2 3 3 8" xfId="5913" xr:uid="{00000000-0005-0000-0000-0000841D0000}"/>
    <cellStyle name="Normal 2 8 3 2 3 3 8 2" xfId="17689" xr:uid="{00000000-0005-0000-0000-0000851D0000}"/>
    <cellStyle name="Normal 2 8 3 2 3 3 8 2 2" xfId="41258" xr:uid="{00000000-0005-0000-0000-0000861D0000}"/>
    <cellStyle name="Normal 2 8 3 2 3 3 8 3" xfId="11801" xr:uid="{00000000-0005-0000-0000-0000871D0000}"/>
    <cellStyle name="Normal 2 8 3 2 3 3 8 3 2" xfId="35370" xr:uid="{00000000-0005-0000-0000-0000881D0000}"/>
    <cellStyle name="Normal 2 8 3 2 3 3 8 4" xfId="23577" xr:uid="{00000000-0005-0000-0000-0000891D0000}"/>
    <cellStyle name="Normal 2 8 3 2 3 3 8 5" xfId="29482" xr:uid="{00000000-0005-0000-0000-00008A1D0000}"/>
    <cellStyle name="Normal 2 8 3 2 3 3 9" xfId="12537" xr:uid="{00000000-0005-0000-0000-00008B1D0000}"/>
    <cellStyle name="Normal 2 8 3 2 3 3 9 2" xfId="36106" xr:uid="{00000000-0005-0000-0000-00008C1D0000}"/>
    <cellStyle name="Normal 2 8 3 2 3 4" xfId="530" xr:uid="{00000000-0005-0000-0000-00008D1D0000}"/>
    <cellStyle name="Normal 2 8 3 2 3 4 10" xfId="6444" xr:uid="{00000000-0005-0000-0000-00008E1D0000}"/>
    <cellStyle name="Normal 2 8 3 2 3 4 10 2" xfId="30013" xr:uid="{00000000-0005-0000-0000-00008F1D0000}"/>
    <cellStyle name="Normal 2 8 3 2 3 4 11" xfId="18220" xr:uid="{00000000-0005-0000-0000-0000901D0000}"/>
    <cellStyle name="Normal 2 8 3 2 3 4 12" xfId="24125" xr:uid="{00000000-0005-0000-0000-0000911D0000}"/>
    <cellStyle name="Normal 2 8 3 2 3 4 13" xfId="41789" xr:uid="{00000000-0005-0000-0000-0000921D0000}"/>
    <cellStyle name="Normal 2 8 3 2 3 4 2" xfId="1291" xr:uid="{00000000-0005-0000-0000-0000931D0000}"/>
    <cellStyle name="Normal 2 8 3 2 3 4 2 2" xfId="13068" xr:uid="{00000000-0005-0000-0000-0000941D0000}"/>
    <cellStyle name="Normal 2 8 3 2 3 4 2 2 2" xfId="36637" xr:uid="{00000000-0005-0000-0000-0000951D0000}"/>
    <cellStyle name="Normal 2 8 3 2 3 4 2 3" xfId="7180" xr:uid="{00000000-0005-0000-0000-0000961D0000}"/>
    <cellStyle name="Normal 2 8 3 2 3 4 2 3 2" xfId="30749" xr:uid="{00000000-0005-0000-0000-0000971D0000}"/>
    <cellStyle name="Normal 2 8 3 2 3 4 2 4" xfId="18956" xr:uid="{00000000-0005-0000-0000-0000981D0000}"/>
    <cellStyle name="Normal 2 8 3 2 3 4 2 5" xfId="24861" xr:uid="{00000000-0005-0000-0000-0000991D0000}"/>
    <cellStyle name="Normal 2 8 3 2 3 4 3" xfId="2028" xr:uid="{00000000-0005-0000-0000-00009A1D0000}"/>
    <cellStyle name="Normal 2 8 3 2 3 4 3 2" xfId="13804" xr:uid="{00000000-0005-0000-0000-00009B1D0000}"/>
    <cellStyle name="Normal 2 8 3 2 3 4 3 2 2" xfId="37373" xr:uid="{00000000-0005-0000-0000-00009C1D0000}"/>
    <cellStyle name="Normal 2 8 3 2 3 4 3 3" xfId="7916" xr:uid="{00000000-0005-0000-0000-00009D1D0000}"/>
    <cellStyle name="Normal 2 8 3 2 3 4 3 3 2" xfId="31485" xr:uid="{00000000-0005-0000-0000-00009E1D0000}"/>
    <cellStyle name="Normal 2 8 3 2 3 4 3 4" xfId="19692" xr:uid="{00000000-0005-0000-0000-00009F1D0000}"/>
    <cellStyle name="Normal 2 8 3 2 3 4 3 5" xfId="25597" xr:uid="{00000000-0005-0000-0000-0000A01D0000}"/>
    <cellStyle name="Normal 2 8 3 2 3 4 4" xfId="2764" xr:uid="{00000000-0005-0000-0000-0000A11D0000}"/>
    <cellStyle name="Normal 2 8 3 2 3 4 4 2" xfId="14540" xr:uid="{00000000-0005-0000-0000-0000A21D0000}"/>
    <cellStyle name="Normal 2 8 3 2 3 4 4 2 2" xfId="38109" xr:uid="{00000000-0005-0000-0000-0000A31D0000}"/>
    <cellStyle name="Normal 2 8 3 2 3 4 4 3" xfId="8652" xr:uid="{00000000-0005-0000-0000-0000A41D0000}"/>
    <cellStyle name="Normal 2 8 3 2 3 4 4 3 2" xfId="32221" xr:uid="{00000000-0005-0000-0000-0000A51D0000}"/>
    <cellStyle name="Normal 2 8 3 2 3 4 4 4" xfId="20428" xr:uid="{00000000-0005-0000-0000-0000A61D0000}"/>
    <cellStyle name="Normal 2 8 3 2 3 4 4 5" xfId="26333" xr:uid="{00000000-0005-0000-0000-0000A71D0000}"/>
    <cellStyle name="Normal 2 8 3 2 3 4 5" xfId="3500" xr:uid="{00000000-0005-0000-0000-0000A81D0000}"/>
    <cellStyle name="Normal 2 8 3 2 3 4 5 2" xfId="15276" xr:uid="{00000000-0005-0000-0000-0000A91D0000}"/>
    <cellStyle name="Normal 2 8 3 2 3 4 5 2 2" xfId="38845" xr:uid="{00000000-0005-0000-0000-0000AA1D0000}"/>
    <cellStyle name="Normal 2 8 3 2 3 4 5 3" xfId="9388" xr:uid="{00000000-0005-0000-0000-0000AB1D0000}"/>
    <cellStyle name="Normal 2 8 3 2 3 4 5 3 2" xfId="32957" xr:uid="{00000000-0005-0000-0000-0000AC1D0000}"/>
    <cellStyle name="Normal 2 8 3 2 3 4 5 4" xfId="21164" xr:uid="{00000000-0005-0000-0000-0000AD1D0000}"/>
    <cellStyle name="Normal 2 8 3 2 3 4 5 5" xfId="27069" xr:uid="{00000000-0005-0000-0000-0000AE1D0000}"/>
    <cellStyle name="Normal 2 8 3 2 3 4 6" xfId="4236" xr:uid="{00000000-0005-0000-0000-0000AF1D0000}"/>
    <cellStyle name="Normal 2 8 3 2 3 4 6 2" xfId="16012" xr:uid="{00000000-0005-0000-0000-0000B01D0000}"/>
    <cellStyle name="Normal 2 8 3 2 3 4 6 2 2" xfId="39581" xr:uid="{00000000-0005-0000-0000-0000B11D0000}"/>
    <cellStyle name="Normal 2 8 3 2 3 4 6 3" xfId="10124" xr:uid="{00000000-0005-0000-0000-0000B21D0000}"/>
    <cellStyle name="Normal 2 8 3 2 3 4 6 3 2" xfId="33693" xr:uid="{00000000-0005-0000-0000-0000B31D0000}"/>
    <cellStyle name="Normal 2 8 3 2 3 4 6 4" xfId="21900" xr:uid="{00000000-0005-0000-0000-0000B41D0000}"/>
    <cellStyle name="Normal 2 8 3 2 3 4 6 5" xfId="27805" xr:uid="{00000000-0005-0000-0000-0000B51D0000}"/>
    <cellStyle name="Normal 2 8 3 2 3 4 7" xfId="4972" xr:uid="{00000000-0005-0000-0000-0000B61D0000}"/>
    <cellStyle name="Normal 2 8 3 2 3 4 7 2" xfId="16748" xr:uid="{00000000-0005-0000-0000-0000B71D0000}"/>
    <cellStyle name="Normal 2 8 3 2 3 4 7 2 2" xfId="40317" xr:uid="{00000000-0005-0000-0000-0000B81D0000}"/>
    <cellStyle name="Normal 2 8 3 2 3 4 7 3" xfId="10860" xr:uid="{00000000-0005-0000-0000-0000B91D0000}"/>
    <cellStyle name="Normal 2 8 3 2 3 4 7 3 2" xfId="34429" xr:uid="{00000000-0005-0000-0000-0000BA1D0000}"/>
    <cellStyle name="Normal 2 8 3 2 3 4 7 4" xfId="22636" xr:uid="{00000000-0005-0000-0000-0000BB1D0000}"/>
    <cellStyle name="Normal 2 8 3 2 3 4 7 5" xfId="28541" xr:uid="{00000000-0005-0000-0000-0000BC1D0000}"/>
    <cellStyle name="Normal 2 8 3 2 3 4 8" xfId="5708" xr:uid="{00000000-0005-0000-0000-0000BD1D0000}"/>
    <cellStyle name="Normal 2 8 3 2 3 4 8 2" xfId="17484" xr:uid="{00000000-0005-0000-0000-0000BE1D0000}"/>
    <cellStyle name="Normal 2 8 3 2 3 4 8 2 2" xfId="41053" xr:uid="{00000000-0005-0000-0000-0000BF1D0000}"/>
    <cellStyle name="Normal 2 8 3 2 3 4 8 3" xfId="11596" xr:uid="{00000000-0005-0000-0000-0000C01D0000}"/>
    <cellStyle name="Normal 2 8 3 2 3 4 8 3 2" xfId="35165" xr:uid="{00000000-0005-0000-0000-0000C11D0000}"/>
    <cellStyle name="Normal 2 8 3 2 3 4 8 4" xfId="23372" xr:uid="{00000000-0005-0000-0000-0000C21D0000}"/>
    <cellStyle name="Normal 2 8 3 2 3 4 8 5" xfId="29277" xr:uid="{00000000-0005-0000-0000-0000C31D0000}"/>
    <cellStyle name="Normal 2 8 3 2 3 4 9" xfId="12332" xr:uid="{00000000-0005-0000-0000-0000C41D0000}"/>
    <cellStyle name="Normal 2 8 3 2 3 4 9 2" xfId="35901" xr:uid="{00000000-0005-0000-0000-0000C51D0000}"/>
    <cellStyle name="Normal 2 8 3 2 3 5" xfId="1052" xr:uid="{00000000-0005-0000-0000-0000C61D0000}"/>
    <cellStyle name="Normal 2 8 3 2 3 5 2" xfId="12831" xr:uid="{00000000-0005-0000-0000-0000C71D0000}"/>
    <cellStyle name="Normal 2 8 3 2 3 5 2 2" xfId="36400" xr:uid="{00000000-0005-0000-0000-0000C81D0000}"/>
    <cellStyle name="Normal 2 8 3 2 3 5 3" xfId="6943" xr:uid="{00000000-0005-0000-0000-0000C91D0000}"/>
    <cellStyle name="Normal 2 8 3 2 3 5 3 2" xfId="30512" xr:uid="{00000000-0005-0000-0000-0000CA1D0000}"/>
    <cellStyle name="Normal 2 8 3 2 3 5 4" xfId="18719" xr:uid="{00000000-0005-0000-0000-0000CB1D0000}"/>
    <cellStyle name="Normal 2 8 3 2 3 5 5" xfId="24624" xr:uid="{00000000-0005-0000-0000-0000CC1D0000}"/>
    <cellStyle name="Normal 2 8 3 2 3 6" xfId="1791" xr:uid="{00000000-0005-0000-0000-0000CD1D0000}"/>
    <cellStyle name="Normal 2 8 3 2 3 6 2" xfId="13567" xr:uid="{00000000-0005-0000-0000-0000CE1D0000}"/>
    <cellStyle name="Normal 2 8 3 2 3 6 2 2" xfId="37136" xr:uid="{00000000-0005-0000-0000-0000CF1D0000}"/>
    <cellStyle name="Normal 2 8 3 2 3 6 3" xfId="7679" xr:uid="{00000000-0005-0000-0000-0000D01D0000}"/>
    <cellStyle name="Normal 2 8 3 2 3 6 3 2" xfId="31248" xr:uid="{00000000-0005-0000-0000-0000D11D0000}"/>
    <cellStyle name="Normal 2 8 3 2 3 6 4" xfId="19455" xr:uid="{00000000-0005-0000-0000-0000D21D0000}"/>
    <cellStyle name="Normal 2 8 3 2 3 6 5" xfId="25360" xr:uid="{00000000-0005-0000-0000-0000D31D0000}"/>
    <cellStyle name="Normal 2 8 3 2 3 7" xfId="2527" xr:uid="{00000000-0005-0000-0000-0000D41D0000}"/>
    <cellStyle name="Normal 2 8 3 2 3 7 2" xfId="14303" xr:uid="{00000000-0005-0000-0000-0000D51D0000}"/>
    <cellStyle name="Normal 2 8 3 2 3 7 2 2" xfId="37872" xr:uid="{00000000-0005-0000-0000-0000D61D0000}"/>
    <cellStyle name="Normal 2 8 3 2 3 7 3" xfId="8415" xr:uid="{00000000-0005-0000-0000-0000D71D0000}"/>
    <cellStyle name="Normal 2 8 3 2 3 7 3 2" xfId="31984" xr:uid="{00000000-0005-0000-0000-0000D81D0000}"/>
    <cellStyle name="Normal 2 8 3 2 3 7 4" xfId="20191" xr:uid="{00000000-0005-0000-0000-0000D91D0000}"/>
    <cellStyle name="Normal 2 8 3 2 3 7 5" xfId="26096" xr:uid="{00000000-0005-0000-0000-0000DA1D0000}"/>
    <cellStyle name="Normal 2 8 3 2 3 8" xfId="3263" xr:uid="{00000000-0005-0000-0000-0000DB1D0000}"/>
    <cellStyle name="Normal 2 8 3 2 3 8 2" xfId="15039" xr:uid="{00000000-0005-0000-0000-0000DC1D0000}"/>
    <cellStyle name="Normal 2 8 3 2 3 8 2 2" xfId="38608" xr:uid="{00000000-0005-0000-0000-0000DD1D0000}"/>
    <cellStyle name="Normal 2 8 3 2 3 8 3" xfId="9151" xr:uid="{00000000-0005-0000-0000-0000DE1D0000}"/>
    <cellStyle name="Normal 2 8 3 2 3 8 3 2" xfId="32720" xr:uid="{00000000-0005-0000-0000-0000DF1D0000}"/>
    <cellStyle name="Normal 2 8 3 2 3 8 4" xfId="20927" xr:uid="{00000000-0005-0000-0000-0000E01D0000}"/>
    <cellStyle name="Normal 2 8 3 2 3 8 5" xfId="26832" xr:uid="{00000000-0005-0000-0000-0000E11D0000}"/>
    <cellStyle name="Normal 2 8 3 2 3 9" xfId="3999" xr:uid="{00000000-0005-0000-0000-0000E21D0000}"/>
    <cellStyle name="Normal 2 8 3 2 3 9 2" xfId="15775" xr:uid="{00000000-0005-0000-0000-0000E31D0000}"/>
    <cellStyle name="Normal 2 8 3 2 3 9 2 2" xfId="39344" xr:uid="{00000000-0005-0000-0000-0000E41D0000}"/>
    <cellStyle name="Normal 2 8 3 2 3 9 3" xfId="9887" xr:uid="{00000000-0005-0000-0000-0000E51D0000}"/>
    <cellStyle name="Normal 2 8 3 2 3 9 3 2" xfId="33456" xr:uid="{00000000-0005-0000-0000-0000E61D0000}"/>
    <cellStyle name="Normal 2 8 3 2 3 9 4" xfId="21663" xr:uid="{00000000-0005-0000-0000-0000E71D0000}"/>
    <cellStyle name="Normal 2 8 3 2 3 9 5" xfId="27568" xr:uid="{00000000-0005-0000-0000-0000E81D0000}"/>
    <cellStyle name="Normal 2 8 3 2 4" xfId="377" xr:uid="{00000000-0005-0000-0000-0000E91D0000}"/>
    <cellStyle name="Normal 2 8 3 2 4 10" xfId="12181" xr:uid="{00000000-0005-0000-0000-0000EA1D0000}"/>
    <cellStyle name="Normal 2 8 3 2 4 10 2" xfId="35750" xr:uid="{00000000-0005-0000-0000-0000EB1D0000}"/>
    <cellStyle name="Normal 2 8 3 2 4 11" xfId="6293" xr:uid="{00000000-0005-0000-0000-0000EC1D0000}"/>
    <cellStyle name="Normal 2 8 3 2 4 11 2" xfId="29862" xr:uid="{00000000-0005-0000-0000-0000ED1D0000}"/>
    <cellStyle name="Normal 2 8 3 2 4 12" xfId="18069" xr:uid="{00000000-0005-0000-0000-0000EE1D0000}"/>
    <cellStyle name="Normal 2 8 3 2 4 13" xfId="23974" xr:uid="{00000000-0005-0000-0000-0000EF1D0000}"/>
    <cellStyle name="Normal 2 8 3 2 4 14" xfId="41638" xr:uid="{00000000-0005-0000-0000-0000F01D0000}"/>
    <cellStyle name="Normal 2 8 3 2 4 2" xfId="822" xr:uid="{00000000-0005-0000-0000-0000F11D0000}"/>
    <cellStyle name="Normal 2 8 3 2 4 2 10" xfId="6735" xr:uid="{00000000-0005-0000-0000-0000F21D0000}"/>
    <cellStyle name="Normal 2 8 3 2 4 2 10 2" xfId="30304" xr:uid="{00000000-0005-0000-0000-0000F31D0000}"/>
    <cellStyle name="Normal 2 8 3 2 4 2 11" xfId="18511" xr:uid="{00000000-0005-0000-0000-0000F41D0000}"/>
    <cellStyle name="Normal 2 8 3 2 4 2 12" xfId="24416" xr:uid="{00000000-0005-0000-0000-0000F51D0000}"/>
    <cellStyle name="Normal 2 8 3 2 4 2 13" xfId="42080" xr:uid="{00000000-0005-0000-0000-0000F61D0000}"/>
    <cellStyle name="Normal 2 8 3 2 4 2 2" xfId="1582" xr:uid="{00000000-0005-0000-0000-0000F71D0000}"/>
    <cellStyle name="Normal 2 8 3 2 4 2 2 2" xfId="13359" xr:uid="{00000000-0005-0000-0000-0000F81D0000}"/>
    <cellStyle name="Normal 2 8 3 2 4 2 2 2 2" xfId="36928" xr:uid="{00000000-0005-0000-0000-0000F91D0000}"/>
    <cellStyle name="Normal 2 8 3 2 4 2 2 3" xfId="7471" xr:uid="{00000000-0005-0000-0000-0000FA1D0000}"/>
    <cellStyle name="Normal 2 8 3 2 4 2 2 3 2" xfId="31040" xr:uid="{00000000-0005-0000-0000-0000FB1D0000}"/>
    <cellStyle name="Normal 2 8 3 2 4 2 2 4" xfId="19247" xr:uid="{00000000-0005-0000-0000-0000FC1D0000}"/>
    <cellStyle name="Normal 2 8 3 2 4 2 2 5" xfId="25152" xr:uid="{00000000-0005-0000-0000-0000FD1D0000}"/>
    <cellStyle name="Normal 2 8 3 2 4 2 3" xfId="2319" xr:uid="{00000000-0005-0000-0000-0000FE1D0000}"/>
    <cellStyle name="Normal 2 8 3 2 4 2 3 2" xfId="14095" xr:uid="{00000000-0005-0000-0000-0000FF1D0000}"/>
    <cellStyle name="Normal 2 8 3 2 4 2 3 2 2" xfId="37664" xr:uid="{00000000-0005-0000-0000-0000001E0000}"/>
    <cellStyle name="Normal 2 8 3 2 4 2 3 3" xfId="8207" xr:uid="{00000000-0005-0000-0000-0000011E0000}"/>
    <cellStyle name="Normal 2 8 3 2 4 2 3 3 2" xfId="31776" xr:uid="{00000000-0005-0000-0000-0000021E0000}"/>
    <cellStyle name="Normal 2 8 3 2 4 2 3 4" xfId="19983" xr:uid="{00000000-0005-0000-0000-0000031E0000}"/>
    <cellStyle name="Normal 2 8 3 2 4 2 3 5" xfId="25888" xr:uid="{00000000-0005-0000-0000-0000041E0000}"/>
    <cellStyle name="Normal 2 8 3 2 4 2 4" xfId="3055" xr:uid="{00000000-0005-0000-0000-0000051E0000}"/>
    <cellStyle name="Normal 2 8 3 2 4 2 4 2" xfId="14831" xr:uid="{00000000-0005-0000-0000-0000061E0000}"/>
    <cellStyle name="Normal 2 8 3 2 4 2 4 2 2" xfId="38400" xr:uid="{00000000-0005-0000-0000-0000071E0000}"/>
    <cellStyle name="Normal 2 8 3 2 4 2 4 3" xfId="8943" xr:uid="{00000000-0005-0000-0000-0000081E0000}"/>
    <cellStyle name="Normal 2 8 3 2 4 2 4 3 2" xfId="32512" xr:uid="{00000000-0005-0000-0000-0000091E0000}"/>
    <cellStyle name="Normal 2 8 3 2 4 2 4 4" xfId="20719" xr:uid="{00000000-0005-0000-0000-00000A1E0000}"/>
    <cellStyle name="Normal 2 8 3 2 4 2 4 5" xfId="26624" xr:uid="{00000000-0005-0000-0000-00000B1E0000}"/>
    <cellStyle name="Normal 2 8 3 2 4 2 5" xfId="3791" xr:uid="{00000000-0005-0000-0000-00000C1E0000}"/>
    <cellStyle name="Normal 2 8 3 2 4 2 5 2" xfId="15567" xr:uid="{00000000-0005-0000-0000-00000D1E0000}"/>
    <cellStyle name="Normal 2 8 3 2 4 2 5 2 2" xfId="39136" xr:uid="{00000000-0005-0000-0000-00000E1E0000}"/>
    <cellStyle name="Normal 2 8 3 2 4 2 5 3" xfId="9679" xr:uid="{00000000-0005-0000-0000-00000F1E0000}"/>
    <cellStyle name="Normal 2 8 3 2 4 2 5 3 2" xfId="33248" xr:uid="{00000000-0005-0000-0000-0000101E0000}"/>
    <cellStyle name="Normal 2 8 3 2 4 2 5 4" xfId="21455" xr:uid="{00000000-0005-0000-0000-0000111E0000}"/>
    <cellStyle name="Normal 2 8 3 2 4 2 5 5" xfId="27360" xr:uid="{00000000-0005-0000-0000-0000121E0000}"/>
    <cellStyle name="Normal 2 8 3 2 4 2 6" xfId="4527" xr:uid="{00000000-0005-0000-0000-0000131E0000}"/>
    <cellStyle name="Normal 2 8 3 2 4 2 6 2" xfId="16303" xr:uid="{00000000-0005-0000-0000-0000141E0000}"/>
    <cellStyle name="Normal 2 8 3 2 4 2 6 2 2" xfId="39872" xr:uid="{00000000-0005-0000-0000-0000151E0000}"/>
    <cellStyle name="Normal 2 8 3 2 4 2 6 3" xfId="10415" xr:uid="{00000000-0005-0000-0000-0000161E0000}"/>
    <cellStyle name="Normal 2 8 3 2 4 2 6 3 2" xfId="33984" xr:uid="{00000000-0005-0000-0000-0000171E0000}"/>
    <cellStyle name="Normal 2 8 3 2 4 2 6 4" xfId="22191" xr:uid="{00000000-0005-0000-0000-0000181E0000}"/>
    <cellStyle name="Normal 2 8 3 2 4 2 6 5" xfId="28096" xr:uid="{00000000-0005-0000-0000-0000191E0000}"/>
    <cellStyle name="Normal 2 8 3 2 4 2 7" xfId="5263" xr:uid="{00000000-0005-0000-0000-00001A1E0000}"/>
    <cellStyle name="Normal 2 8 3 2 4 2 7 2" xfId="17039" xr:uid="{00000000-0005-0000-0000-00001B1E0000}"/>
    <cellStyle name="Normal 2 8 3 2 4 2 7 2 2" xfId="40608" xr:uid="{00000000-0005-0000-0000-00001C1E0000}"/>
    <cellStyle name="Normal 2 8 3 2 4 2 7 3" xfId="11151" xr:uid="{00000000-0005-0000-0000-00001D1E0000}"/>
    <cellStyle name="Normal 2 8 3 2 4 2 7 3 2" xfId="34720" xr:uid="{00000000-0005-0000-0000-00001E1E0000}"/>
    <cellStyle name="Normal 2 8 3 2 4 2 7 4" xfId="22927" xr:uid="{00000000-0005-0000-0000-00001F1E0000}"/>
    <cellStyle name="Normal 2 8 3 2 4 2 7 5" xfId="28832" xr:uid="{00000000-0005-0000-0000-0000201E0000}"/>
    <cellStyle name="Normal 2 8 3 2 4 2 8" xfId="5999" xr:uid="{00000000-0005-0000-0000-0000211E0000}"/>
    <cellStyle name="Normal 2 8 3 2 4 2 8 2" xfId="17775" xr:uid="{00000000-0005-0000-0000-0000221E0000}"/>
    <cellStyle name="Normal 2 8 3 2 4 2 8 2 2" xfId="41344" xr:uid="{00000000-0005-0000-0000-0000231E0000}"/>
    <cellStyle name="Normal 2 8 3 2 4 2 8 3" xfId="11887" xr:uid="{00000000-0005-0000-0000-0000241E0000}"/>
    <cellStyle name="Normal 2 8 3 2 4 2 8 3 2" xfId="35456" xr:uid="{00000000-0005-0000-0000-0000251E0000}"/>
    <cellStyle name="Normal 2 8 3 2 4 2 8 4" xfId="23663" xr:uid="{00000000-0005-0000-0000-0000261E0000}"/>
    <cellStyle name="Normal 2 8 3 2 4 2 8 5" xfId="29568" xr:uid="{00000000-0005-0000-0000-0000271E0000}"/>
    <cellStyle name="Normal 2 8 3 2 4 2 9" xfId="12623" xr:uid="{00000000-0005-0000-0000-0000281E0000}"/>
    <cellStyle name="Normal 2 8 3 2 4 2 9 2" xfId="36192" xr:uid="{00000000-0005-0000-0000-0000291E0000}"/>
    <cellStyle name="Normal 2 8 3 2 4 3" xfId="1139" xr:uid="{00000000-0005-0000-0000-00002A1E0000}"/>
    <cellStyle name="Normal 2 8 3 2 4 3 2" xfId="12917" xr:uid="{00000000-0005-0000-0000-00002B1E0000}"/>
    <cellStyle name="Normal 2 8 3 2 4 3 2 2" xfId="36486" xr:uid="{00000000-0005-0000-0000-00002C1E0000}"/>
    <cellStyle name="Normal 2 8 3 2 4 3 3" xfId="7029" xr:uid="{00000000-0005-0000-0000-00002D1E0000}"/>
    <cellStyle name="Normal 2 8 3 2 4 3 3 2" xfId="30598" xr:uid="{00000000-0005-0000-0000-00002E1E0000}"/>
    <cellStyle name="Normal 2 8 3 2 4 3 4" xfId="18805" xr:uid="{00000000-0005-0000-0000-00002F1E0000}"/>
    <cellStyle name="Normal 2 8 3 2 4 3 5" xfId="24710" xr:uid="{00000000-0005-0000-0000-0000301E0000}"/>
    <cellStyle name="Normal 2 8 3 2 4 4" xfId="1877" xr:uid="{00000000-0005-0000-0000-0000311E0000}"/>
    <cellStyle name="Normal 2 8 3 2 4 4 2" xfId="13653" xr:uid="{00000000-0005-0000-0000-0000321E0000}"/>
    <cellStyle name="Normal 2 8 3 2 4 4 2 2" xfId="37222" xr:uid="{00000000-0005-0000-0000-0000331E0000}"/>
    <cellStyle name="Normal 2 8 3 2 4 4 3" xfId="7765" xr:uid="{00000000-0005-0000-0000-0000341E0000}"/>
    <cellStyle name="Normal 2 8 3 2 4 4 3 2" xfId="31334" xr:uid="{00000000-0005-0000-0000-0000351E0000}"/>
    <cellStyle name="Normal 2 8 3 2 4 4 4" xfId="19541" xr:uid="{00000000-0005-0000-0000-0000361E0000}"/>
    <cellStyle name="Normal 2 8 3 2 4 4 5" xfId="25446" xr:uid="{00000000-0005-0000-0000-0000371E0000}"/>
    <cellStyle name="Normal 2 8 3 2 4 5" xfId="2613" xr:uid="{00000000-0005-0000-0000-0000381E0000}"/>
    <cellStyle name="Normal 2 8 3 2 4 5 2" xfId="14389" xr:uid="{00000000-0005-0000-0000-0000391E0000}"/>
    <cellStyle name="Normal 2 8 3 2 4 5 2 2" xfId="37958" xr:uid="{00000000-0005-0000-0000-00003A1E0000}"/>
    <cellStyle name="Normal 2 8 3 2 4 5 3" xfId="8501" xr:uid="{00000000-0005-0000-0000-00003B1E0000}"/>
    <cellStyle name="Normal 2 8 3 2 4 5 3 2" xfId="32070" xr:uid="{00000000-0005-0000-0000-00003C1E0000}"/>
    <cellStyle name="Normal 2 8 3 2 4 5 4" xfId="20277" xr:uid="{00000000-0005-0000-0000-00003D1E0000}"/>
    <cellStyle name="Normal 2 8 3 2 4 5 5" xfId="26182" xr:uid="{00000000-0005-0000-0000-00003E1E0000}"/>
    <cellStyle name="Normal 2 8 3 2 4 6" xfId="3349" xr:uid="{00000000-0005-0000-0000-00003F1E0000}"/>
    <cellStyle name="Normal 2 8 3 2 4 6 2" xfId="15125" xr:uid="{00000000-0005-0000-0000-0000401E0000}"/>
    <cellStyle name="Normal 2 8 3 2 4 6 2 2" xfId="38694" xr:uid="{00000000-0005-0000-0000-0000411E0000}"/>
    <cellStyle name="Normal 2 8 3 2 4 6 3" xfId="9237" xr:uid="{00000000-0005-0000-0000-0000421E0000}"/>
    <cellStyle name="Normal 2 8 3 2 4 6 3 2" xfId="32806" xr:uid="{00000000-0005-0000-0000-0000431E0000}"/>
    <cellStyle name="Normal 2 8 3 2 4 6 4" xfId="21013" xr:uid="{00000000-0005-0000-0000-0000441E0000}"/>
    <cellStyle name="Normal 2 8 3 2 4 6 5" xfId="26918" xr:uid="{00000000-0005-0000-0000-0000451E0000}"/>
    <cellStyle name="Normal 2 8 3 2 4 7" xfId="4085" xr:uid="{00000000-0005-0000-0000-0000461E0000}"/>
    <cellStyle name="Normal 2 8 3 2 4 7 2" xfId="15861" xr:uid="{00000000-0005-0000-0000-0000471E0000}"/>
    <cellStyle name="Normal 2 8 3 2 4 7 2 2" xfId="39430" xr:uid="{00000000-0005-0000-0000-0000481E0000}"/>
    <cellStyle name="Normal 2 8 3 2 4 7 3" xfId="9973" xr:uid="{00000000-0005-0000-0000-0000491E0000}"/>
    <cellStyle name="Normal 2 8 3 2 4 7 3 2" xfId="33542" xr:uid="{00000000-0005-0000-0000-00004A1E0000}"/>
    <cellStyle name="Normal 2 8 3 2 4 7 4" xfId="21749" xr:uid="{00000000-0005-0000-0000-00004B1E0000}"/>
    <cellStyle name="Normal 2 8 3 2 4 7 5" xfId="27654" xr:uid="{00000000-0005-0000-0000-00004C1E0000}"/>
    <cellStyle name="Normal 2 8 3 2 4 8" xfId="4821" xr:uid="{00000000-0005-0000-0000-00004D1E0000}"/>
    <cellStyle name="Normal 2 8 3 2 4 8 2" xfId="16597" xr:uid="{00000000-0005-0000-0000-00004E1E0000}"/>
    <cellStyle name="Normal 2 8 3 2 4 8 2 2" xfId="40166" xr:uid="{00000000-0005-0000-0000-00004F1E0000}"/>
    <cellStyle name="Normal 2 8 3 2 4 8 3" xfId="10709" xr:uid="{00000000-0005-0000-0000-0000501E0000}"/>
    <cellStyle name="Normal 2 8 3 2 4 8 3 2" xfId="34278" xr:uid="{00000000-0005-0000-0000-0000511E0000}"/>
    <cellStyle name="Normal 2 8 3 2 4 8 4" xfId="22485" xr:uid="{00000000-0005-0000-0000-0000521E0000}"/>
    <cellStyle name="Normal 2 8 3 2 4 8 5" xfId="28390" xr:uid="{00000000-0005-0000-0000-0000531E0000}"/>
    <cellStyle name="Normal 2 8 3 2 4 9" xfId="5557" xr:uid="{00000000-0005-0000-0000-0000541E0000}"/>
    <cellStyle name="Normal 2 8 3 2 4 9 2" xfId="17333" xr:uid="{00000000-0005-0000-0000-0000551E0000}"/>
    <cellStyle name="Normal 2 8 3 2 4 9 2 2" xfId="40902" xr:uid="{00000000-0005-0000-0000-0000561E0000}"/>
    <cellStyle name="Normal 2 8 3 2 4 9 3" xfId="11445" xr:uid="{00000000-0005-0000-0000-0000571E0000}"/>
    <cellStyle name="Normal 2 8 3 2 4 9 3 2" xfId="35014" xr:uid="{00000000-0005-0000-0000-0000581E0000}"/>
    <cellStyle name="Normal 2 8 3 2 4 9 4" xfId="23221" xr:uid="{00000000-0005-0000-0000-0000591E0000}"/>
    <cellStyle name="Normal 2 8 3 2 4 9 5" xfId="29126" xr:uid="{00000000-0005-0000-0000-00005A1E0000}"/>
    <cellStyle name="Normal 2 8 3 2 5" xfId="687" xr:uid="{00000000-0005-0000-0000-00005B1E0000}"/>
    <cellStyle name="Normal 2 8 3 2 5 10" xfId="6601" xr:uid="{00000000-0005-0000-0000-00005C1E0000}"/>
    <cellStyle name="Normal 2 8 3 2 5 10 2" xfId="30170" xr:uid="{00000000-0005-0000-0000-00005D1E0000}"/>
    <cellStyle name="Normal 2 8 3 2 5 11" xfId="18377" xr:uid="{00000000-0005-0000-0000-00005E1E0000}"/>
    <cellStyle name="Normal 2 8 3 2 5 12" xfId="24282" xr:uid="{00000000-0005-0000-0000-00005F1E0000}"/>
    <cellStyle name="Normal 2 8 3 2 5 13" xfId="41946" xr:uid="{00000000-0005-0000-0000-0000601E0000}"/>
    <cellStyle name="Normal 2 8 3 2 5 2" xfId="1448" xr:uid="{00000000-0005-0000-0000-0000611E0000}"/>
    <cellStyle name="Normal 2 8 3 2 5 2 2" xfId="13225" xr:uid="{00000000-0005-0000-0000-0000621E0000}"/>
    <cellStyle name="Normal 2 8 3 2 5 2 2 2" xfId="36794" xr:uid="{00000000-0005-0000-0000-0000631E0000}"/>
    <cellStyle name="Normal 2 8 3 2 5 2 3" xfId="7337" xr:uid="{00000000-0005-0000-0000-0000641E0000}"/>
    <cellStyle name="Normal 2 8 3 2 5 2 3 2" xfId="30906" xr:uid="{00000000-0005-0000-0000-0000651E0000}"/>
    <cellStyle name="Normal 2 8 3 2 5 2 4" xfId="19113" xr:uid="{00000000-0005-0000-0000-0000661E0000}"/>
    <cellStyle name="Normal 2 8 3 2 5 2 5" xfId="25018" xr:uid="{00000000-0005-0000-0000-0000671E0000}"/>
    <cellStyle name="Normal 2 8 3 2 5 3" xfId="2185" xr:uid="{00000000-0005-0000-0000-0000681E0000}"/>
    <cellStyle name="Normal 2 8 3 2 5 3 2" xfId="13961" xr:uid="{00000000-0005-0000-0000-0000691E0000}"/>
    <cellStyle name="Normal 2 8 3 2 5 3 2 2" xfId="37530" xr:uid="{00000000-0005-0000-0000-00006A1E0000}"/>
    <cellStyle name="Normal 2 8 3 2 5 3 3" xfId="8073" xr:uid="{00000000-0005-0000-0000-00006B1E0000}"/>
    <cellStyle name="Normal 2 8 3 2 5 3 3 2" xfId="31642" xr:uid="{00000000-0005-0000-0000-00006C1E0000}"/>
    <cellStyle name="Normal 2 8 3 2 5 3 4" xfId="19849" xr:uid="{00000000-0005-0000-0000-00006D1E0000}"/>
    <cellStyle name="Normal 2 8 3 2 5 3 5" xfId="25754" xr:uid="{00000000-0005-0000-0000-00006E1E0000}"/>
    <cellStyle name="Normal 2 8 3 2 5 4" xfId="2921" xr:uid="{00000000-0005-0000-0000-00006F1E0000}"/>
    <cellStyle name="Normal 2 8 3 2 5 4 2" xfId="14697" xr:uid="{00000000-0005-0000-0000-0000701E0000}"/>
    <cellStyle name="Normal 2 8 3 2 5 4 2 2" xfId="38266" xr:uid="{00000000-0005-0000-0000-0000711E0000}"/>
    <cellStyle name="Normal 2 8 3 2 5 4 3" xfId="8809" xr:uid="{00000000-0005-0000-0000-0000721E0000}"/>
    <cellStyle name="Normal 2 8 3 2 5 4 3 2" xfId="32378" xr:uid="{00000000-0005-0000-0000-0000731E0000}"/>
    <cellStyle name="Normal 2 8 3 2 5 4 4" xfId="20585" xr:uid="{00000000-0005-0000-0000-0000741E0000}"/>
    <cellStyle name="Normal 2 8 3 2 5 4 5" xfId="26490" xr:uid="{00000000-0005-0000-0000-0000751E0000}"/>
    <cellStyle name="Normal 2 8 3 2 5 5" xfId="3657" xr:uid="{00000000-0005-0000-0000-0000761E0000}"/>
    <cellStyle name="Normal 2 8 3 2 5 5 2" xfId="15433" xr:uid="{00000000-0005-0000-0000-0000771E0000}"/>
    <cellStyle name="Normal 2 8 3 2 5 5 2 2" xfId="39002" xr:uid="{00000000-0005-0000-0000-0000781E0000}"/>
    <cellStyle name="Normal 2 8 3 2 5 5 3" xfId="9545" xr:uid="{00000000-0005-0000-0000-0000791E0000}"/>
    <cellStyle name="Normal 2 8 3 2 5 5 3 2" xfId="33114" xr:uid="{00000000-0005-0000-0000-00007A1E0000}"/>
    <cellStyle name="Normal 2 8 3 2 5 5 4" xfId="21321" xr:uid="{00000000-0005-0000-0000-00007B1E0000}"/>
    <cellStyle name="Normal 2 8 3 2 5 5 5" xfId="27226" xr:uid="{00000000-0005-0000-0000-00007C1E0000}"/>
    <cellStyle name="Normal 2 8 3 2 5 6" xfId="4393" xr:uid="{00000000-0005-0000-0000-00007D1E0000}"/>
    <cellStyle name="Normal 2 8 3 2 5 6 2" xfId="16169" xr:uid="{00000000-0005-0000-0000-00007E1E0000}"/>
    <cellStyle name="Normal 2 8 3 2 5 6 2 2" xfId="39738" xr:uid="{00000000-0005-0000-0000-00007F1E0000}"/>
    <cellStyle name="Normal 2 8 3 2 5 6 3" xfId="10281" xr:uid="{00000000-0005-0000-0000-0000801E0000}"/>
    <cellStyle name="Normal 2 8 3 2 5 6 3 2" xfId="33850" xr:uid="{00000000-0005-0000-0000-0000811E0000}"/>
    <cellStyle name="Normal 2 8 3 2 5 6 4" xfId="22057" xr:uid="{00000000-0005-0000-0000-0000821E0000}"/>
    <cellStyle name="Normal 2 8 3 2 5 6 5" xfId="27962" xr:uid="{00000000-0005-0000-0000-0000831E0000}"/>
    <cellStyle name="Normal 2 8 3 2 5 7" xfId="5129" xr:uid="{00000000-0005-0000-0000-0000841E0000}"/>
    <cellStyle name="Normal 2 8 3 2 5 7 2" xfId="16905" xr:uid="{00000000-0005-0000-0000-0000851E0000}"/>
    <cellStyle name="Normal 2 8 3 2 5 7 2 2" xfId="40474" xr:uid="{00000000-0005-0000-0000-0000861E0000}"/>
    <cellStyle name="Normal 2 8 3 2 5 7 3" xfId="11017" xr:uid="{00000000-0005-0000-0000-0000871E0000}"/>
    <cellStyle name="Normal 2 8 3 2 5 7 3 2" xfId="34586" xr:uid="{00000000-0005-0000-0000-0000881E0000}"/>
    <cellStyle name="Normal 2 8 3 2 5 7 4" xfId="22793" xr:uid="{00000000-0005-0000-0000-0000891E0000}"/>
    <cellStyle name="Normal 2 8 3 2 5 7 5" xfId="28698" xr:uid="{00000000-0005-0000-0000-00008A1E0000}"/>
    <cellStyle name="Normal 2 8 3 2 5 8" xfId="5865" xr:uid="{00000000-0005-0000-0000-00008B1E0000}"/>
    <cellStyle name="Normal 2 8 3 2 5 8 2" xfId="17641" xr:uid="{00000000-0005-0000-0000-00008C1E0000}"/>
    <cellStyle name="Normal 2 8 3 2 5 8 2 2" xfId="41210" xr:uid="{00000000-0005-0000-0000-00008D1E0000}"/>
    <cellStyle name="Normal 2 8 3 2 5 8 3" xfId="11753" xr:uid="{00000000-0005-0000-0000-00008E1E0000}"/>
    <cellStyle name="Normal 2 8 3 2 5 8 3 2" xfId="35322" xr:uid="{00000000-0005-0000-0000-00008F1E0000}"/>
    <cellStyle name="Normal 2 8 3 2 5 8 4" xfId="23529" xr:uid="{00000000-0005-0000-0000-0000901E0000}"/>
    <cellStyle name="Normal 2 8 3 2 5 8 5" xfId="29434" xr:uid="{00000000-0005-0000-0000-0000911E0000}"/>
    <cellStyle name="Normal 2 8 3 2 5 9" xfId="12489" xr:uid="{00000000-0005-0000-0000-0000921E0000}"/>
    <cellStyle name="Normal 2 8 3 2 5 9 2" xfId="36058" xr:uid="{00000000-0005-0000-0000-0000931E0000}"/>
    <cellStyle name="Normal 2 8 3 2 6" xfId="528" xr:uid="{00000000-0005-0000-0000-0000941E0000}"/>
    <cellStyle name="Normal 2 8 3 2 6 10" xfId="6442" xr:uid="{00000000-0005-0000-0000-0000951E0000}"/>
    <cellStyle name="Normal 2 8 3 2 6 10 2" xfId="30011" xr:uid="{00000000-0005-0000-0000-0000961E0000}"/>
    <cellStyle name="Normal 2 8 3 2 6 11" xfId="18218" xr:uid="{00000000-0005-0000-0000-0000971E0000}"/>
    <cellStyle name="Normal 2 8 3 2 6 12" xfId="24123" xr:uid="{00000000-0005-0000-0000-0000981E0000}"/>
    <cellStyle name="Normal 2 8 3 2 6 13" xfId="41787" xr:uid="{00000000-0005-0000-0000-0000991E0000}"/>
    <cellStyle name="Normal 2 8 3 2 6 2" xfId="1289" xr:uid="{00000000-0005-0000-0000-00009A1E0000}"/>
    <cellStyle name="Normal 2 8 3 2 6 2 2" xfId="13066" xr:uid="{00000000-0005-0000-0000-00009B1E0000}"/>
    <cellStyle name="Normal 2 8 3 2 6 2 2 2" xfId="36635" xr:uid="{00000000-0005-0000-0000-00009C1E0000}"/>
    <cellStyle name="Normal 2 8 3 2 6 2 3" xfId="7178" xr:uid="{00000000-0005-0000-0000-00009D1E0000}"/>
    <cellStyle name="Normal 2 8 3 2 6 2 3 2" xfId="30747" xr:uid="{00000000-0005-0000-0000-00009E1E0000}"/>
    <cellStyle name="Normal 2 8 3 2 6 2 4" xfId="18954" xr:uid="{00000000-0005-0000-0000-00009F1E0000}"/>
    <cellStyle name="Normal 2 8 3 2 6 2 5" xfId="24859" xr:uid="{00000000-0005-0000-0000-0000A01E0000}"/>
    <cellStyle name="Normal 2 8 3 2 6 3" xfId="2026" xr:uid="{00000000-0005-0000-0000-0000A11E0000}"/>
    <cellStyle name="Normal 2 8 3 2 6 3 2" xfId="13802" xr:uid="{00000000-0005-0000-0000-0000A21E0000}"/>
    <cellStyle name="Normal 2 8 3 2 6 3 2 2" xfId="37371" xr:uid="{00000000-0005-0000-0000-0000A31E0000}"/>
    <cellStyle name="Normal 2 8 3 2 6 3 3" xfId="7914" xr:uid="{00000000-0005-0000-0000-0000A41E0000}"/>
    <cellStyle name="Normal 2 8 3 2 6 3 3 2" xfId="31483" xr:uid="{00000000-0005-0000-0000-0000A51E0000}"/>
    <cellStyle name="Normal 2 8 3 2 6 3 4" xfId="19690" xr:uid="{00000000-0005-0000-0000-0000A61E0000}"/>
    <cellStyle name="Normal 2 8 3 2 6 3 5" xfId="25595" xr:uid="{00000000-0005-0000-0000-0000A71E0000}"/>
    <cellStyle name="Normal 2 8 3 2 6 4" xfId="2762" xr:uid="{00000000-0005-0000-0000-0000A81E0000}"/>
    <cellStyle name="Normal 2 8 3 2 6 4 2" xfId="14538" xr:uid="{00000000-0005-0000-0000-0000A91E0000}"/>
    <cellStyle name="Normal 2 8 3 2 6 4 2 2" xfId="38107" xr:uid="{00000000-0005-0000-0000-0000AA1E0000}"/>
    <cellStyle name="Normal 2 8 3 2 6 4 3" xfId="8650" xr:uid="{00000000-0005-0000-0000-0000AB1E0000}"/>
    <cellStyle name="Normal 2 8 3 2 6 4 3 2" xfId="32219" xr:uid="{00000000-0005-0000-0000-0000AC1E0000}"/>
    <cellStyle name="Normal 2 8 3 2 6 4 4" xfId="20426" xr:uid="{00000000-0005-0000-0000-0000AD1E0000}"/>
    <cellStyle name="Normal 2 8 3 2 6 4 5" xfId="26331" xr:uid="{00000000-0005-0000-0000-0000AE1E0000}"/>
    <cellStyle name="Normal 2 8 3 2 6 5" xfId="3498" xr:uid="{00000000-0005-0000-0000-0000AF1E0000}"/>
    <cellStyle name="Normal 2 8 3 2 6 5 2" xfId="15274" xr:uid="{00000000-0005-0000-0000-0000B01E0000}"/>
    <cellStyle name="Normal 2 8 3 2 6 5 2 2" xfId="38843" xr:uid="{00000000-0005-0000-0000-0000B11E0000}"/>
    <cellStyle name="Normal 2 8 3 2 6 5 3" xfId="9386" xr:uid="{00000000-0005-0000-0000-0000B21E0000}"/>
    <cellStyle name="Normal 2 8 3 2 6 5 3 2" xfId="32955" xr:uid="{00000000-0005-0000-0000-0000B31E0000}"/>
    <cellStyle name="Normal 2 8 3 2 6 5 4" xfId="21162" xr:uid="{00000000-0005-0000-0000-0000B41E0000}"/>
    <cellStyle name="Normal 2 8 3 2 6 5 5" xfId="27067" xr:uid="{00000000-0005-0000-0000-0000B51E0000}"/>
    <cellStyle name="Normal 2 8 3 2 6 6" xfId="4234" xr:uid="{00000000-0005-0000-0000-0000B61E0000}"/>
    <cellStyle name="Normal 2 8 3 2 6 6 2" xfId="16010" xr:uid="{00000000-0005-0000-0000-0000B71E0000}"/>
    <cellStyle name="Normal 2 8 3 2 6 6 2 2" xfId="39579" xr:uid="{00000000-0005-0000-0000-0000B81E0000}"/>
    <cellStyle name="Normal 2 8 3 2 6 6 3" xfId="10122" xr:uid="{00000000-0005-0000-0000-0000B91E0000}"/>
    <cellStyle name="Normal 2 8 3 2 6 6 3 2" xfId="33691" xr:uid="{00000000-0005-0000-0000-0000BA1E0000}"/>
    <cellStyle name="Normal 2 8 3 2 6 6 4" xfId="21898" xr:uid="{00000000-0005-0000-0000-0000BB1E0000}"/>
    <cellStyle name="Normal 2 8 3 2 6 6 5" xfId="27803" xr:uid="{00000000-0005-0000-0000-0000BC1E0000}"/>
    <cellStyle name="Normal 2 8 3 2 6 7" xfId="4970" xr:uid="{00000000-0005-0000-0000-0000BD1E0000}"/>
    <cellStyle name="Normal 2 8 3 2 6 7 2" xfId="16746" xr:uid="{00000000-0005-0000-0000-0000BE1E0000}"/>
    <cellStyle name="Normal 2 8 3 2 6 7 2 2" xfId="40315" xr:uid="{00000000-0005-0000-0000-0000BF1E0000}"/>
    <cellStyle name="Normal 2 8 3 2 6 7 3" xfId="10858" xr:uid="{00000000-0005-0000-0000-0000C01E0000}"/>
    <cellStyle name="Normal 2 8 3 2 6 7 3 2" xfId="34427" xr:uid="{00000000-0005-0000-0000-0000C11E0000}"/>
    <cellStyle name="Normal 2 8 3 2 6 7 4" xfId="22634" xr:uid="{00000000-0005-0000-0000-0000C21E0000}"/>
    <cellStyle name="Normal 2 8 3 2 6 7 5" xfId="28539" xr:uid="{00000000-0005-0000-0000-0000C31E0000}"/>
    <cellStyle name="Normal 2 8 3 2 6 8" xfId="5706" xr:uid="{00000000-0005-0000-0000-0000C41E0000}"/>
    <cellStyle name="Normal 2 8 3 2 6 8 2" xfId="17482" xr:uid="{00000000-0005-0000-0000-0000C51E0000}"/>
    <cellStyle name="Normal 2 8 3 2 6 8 2 2" xfId="41051" xr:uid="{00000000-0005-0000-0000-0000C61E0000}"/>
    <cellStyle name="Normal 2 8 3 2 6 8 3" xfId="11594" xr:uid="{00000000-0005-0000-0000-0000C71E0000}"/>
    <cellStyle name="Normal 2 8 3 2 6 8 3 2" xfId="35163" xr:uid="{00000000-0005-0000-0000-0000C81E0000}"/>
    <cellStyle name="Normal 2 8 3 2 6 8 4" xfId="23370" xr:uid="{00000000-0005-0000-0000-0000C91E0000}"/>
    <cellStyle name="Normal 2 8 3 2 6 8 5" xfId="29275" xr:uid="{00000000-0005-0000-0000-0000CA1E0000}"/>
    <cellStyle name="Normal 2 8 3 2 6 9" xfId="12330" xr:uid="{00000000-0005-0000-0000-0000CB1E0000}"/>
    <cellStyle name="Normal 2 8 3 2 6 9 2" xfId="35899" xr:uid="{00000000-0005-0000-0000-0000CC1E0000}"/>
    <cellStyle name="Normal 2 8 3 2 7" xfId="1004" xr:uid="{00000000-0005-0000-0000-0000CD1E0000}"/>
    <cellStyle name="Normal 2 8 3 2 7 2" xfId="12783" xr:uid="{00000000-0005-0000-0000-0000CE1E0000}"/>
    <cellStyle name="Normal 2 8 3 2 7 2 2" xfId="36352" xr:uid="{00000000-0005-0000-0000-0000CF1E0000}"/>
    <cellStyle name="Normal 2 8 3 2 7 3" xfId="6895" xr:uid="{00000000-0005-0000-0000-0000D01E0000}"/>
    <cellStyle name="Normal 2 8 3 2 7 3 2" xfId="30464" xr:uid="{00000000-0005-0000-0000-0000D11E0000}"/>
    <cellStyle name="Normal 2 8 3 2 7 4" xfId="18671" xr:uid="{00000000-0005-0000-0000-0000D21E0000}"/>
    <cellStyle name="Normal 2 8 3 2 7 5" xfId="24576" xr:uid="{00000000-0005-0000-0000-0000D31E0000}"/>
    <cellStyle name="Normal 2 8 3 2 8" xfId="1743" xr:uid="{00000000-0005-0000-0000-0000D41E0000}"/>
    <cellStyle name="Normal 2 8 3 2 8 2" xfId="13519" xr:uid="{00000000-0005-0000-0000-0000D51E0000}"/>
    <cellStyle name="Normal 2 8 3 2 8 2 2" xfId="37088" xr:uid="{00000000-0005-0000-0000-0000D61E0000}"/>
    <cellStyle name="Normal 2 8 3 2 8 3" xfId="7631" xr:uid="{00000000-0005-0000-0000-0000D71E0000}"/>
    <cellStyle name="Normal 2 8 3 2 8 3 2" xfId="31200" xr:uid="{00000000-0005-0000-0000-0000D81E0000}"/>
    <cellStyle name="Normal 2 8 3 2 8 4" xfId="19407" xr:uid="{00000000-0005-0000-0000-0000D91E0000}"/>
    <cellStyle name="Normal 2 8 3 2 8 5" xfId="25312" xr:uid="{00000000-0005-0000-0000-0000DA1E0000}"/>
    <cellStyle name="Normal 2 8 3 2 9" xfId="2479" xr:uid="{00000000-0005-0000-0000-0000DB1E0000}"/>
    <cellStyle name="Normal 2 8 3 2 9 2" xfId="14255" xr:uid="{00000000-0005-0000-0000-0000DC1E0000}"/>
    <cellStyle name="Normal 2 8 3 2 9 2 2" xfId="37824" xr:uid="{00000000-0005-0000-0000-0000DD1E0000}"/>
    <cellStyle name="Normal 2 8 3 2 9 3" xfId="8367" xr:uid="{00000000-0005-0000-0000-0000DE1E0000}"/>
    <cellStyle name="Normal 2 8 3 2 9 3 2" xfId="31936" xr:uid="{00000000-0005-0000-0000-0000DF1E0000}"/>
    <cellStyle name="Normal 2 8 3 2 9 4" xfId="20143" xr:uid="{00000000-0005-0000-0000-0000E01E0000}"/>
    <cellStyle name="Normal 2 8 3 2 9 5" xfId="26048" xr:uid="{00000000-0005-0000-0000-0000E11E0000}"/>
    <cellStyle name="Normal 2 8 3 3" xfId="303" xr:uid="{00000000-0005-0000-0000-0000E21E0000}"/>
    <cellStyle name="Normal 2 8 3 3 10" xfId="4759" xr:uid="{00000000-0005-0000-0000-0000E31E0000}"/>
    <cellStyle name="Normal 2 8 3 3 10 2" xfId="16535" xr:uid="{00000000-0005-0000-0000-0000E41E0000}"/>
    <cellStyle name="Normal 2 8 3 3 10 2 2" xfId="40104" xr:uid="{00000000-0005-0000-0000-0000E51E0000}"/>
    <cellStyle name="Normal 2 8 3 3 10 3" xfId="10647" xr:uid="{00000000-0005-0000-0000-0000E61E0000}"/>
    <cellStyle name="Normal 2 8 3 3 10 3 2" xfId="34216" xr:uid="{00000000-0005-0000-0000-0000E71E0000}"/>
    <cellStyle name="Normal 2 8 3 3 10 4" xfId="22423" xr:uid="{00000000-0005-0000-0000-0000E81E0000}"/>
    <cellStyle name="Normal 2 8 3 3 10 5" xfId="28328" xr:uid="{00000000-0005-0000-0000-0000E91E0000}"/>
    <cellStyle name="Normal 2 8 3 3 11" xfId="5495" xr:uid="{00000000-0005-0000-0000-0000EA1E0000}"/>
    <cellStyle name="Normal 2 8 3 3 11 2" xfId="17271" xr:uid="{00000000-0005-0000-0000-0000EB1E0000}"/>
    <cellStyle name="Normal 2 8 3 3 11 2 2" xfId="40840" xr:uid="{00000000-0005-0000-0000-0000EC1E0000}"/>
    <cellStyle name="Normal 2 8 3 3 11 3" xfId="11383" xr:uid="{00000000-0005-0000-0000-0000ED1E0000}"/>
    <cellStyle name="Normal 2 8 3 3 11 3 2" xfId="34952" xr:uid="{00000000-0005-0000-0000-0000EE1E0000}"/>
    <cellStyle name="Normal 2 8 3 3 11 4" xfId="23159" xr:uid="{00000000-0005-0000-0000-0000EF1E0000}"/>
    <cellStyle name="Normal 2 8 3 3 11 5" xfId="29064" xr:uid="{00000000-0005-0000-0000-0000F01E0000}"/>
    <cellStyle name="Normal 2 8 3 3 12" xfId="12119" xr:uid="{00000000-0005-0000-0000-0000F11E0000}"/>
    <cellStyle name="Normal 2 8 3 3 12 2" xfId="35688" xr:uid="{00000000-0005-0000-0000-0000F21E0000}"/>
    <cellStyle name="Normal 2 8 3 3 13" xfId="6231" xr:uid="{00000000-0005-0000-0000-0000F31E0000}"/>
    <cellStyle name="Normal 2 8 3 3 13 2" xfId="29800" xr:uid="{00000000-0005-0000-0000-0000F41E0000}"/>
    <cellStyle name="Normal 2 8 3 3 14" xfId="18007" xr:uid="{00000000-0005-0000-0000-0000F51E0000}"/>
    <cellStyle name="Normal 2 8 3 3 15" xfId="23912" xr:uid="{00000000-0005-0000-0000-0000F61E0000}"/>
    <cellStyle name="Normal 2 8 3 3 16" xfId="41576" xr:uid="{00000000-0005-0000-0000-0000F71E0000}"/>
    <cellStyle name="Normal 2 8 3 3 2" xfId="380" xr:uid="{00000000-0005-0000-0000-0000F81E0000}"/>
    <cellStyle name="Normal 2 8 3 3 2 10" xfId="12184" xr:uid="{00000000-0005-0000-0000-0000F91E0000}"/>
    <cellStyle name="Normal 2 8 3 3 2 10 2" xfId="35753" xr:uid="{00000000-0005-0000-0000-0000FA1E0000}"/>
    <cellStyle name="Normal 2 8 3 3 2 11" xfId="6296" xr:uid="{00000000-0005-0000-0000-0000FB1E0000}"/>
    <cellStyle name="Normal 2 8 3 3 2 11 2" xfId="29865" xr:uid="{00000000-0005-0000-0000-0000FC1E0000}"/>
    <cellStyle name="Normal 2 8 3 3 2 12" xfId="18072" xr:uid="{00000000-0005-0000-0000-0000FD1E0000}"/>
    <cellStyle name="Normal 2 8 3 3 2 13" xfId="23977" xr:uid="{00000000-0005-0000-0000-0000FE1E0000}"/>
    <cellStyle name="Normal 2 8 3 3 2 14" xfId="41641" xr:uid="{00000000-0005-0000-0000-0000FF1E0000}"/>
    <cellStyle name="Normal 2 8 3 3 2 2" xfId="825" xr:uid="{00000000-0005-0000-0000-0000001F0000}"/>
    <cellStyle name="Normal 2 8 3 3 2 2 10" xfId="6738" xr:uid="{00000000-0005-0000-0000-0000011F0000}"/>
    <cellStyle name="Normal 2 8 3 3 2 2 10 2" xfId="30307" xr:uid="{00000000-0005-0000-0000-0000021F0000}"/>
    <cellStyle name="Normal 2 8 3 3 2 2 11" xfId="18514" xr:uid="{00000000-0005-0000-0000-0000031F0000}"/>
    <cellStyle name="Normal 2 8 3 3 2 2 12" xfId="24419" xr:uid="{00000000-0005-0000-0000-0000041F0000}"/>
    <cellStyle name="Normal 2 8 3 3 2 2 13" xfId="42083" xr:uid="{00000000-0005-0000-0000-0000051F0000}"/>
    <cellStyle name="Normal 2 8 3 3 2 2 2" xfId="1585" xr:uid="{00000000-0005-0000-0000-0000061F0000}"/>
    <cellStyle name="Normal 2 8 3 3 2 2 2 2" xfId="13362" xr:uid="{00000000-0005-0000-0000-0000071F0000}"/>
    <cellStyle name="Normal 2 8 3 3 2 2 2 2 2" xfId="36931" xr:uid="{00000000-0005-0000-0000-0000081F0000}"/>
    <cellStyle name="Normal 2 8 3 3 2 2 2 3" xfId="7474" xr:uid="{00000000-0005-0000-0000-0000091F0000}"/>
    <cellStyle name="Normal 2 8 3 3 2 2 2 3 2" xfId="31043" xr:uid="{00000000-0005-0000-0000-00000A1F0000}"/>
    <cellStyle name="Normal 2 8 3 3 2 2 2 4" xfId="19250" xr:uid="{00000000-0005-0000-0000-00000B1F0000}"/>
    <cellStyle name="Normal 2 8 3 3 2 2 2 5" xfId="25155" xr:uid="{00000000-0005-0000-0000-00000C1F0000}"/>
    <cellStyle name="Normal 2 8 3 3 2 2 3" xfId="2322" xr:uid="{00000000-0005-0000-0000-00000D1F0000}"/>
    <cellStyle name="Normal 2 8 3 3 2 2 3 2" xfId="14098" xr:uid="{00000000-0005-0000-0000-00000E1F0000}"/>
    <cellStyle name="Normal 2 8 3 3 2 2 3 2 2" xfId="37667" xr:uid="{00000000-0005-0000-0000-00000F1F0000}"/>
    <cellStyle name="Normal 2 8 3 3 2 2 3 3" xfId="8210" xr:uid="{00000000-0005-0000-0000-0000101F0000}"/>
    <cellStyle name="Normal 2 8 3 3 2 2 3 3 2" xfId="31779" xr:uid="{00000000-0005-0000-0000-0000111F0000}"/>
    <cellStyle name="Normal 2 8 3 3 2 2 3 4" xfId="19986" xr:uid="{00000000-0005-0000-0000-0000121F0000}"/>
    <cellStyle name="Normal 2 8 3 3 2 2 3 5" xfId="25891" xr:uid="{00000000-0005-0000-0000-0000131F0000}"/>
    <cellStyle name="Normal 2 8 3 3 2 2 4" xfId="3058" xr:uid="{00000000-0005-0000-0000-0000141F0000}"/>
    <cellStyle name="Normal 2 8 3 3 2 2 4 2" xfId="14834" xr:uid="{00000000-0005-0000-0000-0000151F0000}"/>
    <cellStyle name="Normal 2 8 3 3 2 2 4 2 2" xfId="38403" xr:uid="{00000000-0005-0000-0000-0000161F0000}"/>
    <cellStyle name="Normal 2 8 3 3 2 2 4 3" xfId="8946" xr:uid="{00000000-0005-0000-0000-0000171F0000}"/>
    <cellStyle name="Normal 2 8 3 3 2 2 4 3 2" xfId="32515" xr:uid="{00000000-0005-0000-0000-0000181F0000}"/>
    <cellStyle name="Normal 2 8 3 3 2 2 4 4" xfId="20722" xr:uid="{00000000-0005-0000-0000-0000191F0000}"/>
    <cellStyle name="Normal 2 8 3 3 2 2 4 5" xfId="26627" xr:uid="{00000000-0005-0000-0000-00001A1F0000}"/>
    <cellStyle name="Normal 2 8 3 3 2 2 5" xfId="3794" xr:uid="{00000000-0005-0000-0000-00001B1F0000}"/>
    <cellStyle name="Normal 2 8 3 3 2 2 5 2" xfId="15570" xr:uid="{00000000-0005-0000-0000-00001C1F0000}"/>
    <cellStyle name="Normal 2 8 3 3 2 2 5 2 2" xfId="39139" xr:uid="{00000000-0005-0000-0000-00001D1F0000}"/>
    <cellStyle name="Normal 2 8 3 3 2 2 5 3" xfId="9682" xr:uid="{00000000-0005-0000-0000-00001E1F0000}"/>
    <cellStyle name="Normal 2 8 3 3 2 2 5 3 2" xfId="33251" xr:uid="{00000000-0005-0000-0000-00001F1F0000}"/>
    <cellStyle name="Normal 2 8 3 3 2 2 5 4" xfId="21458" xr:uid="{00000000-0005-0000-0000-0000201F0000}"/>
    <cellStyle name="Normal 2 8 3 3 2 2 5 5" xfId="27363" xr:uid="{00000000-0005-0000-0000-0000211F0000}"/>
    <cellStyle name="Normal 2 8 3 3 2 2 6" xfId="4530" xr:uid="{00000000-0005-0000-0000-0000221F0000}"/>
    <cellStyle name="Normal 2 8 3 3 2 2 6 2" xfId="16306" xr:uid="{00000000-0005-0000-0000-0000231F0000}"/>
    <cellStyle name="Normal 2 8 3 3 2 2 6 2 2" xfId="39875" xr:uid="{00000000-0005-0000-0000-0000241F0000}"/>
    <cellStyle name="Normal 2 8 3 3 2 2 6 3" xfId="10418" xr:uid="{00000000-0005-0000-0000-0000251F0000}"/>
    <cellStyle name="Normal 2 8 3 3 2 2 6 3 2" xfId="33987" xr:uid="{00000000-0005-0000-0000-0000261F0000}"/>
    <cellStyle name="Normal 2 8 3 3 2 2 6 4" xfId="22194" xr:uid="{00000000-0005-0000-0000-0000271F0000}"/>
    <cellStyle name="Normal 2 8 3 3 2 2 6 5" xfId="28099" xr:uid="{00000000-0005-0000-0000-0000281F0000}"/>
    <cellStyle name="Normal 2 8 3 3 2 2 7" xfId="5266" xr:uid="{00000000-0005-0000-0000-0000291F0000}"/>
    <cellStyle name="Normal 2 8 3 3 2 2 7 2" xfId="17042" xr:uid="{00000000-0005-0000-0000-00002A1F0000}"/>
    <cellStyle name="Normal 2 8 3 3 2 2 7 2 2" xfId="40611" xr:uid="{00000000-0005-0000-0000-00002B1F0000}"/>
    <cellStyle name="Normal 2 8 3 3 2 2 7 3" xfId="11154" xr:uid="{00000000-0005-0000-0000-00002C1F0000}"/>
    <cellStyle name="Normal 2 8 3 3 2 2 7 3 2" xfId="34723" xr:uid="{00000000-0005-0000-0000-00002D1F0000}"/>
    <cellStyle name="Normal 2 8 3 3 2 2 7 4" xfId="22930" xr:uid="{00000000-0005-0000-0000-00002E1F0000}"/>
    <cellStyle name="Normal 2 8 3 3 2 2 7 5" xfId="28835" xr:uid="{00000000-0005-0000-0000-00002F1F0000}"/>
    <cellStyle name="Normal 2 8 3 3 2 2 8" xfId="6002" xr:uid="{00000000-0005-0000-0000-0000301F0000}"/>
    <cellStyle name="Normal 2 8 3 3 2 2 8 2" xfId="17778" xr:uid="{00000000-0005-0000-0000-0000311F0000}"/>
    <cellStyle name="Normal 2 8 3 3 2 2 8 2 2" xfId="41347" xr:uid="{00000000-0005-0000-0000-0000321F0000}"/>
    <cellStyle name="Normal 2 8 3 3 2 2 8 3" xfId="11890" xr:uid="{00000000-0005-0000-0000-0000331F0000}"/>
    <cellStyle name="Normal 2 8 3 3 2 2 8 3 2" xfId="35459" xr:uid="{00000000-0005-0000-0000-0000341F0000}"/>
    <cellStyle name="Normal 2 8 3 3 2 2 8 4" xfId="23666" xr:uid="{00000000-0005-0000-0000-0000351F0000}"/>
    <cellStyle name="Normal 2 8 3 3 2 2 8 5" xfId="29571" xr:uid="{00000000-0005-0000-0000-0000361F0000}"/>
    <cellStyle name="Normal 2 8 3 3 2 2 9" xfId="12626" xr:uid="{00000000-0005-0000-0000-0000371F0000}"/>
    <cellStyle name="Normal 2 8 3 3 2 2 9 2" xfId="36195" xr:uid="{00000000-0005-0000-0000-0000381F0000}"/>
    <cellStyle name="Normal 2 8 3 3 2 3" xfId="1142" xr:uid="{00000000-0005-0000-0000-0000391F0000}"/>
    <cellStyle name="Normal 2 8 3 3 2 3 2" xfId="12920" xr:uid="{00000000-0005-0000-0000-00003A1F0000}"/>
    <cellStyle name="Normal 2 8 3 3 2 3 2 2" xfId="36489" xr:uid="{00000000-0005-0000-0000-00003B1F0000}"/>
    <cellStyle name="Normal 2 8 3 3 2 3 3" xfId="7032" xr:uid="{00000000-0005-0000-0000-00003C1F0000}"/>
    <cellStyle name="Normal 2 8 3 3 2 3 3 2" xfId="30601" xr:uid="{00000000-0005-0000-0000-00003D1F0000}"/>
    <cellStyle name="Normal 2 8 3 3 2 3 4" xfId="18808" xr:uid="{00000000-0005-0000-0000-00003E1F0000}"/>
    <cellStyle name="Normal 2 8 3 3 2 3 5" xfId="24713" xr:uid="{00000000-0005-0000-0000-00003F1F0000}"/>
    <cellStyle name="Normal 2 8 3 3 2 4" xfId="1880" xr:uid="{00000000-0005-0000-0000-0000401F0000}"/>
    <cellStyle name="Normal 2 8 3 3 2 4 2" xfId="13656" xr:uid="{00000000-0005-0000-0000-0000411F0000}"/>
    <cellStyle name="Normal 2 8 3 3 2 4 2 2" xfId="37225" xr:uid="{00000000-0005-0000-0000-0000421F0000}"/>
    <cellStyle name="Normal 2 8 3 3 2 4 3" xfId="7768" xr:uid="{00000000-0005-0000-0000-0000431F0000}"/>
    <cellStyle name="Normal 2 8 3 3 2 4 3 2" xfId="31337" xr:uid="{00000000-0005-0000-0000-0000441F0000}"/>
    <cellStyle name="Normal 2 8 3 3 2 4 4" xfId="19544" xr:uid="{00000000-0005-0000-0000-0000451F0000}"/>
    <cellStyle name="Normal 2 8 3 3 2 4 5" xfId="25449" xr:uid="{00000000-0005-0000-0000-0000461F0000}"/>
    <cellStyle name="Normal 2 8 3 3 2 5" xfId="2616" xr:uid="{00000000-0005-0000-0000-0000471F0000}"/>
    <cellStyle name="Normal 2 8 3 3 2 5 2" xfId="14392" xr:uid="{00000000-0005-0000-0000-0000481F0000}"/>
    <cellStyle name="Normal 2 8 3 3 2 5 2 2" xfId="37961" xr:uid="{00000000-0005-0000-0000-0000491F0000}"/>
    <cellStyle name="Normal 2 8 3 3 2 5 3" xfId="8504" xr:uid="{00000000-0005-0000-0000-00004A1F0000}"/>
    <cellStyle name="Normal 2 8 3 3 2 5 3 2" xfId="32073" xr:uid="{00000000-0005-0000-0000-00004B1F0000}"/>
    <cellStyle name="Normal 2 8 3 3 2 5 4" xfId="20280" xr:uid="{00000000-0005-0000-0000-00004C1F0000}"/>
    <cellStyle name="Normal 2 8 3 3 2 5 5" xfId="26185" xr:uid="{00000000-0005-0000-0000-00004D1F0000}"/>
    <cellStyle name="Normal 2 8 3 3 2 6" xfId="3352" xr:uid="{00000000-0005-0000-0000-00004E1F0000}"/>
    <cellStyle name="Normal 2 8 3 3 2 6 2" xfId="15128" xr:uid="{00000000-0005-0000-0000-00004F1F0000}"/>
    <cellStyle name="Normal 2 8 3 3 2 6 2 2" xfId="38697" xr:uid="{00000000-0005-0000-0000-0000501F0000}"/>
    <cellStyle name="Normal 2 8 3 3 2 6 3" xfId="9240" xr:uid="{00000000-0005-0000-0000-0000511F0000}"/>
    <cellStyle name="Normal 2 8 3 3 2 6 3 2" xfId="32809" xr:uid="{00000000-0005-0000-0000-0000521F0000}"/>
    <cellStyle name="Normal 2 8 3 3 2 6 4" xfId="21016" xr:uid="{00000000-0005-0000-0000-0000531F0000}"/>
    <cellStyle name="Normal 2 8 3 3 2 6 5" xfId="26921" xr:uid="{00000000-0005-0000-0000-0000541F0000}"/>
    <cellStyle name="Normal 2 8 3 3 2 7" xfId="4088" xr:uid="{00000000-0005-0000-0000-0000551F0000}"/>
    <cellStyle name="Normal 2 8 3 3 2 7 2" xfId="15864" xr:uid="{00000000-0005-0000-0000-0000561F0000}"/>
    <cellStyle name="Normal 2 8 3 3 2 7 2 2" xfId="39433" xr:uid="{00000000-0005-0000-0000-0000571F0000}"/>
    <cellStyle name="Normal 2 8 3 3 2 7 3" xfId="9976" xr:uid="{00000000-0005-0000-0000-0000581F0000}"/>
    <cellStyle name="Normal 2 8 3 3 2 7 3 2" xfId="33545" xr:uid="{00000000-0005-0000-0000-0000591F0000}"/>
    <cellStyle name="Normal 2 8 3 3 2 7 4" xfId="21752" xr:uid="{00000000-0005-0000-0000-00005A1F0000}"/>
    <cellStyle name="Normal 2 8 3 3 2 7 5" xfId="27657" xr:uid="{00000000-0005-0000-0000-00005B1F0000}"/>
    <cellStyle name="Normal 2 8 3 3 2 8" xfId="4824" xr:uid="{00000000-0005-0000-0000-00005C1F0000}"/>
    <cellStyle name="Normal 2 8 3 3 2 8 2" xfId="16600" xr:uid="{00000000-0005-0000-0000-00005D1F0000}"/>
    <cellStyle name="Normal 2 8 3 3 2 8 2 2" xfId="40169" xr:uid="{00000000-0005-0000-0000-00005E1F0000}"/>
    <cellStyle name="Normal 2 8 3 3 2 8 3" xfId="10712" xr:uid="{00000000-0005-0000-0000-00005F1F0000}"/>
    <cellStyle name="Normal 2 8 3 3 2 8 3 2" xfId="34281" xr:uid="{00000000-0005-0000-0000-0000601F0000}"/>
    <cellStyle name="Normal 2 8 3 3 2 8 4" xfId="22488" xr:uid="{00000000-0005-0000-0000-0000611F0000}"/>
    <cellStyle name="Normal 2 8 3 3 2 8 5" xfId="28393" xr:uid="{00000000-0005-0000-0000-0000621F0000}"/>
    <cellStyle name="Normal 2 8 3 3 2 9" xfId="5560" xr:uid="{00000000-0005-0000-0000-0000631F0000}"/>
    <cellStyle name="Normal 2 8 3 3 2 9 2" xfId="17336" xr:uid="{00000000-0005-0000-0000-0000641F0000}"/>
    <cellStyle name="Normal 2 8 3 3 2 9 2 2" xfId="40905" xr:uid="{00000000-0005-0000-0000-0000651F0000}"/>
    <cellStyle name="Normal 2 8 3 3 2 9 3" xfId="11448" xr:uid="{00000000-0005-0000-0000-0000661F0000}"/>
    <cellStyle name="Normal 2 8 3 3 2 9 3 2" xfId="35017" xr:uid="{00000000-0005-0000-0000-0000671F0000}"/>
    <cellStyle name="Normal 2 8 3 3 2 9 4" xfId="23224" xr:uid="{00000000-0005-0000-0000-0000681F0000}"/>
    <cellStyle name="Normal 2 8 3 3 2 9 5" xfId="29129" xr:uid="{00000000-0005-0000-0000-0000691F0000}"/>
    <cellStyle name="Normal 2 8 3 3 3" xfId="759" xr:uid="{00000000-0005-0000-0000-00006A1F0000}"/>
    <cellStyle name="Normal 2 8 3 3 3 10" xfId="6673" xr:uid="{00000000-0005-0000-0000-00006B1F0000}"/>
    <cellStyle name="Normal 2 8 3 3 3 10 2" xfId="30242" xr:uid="{00000000-0005-0000-0000-00006C1F0000}"/>
    <cellStyle name="Normal 2 8 3 3 3 11" xfId="18449" xr:uid="{00000000-0005-0000-0000-00006D1F0000}"/>
    <cellStyle name="Normal 2 8 3 3 3 12" xfId="24354" xr:uid="{00000000-0005-0000-0000-00006E1F0000}"/>
    <cellStyle name="Normal 2 8 3 3 3 13" xfId="42018" xr:uid="{00000000-0005-0000-0000-00006F1F0000}"/>
    <cellStyle name="Normal 2 8 3 3 3 2" xfId="1520" xr:uid="{00000000-0005-0000-0000-0000701F0000}"/>
    <cellStyle name="Normal 2 8 3 3 3 2 2" xfId="13297" xr:uid="{00000000-0005-0000-0000-0000711F0000}"/>
    <cellStyle name="Normal 2 8 3 3 3 2 2 2" xfId="36866" xr:uid="{00000000-0005-0000-0000-0000721F0000}"/>
    <cellStyle name="Normal 2 8 3 3 3 2 3" xfId="7409" xr:uid="{00000000-0005-0000-0000-0000731F0000}"/>
    <cellStyle name="Normal 2 8 3 3 3 2 3 2" xfId="30978" xr:uid="{00000000-0005-0000-0000-0000741F0000}"/>
    <cellStyle name="Normal 2 8 3 3 3 2 4" xfId="19185" xr:uid="{00000000-0005-0000-0000-0000751F0000}"/>
    <cellStyle name="Normal 2 8 3 3 3 2 5" xfId="25090" xr:uid="{00000000-0005-0000-0000-0000761F0000}"/>
    <cellStyle name="Normal 2 8 3 3 3 3" xfId="2257" xr:uid="{00000000-0005-0000-0000-0000771F0000}"/>
    <cellStyle name="Normal 2 8 3 3 3 3 2" xfId="14033" xr:uid="{00000000-0005-0000-0000-0000781F0000}"/>
    <cellStyle name="Normal 2 8 3 3 3 3 2 2" xfId="37602" xr:uid="{00000000-0005-0000-0000-0000791F0000}"/>
    <cellStyle name="Normal 2 8 3 3 3 3 3" xfId="8145" xr:uid="{00000000-0005-0000-0000-00007A1F0000}"/>
    <cellStyle name="Normal 2 8 3 3 3 3 3 2" xfId="31714" xr:uid="{00000000-0005-0000-0000-00007B1F0000}"/>
    <cellStyle name="Normal 2 8 3 3 3 3 4" xfId="19921" xr:uid="{00000000-0005-0000-0000-00007C1F0000}"/>
    <cellStyle name="Normal 2 8 3 3 3 3 5" xfId="25826" xr:uid="{00000000-0005-0000-0000-00007D1F0000}"/>
    <cellStyle name="Normal 2 8 3 3 3 4" xfId="2993" xr:uid="{00000000-0005-0000-0000-00007E1F0000}"/>
    <cellStyle name="Normal 2 8 3 3 3 4 2" xfId="14769" xr:uid="{00000000-0005-0000-0000-00007F1F0000}"/>
    <cellStyle name="Normal 2 8 3 3 3 4 2 2" xfId="38338" xr:uid="{00000000-0005-0000-0000-0000801F0000}"/>
    <cellStyle name="Normal 2 8 3 3 3 4 3" xfId="8881" xr:uid="{00000000-0005-0000-0000-0000811F0000}"/>
    <cellStyle name="Normal 2 8 3 3 3 4 3 2" xfId="32450" xr:uid="{00000000-0005-0000-0000-0000821F0000}"/>
    <cellStyle name="Normal 2 8 3 3 3 4 4" xfId="20657" xr:uid="{00000000-0005-0000-0000-0000831F0000}"/>
    <cellStyle name="Normal 2 8 3 3 3 4 5" xfId="26562" xr:uid="{00000000-0005-0000-0000-0000841F0000}"/>
    <cellStyle name="Normal 2 8 3 3 3 5" xfId="3729" xr:uid="{00000000-0005-0000-0000-0000851F0000}"/>
    <cellStyle name="Normal 2 8 3 3 3 5 2" xfId="15505" xr:uid="{00000000-0005-0000-0000-0000861F0000}"/>
    <cellStyle name="Normal 2 8 3 3 3 5 2 2" xfId="39074" xr:uid="{00000000-0005-0000-0000-0000871F0000}"/>
    <cellStyle name="Normal 2 8 3 3 3 5 3" xfId="9617" xr:uid="{00000000-0005-0000-0000-0000881F0000}"/>
    <cellStyle name="Normal 2 8 3 3 3 5 3 2" xfId="33186" xr:uid="{00000000-0005-0000-0000-0000891F0000}"/>
    <cellStyle name="Normal 2 8 3 3 3 5 4" xfId="21393" xr:uid="{00000000-0005-0000-0000-00008A1F0000}"/>
    <cellStyle name="Normal 2 8 3 3 3 5 5" xfId="27298" xr:uid="{00000000-0005-0000-0000-00008B1F0000}"/>
    <cellStyle name="Normal 2 8 3 3 3 6" xfId="4465" xr:uid="{00000000-0005-0000-0000-00008C1F0000}"/>
    <cellStyle name="Normal 2 8 3 3 3 6 2" xfId="16241" xr:uid="{00000000-0005-0000-0000-00008D1F0000}"/>
    <cellStyle name="Normal 2 8 3 3 3 6 2 2" xfId="39810" xr:uid="{00000000-0005-0000-0000-00008E1F0000}"/>
    <cellStyle name="Normal 2 8 3 3 3 6 3" xfId="10353" xr:uid="{00000000-0005-0000-0000-00008F1F0000}"/>
    <cellStyle name="Normal 2 8 3 3 3 6 3 2" xfId="33922" xr:uid="{00000000-0005-0000-0000-0000901F0000}"/>
    <cellStyle name="Normal 2 8 3 3 3 6 4" xfId="22129" xr:uid="{00000000-0005-0000-0000-0000911F0000}"/>
    <cellStyle name="Normal 2 8 3 3 3 6 5" xfId="28034" xr:uid="{00000000-0005-0000-0000-0000921F0000}"/>
    <cellStyle name="Normal 2 8 3 3 3 7" xfId="5201" xr:uid="{00000000-0005-0000-0000-0000931F0000}"/>
    <cellStyle name="Normal 2 8 3 3 3 7 2" xfId="16977" xr:uid="{00000000-0005-0000-0000-0000941F0000}"/>
    <cellStyle name="Normal 2 8 3 3 3 7 2 2" xfId="40546" xr:uid="{00000000-0005-0000-0000-0000951F0000}"/>
    <cellStyle name="Normal 2 8 3 3 3 7 3" xfId="11089" xr:uid="{00000000-0005-0000-0000-0000961F0000}"/>
    <cellStyle name="Normal 2 8 3 3 3 7 3 2" xfId="34658" xr:uid="{00000000-0005-0000-0000-0000971F0000}"/>
    <cellStyle name="Normal 2 8 3 3 3 7 4" xfId="22865" xr:uid="{00000000-0005-0000-0000-0000981F0000}"/>
    <cellStyle name="Normal 2 8 3 3 3 7 5" xfId="28770" xr:uid="{00000000-0005-0000-0000-0000991F0000}"/>
    <cellStyle name="Normal 2 8 3 3 3 8" xfId="5937" xr:uid="{00000000-0005-0000-0000-00009A1F0000}"/>
    <cellStyle name="Normal 2 8 3 3 3 8 2" xfId="17713" xr:uid="{00000000-0005-0000-0000-00009B1F0000}"/>
    <cellStyle name="Normal 2 8 3 3 3 8 2 2" xfId="41282" xr:uid="{00000000-0005-0000-0000-00009C1F0000}"/>
    <cellStyle name="Normal 2 8 3 3 3 8 3" xfId="11825" xr:uid="{00000000-0005-0000-0000-00009D1F0000}"/>
    <cellStyle name="Normal 2 8 3 3 3 8 3 2" xfId="35394" xr:uid="{00000000-0005-0000-0000-00009E1F0000}"/>
    <cellStyle name="Normal 2 8 3 3 3 8 4" xfId="23601" xr:uid="{00000000-0005-0000-0000-00009F1F0000}"/>
    <cellStyle name="Normal 2 8 3 3 3 8 5" xfId="29506" xr:uid="{00000000-0005-0000-0000-0000A01F0000}"/>
    <cellStyle name="Normal 2 8 3 3 3 9" xfId="12561" xr:uid="{00000000-0005-0000-0000-0000A11F0000}"/>
    <cellStyle name="Normal 2 8 3 3 3 9 2" xfId="36130" xr:uid="{00000000-0005-0000-0000-0000A21F0000}"/>
    <cellStyle name="Normal 2 8 3 3 4" xfId="531" xr:uid="{00000000-0005-0000-0000-0000A31F0000}"/>
    <cellStyle name="Normal 2 8 3 3 4 10" xfId="6445" xr:uid="{00000000-0005-0000-0000-0000A41F0000}"/>
    <cellStyle name="Normal 2 8 3 3 4 10 2" xfId="30014" xr:uid="{00000000-0005-0000-0000-0000A51F0000}"/>
    <cellStyle name="Normal 2 8 3 3 4 11" xfId="18221" xr:uid="{00000000-0005-0000-0000-0000A61F0000}"/>
    <cellStyle name="Normal 2 8 3 3 4 12" xfId="24126" xr:uid="{00000000-0005-0000-0000-0000A71F0000}"/>
    <cellStyle name="Normal 2 8 3 3 4 13" xfId="41790" xr:uid="{00000000-0005-0000-0000-0000A81F0000}"/>
    <cellStyle name="Normal 2 8 3 3 4 2" xfId="1292" xr:uid="{00000000-0005-0000-0000-0000A91F0000}"/>
    <cellStyle name="Normal 2 8 3 3 4 2 2" xfId="13069" xr:uid="{00000000-0005-0000-0000-0000AA1F0000}"/>
    <cellStyle name="Normal 2 8 3 3 4 2 2 2" xfId="36638" xr:uid="{00000000-0005-0000-0000-0000AB1F0000}"/>
    <cellStyle name="Normal 2 8 3 3 4 2 3" xfId="7181" xr:uid="{00000000-0005-0000-0000-0000AC1F0000}"/>
    <cellStyle name="Normal 2 8 3 3 4 2 3 2" xfId="30750" xr:uid="{00000000-0005-0000-0000-0000AD1F0000}"/>
    <cellStyle name="Normal 2 8 3 3 4 2 4" xfId="18957" xr:uid="{00000000-0005-0000-0000-0000AE1F0000}"/>
    <cellStyle name="Normal 2 8 3 3 4 2 5" xfId="24862" xr:uid="{00000000-0005-0000-0000-0000AF1F0000}"/>
    <cellStyle name="Normal 2 8 3 3 4 3" xfId="2029" xr:uid="{00000000-0005-0000-0000-0000B01F0000}"/>
    <cellStyle name="Normal 2 8 3 3 4 3 2" xfId="13805" xr:uid="{00000000-0005-0000-0000-0000B11F0000}"/>
    <cellStyle name="Normal 2 8 3 3 4 3 2 2" xfId="37374" xr:uid="{00000000-0005-0000-0000-0000B21F0000}"/>
    <cellStyle name="Normal 2 8 3 3 4 3 3" xfId="7917" xr:uid="{00000000-0005-0000-0000-0000B31F0000}"/>
    <cellStyle name="Normal 2 8 3 3 4 3 3 2" xfId="31486" xr:uid="{00000000-0005-0000-0000-0000B41F0000}"/>
    <cellStyle name="Normal 2 8 3 3 4 3 4" xfId="19693" xr:uid="{00000000-0005-0000-0000-0000B51F0000}"/>
    <cellStyle name="Normal 2 8 3 3 4 3 5" xfId="25598" xr:uid="{00000000-0005-0000-0000-0000B61F0000}"/>
    <cellStyle name="Normal 2 8 3 3 4 4" xfId="2765" xr:uid="{00000000-0005-0000-0000-0000B71F0000}"/>
    <cellStyle name="Normal 2 8 3 3 4 4 2" xfId="14541" xr:uid="{00000000-0005-0000-0000-0000B81F0000}"/>
    <cellStyle name="Normal 2 8 3 3 4 4 2 2" xfId="38110" xr:uid="{00000000-0005-0000-0000-0000B91F0000}"/>
    <cellStyle name="Normal 2 8 3 3 4 4 3" xfId="8653" xr:uid="{00000000-0005-0000-0000-0000BA1F0000}"/>
    <cellStyle name="Normal 2 8 3 3 4 4 3 2" xfId="32222" xr:uid="{00000000-0005-0000-0000-0000BB1F0000}"/>
    <cellStyle name="Normal 2 8 3 3 4 4 4" xfId="20429" xr:uid="{00000000-0005-0000-0000-0000BC1F0000}"/>
    <cellStyle name="Normal 2 8 3 3 4 4 5" xfId="26334" xr:uid="{00000000-0005-0000-0000-0000BD1F0000}"/>
    <cellStyle name="Normal 2 8 3 3 4 5" xfId="3501" xr:uid="{00000000-0005-0000-0000-0000BE1F0000}"/>
    <cellStyle name="Normal 2 8 3 3 4 5 2" xfId="15277" xr:uid="{00000000-0005-0000-0000-0000BF1F0000}"/>
    <cellStyle name="Normal 2 8 3 3 4 5 2 2" xfId="38846" xr:uid="{00000000-0005-0000-0000-0000C01F0000}"/>
    <cellStyle name="Normal 2 8 3 3 4 5 3" xfId="9389" xr:uid="{00000000-0005-0000-0000-0000C11F0000}"/>
    <cellStyle name="Normal 2 8 3 3 4 5 3 2" xfId="32958" xr:uid="{00000000-0005-0000-0000-0000C21F0000}"/>
    <cellStyle name="Normal 2 8 3 3 4 5 4" xfId="21165" xr:uid="{00000000-0005-0000-0000-0000C31F0000}"/>
    <cellStyle name="Normal 2 8 3 3 4 5 5" xfId="27070" xr:uid="{00000000-0005-0000-0000-0000C41F0000}"/>
    <cellStyle name="Normal 2 8 3 3 4 6" xfId="4237" xr:uid="{00000000-0005-0000-0000-0000C51F0000}"/>
    <cellStyle name="Normal 2 8 3 3 4 6 2" xfId="16013" xr:uid="{00000000-0005-0000-0000-0000C61F0000}"/>
    <cellStyle name="Normal 2 8 3 3 4 6 2 2" xfId="39582" xr:uid="{00000000-0005-0000-0000-0000C71F0000}"/>
    <cellStyle name="Normal 2 8 3 3 4 6 3" xfId="10125" xr:uid="{00000000-0005-0000-0000-0000C81F0000}"/>
    <cellStyle name="Normal 2 8 3 3 4 6 3 2" xfId="33694" xr:uid="{00000000-0005-0000-0000-0000C91F0000}"/>
    <cellStyle name="Normal 2 8 3 3 4 6 4" xfId="21901" xr:uid="{00000000-0005-0000-0000-0000CA1F0000}"/>
    <cellStyle name="Normal 2 8 3 3 4 6 5" xfId="27806" xr:uid="{00000000-0005-0000-0000-0000CB1F0000}"/>
    <cellStyle name="Normal 2 8 3 3 4 7" xfId="4973" xr:uid="{00000000-0005-0000-0000-0000CC1F0000}"/>
    <cellStyle name="Normal 2 8 3 3 4 7 2" xfId="16749" xr:uid="{00000000-0005-0000-0000-0000CD1F0000}"/>
    <cellStyle name="Normal 2 8 3 3 4 7 2 2" xfId="40318" xr:uid="{00000000-0005-0000-0000-0000CE1F0000}"/>
    <cellStyle name="Normal 2 8 3 3 4 7 3" xfId="10861" xr:uid="{00000000-0005-0000-0000-0000CF1F0000}"/>
    <cellStyle name="Normal 2 8 3 3 4 7 3 2" xfId="34430" xr:uid="{00000000-0005-0000-0000-0000D01F0000}"/>
    <cellStyle name="Normal 2 8 3 3 4 7 4" xfId="22637" xr:uid="{00000000-0005-0000-0000-0000D11F0000}"/>
    <cellStyle name="Normal 2 8 3 3 4 7 5" xfId="28542" xr:uid="{00000000-0005-0000-0000-0000D21F0000}"/>
    <cellStyle name="Normal 2 8 3 3 4 8" xfId="5709" xr:uid="{00000000-0005-0000-0000-0000D31F0000}"/>
    <cellStyle name="Normal 2 8 3 3 4 8 2" xfId="17485" xr:uid="{00000000-0005-0000-0000-0000D41F0000}"/>
    <cellStyle name="Normal 2 8 3 3 4 8 2 2" xfId="41054" xr:uid="{00000000-0005-0000-0000-0000D51F0000}"/>
    <cellStyle name="Normal 2 8 3 3 4 8 3" xfId="11597" xr:uid="{00000000-0005-0000-0000-0000D61F0000}"/>
    <cellStyle name="Normal 2 8 3 3 4 8 3 2" xfId="35166" xr:uid="{00000000-0005-0000-0000-0000D71F0000}"/>
    <cellStyle name="Normal 2 8 3 3 4 8 4" xfId="23373" xr:uid="{00000000-0005-0000-0000-0000D81F0000}"/>
    <cellStyle name="Normal 2 8 3 3 4 8 5" xfId="29278" xr:uid="{00000000-0005-0000-0000-0000D91F0000}"/>
    <cellStyle name="Normal 2 8 3 3 4 9" xfId="12333" xr:uid="{00000000-0005-0000-0000-0000DA1F0000}"/>
    <cellStyle name="Normal 2 8 3 3 4 9 2" xfId="35902" xr:uid="{00000000-0005-0000-0000-0000DB1F0000}"/>
    <cellStyle name="Normal 2 8 3 3 5" xfId="1076" xr:uid="{00000000-0005-0000-0000-0000DC1F0000}"/>
    <cellStyle name="Normal 2 8 3 3 5 2" xfId="12855" xr:uid="{00000000-0005-0000-0000-0000DD1F0000}"/>
    <cellStyle name="Normal 2 8 3 3 5 2 2" xfId="36424" xr:uid="{00000000-0005-0000-0000-0000DE1F0000}"/>
    <cellStyle name="Normal 2 8 3 3 5 3" xfId="6967" xr:uid="{00000000-0005-0000-0000-0000DF1F0000}"/>
    <cellStyle name="Normal 2 8 3 3 5 3 2" xfId="30536" xr:uid="{00000000-0005-0000-0000-0000E01F0000}"/>
    <cellStyle name="Normal 2 8 3 3 5 4" xfId="18743" xr:uid="{00000000-0005-0000-0000-0000E11F0000}"/>
    <cellStyle name="Normal 2 8 3 3 5 5" xfId="24648" xr:uid="{00000000-0005-0000-0000-0000E21F0000}"/>
    <cellStyle name="Normal 2 8 3 3 6" xfId="1815" xr:uid="{00000000-0005-0000-0000-0000E31F0000}"/>
    <cellStyle name="Normal 2 8 3 3 6 2" xfId="13591" xr:uid="{00000000-0005-0000-0000-0000E41F0000}"/>
    <cellStyle name="Normal 2 8 3 3 6 2 2" xfId="37160" xr:uid="{00000000-0005-0000-0000-0000E51F0000}"/>
    <cellStyle name="Normal 2 8 3 3 6 3" xfId="7703" xr:uid="{00000000-0005-0000-0000-0000E61F0000}"/>
    <cellStyle name="Normal 2 8 3 3 6 3 2" xfId="31272" xr:uid="{00000000-0005-0000-0000-0000E71F0000}"/>
    <cellStyle name="Normal 2 8 3 3 6 4" xfId="19479" xr:uid="{00000000-0005-0000-0000-0000E81F0000}"/>
    <cellStyle name="Normal 2 8 3 3 6 5" xfId="25384" xr:uid="{00000000-0005-0000-0000-0000E91F0000}"/>
    <cellStyle name="Normal 2 8 3 3 7" xfId="2551" xr:uid="{00000000-0005-0000-0000-0000EA1F0000}"/>
    <cellStyle name="Normal 2 8 3 3 7 2" xfId="14327" xr:uid="{00000000-0005-0000-0000-0000EB1F0000}"/>
    <cellStyle name="Normal 2 8 3 3 7 2 2" xfId="37896" xr:uid="{00000000-0005-0000-0000-0000EC1F0000}"/>
    <cellStyle name="Normal 2 8 3 3 7 3" xfId="8439" xr:uid="{00000000-0005-0000-0000-0000ED1F0000}"/>
    <cellStyle name="Normal 2 8 3 3 7 3 2" xfId="32008" xr:uid="{00000000-0005-0000-0000-0000EE1F0000}"/>
    <cellStyle name="Normal 2 8 3 3 7 4" xfId="20215" xr:uid="{00000000-0005-0000-0000-0000EF1F0000}"/>
    <cellStyle name="Normal 2 8 3 3 7 5" xfId="26120" xr:uid="{00000000-0005-0000-0000-0000F01F0000}"/>
    <cellStyle name="Normal 2 8 3 3 8" xfId="3287" xr:uid="{00000000-0005-0000-0000-0000F11F0000}"/>
    <cellStyle name="Normal 2 8 3 3 8 2" xfId="15063" xr:uid="{00000000-0005-0000-0000-0000F21F0000}"/>
    <cellStyle name="Normal 2 8 3 3 8 2 2" xfId="38632" xr:uid="{00000000-0005-0000-0000-0000F31F0000}"/>
    <cellStyle name="Normal 2 8 3 3 8 3" xfId="9175" xr:uid="{00000000-0005-0000-0000-0000F41F0000}"/>
    <cellStyle name="Normal 2 8 3 3 8 3 2" xfId="32744" xr:uid="{00000000-0005-0000-0000-0000F51F0000}"/>
    <cellStyle name="Normal 2 8 3 3 8 4" xfId="20951" xr:uid="{00000000-0005-0000-0000-0000F61F0000}"/>
    <cellStyle name="Normal 2 8 3 3 8 5" xfId="26856" xr:uid="{00000000-0005-0000-0000-0000F71F0000}"/>
    <cellStyle name="Normal 2 8 3 3 9" xfId="4023" xr:uid="{00000000-0005-0000-0000-0000F81F0000}"/>
    <cellStyle name="Normal 2 8 3 3 9 2" xfId="15799" xr:uid="{00000000-0005-0000-0000-0000F91F0000}"/>
    <cellStyle name="Normal 2 8 3 3 9 2 2" xfId="39368" xr:uid="{00000000-0005-0000-0000-0000FA1F0000}"/>
    <cellStyle name="Normal 2 8 3 3 9 3" xfId="9911" xr:uid="{00000000-0005-0000-0000-0000FB1F0000}"/>
    <cellStyle name="Normal 2 8 3 3 9 3 2" xfId="33480" xr:uid="{00000000-0005-0000-0000-0000FC1F0000}"/>
    <cellStyle name="Normal 2 8 3 3 9 4" xfId="21687" xr:uid="{00000000-0005-0000-0000-0000FD1F0000}"/>
    <cellStyle name="Normal 2 8 3 3 9 5" xfId="27592" xr:uid="{00000000-0005-0000-0000-0000FE1F0000}"/>
    <cellStyle name="Normal 2 8 3 4" xfId="255" xr:uid="{00000000-0005-0000-0000-0000FF1F0000}"/>
    <cellStyle name="Normal 2 8 3 4 10" xfId="4711" xr:uid="{00000000-0005-0000-0000-000000200000}"/>
    <cellStyle name="Normal 2 8 3 4 10 2" xfId="16487" xr:uid="{00000000-0005-0000-0000-000001200000}"/>
    <cellStyle name="Normal 2 8 3 4 10 2 2" xfId="40056" xr:uid="{00000000-0005-0000-0000-000002200000}"/>
    <cellStyle name="Normal 2 8 3 4 10 3" xfId="10599" xr:uid="{00000000-0005-0000-0000-000003200000}"/>
    <cellStyle name="Normal 2 8 3 4 10 3 2" xfId="34168" xr:uid="{00000000-0005-0000-0000-000004200000}"/>
    <cellStyle name="Normal 2 8 3 4 10 4" xfId="22375" xr:uid="{00000000-0005-0000-0000-000005200000}"/>
    <cellStyle name="Normal 2 8 3 4 10 5" xfId="28280" xr:uid="{00000000-0005-0000-0000-000006200000}"/>
    <cellStyle name="Normal 2 8 3 4 11" xfId="5447" xr:uid="{00000000-0005-0000-0000-000007200000}"/>
    <cellStyle name="Normal 2 8 3 4 11 2" xfId="17223" xr:uid="{00000000-0005-0000-0000-000008200000}"/>
    <cellStyle name="Normal 2 8 3 4 11 2 2" xfId="40792" xr:uid="{00000000-0005-0000-0000-000009200000}"/>
    <cellStyle name="Normal 2 8 3 4 11 3" xfId="11335" xr:uid="{00000000-0005-0000-0000-00000A200000}"/>
    <cellStyle name="Normal 2 8 3 4 11 3 2" xfId="34904" xr:uid="{00000000-0005-0000-0000-00000B200000}"/>
    <cellStyle name="Normal 2 8 3 4 11 4" xfId="23111" xr:uid="{00000000-0005-0000-0000-00000C200000}"/>
    <cellStyle name="Normal 2 8 3 4 11 5" xfId="29016" xr:uid="{00000000-0005-0000-0000-00000D200000}"/>
    <cellStyle name="Normal 2 8 3 4 12" xfId="12071" xr:uid="{00000000-0005-0000-0000-00000E200000}"/>
    <cellStyle name="Normal 2 8 3 4 12 2" xfId="35640" xr:uid="{00000000-0005-0000-0000-00000F200000}"/>
    <cellStyle name="Normal 2 8 3 4 13" xfId="6183" xr:uid="{00000000-0005-0000-0000-000010200000}"/>
    <cellStyle name="Normal 2 8 3 4 13 2" xfId="29752" xr:uid="{00000000-0005-0000-0000-000011200000}"/>
    <cellStyle name="Normal 2 8 3 4 14" xfId="17959" xr:uid="{00000000-0005-0000-0000-000012200000}"/>
    <cellStyle name="Normal 2 8 3 4 15" xfId="23864" xr:uid="{00000000-0005-0000-0000-000013200000}"/>
    <cellStyle name="Normal 2 8 3 4 16" xfId="41528" xr:uid="{00000000-0005-0000-0000-000014200000}"/>
    <cellStyle name="Normal 2 8 3 4 2" xfId="381" xr:uid="{00000000-0005-0000-0000-000015200000}"/>
    <cellStyle name="Normal 2 8 3 4 2 10" xfId="12185" xr:uid="{00000000-0005-0000-0000-000016200000}"/>
    <cellStyle name="Normal 2 8 3 4 2 10 2" xfId="35754" xr:uid="{00000000-0005-0000-0000-000017200000}"/>
    <cellStyle name="Normal 2 8 3 4 2 11" xfId="6297" xr:uid="{00000000-0005-0000-0000-000018200000}"/>
    <cellStyle name="Normal 2 8 3 4 2 11 2" xfId="29866" xr:uid="{00000000-0005-0000-0000-000019200000}"/>
    <cellStyle name="Normal 2 8 3 4 2 12" xfId="18073" xr:uid="{00000000-0005-0000-0000-00001A200000}"/>
    <cellStyle name="Normal 2 8 3 4 2 13" xfId="23978" xr:uid="{00000000-0005-0000-0000-00001B200000}"/>
    <cellStyle name="Normal 2 8 3 4 2 14" xfId="41642" xr:uid="{00000000-0005-0000-0000-00001C200000}"/>
    <cellStyle name="Normal 2 8 3 4 2 2" xfId="826" xr:uid="{00000000-0005-0000-0000-00001D200000}"/>
    <cellStyle name="Normal 2 8 3 4 2 2 10" xfId="6739" xr:uid="{00000000-0005-0000-0000-00001E200000}"/>
    <cellStyle name="Normal 2 8 3 4 2 2 10 2" xfId="30308" xr:uid="{00000000-0005-0000-0000-00001F200000}"/>
    <cellStyle name="Normal 2 8 3 4 2 2 11" xfId="18515" xr:uid="{00000000-0005-0000-0000-000020200000}"/>
    <cellStyle name="Normal 2 8 3 4 2 2 12" xfId="24420" xr:uid="{00000000-0005-0000-0000-000021200000}"/>
    <cellStyle name="Normal 2 8 3 4 2 2 13" xfId="42084" xr:uid="{00000000-0005-0000-0000-000022200000}"/>
    <cellStyle name="Normal 2 8 3 4 2 2 2" xfId="1586" xr:uid="{00000000-0005-0000-0000-000023200000}"/>
    <cellStyle name="Normal 2 8 3 4 2 2 2 2" xfId="13363" xr:uid="{00000000-0005-0000-0000-000024200000}"/>
    <cellStyle name="Normal 2 8 3 4 2 2 2 2 2" xfId="36932" xr:uid="{00000000-0005-0000-0000-000025200000}"/>
    <cellStyle name="Normal 2 8 3 4 2 2 2 3" xfId="7475" xr:uid="{00000000-0005-0000-0000-000026200000}"/>
    <cellStyle name="Normal 2 8 3 4 2 2 2 3 2" xfId="31044" xr:uid="{00000000-0005-0000-0000-000027200000}"/>
    <cellStyle name="Normal 2 8 3 4 2 2 2 4" xfId="19251" xr:uid="{00000000-0005-0000-0000-000028200000}"/>
    <cellStyle name="Normal 2 8 3 4 2 2 2 5" xfId="25156" xr:uid="{00000000-0005-0000-0000-000029200000}"/>
    <cellStyle name="Normal 2 8 3 4 2 2 3" xfId="2323" xr:uid="{00000000-0005-0000-0000-00002A200000}"/>
    <cellStyle name="Normal 2 8 3 4 2 2 3 2" xfId="14099" xr:uid="{00000000-0005-0000-0000-00002B200000}"/>
    <cellStyle name="Normal 2 8 3 4 2 2 3 2 2" xfId="37668" xr:uid="{00000000-0005-0000-0000-00002C200000}"/>
    <cellStyle name="Normal 2 8 3 4 2 2 3 3" xfId="8211" xr:uid="{00000000-0005-0000-0000-00002D200000}"/>
    <cellStyle name="Normal 2 8 3 4 2 2 3 3 2" xfId="31780" xr:uid="{00000000-0005-0000-0000-00002E200000}"/>
    <cellStyle name="Normal 2 8 3 4 2 2 3 4" xfId="19987" xr:uid="{00000000-0005-0000-0000-00002F200000}"/>
    <cellStyle name="Normal 2 8 3 4 2 2 3 5" xfId="25892" xr:uid="{00000000-0005-0000-0000-000030200000}"/>
    <cellStyle name="Normal 2 8 3 4 2 2 4" xfId="3059" xr:uid="{00000000-0005-0000-0000-000031200000}"/>
    <cellStyle name="Normal 2 8 3 4 2 2 4 2" xfId="14835" xr:uid="{00000000-0005-0000-0000-000032200000}"/>
    <cellStyle name="Normal 2 8 3 4 2 2 4 2 2" xfId="38404" xr:uid="{00000000-0005-0000-0000-000033200000}"/>
    <cellStyle name="Normal 2 8 3 4 2 2 4 3" xfId="8947" xr:uid="{00000000-0005-0000-0000-000034200000}"/>
    <cellStyle name="Normal 2 8 3 4 2 2 4 3 2" xfId="32516" xr:uid="{00000000-0005-0000-0000-000035200000}"/>
    <cellStyle name="Normal 2 8 3 4 2 2 4 4" xfId="20723" xr:uid="{00000000-0005-0000-0000-000036200000}"/>
    <cellStyle name="Normal 2 8 3 4 2 2 4 5" xfId="26628" xr:uid="{00000000-0005-0000-0000-000037200000}"/>
    <cellStyle name="Normal 2 8 3 4 2 2 5" xfId="3795" xr:uid="{00000000-0005-0000-0000-000038200000}"/>
    <cellStyle name="Normal 2 8 3 4 2 2 5 2" xfId="15571" xr:uid="{00000000-0005-0000-0000-000039200000}"/>
    <cellStyle name="Normal 2 8 3 4 2 2 5 2 2" xfId="39140" xr:uid="{00000000-0005-0000-0000-00003A200000}"/>
    <cellStyle name="Normal 2 8 3 4 2 2 5 3" xfId="9683" xr:uid="{00000000-0005-0000-0000-00003B200000}"/>
    <cellStyle name="Normal 2 8 3 4 2 2 5 3 2" xfId="33252" xr:uid="{00000000-0005-0000-0000-00003C200000}"/>
    <cellStyle name="Normal 2 8 3 4 2 2 5 4" xfId="21459" xr:uid="{00000000-0005-0000-0000-00003D200000}"/>
    <cellStyle name="Normal 2 8 3 4 2 2 5 5" xfId="27364" xr:uid="{00000000-0005-0000-0000-00003E200000}"/>
    <cellStyle name="Normal 2 8 3 4 2 2 6" xfId="4531" xr:uid="{00000000-0005-0000-0000-00003F200000}"/>
    <cellStyle name="Normal 2 8 3 4 2 2 6 2" xfId="16307" xr:uid="{00000000-0005-0000-0000-000040200000}"/>
    <cellStyle name="Normal 2 8 3 4 2 2 6 2 2" xfId="39876" xr:uid="{00000000-0005-0000-0000-000041200000}"/>
    <cellStyle name="Normal 2 8 3 4 2 2 6 3" xfId="10419" xr:uid="{00000000-0005-0000-0000-000042200000}"/>
    <cellStyle name="Normal 2 8 3 4 2 2 6 3 2" xfId="33988" xr:uid="{00000000-0005-0000-0000-000043200000}"/>
    <cellStyle name="Normal 2 8 3 4 2 2 6 4" xfId="22195" xr:uid="{00000000-0005-0000-0000-000044200000}"/>
    <cellStyle name="Normal 2 8 3 4 2 2 6 5" xfId="28100" xr:uid="{00000000-0005-0000-0000-000045200000}"/>
    <cellStyle name="Normal 2 8 3 4 2 2 7" xfId="5267" xr:uid="{00000000-0005-0000-0000-000046200000}"/>
    <cellStyle name="Normal 2 8 3 4 2 2 7 2" xfId="17043" xr:uid="{00000000-0005-0000-0000-000047200000}"/>
    <cellStyle name="Normal 2 8 3 4 2 2 7 2 2" xfId="40612" xr:uid="{00000000-0005-0000-0000-000048200000}"/>
    <cellStyle name="Normal 2 8 3 4 2 2 7 3" xfId="11155" xr:uid="{00000000-0005-0000-0000-000049200000}"/>
    <cellStyle name="Normal 2 8 3 4 2 2 7 3 2" xfId="34724" xr:uid="{00000000-0005-0000-0000-00004A200000}"/>
    <cellStyle name="Normal 2 8 3 4 2 2 7 4" xfId="22931" xr:uid="{00000000-0005-0000-0000-00004B200000}"/>
    <cellStyle name="Normal 2 8 3 4 2 2 7 5" xfId="28836" xr:uid="{00000000-0005-0000-0000-00004C200000}"/>
    <cellStyle name="Normal 2 8 3 4 2 2 8" xfId="6003" xr:uid="{00000000-0005-0000-0000-00004D200000}"/>
    <cellStyle name="Normal 2 8 3 4 2 2 8 2" xfId="17779" xr:uid="{00000000-0005-0000-0000-00004E200000}"/>
    <cellStyle name="Normal 2 8 3 4 2 2 8 2 2" xfId="41348" xr:uid="{00000000-0005-0000-0000-00004F200000}"/>
    <cellStyle name="Normal 2 8 3 4 2 2 8 3" xfId="11891" xr:uid="{00000000-0005-0000-0000-000050200000}"/>
    <cellStyle name="Normal 2 8 3 4 2 2 8 3 2" xfId="35460" xr:uid="{00000000-0005-0000-0000-000051200000}"/>
    <cellStyle name="Normal 2 8 3 4 2 2 8 4" xfId="23667" xr:uid="{00000000-0005-0000-0000-000052200000}"/>
    <cellStyle name="Normal 2 8 3 4 2 2 8 5" xfId="29572" xr:uid="{00000000-0005-0000-0000-000053200000}"/>
    <cellStyle name="Normal 2 8 3 4 2 2 9" xfId="12627" xr:uid="{00000000-0005-0000-0000-000054200000}"/>
    <cellStyle name="Normal 2 8 3 4 2 2 9 2" xfId="36196" xr:uid="{00000000-0005-0000-0000-000055200000}"/>
    <cellStyle name="Normal 2 8 3 4 2 3" xfId="1143" xr:uid="{00000000-0005-0000-0000-000056200000}"/>
    <cellStyle name="Normal 2 8 3 4 2 3 2" xfId="12921" xr:uid="{00000000-0005-0000-0000-000057200000}"/>
    <cellStyle name="Normal 2 8 3 4 2 3 2 2" xfId="36490" xr:uid="{00000000-0005-0000-0000-000058200000}"/>
    <cellStyle name="Normal 2 8 3 4 2 3 3" xfId="7033" xr:uid="{00000000-0005-0000-0000-000059200000}"/>
    <cellStyle name="Normal 2 8 3 4 2 3 3 2" xfId="30602" xr:uid="{00000000-0005-0000-0000-00005A200000}"/>
    <cellStyle name="Normal 2 8 3 4 2 3 4" xfId="18809" xr:uid="{00000000-0005-0000-0000-00005B200000}"/>
    <cellStyle name="Normal 2 8 3 4 2 3 5" xfId="24714" xr:uid="{00000000-0005-0000-0000-00005C200000}"/>
    <cellStyle name="Normal 2 8 3 4 2 4" xfId="1881" xr:uid="{00000000-0005-0000-0000-00005D200000}"/>
    <cellStyle name="Normal 2 8 3 4 2 4 2" xfId="13657" xr:uid="{00000000-0005-0000-0000-00005E200000}"/>
    <cellStyle name="Normal 2 8 3 4 2 4 2 2" xfId="37226" xr:uid="{00000000-0005-0000-0000-00005F200000}"/>
    <cellStyle name="Normal 2 8 3 4 2 4 3" xfId="7769" xr:uid="{00000000-0005-0000-0000-000060200000}"/>
    <cellStyle name="Normal 2 8 3 4 2 4 3 2" xfId="31338" xr:uid="{00000000-0005-0000-0000-000061200000}"/>
    <cellStyle name="Normal 2 8 3 4 2 4 4" xfId="19545" xr:uid="{00000000-0005-0000-0000-000062200000}"/>
    <cellStyle name="Normal 2 8 3 4 2 4 5" xfId="25450" xr:uid="{00000000-0005-0000-0000-000063200000}"/>
    <cellStyle name="Normal 2 8 3 4 2 5" xfId="2617" xr:uid="{00000000-0005-0000-0000-000064200000}"/>
    <cellStyle name="Normal 2 8 3 4 2 5 2" xfId="14393" xr:uid="{00000000-0005-0000-0000-000065200000}"/>
    <cellStyle name="Normal 2 8 3 4 2 5 2 2" xfId="37962" xr:uid="{00000000-0005-0000-0000-000066200000}"/>
    <cellStyle name="Normal 2 8 3 4 2 5 3" xfId="8505" xr:uid="{00000000-0005-0000-0000-000067200000}"/>
    <cellStyle name="Normal 2 8 3 4 2 5 3 2" xfId="32074" xr:uid="{00000000-0005-0000-0000-000068200000}"/>
    <cellStyle name="Normal 2 8 3 4 2 5 4" xfId="20281" xr:uid="{00000000-0005-0000-0000-000069200000}"/>
    <cellStyle name="Normal 2 8 3 4 2 5 5" xfId="26186" xr:uid="{00000000-0005-0000-0000-00006A200000}"/>
    <cellStyle name="Normal 2 8 3 4 2 6" xfId="3353" xr:uid="{00000000-0005-0000-0000-00006B200000}"/>
    <cellStyle name="Normal 2 8 3 4 2 6 2" xfId="15129" xr:uid="{00000000-0005-0000-0000-00006C200000}"/>
    <cellStyle name="Normal 2 8 3 4 2 6 2 2" xfId="38698" xr:uid="{00000000-0005-0000-0000-00006D200000}"/>
    <cellStyle name="Normal 2 8 3 4 2 6 3" xfId="9241" xr:uid="{00000000-0005-0000-0000-00006E200000}"/>
    <cellStyle name="Normal 2 8 3 4 2 6 3 2" xfId="32810" xr:uid="{00000000-0005-0000-0000-00006F200000}"/>
    <cellStyle name="Normal 2 8 3 4 2 6 4" xfId="21017" xr:uid="{00000000-0005-0000-0000-000070200000}"/>
    <cellStyle name="Normal 2 8 3 4 2 6 5" xfId="26922" xr:uid="{00000000-0005-0000-0000-000071200000}"/>
    <cellStyle name="Normal 2 8 3 4 2 7" xfId="4089" xr:uid="{00000000-0005-0000-0000-000072200000}"/>
    <cellStyle name="Normal 2 8 3 4 2 7 2" xfId="15865" xr:uid="{00000000-0005-0000-0000-000073200000}"/>
    <cellStyle name="Normal 2 8 3 4 2 7 2 2" xfId="39434" xr:uid="{00000000-0005-0000-0000-000074200000}"/>
    <cellStyle name="Normal 2 8 3 4 2 7 3" xfId="9977" xr:uid="{00000000-0005-0000-0000-000075200000}"/>
    <cellStyle name="Normal 2 8 3 4 2 7 3 2" xfId="33546" xr:uid="{00000000-0005-0000-0000-000076200000}"/>
    <cellStyle name="Normal 2 8 3 4 2 7 4" xfId="21753" xr:uid="{00000000-0005-0000-0000-000077200000}"/>
    <cellStyle name="Normal 2 8 3 4 2 7 5" xfId="27658" xr:uid="{00000000-0005-0000-0000-000078200000}"/>
    <cellStyle name="Normal 2 8 3 4 2 8" xfId="4825" xr:uid="{00000000-0005-0000-0000-000079200000}"/>
    <cellStyle name="Normal 2 8 3 4 2 8 2" xfId="16601" xr:uid="{00000000-0005-0000-0000-00007A200000}"/>
    <cellStyle name="Normal 2 8 3 4 2 8 2 2" xfId="40170" xr:uid="{00000000-0005-0000-0000-00007B200000}"/>
    <cellStyle name="Normal 2 8 3 4 2 8 3" xfId="10713" xr:uid="{00000000-0005-0000-0000-00007C200000}"/>
    <cellStyle name="Normal 2 8 3 4 2 8 3 2" xfId="34282" xr:uid="{00000000-0005-0000-0000-00007D200000}"/>
    <cellStyle name="Normal 2 8 3 4 2 8 4" xfId="22489" xr:uid="{00000000-0005-0000-0000-00007E200000}"/>
    <cellStyle name="Normal 2 8 3 4 2 8 5" xfId="28394" xr:uid="{00000000-0005-0000-0000-00007F200000}"/>
    <cellStyle name="Normal 2 8 3 4 2 9" xfId="5561" xr:uid="{00000000-0005-0000-0000-000080200000}"/>
    <cellStyle name="Normal 2 8 3 4 2 9 2" xfId="17337" xr:uid="{00000000-0005-0000-0000-000081200000}"/>
    <cellStyle name="Normal 2 8 3 4 2 9 2 2" xfId="40906" xr:uid="{00000000-0005-0000-0000-000082200000}"/>
    <cellStyle name="Normal 2 8 3 4 2 9 3" xfId="11449" xr:uid="{00000000-0005-0000-0000-000083200000}"/>
    <cellStyle name="Normal 2 8 3 4 2 9 3 2" xfId="35018" xr:uid="{00000000-0005-0000-0000-000084200000}"/>
    <cellStyle name="Normal 2 8 3 4 2 9 4" xfId="23225" xr:uid="{00000000-0005-0000-0000-000085200000}"/>
    <cellStyle name="Normal 2 8 3 4 2 9 5" xfId="29130" xr:uid="{00000000-0005-0000-0000-000086200000}"/>
    <cellStyle name="Normal 2 8 3 4 3" xfId="711" xr:uid="{00000000-0005-0000-0000-000087200000}"/>
    <cellStyle name="Normal 2 8 3 4 3 10" xfId="6625" xr:uid="{00000000-0005-0000-0000-000088200000}"/>
    <cellStyle name="Normal 2 8 3 4 3 10 2" xfId="30194" xr:uid="{00000000-0005-0000-0000-000089200000}"/>
    <cellStyle name="Normal 2 8 3 4 3 11" xfId="18401" xr:uid="{00000000-0005-0000-0000-00008A200000}"/>
    <cellStyle name="Normal 2 8 3 4 3 12" xfId="24306" xr:uid="{00000000-0005-0000-0000-00008B200000}"/>
    <cellStyle name="Normal 2 8 3 4 3 13" xfId="41970" xr:uid="{00000000-0005-0000-0000-00008C200000}"/>
    <cellStyle name="Normal 2 8 3 4 3 2" xfId="1472" xr:uid="{00000000-0005-0000-0000-00008D200000}"/>
    <cellStyle name="Normal 2 8 3 4 3 2 2" xfId="13249" xr:uid="{00000000-0005-0000-0000-00008E200000}"/>
    <cellStyle name="Normal 2 8 3 4 3 2 2 2" xfId="36818" xr:uid="{00000000-0005-0000-0000-00008F200000}"/>
    <cellStyle name="Normal 2 8 3 4 3 2 3" xfId="7361" xr:uid="{00000000-0005-0000-0000-000090200000}"/>
    <cellStyle name="Normal 2 8 3 4 3 2 3 2" xfId="30930" xr:uid="{00000000-0005-0000-0000-000091200000}"/>
    <cellStyle name="Normal 2 8 3 4 3 2 4" xfId="19137" xr:uid="{00000000-0005-0000-0000-000092200000}"/>
    <cellStyle name="Normal 2 8 3 4 3 2 5" xfId="25042" xr:uid="{00000000-0005-0000-0000-000093200000}"/>
    <cellStyle name="Normal 2 8 3 4 3 3" xfId="2209" xr:uid="{00000000-0005-0000-0000-000094200000}"/>
    <cellStyle name="Normal 2 8 3 4 3 3 2" xfId="13985" xr:uid="{00000000-0005-0000-0000-000095200000}"/>
    <cellStyle name="Normal 2 8 3 4 3 3 2 2" xfId="37554" xr:uid="{00000000-0005-0000-0000-000096200000}"/>
    <cellStyle name="Normal 2 8 3 4 3 3 3" xfId="8097" xr:uid="{00000000-0005-0000-0000-000097200000}"/>
    <cellStyle name="Normal 2 8 3 4 3 3 3 2" xfId="31666" xr:uid="{00000000-0005-0000-0000-000098200000}"/>
    <cellStyle name="Normal 2 8 3 4 3 3 4" xfId="19873" xr:uid="{00000000-0005-0000-0000-000099200000}"/>
    <cellStyle name="Normal 2 8 3 4 3 3 5" xfId="25778" xr:uid="{00000000-0005-0000-0000-00009A200000}"/>
    <cellStyle name="Normal 2 8 3 4 3 4" xfId="2945" xr:uid="{00000000-0005-0000-0000-00009B200000}"/>
    <cellStyle name="Normal 2 8 3 4 3 4 2" xfId="14721" xr:uid="{00000000-0005-0000-0000-00009C200000}"/>
    <cellStyle name="Normal 2 8 3 4 3 4 2 2" xfId="38290" xr:uid="{00000000-0005-0000-0000-00009D200000}"/>
    <cellStyle name="Normal 2 8 3 4 3 4 3" xfId="8833" xr:uid="{00000000-0005-0000-0000-00009E200000}"/>
    <cellStyle name="Normal 2 8 3 4 3 4 3 2" xfId="32402" xr:uid="{00000000-0005-0000-0000-00009F200000}"/>
    <cellStyle name="Normal 2 8 3 4 3 4 4" xfId="20609" xr:uid="{00000000-0005-0000-0000-0000A0200000}"/>
    <cellStyle name="Normal 2 8 3 4 3 4 5" xfId="26514" xr:uid="{00000000-0005-0000-0000-0000A1200000}"/>
    <cellStyle name="Normal 2 8 3 4 3 5" xfId="3681" xr:uid="{00000000-0005-0000-0000-0000A2200000}"/>
    <cellStyle name="Normal 2 8 3 4 3 5 2" xfId="15457" xr:uid="{00000000-0005-0000-0000-0000A3200000}"/>
    <cellStyle name="Normal 2 8 3 4 3 5 2 2" xfId="39026" xr:uid="{00000000-0005-0000-0000-0000A4200000}"/>
    <cellStyle name="Normal 2 8 3 4 3 5 3" xfId="9569" xr:uid="{00000000-0005-0000-0000-0000A5200000}"/>
    <cellStyle name="Normal 2 8 3 4 3 5 3 2" xfId="33138" xr:uid="{00000000-0005-0000-0000-0000A6200000}"/>
    <cellStyle name="Normal 2 8 3 4 3 5 4" xfId="21345" xr:uid="{00000000-0005-0000-0000-0000A7200000}"/>
    <cellStyle name="Normal 2 8 3 4 3 5 5" xfId="27250" xr:uid="{00000000-0005-0000-0000-0000A8200000}"/>
    <cellStyle name="Normal 2 8 3 4 3 6" xfId="4417" xr:uid="{00000000-0005-0000-0000-0000A9200000}"/>
    <cellStyle name="Normal 2 8 3 4 3 6 2" xfId="16193" xr:uid="{00000000-0005-0000-0000-0000AA200000}"/>
    <cellStyle name="Normal 2 8 3 4 3 6 2 2" xfId="39762" xr:uid="{00000000-0005-0000-0000-0000AB200000}"/>
    <cellStyle name="Normal 2 8 3 4 3 6 3" xfId="10305" xr:uid="{00000000-0005-0000-0000-0000AC200000}"/>
    <cellStyle name="Normal 2 8 3 4 3 6 3 2" xfId="33874" xr:uid="{00000000-0005-0000-0000-0000AD200000}"/>
    <cellStyle name="Normal 2 8 3 4 3 6 4" xfId="22081" xr:uid="{00000000-0005-0000-0000-0000AE200000}"/>
    <cellStyle name="Normal 2 8 3 4 3 6 5" xfId="27986" xr:uid="{00000000-0005-0000-0000-0000AF200000}"/>
    <cellStyle name="Normal 2 8 3 4 3 7" xfId="5153" xr:uid="{00000000-0005-0000-0000-0000B0200000}"/>
    <cellStyle name="Normal 2 8 3 4 3 7 2" xfId="16929" xr:uid="{00000000-0005-0000-0000-0000B1200000}"/>
    <cellStyle name="Normal 2 8 3 4 3 7 2 2" xfId="40498" xr:uid="{00000000-0005-0000-0000-0000B2200000}"/>
    <cellStyle name="Normal 2 8 3 4 3 7 3" xfId="11041" xr:uid="{00000000-0005-0000-0000-0000B3200000}"/>
    <cellStyle name="Normal 2 8 3 4 3 7 3 2" xfId="34610" xr:uid="{00000000-0005-0000-0000-0000B4200000}"/>
    <cellStyle name="Normal 2 8 3 4 3 7 4" xfId="22817" xr:uid="{00000000-0005-0000-0000-0000B5200000}"/>
    <cellStyle name="Normal 2 8 3 4 3 7 5" xfId="28722" xr:uid="{00000000-0005-0000-0000-0000B6200000}"/>
    <cellStyle name="Normal 2 8 3 4 3 8" xfId="5889" xr:uid="{00000000-0005-0000-0000-0000B7200000}"/>
    <cellStyle name="Normal 2 8 3 4 3 8 2" xfId="17665" xr:uid="{00000000-0005-0000-0000-0000B8200000}"/>
    <cellStyle name="Normal 2 8 3 4 3 8 2 2" xfId="41234" xr:uid="{00000000-0005-0000-0000-0000B9200000}"/>
    <cellStyle name="Normal 2 8 3 4 3 8 3" xfId="11777" xr:uid="{00000000-0005-0000-0000-0000BA200000}"/>
    <cellStyle name="Normal 2 8 3 4 3 8 3 2" xfId="35346" xr:uid="{00000000-0005-0000-0000-0000BB200000}"/>
    <cellStyle name="Normal 2 8 3 4 3 8 4" xfId="23553" xr:uid="{00000000-0005-0000-0000-0000BC200000}"/>
    <cellStyle name="Normal 2 8 3 4 3 8 5" xfId="29458" xr:uid="{00000000-0005-0000-0000-0000BD200000}"/>
    <cellStyle name="Normal 2 8 3 4 3 9" xfId="12513" xr:uid="{00000000-0005-0000-0000-0000BE200000}"/>
    <cellStyle name="Normal 2 8 3 4 3 9 2" xfId="36082" xr:uid="{00000000-0005-0000-0000-0000BF200000}"/>
    <cellStyle name="Normal 2 8 3 4 4" xfId="532" xr:uid="{00000000-0005-0000-0000-0000C0200000}"/>
    <cellStyle name="Normal 2 8 3 4 4 10" xfId="6446" xr:uid="{00000000-0005-0000-0000-0000C1200000}"/>
    <cellStyle name="Normal 2 8 3 4 4 10 2" xfId="30015" xr:uid="{00000000-0005-0000-0000-0000C2200000}"/>
    <cellStyle name="Normal 2 8 3 4 4 11" xfId="18222" xr:uid="{00000000-0005-0000-0000-0000C3200000}"/>
    <cellStyle name="Normal 2 8 3 4 4 12" xfId="24127" xr:uid="{00000000-0005-0000-0000-0000C4200000}"/>
    <cellStyle name="Normal 2 8 3 4 4 13" xfId="41791" xr:uid="{00000000-0005-0000-0000-0000C5200000}"/>
    <cellStyle name="Normal 2 8 3 4 4 2" xfId="1293" xr:uid="{00000000-0005-0000-0000-0000C6200000}"/>
    <cellStyle name="Normal 2 8 3 4 4 2 2" xfId="13070" xr:uid="{00000000-0005-0000-0000-0000C7200000}"/>
    <cellStyle name="Normal 2 8 3 4 4 2 2 2" xfId="36639" xr:uid="{00000000-0005-0000-0000-0000C8200000}"/>
    <cellStyle name="Normal 2 8 3 4 4 2 3" xfId="7182" xr:uid="{00000000-0005-0000-0000-0000C9200000}"/>
    <cellStyle name="Normal 2 8 3 4 4 2 3 2" xfId="30751" xr:uid="{00000000-0005-0000-0000-0000CA200000}"/>
    <cellStyle name="Normal 2 8 3 4 4 2 4" xfId="18958" xr:uid="{00000000-0005-0000-0000-0000CB200000}"/>
    <cellStyle name="Normal 2 8 3 4 4 2 5" xfId="24863" xr:uid="{00000000-0005-0000-0000-0000CC200000}"/>
    <cellStyle name="Normal 2 8 3 4 4 3" xfId="2030" xr:uid="{00000000-0005-0000-0000-0000CD200000}"/>
    <cellStyle name="Normal 2 8 3 4 4 3 2" xfId="13806" xr:uid="{00000000-0005-0000-0000-0000CE200000}"/>
    <cellStyle name="Normal 2 8 3 4 4 3 2 2" xfId="37375" xr:uid="{00000000-0005-0000-0000-0000CF200000}"/>
    <cellStyle name="Normal 2 8 3 4 4 3 3" xfId="7918" xr:uid="{00000000-0005-0000-0000-0000D0200000}"/>
    <cellStyle name="Normal 2 8 3 4 4 3 3 2" xfId="31487" xr:uid="{00000000-0005-0000-0000-0000D1200000}"/>
    <cellStyle name="Normal 2 8 3 4 4 3 4" xfId="19694" xr:uid="{00000000-0005-0000-0000-0000D2200000}"/>
    <cellStyle name="Normal 2 8 3 4 4 3 5" xfId="25599" xr:uid="{00000000-0005-0000-0000-0000D3200000}"/>
    <cellStyle name="Normal 2 8 3 4 4 4" xfId="2766" xr:uid="{00000000-0005-0000-0000-0000D4200000}"/>
    <cellStyle name="Normal 2 8 3 4 4 4 2" xfId="14542" xr:uid="{00000000-0005-0000-0000-0000D5200000}"/>
    <cellStyle name="Normal 2 8 3 4 4 4 2 2" xfId="38111" xr:uid="{00000000-0005-0000-0000-0000D6200000}"/>
    <cellStyle name="Normal 2 8 3 4 4 4 3" xfId="8654" xr:uid="{00000000-0005-0000-0000-0000D7200000}"/>
    <cellStyle name="Normal 2 8 3 4 4 4 3 2" xfId="32223" xr:uid="{00000000-0005-0000-0000-0000D8200000}"/>
    <cellStyle name="Normal 2 8 3 4 4 4 4" xfId="20430" xr:uid="{00000000-0005-0000-0000-0000D9200000}"/>
    <cellStyle name="Normal 2 8 3 4 4 4 5" xfId="26335" xr:uid="{00000000-0005-0000-0000-0000DA200000}"/>
    <cellStyle name="Normal 2 8 3 4 4 5" xfId="3502" xr:uid="{00000000-0005-0000-0000-0000DB200000}"/>
    <cellStyle name="Normal 2 8 3 4 4 5 2" xfId="15278" xr:uid="{00000000-0005-0000-0000-0000DC200000}"/>
    <cellStyle name="Normal 2 8 3 4 4 5 2 2" xfId="38847" xr:uid="{00000000-0005-0000-0000-0000DD200000}"/>
    <cellStyle name="Normal 2 8 3 4 4 5 3" xfId="9390" xr:uid="{00000000-0005-0000-0000-0000DE200000}"/>
    <cellStyle name="Normal 2 8 3 4 4 5 3 2" xfId="32959" xr:uid="{00000000-0005-0000-0000-0000DF200000}"/>
    <cellStyle name="Normal 2 8 3 4 4 5 4" xfId="21166" xr:uid="{00000000-0005-0000-0000-0000E0200000}"/>
    <cellStyle name="Normal 2 8 3 4 4 5 5" xfId="27071" xr:uid="{00000000-0005-0000-0000-0000E1200000}"/>
    <cellStyle name="Normal 2 8 3 4 4 6" xfId="4238" xr:uid="{00000000-0005-0000-0000-0000E2200000}"/>
    <cellStyle name="Normal 2 8 3 4 4 6 2" xfId="16014" xr:uid="{00000000-0005-0000-0000-0000E3200000}"/>
    <cellStyle name="Normal 2 8 3 4 4 6 2 2" xfId="39583" xr:uid="{00000000-0005-0000-0000-0000E4200000}"/>
    <cellStyle name="Normal 2 8 3 4 4 6 3" xfId="10126" xr:uid="{00000000-0005-0000-0000-0000E5200000}"/>
    <cellStyle name="Normal 2 8 3 4 4 6 3 2" xfId="33695" xr:uid="{00000000-0005-0000-0000-0000E6200000}"/>
    <cellStyle name="Normal 2 8 3 4 4 6 4" xfId="21902" xr:uid="{00000000-0005-0000-0000-0000E7200000}"/>
    <cellStyle name="Normal 2 8 3 4 4 6 5" xfId="27807" xr:uid="{00000000-0005-0000-0000-0000E8200000}"/>
    <cellStyle name="Normal 2 8 3 4 4 7" xfId="4974" xr:uid="{00000000-0005-0000-0000-0000E9200000}"/>
    <cellStyle name="Normal 2 8 3 4 4 7 2" xfId="16750" xr:uid="{00000000-0005-0000-0000-0000EA200000}"/>
    <cellStyle name="Normal 2 8 3 4 4 7 2 2" xfId="40319" xr:uid="{00000000-0005-0000-0000-0000EB200000}"/>
    <cellStyle name="Normal 2 8 3 4 4 7 3" xfId="10862" xr:uid="{00000000-0005-0000-0000-0000EC200000}"/>
    <cellStyle name="Normal 2 8 3 4 4 7 3 2" xfId="34431" xr:uid="{00000000-0005-0000-0000-0000ED200000}"/>
    <cellStyle name="Normal 2 8 3 4 4 7 4" xfId="22638" xr:uid="{00000000-0005-0000-0000-0000EE200000}"/>
    <cellStyle name="Normal 2 8 3 4 4 7 5" xfId="28543" xr:uid="{00000000-0005-0000-0000-0000EF200000}"/>
    <cellStyle name="Normal 2 8 3 4 4 8" xfId="5710" xr:uid="{00000000-0005-0000-0000-0000F0200000}"/>
    <cellStyle name="Normal 2 8 3 4 4 8 2" xfId="17486" xr:uid="{00000000-0005-0000-0000-0000F1200000}"/>
    <cellStyle name="Normal 2 8 3 4 4 8 2 2" xfId="41055" xr:uid="{00000000-0005-0000-0000-0000F2200000}"/>
    <cellStyle name="Normal 2 8 3 4 4 8 3" xfId="11598" xr:uid="{00000000-0005-0000-0000-0000F3200000}"/>
    <cellStyle name="Normal 2 8 3 4 4 8 3 2" xfId="35167" xr:uid="{00000000-0005-0000-0000-0000F4200000}"/>
    <cellStyle name="Normal 2 8 3 4 4 8 4" xfId="23374" xr:uid="{00000000-0005-0000-0000-0000F5200000}"/>
    <cellStyle name="Normal 2 8 3 4 4 8 5" xfId="29279" xr:uid="{00000000-0005-0000-0000-0000F6200000}"/>
    <cellStyle name="Normal 2 8 3 4 4 9" xfId="12334" xr:uid="{00000000-0005-0000-0000-0000F7200000}"/>
    <cellStyle name="Normal 2 8 3 4 4 9 2" xfId="35903" xr:uid="{00000000-0005-0000-0000-0000F8200000}"/>
    <cellStyle name="Normal 2 8 3 4 5" xfId="1028" xr:uid="{00000000-0005-0000-0000-0000F9200000}"/>
    <cellStyle name="Normal 2 8 3 4 5 2" xfId="12807" xr:uid="{00000000-0005-0000-0000-0000FA200000}"/>
    <cellStyle name="Normal 2 8 3 4 5 2 2" xfId="36376" xr:uid="{00000000-0005-0000-0000-0000FB200000}"/>
    <cellStyle name="Normal 2 8 3 4 5 3" xfId="6919" xr:uid="{00000000-0005-0000-0000-0000FC200000}"/>
    <cellStyle name="Normal 2 8 3 4 5 3 2" xfId="30488" xr:uid="{00000000-0005-0000-0000-0000FD200000}"/>
    <cellStyle name="Normal 2 8 3 4 5 4" xfId="18695" xr:uid="{00000000-0005-0000-0000-0000FE200000}"/>
    <cellStyle name="Normal 2 8 3 4 5 5" xfId="24600" xr:uid="{00000000-0005-0000-0000-0000FF200000}"/>
    <cellStyle name="Normal 2 8 3 4 6" xfId="1767" xr:uid="{00000000-0005-0000-0000-000000210000}"/>
    <cellStyle name="Normal 2 8 3 4 6 2" xfId="13543" xr:uid="{00000000-0005-0000-0000-000001210000}"/>
    <cellStyle name="Normal 2 8 3 4 6 2 2" xfId="37112" xr:uid="{00000000-0005-0000-0000-000002210000}"/>
    <cellStyle name="Normal 2 8 3 4 6 3" xfId="7655" xr:uid="{00000000-0005-0000-0000-000003210000}"/>
    <cellStyle name="Normal 2 8 3 4 6 3 2" xfId="31224" xr:uid="{00000000-0005-0000-0000-000004210000}"/>
    <cellStyle name="Normal 2 8 3 4 6 4" xfId="19431" xr:uid="{00000000-0005-0000-0000-000005210000}"/>
    <cellStyle name="Normal 2 8 3 4 6 5" xfId="25336" xr:uid="{00000000-0005-0000-0000-000006210000}"/>
    <cellStyle name="Normal 2 8 3 4 7" xfId="2503" xr:uid="{00000000-0005-0000-0000-000007210000}"/>
    <cellStyle name="Normal 2 8 3 4 7 2" xfId="14279" xr:uid="{00000000-0005-0000-0000-000008210000}"/>
    <cellStyle name="Normal 2 8 3 4 7 2 2" xfId="37848" xr:uid="{00000000-0005-0000-0000-000009210000}"/>
    <cellStyle name="Normal 2 8 3 4 7 3" xfId="8391" xr:uid="{00000000-0005-0000-0000-00000A210000}"/>
    <cellStyle name="Normal 2 8 3 4 7 3 2" xfId="31960" xr:uid="{00000000-0005-0000-0000-00000B210000}"/>
    <cellStyle name="Normal 2 8 3 4 7 4" xfId="20167" xr:uid="{00000000-0005-0000-0000-00000C210000}"/>
    <cellStyle name="Normal 2 8 3 4 7 5" xfId="26072" xr:uid="{00000000-0005-0000-0000-00000D210000}"/>
    <cellStyle name="Normal 2 8 3 4 8" xfId="3239" xr:uid="{00000000-0005-0000-0000-00000E210000}"/>
    <cellStyle name="Normal 2 8 3 4 8 2" xfId="15015" xr:uid="{00000000-0005-0000-0000-00000F210000}"/>
    <cellStyle name="Normal 2 8 3 4 8 2 2" xfId="38584" xr:uid="{00000000-0005-0000-0000-000010210000}"/>
    <cellStyle name="Normal 2 8 3 4 8 3" xfId="9127" xr:uid="{00000000-0005-0000-0000-000011210000}"/>
    <cellStyle name="Normal 2 8 3 4 8 3 2" xfId="32696" xr:uid="{00000000-0005-0000-0000-000012210000}"/>
    <cellStyle name="Normal 2 8 3 4 8 4" xfId="20903" xr:uid="{00000000-0005-0000-0000-000013210000}"/>
    <cellStyle name="Normal 2 8 3 4 8 5" xfId="26808" xr:uid="{00000000-0005-0000-0000-000014210000}"/>
    <cellStyle name="Normal 2 8 3 4 9" xfId="3975" xr:uid="{00000000-0005-0000-0000-000015210000}"/>
    <cellStyle name="Normal 2 8 3 4 9 2" xfId="15751" xr:uid="{00000000-0005-0000-0000-000016210000}"/>
    <cellStyle name="Normal 2 8 3 4 9 2 2" xfId="39320" xr:uid="{00000000-0005-0000-0000-000017210000}"/>
    <cellStyle name="Normal 2 8 3 4 9 3" xfId="9863" xr:uid="{00000000-0005-0000-0000-000018210000}"/>
    <cellStyle name="Normal 2 8 3 4 9 3 2" xfId="33432" xr:uid="{00000000-0005-0000-0000-000019210000}"/>
    <cellStyle name="Normal 2 8 3 4 9 4" xfId="21639" xr:uid="{00000000-0005-0000-0000-00001A210000}"/>
    <cellStyle name="Normal 2 8 3 4 9 5" xfId="27544" xr:uid="{00000000-0005-0000-0000-00001B210000}"/>
    <cellStyle name="Normal 2 8 3 5" xfId="376" xr:uid="{00000000-0005-0000-0000-00001C210000}"/>
    <cellStyle name="Normal 2 8 3 5 10" xfId="12180" xr:uid="{00000000-0005-0000-0000-00001D210000}"/>
    <cellStyle name="Normal 2 8 3 5 10 2" xfId="35749" xr:uid="{00000000-0005-0000-0000-00001E210000}"/>
    <cellStyle name="Normal 2 8 3 5 11" xfId="6292" xr:uid="{00000000-0005-0000-0000-00001F210000}"/>
    <cellStyle name="Normal 2 8 3 5 11 2" xfId="29861" xr:uid="{00000000-0005-0000-0000-000020210000}"/>
    <cellStyle name="Normal 2 8 3 5 12" xfId="18068" xr:uid="{00000000-0005-0000-0000-000021210000}"/>
    <cellStyle name="Normal 2 8 3 5 13" xfId="23973" xr:uid="{00000000-0005-0000-0000-000022210000}"/>
    <cellStyle name="Normal 2 8 3 5 14" xfId="41637" xr:uid="{00000000-0005-0000-0000-000023210000}"/>
    <cellStyle name="Normal 2 8 3 5 2" xfId="821" xr:uid="{00000000-0005-0000-0000-000024210000}"/>
    <cellStyle name="Normal 2 8 3 5 2 10" xfId="6734" xr:uid="{00000000-0005-0000-0000-000025210000}"/>
    <cellStyle name="Normal 2 8 3 5 2 10 2" xfId="30303" xr:uid="{00000000-0005-0000-0000-000026210000}"/>
    <cellStyle name="Normal 2 8 3 5 2 11" xfId="18510" xr:uid="{00000000-0005-0000-0000-000027210000}"/>
    <cellStyle name="Normal 2 8 3 5 2 12" xfId="24415" xr:uid="{00000000-0005-0000-0000-000028210000}"/>
    <cellStyle name="Normal 2 8 3 5 2 13" xfId="42079" xr:uid="{00000000-0005-0000-0000-000029210000}"/>
    <cellStyle name="Normal 2 8 3 5 2 2" xfId="1581" xr:uid="{00000000-0005-0000-0000-00002A210000}"/>
    <cellStyle name="Normal 2 8 3 5 2 2 2" xfId="13358" xr:uid="{00000000-0005-0000-0000-00002B210000}"/>
    <cellStyle name="Normal 2 8 3 5 2 2 2 2" xfId="36927" xr:uid="{00000000-0005-0000-0000-00002C210000}"/>
    <cellStyle name="Normal 2 8 3 5 2 2 3" xfId="7470" xr:uid="{00000000-0005-0000-0000-00002D210000}"/>
    <cellStyle name="Normal 2 8 3 5 2 2 3 2" xfId="31039" xr:uid="{00000000-0005-0000-0000-00002E210000}"/>
    <cellStyle name="Normal 2 8 3 5 2 2 4" xfId="19246" xr:uid="{00000000-0005-0000-0000-00002F210000}"/>
    <cellStyle name="Normal 2 8 3 5 2 2 5" xfId="25151" xr:uid="{00000000-0005-0000-0000-000030210000}"/>
    <cellStyle name="Normal 2 8 3 5 2 3" xfId="2318" xr:uid="{00000000-0005-0000-0000-000031210000}"/>
    <cellStyle name="Normal 2 8 3 5 2 3 2" xfId="14094" xr:uid="{00000000-0005-0000-0000-000032210000}"/>
    <cellStyle name="Normal 2 8 3 5 2 3 2 2" xfId="37663" xr:uid="{00000000-0005-0000-0000-000033210000}"/>
    <cellStyle name="Normal 2 8 3 5 2 3 3" xfId="8206" xr:uid="{00000000-0005-0000-0000-000034210000}"/>
    <cellStyle name="Normal 2 8 3 5 2 3 3 2" xfId="31775" xr:uid="{00000000-0005-0000-0000-000035210000}"/>
    <cellStyle name="Normal 2 8 3 5 2 3 4" xfId="19982" xr:uid="{00000000-0005-0000-0000-000036210000}"/>
    <cellStyle name="Normal 2 8 3 5 2 3 5" xfId="25887" xr:uid="{00000000-0005-0000-0000-000037210000}"/>
    <cellStyle name="Normal 2 8 3 5 2 4" xfId="3054" xr:uid="{00000000-0005-0000-0000-000038210000}"/>
    <cellStyle name="Normal 2 8 3 5 2 4 2" xfId="14830" xr:uid="{00000000-0005-0000-0000-000039210000}"/>
    <cellStyle name="Normal 2 8 3 5 2 4 2 2" xfId="38399" xr:uid="{00000000-0005-0000-0000-00003A210000}"/>
    <cellStyle name="Normal 2 8 3 5 2 4 3" xfId="8942" xr:uid="{00000000-0005-0000-0000-00003B210000}"/>
    <cellStyle name="Normal 2 8 3 5 2 4 3 2" xfId="32511" xr:uid="{00000000-0005-0000-0000-00003C210000}"/>
    <cellStyle name="Normal 2 8 3 5 2 4 4" xfId="20718" xr:uid="{00000000-0005-0000-0000-00003D210000}"/>
    <cellStyle name="Normal 2 8 3 5 2 4 5" xfId="26623" xr:uid="{00000000-0005-0000-0000-00003E210000}"/>
    <cellStyle name="Normal 2 8 3 5 2 5" xfId="3790" xr:uid="{00000000-0005-0000-0000-00003F210000}"/>
    <cellStyle name="Normal 2 8 3 5 2 5 2" xfId="15566" xr:uid="{00000000-0005-0000-0000-000040210000}"/>
    <cellStyle name="Normal 2 8 3 5 2 5 2 2" xfId="39135" xr:uid="{00000000-0005-0000-0000-000041210000}"/>
    <cellStyle name="Normal 2 8 3 5 2 5 3" xfId="9678" xr:uid="{00000000-0005-0000-0000-000042210000}"/>
    <cellStyle name="Normal 2 8 3 5 2 5 3 2" xfId="33247" xr:uid="{00000000-0005-0000-0000-000043210000}"/>
    <cellStyle name="Normal 2 8 3 5 2 5 4" xfId="21454" xr:uid="{00000000-0005-0000-0000-000044210000}"/>
    <cellStyle name="Normal 2 8 3 5 2 5 5" xfId="27359" xr:uid="{00000000-0005-0000-0000-000045210000}"/>
    <cellStyle name="Normal 2 8 3 5 2 6" xfId="4526" xr:uid="{00000000-0005-0000-0000-000046210000}"/>
    <cellStyle name="Normal 2 8 3 5 2 6 2" xfId="16302" xr:uid="{00000000-0005-0000-0000-000047210000}"/>
    <cellStyle name="Normal 2 8 3 5 2 6 2 2" xfId="39871" xr:uid="{00000000-0005-0000-0000-000048210000}"/>
    <cellStyle name="Normal 2 8 3 5 2 6 3" xfId="10414" xr:uid="{00000000-0005-0000-0000-000049210000}"/>
    <cellStyle name="Normal 2 8 3 5 2 6 3 2" xfId="33983" xr:uid="{00000000-0005-0000-0000-00004A210000}"/>
    <cellStyle name="Normal 2 8 3 5 2 6 4" xfId="22190" xr:uid="{00000000-0005-0000-0000-00004B210000}"/>
    <cellStyle name="Normal 2 8 3 5 2 6 5" xfId="28095" xr:uid="{00000000-0005-0000-0000-00004C210000}"/>
    <cellStyle name="Normal 2 8 3 5 2 7" xfId="5262" xr:uid="{00000000-0005-0000-0000-00004D210000}"/>
    <cellStyle name="Normal 2 8 3 5 2 7 2" xfId="17038" xr:uid="{00000000-0005-0000-0000-00004E210000}"/>
    <cellStyle name="Normal 2 8 3 5 2 7 2 2" xfId="40607" xr:uid="{00000000-0005-0000-0000-00004F210000}"/>
    <cellStyle name="Normal 2 8 3 5 2 7 3" xfId="11150" xr:uid="{00000000-0005-0000-0000-000050210000}"/>
    <cellStyle name="Normal 2 8 3 5 2 7 3 2" xfId="34719" xr:uid="{00000000-0005-0000-0000-000051210000}"/>
    <cellStyle name="Normal 2 8 3 5 2 7 4" xfId="22926" xr:uid="{00000000-0005-0000-0000-000052210000}"/>
    <cellStyle name="Normal 2 8 3 5 2 7 5" xfId="28831" xr:uid="{00000000-0005-0000-0000-000053210000}"/>
    <cellStyle name="Normal 2 8 3 5 2 8" xfId="5998" xr:uid="{00000000-0005-0000-0000-000054210000}"/>
    <cellStyle name="Normal 2 8 3 5 2 8 2" xfId="17774" xr:uid="{00000000-0005-0000-0000-000055210000}"/>
    <cellStyle name="Normal 2 8 3 5 2 8 2 2" xfId="41343" xr:uid="{00000000-0005-0000-0000-000056210000}"/>
    <cellStyle name="Normal 2 8 3 5 2 8 3" xfId="11886" xr:uid="{00000000-0005-0000-0000-000057210000}"/>
    <cellStyle name="Normal 2 8 3 5 2 8 3 2" xfId="35455" xr:uid="{00000000-0005-0000-0000-000058210000}"/>
    <cellStyle name="Normal 2 8 3 5 2 8 4" xfId="23662" xr:uid="{00000000-0005-0000-0000-000059210000}"/>
    <cellStyle name="Normal 2 8 3 5 2 8 5" xfId="29567" xr:uid="{00000000-0005-0000-0000-00005A210000}"/>
    <cellStyle name="Normal 2 8 3 5 2 9" xfId="12622" xr:uid="{00000000-0005-0000-0000-00005B210000}"/>
    <cellStyle name="Normal 2 8 3 5 2 9 2" xfId="36191" xr:uid="{00000000-0005-0000-0000-00005C210000}"/>
    <cellStyle name="Normal 2 8 3 5 3" xfId="1138" xr:uid="{00000000-0005-0000-0000-00005D210000}"/>
    <cellStyle name="Normal 2 8 3 5 3 2" xfId="12916" xr:uid="{00000000-0005-0000-0000-00005E210000}"/>
    <cellStyle name="Normal 2 8 3 5 3 2 2" xfId="36485" xr:uid="{00000000-0005-0000-0000-00005F210000}"/>
    <cellStyle name="Normal 2 8 3 5 3 3" xfId="7028" xr:uid="{00000000-0005-0000-0000-000060210000}"/>
    <cellStyle name="Normal 2 8 3 5 3 3 2" xfId="30597" xr:uid="{00000000-0005-0000-0000-000061210000}"/>
    <cellStyle name="Normal 2 8 3 5 3 4" xfId="18804" xr:uid="{00000000-0005-0000-0000-000062210000}"/>
    <cellStyle name="Normal 2 8 3 5 3 5" xfId="24709" xr:uid="{00000000-0005-0000-0000-000063210000}"/>
    <cellStyle name="Normal 2 8 3 5 4" xfId="1876" xr:uid="{00000000-0005-0000-0000-000064210000}"/>
    <cellStyle name="Normal 2 8 3 5 4 2" xfId="13652" xr:uid="{00000000-0005-0000-0000-000065210000}"/>
    <cellStyle name="Normal 2 8 3 5 4 2 2" xfId="37221" xr:uid="{00000000-0005-0000-0000-000066210000}"/>
    <cellStyle name="Normal 2 8 3 5 4 3" xfId="7764" xr:uid="{00000000-0005-0000-0000-000067210000}"/>
    <cellStyle name="Normal 2 8 3 5 4 3 2" xfId="31333" xr:uid="{00000000-0005-0000-0000-000068210000}"/>
    <cellStyle name="Normal 2 8 3 5 4 4" xfId="19540" xr:uid="{00000000-0005-0000-0000-000069210000}"/>
    <cellStyle name="Normal 2 8 3 5 4 5" xfId="25445" xr:uid="{00000000-0005-0000-0000-00006A210000}"/>
    <cellStyle name="Normal 2 8 3 5 5" xfId="2612" xr:uid="{00000000-0005-0000-0000-00006B210000}"/>
    <cellStyle name="Normal 2 8 3 5 5 2" xfId="14388" xr:uid="{00000000-0005-0000-0000-00006C210000}"/>
    <cellStyle name="Normal 2 8 3 5 5 2 2" xfId="37957" xr:uid="{00000000-0005-0000-0000-00006D210000}"/>
    <cellStyle name="Normal 2 8 3 5 5 3" xfId="8500" xr:uid="{00000000-0005-0000-0000-00006E210000}"/>
    <cellStyle name="Normal 2 8 3 5 5 3 2" xfId="32069" xr:uid="{00000000-0005-0000-0000-00006F210000}"/>
    <cellStyle name="Normal 2 8 3 5 5 4" xfId="20276" xr:uid="{00000000-0005-0000-0000-000070210000}"/>
    <cellStyle name="Normal 2 8 3 5 5 5" xfId="26181" xr:uid="{00000000-0005-0000-0000-000071210000}"/>
    <cellStyle name="Normal 2 8 3 5 6" xfId="3348" xr:uid="{00000000-0005-0000-0000-000072210000}"/>
    <cellStyle name="Normal 2 8 3 5 6 2" xfId="15124" xr:uid="{00000000-0005-0000-0000-000073210000}"/>
    <cellStyle name="Normal 2 8 3 5 6 2 2" xfId="38693" xr:uid="{00000000-0005-0000-0000-000074210000}"/>
    <cellStyle name="Normal 2 8 3 5 6 3" xfId="9236" xr:uid="{00000000-0005-0000-0000-000075210000}"/>
    <cellStyle name="Normal 2 8 3 5 6 3 2" xfId="32805" xr:uid="{00000000-0005-0000-0000-000076210000}"/>
    <cellStyle name="Normal 2 8 3 5 6 4" xfId="21012" xr:uid="{00000000-0005-0000-0000-000077210000}"/>
    <cellStyle name="Normal 2 8 3 5 6 5" xfId="26917" xr:uid="{00000000-0005-0000-0000-000078210000}"/>
    <cellStyle name="Normal 2 8 3 5 7" xfId="4084" xr:uid="{00000000-0005-0000-0000-000079210000}"/>
    <cellStyle name="Normal 2 8 3 5 7 2" xfId="15860" xr:uid="{00000000-0005-0000-0000-00007A210000}"/>
    <cellStyle name="Normal 2 8 3 5 7 2 2" xfId="39429" xr:uid="{00000000-0005-0000-0000-00007B210000}"/>
    <cellStyle name="Normal 2 8 3 5 7 3" xfId="9972" xr:uid="{00000000-0005-0000-0000-00007C210000}"/>
    <cellStyle name="Normal 2 8 3 5 7 3 2" xfId="33541" xr:uid="{00000000-0005-0000-0000-00007D210000}"/>
    <cellStyle name="Normal 2 8 3 5 7 4" xfId="21748" xr:uid="{00000000-0005-0000-0000-00007E210000}"/>
    <cellStyle name="Normal 2 8 3 5 7 5" xfId="27653" xr:uid="{00000000-0005-0000-0000-00007F210000}"/>
    <cellStyle name="Normal 2 8 3 5 8" xfId="4820" xr:uid="{00000000-0005-0000-0000-000080210000}"/>
    <cellStyle name="Normal 2 8 3 5 8 2" xfId="16596" xr:uid="{00000000-0005-0000-0000-000081210000}"/>
    <cellStyle name="Normal 2 8 3 5 8 2 2" xfId="40165" xr:uid="{00000000-0005-0000-0000-000082210000}"/>
    <cellStyle name="Normal 2 8 3 5 8 3" xfId="10708" xr:uid="{00000000-0005-0000-0000-000083210000}"/>
    <cellStyle name="Normal 2 8 3 5 8 3 2" xfId="34277" xr:uid="{00000000-0005-0000-0000-000084210000}"/>
    <cellStyle name="Normal 2 8 3 5 8 4" xfId="22484" xr:uid="{00000000-0005-0000-0000-000085210000}"/>
    <cellStyle name="Normal 2 8 3 5 8 5" xfId="28389" xr:uid="{00000000-0005-0000-0000-000086210000}"/>
    <cellStyle name="Normal 2 8 3 5 9" xfId="5556" xr:uid="{00000000-0005-0000-0000-000087210000}"/>
    <cellStyle name="Normal 2 8 3 5 9 2" xfId="17332" xr:uid="{00000000-0005-0000-0000-000088210000}"/>
    <cellStyle name="Normal 2 8 3 5 9 2 2" xfId="40901" xr:uid="{00000000-0005-0000-0000-000089210000}"/>
    <cellStyle name="Normal 2 8 3 5 9 3" xfId="11444" xr:uid="{00000000-0005-0000-0000-00008A210000}"/>
    <cellStyle name="Normal 2 8 3 5 9 3 2" xfId="35013" xr:uid="{00000000-0005-0000-0000-00008B210000}"/>
    <cellStyle name="Normal 2 8 3 5 9 4" xfId="23220" xr:uid="{00000000-0005-0000-0000-00008C210000}"/>
    <cellStyle name="Normal 2 8 3 5 9 5" xfId="29125" xr:uid="{00000000-0005-0000-0000-00008D210000}"/>
    <cellStyle name="Normal 2 8 3 6" xfId="663" xr:uid="{00000000-0005-0000-0000-00008E210000}"/>
    <cellStyle name="Normal 2 8 3 6 10" xfId="6577" xr:uid="{00000000-0005-0000-0000-00008F210000}"/>
    <cellStyle name="Normal 2 8 3 6 10 2" xfId="30146" xr:uid="{00000000-0005-0000-0000-000090210000}"/>
    <cellStyle name="Normal 2 8 3 6 11" xfId="18353" xr:uid="{00000000-0005-0000-0000-000091210000}"/>
    <cellStyle name="Normal 2 8 3 6 12" xfId="24258" xr:uid="{00000000-0005-0000-0000-000092210000}"/>
    <cellStyle name="Normal 2 8 3 6 13" xfId="41922" xr:uid="{00000000-0005-0000-0000-000093210000}"/>
    <cellStyle name="Normal 2 8 3 6 2" xfId="1424" xr:uid="{00000000-0005-0000-0000-000094210000}"/>
    <cellStyle name="Normal 2 8 3 6 2 2" xfId="13201" xr:uid="{00000000-0005-0000-0000-000095210000}"/>
    <cellStyle name="Normal 2 8 3 6 2 2 2" xfId="36770" xr:uid="{00000000-0005-0000-0000-000096210000}"/>
    <cellStyle name="Normal 2 8 3 6 2 3" xfId="7313" xr:uid="{00000000-0005-0000-0000-000097210000}"/>
    <cellStyle name="Normal 2 8 3 6 2 3 2" xfId="30882" xr:uid="{00000000-0005-0000-0000-000098210000}"/>
    <cellStyle name="Normal 2 8 3 6 2 4" xfId="19089" xr:uid="{00000000-0005-0000-0000-000099210000}"/>
    <cellStyle name="Normal 2 8 3 6 2 5" xfId="24994" xr:uid="{00000000-0005-0000-0000-00009A210000}"/>
    <cellStyle name="Normal 2 8 3 6 3" xfId="2161" xr:uid="{00000000-0005-0000-0000-00009B210000}"/>
    <cellStyle name="Normal 2 8 3 6 3 2" xfId="13937" xr:uid="{00000000-0005-0000-0000-00009C210000}"/>
    <cellStyle name="Normal 2 8 3 6 3 2 2" xfId="37506" xr:uid="{00000000-0005-0000-0000-00009D210000}"/>
    <cellStyle name="Normal 2 8 3 6 3 3" xfId="8049" xr:uid="{00000000-0005-0000-0000-00009E210000}"/>
    <cellStyle name="Normal 2 8 3 6 3 3 2" xfId="31618" xr:uid="{00000000-0005-0000-0000-00009F210000}"/>
    <cellStyle name="Normal 2 8 3 6 3 4" xfId="19825" xr:uid="{00000000-0005-0000-0000-0000A0210000}"/>
    <cellStyle name="Normal 2 8 3 6 3 5" xfId="25730" xr:uid="{00000000-0005-0000-0000-0000A1210000}"/>
    <cellStyle name="Normal 2 8 3 6 4" xfId="2897" xr:uid="{00000000-0005-0000-0000-0000A2210000}"/>
    <cellStyle name="Normal 2 8 3 6 4 2" xfId="14673" xr:uid="{00000000-0005-0000-0000-0000A3210000}"/>
    <cellStyle name="Normal 2 8 3 6 4 2 2" xfId="38242" xr:uid="{00000000-0005-0000-0000-0000A4210000}"/>
    <cellStyle name="Normal 2 8 3 6 4 3" xfId="8785" xr:uid="{00000000-0005-0000-0000-0000A5210000}"/>
    <cellStyle name="Normal 2 8 3 6 4 3 2" xfId="32354" xr:uid="{00000000-0005-0000-0000-0000A6210000}"/>
    <cellStyle name="Normal 2 8 3 6 4 4" xfId="20561" xr:uid="{00000000-0005-0000-0000-0000A7210000}"/>
    <cellStyle name="Normal 2 8 3 6 4 5" xfId="26466" xr:uid="{00000000-0005-0000-0000-0000A8210000}"/>
    <cellStyle name="Normal 2 8 3 6 5" xfId="3633" xr:uid="{00000000-0005-0000-0000-0000A9210000}"/>
    <cellStyle name="Normal 2 8 3 6 5 2" xfId="15409" xr:uid="{00000000-0005-0000-0000-0000AA210000}"/>
    <cellStyle name="Normal 2 8 3 6 5 2 2" xfId="38978" xr:uid="{00000000-0005-0000-0000-0000AB210000}"/>
    <cellStyle name="Normal 2 8 3 6 5 3" xfId="9521" xr:uid="{00000000-0005-0000-0000-0000AC210000}"/>
    <cellStyle name="Normal 2 8 3 6 5 3 2" xfId="33090" xr:uid="{00000000-0005-0000-0000-0000AD210000}"/>
    <cellStyle name="Normal 2 8 3 6 5 4" xfId="21297" xr:uid="{00000000-0005-0000-0000-0000AE210000}"/>
    <cellStyle name="Normal 2 8 3 6 5 5" xfId="27202" xr:uid="{00000000-0005-0000-0000-0000AF210000}"/>
    <cellStyle name="Normal 2 8 3 6 6" xfId="4369" xr:uid="{00000000-0005-0000-0000-0000B0210000}"/>
    <cellStyle name="Normal 2 8 3 6 6 2" xfId="16145" xr:uid="{00000000-0005-0000-0000-0000B1210000}"/>
    <cellStyle name="Normal 2 8 3 6 6 2 2" xfId="39714" xr:uid="{00000000-0005-0000-0000-0000B2210000}"/>
    <cellStyle name="Normal 2 8 3 6 6 3" xfId="10257" xr:uid="{00000000-0005-0000-0000-0000B3210000}"/>
    <cellStyle name="Normal 2 8 3 6 6 3 2" xfId="33826" xr:uid="{00000000-0005-0000-0000-0000B4210000}"/>
    <cellStyle name="Normal 2 8 3 6 6 4" xfId="22033" xr:uid="{00000000-0005-0000-0000-0000B5210000}"/>
    <cellStyle name="Normal 2 8 3 6 6 5" xfId="27938" xr:uid="{00000000-0005-0000-0000-0000B6210000}"/>
    <cellStyle name="Normal 2 8 3 6 7" xfId="5105" xr:uid="{00000000-0005-0000-0000-0000B7210000}"/>
    <cellStyle name="Normal 2 8 3 6 7 2" xfId="16881" xr:uid="{00000000-0005-0000-0000-0000B8210000}"/>
    <cellStyle name="Normal 2 8 3 6 7 2 2" xfId="40450" xr:uid="{00000000-0005-0000-0000-0000B9210000}"/>
    <cellStyle name="Normal 2 8 3 6 7 3" xfId="10993" xr:uid="{00000000-0005-0000-0000-0000BA210000}"/>
    <cellStyle name="Normal 2 8 3 6 7 3 2" xfId="34562" xr:uid="{00000000-0005-0000-0000-0000BB210000}"/>
    <cellStyle name="Normal 2 8 3 6 7 4" xfId="22769" xr:uid="{00000000-0005-0000-0000-0000BC210000}"/>
    <cellStyle name="Normal 2 8 3 6 7 5" xfId="28674" xr:uid="{00000000-0005-0000-0000-0000BD210000}"/>
    <cellStyle name="Normal 2 8 3 6 8" xfId="5841" xr:uid="{00000000-0005-0000-0000-0000BE210000}"/>
    <cellStyle name="Normal 2 8 3 6 8 2" xfId="17617" xr:uid="{00000000-0005-0000-0000-0000BF210000}"/>
    <cellStyle name="Normal 2 8 3 6 8 2 2" xfId="41186" xr:uid="{00000000-0005-0000-0000-0000C0210000}"/>
    <cellStyle name="Normal 2 8 3 6 8 3" xfId="11729" xr:uid="{00000000-0005-0000-0000-0000C1210000}"/>
    <cellStyle name="Normal 2 8 3 6 8 3 2" xfId="35298" xr:uid="{00000000-0005-0000-0000-0000C2210000}"/>
    <cellStyle name="Normal 2 8 3 6 8 4" xfId="23505" xr:uid="{00000000-0005-0000-0000-0000C3210000}"/>
    <cellStyle name="Normal 2 8 3 6 8 5" xfId="29410" xr:uid="{00000000-0005-0000-0000-0000C4210000}"/>
    <cellStyle name="Normal 2 8 3 6 9" xfId="12465" xr:uid="{00000000-0005-0000-0000-0000C5210000}"/>
    <cellStyle name="Normal 2 8 3 6 9 2" xfId="36034" xr:uid="{00000000-0005-0000-0000-0000C6210000}"/>
    <cellStyle name="Normal 2 8 3 7" xfId="527" xr:uid="{00000000-0005-0000-0000-0000C7210000}"/>
    <cellStyle name="Normal 2 8 3 7 10" xfId="6441" xr:uid="{00000000-0005-0000-0000-0000C8210000}"/>
    <cellStyle name="Normal 2 8 3 7 10 2" xfId="30010" xr:uid="{00000000-0005-0000-0000-0000C9210000}"/>
    <cellStyle name="Normal 2 8 3 7 11" xfId="18217" xr:uid="{00000000-0005-0000-0000-0000CA210000}"/>
    <cellStyle name="Normal 2 8 3 7 12" xfId="24122" xr:uid="{00000000-0005-0000-0000-0000CB210000}"/>
    <cellStyle name="Normal 2 8 3 7 13" xfId="41786" xr:uid="{00000000-0005-0000-0000-0000CC210000}"/>
    <cellStyle name="Normal 2 8 3 7 2" xfId="1288" xr:uid="{00000000-0005-0000-0000-0000CD210000}"/>
    <cellStyle name="Normal 2 8 3 7 2 2" xfId="13065" xr:uid="{00000000-0005-0000-0000-0000CE210000}"/>
    <cellStyle name="Normal 2 8 3 7 2 2 2" xfId="36634" xr:uid="{00000000-0005-0000-0000-0000CF210000}"/>
    <cellStyle name="Normal 2 8 3 7 2 3" xfId="7177" xr:uid="{00000000-0005-0000-0000-0000D0210000}"/>
    <cellStyle name="Normal 2 8 3 7 2 3 2" xfId="30746" xr:uid="{00000000-0005-0000-0000-0000D1210000}"/>
    <cellStyle name="Normal 2 8 3 7 2 4" xfId="18953" xr:uid="{00000000-0005-0000-0000-0000D2210000}"/>
    <cellStyle name="Normal 2 8 3 7 2 5" xfId="24858" xr:uid="{00000000-0005-0000-0000-0000D3210000}"/>
    <cellStyle name="Normal 2 8 3 7 3" xfId="2025" xr:uid="{00000000-0005-0000-0000-0000D4210000}"/>
    <cellStyle name="Normal 2 8 3 7 3 2" xfId="13801" xr:uid="{00000000-0005-0000-0000-0000D5210000}"/>
    <cellStyle name="Normal 2 8 3 7 3 2 2" xfId="37370" xr:uid="{00000000-0005-0000-0000-0000D6210000}"/>
    <cellStyle name="Normal 2 8 3 7 3 3" xfId="7913" xr:uid="{00000000-0005-0000-0000-0000D7210000}"/>
    <cellStyle name="Normal 2 8 3 7 3 3 2" xfId="31482" xr:uid="{00000000-0005-0000-0000-0000D8210000}"/>
    <cellStyle name="Normal 2 8 3 7 3 4" xfId="19689" xr:uid="{00000000-0005-0000-0000-0000D9210000}"/>
    <cellStyle name="Normal 2 8 3 7 3 5" xfId="25594" xr:uid="{00000000-0005-0000-0000-0000DA210000}"/>
    <cellStyle name="Normal 2 8 3 7 4" xfId="2761" xr:uid="{00000000-0005-0000-0000-0000DB210000}"/>
    <cellStyle name="Normal 2 8 3 7 4 2" xfId="14537" xr:uid="{00000000-0005-0000-0000-0000DC210000}"/>
    <cellStyle name="Normal 2 8 3 7 4 2 2" xfId="38106" xr:uid="{00000000-0005-0000-0000-0000DD210000}"/>
    <cellStyle name="Normal 2 8 3 7 4 3" xfId="8649" xr:uid="{00000000-0005-0000-0000-0000DE210000}"/>
    <cellStyle name="Normal 2 8 3 7 4 3 2" xfId="32218" xr:uid="{00000000-0005-0000-0000-0000DF210000}"/>
    <cellStyle name="Normal 2 8 3 7 4 4" xfId="20425" xr:uid="{00000000-0005-0000-0000-0000E0210000}"/>
    <cellStyle name="Normal 2 8 3 7 4 5" xfId="26330" xr:uid="{00000000-0005-0000-0000-0000E1210000}"/>
    <cellStyle name="Normal 2 8 3 7 5" xfId="3497" xr:uid="{00000000-0005-0000-0000-0000E2210000}"/>
    <cellStyle name="Normal 2 8 3 7 5 2" xfId="15273" xr:uid="{00000000-0005-0000-0000-0000E3210000}"/>
    <cellStyle name="Normal 2 8 3 7 5 2 2" xfId="38842" xr:uid="{00000000-0005-0000-0000-0000E4210000}"/>
    <cellStyle name="Normal 2 8 3 7 5 3" xfId="9385" xr:uid="{00000000-0005-0000-0000-0000E5210000}"/>
    <cellStyle name="Normal 2 8 3 7 5 3 2" xfId="32954" xr:uid="{00000000-0005-0000-0000-0000E6210000}"/>
    <cellStyle name="Normal 2 8 3 7 5 4" xfId="21161" xr:uid="{00000000-0005-0000-0000-0000E7210000}"/>
    <cellStyle name="Normal 2 8 3 7 5 5" xfId="27066" xr:uid="{00000000-0005-0000-0000-0000E8210000}"/>
    <cellStyle name="Normal 2 8 3 7 6" xfId="4233" xr:uid="{00000000-0005-0000-0000-0000E9210000}"/>
    <cellStyle name="Normal 2 8 3 7 6 2" xfId="16009" xr:uid="{00000000-0005-0000-0000-0000EA210000}"/>
    <cellStyle name="Normal 2 8 3 7 6 2 2" xfId="39578" xr:uid="{00000000-0005-0000-0000-0000EB210000}"/>
    <cellStyle name="Normal 2 8 3 7 6 3" xfId="10121" xr:uid="{00000000-0005-0000-0000-0000EC210000}"/>
    <cellStyle name="Normal 2 8 3 7 6 3 2" xfId="33690" xr:uid="{00000000-0005-0000-0000-0000ED210000}"/>
    <cellStyle name="Normal 2 8 3 7 6 4" xfId="21897" xr:uid="{00000000-0005-0000-0000-0000EE210000}"/>
    <cellStyle name="Normal 2 8 3 7 6 5" xfId="27802" xr:uid="{00000000-0005-0000-0000-0000EF210000}"/>
    <cellStyle name="Normal 2 8 3 7 7" xfId="4969" xr:uid="{00000000-0005-0000-0000-0000F0210000}"/>
    <cellStyle name="Normal 2 8 3 7 7 2" xfId="16745" xr:uid="{00000000-0005-0000-0000-0000F1210000}"/>
    <cellStyle name="Normal 2 8 3 7 7 2 2" xfId="40314" xr:uid="{00000000-0005-0000-0000-0000F2210000}"/>
    <cellStyle name="Normal 2 8 3 7 7 3" xfId="10857" xr:uid="{00000000-0005-0000-0000-0000F3210000}"/>
    <cellStyle name="Normal 2 8 3 7 7 3 2" xfId="34426" xr:uid="{00000000-0005-0000-0000-0000F4210000}"/>
    <cellStyle name="Normal 2 8 3 7 7 4" xfId="22633" xr:uid="{00000000-0005-0000-0000-0000F5210000}"/>
    <cellStyle name="Normal 2 8 3 7 7 5" xfId="28538" xr:uid="{00000000-0005-0000-0000-0000F6210000}"/>
    <cellStyle name="Normal 2 8 3 7 8" xfId="5705" xr:uid="{00000000-0005-0000-0000-0000F7210000}"/>
    <cellStyle name="Normal 2 8 3 7 8 2" xfId="17481" xr:uid="{00000000-0005-0000-0000-0000F8210000}"/>
    <cellStyle name="Normal 2 8 3 7 8 2 2" xfId="41050" xr:uid="{00000000-0005-0000-0000-0000F9210000}"/>
    <cellStyle name="Normal 2 8 3 7 8 3" xfId="11593" xr:uid="{00000000-0005-0000-0000-0000FA210000}"/>
    <cellStyle name="Normal 2 8 3 7 8 3 2" xfId="35162" xr:uid="{00000000-0005-0000-0000-0000FB210000}"/>
    <cellStyle name="Normal 2 8 3 7 8 4" xfId="23369" xr:uid="{00000000-0005-0000-0000-0000FC210000}"/>
    <cellStyle name="Normal 2 8 3 7 8 5" xfId="29274" xr:uid="{00000000-0005-0000-0000-0000FD210000}"/>
    <cellStyle name="Normal 2 8 3 7 9" xfId="12329" xr:uid="{00000000-0005-0000-0000-0000FE210000}"/>
    <cellStyle name="Normal 2 8 3 7 9 2" xfId="35898" xr:uid="{00000000-0005-0000-0000-0000FF210000}"/>
    <cellStyle name="Normal 2 8 3 8" xfId="980" xr:uid="{00000000-0005-0000-0000-000000220000}"/>
    <cellStyle name="Normal 2 8 3 8 2" xfId="12759" xr:uid="{00000000-0005-0000-0000-000001220000}"/>
    <cellStyle name="Normal 2 8 3 8 2 2" xfId="36328" xr:uid="{00000000-0005-0000-0000-000002220000}"/>
    <cellStyle name="Normal 2 8 3 8 3" xfId="6871" xr:uid="{00000000-0005-0000-0000-000003220000}"/>
    <cellStyle name="Normal 2 8 3 8 3 2" xfId="30440" xr:uid="{00000000-0005-0000-0000-000004220000}"/>
    <cellStyle name="Normal 2 8 3 8 4" xfId="18647" xr:uid="{00000000-0005-0000-0000-000005220000}"/>
    <cellStyle name="Normal 2 8 3 8 5" xfId="24552" xr:uid="{00000000-0005-0000-0000-000006220000}"/>
    <cellStyle name="Normal 2 8 3 9" xfId="1719" xr:uid="{00000000-0005-0000-0000-000007220000}"/>
    <cellStyle name="Normal 2 8 3 9 2" xfId="13495" xr:uid="{00000000-0005-0000-0000-000008220000}"/>
    <cellStyle name="Normal 2 8 3 9 2 2" xfId="37064" xr:uid="{00000000-0005-0000-0000-000009220000}"/>
    <cellStyle name="Normal 2 8 3 9 3" xfId="7607" xr:uid="{00000000-0005-0000-0000-00000A220000}"/>
    <cellStyle name="Normal 2 8 3 9 3 2" xfId="31176" xr:uid="{00000000-0005-0000-0000-00000B220000}"/>
    <cellStyle name="Normal 2 8 3 9 4" xfId="19383" xr:uid="{00000000-0005-0000-0000-00000C220000}"/>
    <cellStyle name="Normal 2 8 3 9 5" xfId="25288" xr:uid="{00000000-0005-0000-0000-00000D220000}"/>
    <cellStyle name="Normal 2 8 4" xfId="219" xr:uid="{00000000-0005-0000-0000-00000E220000}"/>
    <cellStyle name="Normal 2 8 4 10" xfId="3203" xr:uid="{00000000-0005-0000-0000-00000F220000}"/>
    <cellStyle name="Normal 2 8 4 10 2" xfId="14979" xr:uid="{00000000-0005-0000-0000-000010220000}"/>
    <cellStyle name="Normal 2 8 4 10 2 2" xfId="38548" xr:uid="{00000000-0005-0000-0000-000011220000}"/>
    <cellStyle name="Normal 2 8 4 10 3" xfId="9091" xr:uid="{00000000-0005-0000-0000-000012220000}"/>
    <cellStyle name="Normal 2 8 4 10 3 2" xfId="32660" xr:uid="{00000000-0005-0000-0000-000013220000}"/>
    <cellStyle name="Normal 2 8 4 10 4" xfId="20867" xr:uid="{00000000-0005-0000-0000-000014220000}"/>
    <cellStyle name="Normal 2 8 4 10 5" xfId="26772" xr:uid="{00000000-0005-0000-0000-000015220000}"/>
    <cellStyle name="Normal 2 8 4 11" xfId="3939" xr:uid="{00000000-0005-0000-0000-000016220000}"/>
    <cellStyle name="Normal 2 8 4 11 2" xfId="15715" xr:uid="{00000000-0005-0000-0000-000017220000}"/>
    <cellStyle name="Normal 2 8 4 11 2 2" xfId="39284" xr:uid="{00000000-0005-0000-0000-000018220000}"/>
    <cellStyle name="Normal 2 8 4 11 3" xfId="9827" xr:uid="{00000000-0005-0000-0000-000019220000}"/>
    <cellStyle name="Normal 2 8 4 11 3 2" xfId="33396" xr:uid="{00000000-0005-0000-0000-00001A220000}"/>
    <cellStyle name="Normal 2 8 4 11 4" xfId="21603" xr:uid="{00000000-0005-0000-0000-00001B220000}"/>
    <cellStyle name="Normal 2 8 4 11 5" xfId="27508" xr:uid="{00000000-0005-0000-0000-00001C220000}"/>
    <cellStyle name="Normal 2 8 4 12" xfId="4675" xr:uid="{00000000-0005-0000-0000-00001D220000}"/>
    <cellStyle name="Normal 2 8 4 12 2" xfId="16451" xr:uid="{00000000-0005-0000-0000-00001E220000}"/>
    <cellStyle name="Normal 2 8 4 12 2 2" xfId="40020" xr:uid="{00000000-0005-0000-0000-00001F220000}"/>
    <cellStyle name="Normal 2 8 4 12 3" xfId="10563" xr:uid="{00000000-0005-0000-0000-000020220000}"/>
    <cellStyle name="Normal 2 8 4 12 3 2" xfId="34132" xr:uid="{00000000-0005-0000-0000-000021220000}"/>
    <cellStyle name="Normal 2 8 4 12 4" xfId="22339" xr:uid="{00000000-0005-0000-0000-000022220000}"/>
    <cellStyle name="Normal 2 8 4 12 5" xfId="28244" xr:uid="{00000000-0005-0000-0000-000023220000}"/>
    <cellStyle name="Normal 2 8 4 13" xfId="5411" xr:uid="{00000000-0005-0000-0000-000024220000}"/>
    <cellStyle name="Normal 2 8 4 13 2" xfId="17187" xr:uid="{00000000-0005-0000-0000-000025220000}"/>
    <cellStyle name="Normal 2 8 4 13 2 2" xfId="40756" xr:uid="{00000000-0005-0000-0000-000026220000}"/>
    <cellStyle name="Normal 2 8 4 13 3" xfId="11299" xr:uid="{00000000-0005-0000-0000-000027220000}"/>
    <cellStyle name="Normal 2 8 4 13 3 2" xfId="34868" xr:uid="{00000000-0005-0000-0000-000028220000}"/>
    <cellStyle name="Normal 2 8 4 13 4" xfId="23075" xr:uid="{00000000-0005-0000-0000-000029220000}"/>
    <cellStyle name="Normal 2 8 4 13 5" xfId="28980" xr:uid="{00000000-0005-0000-0000-00002A220000}"/>
    <cellStyle name="Normal 2 8 4 14" xfId="12035" xr:uid="{00000000-0005-0000-0000-00002B220000}"/>
    <cellStyle name="Normal 2 8 4 14 2" xfId="35604" xr:uid="{00000000-0005-0000-0000-00002C220000}"/>
    <cellStyle name="Normal 2 8 4 15" xfId="6147" xr:uid="{00000000-0005-0000-0000-00002D220000}"/>
    <cellStyle name="Normal 2 8 4 15 2" xfId="29716" xr:uid="{00000000-0005-0000-0000-00002E220000}"/>
    <cellStyle name="Normal 2 8 4 16" xfId="17923" xr:uid="{00000000-0005-0000-0000-00002F220000}"/>
    <cellStyle name="Normal 2 8 4 17" xfId="23828" xr:uid="{00000000-0005-0000-0000-000030220000}"/>
    <cellStyle name="Normal 2 8 4 18" xfId="41492" xr:uid="{00000000-0005-0000-0000-000031220000}"/>
    <cellStyle name="Normal 2 8 4 2" xfId="315" xr:uid="{00000000-0005-0000-0000-000032220000}"/>
    <cellStyle name="Normal 2 8 4 2 10" xfId="4771" xr:uid="{00000000-0005-0000-0000-000033220000}"/>
    <cellStyle name="Normal 2 8 4 2 10 2" xfId="16547" xr:uid="{00000000-0005-0000-0000-000034220000}"/>
    <cellStyle name="Normal 2 8 4 2 10 2 2" xfId="40116" xr:uid="{00000000-0005-0000-0000-000035220000}"/>
    <cellStyle name="Normal 2 8 4 2 10 3" xfId="10659" xr:uid="{00000000-0005-0000-0000-000036220000}"/>
    <cellStyle name="Normal 2 8 4 2 10 3 2" xfId="34228" xr:uid="{00000000-0005-0000-0000-000037220000}"/>
    <cellStyle name="Normal 2 8 4 2 10 4" xfId="22435" xr:uid="{00000000-0005-0000-0000-000038220000}"/>
    <cellStyle name="Normal 2 8 4 2 10 5" xfId="28340" xr:uid="{00000000-0005-0000-0000-000039220000}"/>
    <cellStyle name="Normal 2 8 4 2 11" xfId="5507" xr:uid="{00000000-0005-0000-0000-00003A220000}"/>
    <cellStyle name="Normal 2 8 4 2 11 2" xfId="17283" xr:uid="{00000000-0005-0000-0000-00003B220000}"/>
    <cellStyle name="Normal 2 8 4 2 11 2 2" xfId="40852" xr:uid="{00000000-0005-0000-0000-00003C220000}"/>
    <cellStyle name="Normal 2 8 4 2 11 3" xfId="11395" xr:uid="{00000000-0005-0000-0000-00003D220000}"/>
    <cellStyle name="Normal 2 8 4 2 11 3 2" xfId="34964" xr:uid="{00000000-0005-0000-0000-00003E220000}"/>
    <cellStyle name="Normal 2 8 4 2 11 4" xfId="23171" xr:uid="{00000000-0005-0000-0000-00003F220000}"/>
    <cellStyle name="Normal 2 8 4 2 11 5" xfId="29076" xr:uid="{00000000-0005-0000-0000-000040220000}"/>
    <cellStyle name="Normal 2 8 4 2 12" xfId="12131" xr:uid="{00000000-0005-0000-0000-000041220000}"/>
    <cellStyle name="Normal 2 8 4 2 12 2" xfId="35700" xr:uid="{00000000-0005-0000-0000-000042220000}"/>
    <cellStyle name="Normal 2 8 4 2 13" xfId="6243" xr:uid="{00000000-0005-0000-0000-000043220000}"/>
    <cellStyle name="Normal 2 8 4 2 13 2" xfId="29812" xr:uid="{00000000-0005-0000-0000-000044220000}"/>
    <cellStyle name="Normal 2 8 4 2 14" xfId="18019" xr:uid="{00000000-0005-0000-0000-000045220000}"/>
    <cellStyle name="Normal 2 8 4 2 15" xfId="23924" xr:uid="{00000000-0005-0000-0000-000046220000}"/>
    <cellStyle name="Normal 2 8 4 2 16" xfId="41588" xr:uid="{00000000-0005-0000-0000-000047220000}"/>
    <cellStyle name="Normal 2 8 4 2 2" xfId="383" xr:uid="{00000000-0005-0000-0000-000048220000}"/>
    <cellStyle name="Normal 2 8 4 2 2 10" xfId="12187" xr:uid="{00000000-0005-0000-0000-000049220000}"/>
    <cellStyle name="Normal 2 8 4 2 2 10 2" xfId="35756" xr:uid="{00000000-0005-0000-0000-00004A220000}"/>
    <cellStyle name="Normal 2 8 4 2 2 11" xfId="6299" xr:uid="{00000000-0005-0000-0000-00004B220000}"/>
    <cellStyle name="Normal 2 8 4 2 2 11 2" xfId="29868" xr:uid="{00000000-0005-0000-0000-00004C220000}"/>
    <cellStyle name="Normal 2 8 4 2 2 12" xfId="18075" xr:uid="{00000000-0005-0000-0000-00004D220000}"/>
    <cellStyle name="Normal 2 8 4 2 2 13" xfId="23980" xr:uid="{00000000-0005-0000-0000-00004E220000}"/>
    <cellStyle name="Normal 2 8 4 2 2 14" xfId="41644" xr:uid="{00000000-0005-0000-0000-00004F220000}"/>
    <cellStyle name="Normal 2 8 4 2 2 2" xfId="828" xr:uid="{00000000-0005-0000-0000-000050220000}"/>
    <cellStyle name="Normal 2 8 4 2 2 2 10" xfId="6741" xr:uid="{00000000-0005-0000-0000-000051220000}"/>
    <cellStyle name="Normal 2 8 4 2 2 2 10 2" xfId="30310" xr:uid="{00000000-0005-0000-0000-000052220000}"/>
    <cellStyle name="Normal 2 8 4 2 2 2 11" xfId="18517" xr:uid="{00000000-0005-0000-0000-000053220000}"/>
    <cellStyle name="Normal 2 8 4 2 2 2 12" xfId="24422" xr:uid="{00000000-0005-0000-0000-000054220000}"/>
    <cellStyle name="Normal 2 8 4 2 2 2 13" xfId="42086" xr:uid="{00000000-0005-0000-0000-000055220000}"/>
    <cellStyle name="Normal 2 8 4 2 2 2 2" xfId="1588" xr:uid="{00000000-0005-0000-0000-000056220000}"/>
    <cellStyle name="Normal 2 8 4 2 2 2 2 2" xfId="13365" xr:uid="{00000000-0005-0000-0000-000057220000}"/>
    <cellStyle name="Normal 2 8 4 2 2 2 2 2 2" xfId="36934" xr:uid="{00000000-0005-0000-0000-000058220000}"/>
    <cellStyle name="Normal 2 8 4 2 2 2 2 3" xfId="7477" xr:uid="{00000000-0005-0000-0000-000059220000}"/>
    <cellStyle name="Normal 2 8 4 2 2 2 2 3 2" xfId="31046" xr:uid="{00000000-0005-0000-0000-00005A220000}"/>
    <cellStyle name="Normal 2 8 4 2 2 2 2 4" xfId="19253" xr:uid="{00000000-0005-0000-0000-00005B220000}"/>
    <cellStyle name="Normal 2 8 4 2 2 2 2 5" xfId="25158" xr:uid="{00000000-0005-0000-0000-00005C220000}"/>
    <cellStyle name="Normal 2 8 4 2 2 2 3" xfId="2325" xr:uid="{00000000-0005-0000-0000-00005D220000}"/>
    <cellStyle name="Normal 2 8 4 2 2 2 3 2" xfId="14101" xr:uid="{00000000-0005-0000-0000-00005E220000}"/>
    <cellStyle name="Normal 2 8 4 2 2 2 3 2 2" xfId="37670" xr:uid="{00000000-0005-0000-0000-00005F220000}"/>
    <cellStyle name="Normal 2 8 4 2 2 2 3 3" xfId="8213" xr:uid="{00000000-0005-0000-0000-000060220000}"/>
    <cellStyle name="Normal 2 8 4 2 2 2 3 3 2" xfId="31782" xr:uid="{00000000-0005-0000-0000-000061220000}"/>
    <cellStyle name="Normal 2 8 4 2 2 2 3 4" xfId="19989" xr:uid="{00000000-0005-0000-0000-000062220000}"/>
    <cellStyle name="Normal 2 8 4 2 2 2 3 5" xfId="25894" xr:uid="{00000000-0005-0000-0000-000063220000}"/>
    <cellStyle name="Normal 2 8 4 2 2 2 4" xfId="3061" xr:uid="{00000000-0005-0000-0000-000064220000}"/>
    <cellStyle name="Normal 2 8 4 2 2 2 4 2" xfId="14837" xr:uid="{00000000-0005-0000-0000-000065220000}"/>
    <cellStyle name="Normal 2 8 4 2 2 2 4 2 2" xfId="38406" xr:uid="{00000000-0005-0000-0000-000066220000}"/>
    <cellStyle name="Normal 2 8 4 2 2 2 4 3" xfId="8949" xr:uid="{00000000-0005-0000-0000-000067220000}"/>
    <cellStyle name="Normal 2 8 4 2 2 2 4 3 2" xfId="32518" xr:uid="{00000000-0005-0000-0000-000068220000}"/>
    <cellStyle name="Normal 2 8 4 2 2 2 4 4" xfId="20725" xr:uid="{00000000-0005-0000-0000-000069220000}"/>
    <cellStyle name="Normal 2 8 4 2 2 2 4 5" xfId="26630" xr:uid="{00000000-0005-0000-0000-00006A220000}"/>
    <cellStyle name="Normal 2 8 4 2 2 2 5" xfId="3797" xr:uid="{00000000-0005-0000-0000-00006B220000}"/>
    <cellStyle name="Normal 2 8 4 2 2 2 5 2" xfId="15573" xr:uid="{00000000-0005-0000-0000-00006C220000}"/>
    <cellStyle name="Normal 2 8 4 2 2 2 5 2 2" xfId="39142" xr:uid="{00000000-0005-0000-0000-00006D220000}"/>
    <cellStyle name="Normal 2 8 4 2 2 2 5 3" xfId="9685" xr:uid="{00000000-0005-0000-0000-00006E220000}"/>
    <cellStyle name="Normal 2 8 4 2 2 2 5 3 2" xfId="33254" xr:uid="{00000000-0005-0000-0000-00006F220000}"/>
    <cellStyle name="Normal 2 8 4 2 2 2 5 4" xfId="21461" xr:uid="{00000000-0005-0000-0000-000070220000}"/>
    <cellStyle name="Normal 2 8 4 2 2 2 5 5" xfId="27366" xr:uid="{00000000-0005-0000-0000-000071220000}"/>
    <cellStyle name="Normal 2 8 4 2 2 2 6" xfId="4533" xr:uid="{00000000-0005-0000-0000-000072220000}"/>
    <cellStyle name="Normal 2 8 4 2 2 2 6 2" xfId="16309" xr:uid="{00000000-0005-0000-0000-000073220000}"/>
    <cellStyle name="Normal 2 8 4 2 2 2 6 2 2" xfId="39878" xr:uid="{00000000-0005-0000-0000-000074220000}"/>
    <cellStyle name="Normal 2 8 4 2 2 2 6 3" xfId="10421" xr:uid="{00000000-0005-0000-0000-000075220000}"/>
    <cellStyle name="Normal 2 8 4 2 2 2 6 3 2" xfId="33990" xr:uid="{00000000-0005-0000-0000-000076220000}"/>
    <cellStyle name="Normal 2 8 4 2 2 2 6 4" xfId="22197" xr:uid="{00000000-0005-0000-0000-000077220000}"/>
    <cellStyle name="Normal 2 8 4 2 2 2 6 5" xfId="28102" xr:uid="{00000000-0005-0000-0000-000078220000}"/>
    <cellStyle name="Normal 2 8 4 2 2 2 7" xfId="5269" xr:uid="{00000000-0005-0000-0000-000079220000}"/>
    <cellStyle name="Normal 2 8 4 2 2 2 7 2" xfId="17045" xr:uid="{00000000-0005-0000-0000-00007A220000}"/>
    <cellStyle name="Normal 2 8 4 2 2 2 7 2 2" xfId="40614" xr:uid="{00000000-0005-0000-0000-00007B220000}"/>
    <cellStyle name="Normal 2 8 4 2 2 2 7 3" xfId="11157" xr:uid="{00000000-0005-0000-0000-00007C220000}"/>
    <cellStyle name="Normal 2 8 4 2 2 2 7 3 2" xfId="34726" xr:uid="{00000000-0005-0000-0000-00007D220000}"/>
    <cellStyle name="Normal 2 8 4 2 2 2 7 4" xfId="22933" xr:uid="{00000000-0005-0000-0000-00007E220000}"/>
    <cellStyle name="Normal 2 8 4 2 2 2 7 5" xfId="28838" xr:uid="{00000000-0005-0000-0000-00007F220000}"/>
    <cellStyle name="Normal 2 8 4 2 2 2 8" xfId="6005" xr:uid="{00000000-0005-0000-0000-000080220000}"/>
    <cellStyle name="Normal 2 8 4 2 2 2 8 2" xfId="17781" xr:uid="{00000000-0005-0000-0000-000081220000}"/>
    <cellStyle name="Normal 2 8 4 2 2 2 8 2 2" xfId="41350" xr:uid="{00000000-0005-0000-0000-000082220000}"/>
    <cellStyle name="Normal 2 8 4 2 2 2 8 3" xfId="11893" xr:uid="{00000000-0005-0000-0000-000083220000}"/>
    <cellStyle name="Normal 2 8 4 2 2 2 8 3 2" xfId="35462" xr:uid="{00000000-0005-0000-0000-000084220000}"/>
    <cellStyle name="Normal 2 8 4 2 2 2 8 4" xfId="23669" xr:uid="{00000000-0005-0000-0000-000085220000}"/>
    <cellStyle name="Normal 2 8 4 2 2 2 8 5" xfId="29574" xr:uid="{00000000-0005-0000-0000-000086220000}"/>
    <cellStyle name="Normal 2 8 4 2 2 2 9" xfId="12629" xr:uid="{00000000-0005-0000-0000-000087220000}"/>
    <cellStyle name="Normal 2 8 4 2 2 2 9 2" xfId="36198" xr:uid="{00000000-0005-0000-0000-000088220000}"/>
    <cellStyle name="Normal 2 8 4 2 2 3" xfId="1145" xr:uid="{00000000-0005-0000-0000-000089220000}"/>
    <cellStyle name="Normal 2 8 4 2 2 3 2" xfId="12923" xr:uid="{00000000-0005-0000-0000-00008A220000}"/>
    <cellStyle name="Normal 2 8 4 2 2 3 2 2" xfId="36492" xr:uid="{00000000-0005-0000-0000-00008B220000}"/>
    <cellStyle name="Normal 2 8 4 2 2 3 3" xfId="7035" xr:uid="{00000000-0005-0000-0000-00008C220000}"/>
    <cellStyle name="Normal 2 8 4 2 2 3 3 2" xfId="30604" xr:uid="{00000000-0005-0000-0000-00008D220000}"/>
    <cellStyle name="Normal 2 8 4 2 2 3 4" xfId="18811" xr:uid="{00000000-0005-0000-0000-00008E220000}"/>
    <cellStyle name="Normal 2 8 4 2 2 3 5" xfId="24716" xr:uid="{00000000-0005-0000-0000-00008F220000}"/>
    <cellStyle name="Normal 2 8 4 2 2 4" xfId="1883" xr:uid="{00000000-0005-0000-0000-000090220000}"/>
    <cellStyle name="Normal 2 8 4 2 2 4 2" xfId="13659" xr:uid="{00000000-0005-0000-0000-000091220000}"/>
    <cellStyle name="Normal 2 8 4 2 2 4 2 2" xfId="37228" xr:uid="{00000000-0005-0000-0000-000092220000}"/>
    <cellStyle name="Normal 2 8 4 2 2 4 3" xfId="7771" xr:uid="{00000000-0005-0000-0000-000093220000}"/>
    <cellStyle name="Normal 2 8 4 2 2 4 3 2" xfId="31340" xr:uid="{00000000-0005-0000-0000-000094220000}"/>
    <cellStyle name="Normal 2 8 4 2 2 4 4" xfId="19547" xr:uid="{00000000-0005-0000-0000-000095220000}"/>
    <cellStyle name="Normal 2 8 4 2 2 4 5" xfId="25452" xr:uid="{00000000-0005-0000-0000-000096220000}"/>
    <cellStyle name="Normal 2 8 4 2 2 5" xfId="2619" xr:uid="{00000000-0005-0000-0000-000097220000}"/>
    <cellStyle name="Normal 2 8 4 2 2 5 2" xfId="14395" xr:uid="{00000000-0005-0000-0000-000098220000}"/>
    <cellStyle name="Normal 2 8 4 2 2 5 2 2" xfId="37964" xr:uid="{00000000-0005-0000-0000-000099220000}"/>
    <cellStyle name="Normal 2 8 4 2 2 5 3" xfId="8507" xr:uid="{00000000-0005-0000-0000-00009A220000}"/>
    <cellStyle name="Normal 2 8 4 2 2 5 3 2" xfId="32076" xr:uid="{00000000-0005-0000-0000-00009B220000}"/>
    <cellStyle name="Normal 2 8 4 2 2 5 4" xfId="20283" xr:uid="{00000000-0005-0000-0000-00009C220000}"/>
    <cellStyle name="Normal 2 8 4 2 2 5 5" xfId="26188" xr:uid="{00000000-0005-0000-0000-00009D220000}"/>
    <cellStyle name="Normal 2 8 4 2 2 6" xfId="3355" xr:uid="{00000000-0005-0000-0000-00009E220000}"/>
    <cellStyle name="Normal 2 8 4 2 2 6 2" xfId="15131" xr:uid="{00000000-0005-0000-0000-00009F220000}"/>
    <cellStyle name="Normal 2 8 4 2 2 6 2 2" xfId="38700" xr:uid="{00000000-0005-0000-0000-0000A0220000}"/>
    <cellStyle name="Normal 2 8 4 2 2 6 3" xfId="9243" xr:uid="{00000000-0005-0000-0000-0000A1220000}"/>
    <cellStyle name="Normal 2 8 4 2 2 6 3 2" xfId="32812" xr:uid="{00000000-0005-0000-0000-0000A2220000}"/>
    <cellStyle name="Normal 2 8 4 2 2 6 4" xfId="21019" xr:uid="{00000000-0005-0000-0000-0000A3220000}"/>
    <cellStyle name="Normal 2 8 4 2 2 6 5" xfId="26924" xr:uid="{00000000-0005-0000-0000-0000A4220000}"/>
    <cellStyle name="Normal 2 8 4 2 2 7" xfId="4091" xr:uid="{00000000-0005-0000-0000-0000A5220000}"/>
    <cellStyle name="Normal 2 8 4 2 2 7 2" xfId="15867" xr:uid="{00000000-0005-0000-0000-0000A6220000}"/>
    <cellStyle name="Normal 2 8 4 2 2 7 2 2" xfId="39436" xr:uid="{00000000-0005-0000-0000-0000A7220000}"/>
    <cellStyle name="Normal 2 8 4 2 2 7 3" xfId="9979" xr:uid="{00000000-0005-0000-0000-0000A8220000}"/>
    <cellStyle name="Normal 2 8 4 2 2 7 3 2" xfId="33548" xr:uid="{00000000-0005-0000-0000-0000A9220000}"/>
    <cellStyle name="Normal 2 8 4 2 2 7 4" xfId="21755" xr:uid="{00000000-0005-0000-0000-0000AA220000}"/>
    <cellStyle name="Normal 2 8 4 2 2 7 5" xfId="27660" xr:uid="{00000000-0005-0000-0000-0000AB220000}"/>
    <cellStyle name="Normal 2 8 4 2 2 8" xfId="4827" xr:uid="{00000000-0005-0000-0000-0000AC220000}"/>
    <cellStyle name="Normal 2 8 4 2 2 8 2" xfId="16603" xr:uid="{00000000-0005-0000-0000-0000AD220000}"/>
    <cellStyle name="Normal 2 8 4 2 2 8 2 2" xfId="40172" xr:uid="{00000000-0005-0000-0000-0000AE220000}"/>
    <cellStyle name="Normal 2 8 4 2 2 8 3" xfId="10715" xr:uid="{00000000-0005-0000-0000-0000AF220000}"/>
    <cellStyle name="Normal 2 8 4 2 2 8 3 2" xfId="34284" xr:uid="{00000000-0005-0000-0000-0000B0220000}"/>
    <cellStyle name="Normal 2 8 4 2 2 8 4" xfId="22491" xr:uid="{00000000-0005-0000-0000-0000B1220000}"/>
    <cellStyle name="Normal 2 8 4 2 2 8 5" xfId="28396" xr:uid="{00000000-0005-0000-0000-0000B2220000}"/>
    <cellStyle name="Normal 2 8 4 2 2 9" xfId="5563" xr:uid="{00000000-0005-0000-0000-0000B3220000}"/>
    <cellStyle name="Normal 2 8 4 2 2 9 2" xfId="17339" xr:uid="{00000000-0005-0000-0000-0000B4220000}"/>
    <cellStyle name="Normal 2 8 4 2 2 9 2 2" xfId="40908" xr:uid="{00000000-0005-0000-0000-0000B5220000}"/>
    <cellStyle name="Normal 2 8 4 2 2 9 3" xfId="11451" xr:uid="{00000000-0005-0000-0000-0000B6220000}"/>
    <cellStyle name="Normal 2 8 4 2 2 9 3 2" xfId="35020" xr:uid="{00000000-0005-0000-0000-0000B7220000}"/>
    <cellStyle name="Normal 2 8 4 2 2 9 4" xfId="23227" xr:uid="{00000000-0005-0000-0000-0000B8220000}"/>
    <cellStyle name="Normal 2 8 4 2 2 9 5" xfId="29132" xr:uid="{00000000-0005-0000-0000-0000B9220000}"/>
    <cellStyle name="Normal 2 8 4 2 3" xfId="771" xr:uid="{00000000-0005-0000-0000-0000BA220000}"/>
    <cellStyle name="Normal 2 8 4 2 3 10" xfId="6685" xr:uid="{00000000-0005-0000-0000-0000BB220000}"/>
    <cellStyle name="Normal 2 8 4 2 3 10 2" xfId="30254" xr:uid="{00000000-0005-0000-0000-0000BC220000}"/>
    <cellStyle name="Normal 2 8 4 2 3 11" xfId="18461" xr:uid="{00000000-0005-0000-0000-0000BD220000}"/>
    <cellStyle name="Normal 2 8 4 2 3 12" xfId="24366" xr:uid="{00000000-0005-0000-0000-0000BE220000}"/>
    <cellStyle name="Normal 2 8 4 2 3 13" xfId="42030" xr:uid="{00000000-0005-0000-0000-0000BF220000}"/>
    <cellStyle name="Normal 2 8 4 2 3 2" xfId="1532" xr:uid="{00000000-0005-0000-0000-0000C0220000}"/>
    <cellStyle name="Normal 2 8 4 2 3 2 2" xfId="13309" xr:uid="{00000000-0005-0000-0000-0000C1220000}"/>
    <cellStyle name="Normal 2 8 4 2 3 2 2 2" xfId="36878" xr:uid="{00000000-0005-0000-0000-0000C2220000}"/>
    <cellStyle name="Normal 2 8 4 2 3 2 3" xfId="7421" xr:uid="{00000000-0005-0000-0000-0000C3220000}"/>
    <cellStyle name="Normal 2 8 4 2 3 2 3 2" xfId="30990" xr:uid="{00000000-0005-0000-0000-0000C4220000}"/>
    <cellStyle name="Normal 2 8 4 2 3 2 4" xfId="19197" xr:uid="{00000000-0005-0000-0000-0000C5220000}"/>
    <cellStyle name="Normal 2 8 4 2 3 2 5" xfId="25102" xr:uid="{00000000-0005-0000-0000-0000C6220000}"/>
    <cellStyle name="Normal 2 8 4 2 3 3" xfId="2269" xr:uid="{00000000-0005-0000-0000-0000C7220000}"/>
    <cellStyle name="Normal 2 8 4 2 3 3 2" xfId="14045" xr:uid="{00000000-0005-0000-0000-0000C8220000}"/>
    <cellStyle name="Normal 2 8 4 2 3 3 2 2" xfId="37614" xr:uid="{00000000-0005-0000-0000-0000C9220000}"/>
    <cellStyle name="Normal 2 8 4 2 3 3 3" xfId="8157" xr:uid="{00000000-0005-0000-0000-0000CA220000}"/>
    <cellStyle name="Normal 2 8 4 2 3 3 3 2" xfId="31726" xr:uid="{00000000-0005-0000-0000-0000CB220000}"/>
    <cellStyle name="Normal 2 8 4 2 3 3 4" xfId="19933" xr:uid="{00000000-0005-0000-0000-0000CC220000}"/>
    <cellStyle name="Normal 2 8 4 2 3 3 5" xfId="25838" xr:uid="{00000000-0005-0000-0000-0000CD220000}"/>
    <cellStyle name="Normal 2 8 4 2 3 4" xfId="3005" xr:uid="{00000000-0005-0000-0000-0000CE220000}"/>
    <cellStyle name="Normal 2 8 4 2 3 4 2" xfId="14781" xr:uid="{00000000-0005-0000-0000-0000CF220000}"/>
    <cellStyle name="Normal 2 8 4 2 3 4 2 2" xfId="38350" xr:uid="{00000000-0005-0000-0000-0000D0220000}"/>
    <cellStyle name="Normal 2 8 4 2 3 4 3" xfId="8893" xr:uid="{00000000-0005-0000-0000-0000D1220000}"/>
    <cellStyle name="Normal 2 8 4 2 3 4 3 2" xfId="32462" xr:uid="{00000000-0005-0000-0000-0000D2220000}"/>
    <cellStyle name="Normal 2 8 4 2 3 4 4" xfId="20669" xr:uid="{00000000-0005-0000-0000-0000D3220000}"/>
    <cellStyle name="Normal 2 8 4 2 3 4 5" xfId="26574" xr:uid="{00000000-0005-0000-0000-0000D4220000}"/>
    <cellStyle name="Normal 2 8 4 2 3 5" xfId="3741" xr:uid="{00000000-0005-0000-0000-0000D5220000}"/>
    <cellStyle name="Normal 2 8 4 2 3 5 2" xfId="15517" xr:uid="{00000000-0005-0000-0000-0000D6220000}"/>
    <cellStyle name="Normal 2 8 4 2 3 5 2 2" xfId="39086" xr:uid="{00000000-0005-0000-0000-0000D7220000}"/>
    <cellStyle name="Normal 2 8 4 2 3 5 3" xfId="9629" xr:uid="{00000000-0005-0000-0000-0000D8220000}"/>
    <cellStyle name="Normal 2 8 4 2 3 5 3 2" xfId="33198" xr:uid="{00000000-0005-0000-0000-0000D9220000}"/>
    <cellStyle name="Normal 2 8 4 2 3 5 4" xfId="21405" xr:uid="{00000000-0005-0000-0000-0000DA220000}"/>
    <cellStyle name="Normal 2 8 4 2 3 5 5" xfId="27310" xr:uid="{00000000-0005-0000-0000-0000DB220000}"/>
    <cellStyle name="Normal 2 8 4 2 3 6" xfId="4477" xr:uid="{00000000-0005-0000-0000-0000DC220000}"/>
    <cellStyle name="Normal 2 8 4 2 3 6 2" xfId="16253" xr:uid="{00000000-0005-0000-0000-0000DD220000}"/>
    <cellStyle name="Normal 2 8 4 2 3 6 2 2" xfId="39822" xr:uid="{00000000-0005-0000-0000-0000DE220000}"/>
    <cellStyle name="Normal 2 8 4 2 3 6 3" xfId="10365" xr:uid="{00000000-0005-0000-0000-0000DF220000}"/>
    <cellStyle name="Normal 2 8 4 2 3 6 3 2" xfId="33934" xr:uid="{00000000-0005-0000-0000-0000E0220000}"/>
    <cellStyle name="Normal 2 8 4 2 3 6 4" xfId="22141" xr:uid="{00000000-0005-0000-0000-0000E1220000}"/>
    <cellStyle name="Normal 2 8 4 2 3 6 5" xfId="28046" xr:uid="{00000000-0005-0000-0000-0000E2220000}"/>
    <cellStyle name="Normal 2 8 4 2 3 7" xfId="5213" xr:uid="{00000000-0005-0000-0000-0000E3220000}"/>
    <cellStyle name="Normal 2 8 4 2 3 7 2" xfId="16989" xr:uid="{00000000-0005-0000-0000-0000E4220000}"/>
    <cellStyle name="Normal 2 8 4 2 3 7 2 2" xfId="40558" xr:uid="{00000000-0005-0000-0000-0000E5220000}"/>
    <cellStyle name="Normal 2 8 4 2 3 7 3" xfId="11101" xr:uid="{00000000-0005-0000-0000-0000E6220000}"/>
    <cellStyle name="Normal 2 8 4 2 3 7 3 2" xfId="34670" xr:uid="{00000000-0005-0000-0000-0000E7220000}"/>
    <cellStyle name="Normal 2 8 4 2 3 7 4" xfId="22877" xr:uid="{00000000-0005-0000-0000-0000E8220000}"/>
    <cellStyle name="Normal 2 8 4 2 3 7 5" xfId="28782" xr:uid="{00000000-0005-0000-0000-0000E9220000}"/>
    <cellStyle name="Normal 2 8 4 2 3 8" xfId="5949" xr:uid="{00000000-0005-0000-0000-0000EA220000}"/>
    <cellStyle name="Normal 2 8 4 2 3 8 2" xfId="17725" xr:uid="{00000000-0005-0000-0000-0000EB220000}"/>
    <cellStyle name="Normal 2 8 4 2 3 8 2 2" xfId="41294" xr:uid="{00000000-0005-0000-0000-0000EC220000}"/>
    <cellStyle name="Normal 2 8 4 2 3 8 3" xfId="11837" xr:uid="{00000000-0005-0000-0000-0000ED220000}"/>
    <cellStyle name="Normal 2 8 4 2 3 8 3 2" xfId="35406" xr:uid="{00000000-0005-0000-0000-0000EE220000}"/>
    <cellStyle name="Normal 2 8 4 2 3 8 4" xfId="23613" xr:uid="{00000000-0005-0000-0000-0000EF220000}"/>
    <cellStyle name="Normal 2 8 4 2 3 8 5" xfId="29518" xr:uid="{00000000-0005-0000-0000-0000F0220000}"/>
    <cellStyle name="Normal 2 8 4 2 3 9" xfId="12573" xr:uid="{00000000-0005-0000-0000-0000F1220000}"/>
    <cellStyle name="Normal 2 8 4 2 3 9 2" xfId="36142" xr:uid="{00000000-0005-0000-0000-0000F2220000}"/>
    <cellStyle name="Normal 2 8 4 2 4" xfId="534" xr:uid="{00000000-0005-0000-0000-0000F3220000}"/>
    <cellStyle name="Normal 2 8 4 2 4 10" xfId="6448" xr:uid="{00000000-0005-0000-0000-0000F4220000}"/>
    <cellStyle name="Normal 2 8 4 2 4 10 2" xfId="30017" xr:uid="{00000000-0005-0000-0000-0000F5220000}"/>
    <cellStyle name="Normal 2 8 4 2 4 11" xfId="18224" xr:uid="{00000000-0005-0000-0000-0000F6220000}"/>
    <cellStyle name="Normal 2 8 4 2 4 12" xfId="24129" xr:uid="{00000000-0005-0000-0000-0000F7220000}"/>
    <cellStyle name="Normal 2 8 4 2 4 13" xfId="41793" xr:uid="{00000000-0005-0000-0000-0000F8220000}"/>
    <cellStyle name="Normal 2 8 4 2 4 2" xfId="1295" xr:uid="{00000000-0005-0000-0000-0000F9220000}"/>
    <cellStyle name="Normal 2 8 4 2 4 2 2" xfId="13072" xr:uid="{00000000-0005-0000-0000-0000FA220000}"/>
    <cellStyle name="Normal 2 8 4 2 4 2 2 2" xfId="36641" xr:uid="{00000000-0005-0000-0000-0000FB220000}"/>
    <cellStyle name="Normal 2 8 4 2 4 2 3" xfId="7184" xr:uid="{00000000-0005-0000-0000-0000FC220000}"/>
    <cellStyle name="Normal 2 8 4 2 4 2 3 2" xfId="30753" xr:uid="{00000000-0005-0000-0000-0000FD220000}"/>
    <cellStyle name="Normal 2 8 4 2 4 2 4" xfId="18960" xr:uid="{00000000-0005-0000-0000-0000FE220000}"/>
    <cellStyle name="Normal 2 8 4 2 4 2 5" xfId="24865" xr:uid="{00000000-0005-0000-0000-0000FF220000}"/>
    <cellStyle name="Normal 2 8 4 2 4 3" xfId="2032" xr:uid="{00000000-0005-0000-0000-000000230000}"/>
    <cellStyle name="Normal 2 8 4 2 4 3 2" xfId="13808" xr:uid="{00000000-0005-0000-0000-000001230000}"/>
    <cellStyle name="Normal 2 8 4 2 4 3 2 2" xfId="37377" xr:uid="{00000000-0005-0000-0000-000002230000}"/>
    <cellStyle name="Normal 2 8 4 2 4 3 3" xfId="7920" xr:uid="{00000000-0005-0000-0000-000003230000}"/>
    <cellStyle name="Normal 2 8 4 2 4 3 3 2" xfId="31489" xr:uid="{00000000-0005-0000-0000-000004230000}"/>
    <cellStyle name="Normal 2 8 4 2 4 3 4" xfId="19696" xr:uid="{00000000-0005-0000-0000-000005230000}"/>
    <cellStyle name="Normal 2 8 4 2 4 3 5" xfId="25601" xr:uid="{00000000-0005-0000-0000-000006230000}"/>
    <cellStyle name="Normal 2 8 4 2 4 4" xfId="2768" xr:uid="{00000000-0005-0000-0000-000007230000}"/>
    <cellStyle name="Normal 2 8 4 2 4 4 2" xfId="14544" xr:uid="{00000000-0005-0000-0000-000008230000}"/>
    <cellStyle name="Normal 2 8 4 2 4 4 2 2" xfId="38113" xr:uid="{00000000-0005-0000-0000-000009230000}"/>
    <cellStyle name="Normal 2 8 4 2 4 4 3" xfId="8656" xr:uid="{00000000-0005-0000-0000-00000A230000}"/>
    <cellStyle name="Normal 2 8 4 2 4 4 3 2" xfId="32225" xr:uid="{00000000-0005-0000-0000-00000B230000}"/>
    <cellStyle name="Normal 2 8 4 2 4 4 4" xfId="20432" xr:uid="{00000000-0005-0000-0000-00000C230000}"/>
    <cellStyle name="Normal 2 8 4 2 4 4 5" xfId="26337" xr:uid="{00000000-0005-0000-0000-00000D230000}"/>
    <cellStyle name="Normal 2 8 4 2 4 5" xfId="3504" xr:uid="{00000000-0005-0000-0000-00000E230000}"/>
    <cellStyle name="Normal 2 8 4 2 4 5 2" xfId="15280" xr:uid="{00000000-0005-0000-0000-00000F230000}"/>
    <cellStyle name="Normal 2 8 4 2 4 5 2 2" xfId="38849" xr:uid="{00000000-0005-0000-0000-000010230000}"/>
    <cellStyle name="Normal 2 8 4 2 4 5 3" xfId="9392" xr:uid="{00000000-0005-0000-0000-000011230000}"/>
    <cellStyle name="Normal 2 8 4 2 4 5 3 2" xfId="32961" xr:uid="{00000000-0005-0000-0000-000012230000}"/>
    <cellStyle name="Normal 2 8 4 2 4 5 4" xfId="21168" xr:uid="{00000000-0005-0000-0000-000013230000}"/>
    <cellStyle name="Normal 2 8 4 2 4 5 5" xfId="27073" xr:uid="{00000000-0005-0000-0000-000014230000}"/>
    <cellStyle name="Normal 2 8 4 2 4 6" xfId="4240" xr:uid="{00000000-0005-0000-0000-000015230000}"/>
    <cellStyle name="Normal 2 8 4 2 4 6 2" xfId="16016" xr:uid="{00000000-0005-0000-0000-000016230000}"/>
    <cellStyle name="Normal 2 8 4 2 4 6 2 2" xfId="39585" xr:uid="{00000000-0005-0000-0000-000017230000}"/>
    <cellStyle name="Normal 2 8 4 2 4 6 3" xfId="10128" xr:uid="{00000000-0005-0000-0000-000018230000}"/>
    <cellStyle name="Normal 2 8 4 2 4 6 3 2" xfId="33697" xr:uid="{00000000-0005-0000-0000-000019230000}"/>
    <cellStyle name="Normal 2 8 4 2 4 6 4" xfId="21904" xr:uid="{00000000-0005-0000-0000-00001A230000}"/>
    <cellStyle name="Normal 2 8 4 2 4 6 5" xfId="27809" xr:uid="{00000000-0005-0000-0000-00001B230000}"/>
    <cellStyle name="Normal 2 8 4 2 4 7" xfId="4976" xr:uid="{00000000-0005-0000-0000-00001C230000}"/>
    <cellStyle name="Normal 2 8 4 2 4 7 2" xfId="16752" xr:uid="{00000000-0005-0000-0000-00001D230000}"/>
    <cellStyle name="Normal 2 8 4 2 4 7 2 2" xfId="40321" xr:uid="{00000000-0005-0000-0000-00001E230000}"/>
    <cellStyle name="Normal 2 8 4 2 4 7 3" xfId="10864" xr:uid="{00000000-0005-0000-0000-00001F230000}"/>
    <cellStyle name="Normal 2 8 4 2 4 7 3 2" xfId="34433" xr:uid="{00000000-0005-0000-0000-000020230000}"/>
    <cellStyle name="Normal 2 8 4 2 4 7 4" xfId="22640" xr:uid="{00000000-0005-0000-0000-000021230000}"/>
    <cellStyle name="Normal 2 8 4 2 4 7 5" xfId="28545" xr:uid="{00000000-0005-0000-0000-000022230000}"/>
    <cellStyle name="Normal 2 8 4 2 4 8" xfId="5712" xr:uid="{00000000-0005-0000-0000-000023230000}"/>
    <cellStyle name="Normal 2 8 4 2 4 8 2" xfId="17488" xr:uid="{00000000-0005-0000-0000-000024230000}"/>
    <cellStyle name="Normal 2 8 4 2 4 8 2 2" xfId="41057" xr:uid="{00000000-0005-0000-0000-000025230000}"/>
    <cellStyle name="Normal 2 8 4 2 4 8 3" xfId="11600" xr:uid="{00000000-0005-0000-0000-000026230000}"/>
    <cellStyle name="Normal 2 8 4 2 4 8 3 2" xfId="35169" xr:uid="{00000000-0005-0000-0000-000027230000}"/>
    <cellStyle name="Normal 2 8 4 2 4 8 4" xfId="23376" xr:uid="{00000000-0005-0000-0000-000028230000}"/>
    <cellStyle name="Normal 2 8 4 2 4 8 5" xfId="29281" xr:uid="{00000000-0005-0000-0000-000029230000}"/>
    <cellStyle name="Normal 2 8 4 2 4 9" xfId="12336" xr:uid="{00000000-0005-0000-0000-00002A230000}"/>
    <cellStyle name="Normal 2 8 4 2 4 9 2" xfId="35905" xr:uid="{00000000-0005-0000-0000-00002B230000}"/>
    <cellStyle name="Normal 2 8 4 2 5" xfId="1088" xr:uid="{00000000-0005-0000-0000-00002C230000}"/>
    <cellStyle name="Normal 2 8 4 2 5 2" xfId="12867" xr:uid="{00000000-0005-0000-0000-00002D230000}"/>
    <cellStyle name="Normal 2 8 4 2 5 2 2" xfId="36436" xr:uid="{00000000-0005-0000-0000-00002E230000}"/>
    <cellStyle name="Normal 2 8 4 2 5 3" xfId="6979" xr:uid="{00000000-0005-0000-0000-00002F230000}"/>
    <cellStyle name="Normal 2 8 4 2 5 3 2" xfId="30548" xr:uid="{00000000-0005-0000-0000-000030230000}"/>
    <cellStyle name="Normal 2 8 4 2 5 4" xfId="18755" xr:uid="{00000000-0005-0000-0000-000031230000}"/>
    <cellStyle name="Normal 2 8 4 2 5 5" xfId="24660" xr:uid="{00000000-0005-0000-0000-000032230000}"/>
    <cellStyle name="Normal 2 8 4 2 6" xfId="1827" xr:uid="{00000000-0005-0000-0000-000033230000}"/>
    <cellStyle name="Normal 2 8 4 2 6 2" xfId="13603" xr:uid="{00000000-0005-0000-0000-000034230000}"/>
    <cellStyle name="Normal 2 8 4 2 6 2 2" xfId="37172" xr:uid="{00000000-0005-0000-0000-000035230000}"/>
    <cellStyle name="Normal 2 8 4 2 6 3" xfId="7715" xr:uid="{00000000-0005-0000-0000-000036230000}"/>
    <cellStyle name="Normal 2 8 4 2 6 3 2" xfId="31284" xr:uid="{00000000-0005-0000-0000-000037230000}"/>
    <cellStyle name="Normal 2 8 4 2 6 4" xfId="19491" xr:uid="{00000000-0005-0000-0000-000038230000}"/>
    <cellStyle name="Normal 2 8 4 2 6 5" xfId="25396" xr:uid="{00000000-0005-0000-0000-000039230000}"/>
    <cellStyle name="Normal 2 8 4 2 7" xfId="2563" xr:uid="{00000000-0005-0000-0000-00003A230000}"/>
    <cellStyle name="Normal 2 8 4 2 7 2" xfId="14339" xr:uid="{00000000-0005-0000-0000-00003B230000}"/>
    <cellStyle name="Normal 2 8 4 2 7 2 2" xfId="37908" xr:uid="{00000000-0005-0000-0000-00003C230000}"/>
    <cellStyle name="Normal 2 8 4 2 7 3" xfId="8451" xr:uid="{00000000-0005-0000-0000-00003D230000}"/>
    <cellStyle name="Normal 2 8 4 2 7 3 2" xfId="32020" xr:uid="{00000000-0005-0000-0000-00003E230000}"/>
    <cellStyle name="Normal 2 8 4 2 7 4" xfId="20227" xr:uid="{00000000-0005-0000-0000-00003F230000}"/>
    <cellStyle name="Normal 2 8 4 2 7 5" xfId="26132" xr:uid="{00000000-0005-0000-0000-000040230000}"/>
    <cellStyle name="Normal 2 8 4 2 8" xfId="3299" xr:uid="{00000000-0005-0000-0000-000041230000}"/>
    <cellStyle name="Normal 2 8 4 2 8 2" xfId="15075" xr:uid="{00000000-0005-0000-0000-000042230000}"/>
    <cellStyle name="Normal 2 8 4 2 8 2 2" xfId="38644" xr:uid="{00000000-0005-0000-0000-000043230000}"/>
    <cellStyle name="Normal 2 8 4 2 8 3" xfId="9187" xr:uid="{00000000-0005-0000-0000-000044230000}"/>
    <cellStyle name="Normal 2 8 4 2 8 3 2" xfId="32756" xr:uid="{00000000-0005-0000-0000-000045230000}"/>
    <cellStyle name="Normal 2 8 4 2 8 4" xfId="20963" xr:uid="{00000000-0005-0000-0000-000046230000}"/>
    <cellStyle name="Normal 2 8 4 2 8 5" xfId="26868" xr:uid="{00000000-0005-0000-0000-000047230000}"/>
    <cellStyle name="Normal 2 8 4 2 9" xfId="4035" xr:uid="{00000000-0005-0000-0000-000048230000}"/>
    <cellStyle name="Normal 2 8 4 2 9 2" xfId="15811" xr:uid="{00000000-0005-0000-0000-000049230000}"/>
    <cellStyle name="Normal 2 8 4 2 9 2 2" xfId="39380" xr:uid="{00000000-0005-0000-0000-00004A230000}"/>
    <cellStyle name="Normal 2 8 4 2 9 3" xfId="9923" xr:uid="{00000000-0005-0000-0000-00004B230000}"/>
    <cellStyle name="Normal 2 8 4 2 9 3 2" xfId="33492" xr:uid="{00000000-0005-0000-0000-00004C230000}"/>
    <cellStyle name="Normal 2 8 4 2 9 4" xfId="21699" xr:uid="{00000000-0005-0000-0000-00004D230000}"/>
    <cellStyle name="Normal 2 8 4 2 9 5" xfId="27604" xr:uid="{00000000-0005-0000-0000-00004E230000}"/>
    <cellStyle name="Normal 2 8 4 3" xfId="267" xr:uid="{00000000-0005-0000-0000-00004F230000}"/>
    <cellStyle name="Normal 2 8 4 3 10" xfId="4723" xr:uid="{00000000-0005-0000-0000-000050230000}"/>
    <cellStyle name="Normal 2 8 4 3 10 2" xfId="16499" xr:uid="{00000000-0005-0000-0000-000051230000}"/>
    <cellStyle name="Normal 2 8 4 3 10 2 2" xfId="40068" xr:uid="{00000000-0005-0000-0000-000052230000}"/>
    <cellStyle name="Normal 2 8 4 3 10 3" xfId="10611" xr:uid="{00000000-0005-0000-0000-000053230000}"/>
    <cellStyle name="Normal 2 8 4 3 10 3 2" xfId="34180" xr:uid="{00000000-0005-0000-0000-000054230000}"/>
    <cellStyle name="Normal 2 8 4 3 10 4" xfId="22387" xr:uid="{00000000-0005-0000-0000-000055230000}"/>
    <cellStyle name="Normal 2 8 4 3 10 5" xfId="28292" xr:uid="{00000000-0005-0000-0000-000056230000}"/>
    <cellStyle name="Normal 2 8 4 3 11" xfId="5459" xr:uid="{00000000-0005-0000-0000-000057230000}"/>
    <cellStyle name="Normal 2 8 4 3 11 2" xfId="17235" xr:uid="{00000000-0005-0000-0000-000058230000}"/>
    <cellStyle name="Normal 2 8 4 3 11 2 2" xfId="40804" xr:uid="{00000000-0005-0000-0000-000059230000}"/>
    <cellStyle name="Normal 2 8 4 3 11 3" xfId="11347" xr:uid="{00000000-0005-0000-0000-00005A230000}"/>
    <cellStyle name="Normal 2 8 4 3 11 3 2" xfId="34916" xr:uid="{00000000-0005-0000-0000-00005B230000}"/>
    <cellStyle name="Normal 2 8 4 3 11 4" xfId="23123" xr:uid="{00000000-0005-0000-0000-00005C230000}"/>
    <cellStyle name="Normal 2 8 4 3 11 5" xfId="29028" xr:uid="{00000000-0005-0000-0000-00005D230000}"/>
    <cellStyle name="Normal 2 8 4 3 12" xfId="12083" xr:uid="{00000000-0005-0000-0000-00005E230000}"/>
    <cellStyle name="Normal 2 8 4 3 12 2" xfId="35652" xr:uid="{00000000-0005-0000-0000-00005F230000}"/>
    <cellStyle name="Normal 2 8 4 3 13" xfId="6195" xr:uid="{00000000-0005-0000-0000-000060230000}"/>
    <cellStyle name="Normal 2 8 4 3 13 2" xfId="29764" xr:uid="{00000000-0005-0000-0000-000061230000}"/>
    <cellStyle name="Normal 2 8 4 3 14" xfId="17971" xr:uid="{00000000-0005-0000-0000-000062230000}"/>
    <cellStyle name="Normal 2 8 4 3 15" xfId="23876" xr:uid="{00000000-0005-0000-0000-000063230000}"/>
    <cellStyle name="Normal 2 8 4 3 16" xfId="41540" xr:uid="{00000000-0005-0000-0000-000064230000}"/>
    <cellStyle name="Normal 2 8 4 3 2" xfId="384" xr:uid="{00000000-0005-0000-0000-000065230000}"/>
    <cellStyle name="Normal 2 8 4 3 2 10" xfId="12188" xr:uid="{00000000-0005-0000-0000-000066230000}"/>
    <cellStyle name="Normal 2 8 4 3 2 10 2" xfId="35757" xr:uid="{00000000-0005-0000-0000-000067230000}"/>
    <cellStyle name="Normal 2 8 4 3 2 11" xfId="6300" xr:uid="{00000000-0005-0000-0000-000068230000}"/>
    <cellStyle name="Normal 2 8 4 3 2 11 2" xfId="29869" xr:uid="{00000000-0005-0000-0000-000069230000}"/>
    <cellStyle name="Normal 2 8 4 3 2 12" xfId="18076" xr:uid="{00000000-0005-0000-0000-00006A230000}"/>
    <cellStyle name="Normal 2 8 4 3 2 13" xfId="23981" xr:uid="{00000000-0005-0000-0000-00006B230000}"/>
    <cellStyle name="Normal 2 8 4 3 2 14" xfId="41645" xr:uid="{00000000-0005-0000-0000-00006C230000}"/>
    <cellStyle name="Normal 2 8 4 3 2 2" xfId="829" xr:uid="{00000000-0005-0000-0000-00006D230000}"/>
    <cellStyle name="Normal 2 8 4 3 2 2 10" xfId="6742" xr:uid="{00000000-0005-0000-0000-00006E230000}"/>
    <cellStyle name="Normal 2 8 4 3 2 2 10 2" xfId="30311" xr:uid="{00000000-0005-0000-0000-00006F230000}"/>
    <cellStyle name="Normal 2 8 4 3 2 2 11" xfId="18518" xr:uid="{00000000-0005-0000-0000-000070230000}"/>
    <cellStyle name="Normal 2 8 4 3 2 2 12" xfId="24423" xr:uid="{00000000-0005-0000-0000-000071230000}"/>
    <cellStyle name="Normal 2 8 4 3 2 2 13" xfId="42087" xr:uid="{00000000-0005-0000-0000-000072230000}"/>
    <cellStyle name="Normal 2 8 4 3 2 2 2" xfId="1589" xr:uid="{00000000-0005-0000-0000-000073230000}"/>
    <cellStyle name="Normal 2 8 4 3 2 2 2 2" xfId="13366" xr:uid="{00000000-0005-0000-0000-000074230000}"/>
    <cellStyle name="Normal 2 8 4 3 2 2 2 2 2" xfId="36935" xr:uid="{00000000-0005-0000-0000-000075230000}"/>
    <cellStyle name="Normal 2 8 4 3 2 2 2 3" xfId="7478" xr:uid="{00000000-0005-0000-0000-000076230000}"/>
    <cellStyle name="Normal 2 8 4 3 2 2 2 3 2" xfId="31047" xr:uid="{00000000-0005-0000-0000-000077230000}"/>
    <cellStyle name="Normal 2 8 4 3 2 2 2 4" xfId="19254" xr:uid="{00000000-0005-0000-0000-000078230000}"/>
    <cellStyle name="Normal 2 8 4 3 2 2 2 5" xfId="25159" xr:uid="{00000000-0005-0000-0000-000079230000}"/>
    <cellStyle name="Normal 2 8 4 3 2 2 3" xfId="2326" xr:uid="{00000000-0005-0000-0000-00007A230000}"/>
    <cellStyle name="Normal 2 8 4 3 2 2 3 2" xfId="14102" xr:uid="{00000000-0005-0000-0000-00007B230000}"/>
    <cellStyle name="Normal 2 8 4 3 2 2 3 2 2" xfId="37671" xr:uid="{00000000-0005-0000-0000-00007C230000}"/>
    <cellStyle name="Normal 2 8 4 3 2 2 3 3" xfId="8214" xr:uid="{00000000-0005-0000-0000-00007D230000}"/>
    <cellStyle name="Normal 2 8 4 3 2 2 3 3 2" xfId="31783" xr:uid="{00000000-0005-0000-0000-00007E230000}"/>
    <cellStyle name="Normal 2 8 4 3 2 2 3 4" xfId="19990" xr:uid="{00000000-0005-0000-0000-00007F230000}"/>
    <cellStyle name="Normal 2 8 4 3 2 2 3 5" xfId="25895" xr:uid="{00000000-0005-0000-0000-000080230000}"/>
    <cellStyle name="Normal 2 8 4 3 2 2 4" xfId="3062" xr:uid="{00000000-0005-0000-0000-000081230000}"/>
    <cellStyle name="Normal 2 8 4 3 2 2 4 2" xfId="14838" xr:uid="{00000000-0005-0000-0000-000082230000}"/>
    <cellStyle name="Normal 2 8 4 3 2 2 4 2 2" xfId="38407" xr:uid="{00000000-0005-0000-0000-000083230000}"/>
    <cellStyle name="Normal 2 8 4 3 2 2 4 3" xfId="8950" xr:uid="{00000000-0005-0000-0000-000084230000}"/>
    <cellStyle name="Normal 2 8 4 3 2 2 4 3 2" xfId="32519" xr:uid="{00000000-0005-0000-0000-000085230000}"/>
    <cellStyle name="Normal 2 8 4 3 2 2 4 4" xfId="20726" xr:uid="{00000000-0005-0000-0000-000086230000}"/>
    <cellStyle name="Normal 2 8 4 3 2 2 4 5" xfId="26631" xr:uid="{00000000-0005-0000-0000-000087230000}"/>
    <cellStyle name="Normal 2 8 4 3 2 2 5" xfId="3798" xr:uid="{00000000-0005-0000-0000-000088230000}"/>
    <cellStyle name="Normal 2 8 4 3 2 2 5 2" xfId="15574" xr:uid="{00000000-0005-0000-0000-000089230000}"/>
    <cellStyle name="Normal 2 8 4 3 2 2 5 2 2" xfId="39143" xr:uid="{00000000-0005-0000-0000-00008A230000}"/>
    <cellStyle name="Normal 2 8 4 3 2 2 5 3" xfId="9686" xr:uid="{00000000-0005-0000-0000-00008B230000}"/>
    <cellStyle name="Normal 2 8 4 3 2 2 5 3 2" xfId="33255" xr:uid="{00000000-0005-0000-0000-00008C230000}"/>
    <cellStyle name="Normal 2 8 4 3 2 2 5 4" xfId="21462" xr:uid="{00000000-0005-0000-0000-00008D230000}"/>
    <cellStyle name="Normal 2 8 4 3 2 2 5 5" xfId="27367" xr:uid="{00000000-0005-0000-0000-00008E230000}"/>
    <cellStyle name="Normal 2 8 4 3 2 2 6" xfId="4534" xr:uid="{00000000-0005-0000-0000-00008F230000}"/>
    <cellStyle name="Normal 2 8 4 3 2 2 6 2" xfId="16310" xr:uid="{00000000-0005-0000-0000-000090230000}"/>
    <cellStyle name="Normal 2 8 4 3 2 2 6 2 2" xfId="39879" xr:uid="{00000000-0005-0000-0000-000091230000}"/>
    <cellStyle name="Normal 2 8 4 3 2 2 6 3" xfId="10422" xr:uid="{00000000-0005-0000-0000-000092230000}"/>
    <cellStyle name="Normal 2 8 4 3 2 2 6 3 2" xfId="33991" xr:uid="{00000000-0005-0000-0000-000093230000}"/>
    <cellStyle name="Normal 2 8 4 3 2 2 6 4" xfId="22198" xr:uid="{00000000-0005-0000-0000-000094230000}"/>
    <cellStyle name="Normal 2 8 4 3 2 2 6 5" xfId="28103" xr:uid="{00000000-0005-0000-0000-000095230000}"/>
    <cellStyle name="Normal 2 8 4 3 2 2 7" xfId="5270" xr:uid="{00000000-0005-0000-0000-000096230000}"/>
    <cellStyle name="Normal 2 8 4 3 2 2 7 2" xfId="17046" xr:uid="{00000000-0005-0000-0000-000097230000}"/>
    <cellStyle name="Normal 2 8 4 3 2 2 7 2 2" xfId="40615" xr:uid="{00000000-0005-0000-0000-000098230000}"/>
    <cellStyle name="Normal 2 8 4 3 2 2 7 3" xfId="11158" xr:uid="{00000000-0005-0000-0000-000099230000}"/>
    <cellStyle name="Normal 2 8 4 3 2 2 7 3 2" xfId="34727" xr:uid="{00000000-0005-0000-0000-00009A230000}"/>
    <cellStyle name="Normal 2 8 4 3 2 2 7 4" xfId="22934" xr:uid="{00000000-0005-0000-0000-00009B230000}"/>
    <cellStyle name="Normal 2 8 4 3 2 2 7 5" xfId="28839" xr:uid="{00000000-0005-0000-0000-00009C230000}"/>
    <cellStyle name="Normal 2 8 4 3 2 2 8" xfId="6006" xr:uid="{00000000-0005-0000-0000-00009D230000}"/>
    <cellStyle name="Normal 2 8 4 3 2 2 8 2" xfId="17782" xr:uid="{00000000-0005-0000-0000-00009E230000}"/>
    <cellStyle name="Normal 2 8 4 3 2 2 8 2 2" xfId="41351" xr:uid="{00000000-0005-0000-0000-00009F230000}"/>
    <cellStyle name="Normal 2 8 4 3 2 2 8 3" xfId="11894" xr:uid="{00000000-0005-0000-0000-0000A0230000}"/>
    <cellStyle name="Normal 2 8 4 3 2 2 8 3 2" xfId="35463" xr:uid="{00000000-0005-0000-0000-0000A1230000}"/>
    <cellStyle name="Normal 2 8 4 3 2 2 8 4" xfId="23670" xr:uid="{00000000-0005-0000-0000-0000A2230000}"/>
    <cellStyle name="Normal 2 8 4 3 2 2 8 5" xfId="29575" xr:uid="{00000000-0005-0000-0000-0000A3230000}"/>
    <cellStyle name="Normal 2 8 4 3 2 2 9" xfId="12630" xr:uid="{00000000-0005-0000-0000-0000A4230000}"/>
    <cellStyle name="Normal 2 8 4 3 2 2 9 2" xfId="36199" xr:uid="{00000000-0005-0000-0000-0000A5230000}"/>
    <cellStyle name="Normal 2 8 4 3 2 3" xfId="1146" xr:uid="{00000000-0005-0000-0000-0000A6230000}"/>
    <cellStyle name="Normal 2 8 4 3 2 3 2" xfId="12924" xr:uid="{00000000-0005-0000-0000-0000A7230000}"/>
    <cellStyle name="Normal 2 8 4 3 2 3 2 2" xfId="36493" xr:uid="{00000000-0005-0000-0000-0000A8230000}"/>
    <cellStyle name="Normal 2 8 4 3 2 3 3" xfId="7036" xr:uid="{00000000-0005-0000-0000-0000A9230000}"/>
    <cellStyle name="Normal 2 8 4 3 2 3 3 2" xfId="30605" xr:uid="{00000000-0005-0000-0000-0000AA230000}"/>
    <cellStyle name="Normal 2 8 4 3 2 3 4" xfId="18812" xr:uid="{00000000-0005-0000-0000-0000AB230000}"/>
    <cellStyle name="Normal 2 8 4 3 2 3 5" xfId="24717" xr:uid="{00000000-0005-0000-0000-0000AC230000}"/>
    <cellStyle name="Normal 2 8 4 3 2 4" xfId="1884" xr:uid="{00000000-0005-0000-0000-0000AD230000}"/>
    <cellStyle name="Normal 2 8 4 3 2 4 2" xfId="13660" xr:uid="{00000000-0005-0000-0000-0000AE230000}"/>
    <cellStyle name="Normal 2 8 4 3 2 4 2 2" xfId="37229" xr:uid="{00000000-0005-0000-0000-0000AF230000}"/>
    <cellStyle name="Normal 2 8 4 3 2 4 3" xfId="7772" xr:uid="{00000000-0005-0000-0000-0000B0230000}"/>
    <cellStyle name="Normal 2 8 4 3 2 4 3 2" xfId="31341" xr:uid="{00000000-0005-0000-0000-0000B1230000}"/>
    <cellStyle name="Normal 2 8 4 3 2 4 4" xfId="19548" xr:uid="{00000000-0005-0000-0000-0000B2230000}"/>
    <cellStyle name="Normal 2 8 4 3 2 4 5" xfId="25453" xr:uid="{00000000-0005-0000-0000-0000B3230000}"/>
    <cellStyle name="Normal 2 8 4 3 2 5" xfId="2620" xr:uid="{00000000-0005-0000-0000-0000B4230000}"/>
    <cellStyle name="Normal 2 8 4 3 2 5 2" xfId="14396" xr:uid="{00000000-0005-0000-0000-0000B5230000}"/>
    <cellStyle name="Normal 2 8 4 3 2 5 2 2" xfId="37965" xr:uid="{00000000-0005-0000-0000-0000B6230000}"/>
    <cellStyle name="Normal 2 8 4 3 2 5 3" xfId="8508" xr:uid="{00000000-0005-0000-0000-0000B7230000}"/>
    <cellStyle name="Normal 2 8 4 3 2 5 3 2" xfId="32077" xr:uid="{00000000-0005-0000-0000-0000B8230000}"/>
    <cellStyle name="Normal 2 8 4 3 2 5 4" xfId="20284" xr:uid="{00000000-0005-0000-0000-0000B9230000}"/>
    <cellStyle name="Normal 2 8 4 3 2 5 5" xfId="26189" xr:uid="{00000000-0005-0000-0000-0000BA230000}"/>
    <cellStyle name="Normal 2 8 4 3 2 6" xfId="3356" xr:uid="{00000000-0005-0000-0000-0000BB230000}"/>
    <cellStyle name="Normal 2 8 4 3 2 6 2" xfId="15132" xr:uid="{00000000-0005-0000-0000-0000BC230000}"/>
    <cellStyle name="Normal 2 8 4 3 2 6 2 2" xfId="38701" xr:uid="{00000000-0005-0000-0000-0000BD230000}"/>
    <cellStyle name="Normal 2 8 4 3 2 6 3" xfId="9244" xr:uid="{00000000-0005-0000-0000-0000BE230000}"/>
    <cellStyle name="Normal 2 8 4 3 2 6 3 2" xfId="32813" xr:uid="{00000000-0005-0000-0000-0000BF230000}"/>
    <cellStyle name="Normal 2 8 4 3 2 6 4" xfId="21020" xr:uid="{00000000-0005-0000-0000-0000C0230000}"/>
    <cellStyle name="Normal 2 8 4 3 2 6 5" xfId="26925" xr:uid="{00000000-0005-0000-0000-0000C1230000}"/>
    <cellStyle name="Normal 2 8 4 3 2 7" xfId="4092" xr:uid="{00000000-0005-0000-0000-0000C2230000}"/>
    <cellStyle name="Normal 2 8 4 3 2 7 2" xfId="15868" xr:uid="{00000000-0005-0000-0000-0000C3230000}"/>
    <cellStyle name="Normal 2 8 4 3 2 7 2 2" xfId="39437" xr:uid="{00000000-0005-0000-0000-0000C4230000}"/>
    <cellStyle name="Normal 2 8 4 3 2 7 3" xfId="9980" xr:uid="{00000000-0005-0000-0000-0000C5230000}"/>
    <cellStyle name="Normal 2 8 4 3 2 7 3 2" xfId="33549" xr:uid="{00000000-0005-0000-0000-0000C6230000}"/>
    <cellStyle name="Normal 2 8 4 3 2 7 4" xfId="21756" xr:uid="{00000000-0005-0000-0000-0000C7230000}"/>
    <cellStyle name="Normal 2 8 4 3 2 7 5" xfId="27661" xr:uid="{00000000-0005-0000-0000-0000C8230000}"/>
    <cellStyle name="Normal 2 8 4 3 2 8" xfId="4828" xr:uid="{00000000-0005-0000-0000-0000C9230000}"/>
    <cellStyle name="Normal 2 8 4 3 2 8 2" xfId="16604" xr:uid="{00000000-0005-0000-0000-0000CA230000}"/>
    <cellStyle name="Normal 2 8 4 3 2 8 2 2" xfId="40173" xr:uid="{00000000-0005-0000-0000-0000CB230000}"/>
    <cellStyle name="Normal 2 8 4 3 2 8 3" xfId="10716" xr:uid="{00000000-0005-0000-0000-0000CC230000}"/>
    <cellStyle name="Normal 2 8 4 3 2 8 3 2" xfId="34285" xr:uid="{00000000-0005-0000-0000-0000CD230000}"/>
    <cellStyle name="Normal 2 8 4 3 2 8 4" xfId="22492" xr:uid="{00000000-0005-0000-0000-0000CE230000}"/>
    <cellStyle name="Normal 2 8 4 3 2 8 5" xfId="28397" xr:uid="{00000000-0005-0000-0000-0000CF230000}"/>
    <cellStyle name="Normal 2 8 4 3 2 9" xfId="5564" xr:uid="{00000000-0005-0000-0000-0000D0230000}"/>
    <cellStyle name="Normal 2 8 4 3 2 9 2" xfId="17340" xr:uid="{00000000-0005-0000-0000-0000D1230000}"/>
    <cellStyle name="Normal 2 8 4 3 2 9 2 2" xfId="40909" xr:uid="{00000000-0005-0000-0000-0000D2230000}"/>
    <cellStyle name="Normal 2 8 4 3 2 9 3" xfId="11452" xr:uid="{00000000-0005-0000-0000-0000D3230000}"/>
    <cellStyle name="Normal 2 8 4 3 2 9 3 2" xfId="35021" xr:uid="{00000000-0005-0000-0000-0000D4230000}"/>
    <cellStyle name="Normal 2 8 4 3 2 9 4" xfId="23228" xr:uid="{00000000-0005-0000-0000-0000D5230000}"/>
    <cellStyle name="Normal 2 8 4 3 2 9 5" xfId="29133" xr:uid="{00000000-0005-0000-0000-0000D6230000}"/>
    <cellStyle name="Normal 2 8 4 3 3" xfId="723" xr:uid="{00000000-0005-0000-0000-0000D7230000}"/>
    <cellStyle name="Normal 2 8 4 3 3 10" xfId="6637" xr:uid="{00000000-0005-0000-0000-0000D8230000}"/>
    <cellStyle name="Normal 2 8 4 3 3 10 2" xfId="30206" xr:uid="{00000000-0005-0000-0000-0000D9230000}"/>
    <cellStyle name="Normal 2 8 4 3 3 11" xfId="18413" xr:uid="{00000000-0005-0000-0000-0000DA230000}"/>
    <cellStyle name="Normal 2 8 4 3 3 12" xfId="24318" xr:uid="{00000000-0005-0000-0000-0000DB230000}"/>
    <cellStyle name="Normal 2 8 4 3 3 13" xfId="41982" xr:uid="{00000000-0005-0000-0000-0000DC230000}"/>
    <cellStyle name="Normal 2 8 4 3 3 2" xfId="1484" xr:uid="{00000000-0005-0000-0000-0000DD230000}"/>
    <cellStyle name="Normal 2 8 4 3 3 2 2" xfId="13261" xr:uid="{00000000-0005-0000-0000-0000DE230000}"/>
    <cellStyle name="Normal 2 8 4 3 3 2 2 2" xfId="36830" xr:uid="{00000000-0005-0000-0000-0000DF230000}"/>
    <cellStyle name="Normal 2 8 4 3 3 2 3" xfId="7373" xr:uid="{00000000-0005-0000-0000-0000E0230000}"/>
    <cellStyle name="Normal 2 8 4 3 3 2 3 2" xfId="30942" xr:uid="{00000000-0005-0000-0000-0000E1230000}"/>
    <cellStyle name="Normal 2 8 4 3 3 2 4" xfId="19149" xr:uid="{00000000-0005-0000-0000-0000E2230000}"/>
    <cellStyle name="Normal 2 8 4 3 3 2 5" xfId="25054" xr:uid="{00000000-0005-0000-0000-0000E3230000}"/>
    <cellStyle name="Normal 2 8 4 3 3 3" xfId="2221" xr:uid="{00000000-0005-0000-0000-0000E4230000}"/>
    <cellStyle name="Normal 2 8 4 3 3 3 2" xfId="13997" xr:uid="{00000000-0005-0000-0000-0000E5230000}"/>
    <cellStyle name="Normal 2 8 4 3 3 3 2 2" xfId="37566" xr:uid="{00000000-0005-0000-0000-0000E6230000}"/>
    <cellStyle name="Normal 2 8 4 3 3 3 3" xfId="8109" xr:uid="{00000000-0005-0000-0000-0000E7230000}"/>
    <cellStyle name="Normal 2 8 4 3 3 3 3 2" xfId="31678" xr:uid="{00000000-0005-0000-0000-0000E8230000}"/>
    <cellStyle name="Normal 2 8 4 3 3 3 4" xfId="19885" xr:uid="{00000000-0005-0000-0000-0000E9230000}"/>
    <cellStyle name="Normal 2 8 4 3 3 3 5" xfId="25790" xr:uid="{00000000-0005-0000-0000-0000EA230000}"/>
    <cellStyle name="Normal 2 8 4 3 3 4" xfId="2957" xr:uid="{00000000-0005-0000-0000-0000EB230000}"/>
    <cellStyle name="Normal 2 8 4 3 3 4 2" xfId="14733" xr:uid="{00000000-0005-0000-0000-0000EC230000}"/>
    <cellStyle name="Normal 2 8 4 3 3 4 2 2" xfId="38302" xr:uid="{00000000-0005-0000-0000-0000ED230000}"/>
    <cellStyle name="Normal 2 8 4 3 3 4 3" xfId="8845" xr:uid="{00000000-0005-0000-0000-0000EE230000}"/>
    <cellStyle name="Normal 2 8 4 3 3 4 3 2" xfId="32414" xr:uid="{00000000-0005-0000-0000-0000EF230000}"/>
    <cellStyle name="Normal 2 8 4 3 3 4 4" xfId="20621" xr:uid="{00000000-0005-0000-0000-0000F0230000}"/>
    <cellStyle name="Normal 2 8 4 3 3 4 5" xfId="26526" xr:uid="{00000000-0005-0000-0000-0000F1230000}"/>
    <cellStyle name="Normal 2 8 4 3 3 5" xfId="3693" xr:uid="{00000000-0005-0000-0000-0000F2230000}"/>
    <cellStyle name="Normal 2 8 4 3 3 5 2" xfId="15469" xr:uid="{00000000-0005-0000-0000-0000F3230000}"/>
    <cellStyle name="Normal 2 8 4 3 3 5 2 2" xfId="39038" xr:uid="{00000000-0005-0000-0000-0000F4230000}"/>
    <cellStyle name="Normal 2 8 4 3 3 5 3" xfId="9581" xr:uid="{00000000-0005-0000-0000-0000F5230000}"/>
    <cellStyle name="Normal 2 8 4 3 3 5 3 2" xfId="33150" xr:uid="{00000000-0005-0000-0000-0000F6230000}"/>
    <cellStyle name="Normal 2 8 4 3 3 5 4" xfId="21357" xr:uid="{00000000-0005-0000-0000-0000F7230000}"/>
    <cellStyle name="Normal 2 8 4 3 3 5 5" xfId="27262" xr:uid="{00000000-0005-0000-0000-0000F8230000}"/>
    <cellStyle name="Normal 2 8 4 3 3 6" xfId="4429" xr:uid="{00000000-0005-0000-0000-0000F9230000}"/>
    <cellStyle name="Normal 2 8 4 3 3 6 2" xfId="16205" xr:uid="{00000000-0005-0000-0000-0000FA230000}"/>
    <cellStyle name="Normal 2 8 4 3 3 6 2 2" xfId="39774" xr:uid="{00000000-0005-0000-0000-0000FB230000}"/>
    <cellStyle name="Normal 2 8 4 3 3 6 3" xfId="10317" xr:uid="{00000000-0005-0000-0000-0000FC230000}"/>
    <cellStyle name="Normal 2 8 4 3 3 6 3 2" xfId="33886" xr:uid="{00000000-0005-0000-0000-0000FD230000}"/>
    <cellStyle name="Normal 2 8 4 3 3 6 4" xfId="22093" xr:uid="{00000000-0005-0000-0000-0000FE230000}"/>
    <cellStyle name="Normal 2 8 4 3 3 6 5" xfId="27998" xr:uid="{00000000-0005-0000-0000-0000FF230000}"/>
    <cellStyle name="Normal 2 8 4 3 3 7" xfId="5165" xr:uid="{00000000-0005-0000-0000-000000240000}"/>
    <cellStyle name="Normal 2 8 4 3 3 7 2" xfId="16941" xr:uid="{00000000-0005-0000-0000-000001240000}"/>
    <cellStyle name="Normal 2 8 4 3 3 7 2 2" xfId="40510" xr:uid="{00000000-0005-0000-0000-000002240000}"/>
    <cellStyle name="Normal 2 8 4 3 3 7 3" xfId="11053" xr:uid="{00000000-0005-0000-0000-000003240000}"/>
    <cellStyle name="Normal 2 8 4 3 3 7 3 2" xfId="34622" xr:uid="{00000000-0005-0000-0000-000004240000}"/>
    <cellStyle name="Normal 2 8 4 3 3 7 4" xfId="22829" xr:uid="{00000000-0005-0000-0000-000005240000}"/>
    <cellStyle name="Normal 2 8 4 3 3 7 5" xfId="28734" xr:uid="{00000000-0005-0000-0000-000006240000}"/>
    <cellStyle name="Normal 2 8 4 3 3 8" xfId="5901" xr:uid="{00000000-0005-0000-0000-000007240000}"/>
    <cellStyle name="Normal 2 8 4 3 3 8 2" xfId="17677" xr:uid="{00000000-0005-0000-0000-000008240000}"/>
    <cellStyle name="Normal 2 8 4 3 3 8 2 2" xfId="41246" xr:uid="{00000000-0005-0000-0000-000009240000}"/>
    <cellStyle name="Normal 2 8 4 3 3 8 3" xfId="11789" xr:uid="{00000000-0005-0000-0000-00000A240000}"/>
    <cellStyle name="Normal 2 8 4 3 3 8 3 2" xfId="35358" xr:uid="{00000000-0005-0000-0000-00000B240000}"/>
    <cellStyle name="Normal 2 8 4 3 3 8 4" xfId="23565" xr:uid="{00000000-0005-0000-0000-00000C240000}"/>
    <cellStyle name="Normal 2 8 4 3 3 8 5" xfId="29470" xr:uid="{00000000-0005-0000-0000-00000D240000}"/>
    <cellStyle name="Normal 2 8 4 3 3 9" xfId="12525" xr:uid="{00000000-0005-0000-0000-00000E240000}"/>
    <cellStyle name="Normal 2 8 4 3 3 9 2" xfId="36094" xr:uid="{00000000-0005-0000-0000-00000F240000}"/>
    <cellStyle name="Normal 2 8 4 3 4" xfId="535" xr:uid="{00000000-0005-0000-0000-000010240000}"/>
    <cellStyle name="Normal 2 8 4 3 4 10" xfId="6449" xr:uid="{00000000-0005-0000-0000-000011240000}"/>
    <cellStyle name="Normal 2 8 4 3 4 10 2" xfId="30018" xr:uid="{00000000-0005-0000-0000-000012240000}"/>
    <cellStyle name="Normal 2 8 4 3 4 11" xfId="18225" xr:uid="{00000000-0005-0000-0000-000013240000}"/>
    <cellStyle name="Normal 2 8 4 3 4 12" xfId="24130" xr:uid="{00000000-0005-0000-0000-000014240000}"/>
    <cellStyle name="Normal 2 8 4 3 4 13" xfId="41794" xr:uid="{00000000-0005-0000-0000-000015240000}"/>
    <cellStyle name="Normal 2 8 4 3 4 2" xfId="1296" xr:uid="{00000000-0005-0000-0000-000016240000}"/>
    <cellStyle name="Normal 2 8 4 3 4 2 2" xfId="13073" xr:uid="{00000000-0005-0000-0000-000017240000}"/>
    <cellStyle name="Normal 2 8 4 3 4 2 2 2" xfId="36642" xr:uid="{00000000-0005-0000-0000-000018240000}"/>
    <cellStyle name="Normal 2 8 4 3 4 2 3" xfId="7185" xr:uid="{00000000-0005-0000-0000-000019240000}"/>
    <cellStyle name="Normal 2 8 4 3 4 2 3 2" xfId="30754" xr:uid="{00000000-0005-0000-0000-00001A240000}"/>
    <cellStyle name="Normal 2 8 4 3 4 2 4" xfId="18961" xr:uid="{00000000-0005-0000-0000-00001B240000}"/>
    <cellStyle name="Normal 2 8 4 3 4 2 5" xfId="24866" xr:uid="{00000000-0005-0000-0000-00001C240000}"/>
    <cellStyle name="Normal 2 8 4 3 4 3" xfId="2033" xr:uid="{00000000-0005-0000-0000-00001D240000}"/>
    <cellStyle name="Normal 2 8 4 3 4 3 2" xfId="13809" xr:uid="{00000000-0005-0000-0000-00001E240000}"/>
    <cellStyle name="Normal 2 8 4 3 4 3 2 2" xfId="37378" xr:uid="{00000000-0005-0000-0000-00001F240000}"/>
    <cellStyle name="Normal 2 8 4 3 4 3 3" xfId="7921" xr:uid="{00000000-0005-0000-0000-000020240000}"/>
    <cellStyle name="Normal 2 8 4 3 4 3 3 2" xfId="31490" xr:uid="{00000000-0005-0000-0000-000021240000}"/>
    <cellStyle name="Normal 2 8 4 3 4 3 4" xfId="19697" xr:uid="{00000000-0005-0000-0000-000022240000}"/>
    <cellStyle name="Normal 2 8 4 3 4 3 5" xfId="25602" xr:uid="{00000000-0005-0000-0000-000023240000}"/>
    <cellStyle name="Normal 2 8 4 3 4 4" xfId="2769" xr:uid="{00000000-0005-0000-0000-000024240000}"/>
    <cellStyle name="Normal 2 8 4 3 4 4 2" xfId="14545" xr:uid="{00000000-0005-0000-0000-000025240000}"/>
    <cellStyle name="Normal 2 8 4 3 4 4 2 2" xfId="38114" xr:uid="{00000000-0005-0000-0000-000026240000}"/>
    <cellStyle name="Normal 2 8 4 3 4 4 3" xfId="8657" xr:uid="{00000000-0005-0000-0000-000027240000}"/>
    <cellStyle name="Normal 2 8 4 3 4 4 3 2" xfId="32226" xr:uid="{00000000-0005-0000-0000-000028240000}"/>
    <cellStyle name="Normal 2 8 4 3 4 4 4" xfId="20433" xr:uid="{00000000-0005-0000-0000-000029240000}"/>
    <cellStyle name="Normal 2 8 4 3 4 4 5" xfId="26338" xr:uid="{00000000-0005-0000-0000-00002A240000}"/>
    <cellStyle name="Normal 2 8 4 3 4 5" xfId="3505" xr:uid="{00000000-0005-0000-0000-00002B240000}"/>
    <cellStyle name="Normal 2 8 4 3 4 5 2" xfId="15281" xr:uid="{00000000-0005-0000-0000-00002C240000}"/>
    <cellStyle name="Normal 2 8 4 3 4 5 2 2" xfId="38850" xr:uid="{00000000-0005-0000-0000-00002D240000}"/>
    <cellStyle name="Normal 2 8 4 3 4 5 3" xfId="9393" xr:uid="{00000000-0005-0000-0000-00002E240000}"/>
    <cellStyle name="Normal 2 8 4 3 4 5 3 2" xfId="32962" xr:uid="{00000000-0005-0000-0000-00002F240000}"/>
    <cellStyle name="Normal 2 8 4 3 4 5 4" xfId="21169" xr:uid="{00000000-0005-0000-0000-000030240000}"/>
    <cellStyle name="Normal 2 8 4 3 4 5 5" xfId="27074" xr:uid="{00000000-0005-0000-0000-000031240000}"/>
    <cellStyle name="Normal 2 8 4 3 4 6" xfId="4241" xr:uid="{00000000-0005-0000-0000-000032240000}"/>
    <cellStyle name="Normal 2 8 4 3 4 6 2" xfId="16017" xr:uid="{00000000-0005-0000-0000-000033240000}"/>
    <cellStyle name="Normal 2 8 4 3 4 6 2 2" xfId="39586" xr:uid="{00000000-0005-0000-0000-000034240000}"/>
    <cellStyle name="Normal 2 8 4 3 4 6 3" xfId="10129" xr:uid="{00000000-0005-0000-0000-000035240000}"/>
    <cellStyle name="Normal 2 8 4 3 4 6 3 2" xfId="33698" xr:uid="{00000000-0005-0000-0000-000036240000}"/>
    <cellStyle name="Normal 2 8 4 3 4 6 4" xfId="21905" xr:uid="{00000000-0005-0000-0000-000037240000}"/>
    <cellStyle name="Normal 2 8 4 3 4 6 5" xfId="27810" xr:uid="{00000000-0005-0000-0000-000038240000}"/>
    <cellStyle name="Normal 2 8 4 3 4 7" xfId="4977" xr:uid="{00000000-0005-0000-0000-000039240000}"/>
    <cellStyle name="Normal 2 8 4 3 4 7 2" xfId="16753" xr:uid="{00000000-0005-0000-0000-00003A240000}"/>
    <cellStyle name="Normal 2 8 4 3 4 7 2 2" xfId="40322" xr:uid="{00000000-0005-0000-0000-00003B240000}"/>
    <cellStyle name="Normal 2 8 4 3 4 7 3" xfId="10865" xr:uid="{00000000-0005-0000-0000-00003C240000}"/>
    <cellStyle name="Normal 2 8 4 3 4 7 3 2" xfId="34434" xr:uid="{00000000-0005-0000-0000-00003D240000}"/>
    <cellStyle name="Normal 2 8 4 3 4 7 4" xfId="22641" xr:uid="{00000000-0005-0000-0000-00003E240000}"/>
    <cellStyle name="Normal 2 8 4 3 4 7 5" xfId="28546" xr:uid="{00000000-0005-0000-0000-00003F240000}"/>
    <cellStyle name="Normal 2 8 4 3 4 8" xfId="5713" xr:uid="{00000000-0005-0000-0000-000040240000}"/>
    <cellStyle name="Normal 2 8 4 3 4 8 2" xfId="17489" xr:uid="{00000000-0005-0000-0000-000041240000}"/>
    <cellStyle name="Normal 2 8 4 3 4 8 2 2" xfId="41058" xr:uid="{00000000-0005-0000-0000-000042240000}"/>
    <cellStyle name="Normal 2 8 4 3 4 8 3" xfId="11601" xr:uid="{00000000-0005-0000-0000-000043240000}"/>
    <cellStyle name="Normal 2 8 4 3 4 8 3 2" xfId="35170" xr:uid="{00000000-0005-0000-0000-000044240000}"/>
    <cellStyle name="Normal 2 8 4 3 4 8 4" xfId="23377" xr:uid="{00000000-0005-0000-0000-000045240000}"/>
    <cellStyle name="Normal 2 8 4 3 4 8 5" xfId="29282" xr:uid="{00000000-0005-0000-0000-000046240000}"/>
    <cellStyle name="Normal 2 8 4 3 4 9" xfId="12337" xr:uid="{00000000-0005-0000-0000-000047240000}"/>
    <cellStyle name="Normal 2 8 4 3 4 9 2" xfId="35906" xr:uid="{00000000-0005-0000-0000-000048240000}"/>
    <cellStyle name="Normal 2 8 4 3 5" xfId="1040" xr:uid="{00000000-0005-0000-0000-000049240000}"/>
    <cellStyle name="Normal 2 8 4 3 5 2" xfId="12819" xr:uid="{00000000-0005-0000-0000-00004A240000}"/>
    <cellStyle name="Normal 2 8 4 3 5 2 2" xfId="36388" xr:uid="{00000000-0005-0000-0000-00004B240000}"/>
    <cellStyle name="Normal 2 8 4 3 5 3" xfId="6931" xr:uid="{00000000-0005-0000-0000-00004C240000}"/>
    <cellStyle name="Normal 2 8 4 3 5 3 2" xfId="30500" xr:uid="{00000000-0005-0000-0000-00004D240000}"/>
    <cellStyle name="Normal 2 8 4 3 5 4" xfId="18707" xr:uid="{00000000-0005-0000-0000-00004E240000}"/>
    <cellStyle name="Normal 2 8 4 3 5 5" xfId="24612" xr:uid="{00000000-0005-0000-0000-00004F240000}"/>
    <cellStyle name="Normal 2 8 4 3 6" xfId="1779" xr:uid="{00000000-0005-0000-0000-000050240000}"/>
    <cellStyle name="Normal 2 8 4 3 6 2" xfId="13555" xr:uid="{00000000-0005-0000-0000-000051240000}"/>
    <cellStyle name="Normal 2 8 4 3 6 2 2" xfId="37124" xr:uid="{00000000-0005-0000-0000-000052240000}"/>
    <cellStyle name="Normal 2 8 4 3 6 3" xfId="7667" xr:uid="{00000000-0005-0000-0000-000053240000}"/>
    <cellStyle name="Normal 2 8 4 3 6 3 2" xfId="31236" xr:uid="{00000000-0005-0000-0000-000054240000}"/>
    <cellStyle name="Normal 2 8 4 3 6 4" xfId="19443" xr:uid="{00000000-0005-0000-0000-000055240000}"/>
    <cellStyle name="Normal 2 8 4 3 6 5" xfId="25348" xr:uid="{00000000-0005-0000-0000-000056240000}"/>
    <cellStyle name="Normal 2 8 4 3 7" xfId="2515" xr:uid="{00000000-0005-0000-0000-000057240000}"/>
    <cellStyle name="Normal 2 8 4 3 7 2" xfId="14291" xr:uid="{00000000-0005-0000-0000-000058240000}"/>
    <cellStyle name="Normal 2 8 4 3 7 2 2" xfId="37860" xr:uid="{00000000-0005-0000-0000-000059240000}"/>
    <cellStyle name="Normal 2 8 4 3 7 3" xfId="8403" xr:uid="{00000000-0005-0000-0000-00005A240000}"/>
    <cellStyle name="Normal 2 8 4 3 7 3 2" xfId="31972" xr:uid="{00000000-0005-0000-0000-00005B240000}"/>
    <cellStyle name="Normal 2 8 4 3 7 4" xfId="20179" xr:uid="{00000000-0005-0000-0000-00005C240000}"/>
    <cellStyle name="Normal 2 8 4 3 7 5" xfId="26084" xr:uid="{00000000-0005-0000-0000-00005D240000}"/>
    <cellStyle name="Normal 2 8 4 3 8" xfId="3251" xr:uid="{00000000-0005-0000-0000-00005E240000}"/>
    <cellStyle name="Normal 2 8 4 3 8 2" xfId="15027" xr:uid="{00000000-0005-0000-0000-00005F240000}"/>
    <cellStyle name="Normal 2 8 4 3 8 2 2" xfId="38596" xr:uid="{00000000-0005-0000-0000-000060240000}"/>
    <cellStyle name="Normal 2 8 4 3 8 3" xfId="9139" xr:uid="{00000000-0005-0000-0000-000061240000}"/>
    <cellStyle name="Normal 2 8 4 3 8 3 2" xfId="32708" xr:uid="{00000000-0005-0000-0000-000062240000}"/>
    <cellStyle name="Normal 2 8 4 3 8 4" xfId="20915" xr:uid="{00000000-0005-0000-0000-000063240000}"/>
    <cellStyle name="Normal 2 8 4 3 8 5" xfId="26820" xr:uid="{00000000-0005-0000-0000-000064240000}"/>
    <cellStyle name="Normal 2 8 4 3 9" xfId="3987" xr:uid="{00000000-0005-0000-0000-000065240000}"/>
    <cellStyle name="Normal 2 8 4 3 9 2" xfId="15763" xr:uid="{00000000-0005-0000-0000-000066240000}"/>
    <cellStyle name="Normal 2 8 4 3 9 2 2" xfId="39332" xr:uid="{00000000-0005-0000-0000-000067240000}"/>
    <cellStyle name="Normal 2 8 4 3 9 3" xfId="9875" xr:uid="{00000000-0005-0000-0000-000068240000}"/>
    <cellStyle name="Normal 2 8 4 3 9 3 2" xfId="33444" xr:uid="{00000000-0005-0000-0000-000069240000}"/>
    <cellStyle name="Normal 2 8 4 3 9 4" xfId="21651" xr:uid="{00000000-0005-0000-0000-00006A240000}"/>
    <cellStyle name="Normal 2 8 4 3 9 5" xfId="27556" xr:uid="{00000000-0005-0000-0000-00006B240000}"/>
    <cellStyle name="Normal 2 8 4 4" xfId="382" xr:uid="{00000000-0005-0000-0000-00006C240000}"/>
    <cellStyle name="Normal 2 8 4 4 10" xfId="12186" xr:uid="{00000000-0005-0000-0000-00006D240000}"/>
    <cellStyle name="Normal 2 8 4 4 10 2" xfId="35755" xr:uid="{00000000-0005-0000-0000-00006E240000}"/>
    <cellStyle name="Normal 2 8 4 4 11" xfId="6298" xr:uid="{00000000-0005-0000-0000-00006F240000}"/>
    <cellStyle name="Normal 2 8 4 4 11 2" xfId="29867" xr:uid="{00000000-0005-0000-0000-000070240000}"/>
    <cellStyle name="Normal 2 8 4 4 12" xfId="18074" xr:uid="{00000000-0005-0000-0000-000071240000}"/>
    <cellStyle name="Normal 2 8 4 4 13" xfId="23979" xr:uid="{00000000-0005-0000-0000-000072240000}"/>
    <cellStyle name="Normal 2 8 4 4 14" xfId="41643" xr:uid="{00000000-0005-0000-0000-000073240000}"/>
    <cellStyle name="Normal 2 8 4 4 2" xfId="827" xr:uid="{00000000-0005-0000-0000-000074240000}"/>
    <cellStyle name="Normal 2 8 4 4 2 10" xfId="6740" xr:uid="{00000000-0005-0000-0000-000075240000}"/>
    <cellStyle name="Normal 2 8 4 4 2 10 2" xfId="30309" xr:uid="{00000000-0005-0000-0000-000076240000}"/>
    <cellStyle name="Normal 2 8 4 4 2 11" xfId="18516" xr:uid="{00000000-0005-0000-0000-000077240000}"/>
    <cellStyle name="Normal 2 8 4 4 2 12" xfId="24421" xr:uid="{00000000-0005-0000-0000-000078240000}"/>
    <cellStyle name="Normal 2 8 4 4 2 13" xfId="42085" xr:uid="{00000000-0005-0000-0000-000079240000}"/>
    <cellStyle name="Normal 2 8 4 4 2 2" xfId="1587" xr:uid="{00000000-0005-0000-0000-00007A240000}"/>
    <cellStyle name="Normal 2 8 4 4 2 2 2" xfId="13364" xr:uid="{00000000-0005-0000-0000-00007B240000}"/>
    <cellStyle name="Normal 2 8 4 4 2 2 2 2" xfId="36933" xr:uid="{00000000-0005-0000-0000-00007C240000}"/>
    <cellStyle name="Normal 2 8 4 4 2 2 3" xfId="7476" xr:uid="{00000000-0005-0000-0000-00007D240000}"/>
    <cellStyle name="Normal 2 8 4 4 2 2 3 2" xfId="31045" xr:uid="{00000000-0005-0000-0000-00007E240000}"/>
    <cellStyle name="Normal 2 8 4 4 2 2 4" xfId="19252" xr:uid="{00000000-0005-0000-0000-00007F240000}"/>
    <cellStyle name="Normal 2 8 4 4 2 2 5" xfId="25157" xr:uid="{00000000-0005-0000-0000-000080240000}"/>
    <cellStyle name="Normal 2 8 4 4 2 3" xfId="2324" xr:uid="{00000000-0005-0000-0000-000081240000}"/>
    <cellStyle name="Normal 2 8 4 4 2 3 2" xfId="14100" xr:uid="{00000000-0005-0000-0000-000082240000}"/>
    <cellStyle name="Normal 2 8 4 4 2 3 2 2" xfId="37669" xr:uid="{00000000-0005-0000-0000-000083240000}"/>
    <cellStyle name="Normal 2 8 4 4 2 3 3" xfId="8212" xr:uid="{00000000-0005-0000-0000-000084240000}"/>
    <cellStyle name="Normal 2 8 4 4 2 3 3 2" xfId="31781" xr:uid="{00000000-0005-0000-0000-000085240000}"/>
    <cellStyle name="Normal 2 8 4 4 2 3 4" xfId="19988" xr:uid="{00000000-0005-0000-0000-000086240000}"/>
    <cellStyle name="Normal 2 8 4 4 2 3 5" xfId="25893" xr:uid="{00000000-0005-0000-0000-000087240000}"/>
    <cellStyle name="Normal 2 8 4 4 2 4" xfId="3060" xr:uid="{00000000-0005-0000-0000-000088240000}"/>
    <cellStyle name="Normal 2 8 4 4 2 4 2" xfId="14836" xr:uid="{00000000-0005-0000-0000-000089240000}"/>
    <cellStyle name="Normal 2 8 4 4 2 4 2 2" xfId="38405" xr:uid="{00000000-0005-0000-0000-00008A240000}"/>
    <cellStyle name="Normal 2 8 4 4 2 4 3" xfId="8948" xr:uid="{00000000-0005-0000-0000-00008B240000}"/>
    <cellStyle name="Normal 2 8 4 4 2 4 3 2" xfId="32517" xr:uid="{00000000-0005-0000-0000-00008C240000}"/>
    <cellStyle name="Normal 2 8 4 4 2 4 4" xfId="20724" xr:uid="{00000000-0005-0000-0000-00008D240000}"/>
    <cellStyle name="Normal 2 8 4 4 2 4 5" xfId="26629" xr:uid="{00000000-0005-0000-0000-00008E240000}"/>
    <cellStyle name="Normal 2 8 4 4 2 5" xfId="3796" xr:uid="{00000000-0005-0000-0000-00008F240000}"/>
    <cellStyle name="Normal 2 8 4 4 2 5 2" xfId="15572" xr:uid="{00000000-0005-0000-0000-000090240000}"/>
    <cellStyle name="Normal 2 8 4 4 2 5 2 2" xfId="39141" xr:uid="{00000000-0005-0000-0000-000091240000}"/>
    <cellStyle name="Normal 2 8 4 4 2 5 3" xfId="9684" xr:uid="{00000000-0005-0000-0000-000092240000}"/>
    <cellStyle name="Normal 2 8 4 4 2 5 3 2" xfId="33253" xr:uid="{00000000-0005-0000-0000-000093240000}"/>
    <cellStyle name="Normal 2 8 4 4 2 5 4" xfId="21460" xr:uid="{00000000-0005-0000-0000-000094240000}"/>
    <cellStyle name="Normal 2 8 4 4 2 5 5" xfId="27365" xr:uid="{00000000-0005-0000-0000-000095240000}"/>
    <cellStyle name="Normal 2 8 4 4 2 6" xfId="4532" xr:uid="{00000000-0005-0000-0000-000096240000}"/>
    <cellStyle name="Normal 2 8 4 4 2 6 2" xfId="16308" xr:uid="{00000000-0005-0000-0000-000097240000}"/>
    <cellStyle name="Normal 2 8 4 4 2 6 2 2" xfId="39877" xr:uid="{00000000-0005-0000-0000-000098240000}"/>
    <cellStyle name="Normal 2 8 4 4 2 6 3" xfId="10420" xr:uid="{00000000-0005-0000-0000-000099240000}"/>
    <cellStyle name="Normal 2 8 4 4 2 6 3 2" xfId="33989" xr:uid="{00000000-0005-0000-0000-00009A240000}"/>
    <cellStyle name="Normal 2 8 4 4 2 6 4" xfId="22196" xr:uid="{00000000-0005-0000-0000-00009B240000}"/>
    <cellStyle name="Normal 2 8 4 4 2 6 5" xfId="28101" xr:uid="{00000000-0005-0000-0000-00009C240000}"/>
    <cellStyle name="Normal 2 8 4 4 2 7" xfId="5268" xr:uid="{00000000-0005-0000-0000-00009D240000}"/>
    <cellStyle name="Normal 2 8 4 4 2 7 2" xfId="17044" xr:uid="{00000000-0005-0000-0000-00009E240000}"/>
    <cellStyle name="Normal 2 8 4 4 2 7 2 2" xfId="40613" xr:uid="{00000000-0005-0000-0000-00009F240000}"/>
    <cellStyle name="Normal 2 8 4 4 2 7 3" xfId="11156" xr:uid="{00000000-0005-0000-0000-0000A0240000}"/>
    <cellStyle name="Normal 2 8 4 4 2 7 3 2" xfId="34725" xr:uid="{00000000-0005-0000-0000-0000A1240000}"/>
    <cellStyle name="Normal 2 8 4 4 2 7 4" xfId="22932" xr:uid="{00000000-0005-0000-0000-0000A2240000}"/>
    <cellStyle name="Normal 2 8 4 4 2 7 5" xfId="28837" xr:uid="{00000000-0005-0000-0000-0000A3240000}"/>
    <cellStyle name="Normal 2 8 4 4 2 8" xfId="6004" xr:uid="{00000000-0005-0000-0000-0000A4240000}"/>
    <cellStyle name="Normal 2 8 4 4 2 8 2" xfId="17780" xr:uid="{00000000-0005-0000-0000-0000A5240000}"/>
    <cellStyle name="Normal 2 8 4 4 2 8 2 2" xfId="41349" xr:uid="{00000000-0005-0000-0000-0000A6240000}"/>
    <cellStyle name="Normal 2 8 4 4 2 8 3" xfId="11892" xr:uid="{00000000-0005-0000-0000-0000A7240000}"/>
    <cellStyle name="Normal 2 8 4 4 2 8 3 2" xfId="35461" xr:uid="{00000000-0005-0000-0000-0000A8240000}"/>
    <cellStyle name="Normal 2 8 4 4 2 8 4" xfId="23668" xr:uid="{00000000-0005-0000-0000-0000A9240000}"/>
    <cellStyle name="Normal 2 8 4 4 2 8 5" xfId="29573" xr:uid="{00000000-0005-0000-0000-0000AA240000}"/>
    <cellStyle name="Normal 2 8 4 4 2 9" xfId="12628" xr:uid="{00000000-0005-0000-0000-0000AB240000}"/>
    <cellStyle name="Normal 2 8 4 4 2 9 2" xfId="36197" xr:uid="{00000000-0005-0000-0000-0000AC240000}"/>
    <cellStyle name="Normal 2 8 4 4 3" xfId="1144" xr:uid="{00000000-0005-0000-0000-0000AD240000}"/>
    <cellStyle name="Normal 2 8 4 4 3 2" xfId="12922" xr:uid="{00000000-0005-0000-0000-0000AE240000}"/>
    <cellStyle name="Normal 2 8 4 4 3 2 2" xfId="36491" xr:uid="{00000000-0005-0000-0000-0000AF240000}"/>
    <cellStyle name="Normal 2 8 4 4 3 3" xfId="7034" xr:uid="{00000000-0005-0000-0000-0000B0240000}"/>
    <cellStyle name="Normal 2 8 4 4 3 3 2" xfId="30603" xr:uid="{00000000-0005-0000-0000-0000B1240000}"/>
    <cellStyle name="Normal 2 8 4 4 3 4" xfId="18810" xr:uid="{00000000-0005-0000-0000-0000B2240000}"/>
    <cellStyle name="Normal 2 8 4 4 3 5" xfId="24715" xr:uid="{00000000-0005-0000-0000-0000B3240000}"/>
    <cellStyle name="Normal 2 8 4 4 4" xfId="1882" xr:uid="{00000000-0005-0000-0000-0000B4240000}"/>
    <cellStyle name="Normal 2 8 4 4 4 2" xfId="13658" xr:uid="{00000000-0005-0000-0000-0000B5240000}"/>
    <cellStyle name="Normal 2 8 4 4 4 2 2" xfId="37227" xr:uid="{00000000-0005-0000-0000-0000B6240000}"/>
    <cellStyle name="Normal 2 8 4 4 4 3" xfId="7770" xr:uid="{00000000-0005-0000-0000-0000B7240000}"/>
    <cellStyle name="Normal 2 8 4 4 4 3 2" xfId="31339" xr:uid="{00000000-0005-0000-0000-0000B8240000}"/>
    <cellStyle name="Normal 2 8 4 4 4 4" xfId="19546" xr:uid="{00000000-0005-0000-0000-0000B9240000}"/>
    <cellStyle name="Normal 2 8 4 4 4 5" xfId="25451" xr:uid="{00000000-0005-0000-0000-0000BA240000}"/>
    <cellStyle name="Normal 2 8 4 4 5" xfId="2618" xr:uid="{00000000-0005-0000-0000-0000BB240000}"/>
    <cellStyle name="Normal 2 8 4 4 5 2" xfId="14394" xr:uid="{00000000-0005-0000-0000-0000BC240000}"/>
    <cellStyle name="Normal 2 8 4 4 5 2 2" xfId="37963" xr:uid="{00000000-0005-0000-0000-0000BD240000}"/>
    <cellStyle name="Normal 2 8 4 4 5 3" xfId="8506" xr:uid="{00000000-0005-0000-0000-0000BE240000}"/>
    <cellStyle name="Normal 2 8 4 4 5 3 2" xfId="32075" xr:uid="{00000000-0005-0000-0000-0000BF240000}"/>
    <cellStyle name="Normal 2 8 4 4 5 4" xfId="20282" xr:uid="{00000000-0005-0000-0000-0000C0240000}"/>
    <cellStyle name="Normal 2 8 4 4 5 5" xfId="26187" xr:uid="{00000000-0005-0000-0000-0000C1240000}"/>
    <cellStyle name="Normal 2 8 4 4 6" xfId="3354" xr:uid="{00000000-0005-0000-0000-0000C2240000}"/>
    <cellStyle name="Normal 2 8 4 4 6 2" xfId="15130" xr:uid="{00000000-0005-0000-0000-0000C3240000}"/>
    <cellStyle name="Normal 2 8 4 4 6 2 2" xfId="38699" xr:uid="{00000000-0005-0000-0000-0000C4240000}"/>
    <cellStyle name="Normal 2 8 4 4 6 3" xfId="9242" xr:uid="{00000000-0005-0000-0000-0000C5240000}"/>
    <cellStyle name="Normal 2 8 4 4 6 3 2" xfId="32811" xr:uid="{00000000-0005-0000-0000-0000C6240000}"/>
    <cellStyle name="Normal 2 8 4 4 6 4" xfId="21018" xr:uid="{00000000-0005-0000-0000-0000C7240000}"/>
    <cellStyle name="Normal 2 8 4 4 6 5" xfId="26923" xr:uid="{00000000-0005-0000-0000-0000C8240000}"/>
    <cellStyle name="Normal 2 8 4 4 7" xfId="4090" xr:uid="{00000000-0005-0000-0000-0000C9240000}"/>
    <cellStyle name="Normal 2 8 4 4 7 2" xfId="15866" xr:uid="{00000000-0005-0000-0000-0000CA240000}"/>
    <cellStyle name="Normal 2 8 4 4 7 2 2" xfId="39435" xr:uid="{00000000-0005-0000-0000-0000CB240000}"/>
    <cellStyle name="Normal 2 8 4 4 7 3" xfId="9978" xr:uid="{00000000-0005-0000-0000-0000CC240000}"/>
    <cellStyle name="Normal 2 8 4 4 7 3 2" xfId="33547" xr:uid="{00000000-0005-0000-0000-0000CD240000}"/>
    <cellStyle name="Normal 2 8 4 4 7 4" xfId="21754" xr:uid="{00000000-0005-0000-0000-0000CE240000}"/>
    <cellStyle name="Normal 2 8 4 4 7 5" xfId="27659" xr:uid="{00000000-0005-0000-0000-0000CF240000}"/>
    <cellStyle name="Normal 2 8 4 4 8" xfId="4826" xr:uid="{00000000-0005-0000-0000-0000D0240000}"/>
    <cellStyle name="Normal 2 8 4 4 8 2" xfId="16602" xr:uid="{00000000-0005-0000-0000-0000D1240000}"/>
    <cellStyle name="Normal 2 8 4 4 8 2 2" xfId="40171" xr:uid="{00000000-0005-0000-0000-0000D2240000}"/>
    <cellStyle name="Normal 2 8 4 4 8 3" xfId="10714" xr:uid="{00000000-0005-0000-0000-0000D3240000}"/>
    <cellStyle name="Normal 2 8 4 4 8 3 2" xfId="34283" xr:uid="{00000000-0005-0000-0000-0000D4240000}"/>
    <cellStyle name="Normal 2 8 4 4 8 4" xfId="22490" xr:uid="{00000000-0005-0000-0000-0000D5240000}"/>
    <cellStyle name="Normal 2 8 4 4 8 5" xfId="28395" xr:uid="{00000000-0005-0000-0000-0000D6240000}"/>
    <cellStyle name="Normal 2 8 4 4 9" xfId="5562" xr:uid="{00000000-0005-0000-0000-0000D7240000}"/>
    <cellStyle name="Normal 2 8 4 4 9 2" xfId="17338" xr:uid="{00000000-0005-0000-0000-0000D8240000}"/>
    <cellStyle name="Normal 2 8 4 4 9 2 2" xfId="40907" xr:uid="{00000000-0005-0000-0000-0000D9240000}"/>
    <cellStyle name="Normal 2 8 4 4 9 3" xfId="11450" xr:uid="{00000000-0005-0000-0000-0000DA240000}"/>
    <cellStyle name="Normal 2 8 4 4 9 3 2" xfId="35019" xr:uid="{00000000-0005-0000-0000-0000DB240000}"/>
    <cellStyle name="Normal 2 8 4 4 9 4" xfId="23226" xr:uid="{00000000-0005-0000-0000-0000DC240000}"/>
    <cellStyle name="Normal 2 8 4 4 9 5" xfId="29131" xr:uid="{00000000-0005-0000-0000-0000DD240000}"/>
    <cellStyle name="Normal 2 8 4 5" xfId="675" xr:uid="{00000000-0005-0000-0000-0000DE240000}"/>
    <cellStyle name="Normal 2 8 4 5 10" xfId="6589" xr:uid="{00000000-0005-0000-0000-0000DF240000}"/>
    <cellStyle name="Normal 2 8 4 5 10 2" xfId="30158" xr:uid="{00000000-0005-0000-0000-0000E0240000}"/>
    <cellStyle name="Normal 2 8 4 5 11" xfId="18365" xr:uid="{00000000-0005-0000-0000-0000E1240000}"/>
    <cellStyle name="Normal 2 8 4 5 12" xfId="24270" xr:uid="{00000000-0005-0000-0000-0000E2240000}"/>
    <cellStyle name="Normal 2 8 4 5 13" xfId="41934" xr:uid="{00000000-0005-0000-0000-0000E3240000}"/>
    <cellStyle name="Normal 2 8 4 5 2" xfId="1436" xr:uid="{00000000-0005-0000-0000-0000E4240000}"/>
    <cellStyle name="Normal 2 8 4 5 2 2" xfId="13213" xr:uid="{00000000-0005-0000-0000-0000E5240000}"/>
    <cellStyle name="Normal 2 8 4 5 2 2 2" xfId="36782" xr:uid="{00000000-0005-0000-0000-0000E6240000}"/>
    <cellStyle name="Normal 2 8 4 5 2 3" xfId="7325" xr:uid="{00000000-0005-0000-0000-0000E7240000}"/>
    <cellStyle name="Normal 2 8 4 5 2 3 2" xfId="30894" xr:uid="{00000000-0005-0000-0000-0000E8240000}"/>
    <cellStyle name="Normal 2 8 4 5 2 4" xfId="19101" xr:uid="{00000000-0005-0000-0000-0000E9240000}"/>
    <cellStyle name="Normal 2 8 4 5 2 5" xfId="25006" xr:uid="{00000000-0005-0000-0000-0000EA240000}"/>
    <cellStyle name="Normal 2 8 4 5 3" xfId="2173" xr:uid="{00000000-0005-0000-0000-0000EB240000}"/>
    <cellStyle name="Normal 2 8 4 5 3 2" xfId="13949" xr:uid="{00000000-0005-0000-0000-0000EC240000}"/>
    <cellStyle name="Normal 2 8 4 5 3 2 2" xfId="37518" xr:uid="{00000000-0005-0000-0000-0000ED240000}"/>
    <cellStyle name="Normal 2 8 4 5 3 3" xfId="8061" xr:uid="{00000000-0005-0000-0000-0000EE240000}"/>
    <cellStyle name="Normal 2 8 4 5 3 3 2" xfId="31630" xr:uid="{00000000-0005-0000-0000-0000EF240000}"/>
    <cellStyle name="Normal 2 8 4 5 3 4" xfId="19837" xr:uid="{00000000-0005-0000-0000-0000F0240000}"/>
    <cellStyle name="Normal 2 8 4 5 3 5" xfId="25742" xr:uid="{00000000-0005-0000-0000-0000F1240000}"/>
    <cellStyle name="Normal 2 8 4 5 4" xfId="2909" xr:uid="{00000000-0005-0000-0000-0000F2240000}"/>
    <cellStyle name="Normal 2 8 4 5 4 2" xfId="14685" xr:uid="{00000000-0005-0000-0000-0000F3240000}"/>
    <cellStyle name="Normal 2 8 4 5 4 2 2" xfId="38254" xr:uid="{00000000-0005-0000-0000-0000F4240000}"/>
    <cellStyle name="Normal 2 8 4 5 4 3" xfId="8797" xr:uid="{00000000-0005-0000-0000-0000F5240000}"/>
    <cellStyle name="Normal 2 8 4 5 4 3 2" xfId="32366" xr:uid="{00000000-0005-0000-0000-0000F6240000}"/>
    <cellStyle name="Normal 2 8 4 5 4 4" xfId="20573" xr:uid="{00000000-0005-0000-0000-0000F7240000}"/>
    <cellStyle name="Normal 2 8 4 5 4 5" xfId="26478" xr:uid="{00000000-0005-0000-0000-0000F8240000}"/>
    <cellStyle name="Normal 2 8 4 5 5" xfId="3645" xr:uid="{00000000-0005-0000-0000-0000F9240000}"/>
    <cellStyle name="Normal 2 8 4 5 5 2" xfId="15421" xr:uid="{00000000-0005-0000-0000-0000FA240000}"/>
    <cellStyle name="Normal 2 8 4 5 5 2 2" xfId="38990" xr:uid="{00000000-0005-0000-0000-0000FB240000}"/>
    <cellStyle name="Normal 2 8 4 5 5 3" xfId="9533" xr:uid="{00000000-0005-0000-0000-0000FC240000}"/>
    <cellStyle name="Normal 2 8 4 5 5 3 2" xfId="33102" xr:uid="{00000000-0005-0000-0000-0000FD240000}"/>
    <cellStyle name="Normal 2 8 4 5 5 4" xfId="21309" xr:uid="{00000000-0005-0000-0000-0000FE240000}"/>
    <cellStyle name="Normal 2 8 4 5 5 5" xfId="27214" xr:uid="{00000000-0005-0000-0000-0000FF240000}"/>
    <cellStyle name="Normal 2 8 4 5 6" xfId="4381" xr:uid="{00000000-0005-0000-0000-000000250000}"/>
    <cellStyle name="Normal 2 8 4 5 6 2" xfId="16157" xr:uid="{00000000-0005-0000-0000-000001250000}"/>
    <cellStyle name="Normal 2 8 4 5 6 2 2" xfId="39726" xr:uid="{00000000-0005-0000-0000-000002250000}"/>
    <cellStyle name="Normal 2 8 4 5 6 3" xfId="10269" xr:uid="{00000000-0005-0000-0000-000003250000}"/>
    <cellStyle name="Normal 2 8 4 5 6 3 2" xfId="33838" xr:uid="{00000000-0005-0000-0000-000004250000}"/>
    <cellStyle name="Normal 2 8 4 5 6 4" xfId="22045" xr:uid="{00000000-0005-0000-0000-000005250000}"/>
    <cellStyle name="Normal 2 8 4 5 6 5" xfId="27950" xr:uid="{00000000-0005-0000-0000-000006250000}"/>
    <cellStyle name="Normal 2 8 4 5 7" xfId="5117" xr:uid="{00000000-0005-0000-0000-000007250000}"/>
    <cellStyle name="Normal 2 8 4 5 7 2" xfId="16893" xr:uid="{00000000-0005-0000-0000-000008250000}"/>
    <cellStyle name="Normal 2 8 4 5 7 2 2" xfId="40462" xr:uid="{00000000-0005-0000-0000-000009250000}"/>
    <cellStyle name="Normal 2 8 4 5 7 3" xfId="11005" xr:uid="{00000000-0005-0000-0000-00000A250000}"/>
    <cellStyle name="Normal 2 8 4 5 7 3 2" xfId="34574" xr:uid="{00000000-0005-0000-0000-00000B250000}"/>
    <cellStyle name="Normal 2 8 4 5 7 4" xfId="22781" xr:uid="{00000000-0005-0000-0000-00000C250000}"/>
    <cellStyle name="Normal 2 8 4 5 7 5" xfId="28686" xr:uid="{00000000-0005-0000-0000-00000D250000}"/>
    <cellStyle name="Normal 2 8 4 5 8" xfId="5853" xr:uid="{00000000-0005-0000-0000-00000E250000}"/>
    <cellStyle name="Normal 2 8 4 5 8 2" xfId="17629" xr:uid="{00000000-0005-0000-0000-00000F250000}"/>
    <cellStyle name="Normal 2 8 4 5 8 2 2" xfId="41198" xr:uid="{00000000-0005-0000-0000-000010250000}"/>
    <cellStyle name="Normal 2 8 4 5 8 3" xfId="11741" xr:uid="{00000000-0005-0000-0000-000011250000}"/>
    <cellStyle name="Normal 2 8 4 5 8 3 2" xfId="35310" xr:uid="{00000000-0005-0000-0000-000012250000}"/>
    <cellStyle name="Normal 2 8 4 5 8 4" xfId="23517" xr:uid="{00000000-0005-0000-0000-000013250000}"/>
    <cellStyle name="Normal 2 8 4 5 8 5" xfId="29422" xr:uid="{00000000-0005-0000-0000-000014250000}"/>
    <cellStyle name="Normal 2 8 4 5 9" xfId="12477" xr:uid="{00000000-0005-0000-0000-000015250000}"/>
    <cellStyle name="Normal 2 8 4 5 9 2" xfId="36046" xr:uid="{00000000-0005-0000-0000-000016250000}"/>
    <cellStyle name="Normal 2 8 4 6" xfId="533" xr:uid="{00000000-0005-0000-0000-000017250000}"/>
    <cellStyle name="Normal 2 8 4 6 10" xfId="6447" xr:uid="{00000000-0005-0000-0000-000018250000}"/>
    <cellStyle name="Normal 2 8 4 6 10 2" xfId="30016" xr:uid="{00000000-0005-0000-0000-000019250000}"/>
    <cellStyle name="Normal 2 8 4 6 11" xfId="18223" xr:uid="{00000000-0005-0000-0000-00001A250000}"/>
    <cellStyle name="Normal 2 8 4 6 12" xfId="24128" xr:uid="{00000000-0005-0000-0000-00001B250000}"/>
    <cellStyle name="Normal 2 8 4 6 13" xfId="41792" xr:uid="{00000000-0005-0000-0000-00001C250000}"/>
    <cellStyle name="Normal 2 8 4 6 2" xfId="1294" xr:uid="{00000000-0005-0000-0000-00001D250000}"/>
    <cellStyle name="Normal 2 8 4 6 2 2" xfId="13071" xr:uid="{00000000-0005-0000-0000-00001E250000}"/>
    <cellStyle name="Normal 2 8 4 6 2 2 2" xfId="36640" xr:uid="{00000000-0005-0000-0000-00001F250000}"/>
    <cellStyle name="Normal 2 8 4 6 2 3" xfId="7183" xr:uid="{00000000-0005-0000-0000-000020250000}"/>
    <cellStyle name="Normal 2 8 4 6 2 3 2" xfId="30752" xr:uid="{00000000-0005-0000-0000-000021250000}"/>
    <cellStyle name="Normal 2 8 4 6 2 4" xfId="18959" xr:uid="{00000000-0005-0000-0000-000022250000}"/>
    <cellStyle name="Normal 2 8 4 6 2 5" xfId="24864" xr:uid="{00000000-0005-0000-0000-000023250000}"/>
    <cellStyle name="Normal 2 8 4 6 3" xfId="2031" xr:uid="{00000000-0005-0000-0000-000024250000}"/>
    <cellStyle name="Normal 2 8 4 6 3 2" xfId="13807" xr:uid="{00000000-0005-0000-0000-000025250000}"/>
    <cellStyle name="Normal 2 8 4 6 3 2 2" xfId="37376" xr:uid="{00000000-0005-0000-0000-000026250000}"/>
    <cellStyle name="Normal 2 8 4 6 3 3" xfId="7919" xr:uid="{00000000-0005-0000-0000-000027250000}"/>
    <cellStyle name="Normal 2 8 4 6 3 3 2" xfId="31488" xr:uid="{00000000-0005-0000-0000-000028250000}"/>
    <cellStyle name="Normal 2 8 4 6 3 4" xfId="19695" xr:uid="{00000000-0005-0000-0000-000029250000}"/>
    <cellStyle name="Normal 2 8 4 6 3 5" xfId="25600" xr:uid="{00000000-0005-0000-0000-00002A250000}"/>
    <cellStyle name="Normal 2 8 4 6 4" xfId="2767" xr:uid="{00000000-0005-0000-0000-00002B250000}"/>
    <cellStyle name="Normal 2 8 4 6 4 2" xfId="14543" xr:uid="{00000000-0005-0000-0000-00002C250000}"/>
    <cellStyle name="Normal 2 8 4 6 4 2 2" xfId="38112" xr:uid="{00000000-0005-0000-0000-00002D250000}"/>
    <cellStyle name="Normal 2 8 4 6 4 3" xfId="8655" xr:uid="{00000000-0005-0000-0000-00002E250000}"/>
    <cellStyle name="Normal 2 8 4 6 4 3 2" xfId="32224" xr:uid="{00000000-0005-0000-0000-00002F250000}"/>
    <cellStyle name="Normal 2 8 4 6 4 4" xfId="20431" xr:uid="{00000000-0005-0000-0000-000030250000}"/>
    <cellStyle name="Normal 2 8 4 6 4 5" xfId="26336" xr:uid="{00000000-0005-0000-0000-000031250000}"/>
    <cellStyle name="Normal 2 8 4 6 5" xfId="3503" xr:uid="{00000000-0005-0000-0000-000032250000}"/>
    <cellStyle name="Normal 2 8 4 6 5 2" xfId="15279" xr:uid="{00000000-0005-0000-0000-000033250000}"/>
    <cellStyle name="Normal 2 8 4 6 5 2 2" xfId="38848" xr:uid="{00000000-0005-0000-0000-000034250000}"/>
    <cellStyle name="Normal 2 8 4 6 5 3" xfId="9391" xr:uid="{00000000-0005-0000-0000-000035250000}"/>
    <cellStyle name="Normal 2 8 4 6 5 3 2" xfId="32960" xr:uid="{00000000-0005-0000-0000-000036250000}"/>
    <cellStyle name="Normal 2 8 4 6 5 4" xfId="21167" xr:uid="{00000000-0005-0000-0000-000037250000}"/>
    <cellStyle name="Normal 2 8 4 6 5 5" xfId="27072" xr:uid="{00000000-0005-0000-0000-000038250000}"/>
    <cellStyle name="Normal 2 8 4 6 6" xfId="4239" xr:uid="{00000000-0005-0000-0000-000039250000}"/>
    <cellStyle name="Normal 2 8 4 6 6 2" xfId="16015" xr:uid="{00000000-0005-0000-0000-00003A250000}"/>
    <cellStyle name="Normal 2 8 4 6 6 2 2" xfId="39584" xr:uid="{00000000-0005-0000-0000-00003B250000}"/>
    <cellStyle name="Normal 2 8 4 6 6 3" xfId="10127" xr:uid="{00000000-0005-0000-0000-00003C250000}"/>
    <cellStyle name="Normal 2 8 4 6 6 3 2" xfId="33696" xr:uid="{00000000-0005-0000-0000-00003D250000}"/>
    <cellStyle name="Normal 2 8 4 6 6 4" xfId="21903" xr:uid="{00000000-0005-0000-0000-00003E250000}"/>
    <cellStyle name="Normal 2 8 4 6 6 5" xfId="27808" xr:uid="{00000000-0005-0000-0000-00003F250000}"/>
    <cellStyle name="Normal 2 8 4 6 7" xfId="4975" xr:uid="{00000000-0005-0000-0000-000040250000}"/>
    <cellStyle name="Normal 2 8 4 6 7 2" xfId="16751" xr:uid="{00000000-0005-0000-0000-000041250000}"/>
    <cellStyle name="Normal 2 8 4 6 7 2 2" xfId="40320" xr:uid="{00000000-0005-0000-0000-000042250000}"/>
    <cellStyle name="Normal 2 8 4 6 7 3" xfId="10863" xr:uid="{00000000-0005-0000-0000-000043250000}"/>
    <cellStyle name="Normal 2 8 4 6 7 3 2" xfId="34432" xr:uid="{00000000-0005-0000-0000-000044250000}"/>
    <cellStyle name="Normal 2 8 4 6 7 4" xfId="22639" xr:uid="{00000000-0005-0000-0000-000045250000}"/>
    <cellStyle name="Normal 2 8 4 6 7 5" xfId="28544" xr:uid="{00000000-0005-0000-0000-000046250000}"/>
    <cellStyle name="Normal 2 8 4 6 8" xfId="5711" xr:uid="{00000000-0005-0000-0000-000047250000}"/>
    <cellStyle name="Normal 2 8 4 6 8 2" xfId="17487" xr:uid="{00000000-0005-0000-0000-000048250000}"/>
    <cellStyle name="Normal 2 8 4 6 8 2 2" xfId="41056" xr:uid="{00000000-0005-0000-0000-000049250000}"/>
    <cellStyle name="Normal 2 8 4 6 8 3" xfId="11599" xr:uid="{00000000-0005-0000-0000-00004A250000}"/>
    <cellStyle name="Normal 2 8 4 6 8 3 2" xfId="35168" xr:uid="{00000000-0005-0000-0000-00004B250000}"/>
    <cellStyle name="Normal 2 8 4 6 8 4" xfId="23375" xr:uid="{00000000-0005-0000-0000-00004C250000}"/>
    <cellStyle name="Normal 2 8 4 6 8 5" xfId="29280" xr:uid="{00000000-0005-0000-0000-00004D250000}"/>
    <cellStyle name="Normal 2 8 4 6 9" xfId="12335" xr:uid="{00000000-0005-0000-0000-00004E250000}"/>
    <cellStyle name="Normal 2 8 4 6 9 2" xfId="35904" xr:uid="{00000000-0005-0000-0000-00004F250000}"/>
    <cellStyle name="Normal 2 8 4 7" xfId="992" xr:uid="{00000000-0005-0000-0000-000050250000}"/>
    <cellStyle name="Normal 2 8 4 7 2" xfId="12771" xr:uid="{00000000-0005-0000-0000-000051250000}"/>
    <cellStyle name="Normal 2 8 4 7 2 2" xfId="36340" xr:uid="{00000000-0005-0000-0000-000052250000}"/>
    <cellStyle name="Normal 2 8 4 7 3" xfId="6883" xr:uid="{00000000-0005-0000-0000-000053250000}"/>
    <cellStyle name="Normal 2 8 4 7 3 2" xfId="30452" xr:uid="{00000000-0005-0000-0000-000054250000}"/>
    <cellStyle name="Normal 2 8 4 7 4" xfId="18659" xr:uid="{00000000-0005-0000-0000-000055250000}"/>
    <cellStyle name="Normal 2 8 4 7 5" xfId="24564" xr:uid="{00000000-0005-0000-0000-000056250000}"/>
    <cellStyle name="Normal 2 8 4 8" xfId="1731" xr:uid="{00000000-0005-0000-0000-000057250000}"/>
    <cellStyle name="Normal 2 8 4 8 2" xfId="13507" xr:uid="{00000000-0005-0000-0000-000058250000}"/>
    <cellStyle name="Normal 2 8 4 8 2 2" xfId="37076" xr:uid="{00000000-0005-0000-0000-000059250000}"/>
    <cellStyle name="Normal 2 8 4 8 3" xfId="7619" xr:uid="{00000000-0005-0000-0000-00005A250000}"/>
    <cellStyle name="Normal 2 8 4 8 3 2" xfId="31188" xr:uid="{00000000-0005-0000-0000-00005B250000}"/>
    <cellStyle name="Normal 2 8 4 8 4" xfId="19395" xr:uid="{00000000-0005-0000-0000-00005C250000}"/>
    <cellStyle name="Normal 2 8 4 8 5" xfId="25300" xr:uid="{00000000-0005-0000-0000-00005D250000}"/>
    <cellStyle name="Normal 2 8 4 9" xfId="2467" xr:uid="{00000000-0005-0000-0000-00005E250000}"/>
    <cellStyle name="Normal 2 8 4 9 2" xfId="14243" xr:uid="{00000000-0005-0000-0000-00005F250000}"/>
    <cellStyle name="Normal 2 8 4 9 2 2" xfId="37812" xr:uid="{00000000-0005-0000-0000-000060250000}"/>
    <cellStyle name="Normal 2 8 4 9 3" xfId="8355" xr:uid="{00000000-0005-0000-0000-000061250000}"/>
    <cellStyle name="Normal 2 8 4 9 3 2" xfId="31924" xr:uid="{00000000-0005-0000-0000-000062250000}"/>
    <cellStyle name="Normal 2 8 4 9 4" xfId="20131" xr:uid="{00000000-0005-0000-0000-000063250000}"/>
    <cellStyle name="Normal 2 8 4 9 5" xfId="26036" xr:uid="{00000000-0005-0000-0000-000064250000}"/>
    <cellStyle name="Normal 2 8 5" xfId="291" xr:uid="{00000000-0005-0000-0000-000065250000}"/>
    <cellStyle name="Normal 2 8 5 10" xfId="4747" xr:uid="{00000000-0005-0000-0000-000066250000}"/>
    <cellStyle name="Normal 2 8 5 10 2" xfId="16523" xr:uid="{00000000-0005-0000-0000-000067250000}"/>
    <cellStyle name="Normal 2 8 5 10 2 2" xfId="40092" xr:uid="{00000000-0005-0000-0000-000068250000}"/>
    <cellStyle name="Normal 2 8 5 10 3" xfId="10635" xr:uid="{00000000-0005-0000-0000-000069250000}"/>
    <cellStyle name="Normal 2 8 5 10 3 2" xfId="34204" xr:uid="{00000000-0005-0000-0000-00006A250000}"/>
    <cellStyle name="Normal 2 8 5 10 4" xfId="22411" xr:uid="{00000000-0005-0000-0000-00006B250000}"/>
    <cellStyle name="Normal 2 8 5 10 5" xfId="28316" xr:uid="{00000000-0005-0000-0000-00006C250000}"/>
    <cellStyle name="Normal 2 8 5 11" xfId="5483" xr:uid="{00000000-0005-0000-0000-00006D250000}"/>
    <cellStyle name="Normal 2 8 5 11 2" xfId="17259" xr:uid="{00000000-0005-0000-0000-00006E250000}"/>
    <cellStyle name="Normal 2 8 5 11 2 2" xfId="40828" xr:uid="{00000000-0005-0000-0000-00006F250000}"/>
    <cellStyle name="Normal 2 8 5 11 3" xfId="11371" xr:uid="{00000000-0005-0000-0000-000070250000}"/>
    <cellStyle name="Normal 2 8 5 11 3 2" xfId="34940" xr:uid="{00000000-0005-0000-0000-000071250000}"/>
    <cellStyle name="Normal 2 8 5 11 4" xfId="23147" xr:uid="{00000000-0005-0000-0000-000072250000}"/>
    <cellStyle name="Normal 2 8 5 11 5" xfId="29052" xr:uid="{00000000-0005-0000-0000-000073250000}"/>
    <cellStyle name="Normal 2 8 5 12" xfId="12107" xr:uid="{00000000-0005-0000-0000-000074250000}"/>
    <cellStyle name="Normal 2 8 5 12 2" xfId="35676" xr:uid="{00000000-0005-0000-0000-000075250000}"/>
    <cellStyle name="Normal 2 8 5 13" xfId="6219" xr:uid="{00000000-0005-0000-0000-000076250000}"/>
    <cellStyle name="Normal 2 8 5 13 2" xfId="29788" xr:uid="{00000000-0005-0000-0000-000077250000}"/>
    <cellStyle name="Normal 2 8 5 14" xfId="17995" xr:uid="{00000000-0005-0000-0000-000078250000}"/>
    <cellStyle name="Normal 2 8 5 15" xfId="23900" xr:uid="{00000000-0005-0000-0000-000079250000}"/>
    <cellStyle name="Normal 2 8 5 16" xfId="41564" xr:uid="{00000000-0005-0000-0000-00007A250000}"/>
    <cellStyle name="Normal 2 8 5 2" xfId="385" xr:uid="{00000000-0005-0000-0000-00007B250000}"/>
    <cellStyle name="Normal 2 8 5 2 10" xfId="12189" xr:uid="{00000000-0005-0000-0000-00007C250000}"/>
    <cellStyle name="Normal 2 8 5 2 10 2" xfId="35758" xr:uid="{00000000-0005-0000-0000-00007D250000}"/>
    <cellStyle name="Normal 2 8 5 2 11" xfId="6301" xr:uid="{00000000-0005-0000-0000-00007E250000}"/>
    <cellStyle name="Normal 2 8 5 2 11 2" xfId="29870" xr:uid="{00000000-0005-0000-0000-00007F250000}"/>
    <cellStyle name="Normal 2 8 5 2 12" xfId="18077" xr:uid="{00000000-0005-0000-0000-000080250000}"/>
    <cellStyle name="Normal 2 8 5 2 13" xfId="23982" xr:uid="{00000000-0005-0000-0000-000081250000}"/>
    <cellStyle name="Normal 2 8 5 2 14" xfId="41646" xr:uid="{00000000-0005-0000-0000-000082250000}"/>
    <cellStyle name="Normal 2 8 5 2 2" xfId="830" xr:uid="{00000000-0005-0000-0000-000083250000}"/>
    <cellStyle name="Normal 2 8 5 2 2 10" xfId="6743" xr:uid="{00000000-0005-0000-0000-000084250000}"/>
    <cellStyle name="Normal 2 8 5 2 2 10 2" xfId="30312" xr:uid="{00000000-0005-0000-0000-000085250000}"/>
    <cellStyle name="Normal 2 8 5 2 2 11" xfId="18519" xr:uid="{00000000-0005-0000-0000-000086250000}"/>
    <cellStyle name="Normal 2 8 5 2 2 12" xfId="24424" xr:uid="{00000000-0005-0000-0000-000087250000}"/>
    <cellStyle name="Normal 2 8 5 2 2 13" xfId="42088" xr:uid="{00000000-0005-0000-0000-000088250000}"/>
    <cellStyle name="Normal 2 8 5 2 2 2" xfId="1590" xr:uid="{00000000-0005-0000-0000-000089250000}"/>
    <cellStyle name="Normal 2 8 5 2 2 2 2" xfId="13367" xr:uid="{00000000-0005-0000-0000-00008A250000}"/>
    <cellStyle name="Normal 2 8 5 2 2 2 2 2" xfId="36936" xr:uid="{00000000-0005-0000-0000-00008B250000}"/>
    <cellStyle name="Normal 2 8 5 2 2 2 3" xfId="7479" xr:uid="{00000000-0005-0000-0000-00008C250000}"/>
    <cellStyle name="Normal 2 8 5 2 2 2 3 2" xfId="31048" xr:uid="{00000000-0005-0000-0000-00008D250000}"/>
    <cellStyle name="Normal 2 8 5 2 2 2 4" xfId="19255" xr:uid="{00000000-0005-0000-0000-00008E250000}"/>
    <cellStyle name="Normal 2 8 5 2 2 2 5" xfId="25160" xr:uid="{00000000-0005-0000-0000-00008F250000}"/>
    <cellStyle name="Normal 2 8 5 2 2 3" xfId="2327" xr:uid="{00000000-0005-0000-0000-000090250000}"/>
    <cellStyle name="Normal 2 8 5 2 2 3 2" xfId="14103" xr:uid="{00000000-0005-0000-0000-000091250000}"/>
    <cellStyle name="Normal 2 8 5 2 2 3 2 2" xfId="37672" xr:uid="{00000000-0005-0000-0000-000092250000}"/>
    <cellStyle name="Normal 2 8 5 2 2 3 3" xfId="8215" xr:uid="{00000000-0005-0000-0000-000093250000}"/>
    <cellStyle name="Normal 2 8 5 2 2 3 3 2" xfId="31784" xr:uid="{00000000-0005-0000-0000-000094250000}"/>
    <cellStyle name="Normal 2 8 5 2 2 3 4" xfId="19991" xr:uid="{00000000-0005-0000-0000-000095250000}"/>
    <cellStyle name="Normal 2 8 5 2 2 3 5" xfId="25896" xr:uid="{00000000-0005-0000-0000-000096250000}"/>
    <cellStyle name="Normal 2 8 5 2 2 4" xfId="3063" xr:uid="{00000000-0005-0000-0000-000097250000}"/>
    <cellStyle name="Normal 2 8 5 2 2 4 2" xfId="14839" xr:uid="{00000000-0005-0000-0000-000098250000}"/>
    <cellStyle name="Normal 2 8 5 2 2 4 2 2" xfId="38408" xr:uid="{00000000-0005-0000-0000-000099250000}"/>
    <cellStyle name="Normal 2 8 5 2 2 4 3" xfId="8951" xr:uid="{00000000-0005-0000-0000-00009A250000}"/>
    <cellStyle name="Normal 2 8 5 2 2 4 3 2" xfId="32520" xr:uid="{00000000-0005-0000-0000-00009B250000}"/>
    <cellStyle name="Normal 2 8 5 2 2 4 4" xfId="20727" xr:uid="{00000000-0005-0000-0000-00009C250000}"/>
    <cellStyle name="Normal 2 8 5 2 2 4 5" xfId="26632" xr:uid="{00000000-0005-0000-0000-00009D250000}"/>
    <cellStyle name="Normal 2 8 5 2 2 5" xfId="3799" xr:uid="{00000000-0005-0000-0000-00009E250000}"/>
    <cellStyle name="Normal 2 8 5 2 2 5 2" xfId="15575" xr:uid="{00000000-0005-0000-0000-00009F250000}"/>
    <cellStyle name="Normal 2 8 5 2 2 5 2 2" xfId="39144" xr:uid="{00000000-0005-0000-0000-0000A0250000}"/>
    <cellStyle name="Normal 2 8 5 2 2 5 3" xfId="9687" xr:uid="{00000000-0005-0000-0000-0000A1250000}"/>
    <cellStyle name="Normal 2 8 5 2 2 5 3 2" xfId="33256" xr:uid="{00000000-0005-0000-0000-0000A2250000}"/>
    <cellStyle name="Normal 2 8 5 2 2 5 4" xfId="21463" xr:uid="{00000000-0005-0000-0000-0000A3250000}"/>
    <cellStyle name="Normal 2 8 5 2 2 5 5" xfId="27368" xr:uid="{00000000-0005-0000-0000-0000A4250000}"/>
    <cellStyle name="Normal 2 8 5 2 2 6" xfId="4535" xr:uid="{00000000-0005-0000-0000-0000A5250000}"/>
    <cellStyle name="Normal 2 8 5 2 2 6 2" xfId="16311" xr:uid="{00000000-0005-0000-0000-0000A6250000}"/>
    <cellStyle name="Normal 2 8 5 2 2 6 2 2" xfId="39880" xr:uid="{00000000-0005-0000-0000-0000A7250000}"/>
    <cellStyle name="Normal 2 8 5 2 2 6 3" xfId="10423" xr:uid="{00000000-0005-0000-0000-0000A8250000}"/>
    <cellStyle name="Normal 2 8 5 2 2 6 3 2" xfId="33992" xr:uid="{00000000-0005-0000-0000-0000A9250000}"/>
    <cellStyle name="Normal 2 8 5 2 2 6 4" xfId="22199" xr:uid="{00000000-0005-0000-0000-0000AA250000}"/>
    <cellStyle name="Normal 2 8 5 2 2 6 5" xfId="28104" xr:uid="{00000000-0005-0000-0000-0000AB250000}"/>
    <cellStyle name="Normal 2 8 5 2 2 7" xfId="5271" xr:uid="{00000000-0005-0000-0000-0000AC250000}"/>
    <cellStyle name="Normal 2 8 5 2 2 7 2" xfId="17047" xr:uid="{00000000-0005-0000-0000-0000AD250000}"/>
    <cellStyle name="Normal 2 8 5 2 2 7 2 2" xfId="40616" xr:uid="{00000000-0005-0000-0000-0000AE250000}"/>
    <cellStyle name="Normal 2 8 5 2 2 7 3" xfId="11159" xr:uid="{00000000-0005-0000-0000-0000AF250000}"/>
    <cellStyle name="Normal 2 8 5 2 2 7 3 2" xfId="34728" xr:uid="{00000000-0005-0000-0000-0000B0250000}"/>
    <cellStyle name="Normal 2 8 5 2 2 7 4" xfId="22935" xr:uid="{00000000-0005-0000-0000-0000B1250000}"/>
    <cellStyle name="Normal 2 8 5 2 2 7 5" xfId="28840" xr:uid="{00000000-0005-0000-0000-0000B2250000}"/>
    <cellStyle name="Normal 2 8 5 2 2 8" xfId="6007" xr:uid="{00000000-0005-0000-0000-0000B3250000}"/>
    <cellStyle name="Normal 2 8 5 2 2 8 2" xfId="17783" xr:uid="{00000000-0005-0000-0000-0000B4250000}"/>
    <cellStyle name="Normal 2 8 5 2 2 8 2 2" xfId="41352" xr:uid="{00000000-0005-0000-0000-0000B5250000}"/>
    <cellStyle name="Normal 2 8 5 2 2 8 3" xfId="11895" xr:uid="{00000000-0005-0000-0000-0000B6250000}"/>
    <cellStyle name="Normal 2 8 5 2 2 8 3 2" xfId="35464" xr:uid="{00000000-0005-0000-0000-0000B7250000}"/>
    <cellStyle name="Normal 2 8 5 2 2 8 4" xfId="23671" xr:uid="{00000000-0005-0000-0000-0000B8250000}"/>
    <cellStyle name="Normal 2 8 5 2 2 8 5" xfId="29576" xr:uid="{00000000-0005-0000-0000-0000B9250000}"/>
    <cellStyle name="Normal 2 8 5 2 2 9" xfId="12631" xr:uid="{00000000-0005-0000-0000-0000BA250000}"/>
    <cellStyle name="Normal 2 8 5 2 2 9 2" xfId="36200" xr:uid="{00000000-0005-0000-0000-0000BB250000}"/>
    <cellStyle name="Normal 2 8 5 2 3" xfId="1147" xr:uid="{00000000-0005-0000-0000-0000BC250000}"/>
    <cellStyle name="Normal 2 8 5 2 3 2" xfId="12925" xr:uid="{00000000-0005-0000-0000-0000BD250000}"/>
    <cellStyle name="Normal 2 8 5 2 3 2 2" xfId="36494" xr:uid="{00000000-0005-0000-0000-0000BE250000}"/>
    <cellStyle name="Normal 2 8 5 2 3 3" xfId="7037" xr:uid="{00000000-0005-0000-0000-0000BF250000}"/>
    <cellStyle name="Normal 2 8 5 2 3 3 2" xfId="30606" xr:uid="{00000000-0005-0000-0000-0000C0250000}"/>
    <cellStyle name="Normal 2 8 5 2 3 4" xfId="18813" xr:uid="{00000000-0005-0000-0000-0000C1250000}"/>
    <cellStyle name="Normal 2 8 5 2 3 5" xfId="24718" xr:uid="{00000000-0005-0000-0000-0000C2250000}"/>
    <cellStyle name="Normal 2 8 5 2 4" xfId="1885" xr:uid="{00000000-0005-0000-0000-0000C3250000}"/>
    <cellStyle name="Normal 2 8 5 2 4 2" xfId="13661" xr:uid="{00000000-0005-0000-0000-0000C4250000}"/>
    <cellStyle name="Normal 2 8 5 2 4 2 2" xfId="37230" xr:uid="{00000000-0005-0000-0000-0000C5250000}"/>
    <cellStyle name="Normal 2 8 5 2 4 3" xfId="7773" xr:uid="{00000000-0005-0000-0000-0000C6250000}"/>
    <cellStyle name="Normal 2 8 5 2 4 3 2" xfId="31342" xr:uid="{00000000-0005-0000-0000-0000C7250000}"/>
    <cellStyle name="Normal 2 8 5 2 4 4" xfId="19549" xr:uid="{00000000-0005-0000-0000-0000C8250000}"/>
    <cellStyle name="Normal 2 8 5 2 4 5" xfId="25454" xr:uid="{00000000-0005-0000-0000-0000C9250000}"/>
    <cellStyle name="Normal 2 8 5 2 5" xfId="2621" xr:uid="{00000000-0005-0000-0000-0000CA250000}"/>
    <cellStyle name="Normal 2 8 5 2 5 2" xfId="14397" xr:uid="{00000000-0005-0000-0000-0000CB250000}"/>
    <cellStyle name="Normal 2 8 5 2 5 2 2" xfId="37966" xr:uid="{00000000-0005-0000-0000-0000CC250000}"/>
    <cellStyle name="Normal 2 8 5 2 5 3" xfId="8509" xr:uid="{00000000-0005-0000-0000-0000CD250000}"/>
    <cellStyle name="Normal 2 8 5 2 5 3 2" xfId="32078" xr:uid="{00000000-0005-0000-0000-0000CE250000}"/>
    <cellStyle name="Normal 2 8 5 2 5 4" xfId="20285" xr:uid="{00000000-0005-0000-0000-0000CF250000}"/>
    <cellStyle name="Normal 2 8 5 2 5 5" xfId="26190" xr:uid="{00000000-0005-0000-0000-0000D0250000}"/>
    <cellStyle name="Normal 2 8 5 2 6" xfId="3357" xr:uid="{00000000-0005-0000-0000-0000D1250000}"/>
    <cellStyle name="Normal 2 8 5 2 6 2" xfId="15133" xr:uid="{00000000-0005-0000-0000-0000D2250000}"/>
    <cellStyle name="Normal 2 8 5 2 6 2 2" xfId="38702" xr:uid="{00000000-0005-0000-0000-0000D3250000}"/>
    <cellStyle name="Normal 2 8 5 2 6 3" xfId="9245" xr:uid="{00000000-0005-0000-0000-0000D4250000}"/>
    <cellStyle name="Normal 2 8 5 2 6 3 2" xfId="32814" xr:uid="{00000000-0005-0000-0000-0000D5250000}"/>
    <cellStyle name="Normal 2 8 5 2 6 4" xfId="21021" xr:uid="{00000000-0005-0000-0000-0000D6250000}"/>
    <cellStyle name="Normal 2 8 5 2 6 5" xfId="26926" xr:uid="{00000000-0005-0000-0000-0000D7250000}"/>
    <cellStyle name="Normal 2 8 5 2 7" xfId="4093" xr:uid="{00000000-0005-0000-0000-0000D8250000}"/>
    <cellStyle name="Normal 2 8 5 2 7 2" xfId="15869" xr:uid="{00000000-0005-0000-0000-0000D9250000}"/>
    <cellStyle name="Normal 2 8 5 2 7 2 2" xfId="39438" xr:uid="{00000000-0005-0000-0000-0000DA250000}"/>
    <cellStyle name="Normal 2 8 5 2 7 3" xfId="9981" xr:uid="{00000000-0005-0000-0000-0000DB250000}"/>
    <cellStyle name="Normal 2 8 5 2 7 3 2" xfId="33550" xr:uid="{00000000-0005-0000-0000-0000DC250000}"/>
    <cellStyle name="Normal 2 8 5 2 7 4" xfId="21757" xr:uid="{00000000-0005-0000-0000-0000DD250000}"/>
    <cellStyle name="Normal 2 8 5 2 7 5" xfId="27662" xr:uid="{00000000-0005-0000-0000-0000DE250000}"/>
    <cellStyle name="Normal 2 8 5 2 8" xfId="4829" xr:uid="{00000000-0005-0000-0000-0000DF250000}"/>
    <cellStyle name="Normal 2 8 5 2 8 2" xfId="16605" xr:uid="{00000000-0005-0000-0000-0000E0250000}"/>
    <cellStyle name="Normal 2 8 5 2 8 2 2" xfId="40174" xr:uid="{00000000-0005-0000-0000-0000E1250000}"/>
    <cellStyle name="Normal 2 8 5 2 8 3" xfId="10717" xr:uid="{00000000-0005-0000-0000-0000E2250000}"/>
    <cellStyle name="Normal 2 8 5 2 8 3 2" xfId="34286" xr:uid="{00000000-0005-0000-0000-0000E3250000}"/>
    <cellStyle name="Normal 2 8 5 2 8 4" xfId="22493" xr:uid="{00000000-0005-0000-0000-0000E4250000}"/>
    <cellStyle name="Normal 2 8 5 2 8 5" xfId="28398" xr:uid="{00000000-0005-0000-0000-0000E5250000}"/>
    <cellStyle name="Normal 2 8 5 2 9" xfId="5565" xr:uid="{00000000-0005-0000-0000-0000E6250000}"/>
    <cellStyle name="Normal 2 8 5 2 9 2" xfId="17341" xr:uid="{00000000-0005-0000-0000-0000E7250000}"/>
    <cellStyle name="Normal 2 8 5 2 9 2 2" xfId="40910" xr:uid="{00000000-0005-0000-0000-0000E8250000}"/>
    <cellStyle name="Normal 2 8 5 2 9 3" xfId="11453" xr:uid="{00000000-0005-0000-0000-0000E9250000}"/>
    <cellStyle name="Normal 2 8 5 2 9 3 2" xfId="35022" xr:uid="{00000000-0005-0000-0000-0000EA250000}"/>
    <cellStyle name="Normal 2 8 5 2 9 4" xfId="23229" xr:uid="{00000000-0005-0000-0000-0000EB250000}"/>
    <cellStyle name="Normal 2 8 5 2 9 5" xfId="29134" xr:uid="{00000000-0005-0000-0000-0000EC250000}"/>
    <cellStyle name="Normal 2 8 5 3" xfId="747" xr:uid="{00000000-0005-0000-0000-0000ED250000}"/>
    <cellStyle name="Normal 2 8 5 3 10" xfId="6661" xr:uid="{00000000-0005-0000-0000-0000EE250000}"/>
    <cellStyle name="Normal 2 8 5 3 10 2" xfId="30230" xr:uid="{00000000-0005-0000-0000-0000EF250000}"/>
    <cellStyle name="Normal 2 8 5 3 11" xfId="18437" xr:uid="{00000000-0005-0000-0000-0000F0250000}"/>
    <cellStyle name="Normal 2 8 5 3 12" xfId="24342" xr:uid="{00000000-0005-0000-0000-0000F1250000}"/>
    <cellStyle name="Normal 2 8 5 3 13" xfId="42006" xr:uid="{00000000-0005-0000-0000-0000F2250000}"/>
    <cellStyle name="Normal 2 8 5 3 2" xfId="1508" xr:uid="{00000000-0005-0000-0000-0000F3250000}"/>
    <cellStyle name="Normal 2 8 5 3 2 2" xfId="13285" xr:uid="{00000000-0005-0000-0000-0000F4250000}"/>
    <cellStyle name="Normal 2 8 5 3 2 2 2" xfId="36854" xr:uid="{00000000-0005-0000-0000-0000F5250000}"/>
    <cellStyle name="Normal 2 8 5 3 2 3" xfId="7397" xr:uid="{00000000-0005-0000-0000-0000F6250000}"/>
    <cellStyle name="Normal 2 8 5 3 2 3 2" xfId="30966" xr:uid="{00000000-0005-0000-0000-0000F7250000}"/>
    <cellStyle name="Normal 2 8 5 3 2 4" xfId="19173" xr:uid="{00000000-0005-0000-0000-0000F8250000}"/>
    <cellStyle name="Normal 2 8 5 3 2 5" xfId="25078" xr:uid="{00000000-0005-0000-0000-0000F9250000}"/>
    <cellStyle name="Normal 2 8 5 3 3" xfId="2245" xr:uid="{00000000-0005-0000-0000-0000FA250000}"/>
    <cellStyle name="Normal 2 8 5 3 3 2" xfId="14021" xr:uid="{00000000-0005-0000-0000-0000FB250000}"/>
    <cellStyle name="Normal 2 8 5 3 3 2 2" xfId="37590" xr:uid="{00000000-0005-0000-0000-0000FC250000}"/>
    <cellStyle name="Normal 2 8 5 3 3 3" xfId="8133" xr:uid="{00000000-0005-0000-0000-0000FD250000}"/>
    <cellStyle name="Normal 2 8 5 3 3 3 2" xfId="31702" xr:uid="{00000000-0005-0000-0000-0000FE250000}"/>
    <cellStyle name="Normal 2 8 5 3 3 4" xfId="19909" xr:uid="{00000000-0005-0000-0000-0000FF250000}"/>
    <cellStyle name="Normal 2 8 5 3 3 5" xfId="25814" xr:uid="{00000000-0005-0000-0000-000000260000}"/>
    <cellStyle name="Normal 2 8 5 3 4" xfId="2981" xr:uid="{00000000-0005-0000-0000-000001260000}"/>
    <cellStyle name="Normal 2 8 5 3 4 2" xfId="14757" xr:uid="{00000000-0005-0000-0000-000002260000}"/>
    <cellStyle name="Normal 2 8 5 3 4 2 2" xfId="38326" xr:uid="{00000000-0005-0000-0000-000003260000}"/>
    <cellStyle name="Normal 2 8 5 3 4 3" xfId="8869" xr:uid="{00000000-0005-0000-0000-000004260000}"/>
    <cellStyle name="Normal 2 8 5 3 4 3 2" xfId="32438" xr:uid="{00000000-0005-0000-0000-000005260000}"/>
    <cellStyle name="Normal 2 8 5 3 4 4" xfId="20645" xr:uid="{00000000-0005-0000-0000-000006260000}"/>
    <cellStyle name="Normal 2 8 5 3 4 5" xfId="26550" xr:uid="{00000000-0005-0000-0000-000007260000}"/>
    <cellStyle name="Normal 2 8 5 3 5" xfId="3717" xr:uid="{00000000-0005-0000-0000-000008260000}"/>
    <cellStyle name="Normal 2 8 5 3 5 2" xfId="15493" xr:uid="{00000000-0005-0000-0000-000009260000}"/>
    <cellStyle name="Normal 2 8 5 3 5 2 2" xfId="39062" xr:uid="{00000000-0005-0000-0000-00000A260000}"/>
    <cellStyle name="Normal 2 8 5 3 5 3" xfId="9605" xr:uid="{00000000-0005-0000-0000-00000B260000}"/>
    <cellStyle name="Normal 2 8 5 3 5 3 2" xfId="33174" xr:uid="{00000000-0005-0000-0000-00000C260000}"/>
    <cellStyle name="Normal 2 8 5 3 5 4" xfId="21381" xr:uid="{00000000-0005-0000-0000-00000D260000}"/>
    <cellStyle name="Normal 2 8 5 3 5 5" xfId="27286" xr:uid="{00000000-0005-0000-0000-00000E260000}"/>
    <cellStyle name="Normal 2 8 5 3 6" xfId="4453" xr:uid="{00000000-0005-0000-0000-00000F260000}"/>
    <cellStyle name="Normal 2 8 5 3 6 2" xfId="16229" xr:uid="{00000000-0005-0000-0000-000010260000}"/>
    <cellStyle name="Normal 2 8 5 3 6 2 2" xfId="39798" xr:uid="{00000000-0005-0000-0000-000011260000}"/>
    <cellStyle name="Normal 2 8 5 3 6 3" xfId="10341" xr:uid="{00000000-0005-0000-0000-000012260000}"/>
    <cellStyle name="Normal 2 8 5 3 6 3 2" xfId="33910" xr:uid="{00000000-0005-0000-0000-000013260000}"/>
    <cellStyle name="Normal 2 8 5 3 6 4" xfId="22117" xr:uid="{00000000-0005-0000-0000-000014260000}"/>
    <cellStyle name="Normal 2 8 5 3 6 5" xfId="28022" xr:uid="{00000000-0005-0000-0000-000015260000}"/>
    <cellStyle name="Normal 2 8 5 3 7" xfId="5189" xr:uid="{00000000-0005-0000-0000-000016260000}"/>
    <cellStyle name="Normal 2 8 5 3 7 2" xfId="16965" xr:uid="{00000000-0005-0000-0000-000017260000}"/>
    <cellStyle name="Normal 2 8 5 3 7 2 2" xfId="40534" xr:uid="{00000000-0005-0000-0000-000018260000}"/>
    <cellStyle name="Normal 2 8 5 3 7 3" xfId="11077" xr:uid="{00000000-0005-0000-0000-000019260000}"/>
    <cellStyle name="Normal 2 8 5 3 7 3 2" xfId="34646" xr:uid="{00000000-0005-0000-0000-00001A260000}"/>
    <cellStyle name="Normal 2 8 5 3 7 4" xfId="22853" xr:uid="{00000000-0005-0000-0000-00001B260000}"/>
    <cellStyle name="Normal 2 8 5 3 7 5" xfId="28758" xr:uid="{00000000-0005-0000-0000-00001C260000}"/>
    <cellStyle name="Normal 2 8 5 3 8" xfId="5925" xr:uid="{00000000-0005-0000-0000-00001D260000}"/>
    <cellStyle name="Normal 2 8 5 3 8 2" xfId="17701" xr:uid="{00000000-0005-0000-0000-00001E260000}"/>
    <cellStyle name="Normal 2 8 5 3 8 2 2" xfId="41270" xr:uid="{00000000-0005-0000-0000-00001F260000}"/>
    <cellStyle name="Normal 2 8 5 3 8 3" xfId="11813" xr:uid="{00000000-0005-0000-0000-000020260000}"/>
    <cellStyle name="Normal 2 8 5 3 8 3 2" xfId="35382" xr:uid="{00000000-0005-0000-0000-000021260000}"/>
    <cellStyle name="Normal 2 8 5 3 8 4" xfId="23589" xr:uid="{00000000-0005-0000-0000-000022260000}"/>
    <cellStyle name="Normal 2 8 5 3 8 5" xfId="29494" xr:uid="{00000000-0005-0000-0000-000023260000}"/>
    <cellStyle name="Normal 2 8 5 3 9" xfId="12549" xr:uid="{00000000-0005-0000-0000-000024260000}"/>
    <cellStyle name="Normal 2 8 5 3 9 2" xfId="36118" xr:uid="{00000000-0005-0000-0000-000025260000}"/>
    <cellStyle name="Normal 2 8 5 4" xfId="536" xr:uid="{00000000-0005-0000-0000-000026260000}"/>
    <cellStyle name="Normal 2 8 5 4 10" xfId="6450" xr:uid="{00000000-0005-0000-0000-000027260000}"/>
    <cellStyle name="Normal 2 8 5 4 10 2" xfId="30019" xr:uid="{00000000-0005-0000-0000-000028260000}"/>
    <cellStyle name="Normal 2 8 5 4 11" xfId="18226" xr:uid="{00000000-0005-0000-0000-000029260000}"/>
    <cellStyle name="Normal 2 8 5 4 12" xfId="24131" xr:uid="{00000000-0005-0000-0000-00002A260000}"/>
    <cellStyle name="Normal 2 8 5 4 13" xfId="41795" xr:uid="{00000000-0005-0000-0000-00002B260000}"/>
    <cellStyle name="Normal 2 8 5 4 2" xfId="1297" xr:uid="{00000000-0005-0000-0000-00002C260000}"/>
    <cellStyle name="Normal 2 8 5 4 2 2" xfId="13074" xr:uid="{00000000-0005-0000-0000-00002D260000}"/>
    <cellStyle name="Normal 2 8 5 4 2 2 2" xfId="36643" xr:uid="{00000000-0005-0000-0000-00002E260000}"/>
    <cellStyle name="Normal 2 8 5 4 2 3" xfId="7186" xr:uid="{00000000-0005-0000-0000-00002F260000}"/>
    <cellStyle name="Normal 2 8 5 4 2 3 2" xfId="30755" xr:uid="{00000000-0005-0000-0000-000030260000}"/>
    <cellStyle name="Normal 2 8 5 4 2 4" xfId="18962" xr:uid="{00000000-0005-0000-0000-000031260000}"/>
    <cellStyle name="Normal 2 8 5 4 2 5" xfId="24867" xr:uid="{00000000-0005-0000-0000-000032260000}"/>
    <cellStyle name="Normal 2 8 5 4 3" xfId="2034" xr:uid="{00000000-0005-0000-0000-000033260000}"/>
    <cellStyle name="Normal 2 8 5 4 3 2" xfId="13810" xr:uid="{00000000-0005-0000-0000-000034260000}"/>
    <cellStyle name="Normal 2 8 5 4 3 2 2" xfId="37379" xr:uid="{00000000-0005-0000-0000-000035260000}"/>
    <cellStyle name="Normal 2 8 5 4 3 3" xfId="7922" xr:uid="{00000000-0005-0000-0000-000036260000}"/>
    <cellStyle name="Normal 2 8 5 4 3 3 2" xfId="31491" xr:uid="{00000000-0005-0000-0000-000037260000}"/>
    <cellStyle name="Normal 2 8 5 4 3 4" xfId="19698" xr:uid="{00000000-0005-0000-0000-000038260000}"/>
    <cellStyle name="Normal 2 8 5 4 3 5" xfId="25603" xr:uid="{00000000-0005-0000-0000-000039260000}"/>
    <cellStyle name="Normal 2 8 5 4 4" xfId="2770" xr:uid="{00000000-0005-0000-0000-00003A260000}"/>
    <cellStyle name="Normal 2 8 5 4 4 2" xfId="14546" xr:uid="{00000000-0005-0000-0000-00003B260000}"/>
    <cellStyle name="Normal 2 8 5 4 4 2 2" xfId="38115" xr:uid="{00000000-0005-0000-0000-00003C260000}"/>
    <cellStyle name="Normal 2 8 5 4 4 3" xfId="8658" xr:uid="{00000000-0005-0000-0000-00003D260000}"/>
    <cellStyle name="Normal 2 8 5 4 4 3 2" xfId="32227" xr:uid="{00000000-0005-0000-0000-00003E260000}"/>
    <cellStyle name="Normal 2 8 5 4 4 4" xfId="20434" xr:uid="{00000000-0005-0000-0000-00003F260000}"/>
    <cellStyle name="Normal 2 8 5 4 4 5" xfId="26339" xr:uid="{00000000-0005-0000-0000-000040260000}"/>
    <cellStyle name="Normal 2 8 5 4 5" xfId="3506" xr:uid="{00000000-0005-0000-0000-000041260000}"/>
    <cellStyle name="Normal 2 8 5 4 5 2" xfId="15282" xr:uid="{00000000-0005-0000-0000-000042260000}"/>
    <cellStyle name="Normal 2 8 5 4 5 2 2" xfId="38851" xr:uid="{00000000-0005-0000-0000-000043260000}"/>
    <cellStyle name="Normal 2 8 5 4 5 3" xfId="9394" xr:uid="{00000000-0005-0000-0000-000044260000}"/>
    <cellStyle name="Normal 2 8 5 4 5 3 2" xfId="32963" xr:uid="{00000000-0005-0000-0000-000045260000}"/>
    <cellStyle name="Normal 2 8 5 4 5 4" xfId="21170" xr:uid="{00000000-0005-0000-0000-000046260000}"/>
    <cellStyle name="Normal 2 8 5 4 5 5" xfId="27075" xr:uid="{00000000-0005-0000-0000-000047260000}"/>
    <cellStyle name="Normal 2 8 5 4 6" xfId="4242" xr:uid="{00000000-0005-0000-0000-000048260000}"/>
    <cellStyle name="Normal 2 8 5 4 6 2" xfId="16018" xr:uid="{00000000-0005-0000-0000-000049260000}"/>
    <cellStyle name="Normal 2 8 5 4 6 2 2" xfId="39587" xr:uid="{00000000-0005-0000-0000-00004A260000}"/>
    <cellStyle name="Normal 2 8 5 4 6 3" xfId="10130" xr:uid="{00000000-0005-0000-0000-00004B260000}"/>
    <cellStyle name="Normal 2 8 5 4 6 3 2" xfId="33699" xr:uid="{00000000-0005-0000-0000-00004C260000}"/>
    <cellStyle name="Normal 2 8 5 4 6 4" xfId="21906" xr:uid="{00000000-0005-0000-0000-00004D260000}"/>
    <cellStyle name="Normal 2 8 5 4 6 5" xfId="27811" xr:uid="{00000000-0005-0000-0000-00004E260000}"/>
    <cellStyle name="Normal 2 8 5 4 7" xfId="4978" xr:uid="{00000000-0005-0000-0000-00004F260000}"/>
    <cellStyle name="Normal 2 8 5 4 7 2" xfId="16754" xr:uid="{00000000-0005-0000-0000-000050260000}"/>
    <cellStyle name="Normal 2 8 5 4 7 2 2" xfId="40323" xr:uid="{00000000-0005-0000-0000-000051260000}"/>
    <cellStyle name="Normal 2 8 5 4 7 3" xfId="10866" xr:uid="{00000000-0005-0000-0000-000052260000}"/>
    <cellStyle name="Normal 2 8 5 4 7 3 2" xfId="34435" xr:uid="{00000000-0005-0000-0000-000053260000}"/>
    <cellStyle name="Normal 2 8 5 4 7 4" xfId="22642" xr:uid="{00000000-0005-0000-0000-000054260000}"/>
    <cellStyle name="Normal 2 8 5 4 7 5" xfId="28547" xr:uid="{00000000-0005-0000-0000-000055260000}"/>
    <cellStyle name="Normal 2 8 5 4 8" xfId="5714" xr:uid="{00000000-0005-0000-0000-000056260000}"/>
    <cellStyle name="Normal 2 8 5 4 8 2" xfId="17490" xr:uid="{00000000-0005-0000-0000-000057260000}"/>
    <cellStyle name="Normal 2 8 5 4 8 2 2" xfId="41059" xr:uid="{00000000-0005-0000-0000-000058260000}"/>
    <cellStyle name="Normal 2 8 5 4 8 3" xfId="11602" xr:uid="{00000000-0005-0000-0000-000059260000}"/>
    <cellStyle name="Normal 2 8 5 4 8 3 2" xfId="35171" xr:uid="{00000000-0005-0000-0000-00005A260000}"/>
    <cellStyle name="Normal 2 8 5 4 8 4" xfId="23378" xr:uid="{00000000-0005-0000-0000-00005B260000}"/>
    <cellStyle name="Normal 2 8 5 4 8 5" xfId="29283" xr:uid="{00000000-0005-0000-0000-00005C260000}"/>
    <cellStyle name="Normal 2 8 5 4 9" xfId="12338" xr:uid="{00000000-0005-0000-0000-00005D260000}"/>
    <cellStyle name="Normal 2 8 5 4 9 2" xfId="35907" xr:uid="{00000000-0005-0000-0000-00005E260000}"/>
    <cellStyle name="Normal 2 8 5 5" xfId="1064" xr:uid="{00000000-0005-0000-0000-00005F260000}"/>
    <cellStyle name="Normal 2 8 5 5 2" xfId="12843" xr:uid="{00000000-0005-0000-0000-000060260000}"/>
    <cellStyle name="Normal 2 8 5 5 2 2" xfId="36412" xr:uid="{00000000-0005-0000-0000-000061260000}"/>
    <cellStyle name="Normal 2 8 5 5 3" xfId="6955" xr:uid="{00000000-0005-0000-0000-000062260000}"/>
    <cellStyle name="Normal 2 8 5 5 3 2" xfId="30524" xr:uid="{00000000-0005-0000-0000-000063260000}"/>
    <cellStyle name="Normal 2 8 5 5 4" xfId="18731" xr:uid="{00000000-0005-0000-0000-000064260000}"/>
    <cellStyle name="Normal 2 8 5 5 5" xfId="24636" xr:uid="{00000000-0005-0000-0000-000065260000}"/>
    <cellStyle name="Normal 2 8 5 6" xfId="1803" xr:uid="{00000000-0005-0000-0000-000066260000}"/>
    <cellStyle name="Normal 2 8 5 6 2" xfId="13579" xr:uid="{00000000-0005-0000-0000-000067260000}"/>
    <cellStyle name="Normal 2 8 5 6 2 2" xfId="37148" xr:uid="{00000000-0005-0000-0000-000068260000}"/>
    <cellStyle name="Normal 2 8 5 6 3" xfId="7691" xr:uid="{00000000-0005-0000-0000-000069260000}"/>
    <cellStyle name="Normal 2 8 5 6 3 2" xfId="31260" xr:uid="{00000000-0005-0000-0000-00006A260000}"/>
    <cellStyle name="Normal 2 8 5 6 4" xfId="19467" xr:uid="{00000000-0005-0000-0000-00006B260000}"/>
    <cellStyle name="Normal 2 8 5 6 5" xfId="25372" xr:uid="{00000000-0005-0000-0000-00006C260000}"/>
    <cellStyle name="Normal 2 8 5 7" xfId="2539" xr:uid="{00000000-0005-0000-0000-00006D260000}"/>
    <cellStyle name="Normal 2 8 5 7 2" xfId="14315" xr:uid="{00000000-0005-0000-0000-00006E260000}"/>
    <cellStyle name="Normal 2 8 5 7 2 2" xfId="37884" xr:uid="{00000000-0005-0000-0000-00006F260000}"/>
    <cellStyle name="Normal 2 8 5 7 3" xfId="8427" xr:uid="{00000000-0005-0000-0000-000070260000}"/>
    <cellStyle name="Normal 2 8 5 7 3 2" xfId="31996" xr:uid="{00000000-0005-0000-0000-000071260000}"/>
    <cellStyle name="Normal 2 8 5 7 4" xfId="20203" xr:uid="{00000000-0005-0000-0000-000072260000}"/>
    <cellStyle name="Normal 2 8 5 7 5" xfId="26108" xr:uid="{00000000-0005-0000-0000-000073260000}"/>
    <cellStyle name="Normal 2 8 5 8" xfId="3275" xr:uid="{00000000-0005-0000-0000-000074260000}"/>
    <cellStyle name="Normal 2 8 5 8 2" xfId="15051" xr:uid="{00000000-0005-0000-0000-000075260000}"/>
    <cellStyle name="Normal 2 8 5 8 2 2" xfId="38620" xr:uid="{00000000-0005-0000-0000-000076260000}"/>
    <cellStyle name="Normal 2 8 5 8 3" xfId="9163" xr:uid="{00000000-0005-0000-0000-000077260000}"/>
    <cellStyle name="Normal 2 8 5 8 3 2" xfId="32732" xr:uid="{00000000-0005-0000-0000-000078260000}"/>
    <cellStyle name="Normal 2 8 5 8 4" xfId="20939" xr:uid="{00000000-0005-0000-0000-000079260000}"/>
    <cellStyle name="Normal 2 8 5 8 5" xfId="26844" xr:uid="{00000000-0005-0000-0000-00007A260000}"/>
    <cellStyle name="Normal 2 8 5 9" xfId="4011" xr:uid="{00000000-0005-0000-0000-00007B260000}"/>
    <cellStyle name="Normal 2 8 5 9 2" xfId="15787" xr:uid="{00000000-0005-0000-0000-00007C260000}"/>
    <cellStyle name="Normal 2 8 5 9 2 2" xfId="39356" xr:uid="{00000000-0005-0000-0000-00007D260000}"/>
    <cellStyle name="Normal 2 8 5 9 3" xfId="9899" xr:uid="{00000000-0005-0000-0000-00007E260000}"/>
    <cellStyle name="Normal 2 8 5 9 3 2" xfId="33468" xr:uid="{00000000-0005-0000-0000-00007F260000}"/>
    <cellStyle name="Normal 2 8 5 9 4" xfId="21675" xr:uid="{00000000-0005-0000-0000-000080260000}"/>
    <cellStyle name="Normal 2 8 5 9 5" xfId="27580" xr:uid="{00000000-0005-0000-0000-000081260000}"/>
    <cellStyle name="Normal 2 8 6" xfId="243" xr:uid="{00000000-0005-0000-0000-000082260000}"/>
    <cellStyle name="Normal 2 8 6 10" xfId="4699" xr:uid="{00000000-0005-0000-0000-000083260000}"/>
    <cellStyle name="Normal 2 8 6 10 2" xfId="16475" xr:uid="{00000000-0005-0000-0000-000084260000}"/>
    <cellStyle name="Normal 2 8 6 10 2 2" xfId="40044" xr:uid="{00000000-0005-0000-0000-000085260000}"/>
    <cellStyle name="Normal 2 8 6 10 3" xfId="10587" xr:uid="{00000000-0005-0000-0000-000086260000}"/>
    <cellStyle name="Normal 2 8 6 10 3 2" xfId="34156" xr:uid="{00000000-0005-0000-0000-000087260000}"/>
    <cellStyle name="Normal 2 8 6 10 4" xfId="22363" xr:uid="{00000000-0005-0000-0000-000088260000}"/>
    <cellStyle name="Normal 2 8 6 10 5" xfId="28268" xr:uid="{00000000-0005-0000-0000-000089260000}"/>
    <cellStyle name="Normal 2 8 6 11" xfId="5435" xr:uid="{00000000-0005-0000-0000-00008A260000}"/>
    <cellStyle name="Normal 2 8 6 11 2" xfId="17211" xr:uid="{00000000-0005-0000-0000-00008B260000}"/>
    <cellStyle name="Normal 2 8 6 11 2 2" xfId="40780" xr:uid="{00000000-0005-0000-0000-00008C260000}"/>
    <cellStyle name="Normal 2 8 6 11 3" xfId="11323" xr:uid="{00000000-0005-0000-0000-00008D260000}"/>
    <cellStyle name="Normal 2 8 6 11 3 2" xfId="34892" xr:uid="{00000000-0005-0000-0000-00008E260000}"/>
    <cellStyle name="Normal 2 8 6 11 4" xfId="23099" xr:uid="{00000000-0005-0000-0000-00008F260000}"/>
    <cellStyle name="Normal 2 8 6 11 5" xfId="29004" xr:uid="{00000000-0005-0000-0000-000090260000}"/>
    <cellStyle name="Normal 2 8 6 12" xfId="12059" xr:uid="{00000000-0005-0000-0000-000091260000}"/>
    <cellStyle name="Normal 2 8 6 12 2" xfId="35628" xr:uid="{00000000-0005-0000-0000-000092260000}"/>
    <cellStyle name="Normal 2 8 6 13" xfId="6171" xr:uid="{00000000-0005-0000-0000-000093260000}"/>
    <cellStyle name="Normal 2 8 6 13 2" xfId="29740" xr:uid="{00000000-0005-0000-0000-000094260000}"/>
    <cellStyle name="Normal 2 8 6 14" xfId="17947" xr:uid="{00000000-0005-0000-0000-000095260000}"/>
    <cellStyle name="Normal 2 8 6 15" xfId="23852" xr:uid="{00000000-0005-0000-0000-000096260000}"/>
    <cellStyle name="Normal 2 8 6 16" xfId="41516" xr:uid="{00000000-0005-0000-0000-000097260000}"/>
    <cellStyle name="Normal 2 8 6 2" xfId="386" xr:uid="{00000000-0005-0000-0000-000098260000}"/>
    <cellStyle name="Normal 2 8 6 2 10" xfId="12190" xr:uid="{00000000-0005-0000-0000-000099260000}"/>
    <cellStyle name="Normal 2 8 6 2 10 2" xfId="35759" xr:uid="{00000000-0005-0000-0000-00009A260000}"/>
    <cellStyle name="Normal 2 8 6 2 11" xfId="6302" xr:uid="{00000000-0005-0000-0000-00009B260000}"/>
    <cellStyle name="Normal 2 8 6 2 11 2" xfId="29871" xr:uid="{00000000-0005-0000-0000-00009C260000}"/>
    <cellStyle name="Normal 2 8 6 2 12" xfId="18078" xr:uid="{00000000-0005-0000-0000-00009D260000}"/>
    <cellStyle name="Normal 2 8 6 2 13" xfId="23983" xr:uid="{00000000-0005-0000-0000-00009E260000}"/>
    <cellStyle name="Normal 2 8 6 2 14" xfId="41647" xr:uid="{00000000-0005-0000-0000-00009F260000}"/>
    <cellStyle name="Normal 2 8 6 2 2" xfId="831" xr:uid="{00000000-0005-0000-0000-0000A0260000}"/>
    <cellStyle name="Normal 2 8 6 2 2 10" xfId="6744" xr:uid="{00000000-0005-0000-0000-0000A1260000}"/>
    <cellStyle name="Normal 2 8 6 2 2 10 2" xfId="30313" xr:uid="{00000000-0005-0000-0000-0000A2260000}"/>
    <cellStyle name="Normal 2 8 6 2 2 11" xfId="18520" xr:uid="{00000000-0005-0000-0000-0000A3260000}"/>
    <cellStyle name="Normal 2 8 6 2 2 12" xfId="24425" xr:uid="{00000000-0005-0000-0000-0000A4260000}"/>
    <cellStyle name="Normal 2 8 6 2 2 13" xfId="42089" xr:uid="{00000000-0005-0000-0000-0000A5260000}"/>
    <cellStyle name="Normal 2 8 6 2 2 2" xfId="1591" xr:uid="{00000000-0005-0000-0000-0000A6260000}"/>
    <cellStyle name="Normal 2 8 6 2 2 2 2" xfId="13368" xr:uid="{00000000-0005-0000-0000-0000A7260000}"/>
    <cellStyle name="Normal 2 8 6 2 2 2 2 2" xfId="36937" xr:uid="{00000000-0005-0000-0000-0000A8260000}"/>
    <cellStyle name="Normal 2 8 6 2 2 2 3" xfId="7480" xr:uid="{00000000-0005-0000-0000-0000A9260000}"/>
    <cellStyle name="Normal 2 8 6 2 2 2 3 2" xfId="31049" xr:uid="{00000000-0005-0000-0000-0000AA260000}"/>
    <cellStyle name="Normal 2 8 6 2 2 2 4" xfId="19256" xr:uid="{00000000-0005-0000-0000-0000AB260000}"/>
    <cellStyle name="Normal 2 8 6 2 2 2 5" xfId="25161" xr:uid="{00000000-0005-0000-0000-0000AC260000}"/>
    <cellStyle name="Normal 2 8 6 2 2 3" xfId="2328" xr:uid="{00000000-0005-0000-0000-0000AD260000}"/>
    <cellStyle name="Normal 2 8 6 2 2 3 2" xfId="14104" xr:uid="{00000000-0005-0000-0000-0000AE260000}"/>
    <cellStyle name="Normal 2 8 6 2 2 3 2 2" xfId="37673" xr:uid="{00000000-0005-0000-0000-0000AF260000}"/>
    <cellStyle name="Normal 2 8 6 2 2 3 3" xfId="8216" xr:uid="{00000000-0005-0000-0000-0000B0260000}"/>
    <cellStyle name="Normal 2 8 6 2 2 3 3 2" xfId="31785" xr:uid="{00000000-0005-0000-0000-0000B1260000}"/>
    <cellStyle name="Normal 2 8 6 2 2 3 4" xfId="19992" xr:uid="{00000000-0005-0000-0000-0000B2260000}"/>
    <cellStyle name="Normal 2 8 6 2 2 3 5" xfId="25897" xr:uid="{00000000-0005-0000-0000-0000B3260000}"/>
    <cellStyle name="Normal 2 8 6 2 2 4" xfId="3064" xr:uid="{00000000-0005-0000-0000-0000B4260000}"/>
    <cellStyle name="Normal 2 8 6 2 2 4 2" xfId="14840" xr:uid="{00000000-0005-0000-0000-0000B5260000}"/>
    <cellStyle name="Normal 2 8 6 2 2 4 2 2" xfId="38409" xr:uid="{00000000-0005-0000-0000-0000B6260000}"/>
    <cellStyle name="Normal 2 8 6 2 2 4 3" xfId="8952" xr:uid="{00000000-0005-0000-0000-0000B7260000}"/>
    <cellStyle name="Normal 2 8 6 2 2 4 3 2" xfId="32521" xr:uid="{00000000-0005-0000-0000-0000B8260000}"/>
    <cellStyle name="Normal 2 8 6 2 2 4 4" xfId="20728" xr:uid="{00000000-0005-0000-0000-0000B9260000}"/>
    <cellStyle name="Normal 2 8 6 2 2 4 5" xfId="26633" xr:uid="{00000000-0005-0000-0000-0000BA260000}"/>
    <cellStyle name="Normal 2 8 6 2 2 5" xfId="3800" xr:uid="{00000000-0005-0000-0000-0000BB260000}"/>
    <cellStyle name="Normal 2 8 6 2 2 5 2" xfId="15576" xr:uid="{00000000-0005-0000-0000-0000BC260000}"/>
    <cellStyle name="Normal 2 8 6 2 2 5 2 2" xfId="39145" xr:uid="{00000000-0005-0000-0000-0000BD260000}"/>
    <cellStyle name="Normal 2 8 6 2 2 5 3" xfId="9688" xr:uid="{00000000-0005-0000-0000-0000BE260000}"/>
    <cellStyle name="Normal 2 8 6 2 2 5 3 2" xfId="33257" xr:uid="{00000000-0005-0000-0000-0000BF260000}"/>
    <cellStyle name="Normal 2 8 6 2 2 5 4" xfId="21464" xr:uid="{00000000-0005-0000-0000-0000C0260000}"/>
    <cellStyle name="Normal 2 8 6 2 2 5 5" xfId="27369" xr:uid="{00000000-0005-0000-0000-0000C1260000}"/>
    <cellStyle name="Normal 2 8 6 2 2 6" xfId="4536" xr:uid="{00000000-0005-0000-0000-0000C2260000}"/>
    <cellStyle name="Normal 2 8 6 2 2 6 2" xfId="16312" xr:uid="{00000000-0005-0000-0000-0000C3260000}"/>
    <cellStyle name="Normal 2 8 6 2 2 6 2 2" xfId="39881" xr:uid="{00000000-0005-0000-0000-0000C4260000}"/>
    <cellStyle name="Normal 2 8 6 2 2 6 3" xfId="10424" xr:uid="{00000000-0005-0000-0000-0000C5260000}"/>
    <cellStyle name="Normal 2 8 6 2 2 6 3 2" xfId="33993" xr:uid="{00000000-0005-0000-0000-0000C6260000}"/>
    <cellStyle name="Normal 2 8 6 2 2 6 4" xfId="22200" xr:uid="{00000000-0005-0000-0000-0000C7260000}"/>
    <cellStyle name="Normal 2 8 6 2 2 6 5" xfId="28105" xr:uid="{00000000-0005-0000-0000-0000C8260000}"/>
    <cellStyle name="Normal 2 8 6 2 2 7" xfId="5272" xr:uid="{00000000-0005-0000-0000-0000C9260000}"/>
    <cellStyle name="Normal 2 8 6 2 2 7 2" xfId="17048" xr:uid="{00000000-0005-0000-0000-0000CA260000}"/>
    <cellStyle name="Normal 2 8 6 2 2 7 2 2" xfId="40617" xr:uid="{00000000-0005-0000-0000-0000CB260000}"/>
    <cellStyle name="Normal 2 8 6 2 2 7 3" xfId="11160" xr:uid="{00000000-0005-0000-0000-0000CC260000}"/>
    <cellStyle name="Normal 2 8 6 2 2 7 3 2" xfId="34729" xr:uid="{00000000-0005-0000-0000-0000CD260000}"/>
    <cellStyle name="Normal 2 8 6 2 2 7 4" xfId="22936" xr:uid="{00000000-0005-0000-0000-0000CE260000}"/>
    <cellStyle name="Normal 2 8 6 2 2 7 5" xfId="28841" xr:uid="{00000000-0005-0000-0000-0000CF260000}"/>
    <cellStyle name="Normal 2 8 6 2 2 8" xfId="6008" xr:uid="{00000000-0005-0000-0000-0000D0260000}"/>
    <cellStyle name="Normal 2 8 6 2 2 8 2" xfId="17784" xr:uid="{00000000-0005-0000-0000-0000D1260000}"/>
    <cellStyle name="Normal 2 8 6 2 2 8 2 2" xfId="41353" xr:uid="{00000000-0005-0000-0000-0000D2260000}"/>
    <cellStyle name="Normal 2 8 6 2 2 8 3" xfId="11896" xr:uid="{00000000-0005-0000-0000-0000D3260000}"/>
    <cellStyle name="Normal 2 8 6 2 2 8 3 2" xfId="35465" xr:uid="{00000000-0005-0000-0000-0000D4260000}"/>
    <cellStyle name="Normal 2 8 6 2 2 8 4" xfId="23672" xr:uid="{00000000-0005-0000-0000-0000D5260000}"/>
    <cellStyle name="Normal 2 8 6 2 2 8 5" xfId="29577" xr:uid="{00000000-0005-0000-0000-0000D6260000}"/>
    <cellStyle name="Normal 2 8 6 2 2 9" xfId="12632" xr:uid="{00000000-0005-0000-0000-0000D7260000}"/>
    <cellStyle name="Normal 2 8 6 2 2 9 2" xfId="36201" xr:uid="{00000000-0005-0000-0000-0000D8260000}"/>
    <cellStyle name="Normal 2 8 6 2 3" xfId="1148" xr:uid="{00000000-0005-0000-0000-0000D9260000}"/>
    <cellStyle name="Normal 2 8 6 2 3 2" xfId="12926" xr:uid="{00000000-0005-0000-0000-0000DA260000}"/>
    <cellStyle name="Normal 2 8 6 2 3 2 2" xfId="36495" xr:uid="{00000000-0005-0000-0000-0000DB260000}"/>
    <cellStyle name="Normal 2 8 6 2 3 3" xfId="7038" xr:uid="{00000000-0005-0000-0000-0000DC260000}"/>
    <cellStyle name="Normal 2 8 6 2 3 3 2" xfId="30607" xr:uid="{00000000-0005-0000-0000-0000DD260000}"/>
    <cellStyle name="Normal 2 8 6 2 3 4" xfId="18814" xr:uid="{00000000-0005-0000-0000-0000DE260000}"/>
    <cellStyle name="Normal 2 8 6 2 3 5" xfId="24719" xr:uid="{00000000-0005-0000-0000-0000DF260000}"/>
    <cellStyle name="Normal 2 8 6 2 4" xfId="1886" xr:uid="{00000000-0005-0000-0000-0000E0260000}"/>
    <cellStyle name="Normal 2 8 6 2 4 2" xfId="13662" xr:uid="{00000000-0005-0000-0000-0000E1260000}"/>
    <cellStyle name="Normal 2 8 6 2 4 2 2" xfId="37231" xr:uid="{00000000-0005-0000-0000-0000E2260000}"/>
    <cellStyle name="Normal 2 8 6 2 4 3" xfId="7774" xr:uid="{00000000-0005-0000-0000-0000E3260000}"/>
    <cellStyle name="Normal 2 8 6 2 4 3 2" xfId="31343" xr:uid="{00000000-0005-0000-0000-0000E4260000}"/>
    <cellStyle name="Normal 2 8 6 2 4 4" xfId="19550" xr:uid="{00000000-0005-0000-0000-0000E5260000}"/>
    <cellStyle name="Normal 2 8 6 2 4 5" xfId="25455" xr:uid="{00000000-0005-0000-0000-0000E6260000}"/>
    <cellStyle name="Normal 2 8 6 2 5" xfId="2622" xr:uid="{00000000-0005-0000-0000-0000E7260000}"/>
    <cellStyle name="Normal 2 8 6 2 5 2" xfId="14398" xr:uid="{00000000-0005-0000-0000-0000E8260000}"/>
    <cellStyle name="Normal 2 8 6 2 5 2 2" xfId="37967" xr:uid="{00000000-0005-0000-0000-0000E9260000}"/>
    <cellStyle name="Normal 2 8 6 2 5 3" xfId="8510" xr:uid="{00000000-0005-0000-0000-0000EA260000}"/>
    <cellStyle name="Normal 2 8 6 2 5 3 2" xfId="32079" xr:uid="{00000000-0005-0000-0000-0000EB260000}"/>
    <cellStyle name="Normal 2 8 6 2 5 4" xfId="20286" xr:uid="{00000000-0005-0000-0000-0000EC260000}"/>
    <cellStyle name="Normal 2 8 6 2 5 5" xfId="26191" xr:uid="{00000000-0005-0000-0000-0000ED260000}"/>
    <cellStyle name="Normal 2 8 6 2 6" xfId="3358" xr:uid="{00000000-0005-0000-0000-0000EE260000}"/>
    <cellStyle name="Normal 2 8 6 2 6 2" xfId="15134" xr:uid="{00000000-0005-0000-0000-0000EF260000}"/>
    <cellStyle name="Normal 2 8 6 2 6 2 2" xfId="38703" xr:uid="{00000000-0005-0000-0000-0000F0260000}"/>
    <cellStyle name="Normal 2 8 6 2 6 3" xfId="9246" xr:uid="{00000000-0005-0000-0000-0000F1260000}"/>
    <cellStyle name="Normal 2 8 6 2 6 3 2" xfId="32815" xr:uid="{00000000-0005-0000-0000-0000F2260000}"/>
    <cellStyle name="Normal 2 8 6 2 6 4" xfId="21022" xr:uid="{00000000-0005-0000-0000-0000F3260000}"/>
    <cellStyle name="Normal 2 8 6 2 6 5" xfId="26927" xr:uid="{00000000-0005-0000-0000-0000F4260000}"/>
    <cellStyle name="Normal 2 8 6 2 7" xfId="4094" xr:uid="{00000000-0005-0000-0000-0000F5260000}"/>
    <cellStyle name="Normal 2 8 6 2 7 2" xfId="15870" xr:uid="{00000000-0005-0000-0000-0000F6260000}"/>
    <cellStyle name="Normal 2 8 6 2 7 2 2" xfId="39439" xr:uid="{00000000-0005-0000-0000-0000F7260000}"/>
    <cellStyle name="Normal 2 8 6 2 7 3" xfId="9982" xr:uid="{00000000-0005-0000-0000-0000F8260000}"/>
    <cellStyle name="Normal 2 8 6 2 7 3 2" xfId="33551" xr:uid="{00000000-0005-0000-0000-0000F9260000}"/>
    <cellStyle name="Normal 2 8 6 2 7 4" xfId="21758" xr:uid="{00000000-0005-0000-0000-0000FA260000}"/>
    <cellStyle name="Normal 2 8 6 2 7 5" xfId="27663" xr:uid="{00000000-0005-0000-0000-0000FB260000}"/>
    <cellStyle name="Normal 2 8 6 2 8" xfId="4830" xr:uid="{00000000-0005-0000-0000-0000FC260000}"/>
    <cellStyle name="Normal 2 8 6 2 8 2" xfId="16606" xr:uid="{00000000-0005-0000-0000-0000FD260000}"/>
    <cellStyle name="Normal 2 8 6 2 8 2 2" xfId="40175" xr:uid="{00000000-0005-0000-0000-0000FE260000}"/>
    <cellStyle name="Normal 2 8 6 2 8 3" xfId="10718" xr:uid="{00000000-0005-0000-0000-0000FF260000}"/>
    <cellStyle name="Normal 2 8 6 2 8 3 2" xfId="34287" xr:uid="{00000000-0005-0000-0000-000000270000}"/>
    <cellStyle name="Normal 2 8 6 2 8 4" xfId="22494" xr:uid="{00000000-0005-0000-0000-000001270000}"/>
    <cellStyle name="Normal 2 8 6 2 8 5" xfId="28399" xr:uid="{00000000-0005-0000-0000-000002270000}"/>
    <cellStyle name="Normal 2 8 6 2 9" xfId="5566" xr:uid="{00000000-0005-0000-0000-000003270000}"/>
    <cellStyle name="Normal 2 8 6 2 9 2" xfId="17342" xr:uid="{00000000-0005-0000-0000-000004270000}"/>
    <cellStyle name="Normal 2 8 6 2 9 2 2" xfId="40911" xr:uid="{00000000-0005-0000-0000-000005270000}"/>
    <cellStyle name="Normal 2 8 6 2 9 3" xfId="11454" xr:uid="{00000000-0005-0000-0000-000006270000}"/>
    <cellStyle name="Normal 2 8 6 2 9 3 2" xfId="35023" xr:uid="{00000000-0005-0000-0000-000007270000}"/>
    <cellStyle name="Normal 2 8 6 2 9 4" xfId="23230" xr:uid="{00000000-0005-0000-0000-000008270000}"/>
    <cellStyle name="Normal 2 8 6 2 9 5" xfId="29135" xr:uid="{00000000-0005-0000-0000-000009270000}"/>
    <cellStyle name="Normal 2 8 6 3" xfId="699" xr:uid="{00000000-0005-0000-0000-00000A270000}"/>
    <cellStyle name="Normal 2 8 6 3 10" xfId="6613" xr:uid="{00000000-0005-0000-0000-00000B270000}"/>
    <cellStyle name="Normal 2 8 6 3 10 2" xfId="30182" xr:uid="{00000000-0005-0000-0000-00000C270000}"/>
    <cellStyle name="Normal 2 8 6 3 11" xfId="18389" xr:uid="{00000000-0005-0000-0000-00000D270000}"/>
    <cellStyle name="Normal 2 8 6 3 12" xfId="24294" xr:uid="{00000000-0005-0000-0000-00000E270000}"/>
    <cellStyle name="Normal 2 8 6 3 13" xfId="41958" xr:uid="{00000000-0005-0000-0000-00000F270000}"/>
    <cellStyle name="Normal 2 8 6 3 2" xfId="1460" xr:uid="{00000000-0005-0000-0000-000010270000}"/>
    <cellStyle name="Normal 2 8 6 3 2 2" xfId="13237" xr:uid="{00000000-0005-0000-0000-000011270000}"/>
    <cellStyle name="Normal 2 8 6 3 2 2 2" xfId="36806" xr:uid="{00000000-0005-0000-0000-000012270000}"/>
    <cellStyle name="Normal 2 8 6 3 2 3" xfId="7349" xr:uid="{00000000-0005-0000-0000-000013270000}"/>
    <cellStyle name="Normal 2 8 6 3 2 3 2" xfId="30918" xr:uid="{00000000-0005-0000-0000-000014270000}"/>
    <cellStyle name="Normal 2 8 6 3 2 4" xfId="19125" xr:uid="{00000000-0005-0000-0000-000015270000}"/>
    <cellStyle name="Normal 2 8 6 3 2 5" xfId="25030" xr:uid="{00000000-0005-0000-0000-000016270000}"/>
    <cellStyle name="Normal 2 8 6 3 3" xfId="2197" xr:uid="{00000000-0005-0000-0000-000017270000}"/>
    <cellStyle name="Normal 2 8 6 3 3 2" xfId="13973" xr:uid="{00000000-0005-0000-0000-000018270000}"/>
    <cellStyle name="Normal 2 8 6 3 3 2 2" xfId="37542" xr:uid="{00000000-0005-0000-0000-000019270000}"/>
    <cellStyle name="Normal 2 8 6 3 3 3" xfId="8085" xr:uid="{00000000-0005-0000-0000-00001A270000}"/>
    <cellStyle name="Normal 2 8 6 3 3 3 2" xfId="31654" xr:uid="{00000000-0005-0000-0000-00001B270000}"/>
    <cellStyle name="Normal 2 8 6 3 3 4" xfId="19861" xr:uid="{00000000-0005-0000-0000-00001C270000}"/>
    <cellStyle name="Normal 2 8 6 3 3 5" xfId="25766" xr:uid="{00000000-0005-0000-0000-00001D270000}"/>
    <cellStyle name="Normal 2 8 6 3 4" xfId="2933" xr:uid="{00000000-0005-0000-0000-00001E270000}"/>
    <cellStyle name="Normal 2 8 6 3 4 2" xfId="14709" xr:uid="{00000000-0005-0000-0000-00001F270000}"/>
    <cellStyle name="Normal 2 8 6 3 4 2 2" xfId="38278" xr:uid="{00000000-0005-0000-0000-000020270000}"/>
    <cellStyle name="Normal 2 8 6 3 4 3" xfId="8821" xr:uid="{00000000-0005-0000-0000-000021270000}"/>
    <cellStyle name="Normal 2 8 6 3 4 3 2" xfId="32390" xr:uid="{00000000-0005-0000-0000-000022270000}"/>
    <cellStyle name="Normal 2 8 6 3 4 4" xfId="20597" xr:uid="{00000000-0005-0000-0000-000023270000}"/>
    <cellStyle name="Normal 2 8 6 3 4 5" xfId="26502" xr:uid="{00000000-0005-0000-0000-000024270000}"/>
    <cellStyle name="Normal 2 8 6 3 5" xfId="3669" xr:uid="{00000000-0005-0000-0000-000025270000}"/>
    <cellStyle name="Normal 2 8 6 3 5 2" xfId="15445" xr:uid="{00000000-0005-0000-0000-000026270000}"/>
    <cellStyle name="Normal 2 8 6 3 5 2 2" xfId="39014" xr:uid="{00000000-0005-0000-0000-000027270000}"/>
    <cellStyle name="Normal 2 8 6 3 5 3" xfId="9557" xr:uid="{00000000-0005-0000-0000-000028270000}"/>
    <cellStyle name="Normal 2 8 6 3 5 3 2" xfId="33126" xr:uid="{00000000-0005-0000-0000-000029270000}"/>
    <cellStyle name="Normal 2 8 6 3 5 4" xfId="21333" xr:uid="{00000000-0005-0000-0000-00002A270000}"/>
    <cellStyle name="Normal 2 8 6 3 5 5" xfId="27238" xr:uid="{00000000-0005-0000-0000-00002B270000}"/>
    <cellStyle name="Normal 2 8 6 3 6" xfId="4405" xr:uid="{00000000-0005-0000-0000-00002C270000}"/>
    <cellStyle name="Normal 2 8 6 3 6 2" xfId="16181" xr:uid="{00000000-0005-0000-0000-00002D270000}"/>
    <cellStyle name="Normal 2 8 6 3 6 2 2" xfId="39750" xr:uid="{00000000-0005-0000-0000-00002E270000}"/>
    <cellStyle name="Normal 2 8 6 3 6 3" xfId="10293" xr:uid="{00000000-0005-0000-0000-00002F270000}"/>
    <cellStyle name="Normal 2 8 6 3 6 3 2" xfId="33862" xr:uid="{00000000-0005-0000-0000-000030270000}"/>
    <cellStyle name="Normal 2 8 6 3 6 4" xfId="22069" xr:uid="{00000000-0005-0000-0000-000031270000}"/>
    <cellStyle name="Normal 2 8 6 3 6 5" xfId="27974" xr:uid="{00000000-0005-0000-0000-000032270000}"/>
    <cellStyle name="Normal 2 8 6 3 7" xfId="5141" xr:uid="{00000000-0005-0000-0000-000033270000}"/>
    <cellStyle name="Normal 2 8 6 3 7 2" xfId="16917" xr:uid="{00000000-0005-0000-0000-000034270000}"/>
    <cellStyle name="Normal 2 8 6 3 7 2 2" xfId="40486" xr:uid="{00000000-0005-0000-0000-000035270000}"/>
    <cellStyle name="Normal 2 8 6 3 7 3" xfId="11029" xr:uid="{00000000-0005-0000-0000-000036270000}"/>
    <cellStyle name="Normal 2 8 6 3 7 3 2" xfId="34598" xr:uid="{00000000-0005-0000-0000-000037270000}"/>
    <cellStyle name="Normal 2 8 6 3 7 4" xfId="22805" xr:uid="{00000000-0005-0000-0000-000038270000}"/>
    <cellStyle name="Normal 2 8 6 3 7 5" xfId="28710" xr:uid="{00000000-0005-0000-0000-000039270000}"/>
    <cellStyle name="Normal 2 8 6 3 8" xfId="5877" xr:uid="{00000000-0005-0000-0000-00003A270000}"/>
    <cellStyle name="Normal 2 8 6 3 8 2" xfId="17653" xr:uid="{00000000-0005-0000-0000-00003B270000}"/>
    <cellStyle name="Normal 2 8 6 3 8 2 2" xfId="41222" xr:uid="{00000000-0005-0000-0000-00003C270000}"/>
    <cellStyle name="Normal 2 8 6 3 8 3" xfId="11765" xr:uid="{00000000-0005-0000-0000-00003D270000}"/>
    <cellStyle name="Normal 2 8 6 3 8 3 2" xfId="35334" xr:uid="{00000000-0005-0000-0000-00003E270000}"/>
    <cellStyle name="Normal 2 8 6 3 8 4" xfId="23541" xr:uid="{00000000-0005-0000-0000-00003F270000}"/>
    <cellStyle name="Normal 2 8 6 3 8 5" xfId="29446" xr:uid="{00000000-0005-0000-0000-000040270000}"/>
    <cellStyle name="Normal 2 8 6 3 9" xfId="12501" xr:uid="{00000000-0005-0000-0000-000041270000}"/>
    <cellStyle name="Normal 2 8 6 3 9 2" xfId="36070" xr:uid="{00000000-0005-0000-0000-000042270000}"/>
    <cellStyle name="Normal 2 8 6 4" xfId="537" xr:uid="{00000000-0005-0000-0000-000043270000}"/>
    <cellStyle name="Normal 2 8 6 4 10" xfId="6451" xr:uid="{00000000-0005-0000-0000-000044270000}"/>
    <cellStyle name="Normal 2 8 6 4 10 2" xfId="30020" xr:uid="{00000000-0005-0000-0000-000045270000}"/>
    <cellStyle name="Normal 2 8 6 4 11" xfId="18227" xr:uid="{00000000-0005-0000-0000-000046270000}"/>
    <cellStyle name="Normal 2 8 6 4 12" xfId="24132" xr:uid="{00000000-0005-0000-0000-000047270000}"/>
    <cellStyle name="Normal 2 8 6 4 13" xfId="41796" xr:uid="{00000000-0005-0000-0000-000048270000}"/>
    <cellStyle name="Normal 2 8 6 4 2" xfId="1298" xr:uid="{00000000-0005-0000-0000-000049270000}"/>
    <cellStyle name="Normal 2 8 6 4 2 2" xfId="13075" xr:uid="{00000000-0005-0000-0000-00004A270000}"/>
    <cellStyle name="Normal 2 8 6 4 2 2 2" xfId="36644" xr:uid="{00000000-0005-0000-0000-00004B270000}"/>
    <cellStyle name="Normal 2 8 6 4 2 3" xfId="7187" xr:uid="{00000000-0005-0000-0000-00004C270000}"/>
    <cellStyle name="Normal 2 8 6 4 2 3 2" xfId="30756" xr:uid="{00000000-0005-0000-0000-00004D270000}"/>
    <cellStyle name="Normal 2 8 6 4 2 4" xfId="18963" xr:uid="{00000000-0005-0000-0000-00004E270000}"/>
    <cellStyle name="Normal 2 8 6 4 2 5" xfId="24868" xr:uid="{00000000-0005-0000-0000-00004F270000}"/>
    <cellStyle name="Normal 2 8 6 4 3" xfId="2035" xr:uid="{00000000-0005-0000-0000-000050270000}"/>
    <cellStyle name="Normal 2 8 6 4 3 2" xfId="13811" xr:uid="{00000000-0005-0000-0000-000051270000}"/>
    <cellStyle name="Normal 2 8 6 4 3 2 2" xfId="37380" xr:uid="{00000000-0005-0000-0000-000052270000}"/>
    <cellStyle name="Normal 2 8 6 4 3 3" xfId="7923" xr:uid="{00000000-0005-0000-0000-000053270000}"/>
    <cellStyle name="Normal 2 8 6 4 3 3 2" xfId="31492" xr:uid="{00000000-0005-0000-0000-000054270000}"/>
    <cellStyle name="Normal 2 8 6 4 3 4" xfId="19699" xr:uid="{00000000-0005-0000-0000-000055270000}"/>
    <cellStyle name="Normal 2 8 6 4 3 5" xfId="25604" xr:uid="{00000000-0005-0000-0000-000056270000}"/>
    <cellStyle name="Normal 2 8 6 4 4" xfId="2771" xr:uid="{00000000-0005-0000-0000-000057270000}"/>
    <cellStyle name="Normal 2 8 6 4 4 2" xfId="14547" xr:uid="{00000000-0005-0000-0000-000058270000}"/>
    <cellStyle name="Normal 2 8 6 4 4 2 2" xfId="38116" xr:uid="{00000000-0005-0000-0000-000059270000}"/>
    <cellStyle name="Normal 2 8 6 4 4 3" xfId="8659" xr:uid="{00000000-0005-0000-0000-00005A270000}"/>
    <cellStyle name="Normal 2 8 6 4 4 3 2" xfId="32228" xr:uid="{00000000-0005-0000-0000-00005B270000}"/>
    <cellStyle name="Normal 2 8 6 4 4 4" xfId="20435" xr:uid="{00000000-0005-0000-0000-00005C270000}"/>
    <cellStyle name="Normal 2 8 6 4 4 5" xfId="26340" xr:uid="{00000000-0005-0000-0000-00005D270000}"/>
    <cellStyle name="Normal 2 8 6 4 5" xfId="3507" xr:uid="{00000000-0005-0000-0000-00005E270000}"/>
    <cellStyle name="Normal 2 8 6 4 5 2" xfId="15283" xr:uid="{00000000-0005-0000-0000-00005F270000}"/>
    <cellStyle name="Normal 2 8 6 4 5 2 2" xfId="38852" xr:uid="{00000000-0005-0000-0000-000060270000}"/>
    <cellStyle name="Normal 2 8 6 4 5 3" xfId="9395" xr:uid="{00000000-0005-0000-0000-000061270000}"/>
    <cellStyle name="Normal 2 8 6 4 5 3 2" xfId="32964" xr:uid="{00000000-0005-0000-0000-000062270000}"/>
    <cellStyle name="Normal 2 8 6 4 5 4" xfId="21171" xr:uid="{00000000-0005-0000-0000-000063270000}"/>
    <cellStyle name="Normal 2 8 6 4 5 5" xfId="27076" xr:uid="{00000000-0005-0000-0000-000064270000}"/>
    <cellStyle name="Normal 2 8 6 4 6" xfId="4243" xr:uid="{00000000-0005-0000-0000-000065270000}"/>
    <cellStyle name="Normal 2 8 6 4 6 2" xfId="16019" xr:uid="{00000000-0005-0000-0000-000066270000}"/>
    <cellStyle name="Normal 2 8 6 4 6 2 2" xfId="39588" xr:uid="{00000000-0005-0000-0000-000067270000}"/>
    <cellStyle name="Normal 2 8 6 4 6 3" xfId="10131" xr:uid="{00000000-0005-0000-0000-000068270000}"/>
    <cellStyle name="Normal 2 8 6 4 6 3 2" xfId="33700" xr:uid="{00000000-0005-0000-0000-000069270000}"/>
    <cellStyle name="Normal 2 8 6 4 6 4" xfId="21907" xr:uid="{00000000-0005-0000-0000-00006A270000}"/>
    <cellStyle name="Normal 2 8 6 4 6 5" xfId="27812" xr:uid="{00000000-0005-0000-0000-00006B270000}"/>
    <cellStyle name="Normal 2 8 6 4 7" xfId="4979" xr:uid="{00000000-0005-0000-0000-00006C270000}"/>
    <cellStyle name="Normal 2 8 6 4 7 2" xfId="16755" xr:uid="{00000000-0005-0000-0000-00006D270000}"/>
    <cellStyle name="Normal 2 8 6 4 7 2 2" xfId="40324" xr:uid="{00000000-0005-0000-0000-00006E270000}"/>
    <cellStyle name="Normal 2 8 6 4 7 3" xfId="10867" xr:uid="{00000000-0005-0000-0000-00006F270000}"/>
    <cellStyle name="Normal 2 8 6 4 7 3 2" xfId="34436" xr:uid="{00000000-0005-0000-0000-000070270000}"/>
    <cellStyle name="Normal 2 8 6 4 7 4" xfId="22643" xr:uid="{00000000-0005-0000-0000-000071270000}"/>
    <cellStyle name="Normal 2 8 6 4 7 5" xfId="28548" xr:uid="{00000000-0005-0000-0000-000072270000}"/>
    <cellStyle name="Normal 2 8 6 4 8" xfId="5715" xr:uid="{00000000-0005-0000-0000-000073270000}"/>
    <cellStyle name="Normal 2 8 6 4 8 2" xfId="17491" xr:uid="{00000000-0005-0000-0000-000074270000}"/>
    <cellStyle name="Normal 2 8 6 4 8 2 2" xfId="41060" xr:uid="{00000000-0005-0000-0000-000075270000}"/>
    <cellStyle name="Normal 2 8 6 4 8 3" xfId="11603" xr:uid="{00000000-0005-0000-0000-000076270000}"/>
    <cellStyle name="Normal 2 8 6 4 8 3 2" xfId="35172" xr:uid="{00000000-0005-0000-0000-000077270000}"/>
    <cellStyle name="Normal 2 8 6 4 8 4" xfId="23379" xr:uid="{00000000-0005-0000-0000-000078270000}"/>
    <cellStyle name="Normal 2 8 6 4 8 5" xfId="29284" xr:uid="{00000000-0005-0000-0000-000079270000}"/>
    <cellStyle name="Normal 2 8 6 4 9" xfId="12339" xr:uid="{00000000-0005-0000-0000-00007A270000}"/>
    <cellStyle name="Normal 2 8 6 4 9 2" xfId="35908" xr:uid="{00000000-0005-0000-0000-00007B270000}"/>
    <cellStyle name="Normal 2 8 6 5" xfId="1016" xr:uid="{00000000-0005-0000-0000-00007C270000}"/>
    <cellStyle name="Normal 2 8 6 5 2" xfId="12795" xr:uid="{00000000-0005-0000-0000-00007D270000}"/>
    <cellStyle name="Normal 2 8 6 5 2 2" xfId="36364" xr:uid="{00000000-0005-0000-0000-00007E270000}"/>
    <cellStyle name="Normal 2 8 6 5 3" xfId="6907" xr:uid="{00000000-0005-0000-0000-00007F270000}"/>
    <cellStyle name="Normal 2 8 6 5 3 2" xfId="30476" xr:uid="{00000000-0005-0000-0000-000080270000}"/>
    <cellStyle name="Normal 2 8 6 5 4" xfId="18683" xr:uid="{00000000-0005-0000-0000-000081270000}"/>
    <cellStyle name="Normal 2 8 6 5 5" xfId="24588" xr:uid="{00000000-0005-0000-0000-000082270000}"/>
    <cellStyle name="Normal 2 8 6 6" xfId="1755" xr:uid="{00000000-0005-0000-0000-000083270000}"/>
    <cellStyle name="Normal 2 8 6 6 2" xfId="13531" xr:uid="{00000000-0005-0000-0000-000084270000}"/>
    <cellStyle name="Normal 2 8 6 6 2 2" xfId="37100" xr:uid="{00000000-0005-0000-0000-000085270000}"/>
    <cellStyle name="Normal 2 8 6 6 3" xfId="7643" xr:uid="{00000000-0005-0000-0000-000086270000}"/>
    <cellStyle name="Normal 2 8 6 6 3 2" xfId="31212" xr:uid="{00000000-0005-0000-0000-000087270000}"/>
    <cellStyle name="Normal 2 8 6 6 4" xfId="19419" xr:uid="{00000000-0005-0000-0000-000088270000}"/>
    <cellStyle name="Normal 2 8 6 6 5" xfId="25324" xr:uid="{00000000-0005-0000-0000-000089270000}"/>
    <cellStyle name="Normal 2 8 6 7" xfId="2491" xr:uid="{00000000-0005-0000-0000-00008A270000}"/>
    <cellStyle name="Normal 2 8 6 7 2" xfId="14267" xr:uid="{00000000-0005-0000-0000-00008B270000}"/>
    <cellStyle name="Normal 2 8 6 7 2 2" xfId="37836" xr:uid="{00000000-0005-0000-0000-00008C270000}"/>
    <cellStyle name="Normal 2 8 6 7 3" xfId="8379" xr:uid="{00000000-0005-0000-0000-00008D270000}"/>
    <cellStyle name="Normal 2 8 6 7 3 2" xfId="31948" xr:uid="{00000000-0005-0000-0000-00008E270000}"/>
    <cellStyle name="Normal 2 8 6 7 4" xfId="20155" xr:uid="{00000000-0005-0000-0000-00008F270000}"/>
    <cellStyle name="Normal 2 8 6 7 5" xfId="26060" xr:uid="{00000000-0005-0000-0000-000090270000}"/>
    <cellStyle name="Normal 2 8 6 8" xfId="3227" xr:uid="{00000000-0005-0000-0000-000091270000}"/>
    <cellStyle name="Normal 2 8 6 8 2" xfId="15003" xr:uid="{00000000-0005-0000-0000-000092270000}"/>
    <cellStyle name="Normal 2 8 6 8 2 2" xfId="38572" xr:uid="{00000000-0005-0000-0000-000093270000}"/>
    <cellStyle name="Normal 2 8 6 8 3" xfId="9115" xr:uid="{00000000-0005-0000-0000-000094270000}"/>
    <cellStyle name="Normal 2 8 6 8 3 2" xfId="32684" xr:uid="{00000000-0005-0000-0000-000095270000}"/>
    <cellStyle name="Normal 2 8 6 8 4" xfId="20891" xr:uid="{00000000-0005-0000-0000-000096270000}"/>
    <cellStyle name="Normal 2 8 6 8 5" xfId="26796" xr:uid="{00000000-0005-0000-0000-000097270000}"/>
    <cellStyle name="Normal 2 8 6 9" xfId="3963" xr:uid="{00000000-0005-0000-0000-000098270000}"/>
    <cellStyle name="Normal 2 8 6 9 2" xfId="15739" xr:uid="{00000000-0005-0000-0000-000099270000}"/>
    <cellStyle name="Normal 2 8 6 9 2 2" xfId="39308" xr:uid="{00000000-0005-0000-0000-00009A270000}"/>
    <cellStyle name="Normal 2 8 6 9 3" xfId="9851" xr:uid="{00000000-0005-0000-0000-00009B270000}"/>
    <cellStyle name="Normal 2 8 6 9 3 2" xfId="33420" xr:uid="{00000000-0005-0000-0000-00009C270000}"/>
    <cellStyle name="Normal 2 8 6 9 4" xfId="21627" xr:uid="{00000000-0005-0000-0000-00009D270000}"/>
    <cellStyle name="Normal 2 8 6 9 5" xfId="27532" xr:uid="{00000000-0005-0000-0000-00009E270000}"/>
    <cellStyle name="Normal 2 8 7" xfId="363" xr:uid="{00000000-0005-0000-0000-00009F270000}"/>
    <cellStyle name="Normal 2 8 7 10" xfId="12167" xr:uid="{00000000-0005-0000-0000-0000A0270000}"/>
    <cellStyle name="Normal 2 8 7 10 2" xfId="35736" xr:uid="{00000000-0005-0000-0000-0000A1270000}"/>
    <cellStyle name="Normal 2 8 7 11" xfId="6279" xr:uid="{00000000-0005-0000-0000-0000A2270000}"/>
    <cellStyle name="Normal 2 8 7 11 2" xfId="29848" xr:uid="{00000000-0005-0000-0000-0000A3270000}"/>
    <cellStyle name="Normal 2 8 7 12" xfId="18055" xr:uid="{00000000-0005-0000-0000-0000A4270000}"/>
    <cellStyle name="Normal 2 8 7 13" xfId="23960" xr:uid="{00000000-0005-0000-0000-0000A5270000}"/>
    <cellStyle name="Normal 2 8 7 14" xfId="41624" xr:uid="{00000000-0005-0000-0000-0000A6270000}"/>
    <cellStyle name="Normal 2 8 7 2" xfId="808" xr:uid="{00000000-0005-0000-0000-0000A7270000}"/>
    <cellStyle name="Normal 2 8 7 2 10" xfId="6721" xr:uid="{00000000-0005-0000-0000-0000A8270000}"/>
    <cellStyle name="Normal 2 8 7 2 10 2" xfId="30290" xr:uid="{00000000-0005-0000-0000-0000A9270000}"/>
    <cellStyle name="Normal 2 8 7 2 11" xfId="18497" xr:uid="{00000000-0005-0000-0000-0000AA270000}"/>
    <cellStyle name="Normal 2 8 7 2 12" xfId="24402" xr:uid="{00000000-0005-0000-0000-0000AB270000}"/>
    <cellStyle name="Normal 2 8 7 2 13" xfId="42066" xr:uid="{00000000-0005-0000-0000-0000AC270000}"/>
    <cellStyle name="Normal 2 8 7 2 2" xfId="1568" xr:uid="{00000000-0005-0000-0000-0000AD270000}"/>
    <cellStyle name="Normal 2 8 7 2 2 2" xfId="13345" xr:uid="{00000000-0005-0000-0000-0000AE270000}"/>
    <cellStyle name="Normal 2 8 7 2 2 2 2" xfId="36914" xr:uid="{00000000-0005-0000-0000-0000AF270000}"/>
    <cellStyle name="Normal 2 8 7 2 2 3" xfId="7457" xr:uid="{00000000-0005-0000-0000-0000B0270000}"/>
    <cellStyle name="Normal 2 8 7 2 2 3 2" xfId="31026" xr:uid="{00000000-0005-0000-0000-0000B1270000}"/>
    <cellStyle name="Normal 2 8 7 2 2 4" xfId="19233" xr:uid="{00000000-0005-0000-0000-0000B2270000}"/>
    <cellStyle name="Normal 2 8 7 2 2 5" xfId="25138" xr:uid="{00000000-0005-0000-0000-0000B3270000}"/>
    <cellStyle name="Normal 2 8 7 2 3" xfId="2305" xr:uid="{00000000-0005-0000-0000-0000B4270000}"/>
    <cellStyle name="Normal 2 8 7 2 3 2" xfId="14081" xr:uid="{00000000-0005-0000-0000-0000B5270000}"/>
    <cellStyle name="Normal 2 8 7 2 3 2 2" xfId="37650" xr:uid="{00000000-0005-0000-0000-0000B6270000}"/>
    <cellStyle name="Normal 2 8 7 2 3 3" xfId="8193" xr:uid="{00000000-0005-0000-0000-0000B7270000}"/>
    <cellStyle name="Normal 2 8 7 2 3 3 2" xfId="31762" xr:uid="{00000000-0005-0000-0000-0000B8270000}"/>
    <cellStyle name="Normal 2 8 7 2 3 4" xfId="19969" xr:uid="{00000000-0005-0000-0000-0000B9270000}"/>
    <cellStyle name="Normal 2 8 7 2 3 5" xfId="25874" xr:uid="{00000000-0005-0000-0000-0000BA270000}"/>
    <cellStyle name="Normal 2 8 7 2 4" xfId="3041" xr:uid="{00000000-0005-0000-0000-0000BB270000}"/>
    <cellStyle name="Normal 2 8 7 2 4 2" xfId="14817" xr:uid="{00000000-0005-0000-0000-0000BC270000}"/>
    <cellStyle name="Normal 2 8 7 2 4 2 2" xfId="38386" xr:uid="{00000000-0005-0000-0000-0000BD270000}"/>
    <cellStyle name="Normal 2 8 7 2 4 3" xfId="8929" xr:uid="{00000000-0005-0000-0000-0000BE270000}"/>
    <cellStyle name="Normal 2 8 7 2 4 3 2" xfId="32498" xr:uid="{00000000-0005-0000-0000-0000BF270000}"/>
    <cellStyle name="Normal 2 8 7 2 4 4" xfId="20705" xr:uid="{00000000-0005-0000-0000-0000C0270000}"/>
    <cellStyle name="Normal 2 8 7 2 4 5" xfId="26610" xr:uid="{00000000-0005-0000-0000-0000C1270000}"/>
    <cellStyle name="Normal 2 8 7 2 5" xfId="3777" xr:uid="{00000000-0005-0000-0000-0000C2270000}"/>
    <cellStyle name="Normal 2 8 7 2 5 2" xfId="15553" xr:uid="{00000000-0005-0000-0000-0000C3270000}"/>
    <cellStyle name="Normal 2 8 7 2 5 2 2" xfId="39122" xr:uid="{00000000-0005-0000-0000-0000C4270000}"/>
    <cellStyle name="Normal 2 8 7 2 5 3" xfId="9665" xr:uid="{00000000-0005-0000-0000-0000C5270000}"/>
    <cellStyle name="Normal 2 8 7 2 5 3 2" xfId="33234" xr:uid="{00000000-0005-0000-0000-0000C6270000}"/>
    <cellStyle name="Normal 2 8 7 2 5 4" xfId="21441" xr:uid="{00000000-0005-0000-0000-0000C7270000}"/>
    <cellStyle name="Normal 2 8 7 2 5 5" xfId="27346" xr:uid="{00000000-0005-0000-0000-0000C8270000}"/>
    <cellStyle name="Normal 2 8 7 2 6" xfId="4513" xr:uid="{00000000-0005-0000-0000-0000C9270000}"/>
    <cellStyle name="Normal 2 8 7 2 6 2" xfId="16289" xr:uid="{00000000-0005-0000-0000-0000CA270000}"/>
    <cellStyle name="Normal 2 8 7 2 6 2 2" xfId="39858" xr:uid="{00000000-0005-0000-0000-0000CB270000}"/>
    <cellStyle name="Normal 2 8 7 2 6 3" xfId="10401" xr:uid="{00000000-0005-0000-0000-0000CC270000}"/>
    <cellStyle name="Normal 2 8 7 2 6 3 2" xfId="33970" xr:uid="{00000000-0005-0000-0000-0000CD270000}"/>
    <cellStyle name="Normal 2 8 7 2 6 4" xfId="22177" xr:uid="{00000000-0005-0000-0000-0000CE270000}"/>
    <cellStyle name="Normal 2 8 7 2 6 5" xfId="28082" xr:uid="{00000000-0005-0000-0000-0000CF270000}"/>
    <cellStyle name="Normal 2 8 7 2 7" xfId="5249" xr:uid="{00000000-0005-0000-0000-0000D0270000}"/>
    <cellStyle name="Normal 2 8 7 2 7 2" xfId="17025" xr:uid="{00000000-0005-0000-0000-0000D1270000}"/>
    <cellStyle name="Normal 2 8 7 2 7 2 2" xfId="40594" xr:uid="{00000000-0005-0000-0000-0000D2270000}"/>
    <cellStyle name="Normal 2 8 7 2 7 3" xfId="11137" xr:uid="{00000000-0005-0000-0000-0000D3270000}"/>
    <cellStyle name="Normal 2 8 7 2 7 3 2" xfId="34706" xr:uid="{00000000-0005-0000-0000-0000D4270000}"/>
    <cellStyle name="Normal 2 8 7 2 7 4" xfId="22913" xr:uid="{00000000-0005-0000-0000-0000D5270000}"/>
    <cellStyle name="Normal 2 8 7 2 7 5" xfId="28818" xr:uid="{00000000-0005-0000-0000-0000D6270000}"/>
    <cellStyle name="Normal 2 8 7 2 8" xfId="5985" xr:uid="{00000000-0005-0000-0000-0000D7270000}"/>
    <cellStyle name="Normal 2 8 7 2 8 2" xfId="17761" xr:uid="{00000000-0005-0000-0000-0000D8270000}"/>
    <cellStyle name="Normal 2 8 7 2 8 2 2" xfId="41330" xr:uid="{00000000-0005-0000-0000-0000D9270000}"/>
    <cellStyle name="Normal 2 8 7 2 8 3" xfId="11873" xr:uid="{00000000-0005-0000-0000-0000DA270000}"/>
    <cellStyle name="Normal 2 8 7 2 8 3 2" xfId="35442" xr:uid="{00000000-0005-0000-0000-0000DB270000}"/>
    <cellStyle name="Normal 2 8 7 2 8 4" xfId="23649" xr:uid="{00000000-0005-0000-0000-0000DC270000}"/>
    <cellStyle name="Normal 2 8 7 2 8 5" xfId="29554" xr:uid="{00000000-0005-0000-0000-0000DD270000}"/>
    <cellStyle name="Normal 2 8 7 2 9" xfId="12609" xr:uid="{00000000-0005-0000-0000-0000DE270000}"/>
    <cellStyle name="Normal 2 8 7 2 9 2" xfId="36178" xr:uid="{00000000-0005-0000-0000-0000DF270000}"/>
    <cellStyle name="Normal 2 8 7 3" xfId="1125" xr:uid="{00000000-0005-0000-0000-0000E0270000}"/>
    <cellStyle name="Normal 2 8 7 3 2" xfId="12903" xr:uid="{00000000-0005-0000-0000-0000E1270000}"/>
    <cellStyle name="Normal 2 8 7 3 2 2" xfId="36472" xr:uid="{00000000-0005-0000-0000-0000E2270000}"/>
    <cellStyle name="Normal 2 8 7 3 3" xfId="7015" xr:uid="{00000000-0005-0000-0000-0000E3270000}"/>
    <cellStyle name="Normal 2 8 7 3 3 2" xfId="30584" xr:uid="{00000000-0005-0000-0000-0000E4270000}"/>
    <cellStyle name="Normal 2 8 7 3 4" xfId="18791" xr:uid="{00000000-0005-0000-0000-0000E5270000}"/>
    <cellStyle name="Normal 2 8 7 3 5" xfId="24696" xr:uid="{00000000-0005-0000-0000-0000E6270000}"/>
    <cellStyle name="Normal 2 8 7 4" xfId="1863" xr:uid="{00000000-0005-0000-0000-0000E7270000}"/>
    <cellStyle name="Normal 2 8 7 4 2" xfId="13639" xr:uid="{00000000-0005-0000-0000-0000E8270000}"/>
    <cellStyle name="Normal 2 8 7 4 2 2" xfId="37208" xr:uid="{00000000-0005-0000-0000-0000E9270000}"/>
    <cellStyle name="Normal 2 8 7 4 3" xfId="7751" xr:uid="{00000000-0005-0000-0000-0000EA270000}"/>
    <cellStyle name="Normal 2 8 7 4 3 2" xfId="31320" xr:uid="{00000000-0005-0000-0000-0000EB270000}"/>
    <cellStyle name="Normal 2 8 7 4 4" xfId="19527" xr:uid="{00000000-0005-0000-0000-0000EC270000}"/>
    <cellStyle name="Normal 2 8 7 4 5" xfId="25432" xr:uid="{00000000-0005-0000-0000-0000ED270000}"/>
    <cellStyle name="Normal 2 8 7 5" xfId="2599" xr:uid="{00000000-0005-0000-0000-0000EE270000}"/>
    <cellStyle name="Normal 2 8 7 5 2" xfId="14375" xr:uid="{00000000-0005-0000-0000-0000EF270000}"/>
    <cellStyle name="Normal 2 8 7 5 2 2" xfId="37944" xr:uid="{00000000-0005-0000-0000-0000F0270000}"/>
    <cellStyle name="Normal 2 8 7 5 3" xfId="8487" xr:uid="{00000000-0005-0000-0000-0000F1270000}"/>
    <cellStyle name="Normal 2 8 7 5 3 2" xfId="32056" xr:uid="{00000000-0005-0000-0000-0000F2270000}"/>
    <cellStyle name="Normal 2 8 7 5 4" xfId="20263" xr:uid="{00000000-0005-0000-0000-0000F3270000}"/>
    <cellStyle name="Normal 2 8 7 5 5" xfId="26168" xr:uid="{00000000-0005-0000-0000-0000F4270000}"/>
    <cellStyle name="Normal 2 8 7 6" xfId="3335" xr:uid="{00000000-0005-0000-0000-0000F5270000}"/>
    <cellStyle name="Normal 2 8 7 6 2" xfId="15111" xr:uid="{00000000-0005-0000-0000-0000F6270000}"/>
    <cellStyle name="Normal 2 8 7 6 2 2" xfId="38680" xr:uid="{00000000-0005-0000-0000-0000F7270000}"/>
    <cellStyle name="Normal 2 8 7 6 3" xfId="9223" xr:uid="{00000000-0005-0000-0000-0000F8270000}"/>
    <cellStyle name="Normal 2 8 7 6 3 2" xfId="32792" xr:uid="{00000000-0005-0000-0000-0000F9270000}"/>
    <cellStyle name="Normal 2 8 7 6 4" xfId="20999" xr:uid="{00000000-0005-0000-0000-0000FA270000}"/>
    <cellStyle name="Normal 2 8 7 6 5" xfId="26904" xr:uid="{00000000-0005-0000-0000-0000FB270000}"/>
    <cellStyle name="Normal 2 8 7 7" xfId="4071" xr:uid="{00000000-0005-0000-0000-0000FC270000}"/>
    <cellStyle name="Normal 2 8 7 7 2" xfId="15847" xr:uid="{00000000-0005-0000-0000-0000FD270000}"/>
    <cellStyle name="Normal 2 8 7 7 2 2" xfId="39416" xr:uid="{00000000-0005-0000-0000-0000FE270000}"/>
    <cellStyle name="Normal 2 8 7 7 3" xfId="9959" xr:uid="{00000000-0005-0000-0000-0000FF270000}"/>
    <cellStyle name="Normal 2 8 7 7 3 2" xfId="33528" xr:uid="{00000000-0005-0000-0000-000000280000}"/>
    <cellStyle name="Normal 2 8 7 7 4" xfId="21735" xr:uid="{00000000-0005-0000-0000-000001280000}"/>
    <cellStyle name="Normal 2 8 7 7 5" xfId="27640" xr:uid="{00000000-0005-0000-0000-000002280000}"/>
    <cellStyle name="Normal 2 8 7 8" xfId="4807" xr:uid="{00000000-0005-0000-0000-000003280000}"/>
    <cellStyle name="Normal 2 8 7 8 2" xfId="16583" xr:uid="{00000000-0005-0000-0000-000004280000}"/>
    <cellStyle name="Normal 2 8 7 8 2 2" xfId="40152" xr:uid="{00000000-0005-0000-0000-000005280000}"/>
    <cellStyle name="Normal 2 8 7 8 3" xfId="10695" xr:uid="{00000000-0005-0000-0000-000006280000}"/>
    <cellStyle name="Normal 2 8 7 8 3 2" xfId="34264" xr:uid="{00000000-0005-0000-0000-000007280000}"/>
    <cellStyle name="Normal 2 8 7 8 4" xfId="22471" xr:uid="{00000000-0005-0000-0000-000008280000}"/>
    <cellStyle name="Normal 2 8 7 8 5" xfId="28376" xr:uid="{00000000-0005-0000-0000-000009280000}"/>
    <cellStyle name="Normal 2 8 7 9" xfId="5543" xr:uid="{00000000-0005-0000-0000-00000A280000}"/>
    <cellStyle name="Normal 2 8 7 9 2" xfId="17319" xr:uid="{00000000-0005-0000-0000-00000B280000}"/>
    <cellStyle name="Normal 2 8 7 9 2 2" xfId="40888" xr:uid="{00000000-0005-0000-0000-00000C280000}"/>
    <cellStyle name="Normal 2 8 7 9 3" xfId="11431" xr:uid="{00000000-0005-0000-0000-00000D280000}"/>
    <cellStyle name="Normal 2 8 7 9 3 2" xfId="35000" xr:uid="{00000000-0005-0000-0000-00000E280000}"/>
    <cellStyle name="Normal 2 8 7 9 4" xfId="23207" xr:uid="{00000000-0005-0000-0000-00000F280000}"/>
    <cellStyle name="Normal 2 8 7 9 5" xfId="29112" xr:uid="{00000000-0005-0000-0000-000010280000}"/>
    <cellStyle name="Normal 2 8 8" xfId="651" xr:uid="{00000000-0005-0000-0000-000011280000}"/>
    <cellStyle name="Normal 2 8 8 10" xfId="6565" xr:uid="{00000000-0005-0000-0000-000012280000}"/>
    <cellStyle name="Normal 2 8 8 10 2" xfId="30134" xr:uid="{00000000-0005-0000-0000-000013280000}"/>
    <cellStyle name="Normal 2 8 8 11" xfId="18341" xr:uid="{00000000-0005-0000-0000-000014280000}"/>
    <cellStyle name="Normal 2 8 8 12" xfId="24246" xr:uid="{00000000-0005-0000-0000-000015280000}"/>
    <cellStyle name="Normal 2 8 8 13" xfId="41910" xr:uid="{00000000-0005-0000-0000-000016280000}"/>
    <cellStyle name="Normal 2 8 8 2" xfId="1412" xr:uid="{00000000-0005-0000-0000-000017280000}"/>
    <cellStyle name="Normal 2 8 8 2 2" xfId="13189" xr:uid="{00000000-0005-0000-0000-000018280000}"/>
    <cellStyle name="Normal 2 8 8 2 2 2" xfId="36758" xr:uid="{00000000-0005-0000-0000-000019280000}"/>
    <cellStyle name="Normal 2 8 8 2 3" xfId="7301" xr:uid="{00000000-0005-0000-0000-00001A280000}"/>
    <cellStyle name="Normal 2 8 8 2 3 2" xfId="30870" xr:uid="{00000000-0005-0000-0000-00001B280000}"/>
    <cellStyle name="Normal 2 8 8 2 4" xfId="19077" xr:uid="{00000000-0005-0000-0000-00001C280000}"/>
    <cellStyle name="Normal 2 8 8 2 5" xfId="24982" xr:uid="{00000000-0005-0000-0000-00001D280000}"/>
    <cellStyle name="Normal 2 8 8 3" xfId="2149" xr:uid="{00000000-0005-0000-0000-00001E280000}"/>
    <cellStyle name="Normal 2 8 8 3 2" xfId="13925" xr:uid="{00000000-0005-0000-0000-00001F280000}"/>
    <cellStyle name="Normal 2 8 8 3 2 2" xfId="37494" xr:uid="{00000000-0005-0000-0000-000020280000}"/>
    <cellStyle name="Normal 2 8 8 3 3" xfId="8037" xr:uid="{00000000-0005-0000-0000-000021280000}"/>
    <cellStyle name="Normal 2 8 8 3 3 2" xfId="31606" xr:uid="{00000000-0005-0000-0000-000022280000}"/>
    <cellStyle name="Normal 2 8 8 3 4" xfId="19813" xr:uid="{00000000-0005-0000-0000-000023280000}"/>
    <cellStyle name="Normal 2 8 8 3 5" xfId="25718" xr:uid="{00000000-0005-0000-0000-000024280000}"/>
    <cellStyle name="Normal 2 8 8 4" xfId="2885" xr:uid="{00000000-0005-0000-0000-000025280000}"/>
    <cellStyle name="Normal 2 8 8 4 2" xfId="14661" xr:uid="{00000000-0005-0000-0000-000026280000}"/>
    <cellStyle name="Normal 2 8 8 4 2 2" xfId="38230" xr:uid="{00000000-0005-0000-0000-000027280000}"/>
    <cellStyle name="Normal 2 8 8 4 3" xfId="8773" xr:uid="{00000000-0005-0000-0000-000028280000}"/>
    <cellStyle name="Normal 2 8 8 4 3 2" xfId="32342" xr:uid="{00000000-0005-0000-0000-000029280000}"/>
    <cellStyle name="Normal 2 8 8 4 4" xfId="20549" xr:uid="{00000000-0005-0000-0000-00002A280000}"/>
    <cellStyle name="Normal 2 8 8 4 5" xfId="26454" xr:uid="{00000000-0005-0000-0000-00002B280000}"/>
    <cellStyle name="Normal 2 8 8 5" xfId="3621" xr:uid="{00000000-0005-0000-0000-00002C280000}"/>
    <cellStyle name="Normal 2 8 8 5 2" xfId="15397" xr:uid="{00000000-0005-0000-0000-00002D280000}"/>
    <cellStyle name="Normal 2 8 8 5 2 2" xfId="38966" xr:uid="{00000000-0005-0000-0000-00002E280000}"/>
    <cellStyle name="Normal 2 8 8 5 3" xfId="9509" xr:uid="{00000000-0005-0000-0000-00002F280000}"/>
    <cellStyle name="Normal 2 8 8 5 3 2" xfId="33078" xr:uid="{00000000-0005-0000-0000-000030280000}"/>
    <cellStyle name="Normal 2 8 8 5 4" xfId="21285" xr:uid="{00000000-0005-0000-0000-000031280000}"/>
    <cellStyle name="Normal 2 8 8 5 5" xfId="27190" xr:uid="{00000000-0005-0000-0000-000032280000}"/>
    <cellStyle name="Normal 2 8 8 6" xfId="4357" xr:uid="{00000000-0005-0000-0000-000033280000}"/>
    <cellStyle name="Normal 2 8 8 6 2" xfId="16133" xr:uid="{00000000-0005-0000-0000-000034280000}"/>
    <cellStyle name="Normal 2 8 8 6 2 2" xfId="39702" xr:uid="{00000000-0005-0000-0000-000035280000}"/>
    <cellStyle name="Normal 2 8 8 6 3" xfId="10245" xr:uid="{00000000-0005-0000-0000-000036280000}"/>
    <cellStyle name="Normal 2 8 8 6 3 2" xfId="33814" xr:uid="{00000000-0005-0000-0000-000037280000}"/>
    <cellStyle name="Normal 2 8 8 6 4" xfId="22021" xr:uid="{00000000-0005-0000-0000-000038280000}"/>
    <cellStyle name="Normal 2 8 8 6 5" xfId="27926" xr:uid="{00000000-0005-0000-0000-000039280000}"/>
    <cellStyle name="Normal 2 8 8 7" xfId="5093" xr:uid="{00000000-0005-0000-0000-00003A280000}"/>
    <cellStyle name="Normal 2 8 8 7 2" xfId="16869" xr:uid="{00000000-0005-0000-0000-00003B280000}"/>
    <cellStyle name="Normal 2 8 8 7 2 2" xfId="40438" xr:uid="{00000000-0005-0000-0000-00003C280000}"/>
    <cellStyle name="Normal 2 8 8 7 3" xfId="10981" xr:uid="{00000000-0005-0000-0000-00003D280000}"/>
    <cellStyle name="Normal 2 8 8 7 3 2" xfId="34550" xr:uid="{00000000-0005-0000-0000-00003E280000}"/>
    <cellStyle name="Normal 2 8 8 7 4" xfId="22757" xr:uid="{00000000-0005-0000-0000-00003F280000}"/>
    <cellStyle name="Normal 2 8 8 7 5" xfId="28662" xr:uid="{00000000-0005-0000-0000-000040280000}"/>
    <cellStyle name="Normal 2 8 8 8" xfId="5829" xr:uid="{00000000-0005-0000-0000-000041280000}"/>
    <cellStyle name="Normal 2 8 8 8 2" xfId="17605" xr:uid="{00000000-0005-0000-0000-000042280000}"/>
    <cellStyle name="Normal 2 8 8 8 2 2" xfId="41174" xr:uid="{00000000-0005-0000-0000-000043280000}"/>
    <cellStyle name="Normal 2 8 8 8 3" xfId="11717" xr:uid="{00000000-0005-0000-0000-000044280000}"/>
    <cellStyle name="Normal 2 8 8 8 3 2" xfId="35286" xr:uid="{00000000-0005-0000-0000-000045280000}"/>
    <cellStyle name="Normal 2 8 8 8 4" xfId="23493" xr:uid="{00000000-0005-0000-0000-000046280000}"/>
    <cellStyle name="Normal 2 8 8 8 5" xfId="29398" xr:uid="{00000000-0005-0000-0000-000047280000}"/>
    <cellStyle name="Normal 2 8 8 9" xfId="12453" xr:uid="{00000000-0005-0000-0000-000048280000}"/>
    <cellStyle name="Normal 2 8 8 9 2" xfId="36022" xr:uid="{00000000-0005-0000-0000-000049280000}"/>
    <cellStyle name="Normal 2 8 9" xfId="514" xr:uid="{00000000-0005-0000-0000-00004A280000}"/>
    <cellStyle name="Normal 2 8 9 10" xfId="6428" xr:uid="{00000000-0005-0000-0000-00004B280000}"/>
    <cellStyle name="Normal 2 8 9 10 2" xfId="29997" xr:uid="{00000000-0005-0000-0000-00004C280000}"/>
    <cellStyle name="Normal 2 8 9 11" xfId="18204" xr:uid="{00000000-0005-0000-0000-00004D280000}"/>
    <cellStyle name="Normal 2 8 9 12" xfId="24109" xr:uid="{00000000-0005-0000-0000-00004E280000}"/>
    <cellStyle name="Normal 2 8 9 13" xfId="41773" xr:uid="{00000000-0005-0000-0000-00004F280000}"/>
    <cellStyle name="Normal 2 8 9 2" xfId="1275" xr:uid="{00000000-0005-0000-0000-000050280000}"/>
    <cellStyle name="Normal 2 8 9 2 2" xfId="13052" xr:uid="{00000000-0005-0000-0000-000051280000}"/>
    <cellStyle name="Normal 2 8 9 2 2 2" xfId="36621" xr:uid="{00000000-0005-0000-0000-000052280000}"/>
    <cellStyle name="Normal 2 8 9 2 3" xfId="7164" xr:uid="{00000000-0005-0000-0000-000053280000}"/>
    <cellStyle name="Normal 2 8 9 2 3 2" xfId="30733" xr:uid="{00000000-0005-0000-0000-000054280000}"/>
    <cellStyle name="Normal 2 8 9 2 4" xfId="18940" xr:uid="{00000000-0005-0000-0000-000055280000}"/>
    <cellStyle name="Normal 2 8 9 2 5" xfId="24845" xr:uid="{00000000-0005-0000-0000-000056280000}"/>
    <cellStyle name="Normal 2 8 9 3" xfId="2012" xr:uid="{00000000-0005-0000-0000-000057280000}"/>
    <cellStyle name="Normal 2 8 9 3 2" xfId="13788" xr:uid="{00000000-0005-0000-0000-000058280000}"/>
    <cellStyle name="Normal 2 8 9 3 2 2" xfId="37357" xr:uid="{00000000-0005-0000-0000-000059280000}"/>
    <cellStyle name="Normal 2 8 9 3 3" xfId="7900" xr:uid="{00000000-0005-0000-0000-00005A280000}"/>
    <cellStyle name="Normal 2 8 9 3 3 2" xfId="31469" xr:uid="{00000000-0005-0000-0000-00005B280000}"/>
    <cellStyle name="Normal 2 8 9 3 4" xfId="19676" xr:uid="{00000000-0005-0000-0000-00005C280000}"/>
    <cellStyle name="Normal 2 8 9 3 5" xfId="25581" xr:uid="{00000000-0005-0000-0000-00005D280000}"/>
    <cellStyle name="Normal 2 8 9 4" xfId="2748" xr:uid="{00000000-0005-0000-0000-00005E280000}"/>
    <cellStyle name="Normal 2 8 9 4 2" xfId="14524" xr:uid="{00000000-0005-0000-0000-00005F280000}"/>
    <cellStyle name="Normal 2 8 9 4 2 2" xfId="38093" xr:uid="{00000000-0005-0000-0000-000060280000}"/>
    <cellStyle name="Normal 2 8 9 4 3" xfId="8636" xr:uid="{00000000-0005-0000-0000-000061280000}"/>
    <cellStyle name="Normal 2 8 9 4 3 2" xfId="32205" xr:uid="{00000000-0005-0000-0000-000062280000}"/>
    <cellStyle name="Normal 2 8 9 4 4" xfId="20412" xr:uid="{00000000-0005-0000-0000-000063280000}"/>
    <cellStyle name="Normal 2 8 9 4 5" xfId="26317" xr:uid="{00000000-0005-0000-0000-000064280000}"/>
    <cellStyle name="Normal 2 8 9 5" xfId="3484" xr:uid="{00000000-0005-0000-0000-000065280000}"/>
    <cellStyle name="Normal 2 8 9 5 2" xfId="15260" xr:uid="{00000000-0005-0000-0000-000066280000}"/>
    <cellStyle name="Normal 2 8 9 5 2 2" xfId="38829" xr:uid="{00000000-0005-0000-0000-000067280000}"/>
    <cellStyle name="Normal 2 8 9 5 3" xfId="9372" xr:uid="{00000000-0005-0000-0000-000068280000}"/>
    <cellStyle name="Normal 2 8 9 5 3 2" xfId="32941" xr:uid="{00000000-0005-0000-0000-000069280000}"/>
    <cellStyle name="Normal 2 8 9 5 4" xfId="21148" xr:uid="{00000000-0005-0000-0000-00006A280000}"/>
    <cellStyle name="Normal 2 8 9 5 5" xfId="27053" xr:uid="{00000000-0005-0000-0000-00006B280000}"/>
    <cellStyle name="Normal 2 8 9 6" xfId="4220" xr:uid="{00000000-0005-0000-0000-00006C280000}"/>
    <cellStyle name="Normal 2 8 9 6 2" xfId="15996" xr:uid="{00000000-0005-0000-0000-00006D280000}"/>
    <cellStyle name="Normal 2 8 9 6 2 2" xfId="39565" xr:uid="{00000000-0005-0000-0000-00006E280000}"/>
    <cellStyle name="Normal 2 8 9 6 3" xfId="10108" xr:uid="{00000000-0005-0000-0000-00006F280000}"/>
    <cellStyle name="Normal 2 8 9 6 3 2" xfId="33677" xr:uid="{00000000-0005-0000-0000-000070280000}"/>
    <cellStyle name="Normal 2 8 9 6 4" xfId="21884" xr:uid="{00000000-0005-0000-0000-000071280000}"/>
    <cellStyle name="Normal 2 8 9 6 5" xfId="27789" xr:uid="{00000000-0005-0000-0000-000072280000}"/>
    <cellStyle name="Normal 2 8 9 7" xfId="4956" xr:uid="{00000000-0005-0000-0000-000073280000}"/>
    <cellStyle name="Normal 2 8 9 7 2" xfId="16732" xr:uid="{00000000-0005-0000-0000-000074280000}"/>
    <cellStyle name="Normal 2 8 9 7 2 2" xfId="40301" xr:uid="{00000000-0005-0000-0000-000075280000}"/>
    <cellStyle name="Normal 2 8 9 7 3" xfId="10844" xr:uid="{00000000-0005-0000-0000-000076280000}"/>
    <cellStyle name="Normal 2 8 9 7 3 2" xfId="34413" xr:uid="{00000000-0005-0000-0000-000077280000}"/>
    <cellStyle name="Normal 2 8 9 7 4" xfId="22620" xr:uid="{00000000-0005-0000-0000-000078280000}"/>
    <cellStyle name="Normal 2 8 9 7 5" xfId="28525" xr:uid="{00000000-0005-0000-0000-000079280000}"/>
    <cellStyle name="Normal 2 8 9 8" xfId="5692" xr:uid="{00000000-0005-0000-0000-00007A280000}"/>
    <cellStyle name="Normal 2 8 9 8 2" xfId="17468" xr:uid="{00000000-0005-0000-0000-00007B280000}"/>
    <cellStyle name="Normal 2 8 9 8 2 2" xfId="41037" xr:uid="{00000000-0005-0000-0000-00007C280000}"/>
    <cellStyle name="Normal 2 8 9 8 3" xfId="11580" xr:uid="{00000000-0005-0000-0000-00007D280000}"/>
    <cellStyle name="Normal 2 8 9 8 3 2" xfId="35149" xr:uid="{00000000-0005-0000-0000-00007E280000}"/>
    <cellStyle name="Normal 2 8 9 8 4" xfId="23356" xr:uid="{00000000-0005-0000-0000-00007F280000}"/>
    <cellStyle name="Normal 2 8 9 8 5" xfId="29261" xr:uid="{00000000-0005-0000-0000-000080280000}"/>
    <cellStyle name="Normal 2 8 9 9" xfId="12316" xr:uid="{00000000-0005-0000-0000-000081280000}"/>
    <cellStyle name="Normal 2 8 9 9 2" xfId="35885" xr:uid="{00000000-0005-0000-0000-000082280000}"/>
    <cellStyle name="Normal 2 9" xfId="113" xr:uid="{00000000-0005-0000-0000-000083280000}"/>
    <cellStyle name="Normal 2 9 10" xfId="1708" xr:uid="{00000000-0005-0000-0000-000084280000}"/>
    <cellStyle name="Normal 2 9 10 2" xfId="13484" xr:uid="{00000000-0005-0000-0000-000085280000}"/>
    <cellStyle name="Normal 2 9 10 2 2" xfId="37053" xr:uid="{00000000-0005-0000-0000-000086280000}"/>
    <cellStyle name="Normal 2 9 10 3" xfId="7596" xr:uid="{00000000-0005-0000-0000-000087280000}"/>
    <cellStyle name="Normal 2 9 10 3 2" xfId="31165" xr:uid="{00000000-0005-0000-0000-000088280000}"/>
    <cellStyle name="Normal 2 9 10 4" xfId="19372" xr:uid="{00000000-0005-0000-0000-000089280000}"/>
    <cellStyle name="Normal 2 9 10 5" xfId="25277" xr:uid="{00000000-0005-0000-0000-00008A280000}"/>
    <cellStyle name="Normal 2 9 11" xfId="2444" xr:uid="{00000000-0005-0000-0000-00008B280000}"/>
    <cellStyle name="Normal 2 9 11 2" xfId="14220" xr:uid="{00000000-0005-0000-0000-00008C280000}"/>
    <cellStyle name="Normal 2 9 11 2 2" xfId="37789" xr:uid="{00000000-0005-0000-0000-00008D280000}"/>
    <cellStyle name="Normal 2 9 11 3" xfId="8332" xr:uid="{00000000-0005-0000-0000-00008E280000}"/>
    <cellStyle name="Normal 2 9 11 3 2" xfId="31901" xr:uid="{00000000-0005-0000-0000-00008F280000}"/>
    <cellStyle name="Normal 2 9 11 4" xfId="20108" xr:uid="{00000000-0005-0000-0000-000090280000}"/>
    <cellStyle name="Normal 2 9 11 5" xfId="26013" xr:uid="{00000000-0005-0000-0000-000091280000}"/>
    <cellStyle name="Normal 2 9 12" xfId="3180" xr:uid="{00000000-0005-0000-0000-000092280000}"/>
    <cellStyle name="Normal 2 9 12 2" xfId="14956" xr:uid="{00000000-0005-0000-0000-000093280000}"/>
    <cellStyle name="Normal 2 9 12 2 2" xfId="38525" xr:uid="{00000000-0005-0000-0000-000094280000}"/>
    <cellStyle name="Normal 2 9 12 3" xfId="9068" xr:uid="{00000000-0005-0000-0000-000095280000}"/>
    <cellStyle name="Normal 2 9 12 3 2" xfId="32637" xr:uid="{00000000-0005-0000-0000-000096280000}"/>
    <cellStyle name="Normal 2 9 12 4" xfId="20844" xr:uid="{00000000-0005-0000-0000-000097280000}"/>
    <cellStyle name="Normal 2 9 12 5" xfId="26749" xr:uid="{00000000-0005-0000-0000-000098280000}"/>
    <cellStyle name="Normal 2 9 13" xfId="3916" xr:uid="{00000000-0005-0000-0000-000099280000}"/>
    <cellStyle name="Normal 2 9 13 2" xfId="15692" xr:uid="{00000000-0005-0000-0000-00009A280000}"/>
    <cellStyle name="Normal 2 9 13 2 2" xfId="39261" xr:uid="{00000000-0005-0000-0000-00009B280000}"/>
    <cellStyle name="Normal 2 9 13 3" xfId="9804" xr:uid="{00000000-0005-0000-0000-00009C280000}"/>
    <cellStyle name="Normal 2 9 13 3 2" xfId="33373" xr:uid="{00000000-0005-0000-0000-00009D280000}"/>
    <cellStyle name="Normal 2 9 13 4" xfId="21580" xr:uid="{00000000-0005-0000-0000-00009E280000}"/>
    <cellStyle name="Normal 2 9 13 5" xfId="27485" xr:uid="{00000000-0005-0000-0000-00009F280000}"/>
    <cellStyle name="Normal 2 9 14" xfId="4652" xr:uid="{00000000-0005-0000-0000-0000A0280000}"/>
    <cellStyle name="Normal 2 9 14 2" xfId="16428" xr:uid="{00000000-0005-0000-0000-0000A1280000}"/>
    <cellStyle name="Normal 2 9 14 2 2" xfId="39997" xr:uid="{00000000-0005-0000-0000-0000A2280000}"/>
    <cellStyle name="Normal 2 9 14 3" xfId="10540" xr:uid="{00000000-0005-0000-0000-0000A3280000}"/>
    <cellStyle name="Normal 2 9 14 3 2" xfId="34109" xr:uid="{00000000-0005-0000-0000-0000A4280000}"/>
    <cellStyle name="Normal 2 9 14 4" xfId="22316" xr:uid="{00000000-0005-0000-0000-0000A5280000}"/>
    <cellStyle name="Normal 2 9 14 5" xfId="28221" xr:uid="{00000000-0005-0000-0000-0000A6280000}"/>
    <cellStyle name="Normal 2 9 15" xfId="5388" xr:uid="{00000000-0005-0000-0000-0000A7280000}"/>
    <cellStyle name="Normal 2 9 15 2" xfId="17164" xr:uid="{00000000-0005-0000-0000-0000A8280000}"/>
    <cellStyle name="Normal 2 9 15 2 2" xfId="40733" xr:uid="{00000000-0005-0000-0000-0000A9280000}"/>
    <cellStyle name="Normal 2 9 15 3" xfId="11276" xr:uid="{00000000-0005-0000-0000-0000AA280000}"/>
    <cellStyle name="Normal 2 9 15 3 2" xfId="34845" xr:uid="{00000000-0005-0000-0000-0000AB280000}"/>
    <cellStyle name="Normal 2 9 15 4" xfId="23052" xr:uid="{00000000-0005-0000-0000-0000AC280000}"/>
    <cellStyle name="Normal 2 9 15 5" xfId="28957" xr:uid="{00000000-0005-0000-0000-0000AD280000}"/>
    <cellStyle name="Normal 2 9 16" xfId="12012" xr:uid="{00000000-0005-0000-0000-0000AE280000}"/>
    <cellStyle name="Normal 2 9 16 2" xfId="35581" xr:uid="{00000000-0005-0000-0000-0000AF280000}"/>
    <cellStyle name="Normal 2 9 17" xfId="6124" xr:uid="{00000000-0005-0000-0000-0000B0280000}"/>
    <cellStyle name="Normal 2 9 17 2" xfId="29693" xr:uid="{00000000-0005-0000-0000-0000B1280000}"/>
    <cellStyle name="Normal 2 9 18" xfId="17900" xr:uid="{00000000-0005-0000-0000-0000B2280000}"/>
    <cellStyle name="Normal 2 9 19" xfId="23805" xr:uid="{00000000-0005-0000-0000-0000B3280000}"/>
    <cellStyle name="Normal 2 9 2" xfId="208" xr:uid="{00000000-0005-0000-0000-0000B4280000}"/>
    <cellStyle name="Normal 2 9 2 10" xfId="2456" xr:uid="{00000000-0005-0000-0000-0000B5280000}"/>
    <cellStyle name="Normal 2 9 2 10 2" xfId="14232" xr:uid="{00000000-0005-0000-0000-0000B6280000}"/>
    <cellStyle name="Normal 2 9 2 10 2 2" xfId="37801" xr:uid="{00000000-0005-0000-0000-0000B7280000}"/>
    <cellStyle name="Normal 2 9 2 10 3" xfId="8344" xr:uid="{00000000-0005-0000-0000-0000B8280000}"/>
    <cellStyle name="Normal 2 9 2 10 3 2" xfId="31913" xr:uid="{00000000-0005-0000-0000-0000B9280000}"/>
    <cellStyle name="Normal 2 9 2 10 4" xfId="20120" xr:uid="{00000000-0005-0000-0000-0000BA280000}"/>
    <cellStyle name="Normal 2 9 2 10 5" xfId="26025" xr:uid="{00000000-0005-0000-0000-0000BB280000}"/>
    <cellStyle name="Normal 2 9 2 11" xfId="3192" xr:uid="{00000000-0005-0000-0000-0000BC280000}"/>
    <cellStyle name="Normal 2 9 2 11 2" xfId="14968" xr:uid="{00000000-0005-0000-0000-0000BD280000}"/>
    <cellStyle name="Normal 2 9 2 11 2 2" xfId="38537" xr:uid="{00000000-0005-0000-0000-0000BE280000}"/>
    <cellStyle name="Normal 2 9 2 11 3" xfId="9080" xr:uid="{00000000-0005-0000-0000-0000BF280000}"/>
    <cellStyle name="Normal 2 9 2 11 3 2" xfId="32649" xr:uid="{00000000-0005-0000-0000-0000C0280000}"/>
    <cellStyle name="Normal 2 9 2 11 4" xfId="20856" xr:uid="{00000000-0005-0000-0000-0000C1280000}"/>
    <cellStyle name="Normal 2 9 2 11 5" xfId="26761" xr:uid="{00000000-0005-0000-0000-0000C2280000}"/>
    <cellStyle name="Normal 2 9 2 12" xfId="3928" xr:uid="{00000000-0005-0000-0000-0000C3280000}"/>
    <cellStyle name="Normal 2 9 2 12 2" xfId="15704" xr:uid="{00000000-0005-0000-0000-0000C4280000}"/>
    <cellStyle name="Normal 2 9 2 12 2 2" xfId="39273" xr:uid="{00000000-0005-0000-0000-0000C5280000}"/>
    <cellStyle name="Normal 2 9 2 12 3" xfId="9816" xr:uid="{00000000-0005-0000-0000-0000C6280000}"/>
    <cellStyle name="Normal 2 9 2 12 3 2" xfId="33385" xr:uid="{00000000-0005-0000-0000-0000C7280000}"/>
    <cellStyle name="Normal 2 9 2 12 4" xfId="21592" xr:uid="{00000000-0005-0000-0000-0000C8280000}"/>
    <cellStyle name="Normal 2 9 2 12 5" xfId="27497" xr:uid="{00000000-0005-0000-0000-0000C9280000}"/>
    <cellStyle name="Normal 2 9 2 13" xfId="4664" xr:uid="{00000000-0005-0000-0000-0000CA280000}"/>
    <cellStyle name="Normal 2 9 2 13 2" xfId="16440" xr:uid="{00000000-0005-0000-0000-0000CB280000}"/>
    <cellStyle name="Normal 2 9 2 13 2 2" xfId="40009" xr:uid="{00000000-0005-0000-0000-0000CC280000}"/>
    <cellStyle name="Normal 2 9 2 13 3" xfId="10552" xr:uid="{00000000-0005-0000-0000-0000CD280000}"/>
    <cellStyle name="Normal 2 9 2 13 3 2" xfId="34121" xr:uid="{00000000-0005-0000-0000-0000CE280000}"/>
    <cellStyle name="Normal 2 9 2 13 4" xfId="22328" xr:uid="{00000000-0005-0000-0000-0000CF280000}"/>
    <cellStyle name="Normal 2 9 2 13 5" xfId="28233" xr:uid="{00000000-0005-0000-0000-0000D0280000}"/>
    <cellStyle name="Normal 2 9 2 14" xfId="5400" xr:uid="{00000000-0005-0000-0000-0000D1280000}"/>
    <cellStyle name="Normal 2 9 2 14 2" xfId="17176" xr:uid="{00000000-0005-0000-0000-0000D2280000}"/>
    <cellStyle name="Normal 2 9 2 14 2 2" xfId="40745" xr:uid="{00000000-0005-0000-0000-0000D3280000}"/>
    <cellStyle name="Normal 2 9 2 14 3" xfId="11288" xr:uid="{00000000-0005-0000-0000-0000D4280000}"/>
    <cellStyle name="Normal 2 9 2 14 3 2" xfId="34857" xr:uid="{00000000-0005-0000-0000-0000D5280000}"/>
    <cellStyle name="Normal 2 9 2 14 4" xfId="23064" xr:uid="{00000000-0005-0000-0000-0000D6280000}"/>
    <cellStyle name="Normal 2 9 2 14 5" xfId="28969" xr:uid="{00000000-0005-0000-0000-0000D7280000}"/>
    <cellStyle name="Normal 2 9 2 15" xfId="12024" xr:uid="{00000000-0005-0000-0000-0000D8280000}"/>
    <cellStyle name="Normal 2 9 2 15 2" xfId="35593" xr:uid="{00000000-0005-0000-0000-0000D9280000}"/>
    <cellStyle name="Normal 2 9 2 16" xfId="6136" xr:uid="{00000000-0005-0000-0000-0000DA280000}"/>
    <cellStyle name="Normal 2 9 2 16 2" xfId="29705" xr:uid="{00000000-0005-0000-0000-0000DB280000}"/>
    <cellStyle name="Normal 2 9 2 17" xfId="17912" xr:uid="{00000000-0005-0000-0000-0000DC280000}"/>
    <cellStyle name="Normal 2 9 2 18" xfId="23817" xr:uid="{00000000-0005-0000-0000-0000DD280000}"/>
    <cellStyle name="Normal 2 9 2 19" xfId="41481" xr:uid="{00000000-0005-0000-0000-0000DE280000}"/>
    <cellStyle name="Normal 2 9 2 2" xfId="232" xr:uid="{00000000-0005-0000-0000-0000DF280000}"/>
    <cellStyle name="Normal 2 9 2 2 10" xfId="3216" xr:uid="{00000000-0005-0000-0000-0000E0280000}"/>
    <cellStyle name="Normal 2 9 2 2 10 2" xfId="14992" xr:uid="{00000000-0005-0000-0000-0000E1280000}"/>
    <cellStyle name="Normal 2 9 2 2 10 2 2" xfId="38561" xr:uid="{00000000-0005-0000-0000-0000E2280000}"/>
    <cellStyle name="Normal 2 9 2 2 10 3" xfId="9104" xr:uid="{00000000-0005-0000-0000-0000E3280000}"/>
    <cellStyle name="Normal 2 9 2 2 10 3 2" xfId="32673" xr:uid="{00000000-0005-0000-0000-0000E4280000}"/>
    <cellStyle name="Normal 2 9 2 2 10 4" xfId="20880" xr:uid="{00000000-0005-0000-0000-0000E5280000}"/>
    <cellStyle name="Normal 2 9 2 2 10 5" xfId="26785" xr:uid="{00000000-0005-0000-0000-0000E6280000}"/>
    <cellStyle name="Normal 2 9 2 2 11" xfId="3952" xr:uid="{00000000-0005-0000-0000-0000E7280000}"/>
    <cellStyle name="Normal 2 9 2 2 11 2" xfId="15728" xr:uid="{00000000-0005-0000-0000-0000E8280000}"/>
    <cellStyle name="Normal 2 9 2 2 11 2 2" xfId="39297" xr:uid="{00000000-0005-0000-0000-0000E9280000}"/>
    <cellStyle name="Normal 2 9 2 2 11 3" xfId="9840" xr:uid="{00000000-0005-0000-0000-0000EA280000}"/>
    <cellStyle name="Normal 2 9 2 2 11 3 2" xfId="33409" xr:uid="{00000000-0005-0000-0000-0000EB280000}"/>
    <cellStyle name="Normal 2 9 2 2 11 4" xfId="21616" xr:uid="{00000000-0005-0000-0000-0000EC280000}"/>
    <cellStyle name="Normal 2 9 2 2 11 5" xfId="27521" xr:uid="{00000000-0005-0000-0000-0000ED280000}"/>
    <cellStyle name="Normal 2 9 2 2 12" xfId="4688" xr:uid="{00000000-0005-0000-0000-0000EE280000}"/>
    <cellStyle name="Normal 2 9 2 2 12 2" xfId="16464" xr:uid="{00000000-0005-0000-0000-0000EF280000}"/>
    <cellStyle name="Normal 2 9 2 2 12 2 2" xfId="40033" xr:uid="{00000000-0005-0000-0000-0000F0280000}"/>
    <cellStyle name="Normal 2 9 2 2 12 3" xfId="10576" xr:uid="{00000000-0005-0000-0000-0000F1280000}"/>
    <cellStyle name="Normal 2 9 2 2 12 3 2" xfId="34145" xr:uid="{00000000-0005-0000-0000-0000F2280000}"/>
    <cellStyle name="Normal 2 9 2 2 12 4" xfId="22352" xr:uid="{00000000-0005-0000-0000-0000F3280000}"/>
    <cellStyle name="Normal 2 9 2 2 12 5" xfId="28257" xr:uid="{00000000-0005-0000-0000-0000F4280000}"/>
    <cellStyle name="Normal 2 9 2 2 13" xfId="5424" xr:uid="{00000000-0005-0000-0000-0000F5280000}"/>
    <cellStyle name="Normal 2 9 2 2 13 2" xfId="17200" xr:uid="{00000000-0005-0000-0000-0000F6280000}"/>
    <cellStyle name="Normal 2 9 2 2 13 2 2" xfId="40769" xr:uid="{00000000-0005-0000-0000-0000F7280000}"/>
    <cellStyle name="Normal 2 9 2 2 13 3" xfId="11312" xr:uid="{00000000-0005-0000-0000-0000F8280000}"/>
    <cellStyle name="Normal 2 9 2 2 13 3 2" xfId="34881" xr:uid="{00000000-0005-0000-0000-0000F9280000}"/>
    <cellStyle name="Normal 2 9 2 2 13 4" xfId="23088" xr:uid="{00000000-0005-0000-0000-0000FA280000}"/>
    <cellStyle name="Normal 2 9 2 2 13 5" xfId="28993" xr:uid="{00000000-0005-0000-0000-0000FB280000}"/>
    <cellStyle name="Normal 2 9 2 2 14" xfId="12048" xr:uid="{00000000-0005-0000-0000-0000FC280000}"/>
    <cellStyle name="Normal 2 9 2 2 14 2" xfId="35617" xr:uid="{00000000-0005-0000-0000-0000FD280000}"/>
    <cellStyle name="Normal 2 9 2 2 15" xfId="6160" xr:uid="{00000000-0005-0000-0000-0000FE280000}"/>
    <cellStyle name="Normal 2 9 2 2 15 2" xfId="29729" xr:uid="{00000000-0005-0000-0000-0000FF280000}"/>
    <cellStyle name="Normal 2 9 2 2 16" xfId="17936" xr:uid="{00000000-0005-0000-0000-000000290000}"/>
    <cellStyle name="Normal 2 9 2 2 17" xfId="23841" xr:uid="{00000000-0005-0000-0000-000001290000}"/>
    <cellStyle name="Normal 2 9 2 2 18" xfId="41505" xr:uid="{00000000-0005-0000-0000-000002290000}"/>
    <cellStyle name="Normal 2 9 2 2 2" xfId="328" xr:uid="{00000000-0005-0000-0000-000003290000}"/>
    <cellStyle name="Normal 2 9 2 2 2 10" xfId="4784" xr:uid="{00000000-0005-0000-0000-000004290000}"/>
    <cellStyle name="Normal 2 9 2 2 2 10 2" xfId="16560" xr:uid="{00000000-0005-0000-0000-000005290000}"/>
    <cellStyle name="Normal 2 9 2 2 2 10 2 2" xfId="40129" xr:uid="{00000000-0005-0000-0000-000006290000}"/>
    <cellStyle name="Normal 2 9 2 2 2 10 3" xfId="10672" xr:uid="{00000000-0005-0000-0000-000007290000}"/>
    <cellStyle name="Normal 2 9 2 2 2 10 3 2" xfId="34241" xr:uid="{00000000-0005-0000-0000-000008290000}"/>
    <cellStyle name="Normal 2 9 2 2 2 10 4" xfId="22448" xr:uid="{00000000-0005-0000-0000-000009290000}"/>
    <cellStyle name="Normal 2 9 2 2 2 10 5" xfId="28353" xr:uid="{00000000-0005-0000-0000-00000A290000}"/>
    <cellStyle name="Normal 2 9 2 2 2 11" xfId="5520" xr:uid="{00000000-0005-0000-0000-00000B290000}"/>
    <cellStyle name="Normal 2 9 2 2 2 11 2" xfId="17296" xr:uid="{00000000-0005-0000-0000-00000C290000}"/>
    <cellStyle name="Normal 2 9 2 2 2 11 2 2" xfId="40865" xr:uid="{00000000-0005-0000-0000-00000D290000}"/>
    <cellStyle name="Normal 2 9 2 2 2 11 3" xfId="11408" xr:uid="{00000000-0005-0000-0000-00000E290000}"/>
    <cellStyle name="Normal 2 9 2 2 2 11 3 2" xfId="34977" xr:uid="{00000000-0005-0000-0000-00000F290000}"/>
    <cellStyle name="Normal 2 9 2 2 2 11 4" xfId="23184" xr:uid="{00000000-0005-0000-0000-000010290000}"/>
    <cellStyle name="Normal 2 9 2 2 2 11 5" xfId="29089" xr:uid="{00000000-0005-0000-0000-000011290000}"/>
    <cellStyle name="Normal 2 9 2 2 2 12" xfId="12144" xr:uid="{00000000-0005-0000-0000-000012290000}"/>
    <cellStyle name="Normal 2 9 2 2 2 12 2" xfId="35713" xr:uid="{00000000-0005-0000-0000-000013290000}"/>
    <cellStyle name="Normal 2 9 2 2 2 13" xfId="6256" xr:uid="{00000000-0005-0000-0000-000014290000}"/>
    <cellStyle name="Normal 2 9 2 2 2 13 2" xfId="29825" xr:uid="{00000000-0005-0000-0000-000015290000}"/>
    <cellStyle name="Normal 2 9 2 2 2 14" xfId="18032" xr:uid="{00000000-0005-0000-0000-000016290000}"/>
    <cellStyle name="Normal 2 9 2 2 2 15" xfId="23937" xr:uid="{00000000-0005-0000-0000-000017290000}"/>
    <cellStyle name="Normal 2 9 2 2 2 16" xfId="41601" xr:uid="{00000000-0005-0000-0000-000018290000}"/>
    <cellStyle name="Normal 2 9 2 2 2 2" xfId="390" xr:uid="{00000000-0005-0000-0000-000019290000}"/>
    <cellStyle name="Normal 2 9 2 2 2 2 10" xfId="12194" xr:uid="{00000000-0005-0000-0000-00001A290000}"/>
    <cellStyle name="Normal 2 9 2 2 2 2 10 2" xfId="35763" xr:uid="{00000000-0005-0000-0000-00001B290000}"/>
    <cellStyle name="Normal 2 9 2 2 2 2 11" xfId="6306" xr:uid="{00000000-0005-0000-0000-00001C290000}"/>
    <cellStyle name="Normal 2 9 2 2 2 2 11 2" xfId="29875" xr:uid="{00000000-0005-0000-0000-00001D290000}"/>
    <cellStyle name="Normal 2 9 2 2 2 2 12" xfId="18082" xr:uid="{00000000-0005-0000-0000-00001E290000}"/>
    <cellStyle name="Normal 2 9 2 2 2 2 13" xfId="23987" xr:uid="{00000000-0005-0000-0000-00001F290000}"/>
    <cellStyle name="Normal 2 9 2 2 2 2 14" xfId="41651" xr:uid="{00000000-0005-0000-0000-000020290000}"/>
    <cellStyle name="Normal 2 9 2 2 2 2 2" xfId="835" xr:uid="{00000000-0005-0000-0000-000021290000}"/>
    <cellStyle name="Normal 2 9 2 2 2 2 2 10" xfId="6748" xr:uid="{00000000-0005-0000-0000-000022290000}"/>
    <cellStyle name="Normal 2 9 2 2 2 2 2 10 2" xfId="30317" xr:uid="{00000000-0005-0000-0000-000023290000}"/>
    <cellStyle name="Normal 2 9 2 2 2 2 2 11" xfId="18524" xr:uid="{00000000-0005-0000-0000-000024290000}"/>
    <cellStyle name="Normal 2 9 2 2 2 2 2 12" xfId="24429" xr:uid="{00000000-0005-0000-0000-000025290000}"/>
    <cellStyle name="Normal 2 9 2 2 2 2 2 13" xfId="42093" xr:uid="{00000000-0005-0000-0000-000026290000}"/>
    <cellStyle name="Normal 2 9 2 2 2 2 2 2" xfId="1595" xr:uid="{00000000-0005-0000-0000-000027290000}"/>
    <cellStyle name="Normal 2 9 2 2 2 2 2 2 2" xfId="13372" xr:uid="{00000000-0005-0000-0000-000028290000}"/>
    <cellStyle name="Normal 2 9 2 2 2 2 2 2 2 2" xfId="36941" xr:uid="{00000000-0005-0000-0000-000029290000}"/>
    <cellStyle name="Normal 2 9 2 2 2 2 2 2 3" xfId="7484" xr:uid="{00000000-0005-0000-0000-00002A290000}"/>
    <cellStyle name="Normal 2 9 2 2 2 2 2 2 3 2" xfId="31053" xr:uid="{00000000-0005-0000-0000-00002B290000}"/>
    <cellStyle name="Normal 2 9 2 2 2 2 2 2 4" xfId="19260" xr:uid="{00000000-0005-0000-0000-00002C290000}"/>
    <cellStyle name="Normal 2 9 2 2 2 2 2 2 5" xfId="25165" xr:uid="{00000000-0005-0000-0000-00002D290000}"/>
    <cellStyle name="Normal 2 9 2 2 2 2 2 3" xfId="2332" xr:uid="{00000000-0005-0000-0000-00002E290000}"/>
    <cellStyle name="Normal 2 9 2 2 2 2 2 3 2" xfId="14108" xr:uid="{00000000-0005-0000-0000-00002F290000}"/>
    <cellStyle name="Normal 2 9 2 2 2 2 2 3 2 2" xfId="37677" xr:uid="{00000000-0005-0000-0000-000030290000}"/>
    <cellStyle name="Normal 2 9 2 2 2 2 2 3 3" xfId="8220" xr:uid="{00000000-0005-0000-0000-000031290000}"/>
    <cellStyle name="Normal 2 9 2 2 2 2 2 3 3 2" xfId="31789" xr:uid="{00000000-0005-0000-0000-000032290000}"/>
    <cellStyle name="Normal 2 9 2 2 2 2 2 3 4" xfId="19996" xr:uid="{00000000-0005-0000-0000-000033290000}"/>
    <cellStyle name="Normal 2 9 2 2 2 2 2 3 5" xfId="25901" xr:uid="{00000000-0005-0000-0000-000034290000}"/>
    <cellStyle name="Normal 2 9 2 2 2 2 2 4" xfId="3068" xr:uid="{00000000-0005-0000-0000-000035290000}"/>
    <cellStyle name="Normal 2 9 2 2 2 2 2 4 2" xfId="14844" xr:uid="{00000000-0005-0000-0000-000036290000}"/>
    <cellStyle name="Normal 2 9 2 2 2 2 2 4 2 2" xfId="38413" xr:uid="{00000000-0005-0000-0000-000037290000}"/>
    <cellStyle name="Normal 2 9 2 2 2 2 2 4 3" xfId="8956" xr:uid="{00000000-0005-0000-0000-000038290000}"/>
    <cellStyle name="Normal 2 9 2 2 2 2 2 4 3 2" xfId="32525" xr:uid="{00000000-0005-0000-0000-000039290000}"/>
    <cellStyle name="Normal 2 9 2 2 2 2 2 4 4" xfId="20732" xr:uid="{00000000-0005-0000-0000-00003A290000}"/>
    <cellStyle name="Normal 2 9 2 2 2 2 2 4 5" xfId="26637" xr:uid="{00000000-0005-0000-0000-00003B290000}"/>
    <cellStyle name="Normal 2 9 2 2 2 2 2 5" xfId="3804" xr:uid="{00000000-0005-0000-0000-00003C290000}"/>
    <cellStyle name="Normal 2 9 2 2 2 2 2 5 2" xfId="15580" xr:uid="{00000000-0005-0000-0000-00003D290000}"/>
    <cellStyle name="Normal 2 9 2 2 2 2 2 5 2 2" xfId="39149" xr:uid="{00000000-0005-0000-0000-00003E290000}"/>
    <cellStyle name="Normal 2 9 2 2 2 2 2 5 3" xfId="9692" xr:uid="{00000000-0005-0000-0000-00003F290000}"/>
    <cellStyle name="Normal 2 9 2 2 2 2 2 5 3 2" xfId="33261" xr:uid="{00000000-0005-0000-0000-000040290000}"/>
    <cellStyle name="Normal 2 9 2 2 2 2 2 5 4" xfId="21468" xr:uid="{00000000-0005-0000-0000-000041290000}"/>
    <cellStyle name="Normal 2 9 2 2 2 2 2 5 5" xfId="27373" xr:uid="{00000000-0005-0000-0000-000042290000}"/>
    <cellStyle name="Normal 2 9 2 2 2 2 2 6" xfId="4540" xr:uid="{00000000-0005-0000-0000-000043290000}"/>
    <cellStyle name="Normal 2 9 2 2 2 2 2 6 2" xfId="16316" xr:uid="{00000000-0005-0000-0000-000044290000}"/>
    <cellStyle name="Normal 2 9 2 2 2 2 2 6 2 2" xfId="39885" xr:uid="{00000000-0005-0000-0000-000045290000}"/>
    <cellStyle name="Normal 2 9 2 2 2 2 2 6 3" xfId="10428" xr:uid="{00000000-0005-0000-0000-000046290000}"/>
    <cellStyle name="Normal 2 9 2 2 2 2 2 6 3 2" xfId="33997" xr:uid="{00000000-0005-0000-0000-000047290000}"/>
    <cellStyle name="Normal 2 9 2 2 2 2 2 6 4" xfId="22204" xr:uid="{00000000-0005-0000-0000-000048290000}"/>
    <cellStyle name="Normal 2 9 2 2 2 2 2 6 5" xfId="28109" xr:uid="{00000000-0005-0000-0000-000049290000}"/>
    <cellStyle name="Normal 2 9 2 2 2 2 2 7" xfId="5276" xr:uid="{00000000-0005-0000-0000-00004A290000}"/>
    <cellStyle name="Normal 2 9 2 2 2 2 2 7 2" xfId="17052" xr:uid="{00000000-0005-0000-0000-00004B290000}"/>
    <cellStyle name="Normal 2 9 2 2 2 2 2 7 2 2" xfId="40621" xr:uid="{00000000-0005-0000-0000-00004C290000}"/>
    <cellStyle name="Normal 2 9 2 2 2 2 2 7 3" xfId="11164" xr:uid="{00000000-0005-0000-0000-00004D290000}"/>
    <cellStyle name="Normal 2 9 2 2 2 2 2 7 3 2" xfId="34733" xr:uid="{00000000-0005-0000-0000-00004E290000}"/>
    <cellStyle name="Normal 2 9 2 2 2 2 2 7 4" xfId="22940" xr:uid="{00000000-0005-0000-0000-00004F290000}"/>
    <cellStyle name="Normal 2 9 2 2 2 2 2 7 5" xfId="28845" xr:uid="{00000000-0005-0000-0000-000050290000}"/>
    <cellStyle name="Normal 2 9 2 2 2 2 2 8" xfId="6012" xr:uid="{00000000-0005-0000-0000-000051290000}"/>
    <cellStyle name="Normal 2 9 2 2 2 2 2 8 2" xfId="17788" xr:uid="{00000000-0005-0000-0000-000052290000}"/>
    <cellStyle name="Normal 2 9 2 2 2 2 2 8 2 2" xfId="41357" xr:uid="{00000000-0005-0000-0000-000053290000}"/>
    <cellStyle name="Normal 2 9 2 2 2 2 2 8 3" xfId="11900" xr:uid="{00000000-0005-0000-0000-000054290000}"/>
    <cellStyle name="Normal 2 9 2 2 2 2 2 8 3 2" xfId="35469" xr:uid="{00000000-0005-0000-0000-000055290000}"/>
    <cellStyle name="Normal 2 9 2 2 2 2 2 8 4" xfId="23676" xr:uid="{00000000-0005-0000-0000-000056290000}"/>
    <cellStyle name="Normal 2 9 2 2 2 2 2 8 5" xfId="29581" xr:uid="{00000000-0005-0000-0000-000057290000}"/>
    <cellStyle name="Normal 2 9 2 2 2 2 2 9" xfId="12636" xr:uid="{00000000-0005-0000-0000-000058290000}"/>
    <cellStyle name="Normal 2 9 2 2 2 2 2 9 2" xfId="36205" xr:uid="{00000000-0005-0000-0000-000059290000}"/>
    <cellStyle name="Normal 2 9 2 2 2 2 3" xfId="1152" xr:uid="{00000000-0005-0000-0000-00005A290000}"/>
    <cellStyle name="Normal 2 9 2 2 2 2 3 2" xfId="12930" xr:uid="{00000000-0005-0000-0000-00005B290000}"/>
    <cellStyle name="Normal 2 9 2 2 2 2 3 2 2" xfId="36499" xr:uid="{00000000-0005-0000-0000-00005C290000}"/>
    <cellStyle name="Normal 2 9 2 2 2 2 3 3" xfId="7042" xr:uid="{00000000-0005-0000-0000-00005D290000}"/>
    <cellStyle name="Normal 2 9 2 2 2 2 3 3 2" xfId="30611" xr:uid="{00000000-0005-0000-0000-00005E290000}"/>
    <cellStyle name="Normal 2 9 2 2 2 2 3 4" xfId="18818" xr:uid="{00000000-0005-0000-0000-00005F290000}"/>
    <cellStyle name="Normal 2 9 2 2 2 2 3 5" xfId="24723" xr:uid="{00000000-0005-0000-0000-000060290000}"/>
    <cellStyle name="Normal 2 9 2 2 2 2 4" xfId="1890" xr:uid="{00000000-0005-0000-0000-000061290000}"/>
    <cellStyle name="Normal 2 9 2 2 2 2 4 2" xfId="13666" xr:uid="{00000000-0005-0000-0000-000062290000}"/>
    <cellStyle name="Normal 2 9 2 2 2 2 4 2 2" xfId="37235" xr:uid="{00000000-0005-0000-0000-000063290000}"/>
    <cellStyle name="Normal 2 9 2 2 2 2 4 3" xfId="7778" xr:uid="{00000000-0005-0000-0000-000064290000}"/>
    <cellStyle name="Normal 2 9 2 2 2 2 4 3 2" xfId="31347" xr:uid="{00000000-0005-0000-0000-000065290000}"/>
    <cellStyle name="Normal 2 9 2 2 2 2 4 4" xfId="19554" xr:uid="{00000000-0005-0000-0000-000066290000}"/>
    <cellStyle name="Normal 2 9 2 2 2 2 4 5" xfId="25459" xr:uid="{00000000-0005-0000-0000-000067290000}"/>
    <cellStyle name="Normal 2 9 2 2 2 2 5" xfId="2626" xr:uid="{00000000-0005-0000-0000-000068290000}"/>
    <cellStyle name="Normal 2 9 2 2 2 2 5 2" xfId="14402" xr:uid="{00000000-0005-0000-0000-000069290000}"/>
    <cellStyle name="Normal 2 9 2 2 2 2 5 2 2" xfId="37971" xr:uid="{00000000-0005-0000-0000-00006A290000}"/>
    <cellStyle name="Normal 2 9 2 2 2 2 5 3" xfId="8514" xr:uid="{00000000-0005-0000-0000-00006B290000}"/>
    <cellStyle name="Normal 2 9 2 2 2 2 5 3 2" xfId="32083" xr:uid="{00000000-0005-0000-0000-00006C290000}"/>
    <cellStyle name="Normal 2 9 2 2 2 2 5 4" xfId="20290" xr:uid="{00000000-0005-0000-0000-00006D290000}"/>
    <cellStyle name="Normal 2 9 2 2 2 2 5 5" xfId="26195" xr:uid="{00000000-0005-0000-0000-00006E290000}"/>
    <cellStyle name="Normal 2 9 2 2 2 2 6" xfId="3362" xr:uid="{00000000-0005-0000-0000-00006F290000}"/>
    <cellStyle name="Normal 2 9 2 2 2 2 6 2" xfId="15138" xr:uid="{00000000-0005-0000-0000-000070290000}"/>
    <cellStyle name="Normal 2 9 2 2 2 2 6 2 2" xfId="38707" xr:uid="{00000000-0005-0000-0000-000071290000}"/>
    <cellStyle name="Normal 2 9 2 2 2 2 6 3" xfId="9250" xr:uid="{00000000-0005-0000-0000-000072290000}"/>
    <cellStyle name="Normal 2 9 2 2 2 2 6 3 2" xfId="32819" xr:uid="{00000000-0005-0000-0000-000073290000}"/>
    <cellStyle name="Normal 2 9 2 2 2 2 6 4" xfId="21026" xr:uid="{00000000-0005-0000-0000-000074290000}"/>
    <cellStyle name="Normal 2 9 2 2 2 2 6 5" xfId="26931" xr:uid="{00000000-0005-0000-0000-000075290000}"/>
    <cellStyle name="Normal 2 9 2 2 2 2 7" xfId="4098" xr:uid="{00000000-0005-0000-0000-000076290000}"/>
    <cellStyle name="Normal 2 9 2 2 2 2 7 2" xfId="15874" xr:uid="{00000000-0005-0000-0000-000077290000}"/>
    <cellStyle name="Normal 2 9 2 2 2 2 7 2 2" xfId="39443" xr:uid="{00000000-0005-0000-0000-000078290000}"/>
    <cellStyle name="Normal 2 9 2 2 2 2 7 3" xfId="9986" xr:uid="{00000000-0005-0000-0000-000079290000}"/>
    <cellStyle name="Normal 2 9 2 2 2 2 7 3 2" xfId="33555" xr:uid="{00000000-0005-0000-0000-00007A290000}"/>
    <cellStyle name="Normal 2 9 2 2 2 2 7 4" xfId="21762" xr:uid="{00000000-0005-0000-0000-00007B290000}"/>
    <cellStyle name="Normal 2 9 2 2 2 2 7 5" xfId="27667" xr:uid="{00000000-0005-0000-0000-00007C290000}"/>
    <cellStyle name="Normal 2 9 2 2 2 2 8" xfId="4834" xr:uid="{00000000-0005-0000-0000-00007D290000}"/>
    <cellStyle name="Normal 2 9 2 2 2 2 8 2" xfId="16610" xr:uid="{00000000-0005-0000-0000-00007E290000}"/>
    <cellStyle name="Normal 2 9 2 2 2 2 8 2 2" xfId="40179" xr:uid="{00000000-0005-0000-0000-00007F290000}"/>
    <cellStyle name="Normal 2 9 2 2 2 2 8 3" xfId="10722" xr:uid="{00000000-0005-0000-0000-000080290000}"/>
    <cellStyle name="Normal 2 9 2 2 2 2 8 3 2" xfId="34291" xr:uid="{00000000-0005-0000-0000-000081290000}"/>
    <cellStyle name="Normal 2 9 2 2 2 2 8 4" xfId="22498" xr:uid="{00000000-0005-0000-0000-000082290000}"/>
    <cellStyle name="Normal 2 9 2 2 2 2 8 5" xfId="28403" xr:uid="{00000000-0005-0000-0000-000083290000}"/>
    <cellStyle name="Normal 2 9 2 2 2 2 9" xfId="5570" xr:uid="{00000000-0005-0000-0000-000084290000}"/>
    <cellStyle name="Normal 2 9 2 2 2 2 9 2" xfId="17346" xr:uid="{00000000-0005-0000-0000-000085290000}"/>
    <cellStyle name="Normal 2 9 2 2 2 2 9 2 2" xfId="40915" xr:uid="{00000000-0005-0000-0000-000086290000}"/>
    <cellStyle name="Normal 2 9 2 2 2 2 9 3" xfId="11458" xr:uid="{00000000-0005-0000-0000-000087290000}"/>
    <cellStyle name="Normal 2 9 2 2 2 2 9 3 2" xfId="35027" xr:uid="{00000000-0005-0000-0000-000088290000}"/>
    <cellStyle name="Normal 2 9 2 2 2 2 9 4" xfId="23234" xr:uid="{00000000-0005-0000-0000-000089290000}"/>
    <cellStyle name="Normal 2 9 2 2 2 2 9 5" xfId="29139" xr:uid="{00000000-0005-0000-0000-00008A290000}"/>
    <cellStyle name="Normal 2 9 2 2 2 3" xfId="784" xr:uid="{00000000-0005-0000-0000-00008B290000}"/>
    <cellStyle name="Normal 2 9 2 2 2 3 10" xfId="6698" xr:uid="{00000000-0005-0000-0000-00008C290000}"/>
    <cellStyle name="Normal 2 9 2 2 2 3 10 2" xfId="30267" xr:uid="{00000000-0005-0000-0000-00008D290000}"/>
    <cellStyle name="Normal 2 9 2 2 2 3 11" xfId="18474" xr:uid="{00000000-0005-0000-0000-00008E290000}"/>
    <cellStyle name="Normal 2 9 2 2 2 3 12" xfId="24379" xr:uid="{00000000-0005-0000-0000-00008F290000}"/>
    <cellStyle name="Normal 2 9 2 2 2 3 13" xfId="42043" xr:uid="{00000000-0005-0000-0000-000090290000}"/>
    <cellStyle name="Normal 2 9 2 2 2 3 2" xfId="1545" xr:uid="{00000000-0005-0000-0000-000091290000}"/>
    <cellStyle name="Normal 2 9 2 2 2 3 2 2" xfId="13322" xr:uid="{00000000-0005-0000-0000-000092290000}"/>
    <cellStyle name="Normal 2 9 2 2 2 3 2 2 2" xfId="36891" xr:uid="{00000000-0005-0000-0000-000093290000}"/>
    <cellStyle name="Normal 2 9 2 2 2 3 2 3" xfId="7434" xr:uid="{00000000-0005-0000-0000-000094290000}"/>
    <cellStyle name="Normal 2 9 2 2 2 3 2 3 2" xfId="31003" xr:uid="{00000000-0005-0000-0000-000095290000}"/>
    <cellStyle name="Normal 2 9 2 2 2 3 2 4" xfId="19210" xr:uid="{00000000-0005-0000-0000-000096290000}"/>
    <cellStyle name="Normal 2 9 2 2 2 3 2 5" xfId="25115" xr:uid="{00000000-0005-0000-0000-000097290000}"/>
    <cellStyle name="Normal 2 9 2 2 2 3 3" xfId="2282" xr:uid="{00000000-0005-0000-0000-000098290000}"/>
    <cellStyle name="Normal 2 9 2 2 2 3 3 2" xfId="14058" xr:uid="{00000000-0005-0000-0000-000099290000}"/>
    <cellStyle name="Normal 2 9 2 2 2 3 3 2 2" xfId="37627" xr:uid="{00000000-0005-0000-0000-00009A290000}"/>
    <cellStyle name="Normal 2 9 2 2 2 3 3 3" xfId="8170" xr:uid="{00000000-0005-0000-0000-00009B290000}"/>
    <cellStyle name="Normal 2 9 2 2 2 3 3 3 2" xfId="31739" xr:uid="{00000000-0005-0000-0000-00009C290000}"/>
    <cellStyle name="Normal 2 9 2 2 2 3 3 4" xfId="19946" xr:uid="{00000000-0005-0000-0000-00009D290000}"/>
    <cellStyle name="Normal 2 9 2 2 2 3 3 5" xfId="25851" xr:uid="{00000000-0005-0000-0000-00009E290000}"/>
    <cellStyle name="Normal 2 9 2 2 2 3 4" xfId="3018" xr:uid="{00000000-0005-0000-0000-00009F290000}"/>
    <cellStyle name="Normal 2 9 2 2 2 3 4 2" xfId="14794" xr:uid="{00000000-0005-0000-0000-0000A0290000}"/>
    <cellStyle name="Normal 2 9 2 2 2 3 4 2 2" xfId="38363" xr:uid="{00000000-0005-0000-0000-0000A1290000}"/>
    <cellStyle name="Normal 2 9 2 2 2 3 4 3" xfId="8906" xr:uid="{00000000-0005-0000-0000-0000A2290000}"/>
    <cellStyle name="Normal 2 9 2 2 2 3 4 3 2" xfId="32475" xr:uid="{00000000-0005-0000-0000-0000A3290000}"/>
    <cellStyle name="Normal 2 9 2 2 2 3 4 4" xfId="20682" xr:uid="{00000000-0005-0000-0000-0000A4290000}"/>
    <cellStyle name="Normal 2 9 2 2 2 3 4 5" xfId="26587" xr:uid="{00000000-0005-0000-0000-0000A5290000}"/>
    <cellStyle name="Normal 2 9 2 2 2 3 5" xfId="3754" xr:uid="{00000000-0005-0000-0000-0000A6290000}"/>
    <cellStyle name="Normal 2 9 2 2 2 3 5 2" xfId="15530" xr:uid="{00000000-0005-0000-0000-0000A7290000}"/>
    <cellStyle name="Normal 2 9 2 2 2 3 5 2 2" xfId="39099" xr:uid="{00000000-0005-0000-0000-0000A8290000}"/>
    <cellStyle name="Normal 2 9 2 2 2 3 5 3" xfId="9642" xr:uid="{00000000-0005-0000-0000-0000A9290000}"/>
    <cellStyle name="Normal 2 9 2 2 2 3 5 3 2" xfId="33211" xr:uid="{00000000-0005-0000-0000-0000AA290000}"/>
    <cellStyle name="Normal 2 9 2 2 2 3 5 4" xfId="21418" xr:uid="{00000000-0005-0000-0000-0000AB290000}"/>
    <cellStyle name="Normal 2 9 2 2 2 3 5 5" xfId="27323" xr:uid="{00000000-0005-0000-0000-0000AC290000}"/>
    <cellStyle name="Normal 2 9 2 2 2 3 6" xfId="4490" xr:uid="{00000000-0005-0000-0000-0000AD290000}"/>
    <cellStyle name="Normal 2 9 2 2 2 3 6 2" xfId="16266" xr:uid="{00000000-0005-0000-0000-0000AE290000}"/>
    <cellStyle name="Normal 2 9 2 2 2 3 6 2 2" xfId="39835" xr:uid="{00000000-0005-0000-0000-0000AF290000}"/>
    <cellStyle name="Normal 2 9 2 2 2 3 6 3" xfId="10378" xr:uid="{00000000-0005-0000-0000-0000B0290000}"/>
    <cellStyle name="Normal 2 9 2 2 2 3 6 3 2" xfId="33947" xr:uid="{00000000-0005-0000-0000-0000B1290000}"/>
    <cellStyle name="Normal 2 9 2 2 2 3 6 4" xfId="22154" xr:uid="{00000000-0005-0000-0000-0000B2290000}"/>
    <cellStyle name="Normal 2 9 2 2 2 3 6 5" xfId="28059" xr:uid="{00000000-0005-0000-0000-0000B3290000}"/>
    <cellStyle name="Normal 2 9 2 2 2 3 7" xfId="5226" xr:uid="{00000000-0005-0000-0000-0000B4290000}"/>
    <cellStyle name="Normal 2 9 2 2 2 3 7 2" xfId="17002" xr:uid="{00000000-0005-0000-0000-0000B5290000}"/>
    <cellStyle name="Normal 2 9 2 2 2 3 7 2 2" xfId="40571" xr:uid="{00000000-0005-0000-0000-0000B6290000}"/>
    <cellStyle name="Normal 2 9 2 2 2 3 7 3" xfId="11114" xr:uid="{00000000-0005-0000-0000-0000B7290000}"/>
    <cellStyle name="Normal 2 9 2 2 2 3 7 3 2" xfId="34683" xr:uid="{00000000-0005-0000-0000-0000B8290000}"/>
    <cellStyle name="Normal 2 9 2 2 2 3 7 4" xfId="22890" xr:uid="{00000000-0005-0000-0000-0000B9290000}"/>
    <cellStyle name="Normal 2 9 2 2 2 3 7 5" xfId="28795" xr:uid="{00000000-0005-0000-0000-0000BA290000}"/>
    <cellStyle name="Normal 2 9 2 2 2 3 8" xfId="5962" xr:uid="{00000000-0005-0000-0000-0000BB290000}"/>
    <cellStyle name="Normal 2 9 2 2 2 3 8 2" xfId="17738" xr:uid="{00000000-0005-0000-0000-0000BC290000}"/>
    <cellStyle name="Normal 2 9 2 2 2 3 8 2 2" xfId="41307" xr:uid="{00000000-0005-0000-0000-0000BD290000}"/>
    <cellStyle name="Normal 2 9 2 2 2 3 8 3" xfId="11850" xr:uid="{00000000-0005-0000-0000-0000BE290000}"/>
    <cellStyle name="Normal 2 9 2 2 2 3 8 3 2" xfId="35419" xr:uid="{00000000-0005-0000-0000-0000BF290000}"/>
    <cellStyle name="Normal 2 9 2 2 2 3 8 4" xfId="23626" xr:uid="{00000000-0005-0000-0000-0000C0290000}"/>
    <cellStyle name="Normal 2 9 2 2 2 3 8 5" xfId="29531" xr:uid="{00000000-0005-0000-0000-0000C1290000}"/>
    <cellStyle name="Normal 2 9 2 2 2 3 9" xfId="12586" xr:uid="{00000000-0005-0000-0000-0000C2290000}"/>
    <cellStyle name="Normal 2 9 2 2 2 3 9 2" xfId="36155" xr:uid="{00000000-0005-0000-0000-0000C3290000}"/>
    <cellStyle name="Normal 2 9 2 2 2 4" xfId="541" xr:uid="{00000000-0005-0000-0000-0000C4290000}"/>
    <cellStyle name="Normal 2 9 2 2 2 4 10" xfId="6455" xr:uid="{00000000-0005-0000-0000-0000C5290000}"/>
    <cellStyle name="Normal 2 9 2 2 2 4 10 2" xfId="30024" xr:uid="{00000000-0005-0000-0000-0000C6290000}"/>
    <cellStyle name="Normal 2 9 2 2 2 4 11" xfId="18231" xr:uid="{00000000-0005-0000-0000-0000C7290000}"/>
    <cellStyle name="Normal 2 9 2 2 2 4 12" xfId="24136" xr:uid="{00000000-0005-0000-0000-0000C8290000}"/>
    <cellStyle name="Normal 2 9 2 2 2 4 13" xfId="41800" xr:uid="{00000000-0005-0000-0000-0000C9290000}"/>
    <cellStyle name="Normal 2 9 2 2 2 4 2" xfId="1302" xr:uid="{00000000-0005-0000-0000-0000CA290000}"/>
    <cellStyle name="Normal 2 9 2 2 2 4 2 2" xfId="13079" xr:uid="{00000000-0005-0000-0000-0000CB290000}"/>
    <cellStyle name="Normal 2 9 2 2 2 4 2 2 2" xfId="36648" xr:uid="{00000000-0005-0000-0000-0000CC290000}"/>
    <cellStyle name="Normal 2 9 2 2 2 4 2 3" xfId="7191" xr:uid="{00000000-0005-0000-0000-0000CD290000}"/>
    <cellStyle name="Normal 2 9 2 2 2 4 2 3 2" xfId="30760" xr:uid="{00000000-0005-0000-0000-0000CE290000}"/>
    <cellStyle name="Normal 2 9 2 2 2 4 2 4" xfId="18967" xr:uid="{00000000-0005-0000-0000-0000CF290000}"/>
    <cellStyle name="Normal 2 9 2 2 2 4 2 5" xfId="24872" xr:uid="{00000000-0005-0000-0000-0000D0290000}"/>
    <cellStyle name="Normal 2 9 2 2 2 4 3" xfId="2039" xr:uid="{00000000-0005-0000-0000-0000D1290000}"/>
    <cellStyle name="Normal 2 9 2 2 2 4 3 2" xfId="13815" xr:uid="{00000000-0005-0000-0000-0000D2290000}"/>
    <cellStyle name="Normal 2 9 2 2 2 4 3 2 2" xfId="37384" xr:uid="{00000000-0005-0000-0000-0000D3290000}"/>
    <cellStyle name="Normal 2 9 2 2 2 4 3 3" xfId="7927" xr:uid="{00000000-0005-0000-0000-0000D4290000}"/>
    <cellStyle name="Normal 2 9 2 2 2 4 3 3 2" xfId="31496" xr:uid="{00000000-0005-0000-0000-0000D5290000}"/>
    <cellStyle name="Normal 2 9 2 2 2 4 3 4" xfId="19703" xr:uid="{00000000-0005-0000-0000-0000D6290000}"/>
    <cellStyle name="Normal 2 9 2 2 2 4 3 5" xfId="25608" xr:uid="{00000000-0005-0000-0000-0000D7290000}"/>
    <cellStyle name="Normal 2 9 2 2 2 4 4" xfId="2775" xr:uid="{00000000-0005-0000-0000-0000D8290000}"/>
    <cellStyle name="Normal 2 9 2 2 2 4 4 2" xfId="14551" xr:uid="{00000000-0005-0000-0000-0000D9290000}"/>
    <cellStyle name="Normal 2 9 2 2 2 4 4 2 2" xfId="38120" xr:uid="{00000000-0005-0000-0000-0000DA290000}"/>
    <cellStyle name="Normal 2 9 2 2 2 4 4 3" xfId="8663" xr:uid="{00000000-0005-0000-0000-0000DB290000}"/>
    <cellStyle name="Normal 2 9 2 2 2 4 4 3 2" xfId="32232" xr:uid="{00000000-0005-0000-0000-0000DC290000}"/>
    <cellStyle name="Normal 2 9 2 2 2 4 4 4" xfId="20439" xr:uid="{00000000-0005-0000-0000-0000DD290000}"/>
    <cellStyle name="Normal 2 9 2 2 2 4 4 5" xfId="26344" xr:uid="{00000000-0005-0000-0000-0000DE290000}"/>
    <cellStyle name="Normal 2 9 2 2 2 4 5" xfId="3511" xr:uid="{00000000-0005-0000-0000-0000DF290000}"/>
    <cellStyle name="Normal 2 9 2 2 2 4 5 2" xfId="15287" xr:uid="{00000000-0005-0000-0000-0000E0290000}"/>
    <cellStyle name="Normal 2 9 2 2 2 4 5 2 2" xfId="38856" xr:uid="{00000000-0005-0000-0000-0000E1290000}"/>
    <cellStyle name="Normal 2 9 2 2 2 4 5 3" xfId="9399" xr:uid="{00000000-0005-0000-0000-0000E2290000}"/>
    <cellStyle name="Normal 2 9 2 2 2 4 5 3 2" xfId="32968" xr:uid="{00000000-0005-0000-0000-0000E3290000}"/>
    <cellStyle name="Normal 2 9 2 2 2 4 5 4" xfId="21175" xr:uid="{00000000-0005-0000-0000-0000E4290000}"/>
    <cellStyle name="Normal 2 9 2 2 2 4 5 5" xfId="27080" xr:uid="{00000000-0005-0000-0000-0000E5290000}"/>
    <cellStyle name="Normal 2 9 2 2 2 4 6" xfId="4247" xr:uid="{00000000-0005-0000-0000-0000E6290000}"/>
    <cellStyle name="Normal 2 9 2 2 2 4 6 2" xfId="16023" xr:uid="{00000000-0005-0000-0000-0000E7290000}"/>
    <cellStyle name="Normal 2 9 2 2 2 4 6 2 2" xfId="39592" xr:uid="{00000000-0005-0000-0000-0000E8290000}"/>
    <cellStyle name="Normal 2 9 2 2 2 4 6 3" xfId="10135" xr:uid="{00000000-0005-0000-0000-0000E9290000}"/>
    <cellStyle name="Normal 2 9 2 2 2 4 6 3 2" xfId="33704" xr:uid="{00000000-0005-0000-0000-0000EA290000}"/>
    <cellStyle name="Normal 2 9 2 2 2 4 6 4" xfId="21911" xr:uid="{00000000-0005-0000-0000-0000EB290000}"/>
    <cellStyle name="Normal 2 9 2 2 2 4 6 5" xfId="27816" xr:uid="{00000000-0005-0000-0000-0000EC290000}"/>
    <cellStyle name="Normal 2 9 2 2 2 4 7" xfId="4983" xr:uid="{00000000-0005-0000-0000-0000ED290000}"/>
    <cellStyle name="Normal 2 9 2 2 2 4 7 2" xfId="16759" xr:uid="{00000000-0005-0000-0000-0000EE290000}"/>
    <cellStyle name="Normal 2 9 2 2 2 4 7 2 2" xfId="40328" xr:uid="{00000000-0005-0000-0000-0000EF290000}"/>
    <cellStyle name="Normal 2 9 2 2 2 4 7 3" xfId="10871" xr:uid="{00000000-0005-0000-0000-0000F0290000}"/>
    <cellStyle name="Normal 2 9 2 2 2 4 7 3 2" xfId="34440" xr:uid="{00000000-0005-0000-0000-0000F1290000}"/>
    <cellStyle name="Normal 2 9 2 2 2 4 7 4" xfId="22647" xr:uid="{00000000-0005-0000-0000-0000F2290000}"/>
    <cellStyle name="Normal 2 9 2 2 2 4 7 5" xfId="28552" xr:uid="{00000000-0005-0000-0000-0000F3290000}"/>
    <cellStyle name="Normal 2 9 2 2 2 4 8" xfId="5719" xr:uid="{00000000-0005-0000-0000-0000F4290000}"/>
    <cellStyle name="Normal 2 9 2 2 2 4 8 2" xfId="17495" xr:uid="{00000000-0005-0000-0000-0000F5290000}"/>
    <cellStyle name="Normal 2 9 2 2 2 4 8 2 2" xfId="41064" xr:uid="{00000000-0005-0000-0000-0000F6290000}"/>
    <cellStyle name="Normal 2 9 2 2 2 4 8 3" xfId="11607" xr:uid="{00000000-0005-0000-0000-0000F7290000}"/>
    <cellStyle name="Normal 2 9 2 2 2 4 8 3 2" xfId="35176" xr:uid="{00000000-0005-0000-0000-0000F8290000}"/>
    <cellStyle name="Normal 2 9 2 2 2 4 8 4" xfId="23383" xr:uid="{00000000-0005-0000-0000-0000F9290000}"/>
    <cellStyle name="Normal 2 9 2 2 2 4 8 5" xfId="29288" xr:uid="{00000000-0005-0000-0000-0000FA290000}"/>
    <cellStyle name="Normal 2 9 2 2 2 4 9" xfId="12343" xr:uid="{00000000-0005-0000-0000-0000FB290000}"/>
    <cellStyle name="Normal 2 9 2 2 2 4 9 2" xfId="35912" xr:uid="{00000000-0005-0000-0000-0000FC290000}"/>
    <cellStyle name="Normal 2 9 2 2 2 5" xfId="1101" xr:uid="{00000000-0005-0000-0000-0000FD290000}"/>
    <cellStyle name="Normal 2 9 2 2 2 5 2" xfId="12880" xr:uid="{00000000-0005-0000-0000-0000FE290000}"/>
    <cellStyle name="Normal 2 9 2 2 2 5 2 2" xfId="36449" xr:uid="{00000000-0005-0000-0000-0000FF290000}"/>
    <cellStyle name="Normal 2 9 2 2 2 5 3" xfId="6992" xr:uid="{00000000-0005-0000-0000-0000002A0000}"/>
    <cellStyle name="Normal 2 9 2 2 2 5 3 2" xfId="30561" xr:uid="{00000000-0005-0000-0000-0000012A0000}"/>
    <cellStyle name="Normal 2 9 2 2 2 5 4" xfId="18768" xr:uid="{00000000-0005-0000-0000-0000022A0000}"/>
    <cellStyle name="Normal 2 9 2 2 2 5 5" xfId="24673" xr:uid="{00000000-0005-0000-0000-0000032A0000}"/>
    <cellStyle name="Normal 2 9 2 2 2 6" xfId="1840" xr:uid="{00000000-0005-0000-0000-0000042A0000}"/>
    <cellStyle name="Normal 2 9 2 2 2 6 2" xfId="13616" xr:uid="{00000000-0005-0000-0000-0000052A0000}"/>
    <cellStyle name="Normal 2 9 2 2 2 6 2 2" xfId="37185" xr:uid="{00000000-0005-0000-0000-0000062A0000}"/>
    <cellStyle name="Normal 2 9 2 2 2 6 3" xfId="7728" xr:uid="{00000000-0005-0000-0000-0000072A0000}"/>
    <cellStyle name="Normal 2 9 2 2 2 6 3 2" xfId="31297" xr:uid="{00000000-0005-0000-0000-0000082A0000}"/>
    <cellStyle name="Normal 2 9 2 2 2 6 4" xfId="19504" xr:uid="{00000000-0005-0000-0000-0000092A0000}"/>
    <cellStyle name="Normal 2 9 2 2 2 6 5" xfId="25409" xr:uid="{00000000-0005-0000-0000-00000A2A0000}"/>
    <cellStyle name="Normal 2 9 2 2 2 7" xfId="2576" xr:uid="{00000000-0005-0000-0000-00000B2A0000}"/>
    <cellStyle name="Normal 2 9 2 2 2 7 2" xfId="14352" xr:uid="{00000000-0005-0000-0000-00000C2A0000}"/>
    <cellStyle name="Normal 2 9 2 2 2 7 2 2" xfId="37921" xr:uid="{00000000-0005-0000-0000-00000D2A0000}"/>
    <cellStyle name="Normal 2 9 2 2 2 7 3" xfId="8464" xr:uid="{00000000-0005-0000-0000-00000E2A0000}"/>
    <cellStyle name="Normal 2 9 2 2 2 7 3 2" xfId="32033" xr:uid="{00000000-0005-0000-0000-00000F2A0000}"/>
    <cellStyle name="Normal 2 9 2 2 2 7 4" xfId="20240" xr:uid="{00000000-0005-0000-0000-0000102A0000}"/>
    <cellStyle name="Normal 2 9 2 2 2 7 5" xfId="26145" xr:uid="{00000000-0005-0000-0000-0000112A0000}"/>
    <cellStyle name="Normal 2 9 2 2 2 8" xfId="3312" xr:uid="{00000000-0005-0000-0000-0000122A0000}"/>
    <cellStyle name="Normal 2 9 2 2 2 8 2" xfId="15088" xr:uid="{00000000-0005-0000-0000-0000132A0000}"/>
    <cellStyle name="Normal 2 9 2 2 2 8 2 2" xfId="38657" xr:uid="{00000000-0005-0000-0000-0000142A0000}"/>
    <cellStyle name="Normal 2 9 2 2 2 8 3" xfId="9200" xr:uid="{00000000-0005-0000-0000-0000152A0000}"/>
    <cellStyle name="Normal 2 9 2 2 2 8 3 2" xfId="32769" xr:uid="{00000000-0005-0000-0000-0000162A0000}"/>
    <cellStyle name="Normal 2 9 2 2 2 8 4" xfId="20976" xr:uid="{00000000-0005-0000-0000-0000172A0000}"/>
    <cellStyle name="Normal 2 9 2 2 2 8 5" xfId="26881" xr:uid="{00000000-0005-0000-0000-0000182A0000}"/>
    <cellStyle name="Normal 2 9 2 2 2 9" xfId="4048" xr:uid="{00000000-0005-0000-0000-0000192A0000}"/>
    <cellStyle name="Normal 2 9 2 2 2 9 2" xfId="15824" xr:uid="{00000000-0005-0000-0000-00001A2A0000}"/>
    <cellStyle name="Normal 2 9 2 2 2 9 2 2" xfId="39393" xr:uid="{00000000-0005-0000-0000-00001B2A0000}"/>
    <cellStyle name="Normal 2 9 2 2 2 9 3" xfId="9936" xr:uid="{00000000-0005-0000-0000-00001C2A0000}"/>
    <cellStyle name="Normal 2 9 2 2 2 9 3 2" xfId="33505" xr:uid="{00000000-0005-0000-0000-00001D2A0000}"/>
    <cellStyle name="Normal 2 9 2 2 2 9 4" xfId="21712" xr:uid="{00000000-0005-0000-0000-00001E2A0000}"/>
    <cellStyle name="Normal 2 9 2 2 2 9 5" xfId="27617" xr:uid="{00000000-0005-0000-0000-00001F2A0000}"/>
    <cellStyle name="Normal 2 9 2 2 3" xfId="280" xr:uid="{00000000-0005-0000-0000-0000202A0000}"/>
    <cellStyle name="Normal 2 9 2 2 3 10" xfId="4736" xr:uid="{00000000-0005-0000-0000-0000212A0000}"/>
    <cellStyle name="Normal 2 9 2 2 3 10 2" xfId="16512" xr:uid="{00000000-0005-0000-0000-0000222A0000}"/>
    <cellStyle name="Normal 2 9 2 2 3 10 2 2" xfId="40081" xr:uid="{00000000-0005-0000-0000-0000232A0000}"/>
    <cellStyle name="Normal 2 9 2 2 3 10 3" xfId="10624" xr:uid="{00000000-0005-0000-0000-0000242A0000}"/>
    <cellStyle name="Normal 2 9 2 2 3 10 3 2" xfId="34193" xr:uid="{00000000-0005-0000-0000-0000252A0000}"/>
    <cellStyle name="Normal 2 9 2 2 3 10 4" xfId="22400" xr:uid="{00000000-0005-0000-0000-0000262A0000}"/>
    <cellStyle name="Normal 2 9 2 2 3 10 5" xfId="28305" xr:uid="{00000000-0005-0000-0000-0000272A0000}"/>
    <cellStyle name="Normal 2 9 2 2 3 11" xfId="5472" xr:uid="{00000000-0005-0000-0000-0000282A0000}"/>
    <cellStyle name="Normal 2 9 2 2 3 11 2" xfId="17248" xr:uid="{00000000-0005-0000-0000-0000292A0000}"/>
    <cellStyle name="Normal 2 9 2 2 3 11 2 2" xfId="40817" xr:uid="{00000000-0005-0000-0000-00002A2A0000}"/>
    <cellStyle name="Normal 2 9 2 2 3 11 3" xfId="11360" xr:uid="{00000000-0005-0000-0000-00002B2A0000}"/>
    <cellStyle name="Normal 2 9 2 2 3 11 3 2" xfId="34929" xr:uid="{00000000-0005-0000-0000-00002C2A0000}"/>
    <cellStyle name="Normal 2 9 2 2 3 11 4" xfId="23136" xr:uid="{00000000-0005-0000-0000-00002D2A0000}"/>
    <cellStyle name="Normal 2 9 2 2 3 11 5" xfId="29041" xr:uid="{00000000-0005-0000-0000-00002E2A0000}"/>
    <cellStyle name="Normal 2 9 2 2 3 12" xfId="12096" xr:uid="{00000000-0005-0000-0000-00002F2A0000}"/>
    <cellStyle name="Normal 2 9 2 2 3 12 2" xfId="35665" xr:uid="{00000000-0005-0000-0000-0000302A0000}"/>
    <cellStyle name="Normal 2 9 2 2 3 13" xfId="6208" xr:uid="{00000000-0005-0000-0000-0000312A0000}"/>
    <cellStyle name="Normal 2 9 2 2 3 13 2" xfId="29777" xr:uid="{00000000-0005-0000-0000-0000322A0000}"/>
    <cellStyle name="Normal 2 9 2 2 3 14" xfId="17984" xr:uid="{00000000-0005-0000-0000-0000332A0000}"/>
    <cellStyle name="Normal 2 9 2 2 3 15" xfId="23889" xr:uid="{00000000-0005-0000-0000-0000342A0000}"/>
    <cellStyle name="Normal 2 9 2 2 3 16" xfId="41553" xr:uid="{00000000-0005-0000-0000-0000352A0000}"/>
    <cellStyle name="Normal 2 9 2 2 3 2" xfId="391" xr:uid="{00000000-0005-0000-0000-0000362A0000}"/>
    <cellStyle name="Normal 2 9 2 2 3 2 10" xfId="12195" xr:uid="{00000000-0005-0000-0000-0000372A0000}"/>
    <cellStyle name="Normal 2 9 2 2 3 2 10 2" xfId="35764" xr:uid="{00000000-0005-0000-0000-0000382A0000}"/>
    <cellStyle name="Normal 2 9 2 2 3 2 11" xfId="6307" xr:uid="{00000000-0005-0000-0000-0000392A0000}"/>
    <cellStyle name="Normal 2 9 2 2 3 2 11 2" xfId="29876" xr:uid="{00000000-0005-0000-0000-00003A2A0000}"/>
    <cellStyle name="Normal 2 9 2 2 3 2 12" xfId="18083" xr:uid="{00000000-0005-0000-0000-00003B2A0000}"/>
    <cellStyle name="Normal 2 9 2 2 3 2 13" xfId="23988" xr:uid="{00000000-0005-0000-0000-00003C2A0000}"/>
    <cellStyle name="Normal 2 9 2 2 3 2 14" xfId="41652" xr:uid="{00000000-0005-0000-0000-00003D2A0000}"/>
    <cellStyle name="Normal 2 9 2 2 3 2 2" xfId="836" xr:uid="{00000000-0005-0000-0000-00003E2A0000}"/>
    <cellStyle name="Normal 2 9 2 2 3 2 2 10" xfId="6749" xr:uid="{00000000-0005-0000-0000-00003F2A0000}"/>
    <cellStyle name="Normal 2 9 2 2 3 2 2 10 2" xfId="30318" xr:uid="{00000000-0005-0000-0000-0000402A0000}"/>
    <cellStyle name="Normal 2 9 2 2 3 2 2 11" xfId="18525" xr:uid="{00000000-0005-0000-0000-0000412A0000}"/>
    <cellStyle name="Normal 2 9 2 2 3 2 2 12" xfId="24430" xr:uid="{00000000-0005-0000-0000-0000422A0000}"/>
    <cellStyle name="Normal 2 9 2 2 3 2 2 13" xfId="42094" xr:uid="{00000000-0005-0000-0000-0000432A0000}"/>
    <cellStyle name="Normal 2 9 2 2 3 2 2 2" xfId="1596" xr:uid="{00000000-0005-0000-0000-0000442A0000}"/>
    <cellStyle name="Normal 2 9 2 2 3 2 2 2 2" xfId="13373" xr:uid="{00000000-0005-0000-0000-0000452A0000}"/>
    <cellStyle name="Normal 2 9 2 2 3 2 2 2 2 2" xfId="36942" xr:uid="{00000000-0005-0000-0000-0000462A0000}"/>
    <cellStyle name="Normal 2 9 2 2 3 2 2 2 3" xfId="7485" xr:uid="{00000000-0005-0000-0000-0000472A0000}"/>
    <cellStyle name="Normal 2 9 2 2 3 2 2 2 3 2" xfId="31054" xr:uid="{00000000-0005-0000-0000-0000482A0000}"/>
    <cellStyle name="Normal 2 9 2 2 3 2 2 2 4" xfId="19261" xr:uid="{00000000-0005-0000-0000-0000492A0000}"/>
    <cellStyle name="Normal 2 9 2 2 3 2 2 2 5" xfId="25166" xr:uid="{00000000-0005-0000-0000-00004A2A0000}"/>
    <cellStyle name="Normal 2 9 2 2 3 2 2 3" xfId="2333" xr:uid="{00000000-0005-0000-0000-00004B2A0000}"/>
    <cellStyle name="Normal 2 9 2 2 3 2 2 3 2" xfId="14109" xr:uid="{00000000-0005-0000-0000-00004C2A0000}"/>
    <cellStyle name="Normal 2 9 2 2 3 2 2 3 2 2" xfId="37678" xr:uid="{00000000-0005-0000-0000-00004D2A0000}"/>
    <cellStyle name="Normal 2 9 2 2 3 2 2 3 3" xfId="8221" xr:uid="{00000000-0005-0000-0000-00004E2A0000}"/>
    <cellStyle name="Normal 2 9 2 2 3 2 2 3 3 2" xfId="31790" xr:uid="{00000000-0005-0000-0000-00004F2A0000}"/>
    <cellStyle name="Normal 2 9 2 2 3 2 2 3 4" xfId="19997" xr:uid="{00000000-0005-0000-0000-0000502A0000}"/>
    <cellStyle name="Normal 2 9 2 2 3 2 2 3 5" xfId="25902" xr:uid="{00000000-0005-0000-0000-0000512A0000}"/>
    <cellStyle name="Normal 2 9 2 2 3 2 2 4" xfId="3069" xr:uid="{00000000-0005-0000-0000-0000522A0000}"/>
    <cellStyle name="Normal 2 9 2 2 3 2 2 4 2" xfId="14845" xr:uid="{00000000-0005-0000-0000-0000532A0000}"/>
    <cellStyle name="Normal 2 9 2 2 3 2 2 4 2 2" xfId="38414" xr:uid="{00000000-0005-0000-0000-0000542A0000}"/>
    <cellStyle name="Normal 2 9 2 2 3 2 2 4 3" xfId="8957" xr:uid="{00000000-0005-0000-0000-0000552A0000}"/>
    <cellStyle name="Normal 2 9 2 2 3 2 2 4 3 2" xfId="32526" xr:uid="{00000000-0005-0000-0000-0000562A0000}"/>
    <cellStyle name="Normal 2 9 2 2 3 2 2 4 4" xfId="20733" xr:uid="{00000000-0005-0000-0000-0000572A0000}"/>
    <cellStyle name="Normal 2 9 2 2 3 2 2 4 5" xfId="26638" xr:uid="{00000000-0005-0000-0000-0000582A0000}"/>
    <cellStyle name="Normal 2 9 2 2 3 2 2 5" xfId="3805" xr:uid="{00000000-0005-0000-0000-0000592A0000}"/>
    <cellStyle name="Normal 2 9 2 2 3 2 2 5 2" xfId="15581" xr:uid="{00000000-0005-0000-0000-00005A2A0000}"/>
    <cellStyle name="Normal 2 9 2 2 3 2 2 5 2 2" xfId="39150" xr:uid="{00000000-0005-0000-0000-00005B2A0000}"/>
    <cellStyle name="Normal 2 9 2 2 3 2 2 5 3" xfId="9693" xr:uid="{00000000-0005-0000-0000-00005C2A0000}"/>
    <cellStyle name="Normal 2 9 2 2 3 2 2 5 3 2" xfId="33262" xr:uid="{00000000-0005-0000-0000-00005D2A0000}"/>
    <cellStyle name="Normal 2 9 2 2 3 2 2 5 4" xfId="21469" xr:uid="{00000000-0005-0000-0000-00005E2A0000}"/>
    <cellStyle name="Normal 2 9 2 2 3 2 2 5 5" xfId="27374" xr:uid="{00000000-0005-0000-0000-00005F2A0000}"/>
    <cellStyle name="Normal 2 9 2 2 3 2 2 6" xfId="4541" xr:uid="{00000000-0005-0000-0000-0000602A0000}"/>
    <cellStyle name="Normal 2 9 2 2 3 2 2 6 2" xfId="16317" xr:uid="{00000000-0005-0000-0000-0000612A0000}"/>
    <cellStyle name="Normal 2 9 2 2 3 2 2 6 2 2" xfId="39886" xr:uid="{00000000-0005-0000-0000-0000622A0000}"/>
    <cellStyle name="Normal 2 9 2 2 3 2 2 6 3" xfId="10429" xr:uid="{00000000-0005-0000-0000-0000632A0000}"/>
    <cellStyle name="Normal 2 9 2 2 3 2 2 6 3 2" xfId="33998" xr:uid="{00000000-0005-0000-0000-0000642A0000}"/>
    <cellStyle name="Normal 2 9 2 2 3 2 2 6 4" xfId="22205" xr:uid="{00000000-0005-0000-0000-0000652A0000}"/>
    <cellStyle name="Normal 2 9 2 2 3 2 2 6 5" xfId="28110" xr:uid="{00000000-0005-0000-0000-0000662A0000}"/>
    <cellStyle name="Normal 2 9 2 2 3 2 2 7" xfId="5277" xr:uid="{00000000-0005-0000-0000-0000672A0000}"/>
    <cellStyle name="Normal 2 9 2 2 3 2 2 7 2" xfId="17053" xr:uid="{00000000-0005-0000-0000-0000682A0000}"/>
    <cellStyle name="Normal 2 9 2 2 3 2 2 7 2 2" xfId="40622" xr:uid="{00000000-0005-0000-0000-0000692A0000}"/>
    <cellStyle name="Normal 2 9 2 2 3 2 2 7 3" xfId="11165" xr:uid="{00000000-0005-0000-0000-00006A2A0000}"/>
    <cellStyle name="Normal 2 9 2 2 3 2 2 7 3 2" xfId="34734" xr:uid="{00000000-0005-0000-0000-00006B2A0000}"/>
    <cellStyle name="Normal 2 9 2 2 3 2 2 7 4" xfId="22941" xr:uid="{00000000-0005-0000-0000-00006C2A0000}"/>
    <cellStyle name="Normal 2 9 2 2 3 2 2 7 5" xfId="28846" xr:uid="{00000000-0005-0000-0000-00006D2A0000}"/>
    <cellStyle name="Normal 2 9 2 2 3 2 2 8" xfId="6013" xr:uid="{00000000-0005-0000-0000-00006E2A0000}"/>
    <cellStyle name="Normal 2 9 2 2 3 2 2 8 2" xfId="17789" xr:uid="{00000000-0005-0000-0000-00006F2A0000}"/>
    <cellStyle name="Normal 2 9 2 2 3 2 2 8 2 2" xfId="41358" xr:uid="{00000000-0005-0000-0000-0000702A0000}"/>
    <cellStyle name="Normal 2 9 2 2 3 2 2 8 3" xfId="11901" xr:uid="{00000000-0005-0000-0000-0000712A0000}"/>
    <cellStyle name="Normal 2 9 2 2 3 2 2 8 3 2" xfId="35470" xr:uid="{00000000-0005-0000-0000-0000722A0000}"/>
    <cellStyle name="Normal 2 9 2 2 3 2 2 8 4" xfId="23677" xr:uid="{00000000-0005-0000-0000-0000732A0000}"/>
    <cellStyle name="Normal 2 9 2 2 3 2 2 8 5" xfId="29582" xr:uid="{00000000-0005-0000-0000-0000742A0000}"/>
    <cellStyle name="Normal 2 9 2 2 3 2 2 9" xfId="12637" xr:uid="{00000000-0005-0000-0000-0000752A0000}"/>
    <cellStyle name="Normal 2 9 2 2 3 2 2 9 2" xfId="36206" xr:uid="{00000000-0005-0000-0000-0000762A0000}"/>
    <cellStyle name="Normal 2 9 2 2 3 2 3" xfId="1153" xr:uid="{00000000-0005-0000-0000-0000772A0000}"/>
    <cellStyle name="Normal 2 9 2 2 3 2 3 2" xfId="12931" xr:uid="{00000000-0005-0000-0000-0000782A0000}"/>
    <cellStyle name="Normal 2 9 2 2 3 2 3 2 2" xfId="36500" xr:uid="{00000000-0005-0000-0000-0000792A0000}"/>
    <cellStyle name="Normal 2 9 2 2 3 2 3 3" xfId="7043" xr:uid="{00000000-0005-0000-0000-00007A2A0000}"/>
    <cellStyle name="Normal 2 9 2 2 3 2 3 3 2" xfId="30612" xr:uid="{00000000-0005-0000-0000-00007B2A0000}"/>
    <cellStyle name="Normal 2 9 2 2 3 2 3 4" xfId="18819" xr:uid="{00000000-0005-0000-0000-00007C2A0000}"/>
    <cellStyle name="Normal 2 9 2 2 3 2 3 5" xfId="24724" xr:uid="{00000000-0005-0000-0000-00007D2A0000}"/>
    <cellStyle name="Normal 2 9 2 2 3 2 4" xfId="1891" xr:uid="{00000000-0005-0000-0000-00007E2A0000}"/>
    <cellStyle name="Normal 2 9 2 2 3 2 4 2" xfId="13667" xr:uid="{00000000-0005-0000-0000-00007F2A0000}"/>
    <cellStyle name="Normal 2 9 2 2 3 2 4 2 2" xfId="37236" xr:uid="{00000000-0005-0000-0000-0000802A0000}"/>
    <cellStyle name="Normal 2 9 2 2 3 2 4 3" xfId="7779" xr:uid="{00000000-0005-0000-0000-0000812A0000}"/>
    <cellStyle name="Normal 2 9 2 2 3 2 4 3 2" xfId="31348" xr:uid="{00000000-0005-0000-0000-0000822A0000}"/>
    <cellStyle name="Normal 2 9 2 2 3 2 4 4" xfId="19555" xr:uid="{00000000-0005-0000-0000-0000832A0000}"/>
    <cellStyle name="Normal 2 9 2 2 3 2 4 5" xfId="25460" xr:uid="{00000000-0005-0000-0000-0000842A0000}"/>
    <cellStyle name="Normal 2 9 2 2 3 2 5" xfId="2627" xr:uid="{00000000-0005-0000-0000-0000852A0000}"/>
    <cellStyle name="Normal 2 9 2 2 3 2 5 2" xfId="14403" xr:uid="{00000000-0005-0000-0000-0000862A0000}"/>
    <cellStyle name="Normal 2 9 2 2 3 2 5 2 2" xfId="37972" xr:uid="{00000000-0005-0000-0000-0000872A0000}"/>
    <cellStyle name="Normal 2 9 2 2 3 2 5 3" xfId="8515" xr:uid="{00000000-0005-0000-0000-0000882A0000}"/>
    <cellStyle name="Normal 2 9 2 2 3 2 5 3 2" xfId="32084" xr:uid="{00000000-0005-0000-0000-0000892A0000}"/>
    <cellStyle name="Normal 2 9 2 2 3 2 5 4" xfId="20291" xr:uid="{00000000-0005-0000-0000-00008A2A0000}"/>
    <cellStyle name="Normal 2 9 2 2 3 2 5 5" xfId="26196" xr:uid="{00000000-0005-0000-0000-00008B2A0000}"/>
    <cellStyle name="Normal 2 9 2 2 3 2 6" xfId="3363" xr:uid="{00000000-0005-0000-0000-00008C2A0000}"/>
    <cellStyle name="Normal 2 9 2 2 3 2 6 2" xfId="15139" xr:uid="{00000000-0005-0000-0000-00008D2A0000}"/>
    <cellStyle name="Normal 2 9 2 2 3 2 6 2 2" xfId="38708" xr:uid="{00000000-0005-0000-0000-00008E2A0000}"/>
    <cellStyle name="Normal 2 9 2 2 3 2 6 3" xfId="9251" xr:uid="{00000000-0005-0000-0000-00008F2A0000}"/>
    <cellStyle name="Normal 2 9 2 2 3 2 6 3 2" xfId="32820" xr:uid="{00000000-0005-0000-0000-0000902A0000}"/>
    <cellStyle name="Normal 2 9 2 2 3 2 6 4" xfId="21027" xr:uid="{00000000-0005-0000-0000-0000912A0000}"/>
    <cellStyle name="Normal 2 9 2 2 3 2 6 5" xfId="26932" xr:uid="{00000000-0005-0000-0000-0000922A0000}"/>
    <cellStyle name="Normal 2 9 2 2 3 2 7" xfId="4099" xr:uid="{00000000-0005-0000-0000-0000932A0000}"/>
    <cellStyle name="Normal 2 9 2 2 3 2 7 2" xfId="15875" xr:uid="{00000000-0005-0000-0000-0000942A0000}"/>
    <cellStyle name="Normal 2 9 2 2 3 2 7 2 2" xfId="39444" xr:uid="{00000000-0005-0000-0000-0000952A0000}"/>
    <cellStyle name="Normal 2 9 2 2 3 2 7 3" xfId="9987" xr:uid="{00000000-0005-0000-0000-0000962A0000}"/>
    <cellStyle name="Normal 2 9 2 2 3 2 7 3 2" xfId="33556" xr:uid="{00000000-0005-0000-0000-0000972A0000}"/>
    <cellStyle name="Normal 2 9 2 2 3 2 7 4" xfId="21763" xr:uid="{00000000-0005-0000-0000-0000982A0000}"/>
    <cellStyle name="Normal 2 9 2 2 3 2 7 5" xfId="27668" xr:uid="{00000000-0005-0000-0000-0000992A0000}"/>
    <cellStyle name="Normal 2 9 2 2 3 2 8" xfId="4835" xr:uid="{00000000-0005-0000-0000-00009A2A0000}"/>
    <cellStyle name="Normal 2 9 2 2 3 2 8 2" xfId="16611" xr:uid="{00000000-0005-0000-0000-00009B2A0000}"/>
    <cellStyle name="Normal 2 9 2 2 3 2 8 2 2" xfId="40180" xr:uid="{00000000-0005-0000-0000-00009C2A0000}"/>
    <cellStyle name="Normal 2 9 2 2 3 2 8 3" xfId="10723" xr:uid="{00000000-0005-0000-0000-00009D2A0000}"/>
    <cellStyle name="Normal 2 9 2 2 3 2 8 3 2" xfId="34292" xr:uid="{00000000-0005-0000-0000-00009E2A0000}"/>
    <cellStyle name="Normal 2 9 2 2 3 2 8 4" xfId="22499" xr:uid="{00000000-0005-0000-0000-00009F2A0000}"/>
    <cellStyle name="Normal 2 9 2 2 3 2 8 5" xfId="28404" xr:uid="{00000000-0005-0000-0000-0000A02A0000}"/>
    <cellStyle name="Normal 2 9 2 2 3 2 9" xfId="5571" xr:uid="{00000000-0005-0000-0000-0000A12A0000}"/>
    <cellStyle name="Normal 2 9 2 2 3 2 9 2" xfId="17347" xr:uid="{00000000-0005-0000-0000-0000A22A0000}"/>
    <cellStyle name="Normal 2 9 2 2 3 2 9 2 2" xfId="40916" xr:uid="{00000000-0005-0000-0000-0000A32A0000}"/>
    <cellStyle name="Normal 2 9 2 2 3 2 9 3" xfId="11459" xr:uid="{00000000-0005-0000-0000-0000A42A0000}"/>
    <cellStyle name="Normal 2 9 2 2 3 2 9 3 2" xfId="35028" xr:uid="{00000000-0005-0000-0000-0000A52A0000}"/>
    <cellStyle name="Normal 2 9 2 2 3 2 9 4" xfId="23235" xr:uid="{00000000-0005-0000-0000-0000A62A0000}"/>
    <cellStyle name="Normal 2 9 2 2 3 2 9 5" xfId="29140" xr:uid="{00000000-0005-0000-0000-0000A72A0000}"/>
    <cellStyle name="Normal 2 9 2 2 3 3" xfId="736" xr:uid="{00000000-0005-0000-0000-0000A82A0000}"/>
    <cellStyle name="Normal 2 9 2 2 3 3 10" xfId="6650" xr:uid="{00000000-0005-0000-0000-0000A92A0000}"/>
    <cellStyle name="Normal 2 9 2 2 3 3 10 2" xfId="30219" xr:uid="{00000000-0005-0000-0000-0000AA2A0000}"/>
    <cellStyle name="Normal 2 9 2 2 3 3 11" xfId="18426" xr:uid="{00000000-0005-0000-0000-0000AB2A0000}"/>
    <cellStyle name="Normal 2 9 2 2 3 3 12" xfId="24331" xr:uid="{00000000-0005-0000-0000-0000AC2A0000}"/>
    <cellStyle name="Normal 2 9 2 2 3 3 13" xfId="41995" xr:uid="{00000000-0005-0000-0000-0000AD2A0000}"/>
    <cellStyle name="Normal 2 9 2 2 3 3 2" xfId="1497" xr:uid="{00000000-0005-0000-0000-0000AE2A0000}"/>
    <cellStyle name="Normal 2 9 2 2 3 3 2 2" xfId="13274" xr:uid="{00000000-0005-0000-0000-0000AF2A0000}"/>
    <cellStyle name="Normal 2 9 2 2 3 3 2 2 2" xfId="36843" xr:uid="{00000000-0005-0000-0000-0000B02A0000}"/>
    <cellStyle name="Normal 2 9 2 2 3 3 2 3" xfId="7386" xr:uid="{00000000-0005-0000-0000-0000B12A0000}"/>
    <cellStyle name="Normal 2 9 2 2 3 3 2 3 2" xfId="30955" xr:uid="{00000000-0005-0000-0000-0000B22A0000}"/>
    <cellStyle name="Normal 2 9 2 2 3 3 2 4" xfId="19162" xr:uid="{00000000-0005-0000-0000-0000B32A0000}"/>
    <cellStyle name="Normal 2 9 2 2 3 3 2 5" xfId="25067" xr:uid="{00000000-0005-0000-0000-0000B42A0000}"/>
    <cellStyle name="Normal 2 9 2 2 3 3 3" xfId="2234" xr:uid="{00000000-0005-0000-0000-0000B52A0000}"/>
    <cellStyle name="Normal 2 9 2 2 3 3 3 2" xfId="14010" xr:uid="{00000000-0005-0000-0000-0000B62A0000}"/>
    <cellStyle name="Normal 2 9 2 2 3 3 3 2 2" xfId="37579" xr:uid="{00000000-0005-0000-0000-0000B72A0000}"/>
    <cellStyle name="Normal 2 9 2 2 3 3 3 3" xfId="8122" xr:uid="{00000000-0005-0000-0000-0000B82A0000}"/>
    <cellStyle name="Normal 2 9 2 2 3 3 3 3 2" xfId="31691" xr:uid="{00000000-0005-0000-0000-0000B92A0000}"/>
    <cellStyle name="Normal 2 9 2 2 3 3 3 4" xfId="19898" xr:uid="{00000000-0005-0000-0000-0000BA2A0000}"/>
    <cellStyle name="Normal 2 9 2 2 3 3 3 5" xfId="25803" xr:uid="{00000000-0005-0000-0000-0000BB2A0000}"/>
    <cellStyle name="Normal 2 9 2 2 3 3 4" xfId="2970" xr:uid="{00000000-0005-0000-0000-0000BC2A0000}"/>
    <cellStyle name="Normal 2 9 2 2 3 3 4 2" xfId="14746" xr:uid="{00000000-0005-0000-0000-0000BD2A0000}"/>
    <cellStyle name="Normal 2 9 2 2 3 3 4 2 2" xfId="38315" xr:uid="{00000000-0005-0000-0000-0000BE2A0000}"/>
    <cellStyle name="Normal 2 9 2 2 3 3 4 3" xfId="8858" xr:uid="{00000000-0005-0000-0000-0000BF2A0000}"/>
    <cellStyle name="Normal 2 9 2 2 3 3 4 3 2" xfId="32427" xr:uid="{00000000-0005-0000-0000-0000C02A0000}"/>
    <cellStyle name="Normal 2 9 2 2 3 3 4 4" xfId="20634" xr:uid="{00000000-0005-0000-0000-0000C12A0000}"/>
    <cellStyle name="Normal 2 9 2 2 3 3 4 5" xfId="26539" xr:uid="{00000000-0005-0000-0000-0000C22A0000}"/>
    <cellStyle name="Normal 2 9 2 2 3 3 5" xfId="3706" xr:uid="{00000000-0005-0000-0000-0000C32A0000}"/>
    <cellStyle name="Normal 2 9 2 2 3 3 5 2" xfId="15482" xr:uid="{00000000-0005-0000-0000-0000C42A0000}"/>
    <cellStyle name="Normal 2 9 2 2 3 3 5 2 2" xfId="39051" xr:uid="{00000000-0005-0000-0000-0000C52A0000}"/>
    <cellStyle name="Normal 2 9 2 2 3 3 5 3" xfId="9594" xr:uid="{00000000-0005-0000-0000-0000C62A0000}"/>
    <cellStyle name="Normal 2 9 2 2 3 3 5 3 2" xfId="33163" xr:uid="{00000000-0005-0000-0000-0000C72A0000}"/>
    <cellStyle name="Normal 2 9 2 2 3 3 5 4" xfId="21370" xr:uid="{00000000-0005-0000-0000-0000C82A0000}"/>
    <cellStyle name="Normal 2 9 2 2 3 3 5 5" xfId="27275" xr:uid="{00000000-0005-0000-0000-0000C92A0000}"/>
    <cellStyle name="Normal 2 9 2 2 3 3 6" xfId="4442" xr:uid="{00000000-0005-0000-0000-0000CA2A0000}"/>
    <cellStyle name="Normal 2 9 2 2 3 3 6 2" xfId="16218" xr:uid="{00000000-0005-0000-0000-0000CB2A0000}"/>
    <cellStyle name="Normal 2 9 2 2 3 3 6 2 2" xfId="39787" xr:uid="{00000000-0005-0000-0000-0000CC2A0000}"/>
    <cellStyle name="Normal 2 9 2 2 3 3 6 3" xfId="10330" xr:uid="{00000000-0005-0000-0000-0000CD2A0000}"/>
    <cellStyle name="Normal 2 9 2 2 3 3 6 3 2" xfId="33899" xr:uid="{00000000-0005-0000-0000-0000CE2A0000}"/>
    <cellStyle name="Normal 2 9 2 2 3 3 6 4" xfId="22106" xr:uid="{00000000-0005-0000-0000-0000CF2A0000}"/>
    <cellStyle name="Normal 2 9 2 2 3 3 6 5" xfId="28011" xr:uid="{00000000-0005-0000-0000-0000D02A0000}"/>
    <cellStyle name="Normal 2 9 2 2 3 3 7" xfId="5178" xr:uid="{00000000-0005-0000-0000-0000D12A0000}"/>
    <cellStyle name="Normal 2 9 2 2 3 3 7 2" xfId="16954" xr:uid="{00000000-0005-0000-0000-0000D22A0000}"/>
    <cellStyle name="Normal 2 9 2 2 3 3 7 2 2" xfId="40523" xr:uid="{00000000-0005-0000-0000-0000D32A0000}"/>
    <cellStyle name="Normal 2 9 2 2 3 3 7 3" xfId="11066" xr:uid="{00000000-0005-0000-0000-0000D42A0000}"/>
    <cellStyle name="Normal 2 9 2 2 3 3 7 3 2" xfId="34635" xr:uid="{00000000-0005-0000-0000-0000D52A0000}"/>
    <cellStyle name="Normal 2 9 2 2 3 3 7 4" xfId="22842" xr:uid="{00000000-0005-0000-0000-0000D62A0000}"/>
    <cellStyle name="Normal 2 9 2 2 3 3 7 5" xfId="28747" xr:uid="{00000000-0005-0000-0000-0000D72A0000}"/>
    <cellStyle name="Normal 2 9 2 2 3 3 8" xfId="5914" xr:uid="{00000000-0005-0000-0000-0000D82A0000}"/>
    <cellStyle name="Normal 2 9 2 2 3 3 8 2" xfId="17690" xr:uid="{00000000-0005-0000-0000-0000D92A0000}"/>
    <cellStyle name="Normal 2 9 2 2 3 3 8 2 2" xfId="41259" xr:uid="{00000000-0005-0000-0000-0000DA2A0000}"/>
    <cellStyle name="Normal 2 9 2 2 3 3 8 3" xfId="11802" xr:uid="{00000000-0005-0000-0000-0000DB2A0000}"/>
    <cellStyle name="Normal 2 9 2 2 3 3 8 3 2" xfId="35371" xr:uid="{00000000-0005-0000-0000-0000DC2A0000}"/>
    <cellStyle name="Normal 2 9 2 2 3 3 8 4" xfId="23578" xr:uid="{00000000-0005-0000-0000-0000DD2A0000}"/>
    <cellStyle name="Normal 2 9 2 2 3 3 8 5" xfId="29483" xr:uid="{00000000-0005-0000-0000-0000DE2A0000}"/>
    <cellStyle name="Normal 2 9 2 2 3 3 9" xfId="12538" xr:uid="{00000000-0005-0000-0000-0000DF2A0000}"/>
    <cellStyle name="Normal 2 9 2 2 3 3 9 2" xfId="36107" xr:uid="{00000000-0005-0000-0000-0000E02A0000}"/>
    <cellStyle name="Normal 2 9 2 2 3 4" xfId="542" xr:uid="{00000000-0005-0000-0000-0000E12A0000}"/>
    <cellStyle name="Normal 2 9 2 2 3 4 10" xfId="6456" xr:uid="{00000000-0005-0000-0000-0000E22A0000}"/>
    <cellStyle name="Normal 2 9 2 2 3 4 10 2" xfId="30025" xr:uid="{00000000-0005-0000-0000-0000E32A0000}"/>
    <cellStyle name="Normal 2 9 2 2 3 4 11" xfId="18232" xr:uid="{00000000-0005-0000-0000-0000E42A0000}"/>
    <cellStyle name="Normal 2 9 2 2 3 4 12" xfId="24137" xr:uid="{00000000-0005-0000-0000-0000E52A0000}"/>
    <cellStyle name="Normal 2 9 2 2 3 4 13" xfId="41801" xr:uid="{00000000-0005-0000-0000-0000E62A0000}"/>
    <cellStyle name="Normal 2 9 2 2 3 4 2" xfId="1303" xr:uid="{00000000-0005-0000-0000-0000E72A0000}"/>
    <cellStyle name="Normal 2 9 2 2 3 4 2 2" xfId="13080" xr:uid="{00000000-0005-0000-0000-0000E82A0000}"/>
    <cellStyle name="Normal 2 9 2 2 3 4 2 2 2" xfId="36649" xr:uid="{00000000-0005-0000-0000-0000E92A0000}"/>
    <cellStyle name="Normal 2 9 2 2 3 4 2 3" xfId="7192" xr:uid="{00000000-0005-0000-0000-0000EA2A0000}"/>
    <cellStyle name="Normal 2 9 2 2 3 4 2 3 2" xfId="30761" xr:uid="{00000000-0005-0000-0000-0000EB2A0000}"/>
    <cellStyle name="Normal 2 9 2 2 3 4 2 4" xfId="18968" xr:uid="{00000000-0005-0000-0000-0000EC2A0000}"/>
    <cellStyle name="Normal 2 9 2 2 3 4 2 5" xfId="24873" xr:uid="{00000000-0005-0000-0000-0000ED2A0000}"/>
    <cellStyle name="Normal 2 9 2 2 3 4 3" xfId="2040" xr:uid="{00000000-0005-0000-0000-0000EE2A0000}"/>
    <cellStyle name="Normal 2 9 2 2 3 4 3 2" xfId="13816" xr:uid="{00000000-0005-0000-0000-0000EF2A0000}"/>
    <cellStyle name="Normal 2 9 2 2 3 4 3 2 2" xfId="37385" xr:uid="{00000000-0005-0000-0000-0000F02A0000}"/>
    <cellStyle name="Normal 2 9 2 2 3 4 3 3" xfId="7928" xr:uid="{00000000-0005-0000-0000-0000F12A0000}"/>
    <cellStyle name="Normal 2 9 2 2 3 4 3 3 2" xfId="31497" xr:uid="{00000000-0005-0000-0000-0000F22A0000}"/>
    <cellStyle name="Normal 2 9 2 2 3 4 3 4" xfId="19704" xr:uid="{00000000-0005-0000-0000-0000F32A0000}"/>
    <cellStyle name="Normal 2 9 2 2 3 4 3 5" xfId="25609" xr:uid="{00000000-0005-0000-0000-0000F42A0000}"/>
    <cellStyle name="Normal 2 9 2 2 3 4 4" xfId="2776" xr:uid="{00000000-0005-0000-0000-0000F52A0000}"/>
    <cellStyle name="Normal 2 9 2 2 3 4 4 2" xfId="14552" xr:uid="{00000000-0005-0000-0000-0000F62A0000}"/>
    <cellStyle name="Normal 2 9 2 2 3 4 4 2 2" xfId="38121" xr:uid="{00000000-0005-0000-0000-0000F72A0000}"/>
    <cellStyle name="Normal 2 9 2 2 3 4 4 3" xfId="8664" xr:uid="{00000000-0005-0000-0000-0000F82A0000}"/>
    <cellStyle name="Normal 2 9 2 2 3 4 4 3 2" xfId="32233" xr:uid="{00000000-0005-0000-0000-0000F92A0000}"/>
    <cellStyle name="Normal 2 9 2 2 3 4 4 4" xfId="20440" xr:uid="{00000000-0005-0000-0000-0000FA2A0000}"/>
    <cellStyle name="Normal 2 9 2 2 3 4 4 5" xfId="26345" xr:uid="{00000000-0005-0000-0000-0000FB2A0000}"/>
    <cellStyle name="Normal 2 9 2 2 3 4 5" xfId="3512" xr:uid="{00000000-0005-0000-0000-0000FC2A0000}"/>
    <cellStyle name="Normal 2 9 2 2 3 4 5 2" xfId="15288" xr:uid="{00000000-0005-0000-0000-0000FD2A0000}"/>
    <cellStyle name="Normal 2 9 2 2 3 4 5 2 2" xfId="38857" xr:uid="{00000000-0005-0000-0000-0000FE2A0000}"/>
    <cellStyle name="Normal 2 9 2 2 3 4 5 3" xfId="9400" xr:uid="{00000000-0005-0000-0000-0000FF2A0000}"/>
    <cellStyle name="Normal 2 9 2 2 3 4 5 3 2" xfId="32969" xr:uid="{00000000-0005-0000-0000-0000002B0000}"/>
    <cellStyle name="Normal 2 9 2 2 3 4 5 4" xfId="21176" xr:uid="{00000000-0005-0000-0000-0000012B0000}"/>
    <cellStyle name="Normal 2 9 2 2 3 4 5 5" xfId="27081" xr:uid="{00000000-0005-0000-0000-0000022B0000}"/>
    <cellStyle name="Normal 2 9 2 2 3 4 6" xfId="4248" xr:uid="{00000000-0005-0000-0000-0000032B0000}"/>
    <cellStyle name="Normal 2 9 2 2 3 4 6 2" xfId="16024" xr:uid="{00000000-0005-0000-0000-0000042B0000}"/>
    <cellStyle name="Normal 2 9 2 2 3 4 6 2 2" xfId="39593" xr:uid="{00000000-0005-0000-0000-0000052B0000}"/>
    <cellStyle name="Normal 2 9 2 2 3 4 6 3" xfId="10136" xr:uid="{00000000-0005-0000-0000-0000062B0000}"/>
    <cellStyle name="Normal 2 9 2 2 3 4 6 3 2" xfId="33705" xr:uid="{00000000-0005-0000-0000-0000072B0000}"/>
    <cellStyle name="Normal 2 9 2 2 3 4 6 4" xfId="21912" xr:uid="{00000000-0005-0000-0000-0000082B0000}"/>
    <cellStyle name="Normal 2 9 2 2 3 4 6 5" xfId="27817" xr:uid="{00000000-0005-0000-0000-0000092B0000}"/>
    <cellStyle name="Normal 2 9 2 2 3 4 7" xfId="4984" xr:uid="{00000000-0005-0000-0000-00000A2B0000}"/>
    <cellStyle name="Normal 2 9 2 2 3 4 7 2" xfId="16760" xr:uid="{00000000-0005-0000-0000-00000B2B0000}"/>
    <cellStyle name="Normal 2 9 2 2 3 4 7 2 2" xfId="40329" xr:uid="{00000000-0005-0000-0000-00000C2B0000}"/>
    <cellStyle name="Normal 2 9 2 2 3 4 7 3" xfId="10872" xr:uid="{00000000-0005-0000-0000-00000D2B0000}"/>
    <cellStyle name="Normal 2 9 2 2 3 4 7 3 2" xfId="34441" xr:uid="{00000000-0005-0000-0000-00000E2B0000}"/>
    <cellStyle name="Normal 2 9 2 2 3 4 7 4" xfId="22648" xr:uid="{00000000-0005-0000-0000-00000F2B0000}"/>
    <cellStyle name="Normal 2 9 2 2 3 4 7 5" xfId="28553" xr:uid="{00000000-0005-0000-0000-0000102B0000}"/>
    <cellStyle name="Normal 2 9 2 2 3 4 8" xfId="5720" xr:uid="{00000000-0005-0000-0000-0000112B0000}"/>
    <cellStyle name="Normal 2 9 2 2 3 4 8 2" xfId="17496" xr:uid="{00000000-0005-0000-0000-0000122B0000}"/>
    <cellStyle name="Normal 2 9 2 2 3 4 8 2 2" xfId="41065" xr:uid="{00000000-0005-0000-0000-0000132B0000}"/>
    <cellStyle name="Normal 2 9 2 2 3 4 8 3" xfId="11608" xr:uid="{00000000-0005-0000-0000-0000142B0000}"/>
    <cellStyle name="Normal 2 9 2 2 3 4 8 3 2" xfId="35177" xr:uid="{00000000-0005-0000-0000-0000152B0000}"/>
    <cellStyle name="Normal 2 9 2 2 3 4 8 4" xfId="23384" xr:uid="{00000000-0005-0000-0000-0000162B0000}"/>
    <cellStyle name="Normal 2 9 2 2 3 4 8 5" xfId="29289" xr:uid="{00000000-0005-0000-0000-0000172B0000}"/>
    <cellStyle name="Normal 2 9 2 2 3 4 9" xfId="12344" xr:uid="{00000000-0005-0000-0000-0000182B0000}"/>
    <cellStyle name="Normal 2 9 2 2 3 4 9 2" xfId="35913" xr:uid="{00000000-0005-0000-0000-0000192B0000}"/>
    <cellStyle name="Normal 2 9 2 2 3 5" xfId="1053" xr:uid="{00000000-0005-0000-0000-00001A2B0000}"/>
    <cellStyle name="Normal 2 9 2 2 3 5 2" xfId="12832" xr:uid="{00000000-0005-0000-0000-00001B2B0000}"/>
    <cellStyle name="Normal 2 9 2 2 3 5 2 2" xfId="36401" xr:uid="{00000000-0005-0000-0000-00001C2B0000}"/>
    <cellStyle name="Normal 2 9 2 2 3 5 3" xfId="6944" xr:uid="{00000000-0005-0000-0000-00001D2B0000}"/>
    <cellStyle name="Normal 2 9 2 2 3 5 3 2" xfId="30513" xr:uid="{00000000-0005-0000-0000-00001E2B0000}"/>
    <cellStyle name="Normal 2 9 2 2 3 5 4" xfId="18720" xr:uid="{00000000-0005-0000-0000-00001F2B0000}"/>
    <cellStyle name="Normal 2 9 2 2 3 5 5" xfId="24625" xr:uid="{00000000-0005-0000-0000-0000202B0000}"/>
    <cellStyle name="Normal 2 9 2 2 3 6" xfId="1792" xr:uid="{00000000-0005-0000-0000-0000212B0000}"/>
    <cellStyle name="Normal 2 9 2 2 3 6 2" xfId="13568" xr:uid="{00000000-0005-0000-0000-0000222B0000}"/>
    <cellStyle name="Normal 2 9 2 2 3 6 2 2" xfId="37137" xr:uid="{00000000-0005-0000-0000-0000232B0000}"/>
    <cellStyle name="Normal 2 9 2 2 3 6 3" xfId="7680" xr:uid="{00000000-0005-0000-0000-0000242B0000}"/>
    <cellStyle name="Normal 2 9 2 2 3 6 3 2" xfId="31249" xr:uid="{00000000-0005-0000-0000-0000252B0000}"/>
    <cellStyle name="Normal 2 9 2 2 3 6 4" xfId="19456" xr:uid="{00000000-0005-0000-0000-0000262B0000}"/>
    <cellStyle name="Normal 2 9 2 2 3 6 5" xfId="25361" xr:uid="{00000000-0005-0000-0000-0000272B0000}"/>
    <cellStyle name="Normal 2 9 2 2 3 7" xfId="2528" xr:uid="{00000000-0005-0000-0000-0000282B0000}"/>
    <cellStyle name="Normal 2 9 2 2 3 7 2" xfId="14304" xr:uid="{00000000-0005-0000-0000-0000292B0000}"/>
    <cellStyle name="Normal 2 9 2 2 3 7 2 2" xfId="37873" xr:uid="{00000000-0005-0000-0000-00002A2B0000}"/>
    <cellStyle name="Normal 2 9 2 2 3 7 3" xfId="8416" xr:uid="{00000000-0005-0000-0000-00002B2B0000}"/>
    <cellStyle name="Normal 2 9 2 2 3 7 3 2" xfId="31985" xr:uid="{00000000-0005-0000-0000-00002C2B0000}"/>
    <cellStyle name="Normal 2 9 2 2 3 7 4" xfId="20192" xr:uid="{00000000-0005-0000-0000-00002D2B0000}"/>
    <cellStyle name="Normal 2 9 2 2 3 7 5" xfId="26097" xr:uid="{00000000-0005-0000-0000-00002E2B0000}"/>
    <cellStyle name="Normal 2 9 2 2 3 8" xfId="3264" xr:uid="{00000000-0005-0000-0000-00002F2B0000}"/>
    <cellStyle name="Normal 2 9 2 2 3 8 2" xfId="15040" xr:uid="{00000000-0005-0000-0000-0000302B0000}"/>
    <cellStyle name="Normal 2 9 2 2 3 8 2 2" xfId="38609" xr:uid="{00000000-0005-0000-0000-0000312B0000}"/>
    <cellStyle name="Normal 2 9 2 2 3 8 3" xfId="9152" xr:uid="{00000000-0005-0000-0000-0000322B0000}"/>
    <cellStyle name="Normal 2 9 2 2 3 8 3 2" xfId="32721" xr:uid="{00000000-0005-0000-0000-0000332B0000}"/>
    <cellStyle name="Normal 2 9 2 2 3 8 4" xfId="20928" xr:uid="{00000000-0005-0000-0000-0000342B0000}"/>
    <cellStyle name="Normal 2 9 2 2 3 8 5" xfId="26833" xr:uid="{00000000-0005-0000-0000-0000352B0000}"/>
    <cellStyle name="Normal 2 9 2 2 3 9" xfId="4000" xr:uid="{00000000-0005-0000-0000-0000362B0000}"/>
    <cellStyle name="Normal 2 9 2 2 3 9 2" xfId="15776" xr:uid="{00000000-0005-0000-0000-0000372B0000}"/>
    <cellStyle name="Normal 2 9 2 2 3 9 2 2" xfId="39345" xr:uid="{00000000-0005-0000-0000-0000382B0000}"/>
    <cellStyle name="Normal 2 9 2 2 3 9 3" xfId="9888" xr:uid="{00000000-0005-0000-0000-0000392B0000}"/>
    <cellStyle name="Normal 2 9 2 2 3 9 3 2" xfId="33457" xr:uid="{00000000-0005-0000-0000-00003A2B0000}"/>
    <cellStyle name="Normal 2 9 2 2 3 9 4" xfId="21664" xr:uid="{00000000-0005-0000-0000-00003B2B0000}"/>
    <cellStyle name="Normal 2 9 2 2 3 9 5" xfId="27569" xr:uid="{00000000-0005-0000-0000-00003C2B0000}"/>
    <cellStyle name="Normal 2 9 2 2 4" xfId="389" xr:uid="{00000000-0005-0000-0000-00003D2B0000}"/>
    <cellStyle name="Normal 2 9 2 2 4 10" xfId="12193" xr:uid="{00000000-0005-0000-0000-00003E2B0000}"/>
    <cellStyle name="Normal 2 9 2 2 4 10 2" xfId="35762" xr:uid="{00000000-0005-0000-0000-00003F2B0000}"/>
    <cellStyle name="Normal 2 9 2 2 4 11" xfId="6305" xr:uid="{00000000-0005-0000-0000-0000402B0000}"/>
    <cellStyle name="Normal 2 9 2 2 4 11 2" xfId="29874" xr:uid="{00000000-0005-0000-0000-0000412B0000}"/>
    <cellStyle name="Normal 2 9 2 2 4 12" xfId="18081" xr:uid="{00000000-0005-0000-0000-0000422B0000}"/>
    <cellStyle name="Normal 2 9 2 2 4 13" xfId="23986" xr:uid="{00000000-0005-0000-0000-0000432B0000}"/>
    <cellStyle name="Normal 2 9 2 2 4 14" xfId="41650" xr:uid="{00000000-0005-0000-0000-0000442B0000}"/>
    <cellStyle name="Normal 2 9 2 2 4 2" xfId="834" xr:uid="{00000000-0005-0000-0000-0000452B0000}"/>
    <cellStyle name="Normal 2 9 2 2 4 2 10" xfId="6747" xr:uid="{00000000-0005-0000-0000-0000462B0000}"/>
    <cellStyle name="Normal 2 9 2 2 4 2 10 2" xfId="30316" xr:uid="{00000000-0005-0000-0000-0000472B0000}"/>
    <cellStyle name="Normal 2 9 2 2 4 2 11" xfId="18523" xr:uid="{00000000-0005-0000-0000-0000482B0000}"/>
    <cellStyle name="Normal 2 9 2 2 4 2 12" xfId="24428" xr:uid="{00000000-0005-0000-0000-0000492B0000}"/>
    <cellStyle name="Normal 2 9 2 2 4 2 13" xfId="42092" xr:uid="{00000000-0005-0000-0000-00004A2B0000}"/>
    <cellStyle name="Normal 2 9 2 2 4 2 2" xfId="1594" xr:uid="{00000000-0005-0000-0000-00004B2B0000}"/>
    <cellStyle name="Normal 2 9 2 2 4 2 2 2" xfId="13371" xr:uid="{00000000-0005-0000-0000-00004C2B0000}"/>
    <cellStyle name="Normal 2 9 2 2 4 2 2 2 2" xfId="36940" xr:uid="{00000000-0005-0000-0000-00004D2B0000}"/>
    <cellStyle name="Normal 2 9 2 2 4 2 2 3" xfId="7483" xr:uid="{00000000-0005-0000-0000-00004E2B0000}"/>
    <cellStyle name="Normal 2 9 2 2 4 2 2 3 2" xfId="31052" xr:uid="{00000000-0005-0000-0000-00004F2B0000}"/>
    <cellStyle name="Normal 2 9 2 2 4 2 2 4" xfId="19259" xr:uid="{00000000-0005-0000-0000-0000502B0000}"/>
    <cellStyle name="Normal 2 9 2 2 4 2 2 5" xfId="25164" xr:uid="{00000000-0005-0000-0000-0000512B0000}"/>
    <cellStyle name="Normal 2 9 2 2 4 2 3" xfId="2331" xr:uid="{00000000-0005-0000-0000-0000522B0000}"/>
    <cellStyle name="Normal 2 9 2 2 4 2 3 2" xfId="14107" xr:uid="{00000000-0005-0000-0000-0000532B0000}"/>
    <cellStyle name="Normal 2 9 2 2 4 2 3 2 2" xfId="37676" xr:uid="{00000000-0005-0000-0000-0000542B0000}"/>
    <cellStyle name="Normal 2 9 2 2 4 2 3 3" xfId="8219" xr:uid="{00000000-0005-0000-0000-0000552B0000}"/>
    <cellStyle name="Normal 2 9 2 2 4 2 3 3 2" xfId="31788" xr:uid="{00000000-0005-0000-0000-0000562B0000}"/>
    <cellStyle name="Normal 2 9 2 2 4 2 3 4" xfId="19995" xr:uid="{00000000-0005-0000-0000-0000572B0000}"/>
    <cellStyle name="Normal 2 9 2 2 4 2 3 5" xfId="25900" xr:uid="{00000000-0005-0000-0000-0000582B0000}"/>
    <cellStyle name="Normal 2 9 2 2 4 2 4" xfId="3067" xr:uid="{00000000-0005-0000-0000-0000592B0000}"/>
    <cellStyle name="Normal 2 9 2 2 4 2 4 2" xfId="14843" xr:uid="{00000000-0005-0000-0000-00005A2B0000}"/>
    <cellStyle name="Normal 2 9 2 2 4 2 4 2 2" xfId="38412" xr:uid="{00000000-0005-0000-0000-00005B2B0000}"/>
    <cellStyle name="Normal 2 9 2 2 4 2 4 3" xfId="8955" xr:uid="{00000000-0005-0000-0000-00005C2B0000}"/>
    <cellStyle name="Normal 2 9 2 2 4 2 4 3 2" xfId="32524" xr:uid="{00000000-0005-0000-0000-00005D2B0000}"/>
    <cellStyle name="Normal 2 9 2 2 4 2 4 4" xfId="20731" xr:uid="{00000000-0005-0000-0000-00005E2B0000}"/>
    <cellStyle name="Normal 2 9 2 2 4 2 4 5" xfId="26636" xr:uid="{00000000-0005-0000-0000-00005F2B0000}"/>
    <cellStyle name="Normal 2 9 2 2 4 2 5" xfId="3803" xr:uid="{00000000-0005-0000-0000-0000602B0000}"/>
    <cellStyle name="Normal 2 9 2 2 4 2 5 2" xfId="15579" xr:uid="{00000000-0005-0000-0000-0000612B0000}"/>
    <cellStyle name="Normal 2 9 2 2 4 2 5 2 2" xfId="39148" xr:uid="{00000000-0005-0000-0000-0000622B0000}"/>
    <cellStyle name="Normal 2 9 2 2 4 2 5 3" xfId="9691" xr:uid="{00000000-0005-0000-0000-0000632B0000}"/>
    <cellStyle name="Normal 2 9 2 2 4 2 5 3 2" xfId="33260" xr:uid="{00000000-0005-0000-0000-0000642B0000}"/>
    <cellStyle name="Normal 2 9 2 2 4 2 5 4" xfId="21467" xr:uid="{00000000-0005-0000-0000-0000652B0000}"/>
    <cellStyle name="Normal 2 9 2 2 4 2 5 5" xfId="27372" xr:uid="{00000000-0005-0000-0000-0000662B0000}"/>
    <cellStyle name="Normal 2 9 2 2 4 2 6" xfId="4539" xr:uid="{00000000-0005-0000-0000-0000672B0000}"/>
    <cellStyle name="Normal 2 9 2 2 4 2 6 2" xfId="16315" xr:uid="{00000000-0005-0000-0000-0000682B0000}"/>
    <cellStyle name="Normal 2 9 2 2 4 2 6 2 2" xfId="39884" xr:uid="{00000000-0005-0000-0000-0000692B0000}"/>
    <cellStyle name="Normal 2 9 2 2 4 2 6 3" xfId="10427" xr:uid="{00000000-0005-0000-0000-00006A2B0000}"/>
    <cellStyle name="Normal 2 9 2 2 4 2 6 3 2" xfId="33996" xr:uid="{00000000-0005-0000-0000-00006B2B0000}"/>
    <cellStyle name="Normal 2 9 2 2 4 2 6 4" xfId="22203" xr:uid="{00000000-0005-0000-0000-00006C2B0000}"/>
    <cellStyle name="Normal 2 9 2 2 4 2 6 5" xfId="28108" xr:uid="{00000000-0005-0000-0000-00006D2B0000}"/>
    <cellStyle name="Normal 2 9 2 2 4 2 7" xfId="5275" xr:uid="{00000000-0005-0000-0000-00006E2B0000}"/>
    <cellStyle name="Normal 2 9 2 2 4 2 7 2" xfId="17051" xr:uid="{00000000-0005-0000-0000-00006F2B0000}"/>
    <cellStyle name="Normal 2 9 2 2 4 2 7 2 2" xfId="40620" xr:uid="{00000000-0005-0000-0000-0000702B0000}"/>
    <cellStyle name="Normal 2 9 2 2 4 2 7 3" xfId="11163" xr:uid="{00000000-0005-0000-0000-0000712B0000}"/>
    <cellStyle name="Normal 2 9 2 2 4 2 7 3 2" xfId="34732" xr:uid="{00000000-0005-0000-0000-0000722B0000}"/>
    <cellStyle name="Normal 2 9 2 2 4 2 7 4" xfId="22939" xr:uid="{00000000-0005-0000-0000-0000732B0000}"/>
    <cellStyle name="Normal 2 9 2 2 4 2 7 5" xfId="28844" xr:uid="{00000000-0005-0000-0000-0000742B0000}"/>
    <cellStyle name="Normal 2 9 2 2 4 2 8" xfId="6011" xr:uid="{00000000-0005-0000-0000-0000752B0000}"/>
    <cellStyle name="Normal 2 9 2 2 4 2 8 2" xfId="17787" xr:uid="{00000000-0005-0000-0000-0000762B0000}"/>
    <cellStyle name="Normal 2 9 2 2 4 2 8 2 2" xfId="41356" xr:uid="{00000000-0005-0000-0000-0000772B0000}"/>
    <cellStyle name="Normal 2 9 2 2 4 2 8 3" xfId="11899" xr:uid="{00000000-0005-0000-0000-0000782B0000}"/>
    <cellStyle name="Normal 2 9 2 2 4 2 8 3 2" xfId="35468" xr:uid="{00000000-0005-0000-0000-0000792B0000}"/>
    <cellStyle name="Normal 2 9 2 2 4 2 8 4" xfId="23675" xr:uid="{00000000-0005-0000-0000-00007A2B0000}"/>
    <cellStyle name="Normal 2 9 2 2 4 2 8 5" xfId="29580" xr:uid="{00000000-0005-0000-0000-00007B2B0000}"/>
    <cellStyle name="Normal 2 9 2 2 4 2 9" xfId="12635" xr:uid="{00000000-0005-0000-0000-00007C2B0000}"/>
    <cellStyle name="Normal 2 9 2 2 4 2 9 2" xfId="36204" xr:uid="{00000000-0005-0000-0000-00007D2B0000}"/>
    <cellStyle name="Normal 2 9 2 2 4 3" xfId="1151" xr:uid="{00000000-0005-0000-0000-00007E2B0000}"/>
    <cellStyle name="Normal 2 9 2 2 4 3 2" xfId="12929" xr:uid="{00000000-0005-0000-0000-00007F2B0000}"/>
    <cellStyle name="Normal 2 9 2 2 4 3 2 2" xfId="36498" xr:uid="{00000000-0005-0000-0000-0000802B0000}"/>
    <cellStyle name="Normal 2 9 2 2 4 3 3" xfId="7041" xr:uid="{00000000-0005-0000-0000-0000812B0000}"/>
    <cellStyle name="Normal 2 9 2 2 4 3 3 2" xfId="30610" xr:uid="{00000000-0005-0000-0000-0000822B0000}"/>
    <cellStyle name="Normal 2 9 2 2 4 3 4" xfId="18817" xr:uid="{00000000-0005-0000-0000-0000832B0000}"/>
    <cellStyle name="Normal 2 9 2 2 4 3 5" xfId="24722" xr:uid="{00000000-0005-0000-0000-0000842B0000}"/>
    <cellStyle name="Normal 2 9 2 2 4 4" xfId="1889" xr:uid="{00000000-0005-0000-0000-0000852B0000}"/>
    <cellStyle name="Normal 2 9 2 2 4 4 2" xfId="13665" xr:uid="{00000000-0005-0000-0000-0000862B0000}"/>
    <cellStyle name="Normal 2 9 2 2 4 4 2 2" xfId="37234" xr:uid="{00000000-0005-0000-0000-0000872B0000}"/>
    <cellStyle name="Normal 2 9 2 2 4 4 3" xfId="7777" xr:uid="{00000000-0005-0000-0000-0000882B0000}"/>
    <cellStyle name="Normal 2 9 2 2 4 4 3 2" xfId="31346" xr:uid="{00000000-0005-0000-0000-0000892B0000}"/>
    <cellStyle name="Normal 2 9 2 2 4 4 4" xfId="19553" xr:uid="{00000000-0005-0000-0000-00008A2B0000}"/>
    <cellStyle name="Normal 2 9 2 2 4 4 5" xfId="25458" xr:uid="{00000000-0005-0000-0000-00008B2B0000}"/>
    <cellStyle name="Normal 2 9 2 2 4 5" xfId="2625" xr:uid="{00000000-0005-0000-0000-00008C2B0000}"/>
    <cellStyle name="Normal 2 9 2 2 4 5 2" xfId="14401" xr:uid="{00000000-0005-0000-0000-00008D2B0000}"/>
    <cellStyle name="Normal 2 9 2 2 4 5 2 2" xfId="37970" xr:uid="{00000000-0005-0000-0000-00008E2B0000}"/>
    <cellStyle name="Normal 2 9 2 2 4 5 3" xfId="8513" xr:uid="{00000000-0005-0000-0000-00008F2B0000}"/>
    <cellStyle name="Normal 2 9 2 2 4 5 3 2" xfId="32082" xr:uid="{00000000-0005-0000-0000-0000902B0000}"/>
    <cellStyle name="Normal 2 9 2 2 4 5 4" xfId="20289" xr:uid="{00000000-0005-0000-0000-0000912B0000}"/>
    <cellStyle name="Normal 2 9 2 2 4 5 5" xfId="26194" xr:uid="{00000000-0005-0000-0000-0000922B0000}"/>
    <cellStyle name="Normal 2 9 2 2 4 6" xfId="3361" xr:uid="{00000000-0005-0000-0000-0000932B0000}"/>
    <cellStyle name="Normal 2 9 2 2 4 6 2" xfId="15137" xr:uid="{00000000-0005-0000-0000-0000942B0000}"/>
    <cellStyle name="Normal 2 9 2 2 4 6 2 2" xfId="38706" xr:uid="{00000000-0005-0000-0000-0000952B0000}"/>
    <cellStyle name="Normal 2 9 2 2 4 6 3" xfId="9249" xr:uid="{00000000-0005-0000-0000-0000962B0000}"/>
    <cellStyle name="Normal 2 9 2 2 4 6 3 2" xfId="32818" xr:uid="{00000000-0005-0000-0000-0000972B0000}"/>
    <cellStyle name="Normal 2 9 2 2 4 6 4" xfId="21025" xr:uid="{00000000-0005-0000-0000-0000982B0000}"/>
    <cellStyle name="Normal 2 9 2 2 4 6 5" xfId="26930" xr:uid="{00000000-0005-0000-0000-0000992B0000}"/>
    <cellStyle name="Normal 2 9 2 2 4 7" xfId="4097" xr:uid="{00000000-0005-0000-0000-00009A2B0000}"/>
    <cellStyle name="Normal 2 9 2 2 4 7 2" xfId="15873" xr:uid="{00000000-0005-0000-0000-00009B2B0000}"/>
    <cellStyle name="Normal 2 9 2 2 4 7 2 2" xfId="39442" xr:uid="{00000000-0005-0000-0000-00009C2B0000}"/>
    <cellStyle name="Normal 2 9 2 2 4 7 3" xfId="9985" xr:uid="{00000000-0005-0000-0000-00009D2B0000}"/>
    <cellStyle name="Normal 2 9 2 2 4 7 3 2" xfId="33554" xr:uid="{00000000-0005-0000-0000-00009E2B0000}"/>
    <cellStyle name="Normal 2 9 2 2 4 7 4" xfId="21761" xr:uid="{00000000-0005-0000-0000-00009F2B0000}"/>
    <cellStyle name="Normal 2 9 2 2 4 7 5" xfId="27666" xr:uid="{00000000-0005-0000-0000-0000A02B0000}"/>
    <cellStyle name="Normal 2 9 2 2 4 8" xfId="4833" xr:uid="{00000000-0005-0000-0000-0000A12B0000}"/>
    <cellStyle name="Normal 2 9 2 2 4 8 2" xfId="16609" xr:uid="{00000000-0005-0000-0000-0000A22B0000}"/>
    <cellStyle name="Normal 2 9 2 2 4 8 2 2" xfId="40178" xr:uid="{00000000-0005-0000-0000-0000A32B0000}"/>
    <cellStyle name="Normal 2 9 2 2 4 8 3" xfId="10721" xr:uid="{00000000-0005-0000-0000-0000A42B0000}"/>
    <cellStyle name="Normal 2 9 2 2 4 8 3 2" xfId="34290" xr:uid="{00000000-0005-0000-0000-0000A52B0000}"/>
    <cellStyle name="Normal 2 9 2 2 4 8 4" xfId="22497" xr:uid="{00000000-0005-0000-0000-0000A62B0000}"/>
    <cellStyle name="Normal 2 9 2 2 4 8 5" xfId="28402" xr:uid="{00000000-0005-0000-0000-0000A72B0000}"/>
    <cellStyle name="Normal 2 9 2 2 4 9" xfId="5569" xr:uid="{00000000-0005-0000-0000-0000A82B0000}"/>
    <cellStyle name="Normal 2 9 2 2 4 9 2" xfId="17345" xr:uid="{00000000-0005-0000-0000-0000A92B0000}"/>
    <cellStyle name="Normal 2 9 2 2 4 9 2 2" xfId="40914" xr:uid="{00000000-0005-0000-0000-0000AA2B0000}"/>
    <cellStyle name="Normal 2 9 2 2 4 9 3" xfId="11457" xr:uid="{00000000-0005-0000-0000-0000AB2B0000}"/>
    <cellStyle name="Normal 2 9 2 2 4 9 3 2" xfId="35026" xr:uid="{00000000-0005-0000-0000-0000AC2B0000}"/>
    <cellStyle name="Normal 2 9 2 2 4 9 4" xfId="23233" xr:uid="{00000000-0005-0000-0000-0000AD2B0000}"/>
    <cellStyle name="Normal 2 9 2 2 4 9 5" xfId="29138" xr:uid="{00000000-0005-0000-0000-0000AE2B0000}"/>
    <cellStyle name="Normal 2 9 2 2 5" xfId="688" xr:uid="{00000000-0005-0000-0000-0000AF2B0000}"/>
    <cellStyle name="Normal 2 9 2 2 5 10" xfId="6602" xr:uid="{00000000-0005-0000-0000-0000B02B0000}"/>
    <cellStyle name="Normal 2 9 2 2 5 10 2" xfId="30171" xr:uid="{00000000-0005-0000-0000-0000B12B0000}"/>
    <cellStyle name="Normal 2 9 2 2 5 11" xfId="18378" xr:uid="{00000000-0005-0000-0000-0000B22B0000}"/>
    <cellStyle name="Normal 2 9 2 2 5 12" xfId="24283" xr:uid="{00000000-0005-0000-0000-0000B32B0000}"/>
    <cellStyle name="Normal 2 9 2 2 5 13" xfId="41947" xr:uid="{00000000-0005-0000-0000-0000B42B0000}"/>
    <cellStyle name="Normal 2 9 2 2 5 2" xfId="1449" xr:uid="{00000000-0005-0000-0000-0000B52B0000}"/>
    <cellStyle name="Normal 2 9 2 2 5 2 2" xfId="13226" xr:uid="{00000000-0005-0000-0000-0000B62B0000}"/>
    <cellStyle name="Normal 2 9 2 2 5 2 2 2" xfId="36795" xr:uid="{00000000-0005-0000-0000-0000B72B0000}"/>
    <cellStyle name="Normal 2 9 2 2 5 2 3" xfId="7338" xr:uid="{00000000-0005-0000-0000-0000B82B0000}"/>
    <cellStyle name="Normal 2 9 2 2 5 2 3 2" xfId="30907" xr:uid="{00000000-0005-0000-0000-0000B92B0000}"/>
    <cellStyle name="Normal 2 9 2 2 5 2 4" xfId="19114" xr:uid="{00000000-0005-0000-0000-0000BA2B0000}"/>
    <cellStyle name="Normal 2 9 2 2 5 2 5" xfId="25019" xr:uid="{00000000-0005-0000-0000-0000BB2B0000}"/>
    <cellStyle name="Normal 2 9 2 2 5 3" xfId="2186" xr:uid="{00000000-0005-0000-0000-0000BC2B0000}"/>
    <cellStyle name="Normal 2 9 2 2 5 3 2" xfId="13962" xr:uid="{00000000-0005-0000-0000-0000BD2B0000}"/>
    <cellStyle name="Normal 2 9 2 2 5 3 2 2" xfId="37531" xr:uid="{00000000-0005-0000-0000-0000BE2B0000}"/>
    <cellStyle name="Normal 2 9 2 2 5 3 3" xfId="8074" xr:uid="{00000000-0005-0000-0000-0000BF2B0000}"/>
    <cellStyle name="Normal 2 9 2 2 5 3 3 2" xfId="31643" xr:uid="{00000000-0005-0000-0000-0000C02B0000}"/>
    <cellStyle name="Normal 2 9 2 2 5 3 4" xfId="19850" xr:uid="{00000000-0005-0000-0000-0000C12B0000}"/>
    <cellStyle name="Normal 2 9 2 2 5 3 5" xfId="25755" xr:uid="{00000000-0005-0000-0000-0000C22B0000}"/>
    <cellStyle name="Normal 2 9 2 2 5 4" xfId="2922" xr:uid="{00000000-0005-0000-0000-0000C32B0000}"/>
    <cellStyle name="Normal 2 9 2 2 5 4 2" xfId="14698" xr:uid="{00000000-0005-0000-0000-0000C42B0000}"/>
    <cellStyle name="Normal 2 9 2 2 5 4 2 2" xfId="38267" xr:uid="{00000000-0005-0000-0000-0000C52B0000}"/>
    <cellStyle name="Normal 2 9 2 2 5 4 3" xfId="8810" xr:uid="{00000000-0005-0000-0000-0000C62B0000}"/>
    <cellStyle name="Normal 2 9 2 2 5 4 3 2" xfId="32379" xr:uid="{00000000-0005-0000-0000-0000C72B0000}"/>
    <cellStyle name="Normal 2 9 2 2 5 4 4" xfId="20586" xr:uid="{00000000-0005-0000-0000-0000C82B0000}"/>
    <cellStyle name="Normal 2 9 2 2 5 4 5" xfId="26491" xr:uid="{00000000-0005-0000-0000-0000C92B0000}"/>
    <cellStyle name="Normal 2 9 2 2 5 5" xfId="3658" xr:uid="{00000000-0005-0000-0000-0000CA2B0000}"/>
    <cellStyle name="Normal 2 9 2 2 5 5 2" xfId="15434" xr:uid="{00000000-0005-0000-0000-0000CB2B0000}"/>
    <cellStyle name="Normal 2 9 2 2 5 5 2 2" xfId="39003" xr:uid="{00000000-0005-0000-0000-0000CC2B0000}"/>
    <cellStyle name="Normal 2 9 2 2 5 5 3" xfId="9546" xr:uid="{00000000-0005-0000-0000-0000CD2B0000}"/>
    <cellStyle name="Normal 2 9 2 2 5 5 3 2" xfId="33115" xr:uid="{00000000-0005-0000-0000-0000CE2B0000}"/>
    <cellStyle name="Normal 2 9 2 2 5 5 4" xfId="21322" xr:uid="{00000000-0005-0000-0000-0000CF2B0000}"/>
    <cellStyle name="Normal 2 9 2 2 5 5 5" xfId="27227" xr:uid="{00000000-0005-0000-0000-0000D02B0000}"/>
    <cellStyle name="Normal 2 9 2 2 5 6" xfId="4394" xr:uid="{00000000-0005-0000-0000-0000D12B0000}"/>
    <cellStyle name="Normal 2 9 2 2 5 6 2" xfId="16170" xr:uid="{00000000-0005-0000-0000-0000D22B0000}"/>
    <cellStyle name="Normal 2 9 2 2 5 6 2 2" xfId="39739" xr:uid="{00000000-0005-0000-0000-0000D32B0000}"/>
    <cellStyle name="Normal 2 9 2 2 5 6 3" xfId="10282" xr:uid="{00000000-0005-0000-0000-0000D42B0000}"/>
    <cellStyle name="Normal 2 9 2 2 5 6 3 2" xfId="33851" xr:uid="{00000000-0005-0000-0000-0000D52B0000}"/>
    <cellStyle name="Normal 2 9 2 2 5 6 4" xfId="22058" xr:uid="{00000000-0005-0000-0000-0000D62B0000}"/>
    <cellStyle name="Normal 2 9 2 2 5 6 5" xfId="27963" xr:uid="{00000000-0005-0000-0000-0000D72B0000}"/>
    <cellStyle name="Normal 2 9 2 2 5 7" xfId="5130" xr:uid="{00000000-0005-0000-0000-0000D82B0000}"/>
    <cellStyle name="Normal 2 9 2 2 5 7 2" xfId="16906" xr:uid="{00000000-0005-0000-0000-0000D92B0000}"/>
    <cellStyle name="Normal 2 9 2 2 5 7 2 2" xfId="40475" xr:uid="{00000000-0005-0000-0000-0000DA2B0000}"/>
    <cellStyle name="Normal 2 9 2 2 5 7 3" xfId="11018" xr:uid="{00000000-0005-0000-0000-0000DB2B0000}"/>
    <cellStyle name="Normal 2 9 2 2 5 7 3 2" xfId="34587" xr:uid="{00000000-0005-0000-0000-0000DC2B0000}"/>
    <cellStyle name="Normal 2 9 2 2 5 7 4" xfId="22794" xr:uid="{00000000-0005-0000-0000-0000DD2B0000}"/>
    <cellStyle name="Normal 2 9 2 2 5 7 5" xfId="28699" xr:uid="{00000000-0005-0000-0000-0000DE2B0000}"/>
    <cellStyle name="Normal 2 9 2 2 5 8" xfId="5866" xr:uid="{00000000-0005-0000-0000-0000DF2B0000}"/>
    <cellStyle name="Normal 2 9 2 2 5 8 2" xfId="17642" xr:uid="{00000000-0005-0000-0000-0000E02B0000}"/>
    <cellStyle name="Normal 2 9 2 2 5 8 2 2" xfId="41211" xr:uid="{00000000-0005-0000-0000-0000E12B0000}"/>
    <cellStyle name="Normal 2 9 2 2 5 8 3" xfId="11754" xr:uid="{00000000-0005-0000-0000-0000E22B0000}"/>
    <cellStyle name="Normal 2 9 2 2 5 8 3 2" xfId="35323" xr:uid="{00000000-0005-0000-0000-0000E32B0000}"/>
    <cellStyle name="Normal 2 9 2 2 5 8 4" xfId="23530" xr:uid="{00000000-0005-0000-0000-0000E42B0000}"/>
    <cellStyle name="Normal 2 9 2 2 5 8 5" xfId="29435" xr:uid="{00000000-0005-0000-0000-0000E52B0000}"/>
    <cellStyle name="Normal 2 9 2 2 5 9" xfId="12490" xr:uid="{00000000-0005-0000-0000-0000E62B0000}"/>
    <cellStyle name="Normal 2 9 2 2 5 9 2" xfId="36059" xr:uid="{00000000-0005-0000-0000-0000E72B0000}"/>
    <cellStyle name="Normal 2 9 2 2 6" xfId="540" xr:uid="{00000000-0005-0000-0000-0000E82B0000}"/>
    <cellStyle name="Normal 2 9 2 2 6 10" xfId="6454" xr:uid="{00000000-0005-0000-0000-0000E92B0000}"/>
    <cellStyle name="Normal 2 9 2 2 6 10 2" xfId="30023" xr:uid="{00000000-0005-0000-0000-0000EA2B0000}"/>
    <cellStyle name="Normal 2 9 2 2 6 11" xfId="18230" xr:uid="{00000000-0005-0000-0000-0000EB2B0000}"/>
    <cellStyle name="Normal 2 9 2 2 6 12" xfId="24135" xr:uid="{00000000-0005-0000-0000-0000EC2B0000}"/>
    <cellStyle name="Normal 2 9 2 2 6 13" xfId="41799" xr:uid="{00000000-0005-0000-0000-0000ED2B0000}"/>
    <cellStyle name="Normal 2 9 2 2 6 2" xfId="1301" xr:uid="{00000000-0005-0000-0000-0000EE2B0000}"/>
    <cellStyle name="Normal 2 9 2 2 6 2 2" xfId="13078" xr:uid="{00000000-0005-0000-0000-0000EF2B0000}"/>
    <cellStyle name="Normal 2 9 2 2 6 2 2 2" xfId="36647" xr:uid="{00000000-0005-0000-0000-0000F02B0000}"/>
    <cellStyle name="Normal 2 9 2 2 6 2 3" xfId="7190" xr:uid="{00000000-0005-0000-0000-0000F12B0000}"/>
    <cellStyle name="Normal 2 9 2 2 6 2 3 2" xfId="30759" xr:uid="{00000000-0005-0000-0000-0000F22B0000}"/>
    <cellStyle name="Normal 2 9 2 2 6 2 4" xfId="18966" xr:uid="{00000000-0005-0000-0000-0000F32B0000}"/>
    <cellStyle name="Normal 2 9 2 2 6 2 5" xfId="24871" xr:uid="{00000000-0005-0000-0000-0000F42B0000}"/>
    <cellStyle name="Normal 2 9 2 2 6 3" xfId="2038" xr:uid="{00000000-0005-0000-0000-0000F52B0000}"/>
    <cellStyle name="Normal 2 9 2 2 6 3 2" xfId="13814" xr:uid="{00000000-0005-0000-0000-0000F62B0000}"/>
    <cellStyle name="Normal 2 9 2 2 6 3 2 2" xfId="37383" xr:uid="{00000000-0005-0000-0000-0000F72B0000}"/>
    <cellStyle name="Normal 2 9 2 2 6 3 3" xfId="7926" xr:uid="{00000000-0005-0000-0000-0000F82B0000}"/>
    <cellStyle name="Normal 2 9 2 2 6 3 3 2" xfId="31495" xr:uid="{00000000-0005-0000-0000-0000F92B0000}"/>
    <cellStyle name="Normal 2 9 2 2 6 3 4" xfId="19702" xr:uid="{00000000-0005-0000-0000-0000FA2B0000}"/>
    <cellStyle name="Normal 2 9 2 2 6 3 5" xfId="25607" xr:uid="{00000000-0005-0000-0000-0000FB2B0000}"/>
    <cellStyle name="Normal 2 9 2 2 6 4" xfId="2774" xr:uid="{00000000-0005-0000-0000-0000FC2B0000}"/>
    <cellStyle name="Normal 2 9 2 2 6 4 2" xfId="14550" xr:uid="{00000000-0005-0000-0000-0000FD2B0000}"/>
    <cellStyle name="Normal 2 9 2 2 6 4 2 2" xfId="38119" xr:uid="{00000000-0005-0000-0000-0000FE2B0000}"/>
    <cellStyle name="Normal 2 9 2 2 6 4 3" xfId="8662" xr:uid="{00000000-0005-0000-0000-0000FF2B0000}"/>
    <cellStyle name="Normal 2 9 2 2 6 4 3 2" xfId="32231" xr:uid="{00000000-0005-0000-0000-0000002C0000}"/>
    <cellStyle name="Normal 2 9 2 2 6 4 4" xfId="20438" xr:uid="{00000000-0005-0000-0000-0000012C0000}"/>
    <cellStyle name="Normal 2 9 2 2 6 4 5" xfId="26343" xr:uid="{00000000-0005-0000-0000-0000022C0000}"/>
    <cellStyle name="Normal 2 9 2 2 6 5" xfId="3510" xr:uid="{00000000-0005-0000-0000-0000032C0000}"/>
    <cellStyle name="Normal 2 9 2 2 6 5 2" xfId="15286" xr:uid="{00000000-0005-0000-0000-0000042C0000}"/>
    <cellStyle name="Normal 2 9 2 2 6 5 2 2" xfId="38855" xr:uid="{00000000-0005-0000-0000-0000052C0000}"/>
    <cellStyle name="Normal 2 9 2 2 6 5 3" xfId="9398" xr:uid="{00000000-0005-0000-0000-0000062C0000}"/>
    <cellStyle name="Normal 2 9 2 2 6 5 3 2" xfId="32967" xr:uid="{00000000-0005-0000-0000-0000072C0000}"/>
    <cellStyle name="Normal 2 9 2 2 6 5 4" xfId="21174" xr:uid="{00000000-0005-0000-0000-0000082C0000}"/>
    <cellStyle name="Normal 2 9 2 2 6 5 5" xfId="27079" xr:uid="{00000000-0005-0000-0000-0000092C0000}"/>
    <cellStyle name="Normal 2 9 2 2 6 6" xfId="4246" xr:uid="{00000000-0005-0000-0000-00000A2C0000}"/>
    <cellStyle name="Normal 2 9 2 2 6 6 2" xfId="16022" xr:uid="{00000000-0005-0000-0000-00000B2C0000}"/>
    <cellStyle name="Normal 2 9 2 2 6 6 2 2" xfId="39591" xr:uid="{00000000-0005-0000-0000-00000C2C0000}"/>
    <cellStyle name="Normal 2 9 2 2 6 6 3" xfId="10134" xr:uid="{00000000-0005-0000-0000-00000D2C0000}"/>
    <cellStyle name="Normal 2 9 2 2 6 6 3 2" xfId="33703" xr:uid="{00000000-0005-0000-0000-00000E2C0000}"/>
    <cellStyle name="Normal 2 9 2 2 6 6 4" xfId="21910" xr:uid="{00000000-0005-0000-0000-00000F2C0000}"/>
    <cellStyle name="Normal 2 9 2 2 6 6 5" xfId="27815" xr:uid="{00000000-0005-0000-0000-0000102C0000}"/>
    <cellStyle name="Normal 2 9 2 2 6 7" xfId="4982" xr:uid="{00000000-0005-0000-0000-0000112C0000}"/>
    <cellStyle name="Normal 2 9 2 2 6 7 2" xfId="16758" xr:uid="{00000000-0005-0000-0000-0000122C0000}"/>
    <cellStyle name="Normal 2 9 2 2 6 7 2 2" xfId="40327" xr:uid="{00000000-0005-0000-0000-0000132C0000}"/>
    <cellStyle name="Normal 2 9 2 2 6 7 3" xfId="10870" xr:uid="{00000000-0005-0000-0000-0000142C0000}"/>
    <cellStyle name="Normal 2 9 2 2 6 7 3 2" xfId="34439" xr:uid="{00000000-0005-0000-0000-0000152C0000}"/>
    <cellStyle name="Normal 2 9 2 2 6 7 4" xfId="22646" xr:uid="{00000000-0005-0000-0000-0000162C0000}"/>
    <cellStyle name="Normal 2 9 2 2 6 7 5" xfId="28551" xr:uid="{00000000-0005-0000-0000-0000172C0000}"/>
    <cellStyle name="Normal 2 9 2 2 6 8" xfId="5718" xr:uid="{00000000-0005-0000-0000-0000182C0000}"/>
    <cellStyle name="Normal 2 9 2 2 6 8 2" xfId="17494" xr:uid="{00000000-0005-0000-0000-0000192C0000}"/>
    <cellStyle name="Normal 2 9 2 2 6 8 2 2" xfId="41063" xr:uid="{00000000-0005-0000-0000-00001A2C0000}"/>
    <cellStyle name="Normal 2 9 2 2 6 8 3" xfId="11606" xr:uid="{00000000-0005-0000-0000-00001B2C0000}"/>
    <cellStyle name="Normal 2 9 2 2 6 8 3 2" xfId="35175" xr:uid="{00000000-0005-0000-0000-00001C2C0000}"/>
    <cellStyle name="Normal 2 9 2 2 6 8 4" xfId="23382" xr:uid="{00000000-0005-0000-0000-00001D2C0000}"/>
    <cellStyle name="Normal 2 9 2 2 6 8 5" xfId="29287" xr:uid="{00000000-0005-0000-0000-00001E2C0000}"/>
    <cellStyle name="Normal 2 9 2 2 6 9" xfId="12342" xr:uid="{00000000-0005-0000-0000-00001F2C0000}"/>
    <cellStyle name="Normal 2 9 2 2 6 9 2" xfId="35911" xr:uid="{00000000-0005-0000-0000-0000202C0000}"/>
    <cellStyle name="Normal 2 9 2 2 7" xfId="1005" xr:uid="{00000000-0005-0000-0000-0000212C0000}"/>
    <cellStyle name="Normal 2 9 2 2 7 2" xfId="12784" xr:uid="{00000000-0005-0000-0000-0000222C0000}"/>
    <cellStyle name="Normal 2 9 2 2 7 2 2" xfId="36353" xr:uid="{00000000-0005-0000-0000-0000232C0000}"/>
    <cellStyle name="Normal 2 9 2 2 7 3" xfId="6896" xr:uid="{00000000-0005-0000-0000-0000242C0000}"/>
    <cellStyle name="Normal 2 9 2 2 7 3 2" xfId="30465" xr:uid="{00000000-0005-0000-0000-0000252C0000}"/>
    <cellStyle name="Normal 2 9 2 2 7 4" xfId="18672" xr:uid="{00000000-0005-0000-0000-0000262C0000}"/>
    <cellStyle name="Normal 2 9 2 2 7 5" xfId="24577" xr:uid="{00000000-0005-0000-0000-0000272C0000}"/>
    <cellStyle name="Normal 2 9 2 2 8" xfId="1744" xr:uid="{00000000-0005-0000-0000-0000282C0000}"/>
    <cellStyle name="Normal 2 9 2 2 8 2" xfId="13520" xr:uid="{00000000-0005-0000-0000-0000292C0000}"/>
    <cellStyle name="Normal 2 9 2 2 8 2 2" xfId="37089" xr:uid="{00000000-0005-0000-0000-00002A2C0000}"/>
    <cellStyle name="Normal 2 9 2 2 8 3" xfId="7632" xr:uid="{00000000-0005-0000-0000-00002B2C0000}"/>
    <cellStyle name="Normal 2 9 2 2 8 3 2" xfId="31201" xr:uid="{00000000-0005-0000-0000-00002C2C0000}"/>
    <cellStyle name="Normal 2 9 2 2 8 4" xfId="19408" xr:uid="{00000000-0005-0000-0000-00002D2C0000}"/>
    <cellStyle name="Normal 2 9 2 2 8 5" xfId="25313" xr:uid="{00000000-0005-0000-0000-00002E2C0000}"/>
    <cellStyle name="Normal 2 9 2 2 9" xfId="2480" xr:uid="{00000000-0005-0000-0000-00002F2C0000}"/>
    <cellStyle name="Normal 2 9 2 2 9 2" xfId="14256" xr:uid="{00000000-0005-0000-0000-0000302C0000}"/>
    <cellStyle name="Normal 2 9 2 2 9 2 2" xfId="37825" xr:uid="{00000000-0005-0000-0000-0000312C0000}"/>
    <cellStyle name="Normal 2 9 2 2 9 3" xfId="8368" xr:uid="{00000000-0005-0000-0000-0000322C0000}"/>
    <cellStyle name="Normal 2 9 2 2 9 3 2" xfId="31937" xr:uid="{00000000-0005-0000-0000-0000332C0000}"/>
    <cellStyle name="Normal 2 9 2 2 9 4" xfId="20144" xr:uid="{00000000-0005-0000-0000-0000342C0000}"/>
    <cellStyle name="Normal 2 9 2 2 9 5" xfId="26049" xr:uid="{00000000-0005-0000-0000-0000352C0000}"/>
    <cellStyle name="Normal 2 9 2 3" xfId="304" xr:uid="{00000000-0005-0000-0000-0000362C0000}"/>
    <cellStyle name="Normal 2 9 2 3 10" xfId="4760" xr:uid="{00000000-0005-0000-0000-0000372C0000}"/>
    <cellStyle name="Normal 2 9 2 3 10 2" xfId="16536" xr:uid="{00000000-0005-0000-0000-0000382C0000}"/>
    <cellStyle name="Normal 2 9 2 3 10 2 2" xfId="40105" xr:uid="{00000000-0005-0000-0000-0000392C0000}"/>
    <cellStyle name="Normal 2 9 2 3 10 3" xfId="10648" xr:uid="{00000000-0005-0000-0000-00003A2C0000}"/>
    <cellStyle name="Normal 2 9 2 3 10 3 2" xfId="34217" xr:uid="{00000000-0005-0000-0000-00003B2C0000}"/>
    <cellStyle name="Normal 2 9 2 3 10 4" xfId="22424" xr:uid="{00000000-0005-0000-0000-00003C2C0000}"/>
    <cellStyle name="Normal 2 9 2 3 10 5" xfId="28329" xr:uid="{00000000-0005-0000-0000-00003D2C0000}"/>
    <cellStyle name="Normal 2 9 2 3 11" xfId="5496" xr:uid="{00000000-0005-0000-0000-00003E2C0000}"/>
    <cellStyle name="Normal 2 9 2 3 11 2" xfId="17272" xr:uid="{00000000-0005-0000-0000-00003F2C0000}"/>
    <cellStyle name="Normal 2 9 2 3 11 2 2" xfId="40841" xr:uid="{00000000-0005-0000-0000-0000402C0000}"/>
    <cellStyle name="Normal 2 9 2 3 11 3" xfId="11384" xr:uid="{00000000-0005-0000-0000-0000412C0000}"/>
    <cellStyle name="Normal 2 9 2 3 11 3 2" xfId="34953" xr:uid="{00000000-0005-0000-0000-0000422C0000}"/>
    <cellStyle name="Normal 2 9 2 3 11 4" xfId="23160" xr:uid="{00000000-0005-0000-0000-0000432C0000}"/>
    <cellStyle name="Normal 2 9 2 3 11 5" xfId="29065" xr:uid="{00000000-0005-0000-0000-0000442C0000}"/>
    <cellStyle name="Normal 2 9 2 3 12" xfId="12120" xr:uid="{00000000-0005-0000-0000-0000452C0000}"/>
    <cellStyle name="Normal 2 9 2 3 12 2" xfId="35689" xr:uid="{00000000-0005-0000-0000-0000462C0000}"/>
    <cellStyle name="Normal 2 9 2 3 13" xfId="6232" xr:uid="{00000000-0005-0000-0000-0000472C0000}"/>
    <cellStyle name="Normal 2 9 2 3 13 2" xfId="29801" xr:uid="{00000000-0005-0000-0000-0000482C0000}"/>
    <cellStyle name="Normal 2 9 2 3 14" xfId="18008" xr:uid="{00000000-0005-0000-0000-0000492C0000}"/>
    <cellStyle name="Normal 2 9 2 3 15" xfId="23913" xr:uid="{00000000-0005-0000-0000-00004A2C0000}"/>
    <cellStyle name="Normal 2 9 2 3 16" xfId="41577" xr:uid="{00000000-0005-0000-0000-00004B2C0000}"/>
    <cellStyle name="Normal 2 9 2 3 2" xfId="392" xr:uid="{00000000-0005-0000-0000-00004C2C0000}"/>
    <cellStyle name="Normal 2 9 2 3 2 10" xfId="12196" xr:uid="{00000000-0005-0000-0000-00004D2C0000}"/>
    <cellStyle name="Normal 2 9 2 3 2 10 2" xfId="35765" xr:uid="{00000000-0005-0000-0000-00004E2C0000}"/>
    <cellStyle name="Normal 2 9 2 3 2 11" xfId="6308" xr:uid="{00000000-0005-0000-0000-00004F2C0000}"/>
    <cellStyle name="Normal 2 9 2 3 2 11 2" xfId="29877" xr:uid="{00000000-0005-0000-0000-0000502C0000}"/>
    <cellStyle name="Normal 2 9 2 3 2 12" xfId="18084" xr:uid="{00000000-0005-0000-0000-0000512C0000}"/>
    <cellStyle name="Normal 2 9 2 3 2 13" xfId="23989" xr:uid="{00000000-0005-0000-0000-0000522C0000}"/>
    <cellStyle name="Normal 2 9 2 3 2 14" xfId="41653" xr:uid="{00000000-0005-0000-0000-0000532C0000}"/>
    <cellStyle name="Normal 2 9 2 3 2 2" xfId="837" xr:uid="{00000000-0005-0000-0000-0000542C0000}"/>
    <cellStyle name="Normal 2 9 2 3 2 2 10" xfId="6750" xr:uid="{00000000-0005-0000-0000-0000552C0000}"/>
    <cellStyle name="Normal 2 9 2 3 2 2 10 2" xfId="30319" xr:uid="{00000000-0005-0000-0000-0000562C0000}"/>
    <cellStyle name="Normal 2 9 2 3 2 2 11" xfId="18526" xr:uid="{00000000-0005-0000-0000-0000572C0000}"/>
    <cellStyle name="Normal 2 9 2 3 2 2 12" xfId="24431" xr:uid="{00000000-0005-0000-0000-0000582C0000}"/>
    <cellStyle name="Normal 2 9 2 3 2 2 13" xfId="42095" xr:uid="{00000000-0005-0000-0000-0000592C0000}"/>
    <cellStyle name="Normal 2 9 2 3 2 2 2" xfId="1597" xr:uid="{00000000-0005-0000-0000-00005A2C0000}"/>
    <cellStyle name="Normal 2 9 2 3 2 2 2 2" xfId="13374" xr:uid="{00000000-0005-0000-0000-00005B2C0000}"/>
    <cellStyle name="Normal 2 9 2 3 2 2 2 2 2" xfId="36943" xr:uid="{00000000-0005-0000-0000-00005C2C0000}"/>
    <cellStyle name="Normal 2 9 2 3 2 2 2 3" xfId="7486" xr:uid="{00000000-0005-0000-0000-00005D2C0000}"/>
    <cellStyle name="Normal 2 9 2 3 2 2 2 3 2" xfId="31055" xr:uid="{00000000-0005-0000-0000-00005E2C0000}"/>
    <cellStyle name="Normal 2 9 2 3 2 2 2 4" xfId="19262" xr:uid="{00000000-0005-0000-0000-00005F2C0000}"/>
    <cellStyle name="Normal 2 9 2 3 2 2 2 5" xfId="25167" xr:uid="{00000000-0005-0000-0000-0000602C0000}"/>
    <cellStyle name="Normal 2 9 2 3 2 2 3" xfId="2334" xr:uid="{00000000-0005-0000-0000-0000612C0000}"/>
    <cellStyle name="Normal 2 9 2 3 2 2 3 2" xfId="14110" xr:uid="{00000000-0005-0000-0000-0000622C0000}"/>
    <cellStyle name="Normal 2 9 2 3 2 2 3 2 2" xfId="37679" xr:uid="{00000000-0005-0000-0000-0000632C0000}"/>
    <cellStyle name="Normal 2 9 2 3 2 2 3 3" xfId="8222" xr:uid="{00000000-0005-0000-0000-0000642C0000}"/>
    <cellStyle name="Normal 2 9 2 3 2 2 3 3 2" xfId="31791" xr:uid="{00000000-0005-0000-0000-0000652C0000}"/>
    <cellStyle name="Normal 2 9 2 3 2 2 3 4" xfId="19998" xr:uid="{00000000-0005-0000-0000-0000662C0000}"/>
    <cellStyle name="Normal 2 9 2 3 2 2 3 5" xfId="25903" xr:uid="{00000000-0005-0000-0000-0000672C0000}"/>
    <cellStyle name="Normal 2 9 2 3 2 2 4" xfId="3070" xr:uid="{00000000-0005-0000-0000-0000682C0000}"/>
    <cellStyle name="Normal 2 9 2 3 2 2 4 2" xfId="14846" xr:uid="{00000000-0005-0000-0000-0000692C0000}"/>
    <cellStyle name="Normal 2 9 2 3 2 2 4 2 2" xfId="38415" xr:uid="{00000000-0005-0000-0000-00006A2C0000}"/>
    <cellStyle name="Normal 2 9 2 3 2 2 4 3" xfId="8958" xr:uid="{00000000-0005-0000-0000-00006B2C0000}"/>
    <cellStyle name="Normal 2 9 2 3 2 2 4 3 2" xfId="32527" xr:uid="{00000000-0005-0000-0000-00006C2C0000}"/>
    <cellStyle name="Normal 2 9 2 3 2 2 4 4" xfId="20734" xr:uid="{00000000-0005-0000-0000-00006D2C0000}"/>
    <cellStyle name="Normal 2 9 2 3 2 2 4 5" xfId="26639" xr:uid="{00000000-0005-0000-0000-00006E2C0000}"/>
    <cellStyle name="Normal 2 9 2 3 2 2 5" xfId="3806" xr:uid="{00000000-0005-0000-0000-00006F2C0000}"/>
    <cellStyle name="Normal 2 9 2 3 2 2 5 2" xfId="15582" xr:uid="{00000000-0005-0000-0000-0000702C0000}"/>
    <cellStyle name="Normal 2 9 2 3 2 2 5 2 2" xfId="39151" xr:uid="{00000000-0005-0000-0000-0000712C0000}"/>
    <cellStyle name="Normal 2 9 2 3 2 2 5 3" xfId="9694" xr:uid="{00000000-0005-0000-0000-0000722C0000}"/>
    <cellStyle name="Normal 2 9 2 3 2 2 5 3 2" xfId="33263" xr:uid="{00000000-0005-0000-0000-0000732C0000}"/>
    <cellStyle name="Normal 2 9 2 3 2 2 5 4" xfId="21470" xr:uid="{00000000-0005-0000-0000-0000742C0000}"/>
    <cellStyle name="Normal 2 9 2 3 2 2 5 5" xfId="27375" xr:uid="{00000000-0005-0000-0000-0000752C0000}"/>
    <cellStyle name="Normal 2 9 2 3 2 2 6" xfId="4542" xr:uid="{00000000-0005-0000-0000-0000762C0000}"/>
    <cellStyle name="Normal 2 9 2 3 2 2 6 2" xfId="16318" xr:uid="{00000000-0005-0000-0000-0000772C0000}"/>
    <cellStyle name="Normal 2 9 2 3 2 2 6 2 2" xfId="39887" xr:uid="{00000000-0005-0000-0000-0000782C0000}"/>
    <cellStyle name="Normal 2 9 2 3 2 2 6 3" xfId="10430" xr:uid="{00000000-0005-0000-0000-0000792C0000}"/>
    <cellStyle name="Normal 2 9 2 3 2 2 6 3 2" xfId="33999" xr:uid="{00000000-0005-0000-0000-00007A2C0000}"/>
    <cellStyle name="Normal 2 9 2 3 2 2 6 4" xfId="22206" xr:uid="{00000000-0005-0000-0000-00007B2C0000}"/>
    <cellStyle name="Normal 2 9 2 3 2 2 6 5" xfId="28111" xr:uid="{00000000-0005-0000-0000-00007C2C0000}"/>
    <cellStyle name="Normal 2 9 2 3 2 2 7" xfId="5278" xr:uid="{00000000-0005-0000-0000-00007D2C0000}"/>
    <cellStyle name="Normal 2 9 2 3 2 2 7 2" xfId="17054" xr:uid="{00000000-0005-0000-0000-00007E2C0000}"/>
    <cellStyle name="Normal 2 9 2 3 2 2 7 2 2" xfId="40623" xr:uid="{00000000-0005-0000-0000-00007F2C0000}"/>
    <cellStyle name="Normal 2 9 2 3 2 2 7 3" xfId="11166" xr:uid="{00000000-0005-0000-0000-0000802C0000}"/>
    <cellStyle name="Normal 2 9 2 3 2 2 7 3 2" xfId="34735" xr:uid="{00000000-0005-0000-0000-0000812C0000}"/>
    <cellStyle name="Normal 2 9 2 3 2 2 7 4" xfId="22942" xr:uid="{00000000-0005-0000-0000-0000822C0000}"/>
    <cellStyle name="Normal 2 9 2 3 2 2 7 5" xfId="28847" xr:uid="{00000000-0005-0000-0000-0000832C0000}"/>
    <cellStyle name="Normal 2 9 2 3 2 2 8" xfId="6014" xr:uid="{00000000-0005-0000-0000-0000842C0000}"/>
    <cellStyle name="Normal 2 9 2 3 2 2 8 2" xfId="17790" xr:uid="{00000000-0005-0000-0000-0000852C0000}"/>
    <cellStyle name="Normal 2 9 2 3 2 2 8 2 2" xfId="41359" xr:uid="{00000000-0005-0000-0000-0000862C0000}"/>
    <cellStyle name="Normal 2 9 2 3 2 2 8 3" xfId="11902" xr:uid="{00000000-0005-0000-0000-0000872C0000}"/>
    <cellStyle name="Normal 2 9 2 3 2 2 8 3 2" xfId="35471" xr:uid="{00000000-0005-0000-0000-0000882C0000}"/>
    <cellStyle name="Normal 2 9 2 3 2 2 8 4" xfId="23678" xr:uid="{00000000-0005-0000-0000-0000892C0000}"/>
    <cellStyle name="Normal 2 9 2 3 2 2 8 5" xfId="29583" xr:uid="{00000000-0005-0000-0000-00008A2C0000}"/>
    <cellStyle name="Normal 2 9 2 3 2 2 9" xfId="12638" xr:uid="{00000000-0005-0000-0000-00008B2C0000}"/>
    <cellStyle name="Normal 2 9 2 3 2 2 9 2" xfId="36207" xr:uid="{00000000-0005-0000-0000-00008C2C0000}"/>
    <cellStyle name="Normal 2 9 2 3 2 3" xfId="1154" xr:uid="{00000000-0005-0000-0000-00008D2C0000}"/>
    <cellStyle name="Normal 2 9 2 3 2 3 2" xfId="12932" xr:uid="{00000000-0005-0000-0000-00008E2C0000}"/>
    <cellStyle name="Normal 2 9 2 3 2 3 2 2" xfId="36501" xr:uid="{00000000-0005-0000-0000-00008F2C0000}"/>
    <cellStyle name="Normal 2 9 2 3 2 3 3" xfId="7044" xr:uid="{00000000-0005-0000-0000-0000902C0000}"/>
    <cellStyle name="Normal 2 9 2 3 2 3 3 2" xfId="30613" xr:uid="{00000000-0005-0000-0000-0000912C0000}"/>
    <cellStyle name="Normal 2 9 2 3 2 3 4" xfId="18820" xr:uid="{00000000-0005-0000-0000-0000922C0000}"/>
    <cellStyle name="Normal 2 9 2 3 2 3 5" xfId="24725" xr:uid="{00000000-0005-0000-0000-0000932C0000}"/>
    <cellStyle name="Normal 2 9 2 3 2 4" xfId="1892" xr:uid="{00000000-0005-0000-0000-0000942C0000}"/>
    <cellStyle name="Normal 2 9 2 3 2 4 2" xfId="13668" xr:uid="{00000000-0005-0000-0000-0000952C0000}"/>
    <cellStyle name="Normal 2 9 2 3 2 4 2 2" xfId="37237" xr:uid="{00000000-0005-0000-0000-0000962C0000}"/>
    <cellStyle name="Normal 2 9 2 3 2 4 3" xfId="7780" xr:uid="{00000000-0005-0000-0000-0000972C0000}"/>
    <cellStyle name="Normal 2 9 2 3 2 4 3 2" xfId="31349" xr:uid="{00000000-0005-0000-0000-0000982C0000}"/>
    <cellStyle name="Normal 2 9 2 3 2 4 4" xfId="19556" xr:uid="{00000000-0005-0000-0000-0000992C0000}"/>
    <cellStyle name="Normal 2 9 2 3 2 4 5" xfId="25461" xr:uid="{00000000-0005-0000-0000-00009A2C0000}"/>
    <cellStyle name="Normal 2 9 2 3 2 5" xfId="2628" xr:uid="{00000000-0005-0000-0000-00009B2C0000}"/>
    <cellStyle name="Normal 2 9 2 3 2 5 2" xfId="14404" xr:uid="{00000000-0005-0000-0000-00009C2C0000}"/>
    <cellStyle name="Normal 2 9 2 3 2 5 2 2" xfId="37973" xr:uid="{00000000-0005-0000-0000-00009D2C0000}"/>
    <cellStyle name="Normal 2 9 2 3 2 5 3" xfId="8516" xr:uid="{00000000-0005-0000-0000-00009E2C0000}"/>
    <cellStyle name="Normal 2 9 2 3 2 5 3 2" xfId="32085" xr:uid="{00000000-0005-0000-0000-00009F2C0000}"/>
    <cellStyle name="Normal 2 9 2 3 2 5 4" xfId="20292" xr:uid="{00000000-0005-0000-0000-0000A02C0000}"/>
    <cellStyle name="Normal 2 9 2 3 2 5 5" xfId="26197" xr:uid="{00000000-0005-0000-0000-0000A12C0000}"/>
    <cellStyle name="Normal 2 9 2 3 2 6" xfId="3364" xr:uid="{00000000-0005-0000-0000-0000A22C0000}"/>
    <cellStyle name="Normal 2 9 2 3 2 6 2" xfId="15140" xr:uid="{00000000-0005-0000-0000-0000A32C0000}"/>
    <cellStyle name="Normal 2 9 2 3 2 6 2 2" xfId="38709" xr:uid="{00000000-0005-0000-0000-0000A42C0000}"/>
    <cellStyle name="Normal 2 9 2 3 2 6 3" xfId="9252" xr:uid="{00000000-0005-0000-0000-0000A52C0000}"/>
    <cellStyle name="Normal 2 9 2 3 2 6 3 2" xfId="32821" xr:uid="{00000000-0005-0000-0000-0000A62C0000}"/>
    <cellStyle name="Normal 2 9 2 3 2 6 4" xfId="21028" xr:uid="{00000000-0005-0000-0000-0000A72C0000}"/>
    <cellStyle name="Normal 2 9 2 3 2 6 5" xfId="26933" xr:uid="{00000000-0005-0000-0000-0000A82C0000}"/>
    <cellStyle name="Normal 2 9 2 3 2 7" xfId="4100" xr:uid="{00000000-0005-0000-0000-0000A92C0000}"/>
    <cellStyle name="Normal 2 9 2 3 2 7 2" xfId="15876" xr:uid="{00000000-0005-0000-0000-0000AA2C0000}"/>
    <cellStyle name="Normal 2 9 2 3 2 7 2 2" xfId="39445" xr:uid="{00000000-0005-0000-0000-0000AB2C0000}"/>
    <cellStyle name="Normal 2 9 2 3 2 7 3" xfId="9988" xr:uid="{00000000-0005-0000-0000-0000AC2C0000}"/>
    <cellStyle name="Normal 2 9 2 3 2 7 3 2" xfId="33557" xr:uid="{00000000-0005-0000-0000-0000AD2C0000}"/>
    <cellStyle name="Normal 2 9 2 3 2 7 4" xfId="21764" xr:uid="{00000000-0005-0000-0000-0000AE2C0000}"/>
    <cellStyle name="Normal 2 9 2 3 2 7 5" xfId="27669" xr:uid="{00000000-0005-0000-0000-0000AF2C0000}"/>
    <cellStyle name="Normal 2 9 2 3 2 8" xfId="4836" xr:uid="{00000000-0005-0000-0000-0000B02C0000}"/>
    <cellStyle name="Normal 2 9 2 3 2 8 2" xfId="16612" xr:uid="{00000000-0005-0000-0000-0000B12C0000}"/>
    <cellStyle name="Normal 2 9 2 3 2 8 2 2" xfId="40181" xr:uid="{00000000-0005-0000-0000-0000B22C0000}"/>
    <cellStyle name="Normal 2 9 2 3 2 8 3" xfId="10724" xr:uid="{00000000-0005-0000-0000-0000B32C0000}"/>
    <cellStyle name="Normal 2 9 2 3 2 8 3 2" xfId="34293" xr:uid="{00000000-0005-0000-0000-0000B42C0000}"/>
    <cellStyle name="Normal 2 9 2 3 2 8 4" xfId="22500" xr:uid="{00000000-0005-0000-0000-0000B52C0000}"/>
    <cellStyle name="Normal 2 9 2 3 2 8 5" xfId="28405" xr:uid="{00000000-0005-0000-0000-0000B62C0000}"/>
    <cellStyle name="Normal 2 9 2 3 2 9" xfId="5572" xr:uid="{00000000-0005-0000-0000-0000B72C0000}"/>
    <cellStyle name="Normal 2 9 2 3 2 9 2" xfId="17348" xr:uid="{00000000-0005-0000-0000-0000B82C0000}"/>
    <cellStyle name="Normal 2 9 2 3 2 9 2 2" xfId="40917" xr:uid="{00000000-0005-0000-0000-0000B92C0000}"/>
    <cellStyle name="Normal 2 9 2 3 2 9 3" xfId="11460" xr:uid="{00000000-0005-0000-0000-0000BA2C0000}"/>
    <cellStyle name="Normal 2 9 2 3 2 9 3 2" xfId="35029" xr:uid="{00000000-0005-0000-0000-0000BB2C0000}"/>
    <cellStyle name="Normal 2 9 2 3 2 9 4" xfId="23236" xr:uid="{00000000-0005-0000-0000-0000BC2C0000}"/>
    <cellStyle name="Normal 2 9 2 3 2 9 5" xfId="29141" xr:uid="{00000000-0005-0000-0000-0000BD2C0000}"/>
    <cellStyle name="Normal 2 9 2 3 3" xfId="760" xr:uid="{00000000-0005-0000-0000-0000BE2C0000}"/>
    <cellStyle name="Normal 2 9 2 3 3 10" xfId="6674" xr:uid="{00000000-0005-0000-0000-0000BF2C0000}"/>
    <cellStyle name="Normal 2 9 2 3 3 10 2" xfId="30243" xr:uid="{00000000-0005-0000-0000-0000C02C0000}"/>
    <cellStyle name="Normal 2 9 2 3 3 11" xfId="18450" xr:uid="{00000000-0005-0000-0000-0000C12C0000}"/>
    <cellStyle name="Normal 2 9 2 3 3 12" xfId="24355" xr:uid="{00000000-0005-0000-0000-0000C22C0000}"/>
    <cellStyle name="Normal 2 9 2 3 3 13" xfId="42019" xr:uid="{00000000-0005-0000-0000-0000C32C0000}"/>
    <cellStyle name="Normal 2 9 2 3 3 2" xfId="1521" xr:uid="{00000000-0005-0000-0000-0000C42C0000}"/>
    <cellStyle name="Normal 2 9 2 3 3 2 2" xfId="13298" xr:uid="{00000000-0005-0000-0000-0000C52C0000}"/>
    <cellStyle name="Normal 2 9 2 3 3 2 2 2" xfId="36867" xr:uid="{00000000-0005-0000-0000-0000C62C0000}"/>
    <cellStyle name="Normal 2 9 2 3 3 2 3" xfId="7410" xr:uid="{00000000-0005-0000-0000-0000C72C0000}"/>
    <cellStyle name="Normal 2 9 2 3 3 2 3 2" xfId="30979" xr:uid="{00000000-0005-0000-0000-0000C82C0000}"/>
    <cellStyle name="Normal 2 9 2 3 3 2 4" xfId="19186" xr:uid="{00000000-0005-0000-0000-0000C92C0000}"/>
    <cellStyle name="Normal 2 9 2 3 3 2 5" xfId="25091" xr:uid="{00000000-0005-0000-0000-0000CA2C0000}"/>
    <cellStyle name="Normal 2 9 2 3 3 3" xfId="2258" xr:uid="{00000000-0005-0000-0000-0000CB2C0000}"/>
    <cellStyle name="Normal 2 9 2 3 3 3 2" xfId="14034" xr:uid="{00000000-0005-0000-0000-0000CC2C0000}"/>
    <cellStyle name="Normal 2 9 2 3 3 3 2 2" xfId="37603" xr:uid="{00000000-0005-0000-0000-0000CD2C0000}"/>
    <cellStyle name="Normal 2 9 2 3 3 3 3" xfId="8146" xr:uid="{00000000-0005-0000-0000-0000CE2C0000}"/>
    <cellStyle name="Normal 2 9 2 3 3 3 3 2" xfId="31715" xr:uid="{00000000-0005-0000-0000-0000CF2C0000}"/>
    <cellStyle name="Normal 2 9 2 3 3 3 4" xfId="19922" xr:uid="{00000000-0005-0000-0000-0000D02C0000}"/>
    <cellStyle name="Normal 2 9 2 3 3 3 5" xfId="25827" xr:uid="{00000000-0005-0000-0000-0000D12C0000}"/>
    <cellStyle name="Normal 2 9 2 3 3 4" xfId="2994" xr:uid="{00000000-0005-0000-0000-0000D22C0000}"/>
    <cellStyle name="Normal 2 9 2 3 3 4 2" xfId="14770" xr:uid="{00000000-0005-0000-0000-0000D32C0000}"/>
    <cellStyle name="Normal 2 9 2 3 3 4 2 2" xfId="38339" xr:uid="{00000000-0005-0000-0000-0000D42C0000}"/>
    <cellStyle name="Normal 2 9 2 3 3 4 3" xfId="8882" xr:uid="{00000000-0005-0000-0000-0000D52C0000}"/>
    <cellStyle name="Normal 2 9 2 3 3 4 3 2" xfId="32451" xr:uid="{00000000-0005-0000-0000-0000D62C0000}"/>
    <cellStyle name="Normal 2 9 2 3 3 4 4" xfId="20658" xr:uid="{00000000-0005-0000-0000-0000D72C0000}"/>
    <cellStyle name="Normal 2 9 2 3 3 4 5" xfId="26563" xr:uid="{00000000-0005-0000-0000-0000D82C0000}"/>
    <cellStyle name="Normal 2 9 2 3 3 5" xfId="3730" xr:uid="{00000000-0005-0000-0000-0000D92C0000}"/>
    <cellStyle name="Normal 2 9 2 3 3 5 2" xfId="15506" xr:uid="{00000000-0005-0000-0000-0000DA2C0000}"/>
    <cellStyle name="Normal 2 9 2 3 3 5 2 2" xfId="39075" xr:uid="{00000000-0005-0000-0000-0000DB2C0000}"/>
    <cellStyle name="Normal 2 9 2 3 3 5 3" xfId="9618" xr:uid="{00000000-0005-0000-0000-0000DC2C0000}"/>
    <cellStyle name="Normal 2 9 2 3 3 5 3 2" xfId="33187" xr:uid="{00000000-0005-0000-0000-0000DD2C0000}"/>
    <cellStyle name="Normal 2 9 2 3 3 5 4" xfId="21394" xr:uid="{00000000-0005-0000-0000-0000DE2C0000}"/>
    <cellStyle name="Normal 2 9 2 3 3 5 5" xfId="27299" xr:uid="{00000000-0005-0000-0000-0000DF2C0000}"/>
    <cellStyle name="Normal 2 9 2 3 3 6" xfId="4466" xr:uid="{00000000-0005-0000-0000-0000E02C0000}"/>
    <cellStyle name="Normal 2 9 2 3 3 6 2" xfId="16242" xr:uid="{00000000-0005-0000-0000-0000E12C0000}"/>
    <cellStyle name="Normal 2 9 2 3 3 6 2 2" xfId="39811" xr:uid="{00000000-0005-0000-0000-0000E22C0000}"/>
    <cellStyle name="Normal 2 9 2 3 3 6 3" xfId="10354" xr:uid="{00000000-0005-0000-0000-0000E32C0000}"/>
    <cellStyle name="Normal 2 9 2 3 3 6 3 2" xfId="33923" xr:uid="{00000000-0005-0000-0000-0000E42C0000}"/>
    <cellStyle name="Normal 2 9 2 3 3 6 4" xfId="22130" xr:uid="{00000000-0005-0000-0000-0000E52C0000}"/>
    <cellStyle name="Normal 2 9 2 3 3 6 5" xfId="28035" xr:uid="{00000000-0005-0000-0000-0000E62C0000}"/>
    <cellStyle name="Normal 2 9 2 3 3 7" xfId="5202" xr:uid="{00000000-0005-0000-0000-0000E72C0000}"/>
    <cellStyle name="Normal 2 9 2 3 3 7 2" xfId="16978" xr:uid="{00000000-0005-0000-0000-0000E82C0000}"/>
    <cellStyle name="Normal 2 9 2 3 3 7 2 2" xfId="40547" xr:uid="{00000000-0005-0000-0000-0000E92C0000}"/>
    <cellStyle name="Normal 2 9 2 3 3 7 3" xfId="11090" xr:uid="{00000000-0005-0000-0000-0000EA2C0000}"/>
    <cellStyle name="Normal 2 9 2 3 3 7 3 2" xfId="34659" xr:uid="{00000000-0005-0000-0000-0000EB2C0000}"/>
    <cellStyle name="Normal 2 9 2 3 3 7 4" xfId="22866" xr:uid="{00000000-0005-0000-0000-0000EC2C0000}"/>
    <cellStyle name="Normal 2 9 2 3 3 7 5" xfId="28771" xr:uid="{00000000-0005-0000-0000-0000ED2C0000}"/>
    <cellStyle name="Normal 2 9 2 3 3 8" xfId="5938" xr:uid="{00000000-0005-0000-0000-0000EE2C0000}"/>
    <cellStyle name="Normal 2 9 2 3 3 8 2" xfId="17714" xr:uid="{00000000-0005-0000-0000-0000EF2C0000}"/>
    <cellStyle name="Normal 2 9 2 3 3 8 2 2" xfId="41283" xr:uid="{00000000-0005-0000-0000-0000F02C0000}"/>
    <cellStyle name="Normal 2 9 2 3 3 8 3" xfId="11826" xr:uid="{00000000-0005-0000-0000-0000F12C0000}"/>
    <cellStyle name="Normal 2 9 2 3 3 8 3 2" xfId="35395" xr:uid="{00000000-0005-0000-0000-0000F22C0000}"/>
    <cellStyle name="Normal 2 9 2 3 3 8 4" xfId="23602" xr:uid="{00000000-0005-0000-0000-0000F32C0000}"/>
    <cellStyle name="Normal 2 9 2 3 3 8 5" xfId="29507" xr:uid="{00000000-0005-0000-0000-0000F42C0000}"/>
    <cellStyle name="Normal 2 9 2 3 3 9" xfId="12562" xr:uid="{00000000-0005-0000-0000-0000F52C0000}"/>
    <cellStyle name="Normal 2 9 2 3 3 9 2" xfId="36131" xr:uid="{00000000-0005-0000-0000-0000F62C0000}"/>
    <cellStyle name="Normal 2 9 2 3 4" xfId="543" xr:uid="{00000000-0005-0000-0000-0000F72C0000}"/>
    <cellStyle name="Normal 2 9 2 3 4 10" xfId="6457" xr:uid="{00000000-0005-0000-0000-0000F82C0000}"/>
    <cellStyle name="Normal 2 9 2 3 4 10 2" xfId="30026" xr:uid="{00000000-0005-0000-0000-0000F92C0000}"/>
    <cellStyle name="Normal 2 9 2 3 4 11" xfId="18233" xr:uid="{00000000-0005-0000-0000-0000FA2C0000}"/>
    <cellStyle name="Normal 2 9 2 3 4 12" xfId="24138" xr:uid="{00000000-0005-0000-0000-0000FB2C0000}"/>
    <cellStyle name="Normal 2 9 2 3 4 13" xfId="41802" xr:uid="{00000000-0005-0000-0000-0000FC2C0000}"/>
    <cellStyle name="Normal 2 9 2 3 4 2" xfId="1304" xr:uid="{00000000-0005-0000-0000-0000FD2C0000}"/>
    <cellStyle name="Normal 2 9 2 3 4 2 2" xfId="13081" xr:uid="{00000000-0005-0000-0000-0000FE2C0000}"/>
    <cellStyle name="Normal 2 9 2 3 4 2 2 2" xfId="36650" xr:uid="{00000000-0005-0000-0000-0000FF2C0000}"/>
    <cellStyle name="Normal 2 9 2 3 4 2 3" xfId="7193" xr:uid="{00000000-0005-0000-0000-0000002D0000}"/>
    <cellStyle name="Normal 2 9 2 3 4 2 3 2" xfId="30762" xr:uid="{00000000-0005-0000-0000-0000012D0000}"/>
    <cellStyle name="Normal 2 9 2 3 4 2 4" xfId="18969" xr:uid="{00000000-0005-0000-0000-0000022D0000}"/>
    <cellStyle name="Normal 2 9 2 3 4 2 5" xfId="24874" xr:uid="{00000000-0005-0000-0000-0000032D0000}"/>
    <cellStyle name="Normal 2 9 2 3 4 3" xfId="2041" xr:uid="{00000000-0005-0000-0000-0000042D0000}"/>
    <cellStyle name="Normal 2 9 2 3 4 3 2" xfId="13817" xr:uid="{00000000-0005-0000-0000-0000052D0000}"/>
    <cellStyle name="Normal 2 9 2 3 4 3 2 2" xfId="37386" xr:uid="{00000000-0005-0000-0000-0000062D0000}"/>
    <cellStyle name="Normal 2 9 2 3 4 3 3" xfId="7929" xr:uid="{00000000-0005-0000-0000-0000072D0000}"/>
    <cellStyle name="Normal 2 9 2 3 4 3 3 2" xfId="31498" xr:uid="{00000000-0005-0000-0000-0000082D0000}"/>
    <cellStyle name="Normal 2 9 2 3 4 3 4" xfId="19705" xr:uid="{00000000-0005-0000-0000-0000092D0000}"/>
    <cellStyle name="Normal 2 9 2 3 4 3 5" xfId="25610" xr:uid="{00000000-0005-0000-0000-00000A2D0000}"/>
    <cellStyle name="Normal 2 9 2 3 4 4" xfId="2777" xr:uid="{00000000-0005-0000-0000-00000B2D0000}"/>
    <cellStyle name="Normal 2 9 2 3 4 4 2" xfId="14553" xr:uid="{00000000-0005-0000-0000-00000C2D0000}"/>
    <cellStyle name="Normal 2 9 2 3 4 4 2 2" xfId="38122" xr:uid="{00000000-0005-0000-0000-00000D2D0000}"/>
    <cellStyle name="Normal 2 9 2 3 4 4 3" xfId="8665" xr:uid="{00000000-0005-0000-0000-00000E2D0000}"/>
    <cellStyle name="Normal 2 9 2 3 4 4 3 2" xfId="32234" xr:uid="{00000000-0005-0000-0000-00000F2D0000}"/>
    <cellStyle name="Normal 2 9 2 3 4 4 4" xfId="20441" xr:uid="{00000000-0005-0000-0000-0000102D0000}"/>
    <cellStyle name="Normal 2 9 2 3 4 4 5" xfId="26346" xr:uid="{00000000-0005-0000-0000-0000112D0000}"/>
    <cellStyle name="Normal 2 9 2 3 4 5" xfId="3513" xr:uid="{00000000-0005-0000-0000-0000122D0000}"/>
    <cellStyle name="Normal 2 9 2 3 4 5 2" xfId="15289" xr:uid="{00000000-0005-0000-0000-0000132D0000}"/>
    <cellStyle name="Normal 2 9 2 3 4 5 2 2" xfId="38858" xr:uid="{00000000-0005-0000-0000-0000142D0000}"/>
    <cellStyle name="Normal 2 9 2 3 4 5 3" xfId="9401" xr:uid="{00000000-0005-0000-0000-0000152D0000}"/>
    <cellStyle name="Normal 2 9 2 3 4 5 3 2" xfId="32970" xr:uid="{00000000-0005-0000-0000-0000162D0000}"/>
    <cellStyle name="Normal 2 9 2 3 4 5 4" xfId="21177" xr:uid="{00000000-0005-0000-0000-0000172D0000}"/>
    <cellStyle name="Normal 2 9 2 3 4 5 5" xfId="27082" xr:uid="{00000000-0005-0000-0000-0000182D0000}"/>
    <cellStyle name="Normal 2 9 2 3 4 6" xfId="4249" xr:uid="{00000000-0005-0000-0000-0000192D0000}"/>
    <cellStyle name="Normal 2 9 2 3 4 6 2" xfId="16025" xr:uid="{00000000-0005-0000-0000-00001A2D0000}"/>
    <cellStyle name="Normal 2 9 2 3 4 6 2 2" xfId="39594" xr:uid="{00000000-0005-0000-0000-00001B2D0000}"/>
    <cellStyle name="Normal 2 9 2 3 4 6 3" xfId="10137" xr:uid="{00000000-0005-0000-0000-00001C2D0000}"/>
    <cellStyle name="Normal 2 9 2 3 4 6 3 2" xfId="33706" xr:uid="{00000000-0005-0000-0000-00001D2D0000}"/>
    <cellStyle name="Normal 2 9 2 3 4 6 4" xfId="21913" xr:uid="{00000000-0005-0000-0000-00001E2D0000}"/>
    <cellStyle name="Normal 2 9 2 3 4 6 5" xfId="27818" xr:uid="{00000000-0005-0000-0000-00001F2D0000}"/>
    <cellStyle name="Normal 2 9 2 3 4 7" xfId="4985" xr:uid="{00000000-0005-0000-0000-0000202D0000}"/>
    <cellStyle name="Normal 2 9 2 3 4 7 2" xfId="16761" xr:uid="{00000000-0005-0000-0000-0000212D0000}"/>
    <cellStyle name="Normal 2 9 2 3 4 7 2 2" xfId="40330" xr:uid="{00000000-0005-0000-0000-0000222D0000}"/>
    <cellStyle name="Normal 2 9 2 3 4 7 3" xfId="10873" xr:uid="{00000000-0005-0000-0000-0000232D0000}"/>
    <cellStyle name="Normal 2 9 2 3 4 7 3 2" xfId="34442" xr:uid="{00000000-0005-0000-0000-0000242D0000}"/>
    <cellStyle name="Normal 2 9 2 3 4 7 4" xfId="22649" xr:uid="{00000000-0005-0000-0000-0000252D0000}"/>
    <cellStyle name="Normal 2 9 2 3 4 7 5" xfId="28554" xr:uid="{00000000-0005-0000-0000-0000262D0000}"/>
    <cellStyle name="Normal 2 9 2 3 4 8" xfId="5721" xr:uid="{00000000-0005-0000-0000-0000272D0000}"/>
    <cellStyle name="Normal 2 9 2 3 4 8 2" xfId="17497" xr:uid="{00000000-0005-0000-0000-0000282D0000}"/>
    <cellStyle name="Normal 2 9 2 3 4 8 2 2" xfId="41066" xr:uid="{00000000-0005-0000-0000-0000292D0000}"/>
    <cellStyle name="Normal 2 9 2 3 4 8 3" xfId="11609" xr:uid="{00000000-0005-0000-0000-00002A2D0000}"/>
    <cellStyle name="Normal 2 9 2 3 4 8 3 2" xfId="35178" xr:uid="{00000000-0005-0000-0000-00002B2D0000}"/>
    <cellStyle name="Normal 2 9 2 3 4 8 4" xfId="23385" xr:uid="{00000000-0005-0000-0000-00002C2D0000}"/>
    <cellStyle name="Normal 2 9 2 3 4 8 5" xfId="29290" xr:uid="{00000000-0005-0000-0000-00002D2D0000}"/>
    <cellStyle name="Normal 2 9 2 3 4 9" xfId="12345" xr:uid="{00000000-0005-0000-0000-00002E2D0000}"/>
    <cellStyle name="Normal 2 9 2 3 4 9 2" xfId="35914" xr:uid="{00000000-0005-0000-0000-00002F2D0000}"/>
    <cellStyle name="Normal 2 9 2 3 5" xfId="1077" xr:uid="{00000000-0005-0000-0000-0000302D0000}"/>
    <cellStyle name="Normal 2 9 2 3 5 2" xfId="12856" xr:uid="{00000000-0005-0000-0000-0000312D0000}"/>
    <cellStyle name="Normal 2 9 2 3 5 2 2" xfId="36425" xr:uid="{00000000-0005-0000-0000-0000322D0000}"/>
    <cellStyle name="Normal 2 9 2 3 5 3" xfId="6968" xr:uid="{00000000-0005-0000-0000-0000332D0000}"/>
    <cellStyle name="Normal 2 9 2 3 5 3 2" xfId="30537" xr:uid="{00000000-0005-0000-0000-0000342D0000}"/>
    <cellStyle name="Normal 2 9 2 3 5 4" xfId="18744" xr:uid="{00000000-0005-0000-0000-0000352D0000}"/>
    <cellStyle name="Normal 2 9 2 3 5 5" xfId="24649" xr:uid="{00000000-0005-0000-0000-0000362D0000}"/>
    <cellStyle name="Normal 2 9 2 3 6" xfId="1816" xr:uid="{00000000-0005-0000-0000-0000372D0000}"/>
    <cellStyle name="Normal 2 9 2 3 6 2" xfId="13592" xr:uid="{00000000-0005-0000-0000-0000382D0000}"/>
    <cellStyle name="Normal 2 9 2 3 6 2 2" xfId="37161" xr:uid="{00000000-0005-0000-0000-0000392D0000}"/>
    <cellStyle name="Normal 2 9 2 3 6 3" xfId="7704" xr:uid="{00000000-0005-0000-0000-00003A2D0000}"/>
    <cellStyle name="Normal 2 9 2 3 6 3 2" xfId="31273" xr:uid="{00000000-0005-0000-0000-00003B2D0000}"/>
    <cellStyle name="Normal 2 9 2 3 6 4" xfId="19480" xr:uid="{00000000-0005-0000-0000-00003C2D0000}"/>
    <cellStyle name="Normal 2 9 2 3 6 5" xfId="25385" xr:uid="{00000000-0005-0000-0000-00003D2D0000}"/>
    <cellStyle name="Normal 2 9 2 3 7" xfId="2552" xr:uid="{00000000-0005-0000-0000-00003E2D0000}"/>
    <cellStyle name="Normal 2 9 2 3 7 2" xfId="14328" xr:uid="{00000000-0005-0000-0000-00003F2D0000}"/>
    <cellStyle name="Normal 2 9 2 3 7 2 2" xfId="37897" xr:uid="{00000000-0005-0000-0000-0000402D0000}"/>
    <cellStyle name="Normal 2 9 2 3 7 3" xfId="8440" xr:uid="{00000000-0005-0000-0000-0000412D0000}"/>
    <cellStyle name="Normal 2 9 2 3 7 3 2" xfId="32009" xr:uid="{00000000-0005-0000-0000-0000422D0000}"/>
    <cellStyle name="Normal 2 9 2 3 7 4" xfId="20216" xr:uid="{00000000-0005-0000-0000-0000432D0000}"/>
    <cellStyle name="Normal 2 9 2 3 7 5" xfId="26121" xr:uid="{00000000-0005-0000-0000-0000442D0000}"/>
    <cellStyle name="Normal 2 9 2 3 8" xfId="3288" xr:uid="{00000000-0005-0000-0000-0000452D0000}"/>
    <cellStyle name="Normal 2 9 2 3 8 2" xfId="15064" xr:uid="{00000000-0005-0000-0000-0000462D0000}"/>
    <cellStyle name="Normal 2 9 2 3 8 2 2" xfId="38633" xr:uid="{00000000-0005-0000-0000-0000472D0000}"/>
    <cellStyle name="Normal 2 9 2 3 8 3" xfId="9176" xr:uid="{00000000-0005-0000-0000-0000482D0000}"/>
    <cellStyle name="Normal 2 9 2 3 8 3 2" xfId="32745" xr:uid="{00000000-0005-0000-0000-0000492D0000}"/>
    <cellStyle name="Normal 2 9 2 3 8 4" xfId="20952" xr:uid="{00000000-0005-0000-0000-00004A2D0000}"/>
    <cellStyle name="Normal 2 9 2 3 8 5" xfId="26857" xr:uid="{00000000-0005-0000-0000-00004B2D0000}"/>
    <cellStyle name="Normal 2 9 2 3 9" xfId="4024" xr:uid="{00000000-0005-0000-0000-00004C2D0000}"/>
    <cellStyle name="Normal 2 9 2 3 9 2" xfId="15800" xr:uid="{00000000-0005-0000-0000-00004D2D0000}"/>
    <cellStyle name="Normal 2 9 2 3 9 2 2" xfId="39369" xr:uid="{00000000-0005-0000-0000-00004E2D0000}"/>
    <cellStyle name="Normal 2 9 2 3 9 3" xfId="9912" xr:uid="{00000000-0005-0000-0000-00004F2D0000}"/>
    <cellStyle name="Normal 2 9 2 3 9 3 2" xfId="33481" xr:uid="{00000000-0005-0000-0000-0000502D0000}"/>
    <cellStyle name="Normal 2 9 2 3 9 4" xfId="21688" xr:uid="{00000000-0005-0000-0000-0000512D0000}"/>
    <cellStyle name="Normal 2 9 2 3 9 5" xfId="27593" xr:uid="{00000000-0005-0000-0000-0000522D0000}"/>
    <cellStyle name="Normal 2 9 2 4" xfId="256" xr:uid="{00000000-0005-0000-0000-0000532D0000}"/>
    <cellStyle name="Normal 2 9 2 4 10" xfId="4712" xr:uid="{00000000-0005-0000-0000-0000542D0000}"/>
    <cellStyle name="Normal 2 9 2 4 10 2" xfId="16488" xr:uid="{00000000-0005-0000-0000-0000552D0000}"/>
    <cellStyle name="Normal 2 9 2 4 10 2 2" xfId="40057" xr:uid="{00000000-0005-0000-0000-0000562D0000}"/>
    <cellStyle name="Normal 2 9 2 4 10 3" xfId="10600" xr:uid="{00000000-0005-0000-0000-0000572D0000}"/>
    <cellStyle name="Normal 2 9 2 4 10 3 2" xfId="34169" xr:uid="{00000000-0005-0000-0000-0000582D0000}"/>
    <cellStyle name="Normal 2 9 2 4 10 4" xfId="22376" xr:uid="{00000000-0005-0000-0000-0000592D0000}"/>
    <cellStyle name="Normal 2 9 2 4 10 5" xfId="28281" xr:uid="{00000000-0005-0000-0000-00005A2D0000}"/>
    <cellStyle name="Normal 2 9 2 4 11" xfId="5448" xr:uid="{00000000-0005-0000-0000-00005B2D0000}"/>
    <cellStyle name="Normal 2 9 2 4 11 2" xfId="17224" xr:uid="{00000000-0005-0000-0000-00005C2D0000}"/>
    <cellStyle name="Normal 2 9 2 4 11 2 2" xfId="40793" xr:uid="{00000000-0005-0000-0000-00005D2D0000}"/>
    <cellStyle name="Normal 2 9 2 4 11 3" xfId="11336" xr:uid="{00000000-0005-0000-0000-00005E2D0000}"/>
    <cellStyle name="Normal 2 9 2 4 11 3 2" xfId="34905" xr:uid="{00000000-0005-0000-0000-00005F2D0000}"/>
    <cellStyle name="Normal 2 9 2 4 11 4" xfId="23112" xr:uid="{00000000-0005-0000-0000-0000602D0000}"/>
    <cellStyle name="Normal 2 9 2 4 11 5" xfId="29017" xr:uid="{00000000-0005-0000-0000-0000612D0000}"/>
    <cellStyle name="Normal 2 9 2 4 12" xfId="12072" xr:uid="{00000000-0005-0000-0000-0000622D0000}"/>
    <cellStyle name="Normal 2 9 2 4 12 2" xfId="35641" xr:uid="{00000000-0005-0000-0000-0000632D0000}"/>
    <cellStyle name="Normal 2 9 2 4 13" xfId="6184" xr:uid="{00000000-0005-0000-0000-0000642D0000}"/>
    <cellStyle name="Normal 2 9 2 4 13 2" xfId="29753" xr:uid="{00000000-0005-0000-0000-0000652D0000}"/>
    <cellStyle name="Normal 2 9 2 4 14" xfId="17960" xr:uid="{00000000-0005-0000-0000-0000662D0000}"/>
    <cellStyle name="Normal 2 9 2 4 15" xfId="23865" xr:uid="{00000000-0005-0000-0000-0000672D0000}"/>
    <cellStyle name="Normal 2 9 2 4 16" xfId="41529" xr:uid="{00000000-0005-0000-0000-0000682D0000}"/>
    <cellStyle name="Normal 2 9 2 4 2" xfId="393" xr:uid="{00000000-0005-0000-0000-0000692D0000}"/>
    <cellStyle name="Normal 2 9 2 4 2 10" xfId="12197" xr:uid="{00000000-0005-0000-0000-00006A2D0000}"/>
    <cellStyle name="Normal 2 9 2 4 2 10 2" xfId="35766" xr:uid="{00000000-0005-0000-0000-00006B2D0000}"/>
    <cellStyle name="Normal 2 9 2 4 2 11" xfId="6309" xr:uid="{00000000-0005-0000-0000-00006C2D0000}"/>
    <cellStyle name="Normal 2 9 2 4 2 11 2" xfId="29878" xr:uid="{00000000-0005-0000-0000-00006D2D0000}"/>
    <cellStyle name="Normal 2 9 2 4 2 12" xfId="18085" xr:uid="{00000000-0005-0000-0000-00006E2D0000}"/>
    <cellStyle name="Normal 2 9 2 4 2 13" xfId="23990" xr:uid="{00000000-0005-0000-0000-00006F2D0000}"/>
    <cellStyle name="Normal 2 9 2 4 2 14" xfId="41654" xr:uid="{00000000-0005-0000-0000-0000702D0000}"/>
    <cellStyle name="Normal 2 9 2 4 2 2" xfId="838" xr:uid="{00000000-0005-0000-0000-0000712D0000}"/>
    <cellStyle name="Normal 2 9 2 4 2 2 10" xfId="6751" xr:uid="{00000000-0005-0000-0000-0000722D0000}"/>
    <cellStyle name="Normal 2 9 2 4 2 2 10 2" xfId="30320" xr:uid="{00000000-0005-0000-0000-0000732D0000}"/>
    <cellStyle name="Normal 2 9 2 4 2 2 11" xfId="18527" xr:uid="{00000000-0005-0000-0000-0000742D0000}"/>
    <cellStyle name="Normal 2 9 2 4 2 2 12" xfId="24432" xr:uid="{00000000-0005-0000-0000-0000752D0000}"/>
    <cellStyle name="Normal 2 9 2 4 2 2 13" xfId="42096" xr:uid="{00000000-0005-0000-0000-0000762D0000}"/>
    <cellStyle name="Normal 2 9 2 4 2 2 2" xfId="1598" xr:uid="{00000000-0005-0000-0000-0000772D0000}"/>
    <cellStyle name="Normal 2 9 2 4 2 2 2 2" xfId="13375" xr:uid="{00000000-0005-0000-0000-0000782D0000}"/>
    <cellStyle name="Normal 2 9 2 4 2 2 2 2 2" xfId="36944" xr:uid="{00000000-0005-0000-0000-0000792D0000}"/>
    <cellStyle name="Normal 2 9 2 4 2 2 2 3" xfId="7487" xr:uid="{00000000-0005-0000-0000-00007A2D0000}"/>
    <cellStyle name="Normal 2 9 2 4 2 2 2 3 2" xfId="31056" xr:uid="{00000000-0005-0000-0000-00007B2D0000}"/>
    <cellStyle name="Normal 2 9 2 4 2 2 2 4" xfId="19263" xr:uid="{00000000-0005-0000-0000-00007C2D0000}"/>
    <cellStyle name="Normal 2 9 2 4 2 2 2 5" xfId="25168" xr:uid="{00000000-0005-0000-0000-00007D2D0000}"/>
    <cellStyle name="Normal 2 9 2 4 2 2 3" xfId="2335" xr:uid="{00000000-0005-0000-0000-00007E2D0000}"/>
    <cellStyle name="Normal 2 9 2 4 2 2 3 2" xfId="14111" xr:uid="{00000000-0005-0000-0000-00007F2D0000}"/>
    <cellStyle name="Normal 2 9 2 4 2 2 3 2 2" xfId="37680" xr:uid="{00000000-0005-0000-0000-0000802D0000}"/>
    <cellStyle name="Normal 2 9 2 4 2 2 3 3" xfId="8223" xr:uid="{00000000-0005-0000-0000-0000812D0000}"/>
    <cellStyle name="Normal 2 9 2 4 2 2 3 3 2" xfId="31792" xr:uid="{00000000-0005-0000-0000-0000822D0000}"/>
    <cellStyle name="Normal 2 9 2 4 2 2 3 4" xfId="19999" xr:uid="{00000000-0005-0000-0000-0000832D0000}"/>
    <cellStyle name="Normal 2 9 2 4 2 2 3 5" xfId="25904" xr:uid="{00000000-0005-0000-0000-0000842D0000}"/>
    <cellStyle name="Normal 2 9 2 4 2 2 4" xfId="3071" xr:uid="{00000000-0005-0000-0000-0000852D0000}"/>
    <cellStyle name="Normal 2 9 2 4 2 2 4 2" xfId="14847" xr:uid="{00000000-0005-0000-0000-0000862D0000}"/>
    <cellStyle name="Normal 2 9 2 4 2 2 4 2 2" xfId="38416" xr:uid="{00000000-0005-0000-0000-0000872D0000}"/>
    <cellStyle name="Normal 2 9 2 4 2 2 4 3" xfId="8959" xr:uid="{00000000-0005-0000-0000-0000882D0000}"/>
    <cellStyle name="Normal 2 9 2 4 2 2 4 3 2" xfId="32528" xr:uid="{00000000-0005-0000-0000-0000892D0000}"/>
    <cellStyle name="Normal 2 9 2 4 2 2 4 4" xfId="20735" xr:uid="{00000000-0005-0000-0000-00008A2D0000}"/>
    <cellStyle name="Normal 2 9 2 4 2 2 4 5" xfId="26640" xr:uid="{00000000-0005-0000-0000-00008B2D0000}"/>
    <cellStyle name="Normal 2 9 2 4 2 2 5" xfId="3807" xr:uid="{00000000-0005-0000-0000-00008C2D0000}"/>
    <cellStyle name="Normal 2 9 2 4 2 2 5 2" xfId="15583" xr:uid="{00000000-0005-0000-0000-00008D2D0000}"/>
    <cellStyle name="Normal 2 9 2 4 2 2 5 2 2" xfId="39152" xr:uid="{00000000-0005-0000-0000-00008E2D0000}"/>
    <cellStyle name="Normal 2 9 2 4 2 2 5 3" xfId="9695" xr:uid="{00000000-0005-0000-0000-00008F2D0000}"/>
    <cellStyle name="Normal 2 9 2 4 2 2 5 3 2" xfId="33264" xr:uid="{00000000-0005-0000-0000-0000902D0000}"/>
    <cellStyle name="Normal 2 9 2 4 2 2 5 4" xfId="21471" xr:uid="{00000000-0005-0000-0000-0000912D0000}"/>
    <cellStyle name="Normal 2 9 2 4 2 2 5 5" xfId="27376" xr:uid="{00000000-0005-0000-0000-0000922D0000}"/>
    <cellStyle name="Normal 2 9 2 4 2 2 6" xfId="4543" xr:uid="{00000000-0005-0000-0000-0000932D0000}"/>
    <cellStyle name="Normal 2 9 2 4 2 2 6 2" xfId="16319" xr:uid="{00000000-0005-0000-0000-0000942D0000}"/>
    <cellStyle name="Normal 2 9 2 4 2 2 6 2 2" xfId="39888" xr:uid="{00000000-0005-0000-0000-0000952D0000}"/>
    <cellStyle name="Normal 2 9 2 4 2 2 6 3" xfId="10431" xr:uid="{00000000-0005-0000-0000-0000962D0000}"/>
    <cellStyle name="Normal 2 9 2 4 2 2 6 3 2" xfId="34000" xr:uid="{00000000-0005-0000-0000-0000972D0000}"/>
    <cellStyle name="Normal 2 9 2 4 2 2 6 4" xfId="22207" xr:uid="{00000000-0005-0000-0000-0000982D0000}"/>
    <cellStyle name="Normal 2 9 2 4 2 2 6 5" xfId="28112" xr:uid="{00000000-0005-0000-0000-0000992D0000}"/>
    <cellStyle name="Normal 2 9 2 4 2 2 7" xfId="5279" xr:uid="{00000000-0005-0000-0000-00009A2D0000}"/>
    <cellStyle name="Normal 2 9 2 4 2 2 7 2" xfId="17055" xr:uid="{00000000-0005-0000-0000-00009B2D0000}"/>
    <cellStyle name="Normal 2 9 2 4 2 2 7 2 2" xfId="40624" xr:uid="{00000000-0005-0000-0000-00009C2D0000}"/>
    <cellStyle name="Normal 2 9 2 4 2 2 7 3" xfId="11167" xr:uid="{00000000-0005-0000-0000-00009D2D0000}"/>
    <cellStyle name="Normal 2 9 2 4 2 2 7 3 2" xfId="34736" xr:uid="{00000000-0005-0000-0000-00009E2D0000}"/>
    <cellStyle name="Normal 2 9 2 4 2 2 7 4" xfId="22943" xr:uid="{00000000-0005-0000-0000-00009F2D0000}"/>
    <cellStyle name="Normal 2 9 2 4 2 2 7 5" xfId="28848" xr:uid="{00000000-0005-0000-0000-0000A02D0000}"/>
    <cellStyle name="Normal 2 9 2 4 2 2 8" xfId="6015" xr:uid="{00000000-0005-0000-0000-0000A12D0000}"/>
    <cellStyle name="Normal 2 9 2 4 2 2 8 2" xfId="17791" xr:uid="{00000000-0005-0000-0000-0000A22D0000}"/>
    <cellStyle name="Normal 2 9 2 4 2 2 8 2 2" xfId="41360" xr:uid="{00000000-0005-0000-0000-0000A32D0000}"/>
    <cellStyle name="Normal 2 9 2 4 2 2 8 3" xfId="11903" xr:uid="{00000000-0005-0000-0000-0000A42D0000}"/>
    <cellStyle name="Normal 2 9 2 4 2 2 8 3 2" xfId="35472" xr:uid="{00000000-0005-0000-0000-0000A52D0000}"/>
    <cellStyle name="Normal 2 9 2 4 2 2 8 4" xfId="23679" xr:uid="{00000000-0005-0000-0000-0000A62D0000}"/>
    <cellStyle name="Normal 2 9 2 4 2 2 8 5" xfId="29584" xr:uid="{00000000-0005-0000-0000-0000A72D0000}"/>
    <cellStyle name="Normal 2 9 2 4 2 2 9" xfId="12639" xr:uid="{00000000-0005-0000-0000-0000A82D0000}"/>
    <cellStyle name="Normal 2 9 2 4 2 2 9 2" xfId="36208" xr:uid="{00000000-0005-0000-0000-0000A92D0000}"/>
    <cellStyle name="Normal 2 9 2 4 2 3" xfId="1155" xr:uid="{00000000-0005-0000-0000-0000AA2D0000}"/>
    <cellStyle name="Normal 2 9 2 4 2 3 2" xfId="12933" xr:uid="{00000000-0005-0000-0000-0000AB2D0000}"/>
    <cellStyle name="Normal 2 9 2 4 2 3 2 2" xfId="36502" xr:uid="{00000000-0005-0000-0000-0000AC2D0000}"/>
    <cellStyle name="Normal 2 9 2 4 2 3 3" xfId="7045" xr:uid="{00000000-0005-0000-0000-0000AD2D0000}"/>
    <cellStyle name="Normal 2 9 2 4 2 3 3 2" xfId="30614" xr:uid="{00000000-0005-0000-0000-0000AE2D0000}"/>
    <cellStyle name="Normal 2 9 2 4 2 3 4" xfId="18821" xr:uid="{00000000-0005-0000-0000-0000AF2D0000}"/>
    <cellStyle name="Normal 2 9 2 4 2 3 5" xfId="24726" xr:uid="{00000000-0005-0000-0000-0000B02D0000}"/>
    <cellStyle name="Normal 2 9 2 4 2 4" xfId="1893" xr:uid="{00000000-0005-0000-0000-0000B12D0000}"/>
    <cellStyle name="Normal 2 9 2 4 2 4 2" xfId="13669" xr:uid="{00000000-0005-0000-0000-0000B22D0000}"/>
    <cellStyle name="Normal 2 9 2 4 2 4 2 2" xfId="37238" xr:uid="{00000000-0005-0000-0000-0000B32D0000}"/>
    <cellStyle name="Normal 2 9 2 4 2 4 3" xfId="7781" xr:uid="{00000000-0005-0000-0000-0000B42D0000}"/>
    <cellStyle name="Normal 2 9 2 4 2 4 3 2" xfId="31350" xr:uid="{00000000-0005-0000-0000-0000B52D0000}"/>
    <cellStyle name="Normal 2 9 2 4 2 4 4" xfId="19557" xr:uid="{00000000-0005-0000-0000-0000B62D0000}"/>
    <cellStyle name="Normal 2 9 2 4 2 4 5" xfId="25462" xr:uid="{00000000-0005-0000-0000-0000B72D0000}"/>
    <cellStyle name="Normal 2 9 2 4 2 5" xfId="2629" xr:uid="{00000000-0005-0000-0000-0000B82D0000}"/>
    <cellStyle name="Normal 2 9 2 4 2 5 2" xfId="14405" xr:uid="{00000000-0005-0000-0000-0000B92D0000}"/>
    <cellStyle name="Normal 2 9 2 4 2 5 2 2" xfId="37974" xr:uid="{00000000-0005-0000-0000-0000BA2D0000}"/>
    <cellStyle name="Normal 2 9 2 4 2 5 3" xfId="8517" xr:uid="{00000000-0005-0000-0000-0000BB2D0000}"/>
    <cellStyle name="Normal 2 9 2 4 2 5 3 2" xfId="32086" xr:uid="{00000000-0005-0000-0000-0000BC2D0000}"/>
    <cellStyle name="Normal 2 9 2 4 2 5 4" xfId="20293" xr:uid="{00000000-0005-0000-0000-0000BD2D0000}"/>
    <cellStyle name="Normal 2 9 2 4 2 5 5" xfId="26198" xr:uid="{00000000-0005-0000-0000-0000BE2D0000}"/>
    <cellStyle name="Normal 2 9 2 4 2 6" xfId="3365" xr:uid="{00000000-0005-0000-0000-0000BF2D0000}"/>
    <cellStyle name="Normal 2 9 2 4 2 6 2" xfId="15141" xr:uid="{00000000-0005-0000-0000-0000C02D0000}"/>
    <cellStyle name="Normal 2 9 2 4 2 6 2 2" xfId="38710" xr:uid="{00000000-0005-0000-0000-0000C12D0000}"/>
    <cellStyle name="Normal 2 9 2 4 2 6 3" xfId="9253" xr:uid="{00000000-0005-0000-0000-0000C22D0000}"/>
    <cellStyle name="Normal 2 9 2 4 2 6 3 2" xfId="32822" xr:uid="{00000000-0005-0000-0000-0000C32D0000}"/>
    <cellStyle name="Normal 2 9 2 4 2 6 4" xfId="21029" xr:uid="{00000000-0005-0000-0000-0000C42D0000}"/>
    <cellStyle name="Normal 2 9 2 4 2 6 5" xfId="26934" xr:uid="{00000000-0005-0000-0000-0000C52D0000}"/>
    <cellStyle name="Normal 2 9 2 4 2 7" xfId="4101" xr:uid="{00000000-0005-0000-0000-0000C62D0000}"/>
    <cellStyle name="Normal 2 9 2 4 2 7 2" xfId="15877" xr:uid="{00000000-0005-0000-0000-0000C72D0000}"/>
    <cellStyle name="Normal 2 9 2 4 2 7 2 2" xfId="39446" xr:uid="{00000000-0005-0000-0000-0000C82D0000}"/>
    <cellStyle name="Normal 2 9 2 4 2 7 3" xfId="9989" xr:uid="{00000000-0005-0000-0000-0000C92D0000}"/>
    <cellStyle name="Normal 2 9 2 4 2 7 3 2" xfId="33558" xr:uid="{00000000-0005-0000-0000-0000CA2D0000}"/>
    <cellStyle name="Normal 2 9 2 4 2 7 4" xfId="21765" xr:uid="{00000000-0005-0000-0000-0000CB2D0000}"/>
    <cellStyle name="Normal 2 9 2 4 2 7 5" xfId="27670" xr:uid="{00000000-0005-0000-0000-0000CC2D0000}"/>
    <cellStyle name="Normal 2 9 2 4 2 8" xfId="4837" xr:uid="{00000000-0005-0000-0000-0000CD2D0000}"/>
    <cellStyle name="Normal 2 9 2 4 2 8 2" xfId="16613" xr:uid="{00000000-0005-0000-0000-0000CE2D0000}"/>
    <cellStyle name="Normal 2 9 2 4 2 8 2 2" xfId="40182" xr:uid="{00000000-0005-0000-0000-0000CF2D0000}"/>
    <cellStyle name="Normal 2 9 2 4 2 8 3" xfId="10725" xr:uid="{00000000-0005-0000-0000-0000D02D0000}"/>
    <cellStyle name="Normal 2 9 2 4 2 8 3 2" xfId="34294" xr:uid="{00000000-0005-0000-0000-0000D12D0000}"/>
    <cellStyle name="Normal 2 9 2 4 2 8 4" xfId="22501" xr:uid="{00000000-0005-0000-0000-0000D22D0000}"/>
    <cellStyle name="Normal 2 9 2 4 2 8 5" xfId="28406" xr:uid="{00000000-0005-0000-0000-0000D32D0000}"/>
    <cellStyle name="Normal 2 9 2 4 2 9" xfId="5573" xr:uid="{00000000-0005-0000-0000-0000D42D0000}"/>
    <cellStyle name="Normal 2 9 2 4 2 9 2" xfId="17349" xr:uid="{00000000-0005-0000-0000-0000D52D0000}"/>
    <cellStyle name="Normal 2 9 2 4 2 9 2 2" xfId="40918" xr:uid="{00000000-0005-0000-0000-0000D62D0000}"/>
    <cellStyle name="Normal 2 9 2 4 2 9 3" xfId="11461" xr:uid="{00000000-0005-0000-0000-0000D72D0000}"/>
    <cellStyle name="Normal 2 9 2 4 2 9 3 2" xfId="35030" xr:uid="{00000000-0005-0000-0000-0000D82D0000}"/>
    <cellStyle name="Normal 2 9 2 4 2 9 4" xfId="23237" xr:uid="{00000000-0005-0000-0000-0000D92D0000}"/>
    <cellStyle name="Normal 2 9 2 4 2 9 5" xfId="29142" xr:uid="{00000000-0005-0000-0000-0000DA2D0000}"/>
    <cellStyle name="Normal 2 9 2 4 3" xfId="712" xr:uid="{00000000-0005-0000-0000-0000DB2D0000}"/>
    <cellStyle name="Normal 2 9 2 4 3 10" xfId="6626" xr:uid="{00000000-0005-0000-0000-0000DC2D0000}"/>
    <cellStyle name="Normal 2 9 2 4 3 10 2" xfId="30195" xr:uid="{00000000-0005-0000-0000-0000DD2D0000}"/>
    <cellStyle name="Normal 2 9 2 4 3 11" xfId="18402" xr:uid="{00000000-0005-0000-0000-0000DE2D0000}"/>
    <cellStyle name="Normal 2 9 2 4 3 12" xfId="24307" xr:uid="{00000000-0005-0000-0000-0000DF2D0000}"/>
    <cellStyle name="Normal 2 9 2 4 3 13" xfId="41971" xr:uid="{00000000-0005-0000-0000-0000E02D0000}"/>
    <cellStyle name="Normal 2 9 2 4 3 2" xfId="1473" xr:uid="{00000000-0005-0000-0000-0000E12D0000}"/>
    <cellStyle name="Normal 2 9 2 4 3 2 2" xfId="13250" xr:uid="{00000000-0005-0000-0000-0000E22D0000}"/>
    <cellStyle name="Normal 2 9 2 4 3 2 2 2" xfId="36819" xr:uid="{00000000-0005-0000-0000-0000E32D0000}"/>
    <cellStyle name="Normal 2 9 2 4 3 2 3" xfId="7362" xr:uid="{00000000-0005-0000-0000-0000E42D0000}"/>
    <cellStyle name="Normal 2 9 2 4 3 2 3 2" xfId="30931" xr:uid="{00000000-0005-0000-0000-0000E52D0000}"/>
    <cellStyle name="Normal 2 9 2 4 3 2 4" xfId="19138" xr:uid="{00000000-0005-0000-0000-0000E62D0000}"/>
    <cellStyle name="Normal 2 9 2 4 3 2 5" xfId="25043" xr:uid="{00000000-0005-0000-0000-0000E72D0000}"/>
    <cellStyle name="Normal 2 9 2 4 3 3" xfId="2210" xr:uid="{00000000-0005-0000-0000-0000E82D0000}"/>
    <cellStyle name="Normal 2 9 2 4 3 3 2" xfId="13986" xr:uid="{00000000-0005-0000-0000-0000E92D0000}"/>
    <cellStyle name="Normal 2 9 2 4 3 3 2 2" xfId="37555" xr:uid="{00000000-0005-0000-0000-0000EA2D0000}"/>
    <cellStyle name="Normal 2 9 2 4 3 3 3" xfId="8098" xr:uid="{00000000-0005-0000-0000-0000EB2D0000}"/>
    <cellStyle name="Normal 2 9 2 4 3 3 3 2" xfId="31667" xr:uid="{00000000-0005-0000-0000-0000EC2D0000}"/>
    <cellStyle name="Normal 2 9 2 4 3 3 4" xfId="19874" xr:uid="{00000000-0005-0000-0000-0000ED2D0000}"/>
    <cellStyle name="Normal 2 9 2 4 3 3 5" xfId="25779" xr:uid="{00000000-0005-0000-0000-0000EE2D0000}"/>
    <cellStyle name="Normal 2 9 2 4 3 4" xfId="2946" xr:uid="{00000000-0005-0000-0000-0000EF2D0000}"/>
    <cellStyle name="Normal 2 9 2 4 3 4 2" xfId="14722" xr:uid="{00000000-0005-0000-0000-0000F02D0000}"/>
    <cellStyle name="Normal 2 9 2 4 3 4 2 2" xfId="38291" xr:uid="{00000000-0005-0000-0000-0000F12D0000}"/>
    <cellStyle name="Normal 2 9 2 4 3 4 3" xfId="8834" xr:uid="{00000000-0005-0000-0000-0000F22D0000}"/>
    <cellStyle name="Normal 2 9 2 4 3 4 3 2" xfId="32403" xr:uid="{00000000-0005-0000-0000-0000F32D0000}"/>
    <cellStyle name="Normal 2 9 2 4 3 4 4" xfId="20610" xr:uid="{00000000-0005-0000-0000-0000F42D0000}"/>
    <cellStyle name="Normal 2 9 2 4 3 4 5" xfId="26515" xr:uid="{00000000-0005-0000-0000-0000F52D0000}"/>
    <cellStyle name="Normal 2 9 2 4 3 5" xfId="3682" xr:uid="{00000000-0005-0000-0000-0000F62D0000}"/>
    <cellStyle name="Normal 2 9 2 4 3 5 2" xfId="15458" xr:uid="{00000000-0005-0000-0000-0000F72D0000}"/>
    <cellStyle name="Normal 2 9 2 4 3 5 2 2" xfId="39027" xr:uid="{00000000-0005-0000-0000-0000F82D0000}"/>
    <cellStyle name="Normal 2 9 2 4 3 5 3" xfId="9570" xr:uid="{00000000-0005-0000-0000-0000F92D0000}"/>
    <cellStyle name="Normal 2 9 2 4 3 5 3 2" xfId="33139" xr:uid="{00000000-0005-0000-0000-0000FA2D0000}"/>
    <cellStyle name="Normal 2 9 2 4 3 5 4" xfId="21346" xr:uid="{00000000-0005-0000-0000-0000FB2D0000}"/>
    <cellStyle name="Normal 2 9 2 4 3 5 5" xfId="27251" xr:uid="{00000000-0005-0000-0000-0000FC2D0000}"/>
    <cellStyle name="Normal 2 9 2 4 3 6" xfId="4418" xr:uid="{00000000-0005-0000-0000-0000FD2D0000}"/>
    <cellStyle name="Normal 2 9 2 4 3 6 2" xfId="16194" xr:uid="{00000000-0005-0000-0000-0000FE2D0000}"/>
    <cellStyle name="Normal 2 9 2 4 3 6 2 2" xfId="39763" xr:uid="{00000000-0005-0000-0000-0000FF2D0000}"/>
    <cellStyle name="Normal 2 9 2 4 3 6 3" xfId="10306" xr:uid="{00000000-0005-0000-0000-0000002E0000}"/>
    <cellStyle name="Normal 2 9 2 4 3 6 3 2" xfId="33875" xr:uid="{00000000-0005-0000-0000-0000012E0000}"/>
    <cellStyle name="Normal 2 9 2 4 3 6 4" xfId="22082" xr:uid="{00000000-0005-0000-0000-0000022E0000}"/>
    <cellStyle name="Normal 2 9 2 4 3 6 5" xfId="27987" xr:uid="{00000000-0005-0000-0000-0000032E0000}"/>
    <cellStyle name="Normal 2 9 2 4 3 7" xfId="5154" xr:uid="{00000000-0005-0000-0000-0000042E0000}"/>
    <cellStyle name="Normal 2 9 2 4 3 7 2" xfId="16930" xr:uid="{00000000-0005-0000-0000-0000052E0000}"/>
    <cellStyle name="Normal 2 9 2 4 3 7 2 2" xfId="40499" xr:uid="{00000000-0005-0000-0000-0000062E0000}"/>
    <cellStyle name="Normal 2 9 2 4 3 7 3" xfId="11042" xr:uid="{00000000-0005-0000-0000-0000072E0000}"/>
    <cellStyle name="Normal 2 9 2 4 3 7 3 2" xfId="34611" xr:uid="{00000000-0005-0000-0000-0000082E0000}"/>
    <cellStyle name="Normal 2 9 2 4 3 7 4" xfId="22818" xr:uid="{00000000-0005-0000-0000-0000092E0000}"/>
    <cellStyle name="Normal 2 9 2 4 3 7 5" xfId="28723" xr:uid="{00000000-0005-0000-0000-00000A2E0000}"/>
    <cellStyle name="Normal 2 9 2 4 3 8" xfId="5890" xr:uid="{00000000-0005-0000-0000-00000B2E0000}"/>
    <cellStyle name="Normal 2 9 2 4 3 8 2" xfId="17666" xr:uid="{00000000-0005-0000-0000-00000C2E0000}"/>
    <cellStyle name="Normal 2 9 2 4 3 8 2 2" xfId="41235" xr:uid="{00000000-0005-0000-0000-00000D2E0000}"/>
    <cellStyle name="Normal 2 9 2 4 3 8 3" xfId="11778" xr:uid="{00000000-0005-0000-0000-00000E2E0000}"/>
    <cellStyle name="Normal 2 9 2 4 3 8 3 2" xfId="35347" xr:uid="{00000000-0005-0000-0000-00000F2E0000}"/>
    <cellStyle name="Normal 2 9 2 4 3 8 4" xfId="23554" xr:uid="{00000000-0005-0000-0000-0000102E0000}"/>
    <cellStyle name="Normal 2 9 2 4 3 8 5" xfId="29459" xr:uid="{00000000-0005-0000-0000-0000112E0000}"/>
    <cellStyle name="Normal 2 9 2 4 3 9" xfId="12514" xr:uid="{00000000-0005-0000-0000-0000122E0000}"/>
    <cellStyle name="Normal 2 9 2 4 3 9 2" xfId="36083" xr:uid="{00000000-0005-0000-0000-0000132E0000}"/>
    <cellStyle name="Normal 2 9 2 4 4" xfId="544" xr:uid="{00000000-0005-0000-0000-0000142E0000}"/>
    <cellStyle name="Normal 2 9 2 4 4 10" xfId="6458" xr:uid="{00000000-0005-0000-0000-0000152E0000}"/>
    <cellStyle name="Normal 2 9 2 4 4 10 2" xfId="30027" xr:uid="{00000000-0005-0000-0000-0000162E0000}"/>
    <cellStyle name="Normal 2 9 2 4 4 11" xfId="18234" xr:uid="{00000000-0005-0000-0000-0000172E0000}"/>
    <cellStyle name="Normal 2 9 2 4 4 12" xfId="24139" xr:uid="{00000000-0005-0000-0000-0000182E0000}"/>
    <cellStyle name="Normal 2 9 2 4 4 13" xfId="41803" xr:uid="{00000000-0005-0000-0000-0000192E0000}"/>
    <cellStyle name="Normal 2 9 2 4 4 2" xfId="1305" xr:uid="{00000000-0005-0000-0000-00001A2E0000}"/>
    <cellStyle name="Normal 2 9 2 4 4 2 2" xfId="13082" xr:uid="{00000000-0005-0000-0000-00001B2E0000}"/>
    <cellStyle name="Normal 2 9 2 4 4 2 2 2" xfId="36651" xr:uid="{00000000-0005-0000-0000-00001C2E0000}"/>
    <cellStyle name="Normal 2 9 2 4 4 2 3" xfId="7194" xr:uid="{00000000-0005-0000-0000-00001D2E0000}"/>
    <cellStyle name="Normal 2 9 2 4 4 2 3 2" xfId="30763" xr:uid="{00000000-0005-0000-0000-00001E2E0000}"/>
    <cellStyle name="Normal 2 9 2 4 4 2 4" xfId="18970" xr:uid="{00000000-0005-0000-0000-00001F2E0000}"/>
    <cellStyle name="Normal 2 9 2 4 4 2 5" xfId="24875" xr:uid="{00000000-0005-0000-0000-0000202E0000}"/>
    <cellStyle name="Normal 2 9 2 4 4 3" xfId="2042" xr:uid="{00000000-0005-0000-0000-0000212E0000}"/>
    <cellStyle name="Normal 2 9 2 4 4 3 2" xfId="13818" xr:uid="{00000000-0005-0000-0000-0000222E0000}"/>
    <cellStyle name="Normal 2 9 2 4 4 3 2 2" xfId="37387" xr:uid="{00000000-0005-0000-0000-0000232E0000}"/>
    <cellStyle name="Normal 2 9 2 4 4 3 3" xfId="7930" xr:uid="{00000000-0005-0000-0000-0000242E0000}"/>
    <cellStyle name="Normal 2 9 2 4 4 3 3 2" xfId="31499" xr:uid="{00000000-0005-0000-0000-0000252E0000}"/>
    <cellStyle name="Normal 2 9 2 4 4 3 4" xfId="19706" xr:uid="{00000000-0005-0000-0000-0000262E0000}"/>
    <cellStyle name="Normal 2 9 2 4 4 3 5" xfId="25611" xr:uid="{00000000-0005-0000-0000-0000272E0000}"/>
    <cellStyle name="Normal 2 9 2 4 4 4" xfId="2778" xr:uid="{00000000-0005-0000-0000-0000282E0000}"/>
    <cellStyle name="Normal 2 9 2 4 4 4 2" xfId="14554" xr:uid="{00000000-0005-0000-0000-0000292E0000}"/>
    <cellStyle name="Normal 2 9 2 4 4 4 2 2" xfId="38123" xr:uid="{00000000-0005-0000-0000-00002A2E0000}"/>
    <cellStyle name="Normal 2 9 2 4 4 4 3" xfId="8666" xr:uid="{00000000-0005-0000-0000-00002B2E0000}"/>
    <cellStyle name="Normal 2 9 2 4 4 4 3 2" xfId="32235" xr:uid="{00000000-0005-0000-0000-00002C2E0000}"/>
    <cellStyle name="Normal 2 9 2 4 4 4 4" xfId="20442" xr:uid="{00000000-0005-0000-0000-00002D2E0000}"/>
    <cellStyle name="Normal 2 9 2 4 4 4 5" xfId="26347" xr:uid="{00000000-0005-0000-0000-00002E2E0000}"/>
    <cellStyle name="Normal 2 9 2 4 4 5" xfId="3514" xr:uid="{00000000-0005-0000-0000-00002F2E0000}"/>
    <cellStyle name="Normal 2 9 2 4 4 5 2" xfId="15290" xr:uid="{00000000-0005-0000-0000-0000302E0000}"/>
    <cellStyle name="Normal 2 9 2 4 4 5 2 2" xfId="38859" xr:uid="{00000000-0005-0000-0000-0000312E0000}"/>
    <cellStyle name="Normal 2 9 2 4 4 5 3" xfId="9402" xr:uid="{00000000-0005-0000-0000-0000322E0000}"/>
    <cellStyle name="Normal 2 9 2 4 4 5 3 2" xfId="32971" xr:uid="{00000000-0005-0000-0000-0000332E0000}"/>
    <cellStyle name="Normal 2 9 2 4 4 5 4" xfId="21178" xr:uid="{00000000-0005-0000-0000-0000342E0000}"/>
    <cellStyle name="Normal 2 9 2 4 4 5 5" xfId="27083" xr:uid="{00000000-0005-0000-0000-0000352E0000}"/>
    <cellStyle name="Normal 2 9 2 4 4 6" xfId="4250" xr:uid="{00000000-0005-0000-0000-0000362E0000}"/>
    <cellStyle name="Normal 2 9 2 4 4 6 2" xfId="16026" xr:uid="{00000000-0005-0000-0000-0000372E0000}"/>
    <cellStyle name="Normal 2 9 2 4 4 6 2 2" xfId="39595" xr:uid="{00000000-0005-0000-0000-0000382E0000}"/>
    <cellStyle name="Normal 2 9 2 4 4 6 3" xfId="10138" xr:uid="{00000000-0005-0000-0000-0000392E0000}"/>
    <cellStyle name="Normal 2 9 2 4 4 6 3 2" xfId="33707" xr:uid="{00000000-0005-0000-0000-00003A2E0000}"/>
    <cellStyle name="Normal 2 9 2 4 4 6 4" xfId="21914" xr:uid="{00000000-0005-0000-0000-00003B2E0000}"/>
    <cellStyle name="Normal 2 9 2 4 4 6 5" xfId="27819" xr:uid="{00000000-0005-0000-0000-00003C2E0000}"/>
    <cellStyle name="Normal 2 9 2 4 4 7" xfId="4986" xr:uid="{00000000-0005-0000-0000-00003D2E0000}"/>
    <cellStyle name="Normal 2 9 2 4 4 7 2" xfId="16762" xr:uid="{00000000-0005-0000-0000-00003E2E0000}"/>
    <cellStyle name="Normal 2 9 2 4 4 7 2 2" xfId="40331" xr:uid="{00000000-0005-0000-0000-00003F2E0000}"/>
    <cellStyle name="Normal 2 9 2 4 4 7 3" xfId="10874" xr:uid="{00000000-0005-0000-0000-0000402E0000}"/>
    <cellStyle name="Normal 2 9 2 4 4 7 3 2" xfId="34443" xr:uid="{00000000-0005-0000-0000-0000412E0000}"/>
    <cellStyle name="Normal 2 9 2 4 4 7 4" xfId="22650" xr:uid="{00000000-0005-0000-0000-0000422E0000}"/>
    <cellStyle name="Normal 2 9 2 4 4 7 5" xfId="28555" xr:uid="{00000000-0005-0000-0000-0000432E0000}"/>
    <cellStyle name="Normal 2 9 2 4 4 8" xfId="5722" xr:uid="{00000000-0005-0000-0000-0000442E0000}"/>
    <cellStyle name="Normal 2 9 2 4 4 8 2" xfId="17498" xr:uid="{00000000-0005-0000-0000-0000452E0000}"/>
    <cellStyle name="Normal 2 9 2 4 4 8 2 2" xfId="41067" xr:uid="{00000000-0005-0000-0000-0000462E0000}"/>
    <cellStyle name="Normal 2 9 2 4 4 8 3" xfId="11610" xr:uid="{00000000-0005-0000-0000-0000472E0000}"/>
    <cellStyle name="Normal 2 9 2 4 4 8 3 2" xfId="35179" xr:uid="{00000000-0005-0000-0000-0000482E0000}"/>
    <cellStyle name="Normal 2 9 2 4 4 8 4" xfId="23386" xr:uid="{00000000-0005-0000-0000-0000492E0000}"/>
    <cellStyle name="Normal 2 9 2 4 4 8 5" xfId="29291" xr:uid="{00000000-0005-0000-0000-00004A2E0000}"/>
    <cellStyle name="Normal 2 9 2 4 4 9" xfId="12346" xr:uid="{00000000-0005-0000-0000-00004B2E0000}"/>
    <cellStyle name="Normal 2 9 2 4 4 9 2" xfId="35915" xr:uid="{00000000-0005-0000-0000-00004C2E0000}"/>
    <cellStyle name="Normal 2 9 2 4 5" xfId="1029" xr:uid="{00000000-0005-0000-0000-00004D2E0000}"/>
    <cellStyle name="Normal 2 9 2 4 5 2" xfId="12808" xr:uid="{00000000-0005-0000-0000-00004E2E0000}"/>
    <cellStyle name="Normal 2 9 2 4 5 2 2" xfId="36377" xr:uid="{00000000-0005-0000-0000-00004F2E0000}"/>
    <cellStyle name="Normal 2 9 2 4 5 3" xfId="6920" xr:uid="{00000000-0005-0000-0000-0000502E0000}"/>
    <cellStyle name="Normal 2 9 2 4 5 3 2" xfId="30489" xr:uid="{00000000-0005-0000-0000-0000512E0000}"/>
    <cellStyle name="Normal 2 9 2 4 5 4" xfId="18696" xr:uid="{00000000-0005-0000-0000-0000522E0000}"/>
    <cellStyle name="Normal 2 9 2 4 5 5" xfId="24601" xr:uid="{00000000-0005-0000-0000-0000532E0000}"/>
    <cellStyle name="Normal 2 9 2 4 6" xfId="1768" xr:uid="{00000000-0005-0000-0000-0000542E0000}"/>
    <cellStyle name="Normal 2 9 2 4 6 2" xfId="13544" xr:uid="{00000000-0005-0000-0000-0000552E0000}"/>
    <cellStyle name="Normal 2 9 2 4 6 2 2" xfId="37113" xr:uid="{00000000-0005-0000-0000-0000562E0000}"/>
    <cellStyle name="Normal 2 9 2 4 6 3" xfId="7656" xr:uid="{00000000-0005-0000-0000-0000572E0000}"/>
    <cellStyle name="Normal 2 9 2 4 6 3 2" xfId="31225" xr:uid="{00000000-0005-0000-0000-0000582E0000}"/>
    <cellStyle name="Normal 2 9 2 4 6 4" xfId="19432" xr:uid="{00000000-0005-0000-0000-0000592E0000}"/>
    <cellStyle name="Normal 2 9 2 4 6 5" xfId="25337" xr:uid="{00000000-0005-0000-0000-00005A2E0000}"/>
    <cellStyle name="Normal 2 9 2 4 7" xfId="2504" xr:uid="{00000000-0005-0000-0000-00005B2E0000}"/>
    <cellStyle name="Normal 2 9 2 4 7 2" xfId="14280" xr:uid="{00000000-0005-0000-0000-00005C2E0000}"/>
    <cellStyle name="Normal 2 9 2 4 7 2 2" xfId="37849" xr:uid="{00000000-0005-0000-0000-00005D2E0000}"/>
    <cellStyle name="Normal 2 9 2 4 7 3" xfId="8392" xr:uid="{00000000-0005-0000-0000-00005E2E0000}"/>
    <cellStyle name="Normal 2 9 2 4 7 3 2" xfId="31961" xr:uid="{00000000-0005-0000-0000-00005F2E0000}"/>
    <cellStyle name="Normal 2 9 2 4 7 4" xfId="20168" xr:uid="{00000000-0005-0000-0000-0000602E0000}"/>
    <cellStyle name="Normal 2 9 2 4 7 5" xfId="26073" xr:uid="{00000000-0005-0000-0000-0000612E0000}"/>
    <cellStyle name="Normal 2 9 2 4 8" xfId="3240" xr:uid="{00000000-0005-0000-0000-0000622E0000}"/>
    <cellStyle name="Normal 2 9 2 4 8 2" xfId="15016" xr:uid="{00000000-0005-0000-0000-0000632E0000}"/>
    <cellStyle name="Normal 2 9 2 4 8 2 2" xfId="38585" xr:uid="{00000000-0005-0000-0000-0000642E0000}"/>
    <cellStyle name="Normal 2 9 2 4 8 3" xfId="9128" xr:uid="{00000000-0005-0000-0000-0000652E0000}"/>
    <cellStyle name="Normal 2 9 2 4 8 3 2" xfId="32697" xr:uid="{00000000-0005-0000-0000-0000662E0000}"/>
    <cellStyle name="Normal 2 9 2 4 8 4" xfId="20904" xr:uid="{00000000-0005-0000-0000-0000672E0000}"/>
    <cellStyle name="Normal 2 9 2 4 8 5" xfId="26809" xr:uid="{00000000-0005-0000-0000-0000682E0000}"/>
    <cellStyle name="Normal 2 9 2 4 9" xfId="3976" xr:uid="{00000000-0005-0000-0000-0000692E0000}"/>
    <cellStyle name="Normal 2 9 2 4 9 2" xfId="15752" xr:uid="{00000000-0005-0000-0000-00006A2E0000}"/>
    <cellStyle name="Normal 2 9 2 4 9 2 2" xfId="39321" xr:uid="{00000000-0005-0000-0000-00006B2E0000}"/>
    <cellStyle name="Normal 2 9 2 4 9 3" xfId="9864" xr:uid="{00000000-0005-0000-0000-00006C2E0000}"/>
    <cellStyle name="Normal 2 9 2 4 9 3 2" xfId="33433" xr:uid="{00000000-0005-0000-0000-00006D2E0000}"/>
    <cellStyle name="Normal 2 9 2 4 9 4" xfId="21640" xr:uid="{00000000-0005-0000-0000-00006E2E0000}"/>
    <cellStyle name="Normal 2 9 2 4 9 5" xfId="27545" xr:uid="{00000000-0005-0000-0000-00006F2E0000}"/>
    <cellStyle name="Normal 2 9 2 5" xfId="388" xr:uid="{00000000-0005-0000-0000-0000702E0000}"/>
    <cellStyle name="Normal 2 9 2 5 10" xfId="12192" xr:uid="{00000000-0005-0000-0000-0000712E0000}"/>
    <cellStyle name="Normal 2 9 2 5 10 2" xfId="35761" xr:uid="{00000000-0005-0000-0000-0000722E0000}"/>
    <cellStyle name="Normal 2 9 2 5 11" xfId="6304" xr:uid="{00000000-0005-0000-0000-0000732E0000}"/>
    <cellStyle name="Normal 2 9 2 5 11 2" xfId="29873" xr:uid="{00000000-0005-0000-0000-0000742E0000}"/>
    <cellStyle name="Normal 2 9 2 5 12" xfId="18080" xr:uid="{00000000-0005-0000-0000-0000752E0000}"/>
    <cellStyle name="Normal 2 9 2 5 13" xfId="23985" xr:uid="{00000000-0005-0000-0000-0000762E0000}"/>
    <cellStyle name="Normal 2 9 2 5 14" xfId="41649" xr:uid="{00000000-0005-0000-0000-0000772E0000}"/>
    <cellStyle name="Normal 2 9 2 5 2" xfId="833" xr:uid="{00000000-0005-0000-0000-0000782E0000}"/>
    <cellStyle name="Normal 2 9 2 5 2 10" xfId="6746" xr:uid="{00000000-0005-0000-0000-0000792E0000}"/>
    <cellStyle name="Normal 2 9 2 5 2 10 2" xfId="30315" xr:uid="{00000000-0005-0000-0000-00007A2E0000}"/>
    <cellStyle name="Normal 2 9 2 5 2 11" xfId="18522" xr:uid="{00000000-0005-0000-0000-00007B2E0000}"/>
    <cellStyle name="Normal 2 9 2 5 2 12" xfId="24427" xr:uid="{00000000-0005-0000-0000-00007C2E0000}"/>
    <cellStyle name="Normal 2 9 2 5 2 13" xfId="42091" xr:uid="{00000000-0005-0000-0000-00007D2E0000}"/>
    <cellStyle name="Normal 2 9 2 5 2 2" xfId="1593" xr:uid="{00000000-0005-0000-0000-00007E2E0000}"/>
    <cellStyle name="Normal 2 9 2 5 2 2 2" xfId="13370" xr:uid="{00000000-0005-0000-0000-00007F2E0000}"/>
    <cellStyle name="Normal 2 9 2 5 2 2 2 2" xfId="36939" xr:uid="{00000000-0005-0000-0000-0000802E0000}"/>
    <cellStyle name="Normal 2 9 2 5 2 2 3" xfId="7482" xr:uid="{00000000-0005-0000-0000-0000812E0000}"/>
    <cellStyle name="Normal 2 9 2 5 2 2 3 2" xfId="31051" xr:uid="{00000000-0005-0000-0000-0000822E0000}"/>
    <cellStyle name="Normal 2 9 2 5 2 2 4" xfId="19258" xr:uid="{00000000-0005-0000-0000-0000832E0000}"/>
    <cellStyle name="Normal 2 9 2 5 2 2 5" xfId="25163" xr:uid="{00000000-0005-0000-0000-0000842E0000}"/>
    <cellStyle name="Normal 2 9 2 5 2 3" xfId="2330" xr:uid="{00000000-0005-0000-0000-0000852E0000}"/>
    <cellStyle name="Normal 2 9 2 5 2 3 2" xfId="14106" xr:uid="{00000000-0005-0000-0000-0000862E0000}"/>
    <cellStyle name="Normal 2 9 2 5 2 3 2 2" xfId="37675" xr:uid="{00000000-0005-0000-0000-0000872E0000}"/>
    <cellStyle name="Normal 2 9 2 5 2 3 3" xfId="8218" xr:uid="{00000000-0005-0000-0000-0000882E0000}"/>
    <cellStyle name="Normal 2 9 2 5 2 3 3 2" xfId="31787" xr:uid="{00000000-0005-0000-0000-0000892E0000}"/>
    <cellStyle name="Normal 2 9 2 5 2 3 4" xfId="19994" xr:uid="{00000000-0005-0000-0000-00008A2E0000}"/>
    <cellStyle name="Normal 2 9 2 5 2 3 5" xfId="25899" xr:uid="{00000000-0005-0000-0000-00008B2E0000}"/>
    <cellStyle name="Normal 2 9 2 5 2 4" xfId="3066" xr:uid="{00000000-0005-0000-0000-00008C2E0000}"/>
    <cellStyle name="Normal 2 9 2 5 2 4 2" xfId="14842" xr:uid="{00000000-0005-0000-0000-00008D2E0000}"/>
    <cellStyle name="Normal 2 9 2 5 2 4 2 2" xfId="38411" xr:uid="{00000000-0005-0000-0000-00008E2E0000}"/>
    <cellStyle name="Normal 2 9 2 5 2 4 3" xfId="8954" xr:uid="{00000000-0005-0000-0000-00008F2E0000}"/>
    <cellStyle name="Normal 2 9 2 5 2 4 3 2" xfId="32523" xr:uid="{00000000-0005-0000-0000-0000902E0000}"/>
    <cellStyle name="Normal 2 9 2 5 2 4 4" xfId="20730" xr:uid="{00000000-0005-0000-0000-0000912E0000}"/>
    <cellStyle name="Normal 2 9 2 5 2 4 5" xfId="26635" xr:uid="{00000000-0005-0000-0000-0000922E0000}"/>
    <cellStyle name="Normal 2 9 2 5 2 5" xfId="3802" xr:uid="{00000000-0005-0000-0000-0000932E0000}"/>
    <cellStyle name="Normal 2 9 2 5 2 5 2" xfId="15578" xr:uid="{00000000-0005-0000-0000-0000942E0000}"/>
    <cellStyle name="Normal 2 9 2 5 2 5 2 2" xfId="39147" xr:uid="{00000000-0005-0000-0000-0000952E0000}"/>
    <cellStyle name="Normal 2 9 2 5 2 5 3" xfId="9690" xr:uid="{00000000-0005-0000-0000-0000962E0000}"/>
    <cellStyle name="Normal 2 9 2 5 2 5 3 2" xfId="33259" xr:uid="{00000000-0005-0000-0000-0000972E0000}"/>
    <cellStyle name="Normal 2 9 2 5 2 5 4" xfId="21466" xr:uid="{00000000-0005-0000-0000-0000982E0000}"/>
    <cellStyle name="Normal 2 9 2 5 2 5 5" xfId="27371" xr:uid="{00000000-0005-0000-0000-0000992E0000}"/>
    <cellStyle name="Normal 2 9 2 5 2 6" xfId="4538" xr:uid="{00000000-0005-0000-0000-00009A2E0000}"/>
    <cellStyle name="Normal 2 9 2 5 2 6 2" xfId="16314" xr:uid="{00000000-0005-0000-0000-00009B2E0000}"/>
    <cellStyle name="Normal 2 9 2 5 2 6 2 2" xfId="39883" xr:uid="{00000000-0005-0000-0000-00009C2E0000}"/>
    <cellStyle name="Normal 2 9 2 5 2 6 3" xfId="10426" xr:uid="{00000000-0005-0000-0000-00009D2E0000}"/>
    <cellStyle name="Normal 2 9 2 5 2 6 3 2" xfId="33995" xr:uid="{00000000-0005-0000-0000-00009E2E0000}"/>
    <cellStyle name="Normal 2 9 2 5 2 6 4" xfId="22202" xr:uid="{00000000-0005-0000-0000-00009F2E0000}"/>
    <cellStyle name="Normal 2 9 2 5 2 6 5" xfId="28107" xr:uid="{00000000-0005-0000-0000-0000A02E0000}"/>
    <cellStyle name="Normal 2 9 2 5 2 7" xfId="5274" xr:uid="{00000000-0005-0000-0000-0000A12E0000}"/>
    <cellStyle name="Normal 2 9 2 5 2 7 2" xfId="17050" xr:uid="{00000000-0005-0000-0000-0000A22E0000}"/>
    <cellStyle name="Normal 2 9 2 5 2 7 2 2" xfId="40619" xr:uid="{00000000-0005-0000-0000-0000A32E0000}"/>
    <cellStyle name="Normal 2 9 2 5 2 7 3" xfId="11162" xr:uid="{00000000-0005-0000-0000-0000A42E0000}"/>
    <cellStyle name="Normal 2 9 2 5 2 7 3 2" xfId="34731" xr:uid="{00000000-0005-0000-0000-0000A52E0000}"/>
    <cellStyle name="Normal 2 9 2 5 2 7 4" xfId="22938" xr:uid="{00000000-0005-0000-0000-0000A62E0000}"/>
    <cellStyle name="Normal 2 9 2 5 2 7 5" xfId="28843" xr:uid="{00000000-0005-0000-0000-0000A72E0000}"/>
    <cellStyle name="Normal 2 9 2 5 2 8" xfId="6010" xr:uid="{00000000-0005-0000-0000-0000A82E0000}"/>
    <cellStyle name="Normal 2 9 2 5 2 8 2" xfId="17786" xr:uid="{00000000-0005-0000-0000-0000A92E0000}"/>
    <cellStyle name="Normal 2 9 2 5 2 8 2 2" xfId="41355" xr:uid="{00000000-0005-0000-0000-0000AA2E0000}"/>
    <cellStyle name="Normal 2 9 2 5 2 8 3" xfId="11898" xr:uid="{00000000-0005-0000-0000-0000AB2E0000}"/>
    <cellStyle name="Normal 2 9 2 5 2 8 3 2" xfId="35467" xr:uid="{00000000-0005-0000-0000-0000AC2E0000}"/>
    <cellStyle name="Normal 2 9 2 5 2 8 4" xfId="23674" xr:uid="{00000000-0005-0000-0000-0000AD2E0000}"/>
    <cellStyle name="Normal 2 9 2 5 2 8 5" xfId="29579" xr:uid="{00000000-0005-0000-0000-0000AE2E0000}"/>
    <cellStyle name="Normal 2 9 2 5 2 9" xfId="12634" xr:uid="{00000000-0005-0000-0000-0000AF2E0000}"/>
    <cellStyle name="Normal 2 9 2 5 2 9 2" xfId="36203" xr:uid="{00000000-0005-0000-0000-0000B02E0000}"/>
    <cellStyle name="Normal 2 9 2 5 3" xfId="1150" xr:uid="{00000000-0005-0000-0000-0000B12E0000}"/>
    <cellStyle name="Normal 2 9 2 5 3 2" xfId="12928" xr:uid="{00000000-0005-0000-0000-0000B22E0000}"/>
    <cellStyle name="Normal 2 9 2 5 3 2 2" xfId="36497" xr:uid="{00000000-0005-0000-0000-0000B32E0000}"/>
    <cellStyle name="Normal 2 9 2 5 3 3" xfId="7040" xr:uid="{00000000-0005-0000-0000-0000B42E0000}"/>
    <cellStyle name="Normal 2 9 2 5 3 3 2" xfId="30609" xr:uid="{00000000-0005-0000-0000-0000B52E0000}"/>
    <cellStyle name="Normal 2 9 2 5 3 4" xfId="18816" xr:uid="{00000000-0005-0000-0000-0000B62E0000}"/>
    <cellStyle name="Normal 2 9 2 5 3 5" xfId="24721" xr:uid="{00000000-0005-0000-0000-0000B72E0000}"/>
    <cellStyle name="Normal 2 9 2 5 4" xfId="1888" xr:uid="{00000000-0005-0000-0000-0000B82E0000}"/>
    <cellStyle name="Normal 2 9 2 5 4 2" xfId="13664" xr:uid="{00000000-0005-0000-0000-0000B92E0000}"/>
    <cellStyle name="Normal 2 9 2 5 4 2 2" xfId="37233" xr:uid="{00000000-0005-0000-0000-0000BA2E0000}"/>
    <cellStyle name="Normal 2 9 2 5 4 3" xfId="7776" xr:uid="{00000000-0005-0000-0000-0000BB2E0000}"/>
    <cellStyle name="Normal 2 9 2 5 4 3 2" xfId="31345" xr:uid="{00000000-0005-0000-0000-0000BC2E0000}"/>
    <cellStyle name="Normal 2 9 2 5 4 4" xfId="19552" xr:uid="{00000000-0005-0000-0000-0000BD2E0000}"/>
    <cellStyle name="Normal 2 9 2 5 4 5" xfId="25457" xr:uid="{00000000-0005-0000-0000-0000BE2E0000}"/>
    <cellStyle name="Normal 2 9 2 5 5" xfId="2624" xr:uid="{00000000-0005-0000-0000-0000BF2E0000}"/>
    <cellStyle name="Normal 2 9 2 5 5 2" xfId="14400" xr:uid="{00000000-0005-0000-0000-0000C02E0000}"/>
    <cellStyle name="Normal 2 9 2 5 5 2 2" xfId="37969" xr:uid="{00000000-0005-0000-0000-0000C12E0000}"/>
    <cellStyle name="Normal 2 9 2 5 5 3" xfId="8512" xr:uid="{00000000-0005-0000-0000-0000C22E0000}"/>
    <cellStyle name="Normal 2 9 2 5 5 3 2" xfId="32081" xr:uid="{00000000-0005-0000-0000-0000C32E0000}"/>
    <cellStyle name="Normal 2 9 2 5 5 4" xfId="20288" xr:uid="{00000000-0005-0000-0000-0000C42E0000}"/>
    <cellStyle name="Normal 2 9 2 5 5 5" xfId="26193" xr:uid="{00000000-0005-0000-0000-0000C52E0000}"/>
    <cellStyle name="Normal 2 9 2 5 6" xfId="3360" xr:uid="{00000000-0005-0000-0000-0000C62E0000}"/>
    <cellStyle name="Normal 2 9 2 5 6 2" xfId="15136" xr:uid="{00000000-0005-0000-0000-0000C72E0000}"/>
    <cellStyle name="Normal 2 9 2 5 6 2 2" xfId="38705" xr:uid="{00000000-0005-0000-0000-0000C82E0000}"/>
    <cellStyle name="Normal 2 9 2 5 6 3" xfId="9248" xr:uid="{00000000-0005-0000-0000-0000C92E0000}"/>
    <cellStyle name="Normal 2 9 2 5 6 3 2" xfId="32817" xr:uid="{00000000-0005-0000-0000-0000CA2E0000}"/>
    <cellStyle name="Normal 2 9 2 5 6 4" xfId="21024" xr:uid="{00000000-0005-0000-0000-0000CB2E0000}"/>
    <cellStyle name="Normal 2 9 2 5 6 5" xfId="26929" xr:uid="{00000000-0005-0000-0000-0000CC2E0000}"/>
    <cellStyle name="Normal 2 9 2 5 7" xfId="4096" xr:uid="{00000000-0005-0000-0000-0000CD2E0000}"/>
    <cellStyle name="Normal 2 9 2 5 7 2" xfId="15872" xr:uid="{00000000-0005-0000-0000-0000CE2E0000}"/>
    <cellStyle name="Normal 2 9 2 5 7 2 2" xfId="39441" xr:uid="{00000000-0005-0000-0000-0000CF2E0000}"/>
    <cellStyle name="Normal 2 9 2 5 7 3" xfId="9984" xr:uid="{00000000-0005-0000-0000-0000D02E0000}"/>
    <cellStyle name="Normal 2 9 2 5 7 3 2" xfId="33553" xr:uid="{00000000-0005-0000-0000-0000D12E0000}"/>
    <cellStyle name="Normal 2 9 2 5 7 4" xfId="21760" xr:uid="{00000000-0005-0000-0000-0000D22E0000}"/>
    <cellStyle name="Normal 2 9 2 5 7 5" xfId="27665" xr:uid="{00000000-0005-0000-0000-0000D32E0000}"/>
    <cellStyle name="Normal 2 9 2 5 8" xfId="4832" xr:uid="{00000000-0005-0000-0000-0000D42E0000}"/>
    <cellStyle name="Normal 2 9 2 5 8 2" xfId="16608" xr:uid="{00000000-0005-0000-0000-0000D52E0000}"/>
    <cellStyle name="Normal 2 9 2 5 8 2 2" xfId="40177" xr:uid="{00000000-0005-0000-0000-0000D62E0000}"/>
    <cellStyle name="Normal 2 9 2 5 8 3" xfId="10720" xr:uid="{00000000-0005-0000-0000-0000D72E0000}"/>
    <cellStyle name="Normal 2 9 2 5 8 3 2" xfId="34289" xr:uid="{00000000-0005-0000-0000-0000D82E0000}"/>
    <cellStyle name="Normal 2 9 2 5 8 4" xfId="22496" xr:uid="{00000000-0005-0000-0000-0000D92E0000}"/>
    <cellStyle name="Normal 2 9 2 5 8 5" xfId="28401" xr:uid="{00000000-0005-0000-0000-0000DA2E0000}"/>
    <cellStyle name="Normal 2 9 2 5 9" xfId="5568" xr:uid="{00000000-0005-0000-0000-0000DB2E0000}"/>
    <cellStyle name="Normal 2 9 2 5 9 2" xfId="17344" xr:uid="{00000000-0005-0000-0000-0000DC2E0000}"/>
    <cellStyle name="Normal 2 9 2 5 9 2 2" xfId="40913" xr:uid="{00000000-0005-0000-0000-0000DD2E0000}"/>
    <cellStyle name="Normal 2 9 2 5 9 3" xfId="11456" xr:uid="{00000000-0005-0000-0000-0000DE2E0000}"/>
    <cellStyle name="Normal 2 9 2 5 9 3 2" xfId="35025" xr:uid="{00000000-0005-0000-0000-0000DF2E0000}"/>
    <cellStyle name="Normal 2 9 2 5 9 4" xfId="23232" xr:uid="{00000000-0005-0000-0000-0000E02E0000}"/>
    <cellStyle name="Normal 2 9 2 5 9 5" xfId="29137" xr:uid="{00000000-0005-0000-0000-0000E12E0000}"/>
    <cellStyle name="Normal 2 9 2 6" xfId="664" xr:uid="{00000000-0005-0000-0000-0000E22E0000}"/>
    <cellStyle name="Normal 2 9 2 6 10" xfId="6578" xr:uid="{00000000-0005-0000-0000-0000E32E0000}"/>
    <cellStyle name="Normal 2 9 2 6 10 2" xfId="30147" xr:uid="{00000000-0005-0000-0000-0000E42E0000}"/>
    <cellStyle name="Normal 2 9 2 6 11" xfId="18354" xr:uid="{00000000-0005-0000-0000-0000E52E0000}"/>
    <cellStyle name="Normal 2 9 2 6 12" xfId="24259" xr:uid="{00000000-0005-0000-0000-0000E62E0000}"/>
    <cellStyle name="Normal 2 9 2 6 13" xfId="41923" xr:uid="{00000000-0005-0000-0000-0000E72E0000}"/>
    <cellStyle name="Normal 2 9 2 6 2" xfId="1425" xr:uid="{00000000-0005-0000-0000-0000E82E0000}"/>
    <cellStyle name="Normal 2 9 2 6 2 2" xfId="13202" xr:uid="{00000000-0005-0000-0000-0000E92E0000}"/>
    <cellStyle name="Normal 2 9 2 6 2 2 2" xfId="36771" xr:uid="{00000000-0005-0000-0000-0000EA2E0000}"/>
    <cellStyle name="Normal 2 9 2 6 2 3" xfId="7314" xr:uid="{00000000-0005-0000-0000-0000EB2E0000}"/>
    <cellStyle name="Normal 2 9 2 6 2 3 2" xfId="30883" xr:uid="{00000000-0005-0000-0000-0000EC2E0000}"/>
    <cellStyle name="Normal 2 9 2 6 2 4" xfId="19090" xr:uid="{00000000-0005-0000-0000-0000ED2E0000}"/>
    <cellStyle name="Normal 2 9 2 6 2 5" xfId="24995" xr:uid="{00000000-0005-0000-0000-0000EE2E0000}"/>
    <cellStyle name="Normal 2 9 2 6 3" xfId="2162" xr:uid="{00000000-0005-0000-0000-0000EF2E0000}"/>
    <cellStyle name="Normal 2 9 2 6 3 2" xfId="13938" xr:uid="{00000000-0005-0000-0000-0000F02E0000}"/>
    <cellStyle name="Normal 2 9 2 6 3 2 2" xfId="37507" xr:uid="{00000000-0005-0000-0000-0000F12E0000}"/>
    <cellStyle name="Normal 2 9 2 6 3 3" xfId="8050" xr:uid="{00000000-0005-0000-0000-0000F22E0000}"/>
    <cellStyle name="Normal 2 9 2 6 3 3 2" xfId="31619" xr:uid="{00000000-0005-0000-0000-0000F32E0000}"/>
    <cellStyle name="Normal 2 9 2 6 3 4" xfId="19826" xr:uid="{00000000-0005-0000-0000-0000F42E0000}"/>
    <cellStyle name="Normal 2 9 2 6 3 5" xfId="25731" xr:uid="{00000000-0005-0000-0000-0000F52E0000}"/>
    <cellStyle name="Normal 2 9 2 6 4" xfId="2898" xr:uid="{00000000-0005-0000-0000-0000F62E0000}"/>
    <cellStyle name="Normal 2 9 2 6 4 2" xfId="14674" xr:uid="{00000000-0005-0000-0000-0000F72E0000}"/>
    <cellStyle name="Normal 2 9 2 6 4 2 2" xfId="38243" xr:uid="{00000000-0005-0000-0000-0000F82E0000}"/>
    <cellStyle name="Normal 2 9 2 6 4 3" xfId="8786" xr:uid="{00000000-0005-0000-0000-0000F92E0000}"/>
    <cellStyle name="Normal 2 9 2 6 4 3 2" xfId="32355" xr:uid="{00000000-0005-0000-0000-0000FA2E0000}"/>
    <cellStyle name="Normal 2 9 2 6 4 4" xfId="20562" xr:uid="{00000000-0005-0000-0000-0000FB2E0000}"/>
    <cellStyle name="Normal 2 9 2 6 4 5" xfId="26467" xr:uid="{00000000-0005-0000-0000-0000FC2E0000}"/>
    <cellStyle name="Normal 2 9 2 6 5" xfId="3634" xr:uid="{00000000-0005-0000-0000-0000FD2E0000}"/>
    <cellStyle name="Normal 2 9 2 6 5 2" xfId="15410" xr:uid="{00000000-0005-0000-0000-0000FE2E0000}"/>
    <cellStyle name="Normal 2 9 2 6 5 2 2" xfId="38979" xr:uid="{00000000-0005-0000-0000-0000FF2E0000}"/>
    <cellStyle name="Normal 2 9 2 6 5 3" xfId="9522" xr:uid="{00000000-0005-0000-0000-0000002F0000}"/>
    <cellStyle name="Normal 2 9 2 6 5 3 2" xfId="33091" xr:uid="{00000000-0005-0000-0000-0000012F0000}"/>
    <cellStyle name="Normal 2 9 2 6 5 4" xfId="21298" xr:uid="{00000000-0005-0000-0000-0000022F0000}"/>
    <cellStyle name="Normal 2 9 2 6 5 5" xfId="27203" xr:uid="{00000000-0005-0000-0000-0000032F0000}"/>
    <cellStyle name="Normal 2 9 2 6 6" xfId="4370" xr:uid="{00000000-0005-0000-0000-0000042F0000}"/>
    <cellStyle name="Normal 2 9 2 6 6 2" xfId="16146" xr:uid="{00000000-0005-0000-0000-0000052F0000}"/>
    <cellStyle name="Normal 2 9 2 6 6 2 2" xfId="39715" xr:uid="{00000000-0005-0000-0000-0000062F0000}"/>
    <cellStyle name="Normal 2 9 2 6 6 3" xfId="10258" xr:uid="{00000000-0005-0000-0000-0000072F0000}"/>
    <cellStyle name="Normal 2 9 2 6 6 3 2" xfId="33827" xr:uid="{00000000-0005-0000-0000-0000082F0000}"/>
    <cellStyle name="Normal 2 9 2 6 6 4" xfId="22034" xr:uid="{00000000-0005-0000-0000-0000092F0000}"/>
    <cellStyle name="Normal 2 9 2 6 6 5" xfId="27939" xr:uid="{00000000-0005-0000-0000-00000A2F0000}"/>
    <cellStyle name="Normal 2 9 2 6 7" xfId="5106" xr:uid="{00000000-0005-0000-0000-00000B2F0000}"/>
    <cellStyle name="Normal 2 9 2 6 7 2" xfId="16882" xr:uid="{00000000-0005-0000-0000-00000C2F0000}"/>
    <cellStyle name="Normal 2 9 2 6 7 2 2" xfId="40451" xr:uid="{00000000-0005-0000-0000-00000D2F0000}"/>
    <cellStyle name="Normal 2 9 2 6 7 3" xfId="10994" xr:uid="{00000000-0005-0000-0000-00000E2F0000}"/>
    <cellStyle name="Normal 2 9 2 6 7 3 2" xfId="34563" xr:uid="{00000000-0005-0000-0000-00000F2F0000}"/>
    <cellStyle name="Normal 2 9 2 6 7 4" xfId="22770" xr:uid="{00000000-0005-0000-0000-0000102F0000}"/>
    <cellStyle name="Normal 2 9 2 6 7 5" xfId="28675" xr:uid="{00000000-0005-0000-0000-0000112F0000}"/>
    <cellStyle name="Normal 2 9 2 6 8" xfId="5842" xr:uid="{00000000-0005-0000-0000-0000122F0000}"/>
    <cellStyle name="Normal 2 9 2 6 8 2" xfId="17618" xr:uid="{00000000-0005-0000-0000-0000132F0000}"/>
    <cellStyle name="Normal 2 9 2 6 8 2 2" xfId="41187" xr:uid="{00000000-0005-0000-0000-0000142F0000}"/>
    <cellStyle name="Normal 2 9 2 6 8 3" xfId="11730" xr:uid="{00000000-0005-0000-0000-0000152F0000}"/>
    <cellStyle name="Normal 2 9 2 6 8 3 2" xfId="35299" xr:uid="{00000000-0005-0000-0000-0000162F0000}"/>
    <cellStyle name="Normal 2 9 2 6 8 4" xfId="23506" xr:uid="{00000000-0005-0000-0000-0000172F0000}"/>
    <cellStyle name="Normal 2 9 2 6 8 5" xfId="29411" xr:uid="{00000000-0005-0000-0000-0000182F0000}"/>
    <cellStyle name="Normal 2 9 2 6 9" xfId="12466" xr:uid="{00000000-0005-0000-0000-0000192F0000}"/>
    <cellStyle name="Normal 2 9 2 6 9 2" xfId="36035" xr:uid="{00000000-0005-0000-0000-00001A2F0000}"/>
    <cellStyle name="Normal 2 9 2 7" xfId="539" xr:uid="{00000000-0005-0000-0000-00001B2F0000}"/>
    <cellStyle name="Normal 2 9 2 7 10" xfId="6453" xr:uid="{00000000-0005-0000-0000-00001C2F0000}"/>
    <cellStyle name="Normal 2 9 2 7 10 2" xfId="30022" xr:uid="{00000000-0005-0000-0000-00001D2F0000}"/>
    <cellStyle name="Normal 2 9 2 7 11" xfId="18229" xr:uid="{00000000-0005-0000-0000-00001E2F0000}"/>
    <cellStyle name="Normal 2 9 2 7 12" xfId="24134" xr:uid="{00000000-0005-0000-0000-00001F2F0000}"/>
    <cellStyle name="Normal 2 9 2 7 13" xfId="41798" xr:uid="{00000000-0005-0000-0000-0000202F0000}"/>
    <cellStyle name="Normal 2 9 2 7 2" xfId="1300" xr:uid="{00000000-0005-0000-0000-0000212F0000}"/>
    <cellStyle name="Normal 2 9 2 7 2 2" xfId="13077" xr:uid="{00000000-0005-0000-0000-0000222F0000}"/>
    <cellStyle name="Normal 2 9 2 7 2 2 2" xfId="36646" xr:uid="{00000000-0005-0000-0000-0000232F0000}"/>
    <cellStyle name="Normal 2 9 2 7 2 3" xfId="7189" xr:uid="{00000000-0005-0000-0000-0000242F0000}"/>
    <cellStyle name="Normal 2 9 2 7 2 3 2" xfId="30758" xr:uid="{00000000-0005-0000-0000-0000252F0000}"/>
    <cellStyle name="Normal 2 9 2 7 2 4" xfId="18965" xr:uid="{00000000-0005-0000-0000-0000262F0000}"/>
    <cellStyle name="Normal 2 9 2 7 2 5" xfId="24870" xr:uid="{00000000-0005-0000-0000-0000272F0000}"/>
    <cellStyle name="Normal 2 9 2 7 3" xfId="2037" xr:uid="{00000000-0005-0000-0000-0000282F0000}"/>
    <cellStyle name="Normal 2 9 2 7 3 2" xfId="13813" xr:uid="{00000000-0005-0000-0000-0000292F0000}"/>
    <cellStyle name="Normal 2 9 2 7 3 2 2" xfId="37382" xr:uid="{00000000-0005-0000-0000-00002A2F0000}"/>
    <cellStyle name="Normal 2 9 2 7 3 3" xfId="7925" xr:uid="{00000000-0005-0000-0000-00002B2F0000}"/>
    <cellStyle name="Normal 2 9 2 7 3 3 2" xfId="31494" xr:uid="{00000000-0005-0000-0000-00002C2F0000}"/>
    <cellStyle name="Normal 2 9 2 7 3 4" xfId="19701" xr:uid="{00000000-0005-0000-0000-00002D2F0000}"/>
    <cellStyle name="Normal 2 9 2 7 3 5" xfId="25606" xr:uid="{00000000-0005-0000-0000-00002E2F0000}"/>
    <cellStyle name="Normal 2 9 2 7 4" xfId="2773" xr:uid="{00000000-0005-0000-0000-00002F2F0000}"/>
    <cellStyle name="Normal 2 9 2 7 4 2" xfId="14549" xr:uid="{00000000-0005-0000-0000-0000302F0000}"/>
    <cellStyle name="Normal 2 9 2 7 4 2 2" xfId="38118" xr:uid="{00000000-0005-0000-0000-0000312F0000}"/>
    <cellStyle name="Normal 2 9 2 7 4 3" xfId="8661" xr:uid="{00000000-0005-0000-0000-0000322F0000}"/>
    <cellStyle name="Normal 2 9 2 7 4 3 2" xfId="32230" xr:uid="{00000000-0005-0000-0000-0000332F0000}"/>
    <cellStyle name="Normal 2 9 2 7 4 4" xfId="20437" xr:uid="{00000000-0005-0000-0000-0000342F0000}"/>
    <cellStyle name="Normal 2 9 2 7 4 5" xfId="26342" xr:uid="{00000000-0005-0000-0000-0000352F0000}"/>
    <cellStyle name="Normal 2 9 2 7 5" xfId="3509" xr:uid="{00000000-0005-0000-0000-0000362F0000}"/>
    <cellStyle name="Normal 2 9 2 7 5 2" xfId="15285" xr:uid="{00000000-0005-0000-0000-0000372F0000}"/>
    <cellStyle name="Normal 2 9 2 7 5 2 2" xfId="38854" xr:uid="{00000000-0005-0000-0000-0000382F0000}"/>
    <cellStyle name="Normal 2 9 2 7 5 3" xfId="9397" xr:uid="{00000000-0005-0000-0000-0000392F0000}"/>
    <cellStyle name="Normal 2 9 2 7 5 3 2" xfId="32966" xr:uid="{00000000-0005-0000-0000-00003A2F0000}"/>
    <cellStyle name="Normal 2 9 2 7 5 4" xfId="21173" xr:uid="{00000000-0005-0000-0000-00003B2F0000}"/>
    <cellStyle name="Normal 2 9 2 7 5 5" xfId="27078" xr:uid="{00000000-0005-0000-0000-00003C2F0000}"/>
    <cellStyle name="Normal 2 9 2 7 6" xfId="4245" xr:uid="{00000000-0005-0000-0000-00003D2F0000}"/>
    <cellStyle name="Normal 2 9 2 7 6 2" xfId="16021" xr:uid="{00000000-0005-0000-0000-00003E2F0000}"/>
    <cellStyle name="Normal 2 9 2 7 6 2 2" xfId="39590" xr:uid="{00000000-0005-0000-0000-00003F2F0000}"/>
    <cellStyle name="Normal 2 9 2 7 6 3" xfId="10133" xr:uid="{00000000-0005-0000-0000-0000402F0000}"/>
    <cellStyle name="Normal 2 9 2 7 6 3 2" xfId="33702" xr:uid="{00000000-0005-0000-0000-0000412F0000}"/>
    <cellStyle name="Normal 2 9 2 7 6 4" xfId="21909" xr:uid="{00000000-0005-0000-0000-0000422F0000}"/>
    <cellStyle name="Normal 2 9 2 7 6 5" xfId="27814" xr:uid="{00000000-0005-0000-0000-0000432F0000}"/>
    <cellStyle name="Normal 2 9 2 7 7" xfId="4981" xr:uid="{00000000-0005-0000-0000-0000442F0000}"/>
    <cellStyle name="Normal 2 9 2 7 7 2" xfId="16757" xr:uid="{00000000-0005-0000-0000-0000452F0000}"/>
    <cellStyle name="Normal 2 9 2 7 7 2 2" xfId="40326" xr:uid="{00000000-0005-0000-0000-0000462F0000}"/>
    <cellStyle name="Normal 2 9 2 7 7 3" xfId="10869" xr:uid="{00000000-0005-0000-0000-0000472F0000}"/>
    <cellStyle name="Normal 2 9 2 7 7 3 2" xfId="34438" xr:uid="{00000000-0005-0000-0000-0000482F0000}"/>
    <cellStyle name="Normal 2 9 2 7 7 4" xfId="22645" xr:uid="{00000000-0005-0000-0000-0000492F0000}"/>
    <cellStyle name="Normal 2 9 2 7 7 5" xfId="28550" xr:uid="{00000000-0005-0000-0000-00004A2F0000}"/>
    <cellStyle name="Normal 2 9 2 7 8" xfId="5717" xr:uid="{00000000-0005-0000-0000-00004B2F0000}"/>
    <cellStyle name="Normal 2 9 2 7 8 2" xfId="17493" xr:uid="{00000000-0005-0000-0000-00004C2F0000}"/>
    <cellStyle name="Normal 2 9 2 7 8 2 2" xfId="41062" xr:uid="{00000000-0005-0000-0000-00004D2F0000}"/>
    <cellStyle name="Normal 2 9 2 7 8 3" xfId="11605" xr:uid="{00000000-0005-0000-0000-00004E2F0000}"/>
    <cellStyle name="Normal 2 9 2 7 8 3 2" xfId="35174" xr:uid="{00000000-0005-0000-0000-00004F2F0000}"/>
    <cellStyle name="Normal 2 9 2 7 8 4" xfId="23381" xr:uid="{00000000-0005-0000-0000-0000502F0000}"/>
    <cellStyle name="Normal 2 9 2 7 8 5" xfId="29286" xr:uid="{00000000-0005-0000-0000-0000512F0000}"/>
    <cellStyle name="Normal 2 9 2 7 9" xfId="12341" xr:uid="{00000000-0005-0000-0000-0000522F0000}"/>
    <cellStyle name="Normal 2 9 2 7 9 2" xfId="35910" xr:uid="{00000000-0005-0000-0000-0000532F0000}"/>
    <cellStyle name="Normal 2 9 2 8" xfId="981" xr:uid="{00000000-0005-0000-0000-0000542F0000}"/>
    <cellStyle name="Normal 2 9 2 8 2" xfId="12760" xr:uid="{00000000-0005-0000-0000-0000552F0000}"/>
    <cellStyle name="Normal 2 9 2 8 2 2" xfId="36329" xr:uid="{00000000-0005-0000-0000-0000562F0000}"/>
    <cellStyle name="Normal 2 9 2 8 3" xfId="6872" xr:uid="{00000000-0005-0000-0000-0000572F0000}"/>
    <cellStyle name="Normal 2 9 2 8 3 2" xfId="30441" xr:uid="{00000000-0005-0000-0000-0000582F0000}"/>
    <cellStyle name="Normal 2 9 2 8 4" xfId="18648" xr:uid="{00000000-0005-0000-0000-0000592F0000}"/>
    <cellStyle name="Normal 2 9 2 8 5" xfId="24553" xr:uid="{00000000-0005-0000-0000-00005A2F0000}"/>
    <cellStyle name="Normal 2 9 2 9" xfId="1720" xr:uid="{00000000-0005-0000-0000-00005B2F0000}"/>
    <cellStyle name="Normal 2 9 2 9 2" xfId="13496" xr:uid="{00000000-0005-0000-0000-00005C2F0000}"/>
    <cellStyle name="Normal 2 9 2 9 2 2" xfId="37065" xr:uid="{00000000-0005-0000-0000-00005D2F0000}"/>
    <cellStyle name="Normal 2 9 2 9 3" xfId="7608" xr:uid="{00000000-0005-0000-0000-00005E2F0000}"/>
    <cellStyle name="Normal 2 9 2 9 3 2" xfId="31177" xr:uid="{00000000-0005-0000-0000-00005F2F0000}"/>
    <cellStyle name="Normal 2 9 2 9 4" xfId="19384" xr:uid="{00000000-0005-0000-0000-0000602F0000}"/>
    <cellStyle name="Normal 2 9 2 9 5" xfId="25289" xr:uid="{00000000-0005-0000-0000-0000612F0000}"/>
    <cellStyle name="Normal 2 9 20" xfId="41469" xr:uid="{00000000-0005-0000-0000-0000622F0000}"/>
    <cellStyle name="Normal 2 9 3" xfId="220" xr:uid="{00000000-0005-0000-0000-0000632F0000}"/>
    <cellStyle name="Normal 2 9 3 10" xfId="3204" xr:uid="{00000000-0005-0000-0000-0000642F0000}"/>
    <cellStyle name="Normal 2 9 3 10 2" xfId="14980" xr:uid="{00000000-0005-0000-0000-0000652F0000}"/>
    <cellStyle name="Normal 2 9 3 10 2 2" xfId="38549" xr:uid="{00000000-0005-0000-0000-0000662F0000}"/>
    <cellStyle name="Normal 2 9 3 10 3" xfId="9092" xr:uid="{00000000-0005-0000-0000-0000672F0000}"/>
    <cellStyle name="Normal 2 9 3 10 3 2" xfId="32661" xr:uid="{00000000-0005-0000-0000-0000682F0000}"/>
    <cellStyle name="Normal 2 9 3 10 4" xfId="20868" xr:uid="{00000000-0005-0000-0000-0000692F0000}"/>
    <cellStyle name="Normal 2 9 3 10 5" xfId="26773" xr:uid="{00000000-0005-0000-0000-00006A2F0000}"/>
    <cellStyle name="Normal 2 9 3 11" xfId="3940" xr:uid="{00000000-0005-0000-0000-00006B2F0000}"/>
    <cellStyle name="Normal 2 9 3 11 2" xfId="15716" xr:uid="{00000000-0005-0000-0000-00006C2F0000}"/>
    <cellStyle name="Normal 2 9 3 11 2 2" xfId="39285" xr:uid="{00000000-0005-0000-0000-00006D2F0000}"/>
    <cellStyle name="Normal 2 9 3 11 3" xfId="9828" xr:uid="{00000000-0005-0000-0000-00006E2F0000}"/>
    <cellStyle name="Normal 2 9 3 11 3 2" xfId="33397" xr:uid="{00000000-0005-0000-0000-00006F2F0000}"/>
    <cellStyle name="Normal 2 9 3 11 4" xfId="21604" xr:uid="{00000000-0005-0000-0000-0000702F0000}"/>
    <cellStyle name="Normal 2 9 3 11 5" xfId="27509" xr:uid="{00000000-0005-0000-0000-0000712F0000}"/>
    <cellStyle name="Normal 2 9 3 12" xfId="4676" xr:uid="{00000000-0005-0000-0000-0000722F0000}"/>
    <cellStyle name="Normal 2 9 3 12 2" xfId="16452" xr:uid="{00000000-0005-0000-0000-0000732F0000}"/>
    <cellStyle name="Normal 2 9 3 12 2 2" xfId="40021" xr:uid="{00000000-0005-0000-0000-0000742F0000}"/>
    <cellStyle name="Normal 2 9 3 12 3" xfId="10564" xr:uid="{00000000-0005-0000-0000-0000752F0000}"/>
    <cellStyle name="Normal 2 9 3 12 3 2" xfId="34133" xr:uid="{00000000-0005-0000-0000-0000762F0000}"/>
    <cellStyle name="Normal 2 9 3 12 4" xfId="22340" xr:uid="{00000000-0005-0000-0000-0000772F0000}"/>
    <cellStyle name="Normal 2 9 3 12 5" xfId="28245" xr:uid="{00000000-0005-0000-0000-0000782F0000}"/>
    <cellStyle name="Normal 2 9 3 13" xfId="5412" xr:uid="{00000000-0005-0000-0000-0000792F0000}"/>
    <cellStyle name="Normal 2 9 3 13 2" xfId="17188" xr:uid="{00000000-0005-0000-0000-00007A2F0000}"/>
    <cellStyle name="Normal 2 9 3 13 2 2" xfId="40757" xr:uid="{00000000-0005-0000-0000-00007B2F0000}"/>
    <cellStyle name="Normal 2 9 3 13 3" xfId="11300" xr:uid="{00000000-0005-0000-0000-00007C2F0000}"/>
    <cellStyle name="Normal 2 9 3 13 3 2" xfId="34869" xr:uid="{00000000-0005-0000-0000-00007D2F0000}"/>
    <cellStyle name="Normal 2 9 3 13 4" xfId="23076" xr:uid="{00000000-0005-0000-0000-00007E2F0000}"/>
    <cellStyle name="Normal 2 9 3 13 5" xfId="28981" xr:uid="{00000000-0005-0000-0000-00007F2F0000}"/>
    <cellStyle name="Normal 2 9 3 14" xfId="12036" xr:uid="{00000000-0005-0000-0000-0000802F0000}"/>
    <cellStyle name="Normal 2 9 3 14 2" xfId="35605" xr:uid="{00000000-0005-0000-0000-0000812F0000}"/>
    <cellStyle name="Normal 2 9 3 15" xfId="6148" xr:uid="{00000000-0005-0000-0000-0000822F0000}"/>
    <cellStyle name="Normal 2 9 3 15 2" xfId="29717" xr:uid="{00000000-0005-0000-0000-0000832F0000}"/>
    <cellStyle name="Normal 2 9 3 16" xfId="17924" xr:uid="{00000000-0005-0000-0000-0000842F0000}"/>
    <cellStyle name="Normal 2 9 3 17" xfId="23829" xr:uid="{00000000-0005-0000-0000-0000852F0000}"/>
    <cellStyle name="Normal 2 9 3 18" xfId="41493" xr:uid="{00000000-0005-0000-0000-0000862F0000}"/>
    <cellStyle name="Normal 2 9 3 2" xfId="316" xr:uid="{00000000-0005-0000-0000-0000872F0000}"/>
    <cellStyle name="Normal 2 9 3 2 10" xfId="4772" xr:uid="{00000000-0005-0000-0000-0000882F0000}"/>
    <cellStyle name="Normal 2 9 3 2 10 2" xfId="16548" xr:uid="{00000000-0005-0000-0000-0000892F0000}"/>
    <cellStyle name="Normal 2 9 3 2 10 2 2" xfId="40117" xr:uid="{00000000-0005-0000-0000-00008A2F0000}"/>
    <cellStyle name="Normal 2 9 3 2 10 3" xfId="10660" xr:uid="{00000000-0005-0000-0000-00008B2F0000}"/>
    <cellStyle name="Normal 2 9 3 2 10 3 2" xfId="34229" xr:uid="{00000000-0005-0000-0000-00008C2F0000}"/>
    <cellStyle name="Normal 2 9 3 2 10 4" xfId="22436" xr:uid="{00000000-0005-0000-0000-00008D2F0000}"/>
    <cellStyle name="Normal 2 9 3 2 10 5" xfId="28341" xr:uid="{00000000-0005-0000-0000-00008E2F0000}"/>
    <cellStyle name="Normal 2 9 3 2 11" xfId="5508" xr:uid="{00000000-0005-0000-0000-00008F2F0000}"/>
    <cellStyle name="Normal 2 9 3 2 11 2" xfId="17284" xr:uid="{00000000-0005-0000-0000-0000902F0000}"/>
    <cellStyle name="Normal 2 9 3 2 11 2 2" xfId="40853" xr:uid="{00000000-0005-0000-0000-0000912F0000}"/>
    <cellStyle name="Normal 2 9 3 2 11 3" xfId="11396" xr:uid="{00000000-0005-0000-0000-0000922F0000}"/>
    <cellStyle name="Normal 2 9 3 2 11 3 2" xfId="34965" xr:uid="{00000000-0005-0000-0000-0000932F0000}"/>
    <cellStyle name="Normal 2 9 3 2 11 4" xfId="23172" xr:uid="{00000000-0005-0000-0000-0000942F0000}"/>
    <cellStyle name="Normal 2 9 3 2 11 5" xfId="29077" xr:uid="{00000000-0005-0000-0000-0000952F0000}"/>
    <cellStyle name="Normal 2 9 3 2 12" xfId="12132" xr:uid="{00000000-0005-0000-0000-0000962F0000}"/>
    <cellStyle name="Normal 2 9 3 2 12 2" xfId="35701" xr:uid="{00000000-0005-0000-0000-0000972F0000}"/>
    <cellStyle name="Normal 2 9 3 2 13" xfId="6244" xr:uid="{00000000-0005-0000-0000-0000982F0000}"/>
    <cellStyle name="Normal 2 9 3 2 13 2" xfId="29813" xr:uid="{00000000-0005-0000-0000-0000992F0000}"/>
    <cellStyle name="Normal 2 9 3 2 14" xfId="18020" xr:uid="{00000000-0005-0000-0000-00009A2F0000}"/>
    <cellStyle name="Normal 2 9 3 2 15" xfId="23925" xr:uid="{00000000-0005-0000-0000-00009B2F0000}"/>
    <cellStyle name="Normal 2 9 3 2 16" xfId="41589" xr:uid="{00000000-0005-0000-0000-00009C2F0000}"/>
    <cellStyle name="Normal 2 9 3 2 2" xfId="395" xr:uid="{00000000-0005-0000-0000-00009D2F0000}"/>
    <cellStyle name="Normal 2 9 3 2 2 10" xfId="12199" xr:uid="{00000000-0005-0000-0000-00009E2F0000}"/>
    <cellStyle name="Normal 2 9 3 2 2 10 2" xfId="35768" xr:uid="{00000000-0005-0000-0000-00009F2F0000}"/>
    <cellStyle name="Normal 2 9 3 2 2 11" xfId="6311" xr:uid="{00000000-0005-0000-0000-0000A02F0000}"/>
    <cellStyle name="Normal 2 9 3 2 2 11 2" xfId="29880" xr:uid="{00000000-0005-0000-0000-0000A12F0000}"/>
    <cellStyle name="Normal 2 9 3 2 2 12" xfId="18087" xr:uid="{00000000-0005-0000-0000-0000A22F0000}"/>
    <cellStyle name="Normal 2 9 3 2 2 13" xfId="23992" xr:uid="{00000000-0005-0000-0000-0000A32F0000}"/>
    <cellStyle name="Normal 2 9 3 2 2 14" xfId="41656" xr:uid="{00000000-0005-0000-0000-0000A42F0000}"/>
    <cellStyle name="Normal 2 9 3 2 2 2" xfId="840" xr:uid="{00000000-0005-0000-0000-0000A52F0000}"/>
    <cellStyle name="Normal 2 9 3 2 2 2 10" xfId="6753" xr:uid="{00000000-0005-0000-0000-0000A62F0000}"/>
    <cellStyle name="Normal 2 9 3 2 2 2 10 2" xfId="30322" xr:uid="{00000000-0005-0000-0000-0000A72F0000}"/>
    <cellStyle name="Normal 2 9 3 2 2 2 11" xfId="18529" xr:uid="{00000000-0005-0000-0000-0000A82F0000}"/>
    <cellStyle name="Normal 2 9 3 2 2 2 12" xfId="24434" xr:uid="{00000000-0005-0000-0000-0000A92F0000}"/>
    <cellStyle name="Normal 2 9 3 2 2 2 13" xfId="42098" xr:uid="{00000000-0005-0000-0000-0000AA2F0000}"/>
    <cellStyle name="Normal 2 9 3 2 2 2 2" xfId="1600" xr:uid="{00000000-0005-0000-0000-0000AB2F0000}"/>
    <cellStyle name="Normal 2 9 3 2 2 2 2 2" xfId="13377" xr:uid="{00000000-0005-0000-0000-0000AC2F0000}"/>
    <cellStyle name="Normal 2 9 3 2 2 2 2 2 2" xfId="36946" xr:uid="{00000000-0005-0000-0000-0000AD2F0000}"/>
    <cellStyle name="Normal 2 9 3 2 2 2 2 3" xfId="7489" xr:uid="{00000000-0005-0000-0000-0000AE2F0000}"/>
    <cellStyle name="Normal 2 9 3 2 2 2 2 3 2" xfId="31058" xr:uid="{00000000-0005-0000-0000-0000AF2F0000}"/>
    <cellStyle name="Normal 2 9 3 2 2 2 2 4" xfId="19265" xr:uid="{00000000-0005-0000-0000-0000B02F0000}"/>
    <cellStyle name="Normal 2 9 3 2 2 2 2 5" xfId="25170" xr:uid="{00000000-0005-0000-0000-0000B12F0000}"/>
    <cellStyle name="Normal 2 9 3 2 2 2 3" xfId="2337" xr:uid="{00000000-0005-0000-0000-0000B22F0000}"/>
    <cellStyle name="Normal 2 9 3 2 2 2 3 2" xfId="14113" xr:uid="{00000000-0005-0000-0000-0000B32F0000}"/>
    <cellStyle name="Normal 2 9 3 2 2 2 3 2 2" xfId="37682" xr:uid="{00000000-0005-0000-0000-0000B42F0000}"/>
    <cellStyle name="Normal 2 9 3 2 2 2 3 3" xfId="8225" xr:uid="{00000000-0005-0000-0000-0000B52F0000}"/>
    <cellStyle name="Normal 2 9 3 2 2 2 3 3 2" xfId="31794" xr:uid="{00000000-0005-0000-0000-0000B62F0000}"/>
    <cellStyle name="Normal 2 9 3 2 2 2 3 4" xfId="20001" xr:uid="{00000000-0005-0000-0000-0000B72F0000}"/>
    <cellStyle name="Normal 2 9 3 2 2 2 3 5" xfId="25906" xr:uid="{00000000-0005-0000-0000-0000B82F0000}"/>
    <cellStyle name="Normal 2 9 3 2 2 2 4" xfId="3073" xr:uid="{00000000-0005-0000-0000-0000B92F0000}"/>
    <cellStyle name="Normal 2 9 3 2 2 2 4 2" xfId="14849" xr:uid="{00000000-0005-0000-0000-0000BA2F0000}"/>
    <cellStyle name="Normal 2 9 3 2 2 2 4 2 2" xfId="38418" xr:uid="{00000000-0005-0000-0000-0000BB2F0000}"/>
    <cellStyle name="Normal 2 9 3 2 2 2 4 3" xfId="8961" xr:uid="{00000000-0005-0000-0000-0000BC2F0000}"/>
    <cellStyle name="Normal 2 9 3 2 2 2 4 3 2" xfId="32530" xr:uid="{00000000-0005-0000-0000-0000BD2F0000}"/>
    <cellStyle name="Normal 2 9 3 2 2 2 4 4" xfId="20737" xr:uid="{00000000-0005-0000-0000-0000BE2F0000}"/>
    <cellStyle name="Normal 2 9 3 2 2 2 4 5" xfId="26642" xr:uid="{00000000-0005-0000-0000-0000BF2F0000}"/>
    <cellStyle name="Normal 2 9 3 2 2 2 5" xfId="3809" xr:uid="{00000000-0005-0000-0000-0000C02F0000}"/>
    <cellStyle name="Normal 2 9 3 2 2 2 5 2" xfId="15585" xr:uid="{00000000-0005-0000-0000-0000C12F0000}"/>
    <cellStyle name="Normal 2 9 3 2 2 2 5 2 2" xfId="39154" xr:uid="{00000000-0005-0000-0000-0000C22F0000}"/>
    <cellStyle name="Normal 2 9 3 2 2 2 5 3" xfId="9697" xr:uid="{00000000-0005-0000-0000-0000C32F0000}"/>
    <cellStyle name="Normal 2 9 3 2 2 2 5 3 2" xfId="33266" xr:uid="{00000000-0005-0000-0000-0000C42F0000}"/>
    <cellStyle name="Normal 2 9 3 2 2 2 5 4" xfId="21473" xr:uid="{00000000-0005-0000-0000-0000C52F0000}"/>
    <cellStyle name="Normal 2 9 3 2 2 2 5 5" xfId="27378" xr:uid="{00000000-0005-0000-0000-0000C62F0000}"/>
    <cellStyle name="Normal 2 9 3 2 2 2 6" xfId="4545" xr:uid="{00000000-0005-0000-0000-0000C72F0000}"/>
    <cellStyle name="Normal 2 9 3 2 2 2 6 2" xfId="16321" xr:uid="{00000000-0005-0000-0000-0000C82F0000}"/>
    <cellStyle name="Normal 2 9 3 2 2 2 6 2 2" xfId="39890" xr:uid="{00000000-0005-0000-0000-0000C92F0000}"/>
    <cellStyle name="Normal 2 9 3 2 2 2 6 3" xfId="10433" xr:uid="{00000000-0005-0000-0000-0000CA2F0000}"/>
    <cellStyle name="Normal 2 9 3 2 2 2 6 3 2" xfId="34002" xr:uid="{00000000-0005-0000-0000-0000CB2F0000}"/>
    <cellStyle name="Normal 2 9 3 2 2 2 6 4" xfId="22209" xr:uid="{00000000-0005-0000-0000-0000CC2F0000}"/>
    <cellStyle name="Normal 2 9 3 2 2 2 6 5" xfId="28114" xr:uid="{00000000-0005-0000-0000-0000CD2F0000}"/>
    <cellStyle name="Normal 2 9 3 2 2 2 7" xfId="5281" xr:uid="{00000000-0005-0000-0000-0000CE2F0000}"/>
    <cellStyle name="Normal 2 9 3 2 2 2 7 2" xfId="17057" xr:uid="{00000000-0005-0000-0000-0000CF2F0000}"/>
    <cellStyle name="Normal 2 9 3 2 2 2 7 2 2" xfId="40626" xr:uid="{00000000-0005-0000-0000-0000D02F0000}"/>
    <cellStyle name="Normal 2 9 3 2 2 2 7 3" xfId="11169" xr:uid="{00000000-0005-0000-0000-0000D12F0000}"/>
    <cellStyle name="Normal 2 9 3 2 2 2 7 3 2" xfId="34738" xr:uid="{00000000-0005-0000-0000-0000D22F0000}"/>
    <cellStyle name="Normal 2 9 3 2 2 2 7 4" xfId="22945" xr:uid="{00000000-0005-0000-0000-0000D32F0000}"/>
    <cellStyle name="Normal 2 9 3 2 2 2 7 5" xfId="28850" xr:uid="{00000000-0005-0000-0000-0000D42F0000}"/>
    <cellStyle name="Normal 2 9 3 2 2 2 8" xfId="6017" xr:uid="{00000000-0005-0000-0000-0000D52F0000}"/>
    <cellStyle name="Normal 2 9 3 2 2 2 8 2" xfId="17793" xr:uid="{00000000-0005-0000-0000-0000D62F0000}"/>
    <cellStyle name="Normal 2 9 3 2 2 2 8 2 2" xfId="41362" xr:uid="{00000000-0005-0000-0000-0000D72F0000}"/>
    <cellStyle name="Normal 2 9 3 2 2 2 8 3" xfId="11905" xr:uid="{00000000-0005-0000-0000-0000D82F0000}"/>
    <cellStyle name="Normal 2 9 3 2 2 2 8 3 2" xfId="35474" xr:uid="{00000000-0005-0000-0000-0000D92F0000}"/>
    <cellStyle name="Normal 2 9 3 2 2 2 8 4" xfId="23681" xr:uid="{00000000-0005-0000-0000-0000DA2F0000}"/>
    <cellStyle name="Normal 2 9 3 2 2 2 8 5" xfId="29586" xr:uid="{00000000-0005-0000-0000-0000DB2F0000}"/>
    <cellStyle name="Normal 2 9 3 2 2 2 9" xfId="12641" xr:uid="{00000000-0005-0000-0000-0000DC2F0000}"/>
    <cellStyle name="Normal 2 9 3 2 2 2 9 2" xfId="36210" xr:uid="{00000000-0005-0000-0000-0000DD2F0000}"/>
    <cellStyle name="Normal 2 9 3 2 2 3" xfId="1157" xr:uid="{00000000-0005-0000-0000-0000DE2F0000}"/>
    <cellStyle name="Normal 2 9 3 2 2 3 2" xfId="12935" xr:uid="{00000000-0005-0000-0000-0000DF2F0000}"/>
    <cellStyle name="Normal 2 9 3 2 2 3 2 2" xfId="36504" xr:uid="{00000000-0005-0000-0000-0000E02F0000}"/>
    <cellStyle name="Normal 2 9 3 2 2 3 3" xfId="7047" xr:uid="{00000000-0005-0000-0000-0000E12F0000}"/>
    <cellStyle name="Normal 2 9 3 2 2 3 3 2" xfId="30616" xr:uid="{00000000-0005-0000-0000-0000E22F0000}"/>
    <cellStyle name="Normal 2 9 3 2 2 3 4" xfId="18823" xr:uid="{00000000-0005-0000-0000-0000E32F0000}"/>
    <cellStyle name="Normal 2 9 3 2 2 3 5" xfId="24728" xr:uid="{00000000-0005-0000-0000-0000E42F0000}"/>
    <cellStyle name="Normal 2 9 3 2 2 4" xfId="1895" xr:uid="{00000000-0005-0000-0000-0000E52F0000}"/>
    <cellStyle name="Normal 2 9 3 2 2 4 2" xfId="13671" xr:uid="{00000000-0005-0000-0000-0000E62F0000}"/>
    <cellStyle name="Normal 2 9 3 2 2 4 2 2" xfId="37240" xr:uid="{00000000-0005-0000-0000-0000E72F0000}"/>
    <cellStyle name="Normal 2 9 3 2 2 4 3" xfId="7783" xr:uid="{00000000-0005-0000-0000-0000E82F0000}"/>
    <cellStyle name="Normal 2 9 3 2 2 4 3 2" xfId="31352" xr:uid="{00000000-0005-0000-0000-0000E92F0000}"/>
    <cellStyle name="Normal 2 9 3 2 2 4 4" xfId="19559" xr:uid="{00000000-0005-0000-0000-0000EA2F0000}"/>
    <cellStyle name="Normal 2 9 3 2 2 4 5" xfId="25464" xr:uid="{00000000-0005-0000-0000-0000EB2F0000}"/>
    <cellStyle name="Normal 2 9 3 2 2 5" xfId="2631" xr:uid="{00000000-0005-0000-0000-0000EC2F0000}"/>
    <cellStyle name="Normal 2 9 3 2 2 5 2" xfId="14407" xr:uid="{00000000-0005-0000-0000-0000ED2F0000}"/>
    <cellStyle name="Normal 2 9 3 2 2 5 2 2" xfId="37976" xr:uid="{00000000-0005-0000-0000-0000EE2F0000}"/>
    <cellStyle name="Normal 2 9 3 2 2 5 3" xfId="8519" xr:uid="{00000000-0005-0000-0000-0000EF2F0000}"/>
    <cellStyle name="Normal 2 9 3 2 2 5 3 2" xfId="32088" xr:uid="{00000000-0005-0000-0000-0000F02F0000}"/>
    <cellStyle name="Normal 2 9 3 2 2 5 4" xfId="20295" xr:uid="{00000000-0005-0000-0000-0000F12F0000}"/>
    <cellStyle name="Normal 2 9 3 2 2 5 5" xfId="26200" xr:uid="{00000000-0005-0000-0000-0000F22F0000}"/>
    <cellStyle name="Normal 2 9 3 2 2 6" xfId="3367" xr:uid="{00000000-0005-0000-0000-0000F32F0000}"/>
    <cellStyle name="Normal 2 9 3 2 2 6 2" xfId="15143" xr:uid="{00000000-0005-0000-0000-0000F42F0000}"/>
    <cellStyle name="Normal 2 9 3 2 2 6 2 2" xfId="38712" xr:uid="{00000000-0005-0000-0000-0000F52F0000}"/>
    <cellStyle name="Normal 2 9 3 2 2 6 3" xfId="9255" xr:uid="{00000000-0005-0000-0000-0000F62F0000}"/>
    <cellStyle name="Normal 2 9 3 2 2 6 3 2" xfId="32824" xr:uid="{00000000-0005-0000-0000-0000F72F0000}"/>
    <cellStyle name="Normal 2 9 3 2 2 6 4" xfId="21031" xr:uid="{00000000-0005-0000-0000-0000F82F0000}"/>
    <cellStyle name="Normal 2 9 3 2 2 6 5" xfId="26936" xr:uid="{00000000-0005-0000-0000-0000F92F0000}"/>
    <cellStyle name="Normal 2 9 3 2 2 7" xfId="4103" xr:uid="{00000000-0005-0000-0000-0000FA2F0000}"/>
    <cellStyle name="Normal 2 9 3 2 2 7 2" xfId="15879" xr:uid="{00000000-0005-0000-0000-0000FB2F0000}"/>
    <cellStyle name="Normal 2 9 3 2 2 7 2 2" xfId="39448" xr:uid="{00000000-0005-0000-0000-0000FC2F0000}"/>
    <cellStyle name="Normal 2 9 3 2 2 7 3" xfId="9991" xr:uid="{00000000-0005-0000-0000-0000FD2F0000}"/>
    <cellStyle name="Normal 2 9 3 2 2 7 3 2" xfId="33560" xr:uid="{00000000-0005-0000-0000-0000FE2F0000}"/>
    <cellStyle name="Normal 2 9 3 2 2 7 4" xfId="21767" xr:uid="{00000000-0005-0000-0000-0000FF2F0000}"/>
    <cellStyle name="Normal 2 9 3 2 2 7 5" xfId="27672" xr:uid="{00000000-0005-0000-0000-000000300000}"/>
    <cellStyle name="Normal 2 9 3 2 2 8" xfId="4839" xr:uid="{00000000-0005-0000-0000-000001300000}"/>
    <cellStyle name="Normal 2 9 3 2 2 8 2" xfId="16615" xr:uid="{00000000-0005-0000-0000-000002300000}"/>
    <cellStyle name="Normal 2 9 3 2 2 8 2 2" xfId="40184" xr:uid="{00000000-0005-0000-0000-000003300000}"/>
    <cellStyle name="Normal 2 9 3 2 2 8 3" xfId="10727" xr:uid="{00000000-0005-0000-0000-000004300000}"/>
    <cellStyle name="Normal 2 9 3 2 2 8 3 2" xfId="34296" xr:uid="{00000000-0005-0000-0000-000005300000}"/>
    <cellStyle name="Normal 2 9 3 2 2 8 4" xfId="22503" xr:uid="{00000000-0005-0000-0000-000006300000}"/>
    <cellStyle name="Normal 2 9 3 2 2 8 5" xfId="28408" xr:uid="{00000000-0005-0000-0000-000007300000}"/>
    <cellStyle name="Normal 2 9 3 2 2 9" xfId="5575" xr:uid="{00000000-0005-0000-0000-000008300000}"/>
    <cellStyle name="Normal 2 9 3 2 2 9 2" xfId="17351" xr:uid="{00000000-0005-0000-0000-000009300000}"/>
    <cellStyle name="Normal 2 9 3 2 2 9 2 2" xfId="40920" xr:uid="{00000000-0005-0000-0000-00000A300000}"/>
    <cellStyle name="Normal 2 9 3 2 2 9 3" xfId="11463" xr:uid="{00000000-0005-0000-0000-00000B300000}"/>
    <cellStyle name="Normal 2 9 3 2 2 9 3 2" xfId="35032" xr:uid="{00000000-0005-0000-0000-00000C300000}"/>
    <cellStyle name="Normal 2 9 3 2 2 9 4" xfId="23239" xr:uid="{00000000-0005-0000-0000-00000D300000}"/>
    <cellStyle name="Normal 2 9 3 2 2 9 5" xfId="29144" xr:uid="{00000000-0005-0000-0000-00000E300000}"/>
    <cellStyle name="Normal 2 9 3 2 3" xfId="772" xr:uid="{00000000-0005-0000-0000-00000F300000}"/>
    <cellStyle name="Normal 2 9 3 2 3 10" xfId="6686" xr:uid="{00000000-0005-0000-0000-000010300000}"/>
    <cellStyle name="Normal 2 9 3 2 3 10 2" xfId="30255" xr:uid="{00000000-0005-0000-0000-000011300000}"/>
    <cellStyle name="Normal 2 9 3 2 3 11" xfId="18462" xr:uid="{00000000-0005-0000-0000-000012300000}"/>
    <cellStyle name="Normal 2 9 3 2 3 12" xfId="24367" xr:uid="{00000000-0005-0000-0000-000013300000}"/>
    <cellStyle name="Normal 2 9 3 2 3 13" xfId="42031" xr:uid="{00000000-0005-0000-0000-000014300000}"/>
    <cellStyle name="Normal 2 9 3 2 3 2" xfId="1533" xr:uid="{00000000-0005-0000-0000-000015300000}"/>
    <cellStyle name="Normal 2 9 3 2 3 2 2" xfId="13310" xr:uid="{00000000-0005-0000-0000-000016300000}"/>
    <cellStyle name="Normal 2 9 3 2 3 2 2 2" xfId="36879" xr:uid="{00000000-0005-0000-0000-000017300000}"/>
    <cellStyle name="Normal 2 9 3 2 3 2 3" xfId="7422" xr:uid="{00000000-0005-0000-0000-000018300000}"/>
    <cellStyle name="Normal 2 9 3 2 3 2 3 2" xfId="30991" xr:uid="{00000000-0005-0000-0000-000019300000}"/>
    <cellStyle name="Normal 2 9 3 2 3 2 4" xfId="19198" xr:uid="{00000000-0005-0000-0000-00001A300000}"/>
    <cellStyle name="Normal 2 9 3 2 3 2 5" xfId="25103" xr:uid="{00000000-0005-0000-0000-00001B300000}"/>
    <cellStyle name="Normal 2 9 3 2 3 3" xfId="2270" xr:uid="{00000000-0005-0000-0000-00001C300000}"/>
    <cellStyle name="Normal 2 9 3 2 3 3 2" xfId="14046" xr:uid="{00000000-0005-0000-0000-00001D300000}"/>
    <cellStyle name="Normal 2 9 3 2 3 3 2 2" xfId="37615" xr:uid="{00000000-0005-0000-0000-00001E300000}"/>
    <cellStyle name="Normal 2 9 3 2 3 3 3" xfId="8158" xr:uid="{00000000-0005-0000-0000-00001F300000}"/>
    <cellStyle name="Normal 2 9 3 2 3 3 3 2" xfId="31727" xr:uid="{00000000-0005-0000-0000-000020300000}"/>
    <cellStyle name="Normal 2 9 3 2 3 3 4" xfId="19934" xr:uid="{00000000-0005-0000-0000-000021300000}"/>
    <cellStyle name="Normal 2 9 3 2 3 3 5" xfId="25839" xr:uid="{00000000-0005-0000-0000-000022300000}"/>
    <cellStyle name="Normal 2 9 3 2 3 4" xfId="3006" xr:uid="{00000000-0005-0000-0000-000023300000}"/>
    <cellStyle name="Normal 2 9 3 2 3 4 2" xfId="14782" xr:uid="{00000000-0005-0000-0000-000024300000}"/>
    <cellStyle name="Normal 2 9 3 2 3 4 2 2" xfId="38351" xr:uid="{00000000-0005-0000-0000-000025300000}"/>
    <cellStyle name="Normal 2 9 3 2 3 4 3" xfId="8894" xr:uid="{00000000-0005-0000-0000-000026300000}"/>
    <cellStyle name="Normal 2 9 3 2 3 4 3 2" xfId="32463" xr:uid="{00000000-0005-0000-0000-000027300000}"/>
    <cellStyle name="Normal 2 9 3 2 3 4 4" xfId="20670" xr:uid="{00000000-0005-0000-0000-000028300000}"/>
    <cellStyle name="Normal 2 9 3 2 3 4 5" xfId="26575" xr:uid="{00000000-0005-0000-0000-000029300000}"/>
    <cellStyle name="Normal 2 9 3 2 3 5" xfId="3742" xr:uid="{00000000-0005-0000-0000-00002A300000}"/>
    <cellStyle name="Normal 2 9 3 2 3 5 2" xfId="15518" xr:uid="{00000000-0005-0000-0000-00002B300000}"/>
    <cellStyle name="Normal 2 9 3 2 3 5 2 2" xfId="39087" xr:uid="{00000000-0005-0000-0000-00002C300000}"/>
    <cellStyle name="Normal 2 9 3 2 3 5 3" xfId="9630" xr:uid="{00000000-0005-0000-0000-00002D300000}"/>
    <cellStyle name="Normal 2 9 3 2 3 5 3 2" xfId="33199" xr:uid="{00000000-0005-0000-0000-00002E300000}"/>
    <cellStyle name="Normal 2 9 3 2 3 5 4" xfId="21406" xr:uid="{00000000-0005-0000-0000-00002F300000}"/>
    <cellStyle name="Normal 2 9 3 2 3 5 5" xfId="27311" xr:uid="{00000000-0005-0000-0000-000030300000}"/>
    <cellStyle name="Normal 2 9 3 2 3 6" xfId="4478" xr:uid="{00000000-0005-0000-0000-000031300000}"/>
    <cellStyle name="Normal 2 9 3 2 3 6 2" xfId="16254" xr:uid="{00000000-0005-0000-0000-000032300000}"/>
    <cellStyle name="Normal 2 9 3 2 3 6 2 2" xfId="39823" xr:uid="{00000000-0005-0000-0000-000033300000}"/>
    <cellStyle name="Normal 2 9 3 2 3 6 3" xfId="10366" xr:uid="{00000000-0005-0000-0000-000034300000}"/>
    <cellStyle name="Normal 2 9 3 2 3 6 3 2" xfId="33935" xr:uid="{00000000-0005-0000-0000-000035300000}"/>
    <cellStyle name="Normal 2 9 3 2 3 6 4" xfId="22142" xr:uid="{00000000-0005-0000-0000-000036300000}"/>
    <cellStyle name="Normal 2 9 3 2 3 6 5" xfId="28047" xr:uid="{00000000-0005-0000-0000-000037300000}"/>
    <cellStyle name="Normal 2 9 3 2 3 7" xfId="5214" xr:uid="{00000000-0005-0000-0000-000038300000}"/>
    <cellStyle name="Normal 2 9 3 2 3 7 2" xfId="16990" xr:uid="{00000000-0005-0000-0000-000039300000}"/>
    <cellStyle name="Normal 2 9 3 2 3 7 2 2" xfId="40559" xr:uid="{00000000-0005-0000-0000-00003A300000}"/>
    <cellStyle name="Normal 2 9 3 2 3 7 3" xfId="11102" xr:uid="{00000000-0005-0000-0000-00003B300000}"/>
    <cellStyle name="Normal 2 9 3 2 3 7 3 2" xfId="34671" xr:uid="{00000000-0005-0000-0000-00003C300000}"/>
    <cellStyle name="Normal 2 9 3 2 3 7 4" xfId="22878" xr:uid="{00000000-0005-0000-0000-00003D300000}"/>
    <cellStyle name="Normal 2 9 3 2 3 7 5" xfId="28783" xr:uid="{00000000-0005-0000-0000-00003E300000}"/>
    <cellStyle name="Normal 2 9 3 2 3 8" xfId="5950" xr:uid="{00000000-0005-0000-0000-00003F300000}"/>
    <cellStyle name="Normal 2 9 3 2 3 8 2" xfId="17726" xr:uid="{00000000-0005-0000-0000-000040300000}"/>
    <cellStyle name="Normal 2 9 3 2 3 8 2 2" xfId="41295" xr:uid="{00000000-0005-0000-0000-000041300000}"/>
    <cellStyle name="Normal 2 9 3 2 3 8 3" xfId="11838" xr:uid="{00000000-0005-0000-0000-000042300000}"/>
    <cellStyle name="Normal 2 9 3 2 3 8 3 2" xfId="35407" xr:uid="{00000000-0005-0000-0000-000043300000}"/>
    <cellStyle name="Normal 2 9 3 2 3 8 4" xfId="23614" xr:uid="{00000000-0005-0000-0000-000044300000}"/>
    <cellStyle name="Normal 2 9 3 2 3 8 5" xfId="29519" xr:uid="{00000000-0005-0000-0000-000045300000}"/>
    <cellStyle name="Normal 2 9 3 2 3 9" xfId="12574" xr:uid="{00000000-0005-0000-0000-000046300000}"/>
    <cellStyle name="Normal 2 9 3 2 3 9 2" xfId="36143" xr:uid="{00000000-0005-0000-0000-000047300000}"/>
    <cellStyle name="Normal 2 9 3 2 4" xfId="546" xr:uid="{00000000-0005-0000-0000-000048300000}"/>
    <cellStyle name="Normal 2 9 3 2 4 10" xfId="6460" xr:uid="{00000000-0005-0000-0000-000049300000}"/>
    <cellStyle name="Normal 2 9 3 2 4 10 2" xfId="30029" xr:uid="{00000000-0005-0000-0000-00004A300000}"/>
    <cellStyle name="Normal 2 9 3 2 4 11" xfId="18236" xr:uid="{00000000-0005-0000-0000-00004B300000}"/>
    <cellStyle name="Normal 2 9 3 2 4 12" xfId="24141" xr:uid="{00000000-0005-0000-0000-00004C300000}"/>
    <cellStyle name="Normal 2 9 3 2 4 13" xfId="41805" xr:uid="{00000000-0005-0000-0000-00004D300000}"/>
    <cellStyle name="Normal 2 9 3 2 4 2" xfId="1307" xr:uid="{00000000-0005-0000-0000-00004E300000}"/>
    <cellStyle name="Normal 2 9 3 2 4 2 2" xfId="13084" xr:uid="{00000000-0005-0000-0000-00004F300000}"/>
    <cellStyle name="Normal 2 9 3 2 4 2 2 2" xfId="36653" xr:uid="{00000000-0005-0000-0000-000050300000}"/>
    <cellStyle name="Normal 2 9 3 2 4 2 3" xfId="7196" xr:uid="{00000000-0005-0000-0000-000051300000}"/>
    <cellStyle name="Normal 2 9 3 2 4 2 3 2" xfId="30765" xr:uid="{00000000-0005-0000-0000-000052300000}"/>
    <cellStyle name="Normal 2 9 3 2 4 2 4" xfId="18972" xr:uid="{00000000-0005-0000-0000-000053300000}"/>
    <cellStyle name="Normal 2 9 3 2 4 2 5" xfId="24877" xr:uid="{00000000-0005-0000-0000-000054300000}"/>
    <cellStyle name="Normal 2 9 3 2 4 3" xfId="2044" xr:uid="{00000000-0005-0000-0000-000055300000}"/>
    <cellStyle name="Normal 2 9 3 2 4 3 2" xfId="13820" xr:uid="{00000000-0005-0000-0000-000056300000}"/>
    <cellStyle name="Normal 2 9 3 2 4 3 2 2" xfId="37389" xr:uid="{00000000-0005-0000-0000-000057300000}"/>
    <cellStyle name="Normal 2 9 3 2 4 3 3" xfId="7932" xr:uid="{00000000-0005-0000-0000-000058300000}"/>
    <cellStyle name="Normal 2 9 3 2 4 3 3 2" xfId="31501" xr:uid="{00000000-0005-0000-0000-000059300000}"/>
    <cellStyle name="Normal 2 9 3 2 4 3 4" xfId="19708" xr:uid="{00000000-0005-0000-0000-00005A300000}"/>
    <cellStyle name="Normal 2 9 3 2 4 3 5" xfId="25613" xr:uid="{00000000-0005-0000-0000-00005B300000}"/>
    <cellStyle name="Normal 2 9 3 2 4 4" xfId="2780" xr:uid="{00000000-0005-0000-0000-00005C300000}"/>
    <cellStyle name="Normal 2 9 3 2 4 4 2" xfId="14556" xr:uid="{00000000-0005-0000-0000-00005D300000}"/>
    <cellStyle name="Normal 2 9 3 2 4 4 2 2" xfId="38125" xr:uid="{00000000-0005-0000-0000-00005E300000}"/>
    <cellStyle name="Normal 2 9 3 2 4 4 3" xfId="8668" xr:uid="{00000000-0005-0000-0000-00005F300000}"/>
    <cellStyle name="Normal 2 9 3 2 4 4 3 2" xfId="32237" xr:uid="{00000000-0005-0000-0000-000060300000}"/>
    <cellStyle name="Normal 2 9 3 2 4 4 4" xfId="20444" xr:uid="{00000000-0005-0000-0000-000061300000}"/>
    <cellStyle name="Normal 2 9 3 2 4 4 5" xfId="26349" xr:uid="{00000000-0005-0000-0000-000062300000}"/>
    <cellStyle name="Normal 2 9 3 2 4 5" xfId="3516" xr:uid="{00000000-0005-0000-0000-000063300000}"/>
    <cellStyle name="Normal 2 9 3 2 4 5 2" xfId="15292" xr:uid="{00000000-0005-0000-0000-000064300000}"/>
    <cellStyle name="Normal 2 9 3 2 4 5 2 2" xfId="38861" xr:uid="{00000000-0005-0000-0000-000065300000}"/>
    <cellStyle name="Normal 2 9 3 2 4 5 3" xfId="9404" xr:uid="{00000000-0005-0000-0000-000066300000}"/>
    <cellStyle name="Normal 2 9 3 2 4 5 3 2" xfId="32973" xr:uid="{00000000-0005-0000-0000-000067300000}"/>
    <cellStyle name="Normal 2 9 3 2 4 5 4" xfId="21180" xr:uid="{00000000-0005-0000-0000-000068300000}"/>
    <cellStyle name="Normal 2 9 3 2 4 5 5" xfId="27085" xr:uid="{00000000-0005-0000-0000-000069300000}"/>
    <cellStyle name="Normal 2 9 3 2 4 6" xfId="4252" xr:uid="{00000000-0005-0000-0000-00006A300000}"/>
    <cellStyle name="Normal 2 9 3 2 4 6 2" xfId="16028" xr:uid="{00000000-0005-0000-0000-00006B300000}"/>
    <cellStyle name="Normal 2 9 3 2 4 6 2 2" xfId="39597" xr:uid="{00000000-0005-0000-0000-00006C300000}"/>
    <cellStyle name="Normal 2 9 3 2 4 6 3" xfId="10140" xr:uid="{00000000-0005-0000-0000-00006D300000}"/>
    <cellStyle name="Normal 2 9 3 2 4 6 3 2" xfId="33709" xr:uid="{00000000-0005-0000-0000-00006E300000}"/>
    <cellStyle name="Normal 2 9 3 2 4 6 4" xfId="21916" xr:uid="{00000000-0005-0000-0000-00006F300000}"/>
    <cellStyle name="Normal 2 9 3 2 4 6 5" xfId="27821" xr:uid="{00000000-0005-0000-0000-000070300000}"/>
    <cellStyle name="Normal 2 9 3 2 4 7" xfId="4988" xr:uid="{00000000-0005-0000-0000-000071300000}"/>
    <cellStyle name="Normal 2 9 3 2 4 7 2" xfId="16764" xr:uid="{00000000-0005-0000-0000-000072300000}"/>
    <cellStyle name="Normal 2 9 3 2 4 7 2 2" xfId="40333" xr:uid="{00000000-0005-0000-0000-000073300000}"/>
    <cellStyle name="Normal 2 9 3 2 4 7 3" xfId="10876" xr:uid="{00000000-0005-0000-0000-000074300000}"/>
    <cellStyle name="Normal 2 9 3 2 4 7 3 2" xfId="34445" xr:uid="{00000000-0005-0000-0000-000075300000}"/>
    <cellStyle name="Normal 2 9 3 2 4 7 4" xfId="22652" xr:uid="{00000000-0005-0000-0000-000076300000}"/>
    <cellStyle name="Normal 2 9 3 2 4 7 5" xfId="28557" xr:uid="{00000000-0005-0000-0000-000077300000}"/>
    <cellStyle name="Normal 2 9 3 2 4 8" xfId="5724" xr:uid="{00000000-0005-0000-0000-000078300000}"/>
    <cellStyle name="Normal 2 9 3 2 4 8 2" xfId="17500" xr:uid="{00000000-0005-0000-0000-000079300000}"/>
    <cellStyle name="Normal 2 9 3 2 4 8 2 2" xfId="41069" xr:uid="{00000000-0005-0000-0000-00007A300000}"/>
    <cellStyle name="Normal 2 9 3 2 4 8 3" xfId="11612" xr:uid="{00000000-0005-0000-0000-00007B300000}"/>
    <cellStyle name="Normal 2 9 3 2 4 8 3 2" xfId="35181" xr:uid="{00000000-0005-0000-0000-00007C300000}"/>
    <cellStyle name="Normal 2 9 3 2 4 8 4" xfId="23388" xr:uid="{00000000-0005-0000-0000-00007D300000}"/>
    <cellStyle name="Normal 2 9 3 2 4 8 5" xfId="29293" xr:uid="{00000000-0005-0000-0000-00007E300000}"/>
    <cellStyle name="Normal 2 9 3 2 4 9" xfId="12348" xr:uid="{00000000-0005-0000-0000-00007F300000}"/>
    <cellStyle name="Normal 2 9 3 2 4 9 2" xfId="35917" xr:uid="{00000000-0005-0000-0000-000080300000}"/>
    <cellStyle name="Normal 2 9 3 2 5" xfId="1089" xr:uid="{00000000-0005-0000-0000-000081300000}"/>
    <cellStyle name="Normal 2 9 3 2 5 2" xfId="12868" xr:uid="{00000000-0005-0000-0000-000082300000}"/>
    <cellStyle name="Normal 2 9 3 2 5 2 2" xfId="36437" xr:uid="{00000000-0005-0000-0000-000083300000}"/>
    <cellStyle name="Normal 2 9 3 2 5 3" xfId="6980" xr:uid="{00000000-0005-0000-0000-000084300000}"/>
    <cellStyle name="Normal 2 9 3 2 5 3 2" xfId="30549" xr:uid="{00000000-0005-0000-0000-000085300000}"/>
    <cellStyle name="Normal 2 9 3 2 5 4" xfId="18756" xr:uid="{00000000-0005-0000-0000-000086300000}"/>
    <cellStyle name="Normal 2 9 3 2 5 5" xfId="24661" xr:uid="{00000000-0005-0000-0000-000087300000}"/>
    <cellStyle name="Normal 2 9 3 2 6" xfId="1828" xr:uid="{00000000-0005-0000-0000-000088300000}"/>
    <cellStyle name="Normal 2 9 3 2 6 2" xfId="13604" xr:uid="{00000000-0005-0000-0000-000089300000}"/>
    <cellStyle name="Normal 2 9 3 2 6 2 2" xfId="37173" xr:uid="{00000000-0005-0000-0000-00008A300000}"/>
    <cellStyle name="Normal 2 9 3 2 6 3" xfId="7716" xr:uid="{00000000-0005-0000-0000-00008B300000}"/>
    <cellStyle name="Normal 2 9 3 2 6 3 2" xfId="31285" xr:uid="{00000000-0005-0000-0000-00008C300000}"/>
    <cellStyle name="Normal 2 9 3 2 6 4" xfId="19492" xr:uid="{00000000-0005-0000-0000-00008D300000}"/>
    <cellStyle name="Normal 2 9 3 2 6 5" xfId="25397" xr:uid="{00000000-0005-0000-0000-00008E300000}"/>
    <cellStyle name="Normal 2 9 3 2 7" xfId="2564" xr:uid="{00000000-0005-0000-0000-00008F300000}"/>
    <cellStyle name="Normal 2 9 3 2 7 2" xfId="14340" xr:uid="{00000000-0005-0000-0000-000090300000}"/>
    <cellStyle name="Normal 2 9 3 2 7 2 2" xfId="37909" xr:uid="{00000000-0005-0000-0000-000091300000}"/>
    <cellStyle name="Normal 2 9 3 2 7 3" xfId="8452" xr:uid="{00000000-0005-0000-0000-000092300000}"/>
    <cellStyle name="Normal 2 9 3 2 7 3 2" xfId="32021" xr:uid="{00000000-0005-0000-0000-000093300000}"/>
    <cellStyle name="Normal 2 9 3 2 7 4" xfId="20228" xr:uid="{00000000-0005-0000-0000-000094300000}"/>
    <cellStyle name="Normal 2 9 3 2 7 5" xfId="26133" xr:uid="{00000000-0005-0000-0000-000095300000}"/>
    <cellStyle name="Normal 2 9 3 2 8" xfId="3300" xr:uid="{00000000-0005-0000-0000-000096300000}"/>
    <cellStyle name="Normal 2 9 3 2 8 2" xfId="15076" xr:uid="{00000000-0005-0000-0000-000097300000}"/>
    <cellStyle name="Normal 2 9 3 2 8 2 2" xfId="38645" xr:uid="{00000000-0005-0000-0000-000098300000}"/>
    <cellStyle name="Normal 2 9 3 2 8 3" xfId="9188" xr:uid="{00000000-0005-0000-0000-000099300000}"/>
    <cellStyle name="Normal 2 9 3 2 8 3 2" xfId="32757" xr:uid="{00000000-0005-0000-0000-00009A300000}"/>
    <cellStyle name="Normal 2 9 3 2 8 4" xfId="20964" xr:uid="{00000000-0005-0000-0000-00009B300000}"/>
    <cellStyle name="Normal 2 9 3 2 8 5" xfId="26869" xr:uid="{00000000-0005-0000-0000-00009C300000}"/>
    <cellStyle name="Normal 2 9 3 2 9" xfId="4036" xr:uid="{00000000-0005-0000-0000-00009D300000}"/>
    <cellStyle name="Normal 2 9 3 2 9 2" xfId="15812" xr:uid="{00000000-0005-0000-0000-00009E300000}"/>
    <cellStyle name="Normal 2 9 3 2 9 2 2" xfId="39381" xr:uid="{00000000-0005-0000-0000-00009F300000}"/>
    <cellStyle name="Normal 2 9 3 2 9 3" xfId="9924" xr:uid="{00000000-0005-0000-0000-0000A0300000}"/>
    <cellStyle name="Normal 2 9 3 2 9 3 2" xfId="33493" xr:uid="{00000000-0005-0000-0000-0000A1300000}"/>
    <cellStyle name="Normal 2 9 3 2 9 4" xfId="21700" xr:uid="{00000000-0005-0000-0000-0000A2300000}"/>
    <cellStyle name="Normal 2 9 3 2 9 5" xfId="27605" xr:uid="{00000000-0005-0000-0000-0000A3300000}"/>
    <cellStyle name="Normal 2 9 3 3" xfId="268" xr:uid="{00000000-0005-0000-0000-0000A4300000}"/>
    <cellStyle name="Normal 2 9 3 3 10" xfId="4724" xr:uid="{00000000-0005-0000-0000-0000A5300000}"/>
    <cellStyle name="Normal 2 9 3 3 10 2" xfId="16500" xr:uid="{00000000-0005-0000-0000-0000A6300000}"/>
    <cellStyle name="Normal 2 9 3 3 10 2 2" xfId="40069" xr:uid="{00000000-0005-0000-0000-0000A7300000}"/>
    <cellStyle name="Normal 2 9 3 3 10 3" xfId="10612" xr:uid="{00000000-0005-0000-0000-0000A8300000}"/>
    <cellStyle name="Normal 2 9 3 3 10 3 2" xfId="34181" xr:uid="{00000000-0005-0000-0000-0000A9300000}"/>
    <cellStyle name="Normal 2 9 3 3 10 4" xfId="22388" xr:uid="{00000000-0005-0000-0000-0000AA300000}"/>
    <cellStyle name="Normal 2 9 3 3 10 5" xfId="28293" xr:uid="{00000000-0005-0000-0000-0000AB300000}"/>
    <cellStyle name="Normal 2 9 3 3 11" xfId="5460" xr:uid="{00000000-0005-0000-0000-0000AC300000}"/>
    <cellStyle name="Normal 2 9 3 3 11 2" xfId="17236" xr:uid="{00000000-0005-0000-0000-0000AD300000}"/>
    <cellStyle name="Normal 2 9 3 3 11 2 2" xfId="40805" xr:uid="{00000000-0005-0000-0000-0000AE300000}"/>
    <cellStyle name="Normal 2 9 3 3 11 3" xfId="11348" xr:uid="{00000000-0005-0000-0000-0000AF300000}"/>
    <cellStyle name="Normal 2 9 3 3 11 3 2" xfId="34917" xr:uid="{00000000-0005-0000-0000-0000B0300000}"/>
    <cellStyle name="Normal 2 9 3 3 11 4" xfId="23124" xr:uid="{00000000-0005-0000-0000-0000B1300000}"/>
    <cellStyle name="Normal 2 9 3 3 11 5" xfId="29029" xr:uid="{00000000-0005-0000-0000-0000B2300000}"/>
    <cellStyle name="Normal 2 9 3 3 12" xfId="12084" xr:uid="{00000000-0005-0000-0000-0000B3300000}"/>
    <cellStyle name="Normal 2 9 3 3 12 2" xfId="35653" xr:uid="{00000000-0005-0000-0000-0000B4300000}"/>
    <cellStyle name="Normal 2 9 3 3 13" xfId="6196" xr:uid="{00000000-0005-0000-0000-0000B5300000}"/>
    <cellStyle name="Normal 2 9 3 3 13 2" xfId="29765" xr:uid="{00000000-0005-0000-0000-0000B6300000}"/>
    <cellStyle name="Normal 2 9 3 3 14" xfId="17972" xr:uid="{00000000-0005-0000-0000-0000B7300000}"/>
    <cellStyle name="Normal 2 9 3 3 15" xfId="23877" xr:uid="{00000000-0005-0000-0000-0000B8300000}"/>
    <cellStyle name="Normal 2 9 3 3 16" xfId="41541" xr:uid="{00000000-0005-0000-0000-0000B9300000}"/>
    <cellStyle name="Normal 2 9 3 3 2" xfId="396" xr:uid="{00000000-0005-0000-0000-0000BA300000}"/>
    <cellStyle name="Normal 2 9 3 3 2 10" xfId="12200" xr:uid="{00000000-0005-0000-0000-0000BB300000}"/>
    <cellStyle name="Normal 2 9 3 3 2 10 2" xfId="35769" xr:uid="{00000000-0005-0000-0000-0000BC300000}"/>
    <cellStyle name="Normal 2 9 3 3 2 11" xfId="6312" xr:uid="{00000000-0005-0000-0000-0000BD300000}"/>
    <cellStyle name="Normal 2 9 3 3 2 11 2" xfId="29881" xr:uid="{00000000-0005-0000-0000-0000BE300000}"/>
    <cellStyle name="Normal 2 9 3 3 2 12" xfId="18088" xr:uid="{00000000-0005-0000-0000-0000BF300000}"/>
    <cellStyle name="Normal 2 9 3 3 2 13" xfId="23993" xr:uid="{00000000-0005-0000-0000-0000C0300000}"/>
    <cellStyle name="Normal 2 9 3 3 2 14" xfId="41657" xr:uid="{00000000-0005-0000-0000-0000C1300000}"/>
    <cellStyle name="Normal 2 9 3 3 2 2" xfId="841" xr:uid="{00000000-0005-0000-0000-0000C2300000}"/>
    <cellStyle name="Normal 2 9 3 3 2 2 10" xfId="6754" xr:uid="{00000000-0005-0000-0000-0000C3300000}"/>
    <cellStyle name="Normal 2 9 3 3 2 2 10 2" xfId="30323" xr:uid="{00000000-0005-0000-0000-0000C4300000}"/>
    <cellStyle name="Normal 2 9 3 3 2 2 11" xfId="18530" xr:uid="{00000000-0005-0000-0000-0000C5300000}"/>
    <cellStyle name="Normal 2 9 3 3 2 2 12" xfId="24435" xr:uid="{00000000-0005-0000-0000-0000C6300000}"/>
    <cellStyle name="Normal 2 9 3 3 2 2 13" xfId="42099" xr:uid="{00000000-0005-0000-0000-0000C7300000}"/>
    <cellStyle name="Normal 2 9 3 3 2 2 2" xfId="1601" xr:uid="{00000000-0005-0000-0000-0000C8300000}"/>
    <cellStyle name="Normal 2 9 3 3 2 2 2 2" xfId="13378" xr:uid="{00000000-0005-0000-0000-0000C9300000}"/>
    <cellStyle name="Normal 2 9 3 3 2 2 2 2 2" xfId="36947" xr:uid="{00000000-0005-0000-0000-0000CA300000}"/>
    <cellStyle name="Normal 2 9 3 3 2 2 2 3" xfId="7490" xr:uid="{00000000-0005-0000-0000-0000CB300000}"/>
    <cellStyle name="Normal 2 9 3 3 2 2 2 3 2" xfId="31059" xr:uid="{00000000-0005-0000-0000-0000CC300000}"/>
    <cellStyle name="Normal 2 9 3 3 2 2 2 4" xfId="19266" xr:uid="{00000000-0005-0000-0000-0000CD300000}"/>
    <cellStyle name="Normal 2 9 3 3 2 2 2 5" xfId="25171" xr:uid="{00000000-0005-0000-0000-0000CE300000}"/>
    <cellStyle name="Normal 2 9 3 3 2 2 3" xfId="2338" xr:uid="{00000000-0005-0000-0000-0000CF300000}"/>
    <cellStyle name="Normal 2 9 3 3 2 2 3 2" xfId="14114" xr:uid="{00000000-0005-0000-0000-0000D0300000}"/>
    <cellStyle name="Normal 2 9 3 3 2 2 3 2 2" xfId="37683" xr:uid="{00000000-0005-0000-0000-0000D1300000}"/>
    <cellStyle name="Normal 2 9 3 3 2 2 3 3" xfId="8226" xr:uid="{00000000-0005-0000-0000-0000D2300000}"/>
    <cellStyle name="Normal 2 9 3 3 2 2 3 3 2" xfId="31795" xr:uid="{00000000-0005-0000-0000-0000D3300000}"/>
    <cellStyle name="Normal 2 9 3 3 2 2 3 4" xfId="20002" xr:uid="{00000000-0005-0000-0000-0000D4300000}"/>
    <cellStyle name="Normal 2 9 3 3 2 2 3 5" xfId="25907" xr:uid="{00000000-0005-0000-0000-0000D5300000}"/>
    <cellStyle name="Normal 2 9 3 3 2 2 4" xfId="3074" xr:uid="{00000000-0005-0000-0000-0000D6300000}"/>
    <cellStyle name="Normal 2 9 3 3 2 2 4 2" xfId="14850" xr:uid="{00000000-0005-0000-0000-0000D7300000}"/>
    <cellStyle name="Normal 2 9 3 3 2 2 4 2 2" xfId="38419" xr:uid="{00000000-0005-0000-0000-0000D8300000}"/>
    <cellStyle name="Normal 2 9 3 3 2 2 4 3" xfId="8962" xr:uid="{00000000-0005-0000-0000-0000D9300000}"/>
    <cellStyle name="Normal 2 9 3 3 2 2 4 3 2" xfId="32531" xr:uid="{00000000-0005-0000-0000-0000DA300000}"/>
    <cellStyle name="Normal 2 9 3 3 2 2 4 4" xfId="20738" xr:uid="{00000000-0005-0000-0000-0000DB300000}"/>
    <cellStyle name="Normal 2 9 3 3 2 2 4 5" xfId="26643" xr:uid="{00000000-0005-0000-0000-0000DC300000}"/>
    <cellStyle name="Normal 2 9 3 3 2 2 5" xfId="3810" xr:uid="{00000000-0005-0000-0000-0000DD300000}"/>
    <cellStyle name="Normal 2 9 3 3 2 2 5 2" xfId="15586" xr:uid="{00000000-0005-0000-0000-0000DE300000}"/>
    <cellStyle name="Normal 2 9 3 3 2 2 5 2 2" xfId="39155" xr:uid="{00000000-0005-0000-0000-0000DF300000}"/>
    <cellStyle name="Normal 2 9 3 3 2 2 5 3" xfId="9698" xr:uid="{00000000-0005-0000-0000-0000E0300000}"/>
    <cellStyle name="Normal 2 9 3 3 2 2 5 3 2" xfId="33267" xr:uid="{00000000-0005-0000-0000-0000E1300000}"/>
    <cellStyle name="Normal 2 9 3 3 2 2 5 4" xfId="21474" xr:uid="{00000000-0005-0000-0000-0000E2300000}"/>
    <cellStyle name="Normal 2 9 3 3 2 2 5 5" xfId="27379" xr:uid="{00000000-0005-0000-0000-0000E3300000}"/>
    <cellStyle name="Normal 2 9 3 3 2 2 6" xfId="4546" xr:uid="{00000000-0005-0000-0000-0000E4300000}"/>
    <cellStyle name="Normal 2 9 3 3 2 2 6 2" xfId="16322" xr:uid="{00000000-0005-0000-0000-0000E5300000}"/>
    <cellStyle name="Normal 2 9 3 3 2 2 6 2 2" xfId="39891" xr:uid="{00000000-0005-0000-0000-0000E6300000}"/>
    <cellStyle name="Normal 2 9 3 3 2 2 6 3" xfId="10434" xr:uid="{00000000-0005-0000-0000-0000E7300000}"/>
    <cellStyle name="Normal 2 9 3 3 2 2 6 3 2" xfId="34003" xr:uid="{00000000-0005-0000-0000-0000E8300000}"/>
    <cellStyle name="Normal 2 9 3 3 2 2 6 4" xfId="22210" xr:uid="{00000000-0005-0000-0000-0000E9300000}"/>
    <cellStyle name="Normal 2 9 3 3 2 2 6 5" xfId="28115" xr:uid="{00000000-0005-0000-0000-0000EA300000}"/>
    <cellStyle name="Normal 2 9 3 3 2 2 7" xfId="5282" xr:uid="{00000000-0005-0000-0000-0000EB300000}"/>
    <cellStyle name="Normal 2 9 3 3 2 2 7 2" xfId="17058" xr:uid="{00000000-0005-0000-0000-0000EC300000}"/>
    <cellStyle name="Normal 2 9 3 3 2 2 7 2 2" xfId="40627" xr:uid="{00000000-0005-0000-0000-0000ED300000}"/>
    <cellStyle name="Normal 2 9 3 3 2 2 7 3" xfId="11170" xr:uid="{00000000-0005-0000-0000-0000EE300000}"/>
    <cellStyle name="Normal 2 9 3 3 2 2 7 3 2" xfId="34739" xr:uid="{00000000-0005-0000-0000-0000EF300000}"/>
    <cellStyle name="Normal 2 9 3 3 2 2 7 4" xfId="22946" xr:uid="{00000000-0005-0000-0000-0000F0300000}"/>
    <cellStyle name="Normal 2 9 3 3 2 2 7 5" xfId="28851" xr:uid="{00000000-0005-0000-0000-0000F1300000}"/>
    <cellStyle name="Normal 2 9 3 3 2 2 8" xfId="6018" xr:uid="{00000000-0005-0000-0000-0000F2300000}"/>
    <cellStyle name="Normal 2 9 3 3 2 2 8 2" xfId="17794" xr:uid="{00000000-0005-0000-0000-0000F3300000}"/>
    <cellStyle name="Normal 2 9 3 3 2 2 8 2 2" xfId="41363" xr:uid="{00000000-0005-0000-0000-0000F4300000}"/>
    <cellStyle name="Normal 2 9 3 3 2 2 8 3" xfId="11906" xr:uid="{00000000-0005-0000-0000-0000F5300000}"/>
    <cellStyle name="Normal 2 9 3 3 2 2 8 3 2" xfId="35475" xr:uid="{00000000-0005-0000-0000-0000F6300000}"/>
    <cellStyle name="Normal 2 9 3 3 2 2 8 4" xfId="23682" xr:uid="{00000000-0005-0000-0000-0000F7300000}"/>
    <cellStyle name="Normal 2 9 3 3 2 2 8 5" xfId="29587" xr:uid="{00000000-0005-0000-0000-0000F8300000}"/>
    <cellStyle name="Normal 2 9 3 3 2 2 9" xfId="12642" xr:uid="{00000000-0005-0000-0000-0000F9300000}"/>
    <cellStyle name="Normal 2 9 3 3 2 2 9 2" xfId="36211" xr:uid="{00000000-0005-0000-0000-0000FA300000}"/>
    <cellStyle name="Normal 2 9 3 3 2 3" xfId="1158" xr:uid="{00000000-0005-0000-0000-0000FB300000}"/>
    <cellStyle name="Normal 2 9 3 3 2 3 2" xfId="12936" xr:uid="{00000000-0005-0000-0000-0000FC300000}"/>
    <cellStyle name="Normal 2 9 3 3 2 3 2 2" xfId="36505" xr:uid="{00000000-0005-0000-0000-0000FD300000}"/>
    <cellStyle name="Normal 2 9 3 3 2 3 3" xfId="7048" xr:uid="{00000000-0005-0000-0000-0000FE300000}"/>
    <cellStyle name="Normal 2 9 3 3 2 3 3 2" xfId="30617" xr:uid="{00000000-0005-0000-0000-0000FF300000}"/>
    <cellStyle name="Normal 2 9 3 3 2 3 4" xfId="18824" xr:uid="{00000000-0005-0000-0000-000000310000}"/>
    <cellStyle name="Normal 2 9 3 3 2 3 5" xfId="24729" xr:uid="{00000000-0005-0000-0000-000001310000}"/>
    <cellStyle name="Normal 2 9 3 3 2 4" xfId="1896" xr:uid="{00000000-0005-0000-0000-000002310000}"/>
    <cellStyle name="Normal 2 9 3 3 2 4 2" xfId="13672" xr:uid="{00000000-0005-0000-0000-000003310000}"/>
    <cellStyle name="Normal 2 9 3 3 2 4 2 2" xfId="37241" xr:uid="{00000000-0005-0000-0000-000004310000}"/>
    <cellStyle name="Normal 2 9 3 3 2 4 3" xfId="7784" xr:uid="{00000000-0005-0000-0000-000005310000}"/>
    <cellStyle name="Normal 2 9 3 3 2 4 3 2" xfId="31353" xr:uid="{00000000-0005-0000-0000-000006310000}"/>
    <cellStyle name="Normal 2 9 3 3 2 4 4" xfId="19560" xr:uid="{00000000-0005-0000-0000-000007310000}"/>
    <cellStyle name="Normal 2 9 3 3 2 4 5" xfId="25465" xr:uid="{00000000-0005-0000-0000-000008310000}"/>
    <cellStyle name="Normal 2 9 3 3 2 5" xfId="2632" xr:uid="{00000000-0005-0000-0000-000009310000}"/>
    <cellStyle name="Normal 2 9 3 3 2 5 2" xfId="14408" xr:uid="{00000000-0005-0000-0000-00000A310000}"/>
    <cellStyle name="Normal 2 9 3 3 2 5 2 2" xfId="37977" xr:uid="{00000000-0005-0000-0000-00000B310000}"/>
    <cellStyle name="Normal 2 9 3 3 2 5 3" xfId="8520" xr:uid="{00000000-0005-0000-0000-00000C310000}"/>
    <cellStyle name="Normal 2 9 3 3 2 5 3 2" xfId="32089" xr:uid="{00000000-0005-0000-0000-00000D310000}"/>
    <cellStyle name="Normal 2 9 3 3 2 5 4" xfId="20296" xr:uid="{00000000-0005-0000-0000-00000E310000}"/>
    <cellStyle name="Normal 2 9 3 3 2 5 5" xfId="26201" xr:uid="{00000000-0005-0000-0000-00000F310000}"/>
    <cellStyle name="Normal 2 9 3 3 2 6" xfId="3368" xr:uid="{00000000-0005-0000-0000-000010310000}"/>
    <cellStyle name="Normal 2 9 3 3 2 6 2" xfId="15144" xr:uid="{00000000-0005-0000-0000-000011310000}"/>
    <cellStyle name="Normal 2 9 3 3 2 6 2 2" xfId="38713" xr:uid="{00000000-0005-0000-0000-000012310000}"/>
    <cellStyle name="Normal 2 9 3 3 2 6 3" xfId="9256" xr:uid="{00000000-0005-0000-0000-000013310000}"/>
    <cellStyle name="Normal 2 9 3 3 2 6 3 2" xfId="32825" xr:uid="{00000000-0005-0000-0000-000014310000}"/>
    <cellStyle name="Normal 2 9 3 3 2 6 4" xfId="21032" xr:uid="{00000000-0005-0000-0000-000015310000}"/>
    <cellStyle name="Normal 2 9 3 3 2 6 5" xfId="26937" xr:uid="{00000000-0005-0000-0000-000016310000}"/>
    <cellStyle name="Normal 2 9 3 3 2 7" xfId="4104" xr:uid="{00000000-0005-0000-0000-000017310000}"/>
    <cellStyle name="Normal 2 9 3 3 2 7 2" xfId="15880" xr:uid="{00000000-0005-0000-0000-000018310000}"/>
    <cellStyle name="Normal 2 9 3 3 2 7 2 2" xfId="39449" xr:uid="{00000000-0005-0000-0000-000019310000}"/>
    <cellStyle name="Normal 2 9 3 3 2 7 3" xfId="9992" xr:uid="{00000000-0005-0000-0000-00001A310000}"/>
    <cellStyle name="Normal 2 9 3 3 2 7 3 2" xfId="33561" xr:uid="{00000000-0005-0000-0000-00001B310000}"/>
    <cellStyle name="Normal 2 9 3 3 2 7 4" xfId="21768" xr:uid="{00000000-0005-0000-0000-00001C310000}"/>
    <cellStyle name="Normal 2 9 3 3 2 7 5" xfId="27673" xr:uid="{00000000-0005-0000-0000-00001D310000}"/>
    <cellStyle name="Normal 2 9 3 3 2 8" xfId="4840" xr:uid="{00000000-0005-0000-0000-00001E310000}"/>
    <cellStyle name="Normal 2 9 3 3 2 8 2" xfId="16616" xr:uid="{00000000-0005-0000-0000-00001F310000}"/>
    <cellStyle name="Normal 2 9 3 3 2 8 2 2" xfId="40185" xr:uid="{00000000-0005-0000-0000-000020310000}"/>
    <cellStyle name="Normal 2 9 3 3 2 8 3" xfId="10728" xr:uid="{00000000-0005-0000-0000-000021310000}"/>
    <cellStyle name="Normal 2 9 3 3 2 8 3 2" xfId="34297" xr:uid="{00000000-0005-0000-0000-000022310000}"/>
    <cellStyle name="Normal 2 9 3 3 2 8 4" xfId="22504" xr:uid="{00000000-0005-0000-0000-000023310000}"/>
    <cellStyle name="Normal 2 9 3 3 2 8 5" xfId="28409" xr:uid="{00000000-0005-0000-0000-000024310000}"/>
    <cellStyle name="Normal 2 9 3 3 2 9" xfId="5576" xr:uid="{00000000-0005-0000-0000-000025310000}"/>
    <cellStyle name="Normal 2 9 3 3 2 9 2" xfId="17352" xr:uid="{00000000-0005-0000-0000-000026310000}"/>
    <cellStyle name="Normal 2 9 3 3 2 9 2 2" xfId="40921" xr:uid="{00000000-0005-0000-0000-000027310000}"/>
    <cellStyle name="Normal 2 9 3 3 2 9 3" xfId="11464" xr:uid="{00000000-0005-0000-0000-000028310000}"/>
    <cellStyle name="Normal 2 9 3 3 2 9 3 2" xfId="35033" xr:uid="{00000000-0005-0000-0000-000029310000}"/>
    <cellStyle name="Normal 2 9 3 3 2 9 4" xfId="23240" xr:uid="{00000000-0005-0000-0000-00002A310000}"/>
    <cellStyle name="Normal 2 9 3 3 2 9 5" xfId="29145" xr:uid="{00000000-0005-0000-0000-00002B310000}"/>
    <cellStyle name="Normal 2 9 3 3 3" xfId="724" xr:uid="{00000000-0005-0000-0000-00002C310000}"/>
    <cellStyle name="Normal 2 9 3 3 3 10" xfId="6638" xr:uid="{00000000-0005-0000-0000-00002D310000}"/>
    <cellStyle name="Normal 2 9 3 3 3 10 2" xfId="30207" xr:uid="{00000000-0005-0000-0000-00002E310000}"/>
    <cellStyle name="Normal 2 9 3 3 3 11" xfId="18414" xr:uid="{00000000-0005-0000-0000-00002F310000}"/>
    <cellStyle name="Normal 2 9 3 3 3 12" xfId="24319" xr:uid="{00000000-0005-0000-0000-000030310000}"/>
    <cellStyle name="Normal 2 9 3 3 3 13" xfId="41983" xr:uid="{00000000-0005-0000-0000-000031310000}"/>
    <cellStyle name="Normal 2 9 3 3 3 2" xfId="1485" xr:uid="{00000000-0005-0000-0000-000032310000}"/>
    <cellStyle name="Normal 2 9 3 3 3 2 2" xfId="13262" xr:uid="{00000000-0005-0000-0000-000033310000}"/>
    <cellStyle name="Normal 2 9 3 3 3 2 2 2" xfId="36831" xr:uid="{00000000-0005-0000-0000-000034310000}"/>
    <cellStyle name="Normal 2 9 3 3 3 2 3" xfId="7374" xr:uid="{00000000-0005-0000-0000-000035310000}"/>
    <cellStyle name="Normal 2 9 3 3 3 2 3 2" xfId="30943" xr:uid="{00000000-0005-0000-0000-000036310000}"/>
    <cellStyle name="Normal 2 9 3 3 3 2 4" xfId="19150" xr:uid="{00000000-0005-0000-0000-000037310000}"/>
    <cellStyle name="Normal 2 9 3 3 3 2 5" xfId="25055" xr:uid="{00000000-0005-0000-0000-000038310000}"/>
    <cellStyle name="Normal 2 9 3 3 3 3" xfId="2222" xr:uid="{00000000-0005-0000-0000-000039310000}"/>
    <cellStyle name="Normal 2 9 3 3 3 3 2" xfId="13998" xr:uid="{00000000-0005-0000-0000-00003A310000}"/>
    <cellStyle name="Normal 2 9 3 3 3 3 2 2" xfId="37567" xr:uid="{00000000-0005-0000-0000-00003B310000}"/>
    <cellStyle name="Normal 2 9 3 3 3 3 3" xfId="8110" xr:uid="{00000000-0005-0000-0000-00003C310000}"/>
    <cellStyle name="Normal 2 9 3 3 3 3 3 2" xfId="31679" xr:uid="{00000000-0005-0000-0000-00003D310000}"/>
    <cellStyle name="Normal 2 9 3 3 3 3 4" xfId="19886" xr:uid="{00000000-0005-0000-0000-00003E310000}"/>
    <cellStyle name="Normal 2 9 3 3 3 3 5" xfId="25791" xr:uid="{00000000-0005-0000-0000-00003F310000}"/>
    <cellStyle name="Normal 2 9 3 3 3 4" xfId="2958" xr:uid="{00000000-0005-0000-0000-000040310000}"/>
    <cellStyle name="Normal 2 9 3 3 3 4 2" xfId="14734" xr:uid="{00000000-0005-0000-0000-000041310000}"/>
    <cellStyle name="Normal 2 9 3 3 3 4 2 2" xfId="38303" xr:uid="{00000000-0005-0000-0000-000042310000}"/>
    <cellStyle name="Normal 2 9 3 3 3 4 3" xfId="8846" xr:uid="{00000000-0005-0000-0000-000043310000}"/>
    <cellStyle name="Normal 2 9 3 3 3 4 3 2" xfId="32415" xr:uid="{00000000-0005-0000-0000-000044310000}"/>
    <cellStyle name="Normal 2 9 3 3 3 4 4" xfId="20622" xr:uid="{00000000-0005-0000-0000-000045310000}"/>
    <cellStyle name="Normal 2 9 3 3 3 4 5" xfId="26527" xr:uid="{00000000-0005-0000-0000-000046310000}"/>
    <cellStyle name="Normal 2 9 3 3 3 5" xfId="3694" xr:uid="{00000000-0005-0000-0000-000047310000}"/>
    <cellStyle name="Normal 2 9 3 3 3 5 2" xfId="15470" xr:uid="{00000000-0005-0000-0000-000048310000}"/>
    <cellStyle name="Normal 2 9 3 3 3 5 2 2" xfId="39039" xr:uid="{00000000-0005-0000-0000-000049310000}"/>
    <cellStyle name="Normal 2 9 3 3 3 5 3" xfId="9582" xr:uid="{00000000-0005-0000-0000-00004A310000}"/>
    <cellStyle name="Normal 2 9 3 3 3 5 3 2" xfId="33151" xr:uid="{00000000-0005-0000-0000-00004B310000}"/>
    <cellStyle name="Normal 2 9 3 3 3 5 4" xfId="21358" xr:uid="{00000000-0005-0000-0000-00004C310000}"/>
    <cellStyle name="Normal 2 9 3 3 3 5 5" xfId="27263" xr:uid="{00000000-0005-0000-0000-00004D310000}"/>
    <cellStyle name="Normal 2 9 3 3 3 6" xfId="4430" xr:uid="{00000000-0005-0000-0000-00004E310000}"/>
    <cellStyle name="Normal 2 9 3 3 3 6 2" xfId="16206" xr:uid="{00000000-0005-0000-0000-00004F310000}"/>
    <cellStyle name="Normal 2 9 3 3 3 6 2 2" xfId="39775" xr:uid="{00000000-0005-0000-0000-000050310000}"/>
    <cellStyle name="Normal 2 9 3 3 3 6 3" xfId="10318" xr:uid="{00000000-0005-0000-0000-000051310000}"/>
    <cellStyle name="Normal 2 9 3 3 3 6 3 2" xfId="33887" xr:uid="{00000000-0005-0000-0000-000052310000}"/>
    <cellStyle name="Normal 2 9 3 3 3 6 4" xfId="22094" xr:uid="{00000000-0005-0000-0000-000053310000}"/>
    <cellStyle name="Normal 2 9 3 3 3 6 5" xfId="27999" xr:uid="{00000000-0005-0000-0000-000054310000}"/>
    <cellStyle name="Normal 2 9 3 3 3 7" xfId="5166" xr:uid="{00000000-0005-0000-0000-000055310000}"/>
    <cellStyle name="Normal 2 9 3 3 3 7 2" xfId="16942" xr:uid="{00000000-0005-0000-0000-000056310000}"/>
    <cellStyle name="Normal 2 9 3 3 3 7 2 2" xfId="40511" xr:uid="{00000000-0005-0000-0000-000057310000}"/>
    <cellStyle name="Normal 2 9 3 3 3 7 3" xfId="11054" xr:uid="{00000000-0005-0000-0000-000058310000}"/>
    <cellStyle name="Normal 2 9 3 3 3 7 3 2" xfId="34623" xr:uid="{00000000-0005-0000-0000-000059310000}"/>
    <cellStyle name="Normal 2 9 3 3 3 7 4" xfId="22830" xr:uid="{00000000-0005-0000-0000-00005A310000}"/>
    <cellStyle name="Normal 2 9 3 3 3 7 5" xfId="28735" xr:uid="{00000000-0005-0000-0000-00005B310000}"/>
    <cellStyle name="Normal 2 9 3 3 3 8" xfId="5902" xr:uid="{00000000-0005-0000-0000-00005C310000}"/>
    <cellStyle name="Normal 2 9 3 3 3 8 2" xfId="17678" xr:uid="{00000000-0005-0000-0000-00005D310000}"/>
    <cellStyle name="Normal 2 9 3 3 3 8 2 2" xfId="41247" xr:uid="{00000000-0005-0000-0000-00005E310000}"/>
    <cellStyle name="Normal 2 9 3 3 3 8 3" xfId="11790" xr:uid="{00000000-0005-0000-0000-00005F310000}"/>
    <cellStyle name="Normal 2 9 3 3 3 8 3 2" xfId="35359" xr:uid="{00000000-0005-0000-0000-000060310000}"/>
    <cellStyle name="Normal 2 9 3 3 3 8 4" xfId="23566" xr:uid="{00000000-0005-0000-0000-000061310000}"/>
    <cellStyle name="Normal 2 9 3 3 3 8 5" xfId="29471" xr:uid="{00000000-0005-0000-0000-000062310000}"/>
    <cellStyle name="Normal 2 9 3 3 3 9" xfId="12526" xr:uid="{00000000-0005-0000-0000-000063310000}"/>
    <cellStyle name="Normal 2 9 3 3 3 9 2" xfId="36095" xr:uid="{00000000-0005-0000-0000-000064310000}"/>
    <cellStyle name="Normal 2 9 3 3 4" xfId="547" xr:uid="{00000000-0005-0000-0000-000065310000}"/>
    <cellStyle name="Normal 2 9 3 3 4 10" xfId="6461" xr:uid="{00000000-0005-0000-0000-000066310000}"/>
    <cellStyle name="Normal 2 9 3 3 4 10 2" xfId="30030" xr:uid="{00000000-0005-0000-0000-000067310000}"/>
    <cellStyle name="Normal 2 9 3 3 4 11" xfId="18237" xr:uid="{00000000-0005-0000-0000-000068310000}"/>
    <cellStyle name="Normal 2 9 3 3 4 12" xfId="24142" xr:uid="{00000000-0005-0000-0000-000069310000}"/>
    <cellStyle name="Normal 2 9 3 3 4 13" xfId="41806" xr:uid="{00000000-0005-0000-0000-00006A310000}"/>
    <cellStyle name="Normal 2 9 3 3 4 2" xfId="1308" xr:uid="{00000000-0005-0000-0000-00006B310000}"/>
    <cellStyle name="Normal 2 9 3 3 4 2 2" xfId="13085" xr:uid="{00000000-0005-0000-0000-00006C310000}"/>
    <cellStyle name="Normal 2 9 3 3 4 2 2 2" xfId="36654" xr:uid="{00000000-0005-0000-0000-00006D310000}"/>
    <cellStyle name="Normal 2 9 3 3 4 2 3" xfId="7197" xr:uid="{00000000-0005-0000-0000-00006E310000}"/>
    <cellStyle name="Normal 2 9 3 3 4 2 3 2" xfId="30766" xr:uid="{00000000-0005-0000-0000-00006F310000}"/>
    <cellStyle name="Normal 2 9 3 3 4 2 4" xfId="18973" xr:uid="{00000000-0005-0000-0000-000070310000}"/>
    <cellStyle name="Normal 2 9 3 3 4 2 5" xfId="24878" xr:uid="{00000000-0005-0000-0000-000071310000}"/>
    <cellStyle name="Normal 2 9 3 3 4 3" xfId="2045" xr:uid="{00000000-0005-0000-0000-000072310000}"/>
    <cellStyle name="Normal 2 9 3 3 4 3 2" xfId="13821" xr:uid="{00000000-0005-0000-0000-000073310000}"/>
    <cellStyle name="Normal 2 9 3 3 4 3 2 2" xfId="37390" xr:uid="{00000000-0005-0000-0000-000074310000}"/>
    <cellStyle name="Normal 2 9 3 3 4 3 3" xfId="7933" xr:uid="{00000000-0005-0000-0000-000075310000}"/>
    <cellStyle name="Normal 2 9 3 3 4 3 3 2" xfId="31502" xr:uid="{00000000-0005-0000-0000-000076310000}"/>
    <cellStyle name="Normal 2 9 3 3 4 3 4" xfId="19709" xr:uid="{00000000-0005-0000-0000-000077310000}"/>
    <cellStyle name="Normal 2 9 3 3 4 3 5" xfId="25614" xr:uid="{00000000-0005-0000-0000-000078310000}"/>
    <cellStyle name="Normal 2 9 3 3 4 4" xfId="2781" xr:uid="{00000000-0005-0000-0000-000079310000}"/>
    <cellStyle name="Normal 2 9 3 3 4 4 2" xfId="14557" xr:uid="{00000000-0005-0000-0000-00007A310000}"/>
    <cellStyle name="Normal 2 9 3 3 4 4 2 2" xfId="38126" xr:uid="{00000000-0005-0000-0000-00007B310000}"/>
    <cellStyle name="Normal 2 9 3 3 4 4 3" xfId="8669" xr:uid="{00000000-0005-0000-0000-00007C310000}"/>
    <cellStyle name="Normal 2 9 3 3 4 4 3 2" xfId="32238" xr:uid="{00000000-0005-0000-0000-00007D310000}"/>
    <cellStyle name="Normal 2 9 3 3 4 4 4" xfId="20445" xr:uid="{00000000-0005-0000-0000-00007E310000}"/>
    <cellStyle name="Normal 2 9 3 3 4 4 5" xfId="26350" xr:uid="{00000000-0005-0000-0000-00007F310000}"/>
    <cellStyle name="Normal 2 9 3 3 4 5" xfId="3517" xr:uid="{00000000-0005-0000-0000-000080310000}"/>
    <cellStyle name="Normal 2 9 3 3 4 5 2" xfId="15293" xr:uid="{00000000-0005-0000-0000-000081310000}"/>
    <cellStyle name="Normal 2 9 3 3 4 5 2 2" xfId="38862" xr:uid="{00000000-0005-0000-0000-000082310000}"/>
    <cellStyle name="Normal 2 9 3 3 4 5 3" xfId="9405" xr:uid="{00000000-0005-0000-0000-000083310000}"/>
    <cellStyle name="Normal 2 9 3 3 4 5 3 2" xfId="32974" xr:uid="{00000000-0005-0000-0000-000084310000}"/>
    <cellStyle name="Normal 2 9 3 3 4 5 4" xfId="21181" xr:uid="{00000000-0005-0000-0000-000085310000}"/>
    <cellStyle name="Normal 2 9 3 3 4 5 5" xfId="27086" xr:uid="{00000000-0005-0000-0000-000086310000}"/>
    <cellStyle name="Normal 2 9 3 3 4 6" xfId="4253" xr:uid="{00000000-0005-0000-0000-000087310000}"/>
    <cellStyle name="Normal 2 9 3 3 4 6 2" xfId="16029" xr:uid="{00000000-0005-0000-0000-000088310000}"/>
    <cellStyle name="Normal 2 9 3 3 4 6 2 2" xfId="39598" xr:uid="{00000000-0005-0000-0000-000089310000}"/>
    <cellStyle name="Normal 2 9 3 3 4 6 3" xfId="10141" xr:uid="{00000000-0005-0000-0000-00008A310000}"/>
    <cellStyle name="Normal 2 9 3 3 4 6 3 2" xfId="33710" xr:uid="{00000000-0005-0000-0000-00008B310000}"/>
    <cellStyle name="Normal 2 9 3 3 4 6 4" xfId="21917" xr:uid="{00000000-0005-0000-0000-00008C310000}"/>
    <cellStyle name="Normal 2 9 3 3 4 6 5" xfId="27822" xr:uid="{00000000-0005-0000-0000-00008D310000}"/>
    <cellStyle name="Normal 2 9 3 3 4 7" xfId="4989" xr:uid="{00000000-0005-0000-0000-00008E310000}"/>
    <cellStyle name="Normal 2 9 3 3 4 7 2" xfId="16765" xr:uid="{00000000-0005-0000-0000-00008F310000}"/>
    <cellStyle name="Normal 2 9 3 3 4 7 2 2" xfId="40334" xr:uid="{00000000-0005-0000-0000-000090310000}"/>
    <cellStyle name="Normal 2 9 3 3 4 7 3" xfId="10877" xr:uid="{00000000-0005-0000-0000-000091310000}"/>
    <cellStyle name="Normal 2 9 3 3 4 7 3 2" xfId="34446" xr:uid="{00000000-0005-0000-0000-000092310000}"/>
    <cellStyle name="Normal 2 9 3 3 4 7 4" xfId="22653" xr:uid="{00000000-0005-0000-0000-000093310000}"/>
    <cellStyle name="Normal 2 9 3 3 4 7 5" xfId="28558" xr:uid="{00000000-0005-0000-0000-000094310000}"/>
    <cellStyle name="Normal 2 9 3 3 4 8" xfId="5725" xr:uid="{00000000-0005-0000-0000-000095310000}"/>
    <cellStyle name="Normal 2 9 3 3 4 8 2" xfId="17501" xr:uid="{00000000-0005-0000-0000-000096310000}"/>
    <cellStyle name="Normal 2 9 3 3 4 8 2 2" xfId="41070" xr:uid="{00000000-0005-0000-0000-000097310000}"/>
    <cellStyle name="Normal 2 9 3 3 4 8 3" xfId="11613" xr:uid="{00000000-0005-0000-0000-000098310000}"/>
    <cellStyle name="Normal 2 9 3 3 4 8 3 2" xfId="35182" xr:uid="{00000000-0005-0000-0000-000099310000}"/>
    <cellStyle name="Normal 2 9 3 3 4 8 4" xfId="23389" xr:uid="{00000000-0005-0000-0000-00009A310000}"/>
    <cellStyle name="Normal 2 9 3 3 4 8 5" xfId="29294" xr:uid="{00000000-0005-0000-0000-00009B310000}"/>
    <cellStyle name="Normal 2 9 3 3 4 9" xfId="12349" xr:uid="{00000000-0005-0000-0000-00009C310000}"/>
    <cellStyle name="Normal 2 9 3 3 4 9 2" xfId="35918" xr:uid="{00000000-0005-0000-0000-00009D310000}"/>
    <cellStyle name="Normal 2 9 3 3 5" xfId="1041" xr:uid="{00000000-0005-0000-0000-00009E310000}"/>
    <cellStyle name="Normal 2 9 3 3 5 2" xfId="12820" xr:uid="{00000000-0005-0000-0000-00009F310000}"/>
    <cellStyle name="Normal 2 9 3 3 5 2 2" xfId="36389" xr:uid="{00000000-0005-0000-0000-0000A0310000}"/>
    <cellStyle name="Normal 2 9 3 3 5 3" xfId="6932" xr:uid="{00000000-0005-0000-0000-0000A1310000}"/>
    <cellStyle name="Normal 2 9 3 3 5 3 2" xfId="30501" xr:uid="{00000000-0005-0000-0000-0000A2310000}"/>
    <cellStyle name="Normal 2 9 3 3 5 4" xfId="18708" xr:uid="{00000000-0005-0000-0000-0000A3310000}"/>
    <cellStyle name="Normal 2 9 3 3 5 5" xfId="24613" xr:uid="{00000000-0005-0000-0000-0000A4310000}"/>
    <cellStyle name="Normal 2 9 3 3 6" xfId="1780" xr:uid="{00000000-0005-0000-0000-0000A5310000}"/>
    <cellStyle name="Normal 2 9 3 3 6 2" xfId="13556" xr:uid="{00000000-0005-0000-0000-0000A6310000}"/>
    <cellStyle name="Normal 2 9 3 3 6 2 2" xfId="37125" xr:uid="{00000000-0005-0000-0000-0000A7310000}"/>
    <cellStyle name="Normal 2 9 3 3 6 3" xfId="7668" xr:uid="{00000000-0005-0000-0000-0000A8310000}"/>
    <cellStyle name="Normal 2 9 3 3 6 3 2" xfId="31237" xr:uid="{00000000-0005-0000-0000-0000A9310000}"/>
    <cellStyle name="Normal 2 9 3 3 6 4" xfId="19444" xr:uid="{00000000-0005-0000-0000-0000AA310000}"/>
    <cellStyle name="Normal 2 9 3 3 6 5" xfId="25349" xr:uid="{00000000-0005-0000-0000-0000AB310000}"/>
    <cellStyle name="Normal 2 9 3 3 7" xfId="2516" xr:uid="{00000000-0005-0000-0000-0000AC310000}"/>
    <cellStyle name="Normal 2 9 3 3 7 2" xfId="14292" xr:uid="{00000000-0005-0000-0000-0000AD310000}"/>
    <cellStyle name="Normal 2 9 3 3 7 2 2" xfId="37861" xr:uid="{00000000-0005-0000-0000-0000AE310000}"/>
    <cellStyle name="Normal 2 9 3 3 7 3" xfId="8404" xr:uid="{00000000-0005-0000-0000-0000AF310000}"/>
    <cellStyle name="Normal 2 9 3 3 7 3 2" xfId="31973" xr:uid="{00000000-0005-0000-0000-0000B0310000}"/>
    <cellStyle name="Normal 2 9 3 3 7 4" xfId="20180" xr:uid="{00000000-0005-0000-0000-0000B1310000}"/>
    <cellStyle name="Normal 2 9 3 3 7 5" xfId="26085" xr:uid="{00000000-0005-0000-0000-0000B2310000}"/>
    <cellStyle name="Normal 2 9 3 3 8" xfId="3252" xr:uid="{00000000-0005-0000-0000-0000B3310000}"/>
    <cellStyle name="Normal 2 9 3 3 8 2" xfId="15028" xr:uid="{00000000-0005-0000-0000-0000B4310000}"/>
    <cellStyle name="Normal 2 9 3 3 8 2 2" xfId="38597" xr:uid="{00000000-0005-0000-0000-0000B5310000}"/>
    <cellStyle name="Normal 2 9 3 3 8 3" xfId="9140" xr:uid="{00000000-0005-0000-0000-0000B6310000}"/>
    <cellStyle name="Normal 2 9 3 3 8 3 2" xfId="32709" xr:uid="{00000000-0005-0000-0000-0000B7310000}"/>
    <cellStyle name="Normal 2 9 3 3 8 4" xfId="20916" xr:uid="{00000000-0005-0000-0000-0000B8310000}"/>
    <cellStyle name="Normal 2 9 3 3 8 5" xfId="26821" xr:uid="{00000000-0005-0000-0000-0000B9310000}"/>
    <cellStyle name="Normal 2 9 3 3 9" xfId="3988" xr:uid="{00000000-0005-0000-0000-0000BA310000}"/>
    <cellStyle name="Normal 2 9 3 3 9 2" xfId="15764" xr:uid="{00000000-0005-0000-0000-0000BB310000}"/>
    <cellStyle name="Normal 2 9 3 3 9 2 2" xfId="39333" xr:uid="{00000000-0005-0000-0000-0000BC310000}"/>
    <cellStyle name="Normal 2 9 3 3 9 3" xfId="9876" xr:uid="{00000000-0005-0000-0000-0000BD310000}"/>
    <cellStyle name="Normal 2 9 3 3 9 3 2" xfId="33445" xr:uid="{00000000-0005-0000-0000-0000BE310000}"/>
    <cellStyle name="Normal 2 9 3 3 9 4" xfId="21652" xr:uid="{00000000-0005-0000-0000-0000BF310000}"/>
    <cellStyle name="Normal 2 9 3 3 9 5" xfId="27557" xr:uid="{00000000-0005-0000-0000-0000C0310000}"/>
    <cellStyle name="Normal 2 9 3 4" xfId="394" xr:uid="{00000000-0005-0000-0000-0000C1310000}"/>
    <cellStyle name="Normal 2 9 3 4 10" xfId="12198" xr:uid="{00000000-0005-0000-0000-0000C2310000}"/>
    <cellStyle name="Normal 2 9 3 4 10 2" xfId="35767" xr:uid="{00000000-0005-0000-0000-0000C3310000}"/>
    <cellStyle name="Normal 2 9 3 4 11" xfId="6310" xr:uid="{00000000-0005-0000-0000-0000C4310000}"/>
    <cellStyle name="Normal 2 9 3 4 11 2" xfId="29879" xr:uid="{00000000-0005-0000-0000-0000C5310000}"/>
    <cellStyle name="Normal 2 9 3 4 12" xfId="18086" xr:uid="{00000000-0005-0000-0000-0000C6310000}"/>
    <cellStyle name="Normal 2 9 3 4 13" xfId="23991" xr:uid="{00000000-0005-0000-0000-0000C7310000}"/>
    <cellStyle name="Normal 2 9 3 4 14" xfId="41655" xr:uid="{00000000-0005-0000-0000-0000C8310000}"/>
    <cellStyle name="Normal 2 9 3 4 2" xfId="839" xr:uid="{00000000-0005-0000-0000-0000C9310000}"/>
    <cellStyle name="Normal 2 9 3 4 2 10" xfId="6752" xr:uid="{00000000-0005-0000-0000-0000CA310000}"/>
    <cellStyle name="Normal 2 9 3 4 2 10 2" xfId="30321" xr:uid="{00000000-0005-0000-0000-0000CB310000}"/>
    <cellStyle name="Normal 2 9 3 4 2 11" xfId="18528" xr:uid="{00000000-0005-0000-0000-0000CC310000}"/>
    <cellStyle name="Normal 2 9 3 4 2 12" xfId="24433" xr:uid="{00000000-0005-0000-0000-0000CD310000}"/>
    <cellStyle name="Normal 2 9 3 4 2 13" xfId="42097" xr:uid="{00000000-0005-0000-0000-0000CE310000}"/>
    <cellStyle name="Normal 2 9 3 4 2 2" xfId="1599" xr:uid="{00000000-0005-0000-0000-0000CF310000}"/>
    <cellStyle name="Normal 2 9 3 4 2 2 2" xfId="13376" xr:uid="{00000000-0005-0000-0000-0000D0310000}"/>
    <cellStyle name="Normal 2 9 3 4 2 2 2 2" xfId="36945" xr:uid="{00000000-0005-0000-0000-0000D1310000}"/>
    <cellStyle name="Normal 2 9 3 4 2 2 3" xfId="7488" xr:uid="{00000000-0005-0000-0000-0000D2310000}"/>
    <cellStyle name="Normal 2 9 3 4 2 2 3 2" xfId="31057" xr:uid="{00000000-0005-0000-0000-0000D3310000}"/>
    <cellStyle name="Normal 2 9 3 4 2 2 4" xfId="19264" xr:uid="{00000000-0005-0000-0000-0000D4310000}"/>
    <cellStyle name="Normal 2 9 3 4 2 2 5" xfId="25169" xr:uid="{00000000-0005-0000-0000-0000D5310000}"/>
    <cellStyle name="Normal 2 9 3 4 2 3" xfId="2336" xr:uid="{00000000-0005-0000-0000-0000D6310000}"/>
    <cellStyle name="Normal 2 9 3 4 2 3 2" xfId="14112" xr:uid="{00000000-0005-0000-0000-0000D7310000}"/>
    <cellStyle name="Normal 2 9 3 4 2 3 2 2" xfId="37681" xr:uid="{00000000-0005-0000-0000-0000D8310000}"/>
    <cellStyle name="Normal 2 9 3 4 2 3 3" xfId="8224" xr:uid="{00000000-0005-0000-0000-0000D9310000}"/>
    <cellStyle name="Normal 2 9 3 4 2 3 3 2" xfId="31793" xr:uid="{00000000-0005-0000-0000-0000DA310000}"/>
    <cellStyle name="Normal 2 9 3 4 2 3 4" xfId="20000" xr:uid="{00000000-0005-0000-0000-0000DB310000}"/>
    <cellStyle name="Normal 2 9 3 4 2 3 5" xfId="25905" xr:uid="{00000000-0005-0000-0000-0000DC310000}"/>
    <cellStyle name="Normal 2 9 3 4 2 4" xfId="3072" xr:uid="{00000000-0005-0000-0000-0000DD310000}"/>
    <cellStyle name="Normal 2 9 3 4 2 4 2" xfId="14848" xr:uid="{00000000-0005-0000-0000-0000DE310000}"/>
    <cellStyle name="Normal 2 9 3 4 2 4 2 2" xfId="38417" xr:uid="{00000000-0005-0000-0000-0000DF310000}"/>
    <cellStyle name="Normal 2 9 3 4 2 4 3" xfId="8960" xr:uid="{00000000-0005-0000-0000-0000E0310000}"/>
    <cellStyle name="Normal 2 9 3 4 2 4 3 2" xfId="32529" xr:uid="{00000000-0005-0000-0000-0000E1310000}"/>
    <cellStyle name="Normal 2 9 3 4 2 4 4" xfId="20736" xr:uid="{00000000-0005-0000-0000-0000E2310000}"/>
    <cellStyle name="Normal 2 9 3 4 2 4 5" xfId="26641" xr:uid="{00000000-0005-0000-0000-0000E3310000}"/>
    <cellStyle name="Normal 2 9 3 4 2 5" xfId="3808" xr:uid="{00000000-0005-0000-0000-0000E4310000}"/>
    <cellStyle name="Normal 2 9 3 4 2 5 2" xfId="15584" xr:uid="{00000000-0005-0000-0000-0000E5310000}"/>
    <cellStyle name="Normal 2 9 3 4 2 5 2 2" xfId="39153" xr:uid="{00000000-0005-0000-0000-0000E6310000}"/>
    <cellStyle name="Normal 2 9 3 4 2 5 3" xfId="9696" xr:uid="{00000000-0005-0000-0000-0000E7310000}"/>
    <cellStyle name="Normal 2 9 3 4 2 5 3 2" xfId="33265" xr:uid="{00000000-0005-0000-0000-0000E8310000}"/>
    <cellStyle name="Normal 2 9 3 4 2 5 4" xfId="21472" xr:uid="{00000000-0005-0000-0000-0000E9310000}"/>
    <cellStyle name="Normal 2 9 3 4 2 5 5" xfId="27377" xr:uid="{00000000-0005-0000-0000-0000EA310000}"/>
    <cellStyle name="Normal 2 9 3 4 2 6" xfId="4544" xr:uid="{00000000-0005-0000-0000-0000EB310000}"/>
    <cellStyle name="Normal 2 9 3 4 2 6 2" xfId="16320" xr:uid="{00000000-0005-0000-0000-0000EC310000}"/>
    <cellStyle name="Normal 2 9 3 4 2 6 2 2" xfId="39889" xr:uid="{00000000-0005-0000-0000-0000ED310000}"/>
    <cellStyle name="Normal 2 9 3 4 2 6 3" xfId="10432" xr:uid="{00000000-0005-0000-0000-0000EE310000}"/>
    <cellStyle name="Normal 2 9 3 4 2 6 3 2" xfId="34001" xr:uid="{00000000-0005-0000-0000-0000EF310000}"/>
    <cellStyle name="Normal 2 9 3 4 2 6 4" xfId="22208" xr:uid="{00000000-0005-0000-0000-0000F0310000}"/>
    <cellStyle name="Normal 2 9 3 4 2 6 5" xfId="28113" xr:uid="{00000000-0005-0000-0000-0000F1310000}"/>
    <cellStyle name="Normal 2 9 3 4 2 7" xfId="5280" xr:uid="{00000000-0005-0000-0000-0000F2310000}"/>
    <cellStyle name="Normal 2 9 3 4 2 7 2" xfId="17056" xr:uid="{00000000-0005-0000-0000-0000F3310000}"/>
    <cellStyle name="Normal 2 9 3 4 2 7 2 2" xfId="40625" xr:uid="{00000000-0005-0000-0000-0000F4310000}"/>
    <cellStyle name="Normal 2 9 3 4 2 7 3" xfId="11168" xr:uid="{00000000-0005-0000-0000-0000F5310000}"/>
    <cellStyle name="Normal 2 9 3 4 2 7 3 2" xfId="34737" xr:uid="{00000000-0005-0000-0000-0000F6310000}"/>
    <cellStyle name="Normal 2 9 3 4 2 7 4" xfId="22944" xr:uid="{00000000-0005-0000-0000-0000F7310000}"/>
    <cellStyle name="Normal 2 9 3 4 2 7 5" xfId="28849" xr:uid="{00000000-0005-0000-0000-0000F8310000}"/>
    <cellStyle name="Normal 2 9 3 4 2 8" xfId="6016" xr:uid="{00000000-0005-0000-0000-0000F9310000}"/>
    <cellStyle name="Normal 2 9 3 4 2 8 2" xfId="17792" xr:uid="{00000000-0005-0000-0000-0000FA310000}"/>
    <cellStyle name="Normal 2 9 3 4 2 8 2 2" xfId="41361" xr:uid="{00000000-0005-0000-0000-0000FB310000}"/>
    <cellStyle name="Normal 2 9 3 4 2 8 3" xfId="11904" xr:uid="{00000000-0005-0000-0000-0000FC310000}"/>
    <cellStyle name="Normal 2 9 3 4 2 8 3 2" xfId="35473" xr:uid="{00000000-0005-0000-0000-0000FD310000}"/>
    <cellStyle name="Normal 2 9 3 4 2 8 4" xfId="23680" xr:uid="{00000000-0005-0000-0000-0000FE310000}"/>
    <cellStyle name="Normal 2 9 3 4 2 8 5" xfId="29585" xr:uid="{00000000-0005-0000-0000-0000FF310000}"/>
    <cellStyle name="Normal 2 9 3 4 2 9" xfId="12640" xr:uid="{00000000-0005-0000-0000-000000320000}"/>
    <cellStyle name="Normal 2 9 3 4 2 9 2" xfId="36209" xr:uid="{00000000-0005-0000-0000-000001320000}"/>
    <cellStyle name="Normal 2 9 3 4 3" xfId="1156" xr:uid="{00000000-0005-0000-0000-000002320000}"/>
    <cellStyle name="Normal 2 9 3 4 3 2" xfId="12934" xr:uid="{00000000-0005-0000-0000-000003320000}"/>
    <cellStyle name="Normal 2 9 3 4 3 2 2" xfId="36503" xr:uid="{00000000-0005-0000-0000-000004320000}"/>
    <cellStyle name="Normal 2 9 3 4 3 3" xfId="7046" xr:uid="{00000000-0005-0000-0000-000005320000}"/>
    <cellStyle name="Normal 2 9 3 4 3 3 2" xfId="30615" xr:uid="{00000000-0005-0000-0000-000006320000}"/>
    <cellStyle name="Normal 2 9 3 4 3 4" xfId="18822" xr:uid="{00000000-0005-0000-0000-000007320000}"/>
    <cellStyle name="Normal 2 9 3 4 3 5" xfId="24727" xr:uid="{00000000-0005-0000-0000-000008320000}"/>
    <cellStyle name="Normal 2 9 3 4 4" xfId="1894" xr:uid="{00000000-0005-0000-0000-000009320000}"/>
    <cellStyle name="Normal 2 9 3 4 4 2" xfId="13670" xr:uid="{00000000-0005-0000-0000-00000A320000}"/>
    <cellStyle name="Normal 2 9 3 4 4 2 2" xfId="37239" xr:uid="{00000000-0005-0000-0000-00000B320000}"/>
    <cellStyle name="Normal 2 9 3 4 4 3" xfId="7782" xr:uid="{00000000-0005-0000-0000-00000C320000}"/>
    <cellStyle name="Normal 2 9 3 4 4 3 2" xfId="31351" xr:uid="{00000000-0005-0000-0000-00000D320000}"/>
    <cellStyle name="Normal 2 9 3 4 4 4" xfId="19558" xr:uid="{00000000-0005-0000-0000-00000E320000}"/>
    <cellStyle name="Normal 2 9 3 4 4 5" xfId="25463" xr:uid="{00000000-0005-0000-0000-00000F320000}"/>
    <cellStyle name="Normal 2 9 3 4 5" xfId="2630" xr:uid="{00000000-0005-0000-0000-000010320000}"/>
    <cellStyle name="Normal 2 9 3 4 5 2" xfId="14406" xr:uid="{00000000-0005-0000-0000-000011320000}"/>
    <cellStyle name="Normal 2 9 3 4 5 2 2" xfId="37975" xr:uid="{00000000-0005-0000-0000-000012320000}"/>
    <cellStyle name="Normal 2 9 3 4 5 3" xfId="8518" xr:uid="{00000000-0005-0000-0000-000013320000}"/>
    <cellStyle name="Normal 2 9 3 4 5 3 2" xfId="32087" xr:uid="{00000000-0005-0000-0000-000014320000}"/>
    <cellStyle name="Normal 2 9 3 4 5 4" xfId="20294" xr:uid="{00000000-0005-0000-0000-000015320000}"/>
    <cellStyle name="Normal 2 9 3 4 5 5" xfId="26199" xr:uid="{00000000-0005-0000-0000-000016320000}"/>
    <cellStyle name="Normal 2 9 3 4 6" xfId="3366" xr:uid="{00000000-0005-0000-0000-000017320000}"/>
    <cellStyle name="Normal 2 9 3 4 6 2" xfId="15142" xr:uid="{00000000-0005-0000-0000-000018320000}"/>
    <cellStyle name="Normal 2 9 3 4 6 2 2" xfId="38711" xr:uid="{00000000-0005-0000-0000-000019320000}"/>
    <cellStyle name="Normal 2 9 3 4 6 3" xfId="9254" xr:uid="{00000000-0005-0000-0000-00001A320000}"/>
    <cellStyle name="Normal 2 9 3 4 6 3 2" xfId="32823" xr:uid="{00000000-0005-0000-0000-00001B320000}"/>
    <cellStyle name="Normal 2 9 3 4 6 4" xfId="21030" xr:uid="{00000000-0005-0000-0000-00001C320000}"/>
    <cellStyle name="Normal 2 9 3 4 6 5" xfId="26935" xr:uid="{00000000-0005-0000-0000-00001D320000}"/>
    <cellStyle name="Normal 2 9 3 4 7" xfId="4102" xr:uid="{00000000-0005-0000-0000-00001E320000}"/>
    <cellStyle name="Normal 2 9 3 4 7 2" xfId="15878" xr:uid="{00000000-0005-0000-0000-00001F320000}"/>
    <cellStyle name="Normal 2 9 3 4 7 2 2" xfId="39447" xr:uid="{00000000-0005-0000-0000-000020320000}"/>
    <cellStyle name="Normal 2 9 3 4 7 3" xfId="9990" xr:uid="{00000000-0005-0000-0000-000021320000}"/>
    <cellStyle name="Normal 2 9 3 4 7 3 2" xfId="33559" xr:uid="{00000000-0005-0000-0000-000022320000}"/>
    <cellStyle name="Normal 2 9 3 4 7 4" xfId="21766" xr:uid="{00000000-0005-0000-0000-000023320000}"/>
    <cellStyle name="Normal 2 9 3 4 7 5" xfId="27671" xr:uid="{00000000-0005-0000-0000-000024320000}"/>
    <cellStyle name="Normal 2 9 3 4 8" xfId="4838" xr:uid="{00000000-0005-0000-0000-000025320000}"/>
    <cellStyle name="Normal 2 9 3 4 8 2" xfId="16614" xr:uid="{00000000-0005-0000-0000-000026320000}"/>
    <cellStyle name="Normal 2 9 3 4 8 2 2" xfId="40183" xr:uid="{00000000-0005-0000-0000-000027320000}"/>
    <cellStyle name="Normal 2 9 3 4 8 3" xfId="10726" xr:uid="{00000000-0005-0000-0000-000028320000}"/>
    <cellStyle name="Normal 2 9 3 4 8 3 2" xfId="34295" xr:uid="{00000000-0005-0000-0000-000029320000}"/>
    <cellStyle name="Normal 2 9 3 4 8 4" xfId="22502" xr:uid="{00000000-0005-0000-0000-00002A320000}"/>
    <cellStyle name="Normal 2 9 3 4 8 5" xfId="28407" xr:uid="{00000000-0005-0000-0000-00002B320000}"/>
    <cellStyle name="Normal 2 9 3 4 9" xfId="5574" xr:uid="{00000000-0005-0000-0000-00002C320000}"/>
    <cellStyle name="Normal 2 9 3 4 9 2" xfId="17350" xr:uid="{00000000-0005-0000-0000-00002D320000}"/>
    <cellStyle name="Normal 2 9 3 4 9 2 2" xfId="40919" xr:uid="{00000000-0005-0000-0000-00002E320000}"/>
    <cellStyle name="Normal 2 9 3 4 9 3" xfId="11462" xr:uid="{00000000-0005-0000-0000-00002F320000}"/>
    <cellStyle name="Normal 2 9 3 4 9 3 2" xfId="35031" xr:uid="{00000000-0005-0000-0000-000030320000}"/>
    <cellStyle name="Normal 2 9 3 4 9 4" xfId="23238" xr:uid="{00000000-0005-0000-0000-000031320000}"/>
    <cellStyle name="Normal 2 9 3 4 9 5" xfId="29143" xr:uid="{00000000-0005-0000-0000-000032320000}"/>
    <cellStyle name="Normal 2 9 3 5" xfId="676" xr:uid="{00000000-0005-0000-0000-000033320000}"/>
    <cellStyle name="Normal 2 9 3 5 10" xfId="6590" xr:uid="{00000000-0005-0000-0000-000034320000}"/>
    <cellStyle name="Normal 2 9 3 5 10 2" xfId="30159" xr:uid="{00000000-0005-0000-0000-000035320000}"/>
    <cellStyle name="Normal 2 9 3 5 11" xfId="18366" xr:uid="{00000000-0005-0000-0000-000036320000}"/>
    <cellStyle name="Normal 2 9 3 5 12" xfId="24271" xr:uid="{00000000-0005-0000-0000-000037320000}"/>
    <cellStyle name="Normal 2 9 3 5 13" xfId="41935" xr:uid="{00000000-0005-0000-0000-000038320000}"/>
    <cellStyle name="Normal 2 9 3 5 2" xfId="1437" xr:uid="{00000000-0005-0000-0000-000039320000}"/>
    <cellStyle name="Normal 2 9 3 5 2 2" xfId="13214" xr:uid="{00000000-0005-0000-0000-00003A320000}"/>
    <cellStyle name="Normal 2 9 3 5 2 2 2" xfId="36783" xr:uid="{00000000-0005-0000-0000-00003B320000}"/>
    <cellStyle name="Normal 2 9 3 5 2 3" xfId="7326" xr:uid="{00000000-0005-0000-0000-00003C320000}"/>
    <cellStyle name="Normal 2 9 3 5 2 3 2" xfId="30895" xr:uid="{00000000-0005-0000-0000-00003D320000}"/>
    <cellStyle name="Normal 2 9 3 5 2 4" xfId="19102" xr:uid="{00000000-0005-0000-0000-00003E320000}"/>
    <cellStyle name="Normal 2 9 3 5 2 5" xfId="25007" xr:uid="{00000000-0005-0000-0000-00003F320000}"/>
    <cellStyle name="Normal 2 9 3 5 3" xfId="2174" xr:uid="{00000000-0005-0000-0000-000040320000}"/>
    <cellStyle name="Normal 2 9 3 5 3 2" xfId="13950" xr:uid="{00000000-0005-0000-0000-000041320000}"/>
    <cellStyle name="Normal 2 9 3 5 3 2 2" xfId="37519" xr:uid="{00000000-0005-0000-0000-000042320000}"/>
    <cellStyle name="Normal 2 9 3 5 3 3" xfId="8062" xr:uid="{00000000-0005-0000-0000-000043320000}"/>
    <cellStyle name="Normal 2 9 3 5 3 3 2" xfId="31631" xr:uid="{00000000-0005-0000-0000-000044320000}"/>
    <cellStyle name="Normal 2 9 3 5 3 4" xfId="19838" xr:uid="{00000000-0005-0000-0000-000045320000}"/>
    <cellStyle name="Normal 2 9 3 5 3 5" xfId="25743" xr:uid="{00000000-0005-0000-0000-000046320000}"/>
    <cellStyle name="Normal 2 9 3 5 4" xfId="2910" xr:uid="{00000000-0005-0000-0000-000047320000}"/>
    <cellStyle name="Normal 2 9 3 5 4 2" xfId="14686" xr:uid="{00000000-0005-0000-0000-000048320000}"/>
    <cellStyle name="Normal 2 9 3 5 4 2 2" xfId="38255" xr:uid="{00000000-0005-0000-0000-000049320000}"/>
    <cellStyle name="Normal 2 9 3 5 4 3" xfId="8798" xr:uid="{00000000-0005-0000-0000-00004A320000}"/>
    <cellStyle name="Normal 2 9 3 5 4 3 2" xfId="32367" xr:uid="{00000000-0005-0000-0000-00004B320000}"/>
    <cellStyle name="Normal 2 9 3 5 4 4" xfId="20574" xr:uid="{00000000-0005-0000-0000-00004C320000}"/>
    <cellStyle name="Normal 2 9 3 5 4 5" xfId="26479" xr:uid="{00000000-0005-0000-0000-00004D320000}"/>
    <cellStyle name="Normal 2 9 3 5 5" xfId="3646" xr:uid="{00000000-0005-0000-0000-00004E320000}"/>
    <cellStyle name="Normal 2 9 3 5 5 2" xfId="15422" xr:uid="{00000000-0005-0000-0000-00004F320000}"/>
    <cellStyle name="Normal 2 9 3 5 5 2 2" xfId="38991" xr:uid="{00000000-0005-0000-0000-000050320000}"/>
    <cellStyle name="Normal 2 9 3 5 5 3" xfId="9534" xr:uid="{00000000-0005-0000-0000-000051320000}"/>
    <cellStyle name="Normal 2 9 3 5 5 3 2" xfId="33103" xr:uid="{00000000-0005-0000-0000-000052320000}"/>
    <cellStyle name="Normal 2 9 3 5 5 4" xfId="21310" xr:uid="{00000000-0005-0000-0000-000053320000}"/>
    <cellStyle name="Normal 2 9 3 5 5 5" xfId="27215" xr:uid="{00000000-0005-0000-0000-000054320000}"/>
    <cellStyle name="Normal 2 9 3 5 6" xfId="4382" xr:uid="{00000000-0005-0000-0000-000055320000}"/>
    <cellStyle name="Normal 2 9 3 5 6 2" xfId="16158" xr:uid="{00000000-0005-0000-0000-000056320000}"/>
    <cellStyle name="Normal 2 9 3 5 6 2 2" xfId="39727" xr:uid="{00000000-0005-0000-0000-000057320000}"/>
    <cellStyle name="Normal 2 9 3 5 6 3" xfId="10270" xr:uid="{00000000-0005-0000-0000-000058320000}"/>
    <cellStyle name="Normal 2 9 3 5 6 3 2" xfId="33839" xr:uid="{00000000-0005-0000-0000-000059320000}"/>
    <cellStyle name="Normal 2 9 3 5 6 4" xfId="22046" xr:uid="{00000000-0005-0000-0000-00005A320000}"/>
    <cellStyle name="Normal 2 9 3 5 6 5" xfId="27951" xr:uid="{00000000-0005-0000-0000-00005B320000}"/>
    <cellStyle name="Normal 2 9 3 5 7" xfId="5118" xr:uid="{00000000-0005-0000-0000-00005C320000}"/>
    <cellStyle name="Normal 2 9 3 5 7 2" xfId="16894" xr:uid="{00000000-0005-0000-0000-00005D320000}"/>
    <cellStyle name="Normal 2 9 3 5 7 2 2" xfId="40463" xr:uid="{00000000-0005-0000-0000-00005E320000}"/>
    <cellStyle name="Normal 2 9 3 5 7 3" xfId="11006" xr:uid="{00000000-0005-0000-0000-00005F320000}"/>
    <cellStyle name="Normal 2 9 3 5 7 3 2" xfId="34575" xr:uid="{00000000-0005-0000-0000-000060320000}"/>
    <cellStyle name="Normal 2 9 3 5 7 4" xfId="22782" xr:uid="{00000000-0005-0000-0000-000061320000}"/>
    <cellStyle name="Normal 2 9 3 5 7 5" xfId="28687" xr:uid="{00000000-0005-0000-0000-000062320000}"/>
    <cellStyle name="Normal 2 9 3 5 8" xfId="5854" xr:uid="{00000000-0005-0000-0000-000063320000}"/>
    <cellStyle name="Normal 2 9 3 5 8 2" xfId="17630" xr:uid="{00000000-0005-0000-0000-000064320000}"/>
    <cellStyle name="Normal 2 9 3 5 8 2 2" xfId="41199" xr:uid="{00000000-0005-0000-0000-000065320000}"/>
    <cellStyle name="Normal 2 9 3 5 8 3" xfId="11742" xr:uid="{00000000-0005-0000-0000-000066320000}"/>
    <cellStyle name="Normal 2 9 3 5 8 3 2" xfId="35311" xr:uid="{00000000-0005-0000-0000-000067320000}"/>
    <cellStyle name="Normal 2 9 3 5 8 4" xfId="23518" xr:uid="{00000000-0005-0000-0000-000068320000}"/>
    <cellStyle name="Normal 2 9 3 5 8 5" xfId="29423" xr:uid="{00000000-0005-0000-0000-000069320000}"/>
    <cellStyle name="Normal 2 9 3 5 9" xfId="12478" xr:uid="{00000000-0005-0000-0000-00006A320000}"/>
    <cellStyle name="Normal 2 9 3 5 9 2" xfId="36047" xr:uid="{00000000-0005-0000-0000-00006B320000}"/>
    <cellStyle name="Normal 2 9 3 6" xfId="545" xr:uid="{00000000-0005-0000-0000-00006C320000}"/>
    <cellStyle name="Normal 2 9 3 6 10" xfId="6459" xr:uid="{00000000-0005-0000-0000-00006D320000}"/>
    <cellStyle name="Normal 2 9 3 6 10 2" xfId="30028" xr:uid="{00000000-0005-0000-0000-00006E320000}"/>
    <cellStyle name="Normal 2 9 3 6 11" xfId="18235" xr:uid="{00000000-0005-0000-0000-00006F320000}"/>
    <cellStyle name="Normal 2 9 3 6 12" xfId="24140" xr:uid="{00000000-0005-0000-0000-000070320000}"/>
    <cellStyle name="Normal 2 9 3 6 13" xfId="41804" xr:uid="{00000000-0005-0000-0000-000071320000}"/>
    <cellStyle name="Normal 2 9 3 6 2" xfId="1306" xr:uid="{00000000-0005-0000-0000-000072320000}"/>
    <cellStyle name="Normal 2 9 3 6 2 2" xfId="13083" xr:uid="{00000000-0005-0000-0000-000073320000}"/>
    <cellStyle name="Normal 2 9 3 6 2 2 2" xfId="36652" xr:uid="{00000000-0005-0000-0000-000074320000}"/>
    <cellStyle name="Normal 2 9 3 6 2 3" xfId="7195" xr:uid="{00000000-0005-0000-0000-000075320000}"/>
    <cellStyle name="Normal 2 9 3 6 2 3 2" xfId="30764" xr:uid="{00000000-0005-0000-0000-000076320000}"/>
    <cellStyle name="Normal 2 9 3 6 2 4" xfId="18971" xr:uid="{00000000-0005-0000-0000-000077320000}"/>
    <cellStyle name="Normal 2 9 3 6 2 5" xfId="24876" xr:uid="{00000000-0005-0000-0000-000078320000}"/>
    <cellStyle name="Normal 2 9 3 6 3" xfId="2043" xr:uid="{00000000-0005-0000-0000-000079320000}"/>
    <cellStyle name="Normal 2 9 3 6 3 2" xfId="13819" xr:uid="{00000000-0005-0000-0000-00007A320000}"/>
    <cellStyle name="Normal 2 9 3 6 3 2 2" xfId="37388" xr:uid="{00000000-0005-0000-0000-00007B320000}"/>
    <cellStyle name="Normal 2 9 3 6 3 3" xfId="7931" xr:uid="{00000000-0005-0000-0000-00007C320000}"/>
    <cellStyle name="Normal 2 9 3 6 3 3 2" xfId="31500" xr:uid="{00000000-0005-0000-0000-00007D320000}"/>
    <cellStyle name="Normal 2 9 3 6 3 4" xfId="19707" xr:uid="{00000000-0005-0000-0000-00007E320000}"/>
    <cellStyle name="Normal 2 9 3 6 3 5" xfId="25612" xr:uid="{00000000-0005-0000-0000-00007F320000}"/>
    <cellStyle name="Normal 2 9 3 6 4" xfId="2779" xr:uid="{00000000-0005-0000-0000-000080320000}"/>
    <cellStyle name="Normal 2 9 3 6 4 2" xfId="14555" xr:uid="{00000000-0005-0000-0000-000081320000}"/>
    <cellStyle name="Normal 2 9 3 6 4 2 2" xfId="38124" xr:uid="{00000000-0005-0000-0000-000082320000}"/>
    <cellStyle name="Normal 2 9 3 6 4 3" xfId="8667" xr:uid="{00000000-0005-0000-0000-000083320000}"/>
    <cellStyle name="Normal 2 9 3 6 4 3 2" xfId="32236" xr:uid="{00000000-0005-0000-0000-000084320000}"/>
    <cellStyle name="Normal 2 9 3 6 4 4" xfId="20443" xr:uid="{00000000-0005-0000-0000-000085320000}"/>
    <cellStyle name="Normal 2 9 3 6 4 5" xfId="26348" xr:uid="{00000000-0005-0000-0000-000086320000}"/>
    <cellStyle name="Normal 2 9 3 6 5" xfId="3515" xr:uid="{00000000-0005-0000-0000-000087320000}"/>
    <cellStyle name="Normal 2 9 3 6 5 2" xfId="15291" xr:uid="{00000000-0005-0000-0000-000088320000}"/>
    <cellStyle name="Normal 2 9 3 6 5 2 2" xfId="38860" xr:uid="{00000000-0005-0000-0000-000089320000}"/>
    <cellStyle name="Normal 2 9 3 6 5 3" xfId="9403" xr:uid="{00000000-0005-0000-0000-00008A320000}"/>
    <cellStyle name="Normal 2 9 3 6 5 3 2" xfId="32972" xr:uid="{00000000-0005-0000-0000-00008B320000}"/>
    <cellStyle name="Normal 2 9 3 6 5 4" xfId="21179" xr:uid="{00000000-0005-0000-0000-00008C320000}"/>
    <cellStyle name="Normal 2 9 3 6 5 5" xfId="27084" xr:uid="{00000000-0005-0000-0000-00008D320000}"/>
    <cellStyle name="Normal 2 9 3 6 6" xfId="4251" xr:uid="{00000000-0005-0000-0000-00008E320000}"/>
    <cellStyle name="Normal 2 9 3 6 6 2" xfId="16027" xr:uid="{00000000-0005-0000-0000-00008F320000}"/>
    <cellStyle name="Normal 2 9 3 6 6 2 2" xfId="39596" xr:uid="{00000000-0005-0000-0000-000090320000}"/>
    <cellStyle name="Normal 2 9 3 6 6 3" xfId="10139" xr:uid="{00000000-0005-0000-0000-000091320000}"/>
    <cellStyle name="Normal 2 9 3 6 6 3 2" xfId="33708" xr:uid="{00000000-0005-0000-0000-000092320000}"/>
    <cellStyle name="Normal 2 9 3 6 6 4" xfId="21915" xr:uid="{00000000-0005-0000-0000-000093320000}"/>
    <cellStyle name="Normal 2 9 3 6 6 5" xfId="27820" xr:uid="{00000000-0005-0000-0000-000094320000}"/>
    <cellStyle name="Normal 2 9 3 6 7" xfId="4987" xr:uid="{00000000-0005-0000-0000-000095320000}"/>
    <cellStyle name="Normal 2 9 3 6 7 2" xfId="16763" xr:uid="{00000000-0005-0000-0000-000096320000}"/>
    <cellStyle name="Normal 2 9 3 6 7 2 2" xfId="40332" xr:uid="{00000000-0005-0000-0000-000097320000}"/>
    <cellStyle name="Normal 2 9 3 6 7 3" xfId="10875" xr:uid="{00000000-0005-0000-0000-000098320000}"/>
    <cellStyle name="Normal 2 9 3 6 7 3 2" xfId="34444" xr:uid="{00000000-0005-0000-0000-000099320000}"/>
    <cellStyle name="Normal 2 9 3 6 7 4" xfId="22651" xr:uid="{00000000-0005-0000-0000-00009A320000}"/>
    <cellStyle name="Normal 2 9 3 6 7 5" xfId="28556" xr:uid="{00000000-0005-0000-0000-00009B320000}"/>
    <cellStyle name="Normal 2 9 3 6 8" xfId="5723" xr:uid="{00000000-0005-0000-0000-00009C320000}"/>
    <cellStyle name="Normal 2 9 3 6 8 2" xfId="17499" xr:uid="{00000000-0005-0000-0000-00009D320000}"/>
    <cellStyle name="Normal 2 9 3 6 8 2 2" xfId="41068" xr:uid="{00000000-0005-0000-0000-00009E320000}"/>
    <cellStyle name="Normal 2 9 3 6 8 3" xfId="11611" xr:uid="{00000000-0005-0000-0000-00009F320000}"/>
    <cellStyle name="Normal 2 9 3 6 8 3 2" xfId="35180" xr:uid="{00000000-0005-0000-0000-0000A0320000}"/>
    <cellStyle name="Normal 2 9 3 6 8 4" xfId="23387" xr:uid="{00000000-0005-0000-0000-0000A1320000}"/>
    <cellStyle name="Normal 2 9 3 6 8 5" xfId="29292" xr:uid="{00000000-0005-0000-0000-0000A2320000}"/>
    <cellStyle name="Normal 2 9 3 6 9" xfId="12347" xr:uid="{00000000-0005-0000-0000-0000A3320000}"/>
    <cellStyle name="Normal 2 9 3 6 9 2" xfId="35916" xr:uid="{00000000-0005-0000-0000-0000A4320000}"/>
    <cellStyle name="Normal 2 9 3 7" xfId="993" xr:uid="{00000000-0005-0000-0000-0000A5320000}"/>
    <cellStyle name="Normal 2 9 3 7 2" xfId="12772" xr:uid="{00000000-0005-0000-0000-0000A6320000}"/>
    <cellStyle name="Normal 2 9 3 7 2 2" xfId="36341" xr:uid="{00000000-0005-0000-0000-0000A7320000}"/>
    <cellStyle name="Normal 2 9 3 7 3" xfId="6884" xr:uid="{00000000-0005-0000-0000-0000A8320000}"/>
    <cellStyle name="Normal 2 9 3 7 3 2" xfId="30453" xr:uid="{00000000-0005-0000-0000-0000A9320000}"/>
    <cellStyle name="Normal 2 9 3 7 4" xfId="18660" xr:uid="{00000000-0005-0000-0000-0000AA320000}"/>
    <cellStyle name="Normal 2 9 3 7 5" xfId="24565" xr:uid="{00000000-0005-0000-0000-0000AB320000}"/>
    <cellStyle name="Normal 2 9 3 8" xfId="1732" xr:uid="{00000000-0005-0000-0000-0000AC320000}"/>
    <cellStyle name="Normal 2 9 3 8 2" xfId="13508" xr:uid="{00000000-0005-0000-0000-0000AD320000}"/>
    <cellStyle name="Normal 2 9 3 8 2 2" xfId="37077" xr:uid="{00000000-0005-0000-0000-0000AE320000}"/>
    <cellStyle name="Normal 2 9 3 8 3" xfId="7620" xr:uid="{00000000-0005-0000-0000-0000AF320000}"/>
    <cellStyle name="Normal 2 9 3 8 3 2" xfId="31189" xr:uid="{00000000-0005-0000-0000-0000B0320000}"/>
    <cellStyle name="Normal 2 9 3 8 4" xfId="19396" xr:uid="{00000000-0005-0000-0000-0000B1320000}"/>
    <cellStyle name="Normal 2 9 3 8 5" xfId="25301" xr:uid="{00000000-0005-0000-0000-0000B2320000}"/>
    <cellStyle name="Normal 2 9 3 9" xfId="2468" xr:uid="{00000000-0005-0000-0000-0000B3320000}"/>
    <cellStyle name="Normal 2 9 3 9 2" xfId="14244" xr:uid="{00000000-0005-0000-0000-0000B4320000}"/>
    <cellStyle name="Normal 2 9 3 9 2 2" xfId="37813" xr:uid="{00000000-0005-0000-0000-0000B5320000}"/>
    <cellStyle name="Normal 2 9 3 9 3" xfId="8356" xr:uid="{00000000-0005-0000-0000-0000B6320000}"/>
    <cellStyle name="Normal 2 9 3 9 3 2" xfId="31925" xr:uid="{00000000-0005-0000-0000-0000B7320000}"/>
    <cellStyle name="Normal 2 9 3 9 4" xfId="20132" xr:uid="{00000000-0005-0000-0000-0000B8320000}"/>
    <cellStyle name="Normal 2 9 3 9 5" xfId="26037" xr:uid="{00000000-0005-0000-0000-0000B9320000}"/>
    <cellStyle name="Normal 2 9 4" xfId="292" xr:uid="{00000000-0005-0000-0000-0000BA320000}"/>
    <cellStyle name="Normal 2 9 4 10" xfId="4748" xr:uid="{00000000-0005-0000-0000-0000BB320000}"/>
    <cellStyle name="Normal 2 9 4 10 2" xfId="16524" xr:uid="{00000000-0005-0000-0000-0000BC320000}"/>
    <cellStyle name="Normal 2 9 4 10 2 2" xfId="40093" xr:uid="{00000000-0005-0000-0000-0000BD320000}"/>
    <cellStyle name="Normal 2 9 4 10 3" xfId="10636" xr:uid="{00000000-0005-0000-0000-0000BE320000}"/>
    <cellStyle name="Normal 2 9 4 10 3 2" xfId="34205" xr:uid="{00000000-0005-0000-0000-0000BF320000}"/>
    <cellStyle name="Normal 2 9 4 10 4" xfId="22412" xr:uid="{00000000-0005-0000-0000-0000C0320000}"/>
    <cellStyle name="Normal 2 9 4 10 5" xfId="28317" xr:uid="{00000000-0005-0000-0000-0000C1320000}"/>
    <cellStyle name="Normal 2 9 4 11" xfId="5484" xr:uid="{00000000-0005-0000-0000-0000C2320000}"/>
    <cellStyle name="Normal 2 9 4 11 2" xfId="17260" xr:uid="{00000000-0005-0000-0000-0000C3320000}"/>
    <cellStyle name="Normal 2 9 4 11 2 2" xfId="40829" xr:uid="{00000000-0005-0000-0000-0000C4320000}"/>
    <cellStyle name="Normal 2 9 4 11 3" xfId="11372" xr:uid="{00000000-0005-0000-0000-0000C5320000}"/>
    <cellStyle name="Normal 2 9 4 11 3 2" xfId="34941" xr:uid="{00000000-0005-0000-0000-0000C6320000}"/>
    <cellStyle name="Normal 2 9 4 11 4" xfId="23148" xr:uid="{00000000-0005-0000-0000-0000C7320000}"/>
    <cellStyle name="Normal 2 9 4 11 5" xfId="29053" xr:uid="{00000000-0005-0000-0000-0000C8320000}"/>
    <cellStyle name="Normal 2 9 4 12" xfId="12108" xr:uid="{00000000-0005-0000-0000-0000C9320000}"/>
    <cellStyle name="Normal 2 9 4 12 2" xfId="35677" xr:uid="{00000000-0005-0000-0000-0000CA320000}"/>
    <cellStyle name="Normal 2 9 4 13" xfId="6220" xr:uid="{00000000-0005-0000-0000-0000CB320000}"/>
    <cellStyle name="Normal 2 9 4 13 2" xfId="29789" xr:uid="{00000000-0005-0000-0000-0000CC320000}"/>
    <cellStyle name="Normal 2 9 4 14" xfId="17996" xr:uid="{00000000-0005-0000-0000-0000CD320000}"/>
    <cellStyle name="Normal 2 9 4 15" xfId="23901" xr:uid="{00000000-0005-0000-0000-0000CE320000}"/>
    <cellStyle name="Normal 2 9 4 16" xfId="41565" xr:uid="{00000000-0005-0000-0000-0000CF320000}"/>
    <cellStyle name="Normal 2 9 4 2" xfId="397" xr:uid="{00000000-0005-0000-0000-0000D0320000}"/>
    <cellStyle name="Normal 2 9 4 2 10" xfId="12201" xr:uid="{00000000-0005-0000-0000-0000D1320000}"/>
    <cellStyle name="Normal 2 9 4 2 10 2" xfId="35770" xr:uid="{00000000-0005-0000-0000-0000D2320000}"/>
    <cellStyle name="Normal 2 9 4 2 11" xfId="6313" xr:uid="{00000000-0005-0000-0000-0000D3320000}"/>
    <cellStyle name="Normal 2 9 4 2 11 2" xfId="29882" xr:uid="{00000000-0005-0000-0000-0000D4320000}"/>
    <cellStyle name="Normal 2 9 4 2 12" xfId="18089" xr:uid="{00000000-0005-0000-0000-0000D5320000}"/>
    <cellStyle name="Normal 2 9 4 2 13" xfId="23994" xr:uid="{00000000-0005-0000-0000-0000D6320000}"/>
    <cellStyle name="Normal 2 9 4 2 14" xfId="41658" xr:uid="{00000000-0005-0000-0000-0000D7320000}"/>
    <cellStyle name="Normal 2 9 4 2 2" xfId="842" xr:uid="{00000000-0005-0000-0000-0000D8320000}"/>
    <cellStyle name="Normal 2 9 4 2 2 10" xfId="6755" xr:uid="{00000000-0005-0000-0000-0000D9320000}"/>
    <cellStyle name="Normal 2 9 4 2 2 10 2" xfId="30324" xr:uid="{00000000-0005-0000-0000-0000DA320000}"/>
    <cellStyle name="Normal 2 9 4 2 2 11" xfId="18531" xr:uid="{00000000-0005-0000-0000-0000DB320000}"/>
    <cellStyle name="Normal 2 9 4 2 2 12" xfId="24436" xr:uid="{00000000-0005-0000-0000-0000DC320000}"/>
    <cellStyle name="Normal 2 9 4 2 2 13" xfId="42100" xr:uid="{00000000-0005-0000-0000-0000DD320000}"/>
    <cellStyle name="Normal 2 9 4 2 2 2" xfId="1602" xr:uid="{00000000-0005-0000-0000-0000DE320000}"/>
    <cellStyle name="Normal 2 9 4 2 2 2 2" xfId="13379" xr:uid="{00000000-0005-0000-0000-0000DF320000}"/>
    <cellStyle name="Normal 2 9 4 2 2 2 2 2" xfId="36948" xr:uid="{00000000-0005-0000-0000-0000E0320000}"/>
    <cellStyle name="Normal 2 9 4 2 2 2 3" xfId="7491" xr:uid="{00000000-0005-0000-0000-0000E1320000}"/>
    <cellStyle name="Normal 2 9 4 2 2 2 3 2" xfId="31060" xr:uid="{00000000-0005-0000-0000-0000E2320000}"/>
    <cellStyle name="Normal 2 9 4 2 2 2 4" xfId="19267" xr:uid="{00000000-0005-0000-0000-0000E3320000}"/>
    <cellStyle name="Normal 2 9 4 2 2 2 5" xfId="25172" xr:uid="{00000000-0005-0000-0000-0000E4320000}"/>
    <cellStyle name="Normal 2 9 4 2 2 3" xfId="2339" xr:uid="{00000000-0005-0000-0000-0000E5320000}"/>
    <cellStyle name="Normal 2 9 4 2 2 3 2" xfId="14115" xr:uid="{00000000-0005-0000-0000-0000E6320000}"/>
    <cellStyle name="Normal 2 9 4 2 2 3 2 2" xfId="37684" xr:uid="{00000000-0005-0000-0000-0000E7320000}"/>
    <cellStyle name="Normal 2 9 4 2 2 3 3" xfId="8227" xr:uid="{00000000-0005-0000-0000-0000E8320000}"/>
    <cellStyle name="Normal 2 9 4 2 2 3 3 2" xfId="31796" xr:uid="{00000000-0005-0000-0000-0000E9320000}"/>
    <cellStyle name="Normal 2 9 4 2 2 3 4" xfId="20003" xr:uid="{00000000-0005-0000-0000-0000EA320000}"/>
    <cellStyle name="Normal 2 9 4 2 2 3 5" xfId="25908" xr:uid="{00000000-0005-0000-0000-0000EB320000}"/>
    <cellStyle name="Normal 2 9 4 2 2 4" xfId="3075" xr:uid="{00000000-0005-0000-0000-0000EC320000}"/>
    <cellStyle name="Normal 2 9 4 2 2 4 2" xfId="14851" xr:uid="{00000000-0005-0000-0000-0000ED320000}"/>
    <cellStyle name="Normal 2 9 4 2 2 4 2 2" xfId="38420" xr:uid="{00000000-0005-0000-0000-0000EE320000}"/>
    <cellStyle name="Normal 2 9 4 2 2 4 3" xfId="8963" xr:uid="{00000000-0005-0000-0000-0000EF320000}"/>
    <cellStyle name="Normal 2 9 4 2 2 4 3 2" xfId="32532" xr:uid="{00000000-0005-0000-0000-0000F0320000}"/>
    <cellStyle name="Normal 2 9 4 2 2 4 4" xfId="20739" xr:uid="{00000000-0005-0000-0000-0000F1320000}"/>
    <cellStyle name="Normal 2 9 4 2 2 4 5" xfId="26644" xr:uid="{00000000-0005-0000-0000-0000F2320000}"/>
    <cellStyle name="Normal 2 9 4 2 2 5" xfId="3811" xr:uid="{00000000-0005-0000-0000-0000F3320000}"/>
    <cellStyle name="Normal 2 9 4 2 2 5 2" xfId="15587" xr:uid="{00000000-0005-0000-0000-0000F4320000}"/>
    <cellStyle name="Normal 2 9 4 2 2 5 2 2" xfId="39156" xr:uid="{00000000-0005-0000-0000-0000F5320000}"/>
    <cellStyle name="Normal 2 9 4 2 2 5 3" xfId="9699" xr:uid="{00000000-0005-0000-0000-0000F6320000}"/>
    <cellStyle name="Normal 2 9 4 2 2 5 3 2" xfId="33268" xr:uid="{00000000-0005-0000-0000-0000F7320000}"/>
    <cellStyle name="Normal 2 9 4 2 2 5 4" xfId="21475" xr:uid="{00000000-0005-0000-0000-0000F8320000}"/>
    <cellStyle name="Normal 2 9 4 2 2 5 5" xfId="27380" xr:uid="{00000000-0005-0000-0000-0000F9320000}"/>
    <cellStyle name="Normal 2 9 4 2 2 6" xfId="4547" xr:uid="{00000000-0005-0000-0000-0000FA320000}"/>
    <cellStyle name="Normal 2 9 4 2 2 6 2" xfId="16323" xr:uid="{00000000-0005-0000-0000-0000FB320000}"/>
    <cellStyle name="Normal 2 9 4 2 2 6 2 2" xfId="39892" xr:uid="{00000000-0005-0000-0000-0000FC320000}"/>
    <cellStyle name="Normal 2 9 4 2 2 6 3" xfId="10435" xr:uid="{00000000-0005-0000-0000-0000FD320000}"/>
    <cellStyle name="Normal 2 9 4 2 2 6 3 2" xfId="34004" xr:uid="{00000000-0005-0000-0000-0000FE320000}"/>
    <cellStyle name="Normal 2 9 4 2 2 6 4" xfId="22211" xr:uid="{00000000-0005-0000-0000-0000FF320000}"/>
    <cellStyle name="Normal 2 9 4 2 2 6 5" xfId="28116" xr:uid="{00000000-0005-0000-0000-000000330000}"/>
    <cellStyle name="Normal 2 9 4 2 2 7" xfId="5283" xr:uid="{00000000-0005-0000-0000-000001330000}"/>
    <cellStyle name="Normal 2 9 4 2 2 7 2" xfId="17059" xr:uid="{00000000-0005-0000-0000-000002330000}"/>
    <cellStyle name="Normal 2 9 4 2 2 7 2 2" xfId="40628" xr:uid="{00000000-0005-0000-0000-000003330000}"/>
    <cellStyle name="Normal 2 9 4 2 2 7 3" xfId="11171" xr:uid="{00000000-0005-0000-0000-000004330000}"/>
    <cellStyle name="Normal 2 9 4 2 2 7 3 2" xfId="34740" xr:uid="{00000000-0005-0000-0000-000005330000}"/>
    <cellStyle name="Normal 2 9 4 2 2 7 4" xfId="22947" xr:uid="{00000000-0005-0000-0000-000006330000}"/>
    <cellStyle name="Normal 2 9 4 2 2 7 5" xfId="28852" xr:uid="{00000000-0005-0000-0000-000007330000}"/>
    <cellStyle name="Normal 2 9 4 2 2 8" xfId="6019" xr:uid="{00000000-0005-0000-0000-000008330000}"/>
    <cellStyle name="Normal 2 9 4 2 2 8 2" xfId="17795" xr:uid="{00000000-0005-0000-0000-000009330000}"/>
    <cellStyle name="Normal 2 9 4 2 2 8 2 2" xfId="41364" xr:uid="{00000000-0005-0000-0000-00000A330000}"/>
    <cellStyle name="Normal 2 9 4 2 2 8 3" xfId="11907" xr:uid="{00000000-0005-0000-0000-00000B330000}"/>
    <cellStyle name="Normal 2 9 4 2 2 8 3 2" xfId="35476" xr:uid="{00000000-0005-0000-0000-00000C330000}"/>
    <cellStyle name="Normal 2 9 4 2 2 8 4" xfId="23683" xr:uid="{00000000-0005-0000-0000-00000D330000}"/>
    <cellStyle name="Normal 2 9 4 2 2 8 5" xfId="29588" xr:uid="{00000000-0005-0000-0000-00000E330000}"/>
    <cellStyle name="Normal 2 9 4 2 2 9" xfId="12643" xr:uid="{00000000-0005-0000-0000-00000F330000}"/>
    <cellStyle name="Normal 2 9 4 2 2 9 2" xfId="36212" xr:uid="{00000000-0005-0000-0000-000010330000}"/>
    <cellStyle name="Normal 2 9 4 2 3" xfId="1159" xr:uid="{00000000-0005-0000-0000-000011330000}"/>
    <cellStyle name="Normal 2 9 4 2 3 2" xfId="12937" xr:uid="{00000000-0005-0000-0000-000012330000}"/>
    <cellStyle name="Normal 2 9 4 2 3 2 2" xfId="36506" xr:uid="{00000000-0005-0000-0000-000013330000}"/>
    <cellStyle name="Normal 2 9 4 2 3 3" xfId="7049" xr:uid="{00000000-0005-0000-0000-000014330000}"/>
    <cellStyle name="Normal 2 9 4 2 3 3 2" xfId="30618" xr:uid="{00000000-0005-0000-0000-000015330000}"/>
    <cellStyle name="Normal 2 9 4 2 3 4" xfId="18825" xr:uid="{00000000-0005-0000-0000-000016330000}"/>
    <cellStyle name="Normal 2 9 4 2 3 5" xfId="24730" xr:uid="{00000000-0005-0000-0000-000017330000}"/>
    <cellStyle name="Normal 2 9 4 2 4" xfId="1897" xr:uid="{00000000-0005-0000-0000-000018330000}"/>
    <cellStyle name="Normal 2 9 4 2 4 2" xfId="13673" xr:uid="{00000000-0005-0000-0000-000019330000}"/>
    <cellStyle name="Normal 2 9 4 2 4 2 2" xfId="37242" xr:uid="{00000000-0005-0000-0000-00001A330000}"/>
    <cellStyle name="Normal 2 9 4 2 4 3" xfId="7785" xr:uid="{00000000-0005-0000-0000-00001B330000}"/>
    <cellStyle name="Normal 2 9 4 2 4 3 2" xfId="31354" xr:uid="{00000000-0005-0000-0000-00001C330000}"/>
    <cellStyle name="Normal 2 9 4 2 4 4" xfId="19561" xr:uid="{00000000-0005-0000-0000-00001D330000}"/>
    <cellStyle name="Normal 2 9 4 2 4 5" xfId="25466" xr:uid="{00000000-0005-0000-0000-00001E330000}"/>
    <cellStyle name="Normal 2 9 4 2 5" xfId="2633" xr:uid="{00000000-0005-0000-0000-00001F330000}"/>
    <cellStyle name="Normal 2 9 4 2 5 2" xfId="14409" xr:uid="{00000000-0005-0000-0000-000020330000}"/>
    <cellStyle name="Normal 2 9 4 2 5 2 2" xfId="37978" xr:uid="{00000000-0005-0000-0000-000021330000}"/>
    <cellStyle name="Normal 2 9 4 2 5 3" xfId="8521" xr:uid="{00000000-0005-0000-0000-000022330000}"/>
    <cellStyle name="Normal 2 9 4 2 5 3 2" xfId="32090" xr:uid="{00000000-0005-0000-0000-000023330000}"/>
    <cellStyle name="Normal 2 9 4 2 5 4" xfId="20297" xr:uid="{00000000-0005-0000-0000-000024330000}"/>
    <cellStyle name="Normal 2 9 4 2 5 5" xfId="26202" xr:uid="{00000000-0005-0000-0000-000025330000}"/>
    <cellStyle name="Normal 2 9 4 2 6" xfId="3369" xr:uid="{00000000-0005-0000-0000-000026330000}"/>
    <cellStyle name="Normal 2 9 4 2 6 2" xfId="15145" xr:uid="{00000000-0005-0000-0000-000027330000}"/>
    <cellStyle name="Normal 2 9 4 2 6 2 2" xfId="38714" xr:uid="{00000000-0005-0000-0000-000028330000}"/>
    <cellStyle name="Normal 2 9 4 2 6 3" xfId="9257" xr:uid="{00000000-0005-0000-0000-000029330000}"/>
    <cellStyle name="Normal 2 9 4 2 6 3 2" xfId="32826" xr:uid="{00000000-0005-0000-0000-00002A330000}"/>
    <cellStyle name="Normal 2 9 4 2 6 4" xfId="21033" xr:uid="{00000000-0005-0000-0000-00002B330000}"/>
    <cellStyle name="Normal 2 9 4 2 6 5" xfId="26938" xr:uid="{00000000-0005-0000-0000-00002C330000}"/>
    <cellStyle name="Normal 2 9 4 2 7" xfId="4105" xr:uid="{00000000-0005-0000-0000-00002D330000}"/>
    <cellStyle name="Normal 2 9 4 2 7 2" xfId="15881" xr:uid="{00000000-0005-0000-0000-00002E330000}"/>
    <cellStyle name="Normal 2 9 4 2 7 2 2" xfId="39450" xr:uid="{00000000-0005-0000-0000-00002F330000}"/>
    <cellStyle name="Normal 2 9 4 2 7 3" xfId="9993" xr:uid="{00000000-0005-0000-0000-000030330000}"/>
    <cellStyle name="Normal 2 9 4 2 7 3 2" xfId="33562" xr:uid="{00000000-0005-0000-0000-000031330000}"/>
    <cellStyle name="Normal 2 9 4 2 7 4" xfId="21769" xr:uid="{00000000-0005-0000-0000-000032330000}"/>
    <cellStyle name="Normal 2 9 4 2 7 5" xfId="27674" xr:uid="{00000000-0005-0000-0000-000033330000}"/>
    <cellStyle name="Normal 2 9 4 2 8" xfId="4841" xr:uid="{00000000-0005-0000-0000-000034330000}"/>
    <cellStyle name="Normal 2 9 4 2 8 2" xfId="16617" xr:uid="{00000000-0005-0000-0000-000035330000}"/>
    <cellStyle name="Normal 2 9 4 2 8 2 2" xfId="40186" xr:uid="{00000000-0005-0000-0000-000036330000}"/>
    <cellStyle name="Normal 2 9 4 2 8 3" xfId="10729" xr:uid="{00000000-0005-0000-0000-000037330000}"/>
    <cellStyle name="Normal 2 9 4 2 8 3 2" xfId="34298" xr:uid="{00000000-0005-0000-0000-000038330000}"/>
    <cellStyle name="Normal 2 9 4 2 8 4" xfId="22505" xr:uid="{00000000-0005-0000-0000-000039330000}"/>
    <cellStyle name="Normal 2 9 4 2 8 5" xfId="28410" xr:uid="{00000000-0005-0000-0000-00003A330000}"/>
    <cellStyle name="Normal 2 9 4 2 9" xfId="5577" xr:uid="{00000000-0005-0000-0000-00003B330000}"/>
    <cellStyle name="Normal 2 9 4 2 9 2" xfId="17353" xr:uid="{00000000-0005-0000-0000-00003C330000}"/>
    <cellStyle name="Normal 2 9 4 2 9 2 2" xfId="40922" xr:uid="{00000000-0005-0000-0000-00003D330000}"/>
    <cellStyle name="Normal 2 9 4 2 9 3" xfId="11465" xr:uid="{00000000-0005-0000-0000-00003E330000}"/>
    <cellStyle name="Normal 2 9 4 2 9 3 2" xfId="35034" xr:uid="{00000000-0005-0000-0000-00003F330000}"/>
    <cellStyle name="Normal 2 9 4 2 9 4" xfId="23241" xr:uid="{00000000-0005-0000-0000-000040330000}"/>
    <cellStyle name="Normal 2 9 4 2 9 5" xfId="29146" xr:uid="{00000000-0005-0000-0000-000041330000}"/>
    <cellStyle name="Normal 2 9 4 3" xfId="748" xr:uid="{00000000-0005-0000-0000-000042330000}"/>
    <cellStyle name="Normal 2 9 4 3 10" xfId="6662" xr:uid="{00000000-0005-0000-0000-000043330000}"/>
    <cellStyle name="Normal 2 9 4 3 10 2" xfId="30231" xr:uid="{00000000-0005-0000-0000-000044330000}"/>
    <cellStyle name="Normal 2 9 4 3 11" xfId="18438" xr:uid="{00000000-0005-0000-0000-000045330000}"/>
    <cellStyle name="Normal 2 9 4 3 12" xfId="24343" xr:uid="{00000000-0005-0000-0000-000046330000}"/>
    <cellStyle name="Normal 2 9 4 3 13" xfId="42007" xr:uid="{00000000-0005-0000-0000-000047330000}"/>
    <cellStyle name="Normal 2 9 4 3 2" xfId="1509" xr:uid="{00000000-0005-0000-0000-000048330000}"/>
    <cellStyle name="Normal 2 9 4 3 2 2" xfId="13286" xr:uid="{00000000-0005-0000-0000-000049330000}"/>
    <cellStyle name="Normal 2 9 4 3 2 2 2" xfId="36855" xr:uid="{00000000-0005-0000-0000-00004A330000}"/>
    <cellStyle name="Normal 2 9 4 3 2 3" xfId="7398" xr:uid="{00000000-0005-0000-0000-00004B330000}"/>
    <cellStyle name="Normal 2 9 4 3 2 3 2" xfId="30967" xr:uid="{00000000-0005-0000-0000-00004C330000}"/>
    <cellStyle name="Normal 2 9 4 3 2 4" xfId="19174" xr:uid="{00000000-0005-0000-0000-00004D330000}"/>
    <cellStyle name="Normal 2 9 4 3 2 5" xfId="25079" xr:uid="{00000000-0005-0000-0000-00004E330000}"/>
    <cellStyle name="Normal 2 9 4 3 3" xfId="2246" xr:uid="{00000000-0005-0000-0000-00004F330000}"/>
    <cellStyle name="Normal 2 9 4 3 3 2" xfId="14022" xr:uid="{00000000-0005-0000-0000-000050330000}"/>
    <cellStyle name="Normal 2 9 4 3 3 2 2" xfId="37591" xr:uid="{00000000-0005-0000-0000-000051330000}"/>
    <cellStyle name="Normal 2 9 4 3 3 3" xfId="8134" xr:uid="{00000000-0005-0000-0000-000052330000}"/>
    <cellStyle name="Normal 2 9 4 3 3 3 2" xfId="31703" xr:uid="{00000000-0005-0000-0000-000053330000}"/>
    <cellStyle name="Normal 2 9 4 3 3 4" xfId="19910" xr:uid="{00000000-0005-0000-0000-000054330000}"/>
    <cellStyle name="Normal 2 9 4 3 3 5" xfId="25815" xr:uid="{00000000-0005-0000-0000-000055330000}"/>
    <cellStyle name="Normal 2 9 4 3 4" xfId="2982" xr:uid="{00000000-0005-0000-0000-000056330000}"/>
    <cellStyle name="Normal 2 9 4 3 4 2" xfId="14758" xr:uid="{00000000-0005-0000-0000-000057330000}"/>
    <cellStyle name="Normal 2 9 4 3 4 2 2" xfId="38327" xr:uid="{00000000-0005-0000-0000-000058330000}"/>
    <cellStyle name="Normal 2 9 4 3 4 3" xfId="8870" xr:uid="{00000000-0005-0000-0000-000059330000}"/>
    <cellStyle name="Normal 2 9 4 3 4 3 2" xfId="32439" xr:uid="{00000000-0005-0000-0000-00005A330000}"/>
    <cellStyle name="Normal 2 9 4 3 4 4" xfId="20646" xr:uid="{00000000-0005-0000-0000-00005B330000}"/>
    <cellStyle name="Normal 2 9 4 3 4 5" xfId="26551" xr:uid="{00000000-0005-0000-0000-00005C330000}"/>
    <cellStyle name="Normal 2 9 4 3 5" xfId="3718" xr:uid="{00000000-0005-0000-0000-00005D330000}"/>
    <cellStyle name="Normal 2 9 4 3 5 2" xfId="15494" xr:uid="{00000000-0005-0000-0000-00005E330000}"/>
    <cellStyle name="Normal 2 9 4 3 5 2 2" xfId="39063" xr:uid="{00000000-0005-0000-0000-00005F330000}"/>
    <cellStyle name="Normal 2 9 4 3 5 3" xfId="9606" xr:uid="{00000000-0005-0000-0000-000060330000}"/>
    <cellStyle name="Normal 2 9 4 3 5 3 2" xfId="33175" xr:uid="{00000000-0005-0000-0000-000061330000}"/>
    <cellStyle name="Normal 2 9 4 3 5 4" xfId="21382" xr:uid="{00000000-0005-0000-0000-000062330000}"/>
    <cellStyle name="Normal 2 9 4 3 5 5" xfId="27287" xr:uid="{00000000-0005-0000-0000-000063330000}"/>
    <cellStyle name="Normal 2 9 4 3 6" xfId="4454" xr:uid="{00000000-0005-0000-0000-000064330000}"/>
    <cellStyle name="Normal 2 9 4 3 6 2" xfId="16230" xr:uid="{00000000-0005-0000-0000-000065330000}"/>
    <cellStyle name="Normal 2 9 4 3 6 2 2" xfId="39799" xr:uid="{00000000-0005-0000-0000-000066330000}"/>
    <cellStyle name="Normal 2 9 4 3 6 3" xfId="10342" xr:uid="{00000000-0005-0000-0000-000067330000}"/>
    <cellStyle name="Normal 2 9 4 3 6 3 2" xfId="33911" xr:uid="{00000000-0005-0000-0000-000068330000}"/>
    <cellStyle name="Normal 2 9 4 3 6 4" xfId="22118" xr:uid="{00000000-0005-0000-0000-000069330000}"/>
    <cellStyle name="Normal 2 9 4 3 6 5" xfId="28023" xr:uid="{00000000-0005-0000-0000-00006A330000}"/>
    <cellStyle name="Normal 2 9 4 3 7" xfId="5190" xr:uid="{00000000-0005-0000-0000-00006B330000}"/>
    <cellStyle name="Normal 2 9 4 3 7 2" xfId="16966" xr:uid="{00000000-0005-0000-0000-00006C330000}"/>
    <cellStyle name="Normal 2 9 4 3 7 2 2" xfId="40535" xr:uid="{00000000-0005-0000-0000-00006D330000}"/>
    <cellStyle name="Normal 2 9 4 3 7 3" xfId="11078" xr:uid="{00000000-0005-0000-0000-00006E330000}"/>
    <cellStyle name="Normal 2 9 4 3 7 3 2" xfId="34647" xr:uid="{00000000-0005-0000-0000-00006F330000}"/>
    <cellStyle name="Normal 2 9 4 3 7 4" xfId="22854" xr:uid="{00000000-0005-0000-0000-000070330000}"/>
    <cellStyle name="Normal 2 9 4 3 7 5" xfId="28759" xr:uid="{00000000-0005-0000-0000-000071330000}"/>
    <cellStyle name="Normal 2 9 4 3 8" xfId="5926" xr:uid="{00000000-0005-0000-0000-000072330000}"/>
    <cellStyle name="Normal 2 9 4 3 8 2" xfId="17702" xr:uid="{00000000-0005-0000-0000-000073330000}"/>
    <cellStyle name="Normal 2 9 4 3 8 2 2" xfId="41271" xr:uid="{00000000-0005-0000-0000-000074330000}"/>
    <cellStyle name="Normal 2 9 4 3 8 3" xfId="11814" xr:uid="{00000000-0005-0000-0000-000075330000}"/>
    <cellStyle name="Normal 2 9 4 3 8 3 2" xfId="35383" xr:uid="{00000000-0005-0000-0000-000076330000}"/>
    <cellStyle name="Normal 2 9 4 3 8 4" xfId="23590" xr:uid="{00000000-0005-0000-0000-000077330000}"/>
    <cellStyle name="Normal 2 9 4 3 8 5" xfId="29495" xr:uid="{00000000-0005-0000-0000-000078330000}"/>
    <cellStyle name="Normal 2 9 4 3 9" xfId="12550" xr:uid="{00000000-0005-0000-0000-000079330000}"/>
    <cellStyle name="Normal 2 9 4 3 9 2" xfId="36119" xr:uid="{00000000-0005-0000-0000-00007A330000}"/>
    <cellStyle name="Normal 2 9 4 4" xfId="548" xr:uid="{00000000-0005-0000-0000-00007B330000}"/>
    <cellStyle name="Normal 2 9 4 4 10" xfId="6462" xr:uid="{00000000-0005-0000-0000-00007C330000}"/>
    <cellStyle name="Normal 2 9 4 4 10 2" xfId="30031" xr:uid="{00000000-0005-0000-0000-00007D330000}"/>
    <cellStyle name="Normal 2 9 4 4 11" xfId="18238" xr:uid="{00000000-0005-0000-0000-00007E330000}"/>
    <cellStyle name="Normal 2 9 4 4 12" xfId="24143" xr:uid="{00000000-0005-0000-0000-00007F330000}"/>
    <cellStyle name="Normal 2 9 4 4 13" xfId="41807" xr:uid="{00000000-0005-0000-0000-000080330000}"/>
    <cellStyle name="Normal 2 9 4 4 2" xfId="1309" xr:uid="{00000000-0005-0000-0000-000081330000}"/>
    <cellStyle name="Normal 2 9 4 4 2 2" xfId="13086" xr:uid="{00000000-0005-0000-0000-000082330000}"/>
    <cellStyle name="Normal 2 9 4 4 2 2 2" xfId="36655" xr:uid="{00000000-0005-0000-0000-000083330000}"/>
    <cellStyle name="Normal 2 9 4 4 2 3" xfId="7198" xr:uid="{00000000-0005-0000-0000-000084330000}"/>
    <cellStyle name="Normal 2 9 4 4 2 3 2" xfId="30767" xr:uid="{00000000-0005-0000-0000-000085330000}"/>
    <cellStyle name="Normal 2 9 4 4 2 4" xfId="18974" xr:uid="{00000000-0005-0000-0000-000086330000}"/>
    <cellStyle name="Normal 2 9 4 4 2 5" xfId="24879" xr:uid="{00000000-0005-0000-0000-000087330000}"/>
    <cellStyle name="Normal 2 9 4 4 3" xfId="2046" xr:uid="{00000000-0005-0000-0000-000088330000}"/>
    <cellStyle name="Normal 2 9 4 4 3 2" xfId="13822" xr:uid="{00000000-0005-0000-0000-000089330000}"/>
    <cellStyle name="Normal 2 9 4 4 3 2 2" xfId="37391" xr:uid="{00000000-0005-0000-0000-00008A330000}"/>
    <cellStyle name="Normal 2 9 4 4 3 3" xfId="7934" xr:uid="{00000000-0005-0000-0000-00008B330000}"/>
    <cellStyle name="Normal 2 9 4 4 3 3 2" xfId="31503" xr:uid="{00000000-0005-0000-0000-00008C330000}"/>
    <cellStyle name="Normal 2 9 4 4 3 4" xfId="19710" xr:uid="{00000000-0005-0000-0000-00008D330000}"/>
    <cellStyle name="Normal 2 9 4 4 3 5" xfId="25615" xr:uid="{00000000-0005-0000-0000-00008E330000}"/>
    <cellStyle name="Normal 2 9 4 4 4" xfId="2782" xr:uid="{00000000-0005-0000-0000-00008F330000}"/>
    <cellStyle name="Normal 2 9 4 4 4 2" xfId="14558" xr:uid="{00000000-0005-0000-0000-000090330000}"/>
    <cellStyle name="Normal 2 9 4 4 4 2 2" xfId="38127" xr:uid="{00000000-0005-0000-0000-000091330000}"/>
    <cellStyle name="Normal 2 9 4 4 4 3" xfId="8670" xr:uid="{00000000-0005-0000-0000-000092330000}"/>
    <cellStyle name="Normal 2 9 4 4 4 3 2" xfId="32239" xr:uid="{00000000-0005-0000-0000-000093330000}"/>
    <cellStyle name="Normal 2 9 4 4 4 4" xfId="20446" xr:uid="{00000000-0005-0000-0000-000094330000}"/>
    <cellStyle name="Normal 2 9 4 4 4 5" xfId="26351" xr:uid="{00000000-0005-0000-0000-000095330000}"/>
    <cellStyle name="Normal 2 9 4 4 5" xfId="3518" xr:uid="{00000000-0005-0000-0000-000096330000}"/>
    <cellStyle name="Normal 2 9 4 4 5 2" xfId="15294" xr:uid="{00000000-0005-0000-0000-000097330000}"/>
    <cellStyle name="Normal 2 9 4 4 5 2 2" xfId="38863" xr:uid="{00000000-0005-0000-0000-000098330000}"/>
    <cellStyle name="Normal 2 9 4 4 5 3" xfId="9406" xr:uid="{00000000-0005-0000-0000-000099330000}"/>
    <cellStyle name="Normal 2 9 4 4 5 3 2" xfId="32975" xr:uid="{00000000-0005-0000-0000-00009A330000}"/>
    <cellStyle name="Normal 2 9 4 4 5 4" xfId="21182" xr:uid="{00000000-0005-0000-0000-00009B330000}"/>
    <cellStyle name="Normal 2 9 4 4 5 5" xfId="27087" xr:uid="{00000000-0005-0000-0000-00009C330000}"/>
    <cellStyle name="Normal 2 9 4 4 6" xfId="4254" xr:uid="{00000000-0005-0000-0000-00009D330000}"/>
    <cellStyle name="Normal 2 9 4 4 6 2" xfId="16030" xr:uid="{00000000-0005-0000-0000-00009E330000}"/>
    <cellStyle name="Normal 2 9 4 4 6 2 2" xfId="39599" xr:uid="{00000000-0005-0000-0000-00009F330000}"/>
    <cellStyle name="Normal 2 9 4 4 6 3" xfId="10142" xr:uid="{00000000-0005-0000-0000-0000A0330000}"/>
    <cellStyle name="Normal 2 9 4 4 6 3 2" xfId="33711" xr:uid="{00000000-0005-0000-0000-0000A1330000}"/>
    <cellStyle name="Normal 2 9 4 4 6 4" xfId="21918" xr:uid="{00000000-0005-0000-0000-0000A2330000}"/>
    <cellStyle name="Normal 2 9 4 4 6 5" xfId="27823" xr:uid="{00000000-0005-0000-0000-0000A3330000}"/>
    <cellStyle name="Normal 2 9 4 4 7" xfId="4990" xr:uid="{00000000-0005-0000-0000-0000A4330000}"/>
    <cellStyle name="Normal 2 9 4 4 7 2" xfId="16766" xr:uid="{00000000-0005-0000-0000-0000A5330000}"/>
    <cellStyle name="Normal 2 9 4 4 7 2 2" xfId="40335" xr:uid="{00000000-0005-0000-0000-0000A6330000}"/>
    <cellStyle name="Normal 2 9 4 4 7 3" xfId="10878" xr:uid="{00000000-0005-0000-0000-0000A7330000}"/>
    <cellStyle name="Normal 2 9 4 4 7 3 2" xfId="34447" xr:uid="{00000000-0005-0000-0000-0000A8330000}"/>
    <cellStyle name="Normal 2 9 4 4 7 4" xfId="22654" xr:uid="{00000000-0005-0000-0000-0000A9330000}"/>
    <cellStyle name="Normal 2 9 4 4 7 5" xfId="28559" xr:uid="{00000000-0005-0000-0000-0000AA330000}"/>
    <cellStyle name="Normal 2 9 4 4 8" xfId="5726" xr:uid="{00000000-0005-0000-0000-0000AB330000}"/>
    <cellStyle name="Normal 2 9 4 4 8 2" xfId="17502" xr:uid="{00000000-0005-0000-0000-0000AC330000}"/>
    <cellStyle name="Normal 2 9 4 4 8 2 2" xfId="41071" xr:uid="{00000000-0005-0000-0000-0000AD330000}"/>
    <cellStyle name="Normal 2 9 4 4 8 3" xfId="11614" xr:uid="{00000000-0005-0000-0000-0000AE330000}"/>
    <cellStyle name="Normal 2 9 4 4 8 3 2" xfId="35183" xr:uid="{00000000-0005-0000-0000-0000AF330000}"/>
    <cellStyle name="Normal 2 9 4 4 8 4" xfId="23390" xr:uid="{00000000-0005-0000-0000-0000B0330000}"/>
    <cellStyle name="Normal 2 9 4 4 8 5" xfId="29295" xr:uid="{00000000-0005-0000-0000-0000B1330000}"/>
    <cellStyle name="Normal 2 9 4 4 9" xfId="12350" xr:uid="{00000000-0005-0000-0000-0000B2330000}"/>
    <cellStyle name="Normal 2 9 4 4 9 2" xfId="35919" xr:uid="{00000000-0005-0000-0000-0000B3330000}"/>
    <cellStyle name="Normal 2 9 4 5" xfId="1065" xr:uid="{00000000-0005-0000-0000-0000B4330000}"/>
    <cellStyle name="Normal 2 9 4 5 2" xfId="12844" xr:uid="{00000000-0005-0000-0000-0000B5330000}"/>
    <cellStyle name="Normal 2 9 4 5 2 2" xfId="36413" xr:uid="{00000000-0005-0000-0000-0000B6330000}"/>
    <cellStyle name="Normal 2 9 4 5 3" xfId="6956" xr:uid="{00000000-0005-0000-0000-0000B7330000}"/>
    <cellStyle name="Normal 2 9 4 5 3 2" xfId="30525" xr:uid="{00000000-0005-0000-0000-0000B8330000}"/>
    <cellStyle name="Normal 2 9 4 5 4" xfId="18732" xr:uid="{00000000-0005-0000-0000-0000B9330000}"/>
    <cellStyle name="Normal 2 9 4 5 5" xfId="24637" xr:uid="{00000000-0005-0000-0000-0000BA330000}"/>
    <cellStyle name="Normal 2 9 4 6" xfId="1804" xr:uid="{00000000-0005-0000-0000-0000BB330000}"/>
    <cellStyle name="Normal 2 9 4 6 2" xfId="13580" xr:uid="{00000000-0005-0000-0000-0000BC330000}"/>
    <cellStyle name="Normal 2 9 4 6 2 2" xfId="37149" xr:uid="{00000000-0005-0000-0000-0000BD330000}"/>
    <cellStyle name="Normal 2 9 4 6 3" xfId="7692" xr:uid="{00000000-0005-0000-0000-0000BE330000}"/>
    <cellStyle name="Normal 2 9 4 6 3 2" xfId="31261" xr:uid="{00000000-0005-0000-0000-0000BF330000}"/>
    <cellStyle name="Normal 2 9 4 6 4" xfId="19468" xr:uid="{00000000-0005-0000-0000-0000C0330000}"/>
    <cellStyle name="Normal 2 9 4 6 5" xfId="25373" xr:uid="{00000000-0005-0000-0000-0000C1330000}"/>
    <cellStyle name="Normal 2 9 4 7" xfId="2540" xr:uid="{00000000-0005-0000-0000-0000C2330000}"/>
    <cellStyle name="Normal 2 9 4 7 2" xfId="14316" xr:uid="{00000000-0005-0000-0000-0000C3330000}"/>
    <cellStyle name="Normal 2 9 4 7 2 2" xfId="37885" xr:uid="{00000000-0005-0000-0000-0000C4330000}"/>
    <cellStyle name="Normal 2 9 4 7 3" xfId="8428" xr:uid="{00000000-0005-0000-0000-0000C5330000}"/>
    <cellStyle name="Normal 2 9 4 7 3 2" xfId="31997" xr:uid="{00000000-0005-0000-0000-0000C6330000}"/>
    <cellStyle name="Normal 2 9 4 7 4" xfId="20204" xr:uid="{00000000-0005-0000-0000-0000C7330000}"/>
    <cellStyle name="Normal 2 9 4 7 5" xfId="26109" xr:uid="{00000000-0005-0000-0000-0000C8330000}"/>
    <cellStyle name="Normal 2 9 4 8" xfId="3276" xr:uid="{00000000-0005-0000-0000-0000C9330000}"/>
    <cellStyle name="Normal 2 9 4 8 2" xfId="15052" xr:uid="{00000000-0005-0000-0000-0000CA330000}"/>
    <cellStyle name="Normal 2 9 4 8 2 2" xfId="38621" xr:uid="{00000000-0005-0000-0000-0000CB330000}"/>
    <cellStyle name="Normal 2 9 4 8 3" xfId="9164" xr:uid="{00000000-0005-0000-0000-0000CC330000}"/>
    <cellStyle name="Normal 2 9 4 8 3 2" xfId="32733" xr:uid="{00000000-0005-0000-0000-0000CD330000}"/>
    <cellStyle name="Normal 2 9 4 8 4" xfId="20940" xr:uid="{00000000-0005-0000-0000-0000CE330000}"/>
    <cellStyle name="Normal 2 9 4 8 5" xfId="26845" xr:uid="{00000000-0005-0000-0000-0000CF330000}"/>
    <cellStyle name="Normal 2 9 4 9" xfId="4012" xr:uid="{00000000-0005-0000-0000-0000D0330000}"/>
    <cellStyle name="Normal 2 9 4 9 2" xfId="15788" xr:uid="{00000000-0005-0000-0000-0000D1330000}"/>
    <cellStyle name="Normal 2 9 4 9 2 2" xfId="39357" xr:uid="{00000000-0005-0000-0000-0000D2330000}"/>
    <cellStyle name="Normal 2 9 4 9 3" xfId="9900" xr:uid="{00000000-0005-0000-0000-0000D3330000}"/>
    <cellStyle name="Normal 2 9 4 9 3 2" xfId="33469" xr:uid="{00000000-0005-0000-0000-0000D4330000}"/>
    <cellStyle name="Normal 2 9 4 9 4" xfId="21676" xr:uid="{00000000-0005-0000-0000-0000D5330000}"/>
    <cellStyle name="Normal 2 9 4 9 5" xfId="27581" xr:uid="{00000000-0005-0000-0000-0000D6330000}"/>
    <cellStyle name="Normal 2 9 5" xfId="244" xr:uid="{00000000-0005-0000-0000-0000D7330000}"/>
    <cellStyle name="Normal 2 9 5 10" xfId="4700" xr:uid="{00000000-0005-0000-0000-0000D8330000}"/>
    <cellStyle name="Normal 2 9 5 10 2" xfId="16476" xr:uid="{00000000-0005-0000-0000-0000D9330000}"/>
    <cellStyle name="Normal 2 9 5 10 2 2" xfId="40045" xr:uid="{00000000-0005-0000-0000-0000DA330000}"/>
    <cellStyle name="Normal 2 9 5 10 3" xfId="10588" xr:uid="{00000000-0005-0000-0000-0000DB330000}"/>
    <cellStyle name="Normal 2 9 5 10 3 2" xfId="34157" xr:uid="{00000000-0005-0000-0000-0000DC330000}"/>
    <cellStyle name="Normal 2 9 5 10 4" xfId="22364" xr:uid="{00000000-0005-0000-0000-0000DD330000}"/>
    <cellStyle name="Normal 2 9 5 10 5" xfId="28269" xr:uid="{00000000-0005-0000-0000-0000DE330000}"/>
    <cellStyle name="Normal 2 9 5 11" xfId="5436" xr:uid="{00000000-0005-0000-0000-0000DF330000}"/>
    <cellStyle name="Normal 2 9 5 11 2" xfId="17212" xr:uid="{00000000-0005-0000-0000-0000E0330000}"/>
    <cellStyle name="Normal 2 9 5 11 2 2" xfId="40781" xr:uid="{00000000-0005-0000-0000-0000E1330000}"/>
    <cellStyle name="Normal 2 9 5 11 3" xfId="11324" xr:uid="{00000000-0005-0000-0000-0000E2330000}"/>
    <cellStyle name="Normal 2 9 5 11 3 2" xfId="34893" xr:uid="{00000000-0005-0000-0000-0000E3330000}"/>
    <cellStyle name="Normal 2 9 5 11 4" xfId="23100" xr:uid="{00000000-0005-0000-0000-0000E4330000}"/>
    <cellStyle name="Normal 2 9 5 11 5" xfId="29005" xr:uid="{00000000-0005-0000-0000-0000E5330000}"/>
    <cellStyle name="Normal 2 9 5 12" xfId="12060" xr:uid="{00000000-0005-0000-0000-0000E6330000}"/>
    <cellStyle name="Normal 2 9 5 12 2" xfId="35629" xr:uid="{00000000-0005-0000-0000-0000E7330000}"/>
    <cellStyle name="Normal 2 9 5 13" xfId="6172" xr:uid="{00000000-0005-0000-0000-0000E8330000}"/>
    <cellStyle name="Normal 2 9 5 13 2" xfId="29741" xr:uid="{00000000-0005-0000-0000-0000E9330000}"/>
    <cellStyle name="Normal 2 9 5 14" xfId="17948" xr:uid="{00000000-0005-0000-0000-0000EA330000}"/>
    <cellStyle name="Normal 2 9 5 15" xfId="23853" xr:uid="{00000000-0005-0000-0000-0000EB330000}"/>
    <cellStyle name="Normal 2 9 5 16" xfId="41517" xr:uid="{00000000-0005-0000-0000-0000EC330000}"/>
    <cellStyle name="Normal 2 9 5 2" xfId="398" xr:uid="{00000000-0005-0000-0000-0000ED330000}"/>
    <cellStyle name="Normal 2 9 5 2 10" xfId="12202" xr:uid="{00000000-0005-0000-0000-0000EE330000}"/>
    <cellStyle name="Normal 2 9 5 2 10 2" xfId="35771" xr:uid="{00000000-0005-0000-0000-0000EF330000}"/>
    <cellStyle name="Normal 2 9 5 2 11" xfId="6314" xr:uid="{00000000-0005-0000-0000-0000F0330000}"/>
    <cellStyle name="Normal 2 9 5 2 11 2" xfId="29883" xr:uid="{00000000-0005-0000-0000-0000F1330000}"/>
    <cellStyle name="Normal 2 9 5 2 12" xfId="18090" xr:uid="{00000000-0005-0000-0000-0000F2330000}"/>
    <cellStyle name="Normal 2 9 5 2 13" xfId="23995" xr:uid="{00000000-0005-0000-0000-0000F3330000}"/>
    <cellStyle name="Normal 2 9 5 2 14" xfId="41659" xr:uid="{00000000-0005-0000-0000-0000F4330000}"/>
    <cellStyle name="Normal 2 9 5 2 2" xfId="843" xr:uid="{00000000-0005-0000-0000-0000F5330000}"/>
    <cellStyle name="Normal 2 9 5 2 2 10" xfId="6756" xr:uid="{00000000-0005-0000-0000-0000F6330000}"/>
    <cellStyle name="Normal 2 9 5 2 2 10 2" xfId="30325" xr:uid="{00000000-0005-0000-0000-0000F7330000}"/>
    <cellStyle name="Normal 2 9 5 2 2 11" xfId="18532" xr:uid="{00000000-0005-0000-0000-0000F8330000}"/>
    <cellStyle name="Normal 2 9 5 2 2 12" xfId="24437" xr:uid="{00000000-0005-0000-0000-0000F9330000}"/>
    <cellStyle name="Normal 2 9 5 2 2 13" xfId="42101" xr:uid="{00000000-0005-0000-0000-0000FA330000}"/>
    <cellStyle name="Normal 2 9 5 2 2 2" xfId="1603" xr:uid="{00000000-0005-0000-0000-0000FB330000}"/>
    <cellStyle name="Normal 2 9 5 2 2 2 2" xfId="13380" xr:uid="{00000000-0005-0000-0000-0000FC330000}"/>
    <cellStyle name="Normal 2 9 5 2 2 2 2 2" xfId="36949" xr:uid="{00000000-0005-0000-0000-0000FD330000}"/>
    <cellStyle name="Normal 2 9 5 2 2 2 3" xfId="7492" xr:uid="{00000000-0005-0000-0000-0000FE330000}"/>
    <cellStyle name="Normal 2 9 5 2 2 2 3 2" xfId="31061" xr:uid="{00000000-0005-0000-0000-0000FF330000}"/>
    <cellStyle name="Normal 2 9 5 2 2 2 4" xfId="19268" xr:uid="{00000000-0005-0000-0000-000000340000}"/>
    <cellStyle name="Normal 2 9 5 2 2 2 5" xfId="25173" xr:uid="{00000000-0005-0000-0000-000001340000}"/>
    <cellStyle name="Normal 2 9 5 2 2 3" xfId="2340" xr:uid="{00000000-0005-0000-0000-000002340000}"/>
    <cellStyle name="Normal 2 9 5 2 2 3 2" xfId="14116" xr:uid="{00000000-0005-0000-0000-000003340000}"/>
    <cellStyle name="Normal 2 9 5 2 2 3 2 2" xfId="37685" xr:uid="{00000000-0005-0000-0000-000004340000}"/>
    <cellStyle name="Normal 2 9 5 2 2 3 3" xfId="8228" xr:uid="{00000000-0005-0000-0000-000005340000}"/>
    <cellStyle name="Normal 2 9 5 2 2 3 3 2" xfId="31797" xr:uid="{00000000-0005-0000-0000-000006340000}"/>
    <cellStyle name="Normal 2 9 5 2 2 3 4" xfId="20004" xr:uid="{00000000-0005-0000-0000-000007340000}"/>
    <cellStyle name="Normal 2 9 5 2 2 3 5" xfId="25909" xr:uid="{00000000-0005-0000-0000-000008340000}"/>
    <cellStyle name="Normal 2 9 5 2 2 4" xfId="3076" xr:uid="{00000000-0005-0000-0000-000009340000}"/>
    <cellStyle name="Normal 2 9 5 2 2 4 2" xfId="14852" xr:uid="{00000000-0005-0000-0000-00000A340000}"/>
    <cellStyle name="Normal 2 9 5 2 2 4 2 2" xfId="38421" xr:uid="{00000000-0005-0000-0000-00000B340000}"/>
    <cellStyle name="Normal 2 9 5 2 2 4 3" xfId="8964" xr:uid="{00000000-0005-0000-0000-00000C340000}"/>
    <cellStyle name="Normal 2 9 5 2 2 4 3 2" xfId="32533" xr:uid="{00000000-0005-0000-0000-00000D340000}"/>
    <cellStyle name="Normal 2 9 5 2 2 4 4" xfId="20740" xr:uid="{00000000-0005-0000-0000-00000E340000}"/>
    <cellStyle name="Normal 2 9 5 2 2 4 5" xfId="26645" xr:uid="{00000000-0005-0000-0000-00000F340000}"/>
    <cellStyle name="Normal 2 9 5 2 2 5" xfId="3812" xr:uid="{00000000-0005-0000-0000-000010340000}"/>
    <cellStyle name="Normal 2 9 5 2 2 5 2" xfId="15588" xr:uid="{00000000-0005-0000-0000-000011340000}"/>
    <cellStyle name="Normal 2 9 5 2 2 5 2 2" xfId="39157" xr:uid="{00000000-0005-0000-0000-000012340000}"/>
    <cellStyle name="Normal 2 9 5 2 2 5 3" xfId="9700" xr:uid="{00000000-0005-0000-0000-000013340000}"/>
    <cellStyle name="Normal 2 9 5 2 2 5 3 2" xfId="33269" xr:uid="{00000000-0005-0000-0000-000014340000}"/>
    <cellStyle name="Normal 2 9 5 2 2 5 4" xfId="21476" xr:uid="{00000000-0005-0000-0000-000015340000}"/>
    <cellStyle name="Normal 2 9 5 2 2 5 5" xfId="27381" xr:uid="{00000000-0005-0000-0000-000016340000}"/>
    <cellStyle name="Normal 2 9 5 2 2 6" xfId="4548" xr:uid="{00000000-0005-0000-0000-000017340000}"/>
    <cellStyle name="Normal 2 9 5 2 2 6 2" xfId="16324" xr:uid="{00000000-0005-0000-0000-000018340000}"/>
    <cellStyle name="Normal 2 9 5 2 2 6 2 2" xfId="39893" xr:uid="{00000000-0005-0000-0000-000019340000}"/>
    <cellStyle name="Normal 2 9 5 2 2 6 3" xfId="10436" xr:uid="{00000000-0005-0000-0000-00001A340000}"/>
    <cellStyle name="Normal 2 9 5 2 2 6 3 2" xfId="34005" xr:uid="{00000000-0005-0000-0000-00001B340000}"/>
    <cellStyle name="Normal 2 9 5 2 2 6 4" xfId="22212" xr:uid="{00000000-0005-0000-0000-00001C340000}"/>
    <cellStyle name="Normal 2 9 5 2 2 6 5" xfId="28117" xr:uid="{00000000-0005-0000-0000-00001D340000}"/>
    <cellStyle name="Normal 2 9 5 2 2 7" xfId="5284" xr:uid="{00000000-0005-0000-0000-00001E340000}"/>
    <cellStyle name="Normal 2 9 5 2 2 7 2" xfId="17060" xr:uid="{00000000-0005-0000-0000-00001F340000}"/>
    <cellStyle name="Normal 2 9 5 2 2 7 2 2" xfId="40629" xr:uid="{00000000-0005-0000-0000-000020340000}"/>
    <cellStyle name="Normal 2 9 5 2 2 7 3" xfId="11172" xr:uid="{00000000-0005-0000-0000-000021340000}"/>
    <cellStyle name="Normal 2 9 5 2 2 7 3 2" xfId="34741" xr:uid="{00000000-0005-0000-0000-000022340000}"/>
    <cellStyle name="Normal 2 9 5 2 2 7 4" xfId="22948" xr:uid="{00000000-0005-0000-0000-000023340000}"/>
    <cellStyle name="Normal 2 9 5 2 2 7 5" xfId="28853" xr:uid="{00000000-0005-0000-0000-000024340000}"/>
    <cellStyle name="Normal 2 9 5 2 2 8" xfId="6020" xr:uid="{00000000-0005-0000-0000-000025340000}"/>
    <cellStyle name="Normal 2 9 5 2 2 8 2" xfId="17796" xr:uid="{00000000-0005-0000-0000-000026340000}"/>
    <cellStyle name="Normal 2 9 5 2 2 8 2 2" xfId="41365" xr:uid="{00000000-0005-0000-0000-000027340000}"/>
    <cellStyle name="Normal 2 9 5 2 2 8 3" xfId="11908" xr:uid="{00000000-0005-0000-0000-000028340000}"/>
    <cellStyle name="Normal 2 9 5 2 2 8 3 2" xfId="35477" xr:uid="{00000000-0005-0000-0000-000029340000}"/>
    <cellStyle name="Normal 2 9 5 2 2 8 4" xfId="23684" xr:uid="{00000000-0005-0000-0000-00002A340000}"/>
    <cellStyle name="Normal 2 9 5 2 2 8 5" xfId="29589" xr:uid="{00000000-0005-0000-0000-00002B340000}"/>
    <cellStyle name="Normal 2 9 5 2 2 9" xfId="12644" xr:uid="{00000000-0005-0000-0000-00002C340000}"/>
    <cellStyle name="Normal 2 9 5 2 2 9 2" xfId="36213" xr:uid="{00000000-0005-0000-0000-00002D340000}"/>
    <cellStyle name="Normal 2 9 5 2 3" xfId="1160" xr:uid="{00000000-0005-0000-0000-00002E340000}"/>
    <cellStyle name="Normal 2 9 5 2 3 2" xfId="12938" xr:uid="{00000000-0005-0000-0000-00002F340000}"/>
    <cellStyle name="Normal 2 9 5 2 3 2 2" xfId="36507" xr:uid="{00000000-0005-0000-0000-000030340000}"/>
    <cellStyle name="Normal 2 9 5 2 3 3" xfId="7050" xr:uid="{00000000-0005-0000-0000-000031340000}"/>
    <cellStyle name="Normal 2 9 5 2 3 3 2" xfId="30619" xr:uid="{00000000-0005-0000-0000-000032340000}"/>
    <cellStyle name="Normal 2 9 5 2 3 4" xfId="18826" xr:uid="{00000000-0005-0000-0000-000033340000}"/>
    <cellStyle name="Normal 2 9 5 2 3 5" xfId="24731" xr:uid="{00000000-0005-0000-0000-000034340000}"/>
    <cellStyle name="Normal 2 9 5 2 4" xfId="1898" xr:uid="{00000000-0005-0000-0000-000035340000}"/>
    <cellStyle name="Normal 2 9 5 2 4 2" xfId="13674" xr:uid="{00000000-0005-0000-0000-000036340000}"/>
    <cellStyle name="Normal 2 9 5 2 4 2 2" xfId="37243" xr:uid="{00000000-0005-0000-0000-000037340000}"/>
    <cellStyle name="Normal 2 9 5 2 4 3" xfId="7786" xr:uid="{00000000-0005-0000-0000-000038340000}"/>
    <cellStyle name="Normal 2 9 5 2 4 3 2" xfId="31355" xr:uid="{00000000-0005-0000-0000-000039340000}"/>
    <cellStyle name="Normal 2 9 5 2 4 4" xfId="19562" xr:uid="{00000000-0005-0000-0000-00003A340000}"/>
    <cellStyle name="Normal 2 9 5 2 4 5" xfId="25467" xr:uid="{00000000-0005-0000-0000-00003B340000}"/>
    <cellStyle name="Normal 2 9 5 2 5" xfId="2634" xr:uid="{00000000-0005-0000-0000-00003C340000}"/>
    <cellStyle name="Normal 2 9 5 2 5 2" xfId="14410" xr:uid="{00000000-0005-0000-0000-00003D340000}"/>
    <cellStyle name="Normal 2 9 5 2 5 2 2" xfId="37979" xr:uid="{00000000-0005-0000-0000-00003E340000}"/>
    <cellStyle name="Normal 2 9 5 2 5 3" xfId="8522" xr:uid="{00000000-0005-0000-0000-00003F340000}"/>
    <cellStyle name="Normal 2 9 5 2 5 3 2" xfId="32091" xr:uid="{00000000-0005-0000-0000-000040340000}"/>
    <cellStyle name="Normal 2 9 5 2 5 4" xfId="20298" xr:uid="{00000000-0005-0000-0000-000041340000}"/>
    <cellStyle name="Normal 2 9 5 2 5 5" xfId="26203" xr:uid="{00000000-0005-0000-0000-000042340000}"/>
    <cellStyle name="Normal 2 9 5 2 6" xfId="3370" xr:uid="{00000000-0005-0000-0000-000043340000}"/>
    <cellStyle name="Normal 2 9 5 2 6 2" xfId="15146" xr:uid="{00000000-0005-0000-0000-000044340000}"/>
    <cellStyle name="Normal 2 9 5 2 6 2 2" xfId="38715" xr:uid="{00000000-0005-0000-0000-000045340000}"/>
    <cellStyle name="Normal 2 9 5 2 6 3" xfId="9258" xr:uid="{00000000-0005-0000-0000-000046340000}"/>
    <cellStyle name="Normal 2 9 5 2 6 3 2" xfId="32827" xr:uid="{00000000-0005-0000-0000-000047340000}"/>
    <cellStyle name="Normal 2 9 5 2 6 4" xfId="21034" xr:uid="{00000000-0005-0000-0000-000048340000}"/>
    <cellStyle name="Normal 2 9 5 2 6 5" xfId="26939" xr:uid="{00000000-0005-0000-0000-000049340000}"/>
    <cellStyle name="Normal 2 9 5 2 7" xfId="4106" xr:uid="{00000000-0005-0000-0000-00004A340000}"/>
    <cellStyle name="Normal 2 9 5 2 7 2" xfId="15882" xr:uid="{00000000-0005-0000-0000-00004B340000}"/>
    <cellStyle name="Normal 2 9 5 2 7 2 2" xfId="39451" xr:uid="{00000000-0005-0000-0000-00004C340000}"/>
    <cellStyle name="Normal 2 9 5 2 7 3" xfId="9994" xr:uid="{00000000-0005-0000-0000-00004D340000}"/>
    <cellStyle name="Normal 2 9 5 2 7 3 2" xfId="33563" xr:uid="{00000000-0005-0000-0000-00004E340000}"/>
    <cellStyle name="Normal 2 9 5 2 7 4" xfId="21770" xr:uid="{00000000-0005-0000-0000-00004F340000}"/>
    <cellStyle name="Normal 2 9 5 2 7 5" xfId="27675" xr:uid="{00000000-0005-0000-0000-000050340000}"/>
    <cellStyle name="Normal 2 9 5 2 8" xfId="4842" xr:uid="{00000000-0005-0000-0000-000051340000}"/>
    <cellStyle name="Normal 2 9 5 2 8 2" xfId="16618" xr:uid="{00000000-0005-0000-0000-000052340000}"/>
    <cellStyle name="Normal 2 9 5 2 8 2 2" xfId="40187" xr:uid="{00000000-0005-0000-0000-000053340000}"/>
    <cellStyle name="Normal 2 9 5 2 8 3" xfId="10730" xr:uid="{00000000-0005-0000-0000-000054340000}"/>
    <cellStyle name="Normal 2 9 5 2 8 3 2" xfId="34299" xr:uid="{00000000-0005-0000-0000-000055340000}"/>
    <cellStyle name="Normal 2 9 5 2 8 4" xfId="22506" xr:uid="{00000000-0005-0000-0000-000056340000}"/>
    <cellStyle name="Normal 2 9 5 2 8 5" xfId="28411" xr:uid="{00000000-0005-0000-0000-000057340000}"/>
    <cellStyle name="Normal 2 9 5 2 9" xfId="5578" xr:uid="{00000000-0005-0000-0000-000058340000}"/>
    <cellStyle name="Normal 2 9 5 2 9 2" xfId="17354" xr:uid="{00000000-0005-0000-0000-000059340000}"/>
    <cellStyle name="Normal 2 9 5 2 9 2 2" xfId="40923" xr:uid="{00000000-0005-0000-0000-00005A340000}"/>
    <cellStyle name="Normal 2 9 5 2 9 3" xfId="11466" xr:uid="{00000000-0005-0000-0000-00005B340000}"/>
    <cellStyle name="Normal 2 9 5 2 9 3 2" xfId="35035" xr:uid="{00000000-0005-0000-0000-00005C340000}"/>
    <cellStyle name="Normal 2 9 5 2 9 4" xfId="23242" xr:uid="{00000000-0005-0000-0000-00005D340000}"/>
    <cellStyle name="Normal 2 9 5 2 9 5" xfId="29147" xr:uid="{00000000-0005-0000-0000-00005E340000}"/>
    <cellStyle name="Normal 2 9 5 3" xfId="700" xr:uid="{00000000-0005-0000-0000-00005F340000}"/>
    <cellStyle name="Normal 2 9 5 3 10" xfId="6614" xr:uid="{00000000-0005-0000-0000-000060340000}"/>
    <cellStyle name="Normal 2 9 5 3 10 2" xfId="30183" xr:uid="{00000000-0005-0000-0000-000061340000}"/>
    <cellStyle name="Normal 2 9 5 3 11" xfId="18390" xr:uid="{00000000-0005-0000-0000-000062340000}"/>
    <cellStyle name="Normal 2 9 5 3 12" xfId="24295" xr:uid="{00000000-0005-0000-0000-000063340000}"/>
    <cellStyle name="Normal 2 9 5 3 13" xfId="41959" xr:uid="{00000000-0005-0000-0000-000064340000}"/>
    <cellStyle name="Normal 2 9 5 3 2" xfId="1461" xr:uid="{00000000-0005-0000-0000-000065340000}"/>
    <cellStyle name="Normal 2 9 5 3 2 2" xfId="13238" xr:uid="{00000000-0005-0000-0000-000066340000}"/>
    <cellStyle name="Normal 2 9 5 3 2 2 2" xfId="36807" xr:uid="{00000000-0005-0000-0000-000067340000}"/>
    <cellStyle name="Normal 2 9 5 3 2 3" xfId="7350" xr:uid="{00000000-0005-0000-0000-000068340000}"/>
    <cellStyle name="Normal 2 9 5 3 2 3 2" xfId="30919" xr:uid="{00000000-0005-0000-0000-000069340000}"/>
    <cellStyle name="Normal 2 9 5 3 2 4" xfId="19126" xr:uid="{00000000-0005-0000-0000-00006A340000}"/>
    <cellStyle name="Normal 2 9 5 3 2 5" xfId="25031" xr:uid="{00000000-0005-0000-0000-00006B340000}"/>
    <cellStyle name="Normal 2 9 5 3 3" xfId="2198" xr:uid="{00000000-0005-0000-0000-00006C340000}"/>
    <cellStyle name="Normal 2 9 5 3 3 2" xfId="13974" xr:uid="{00000000-0005-0000-0000-00006D340000}"/>
    <cellStyle name="Normal 2 9 5 3 3 2 2" xfId="37543" xr:uid="{00000000-0005-0000-0000-00006E340000}"/>
    <cellStyle name="Normal 2 9 5 3 3 3" xfId="8086" xr:uid="{00000000-0005-0000-0000-00006F340000}"/>
    <cellStyle name="Normal 2 9 5 3 3 3 2" xfId="31655" xr:uid="{00000000-0005-0000-0000-000070340000}"/>
    <cellStyle name="Normal 2 9 5 3 3 4" xfId="19862" xr:uid="{00000000-0005-0000-0000-000071340000}"/>
    <cellStyle name="Normal 2 9 5 3 3 5" xfId="25767" xr:uid="{00000000-0005-0000-0000-000072340000}"/>
    <cellStyle name="Normal 2 9 5 3 4" xfId="2934" xr:uid="{00000000-0005-0000-0000-000073340000}"/>
    <cellStyle name="Normal 2 9 5 3 4 2" xfId="14710" xr:uid="{00000000-0005-0000-0000-000074340000}"/>
    <cellStyle name="Normal 2 9 5 3 4 2 2" xfId="38279" xr:uid="{00000000-0005-0000-0000-000075340000}"/>
    <cellStyle name="Normal 2 9 5 3 4 3" xfId="8822" xr:uid="{00000000-0005-0000-0000-000076340000}"/>
    <cellStyle name="Normal 2 9 5 3 4 3 2" xfId="32391" xr:uid="{00000000-0005-0000-0000-000077340000}"/>
    <cellStyle name="Normal 2 9 5 3 4 4" xfId="20598" xr:uid="{00000000-0005-0000-0000-000078340000}"/>
    <cellStyle name="Normal 2 9 5 3 4 5" xfId="26503" xr:uid="{00000000-0005-0000-0000-000079340000}"/>
    <cellStyle name="Normal 2 9 5 3 5" xfId="3670" xr:uid="{00000000-0005-0000-0000-00007A340000}"/>
    <cellStyle name="Normal 2 9 5 3 5 2" xfId="15446" xr:uid="{00000000-0005-0000-0000-00007B340000}"/>
    <cellStyle name="Normal 2 9 5 3 5 2 2" xfId="39015" xr:uid="{00000000-0005-0000-0000-00007C340000}"/>
    <cellStyle name="Normal 2 9 5 3 5 3" xfId="9558" xr:uid="{00000000-0005-0000-0000-00007D340000}"/>
    <cellStyle name="Normal 2 9 5 3 5 3 2" xfId="33127" xr:uid="{00000000-0005-0000-0000-00007E340000}"/>
    <cellStyle name="Normal 2 9 5 3 5 4" xfId="21334" xr:uid="{00000000-0005-0000-0000-00007F340000}"/>
    <cellStyle name="Normal 2 9 5 3 5 5" xfId="27239" xr:uid="{00000000-0005-0000-0000-000080340000}"/>
    <cellStyle name="Normal 2 9 5 3 6" xfId="4406" xr:uid="{00000000-0005-0000-0000-000081340000}"/>
    <cellStyle name="Normal 2 9 5 3 6 2" xfId="16182" xr:uid="{00000000-0005-0000-0000-000082340000}"/>
    <cellStyle name="Normal 2 9 5 3 6 2 2" xfId="39751" xr:uid="{00000000-0005-0000-0000-000083340000}"/>
    <cellStyle name="Normal 2 9 5 3 6 3" xfId="10294" xr:uid="{00000000-0005-0000-0000-000084340000}"/>
    <cellStyle name="Normal 2 9 5 3 6 3 2" xfId="33863" xr:uid="{00000000-0005-0000-0000-000085340000}"/>
    <cellStyle name="Normal 2 9 5 3 6 4" xfId="22070" xr:uid="{00000000-0005-0000-0000-000086340000}"/>
    <cellStyle name="Normal 2 9 5 3 6 5" xfId="27975" xr:uid="{00000000-0005-0000-0000-000087340000}"/>
    <cellStyle name="Normal 2 9 5 3 7" xfId="5142" xr:uid="{00000000-0005-0000-0000-000088340000}"/>
    <cellStyle name="Normal 2 9 5 3 7 2" xfId="16918" xr:uid="{00000000-0005-0000-0000-000089340000}"/>
    <cellStyle name="Normal 2 9 5 3 7 2 2" xfId="40487" xr:uid="{00000000-0005-0000-0000-00008A340000}"/>
    <cellStyle name="Normal 2 9 5 3 7 3" xfId="11030" xr:uid="{00000000-0005-0000-0000-00008B340000}"/>
    <cellStyle name="Normal 2 9 5 3 7 3 2" xfId="34599" xr:uid="{00000000-0005-0000-0000-00008C340000}"/>
    <cellStyle name="Normal 2 9 5 3 7 4" xfId="22806" xr:uid="{00000000-0005-0000-0000-00008D340000}"/>
    <cellStyle name="Normal 2 9 5 3 7 5" xfId="28711" xr:uid="{00000000-0005-0000-0000-00008E340000}"/>
    <cellStyle name="Normal 2 9 5 3 8" xfId="5878" xr:uid="{00000000-0005-0000-0000-00008F340000}"/>
    <cellStyle name="Normal 2 9 5 3 8 2" xfId="17654" xr:uid="{00000000-0005-0000-0000-000090340000}"/>
    <cellStyle name="Normal 2 9 5 3 8 2 2" xfId="41223" xr:uid="{00000000-0005-0000-0000-000091340000}"/>
    <cellStyle name="Normal 2 9 5 3 8 3" xfId="11766" xr:uid="{00000000-0005-0000-0000-000092340000}"/>
    <cellStyle name="Normal 2 9 5 3 8 3 2" xfId="35335" xr:uid="{00000000-0005-0000-0000-000093340000}"/>
    <cellStyle name="Normal 2 9 5 3 8 4" xfId="23542" xr:uid="{00000000-0005-0000-0000-000094340000}"/>
    <cellStyle name="Normal 2 9 5 3 8 5" xfId="29447" xr:uid="{00000000-0005-0000-0000-000095340000}"/>
    <cellStyle name="Normal 2 9 5 3 9" xfId="12502" xr:uid="{00000000-0005-0000-0000-000096340000}"/>
    <cellStyle name="Normal 2 9 5 3 9 2" xfId="36071" xr:uid="{00000000-0005-0000-0000-000097340000}"/>
    <cellStyle name="Normal 2 9 5 4" xfId="549" xr:uid="{00000000-0005-0000-0000-000098340000}"/>
    <cellStyle name="Normal 2 9 5 4 10" xfId="6463" xr:uid="{00000000-0005-0000-0000-000099340000}"/>
    <cellStyle name="Normal 2 9 5 4 10 2" xfId="30032" xr:uid="{00000000-0005-0000-0000-00009A340000}"/>
    <cellStyle name="Normal 2 9 5 4 11" xfId="18239" xr:uid="{00000000-0005-0000-0000-00009B340000}"/>
    <cellStyle name="Normal 2 9 5 4 12" xfId="24144" xr:uid="{00000000-0005-0000-0000-00009C340000}"/>
    <cellStyle name="Normal 2 9 5 4 13" xfId="41808" xr:uid="{00000000-0005-0000-0000-00009D340000}"/>
    <cellStyle name="Normal 2 9 5 4 2" xfId="1310" xr:uid="{00000000-0005-0000-0000-00009E340000}"/>
    <cellStyle name="Normal 2 9 5 4 2 2" xfId="13087" xr:uid="{00000000-0005-0000-0000-00009F340000}"/>
    <cellStyle name="Normal 2 9 5 4 2 2 2" xfId="36656" xr:uid="{00000000-0005-0000-0000-0000A0340000}"/>
    <cellStyle name="Normal 2 9 5 4 2 3" xfId="7199" xr:uid="{00000000-0005-0000-0000-0000A1340000}"/>
    <cellStyle name="Normal 2 9 5 4 2 3 2" xfId="30768" xr:uid="{00000000-0005-0000-0000-0000A2340000}"/>
    <cellStyle name="Normal 2 9 5 4 2 4" xfId="18975" xr:uid="{00000000-0005-0000-0000-0000A3340000}"/>
    <cellStyle name="Normal 2 9 5 4 2 5" xfId="24880" xr:uid="{00000000-0005-0000-0000-0000A4340000}"/>
    <cellStyle name="Normal 2 9 5 4 3" xfId="2047" xr:uid="{00000000-0005-0000-0000-0000A5340000}"/>
    <cellStyle name="Normal 2 9 5 4 3 2" xfId="13823" xr:uid="{00000000-0005-0000-0000-0000A6340000}"/>
    <cellStyle name="Normal 2 9 5 4 3 2 2" xfId="37392" xr:uid="{00000000-0005-0000-0000-0000A7340000}"/>
    <cellStyle name="Normal 2 9 5 4 3 3" xfId="7935" xr:uid="{00000000-0005-0000-0000-0000A8340000}"/>
    <cellStyle name="Normal 2 9 5 4 3 3 2" xfId="31504" xr:uid="{00000000-0005-0000-0000-0000A9340000}"/>
    <cellStyle name="Normal 2 9 5 4 3 4" xfId="19711" xr:uid="{00000000-0005-0000-0000-0000AA340000}"/>
    <cellStyle name="Normal 2 9 5 4 3 5" xfId="25616" xr:uid="{00000000-0005-0000-0000-0000AB340000}"/>
    <cellStyle name="Normal 2 9 5 4 4" xfId="2783" xr:uid="{00000000-0005-0000-0000-0000AC340000}"/>
    <cellStyle name="Normal 2 9 5 4 4 2" xfId="14559" xr:uid="{00000000-0005-0000-0000-0000AD340000}"/>
    <cellStyle name="Normal 2 9 5 4 4 2 2" xfId="38128" xr:uid="{00000000-0005-0000-0000-0000AE340000}"/>
    <cellStyle name="Normal 2 9 5 4 4 3" xfId="8671" xr:uid="{00000000-0005-0000-0000-0000AF340000}"/>
    <cellStyle name="Normal 2 9 5 4 4 3 2" xfId="32240" xr:uid="{00000000-0005-0000-0000-0000B0340000}"/>
    <cellStyle name="Normal 2 9 5 4 4 4" xfId="20447" xr:uid="{00000000-0005-0000-0000-0000B1340000}"/>
    <cellStyle name="Normal 2 9 5 4 4 5" xfId="26352" xr:uid="{00000000-0005-0000-0000-0000B2340000}"/>
    <cellStyle name="Normal 2 9 5 4 5" xfId="3519" xr:uid="{00000000-0005-0000-0000-0000B3340000}"/>
    <cellStyle name="Normal 2 9 5 4 5 2" xfId="15295" xr:uid="{00000000-0005-0000-0000-0000B4340000}"/>
    <cellStyle name="Normal 2 9 5 4 5 2 2" xfId="38864" xr:uid="{00000000-0005-0000-0000-0000B5340000}"/>
    <cellStyle name="Normal 2 9 5 4 5 3" xfId="9407" xr:uid="{00000000-0005-0000-0000-0000B6340000}"/>
    <cellStyle name="Normal 2 9 5 4 5 3 2" xfId="32976" xr:uid="{00000000-0005-0000-0000-0000B7340000}"/>
    <cellStyle name="Normal 2 9 5 4 5 4" xfId="21183" xr:uid="{00000000-0005-0000-0000-0000B8340000}"/>
    <cellStyle name="Normal 2 9 5 4 5 5" xfId="27088" xr:uid="{00000000-0005-0000-0000-0000B9340000}"/>
    <cellStyle name="Normal 2 9 5 4 6" xfId="4255" xr:uid="{00000000-0005-0000-0000-0000BA340000}"/>
    <cellStyle name="Normal 2 9 5 4 6 2" xfId="16031" xr:uid="{00000000-0005-0000-0000-0000BB340000}"/>
    <cellStyle name="Normal 2 9 5 4 6 2 2" xfId="39600" xr:uid="{00000000-0005-0000-0000-0000BC340000}"/>
    <cellStyle name="Normal 2 9 5 4 6 3" xfId="10143" xr:uid="{00000000-0005-0000-0000-0000BD340000}"/>
    <cellStyle name="Normal 2 9 5 4 6 3 2" xfId="33712" xr:uid="{00000000-0005-0000-0000-0000BE340000}"/>
    <cellStyle name="Normal 2 9 5 4 6 4" xfId="21919" xr:uid="{00000000-0005-0000-0000-0000BF340000}"/>
    <cellStyle name="Normal 2 9 5 4 6 5" xfId="27824" xr:uid="{00000000-0005-0000-0000-0000C0340000}"/>
    <cellStyle name="Normal 2 9 5 4 7" xfId="4991" xr:uid="{00000000-0005-0000-0000-0000C1340000}"/>
    <cellStyle name="Normal 2 9 5 4 7 2" xfId="16767" xr:uid="{00000000-0005-0000-0000-0000C2340000}"/>
    <cellStyle name="Normal 2 9 5 4 7 2 2" xfId="40336" xr:uid="{00000000-0005-0000-0000-0000C3340000}"/>
    <cellStyle name="Normal 2 9 5 4 7 3" xfId="10879" xr:uid="{00000000-0005-0000-0000-0000C4340000}"/>
    <cellStyle name="Normal 2 9 5 4 7 3 2" xfId="34448" xr:uid="{00000000-0005-0000-0000-0000C5340000}"/>
    <cellStyle name="Normal 2 9 5 4 7 4" xfId="22655" xr:uid="{00000000-0005-0000-0000-0000C6340000}"/>
    <cellStyle name="Normal 2 9 5 4 7 5" xfId="28560" xr:uid="{00000000-0005-0000-0000-0000C7340000}"/>
    <cellStyle name="Normal 2 9 5 4 8" xfId="5727" xr:uid="{00000000-0005-0000-0000-0000C8340000}"/>
    <cellStyle name="Normal 2 9 5 4 8 2" xfId="17503" xr:uid="{00000000-0005-0000-0000-0000C9340000}"/>
    <cellStyle name="Normal 2 9 5 4 8 2 2" xfId="41072" xr:uid="{00000000-0005-0000-0000-0000CA340000}"/>
    <cellStyle name="Normal 2 9 5 4 8 3" xfId="11615" xr:uid="{00000000-0005-0000-0000-0000CB340000}"/>
    <cellStyle name="Normal 2 9 5 4 8 3 2" xfId="35184" xr:uid="{00000000-0005-0000-0000-0000CC340000}"/>
    <cellStyle name="Normal 2 9 5 4 8 4" xfId="23391" xr:uid="{00000000-0005-0000-0000-0000CD340000}"/>
    <cellStyle name="Normal 2 9 5 4 8 5" xfId="29296" xr:uid="{00000000-0005-0000-0000-0000CE340000}"/>
    <cellStyle name="Normal 2 9 5 4 9" xfId="12351" xr:uid="{00000000-0005-0000-0000-0000CF340000}"/>
    <cellStyle name="Normal 2 9 5 4 9 2" xfId="35920" xr:uid="{00000000-0005-0000-0000-0000D0340000}"/>
    <cellStyle name="Normal 2 9 5 5" xfId="1017" xr:uid="{00000000-0005-0000-0000-0000D1340000}"/>
    <cellStyle name="Normal 2 9 5 5 2" xfId="12796" xr:uid="{00000000-0005-0000-0000-0000D2340000}"/>
    <cellStyle name="Normal 2 9 5 5 2 2" xfId="36365" xr:uid="{00000000-0005-0000-0000-0000D3340000}"/>
    <cellStyle name="Normal 2 9 5 5 3" xfId="6908" xr:uid="{00000000-0005-0000-0000-0000D4340000}"/>
    <cellStyle name="Normal 2 9 5 5 3 2" xfId="30477" xr:uid="{00000000-0005-0000-0000-0000D5340000}"/>
    <cellStyle name="Normal 2 9 5 5 4" xfId="18684" xr:uid="{00000000-0005-0000-0000-0000D6340000}"/>
    <cellStyle name="Normal 2 9 5 5 5" xfId="24589" xr:uid="{00000000-0005-0000-0000-0000D7340000}"/>
    <cellStyle name="Normal 2 9 5 6" xfId="1756" xr:uid="{00000000-0005-0000-0000-0000D8340000}"/>
    <cellStyle name="Normal 2 9 5 6 2" xfId="13532" xr:uid="{00000000-0005-0000-0000-0000D9340000}"/>
    <cellStyle name="Normal 2 9 5 6 2 2" xfId="37101" xr:uid="{00000000-0005-0000-0000-0000DA340000}"/>
    <cellStyle name="Normal 2 9 5 6 3" xfId="7644" xr:uid="{00000000-0005-0000-0000-0000DB340000}"/>
    <cellStyle name="Normal 2 9 5 6 3 2" xfId="31213" xr:uid="{00000000-0005-0000-0000-0000DC340000}"/>
    <cellStyle name="Normal 2 9 5 6 4" xfId="19420" xr:uid="{00000000-0005-0000-0000-0000DD340000}"/>
    <cellStyle name="Normal 2 9 5 6 5" xfId="25325" xr:uid="{00000000-0005-0000-0000-0000DE340000}"/>
    <cellStyle name="Normal 2 9 5 7" xfId="2492" xr:uid="{00000000-0005-0000-0000-0000DF340000}"/>
    <cellStyle name="Normal 2 9 5 7 2" xfId="14268" xr:uid="{00000000-0005-0000-0000-0000E0340000}"/>
    <cellStyle name="Normal 2 9 5 7 2 2" xfId="37837" xr:uid="{00000000-0005-0000-0000-0000E1340000}"/>
    <cellStyle name="Normal 2 9 5 7 3" xfId="8380" xr:uid="{00000000-0005-0000-0000-0000E2340000}"/>
    <cellStyle name="Normal 2 9 5 7 3 2" xfId="31949" xr:uid="{00000000-0005-0000-0000-0000E3340000}"/>
    <cellStyle name="Normal 2 9 5 7 4" xfId="20156" xr:uid="{00000000-0005-0000-0000-0000E4340000}"/>
    <cellStyle name="Normal 2 9 5 7 5" xfId="26061" xr:uid="{00000000-0005-0000-0000-0000E5340000}"/>
    <cellStyle name="Normal 2 9 5 8" xfId="3228" xr:uid="{00000000-0005-0000-0000-0000E6340000}"/>
    <cellStyle name="Normal 2 9 5 8 2" xfId="15004" xr:uid="{00000000-0005-0000-0000-0000E7340000}"/>
    <cellStyle name="Normal 2 9 5 8 2 2" xfId="38573" xr:uid="{00000000-0005-0000-0000-0000E8340000}"/>
    <cellStyle name="Normal 2 9 5 8 3" xfId="9116" xr:uid="{00000000-0005-0000-0000-0000E9340000}"/>
    <cellStyle name="Normal 2 9 5 8 3 2" xfId="32685" xr:uid="{00000000-0005-0000-0000-0000EA340000}"/>
    <cellStyle name="Normal 2 9 5 8 4" xfId="20892" xr:uid="{00000000-0005-0000-0000-0000EB340000}"/>
    <cellStyle name="Normal 2 9 5 8 5" xfId="26797" xr:uid="{00000000-0005-0000-0000-0000EC340000}"/>
    <cellStyle name="Normal 2 9 5 9" xfId="3964" xr:uid="{00000000-0005-0000-0000-0000ED340000}"/>
    <cellStyle name="Normal 2 9 5 9 2" xfId="15740" xr:uid="{00000000-0005-0000-0000-0000EE340000}"/>
    <cellStyle name="Normal 2 9 5 9 2 2" xfId="39309" xr:uid="{00000000-0005-0000-0000-0000EF340000}"/>
    <cellStyle name="Normal 2 9 5 9 3" xfId="9852" xr:uid="{00000000-0005-0000-0000-0000F0340000}"/>
    <cellStyle name="Normal 2 9 5 9 3 2" xfId="33421" xr:uid="{00000000-0005-0000-0000-0000F1340000}"/>
    <cellStyle name="Normal 2 9 5 9 4" xfId="21628" xr:uid="{00000000-0005-0000-0000-0000F2340000}"/>
    <cellStyle name="Normal 2 9 5 9 5" xfId="27533" xr:uid="{00000000-0005-0000-0000-0000F3340000}"/>
    <cellStyle name="Normal 2 9 6" xfId="387" xr:uid="{00000000-0005-0000-0000-0000F4340000}"/>
    <cellStyle name="Normal 2 9 6 10" xfId="12191" xr:uid="{00000000-0005-0000-0000-0000F5340000}"/>
    <cellStyle name="Normal 2 9 6 10 2" xfId="35760" xr:uid="{00000000-0005-0000-0000-0000F6340000}"/>
    <cellStyle name="Normal 2 9 6 11" xfId="6303" xr:uid="{00000000-0005-0000-0000-0000F7340000}"/>
    <cellStyle name="Normal 2 9 6 11 2" xfId="29872" xr:uid="{00000000-0005-0000-0000-0000F8340000}"/>
    <cellStyle name="Normal 2 9 6 12" xfId="18079" xr:uid="{00000000-0005-0000-0000-0000F9340000}"/>
    <cellStyle name="Normal 2 9 6 13" xfId="23984" xr:uid="{00000000-0005-0000-0000-0000FA340000}"/>
    <cellStyle name="Normal 2 9 6 14" xfId="41648" xr:uid="{00000000-0005-0000-0000-0000FB340000}"/>
    <cellStyle name="Normal 2 9 6 2" xfId="832" xr:uid="{00000000-0005-0000-0000-0000FC340000}"/>
    <cellStyle name="Normal 2 9 6 2 10" xfId="6745" xr:uid="{00000000-0005-0000-0000-0000FD340000}"/>
    <cellStyle name="Normal 2 9 6 2 10 2" xfId="30314" xr:uid="{00000000-0005-0000-0000-0000FE340000}"/>
    <cellStyle name="Normal 2 9 6 2 11" xfId="18521" xr:uid="{00000000-0005-0000-0000-0000FF340000}"/>
    <cellStyle name="Normal 2 9 6 2 12" xfId="24426" xr:uid="{00000000-0005-0000-0000-000000350000}"/>
    <cellStyle name="Normal 2 9 6 2 13" xfId="42090" xr:uid="{00000000-0005-0000-0000-000001350000}"/>
    <cellStyle name="Normal 2 9 6 2 2" xfId="1592" xr:uid="{00000000-0005-0000-0000-000002350000}"/>
    <cellStyle name="Normal 2 9 6 2 2 2" xfId="13369" xr:uid="{00000000-0005-0000-0000-000003350000}"/>
    <cellStyle name="Normal 2 9 6 2 2 2 2" xfId="36938" xr:uid="{00000000-0005-0000-0000-000004350000}"/>
    <cellStyle name="Normal 2 9 6 2 2 3" xfId="7481" xr:uid="{00000000-0005-0000-0000-000005350000}"/>
    <cellStyle name="Normal 2 9 6 2 2 3 2" xfId="31050" xr:uid="{00000000-0005-0000-0000-000006350000}"/>
    <cellStyle name="Normal 2 9 6 2 2 4" xfId="19257" xr:uid="{00000000-0005-0000-0000-000007350000}"/>
    <cellStyle name="Normal 2 9 6 2 2 5" xfId="25162" xr:uid="{00000000-0005-0000-0000-000008350000}"/>
    <cellStyle name="Normal 2 9 6 2 3" xfId="2329" xr:uid="{00000000-0005-0000-0000-000009350000}"/>
    <cellStyle name="Normal 2 9 6 2 3 2" xfId="14105" xr:uid="{00000000-0005-0000-0000-00000A350000}"/>
    <cellStyle name="Normal 2 9 6 2 3 2 2" xfId="37674" xr:uid="{00000000-0005-0000-0000-00000B350000}"/>
    <cellStyle name="Normal 2 9 6 2 3 3" xfId="8217" xr:uid="{00000000-0005-0000-0000-00000C350000}"/>
    <cellStyle name="Normal 2 9 6 2 3 3 2" xfId="31786" xr:uid="{00000000-0005-0000-0000-00000D350000}"/>
    <cellStyle name="Normal 2 9 6 2 3 4" xfId="19993" xr:uid="{00000000-0005-0000-0000-00000E350000}"/>
    <cellStyle name="Normal 2 9 6 2 3 5" xfId="25898" xr:uid="{00000000-0005-0000-0000-00000F350000}"/>
    <cellStyle name="Normal 2 9 6 2 4" xfId="3065" xr:uid="{00000000-0005-0000-0000-000010350000}"/>
    <cellStyle name="Normal 2 9 6 2 4 2" xfId="14841" xr:uid="{00000000-0005-0000-0000-000011350000}"/>
    <cellStyle name="Normal 2 9 6 2 4 2 2" xfId="38410" xr:uid="{00000000-0005-0000-0000-000012350000}"/>
    <cellStyle name="Normal 2 9 6 2 4 3" xfId="8953" xr:uid="{00000000-0005-0000-0000-000013350000}"/>
    <cellStyle name="Normal 2 9 6 2 4 3 2" xfId="32522" xr:uid="{00000000-0005-0000-0000-000014350000}"/>
    <cellStyle name="Normal 2 9 6 2 4 4" xfId="20729" xr:uid="{00000000-0005-0000-0000-000015350000}"/>
    <cellStyle name="Normal 2 9 6 2 4 5" xfId="26634" xr:uid="{00000000-0005-0000-0000-000016350000}"/>
    <cellStyle name="Normal 2 9 6 2 5" xfId="3801" xr:uid="{00000000-0005-0000-0000-000017350000}"/>
    <cellStyle name="Normal 2 9 6 2 5 2" xfId="15577" xr:uid="{00000000-0005-0000-0000-000018350000}"/>
    <cellStyle name="Normal 2 9 6 2 5 2 2" xfId="39146" xr:uid="{00000000-0005-0000-0000-000019350000}"/>
    <cellStyle name="Normal 2 9 6 2 5 3" xfId="9689" xr:uid="{00000000-0005-0000-0000-00001A350000}"/>
    <cellStyle name="Normal 2 9 6 2 5 3 2" xfId="33258" xr:uid="{00000000-0005-0000-0000-00001B350000}"/>
    <cellStyle name="Normal 2 9 6 2 5 4" xfId="21465" xr:uid="{00000000-0005-0000-0000-00001C350000}"/>
    <cellStyle name="Normal 2 9 6 2 5 5" xfId="27370" xr:uid="{00000000-0005-0000-0000-00001D350000}"/>
    <cellStyle name="Normal 2 9 6 2 6" xfId="4537" xr:uid="{00000000-0005-0000-0000-00001E350000}"/>
    <cellStyle name="Normal 2 9 6 2 6 2" xfId="16313" xr:uid="{00000000-0005-0000-0000-00001F350000}"/>
    <cellStyle name="Normal 2 9 6 2 6 2 2" xfId="39882" xr:uid="{00000000-0005-0000-0000-000020350000}"/>
    <cellStyle name="Normal 2 9 6 2 6 3" xfId="10425" xr:uid="{00000000-0005-0000-0000-000021350000}"/>
    <cellStyle name="Normal 2 9 6 2 6 3 2" xfId="33994" xr:uid="{00000000-0005-0000-0000-000022350000}"/>
    <cellStyle name="Normal 2 9 6 2 6 4" xfId="22201" xr:uid="{00000000-0005-0000-0000-000023350000}"/>
    <cellStyle name="Normal 2 9 6 2 6 5" xfId="28106" xr:uid="{00000000-0005-0000-0000-000024350000}"/>
    <cellStyle name="Normal 2 9 6 2 7" xfId="5273" xr:uid="{00000000-0005-0000-0000-000025350000}"/>
    <cellStyle name="Normal 2 9 6 2 7 2" xfId="17049" xr:uid="{00000000-0005-0000-0000-000026350000}"/>
    <cellStyle name="Normal 2 9 6 2 7 2 2" xfId="40618" xr:uid="{00000000-0005-0000-0000-000027350000}"/>
    <cellStyle name="Normal 2 9 6 2 7 3" xfId="11161" xr:uid="{00000000-0005-0000-0000-000028350000}"/>
    <cellStyle name="Normal 2 9 6 2 7 3 2" xfId="34730" xr:uid="{00000000-0005-0000-0000-000029350000}"/>
    <cellStyle name="Normal 2 9 6 2 7 4" xfId="22937" xr:uid="{00000000-0005-0000-0000-00002A350000}"/>
    <cellStyle name="Normal 2 9 6 2 7 5" xfId="28842" xr:uid="{00000000-0005-0000-0000-00002B350000}"/>
    <cellStyle name="Normal 2 9 6 2 8" xfId="6009" xr:uid="{00000000-0005-0000-0000-00002C350000}"/>
    <cellStyle name="Normal 2 9 6 2 8 2" xfId="17785" xr:uid="{00000000-0005-0000-0000-00002D350000}"/>
    <cellStyle name="Normal 2 9 6 2 8 2 2" xfId="41354" xr:uid="{00000000-0005-0000-0000-00002E350000}"/>
    <cellStyle name="Normal 2 9 6 2 8 3" xfId="11897" xr:uid="{00000000-0005-0000-0000-00002F350000}"/>
    <cellStyle name="Normal 2 9 6 2 8 3 2" xfId="35466" xr:uid="{00000000-0005-0000-0000-000030350000}"/>
    <cellStyle name="Normal 2 9 6 2 8 4" xfId="23673" xr:uid="{00000000-0005-0000-0000-000031350000}"/>
    <cellStyle name="Normal 2 9 6 2 8 5" xfId="29578" xr:uid="{00000000-0005-0000-0000-000032350000}"/>
    <cellStyle name="Normal 2 9 6 2 9" xfId="12633" xr:uid="{00000000-0005-0000-0000-000033350000}"/>
    <cellStyle name="Normal 2 9 6 2 9 2" xfId="36202" xr:uid="{00000000-0005-0000-0000-000034350000}"/>
    <cellStyle name="Normal 2 9 6 3" xfId="1149" xr:uid="{00000000-0005-0000-0000-000035350000}"/>
    <cellStyle name="Normal 2 9 6 3 2" xfId="12927" xr:uid="{00000000-0005-0000-0000-000036350000}"/>
    <cellStyle name="Normal 2 9 6 3 2 2" xfId="36496" xr:uid="{00000000-0005-0000-0000-000037350000}"/>
    <cellStyle name="Normal 2 9 6 3 3" xfId="7039" xr:uid="{00000000-0005-0000-0000-000038350000}"/>
    <cellStyle name="Normal 2 9 6 3 3 2" xfId="30608" xr:uid="{00000000-0005-0000-0000-000039350000}"/>
    <cellStyle name="Normal 2 9 6 3 4" xfId="18815" xr:uid="{00000000-0005-0000-0000-00003A350000}"/>
    <cellStyle name="Normal 2 9 6 3 5" xfId="24720" xr:uid="{00000000-0005-0000-0000-00003B350000}"/>
    <cellStyle name="Normal 2 9 6 4" xfId="1887" xr:uid="{00000000-0005-0000-0000-00003C350000}"/>
    <cellStyle name="Normal 2 9 6 4 2" xfId="13663" xr:uid="{00000000-0005-0000-0000-00003D350000}"/>
    <cellStyle name="Normal 2 9 6 4 2 2" xfId="37232" xr:uid="{00000000-0005-0000-0000-00003E350000}"/>
    <cellStyle name="Normal 2 9 6 4 3" xfId="7775" xr:uid="{00000000-0005-0000-0000-00003F350000}"/>
    <cellStyle name="Normal 2 9 6 4 3 2" xfId="31344" xr:uid="{00000000-0005-0000-0000-000040350000}"/>
    <cellStyle name="Normal 2 9 6 4 4" xfId="19551" xr:uid="{00000000-0005-0000-0000-000041350000}"/>
    <cellStyle name="Normal 2 9 6 4 5" xfId="25456" xr:uid="{00000000-0005-0000-0000-000042350000}"/>
    <cellStyle name="Normal 2 9 6 5" xfId="2623" xr:uid="{00000000-0005-0000-0000-000043350000}"/>
    <cellStyle name="Normal 2 9 6 5 2" xfId="14399" xr:uid="{00000000-0005-0000-0000-000044350000}"/>
    <cellStyle name="Normal 2 9 6 5 2 2" xfId="37968" xr:uid="{00000000-0005-0000-0000-000045350000}"/>
    <cellStyle name="Normal 2 9 6 5 3" xfId="8511" xr:uid="{00000000-0005-0000-0000-000046350000}"/>
    <cellStyle name="Normal 2 9 6 5 3 2" xfId="32080" xr:uid="{00000000-0005-0000-0000-000047350000}"/>
    <cellStyle name="Normal 2 9 6 5 4" xfId="20287" xr:uid="{00000000-0005-0000-0000-000048350000}"/>
    <cellStyle name="Normal 2 9 6 5 5" xfId="26192" xr:uid="{00000000-0005-0000-0000-000049350000}"/>
    <cellStyle name="Normal 2 9 6 6" xfId="3359" xr:uid="{00000000-0005-0000-0000-00004A350000}"/>
    <cellStyle name="Normal 2 9 6 6 2" xfId="15135" xr:uid="{00000000-0005-0000-0000-00004B350000}"/>
    <cellStyle name="Normal 2 9 6 6 2 2" xfId="38704" xr:uid="{00000000-0005-0000-0000-00004C350000}"/>
    <cellStyle name="Normal 2 9 6 6 3" xfId="9247" xr:uid="{00000000-0005-0000-0000-00004D350000}"/>
    <cellStyle name="Normal 2 9 6 6 3 2" xfId="32816" xr:uid="{00000000-0005-0000-0000-00004E350000}"/>
    <cellStyle name="Normal 2 9 6 6 4" xfId="21023" xr:uid="{00000000-0005-0000-0000-00004F350000}"/>
    <cellStyle name="Normal 2 9 6 6 5" xfId="26928" xr:uid="{00000000-0005-0000-0000-000050350000}"/>
    <cellStyle name="Normal 2 9 6 7" xfId="4095" xr:uid="{00000000-0005-0000-0000-000051350000}"/>
    <cellStyle name="Normal 2 9 6 7 2" xfId="15871" xr:uid="{00000000-0005-0000-0000-000052350000}"/>
    <cellStyle name="Normal 2 9 6 7 2 2" xfId="39440" xr:uid="{00000000-0005-0000-0000-000053350000}"/>
    <cellStyle name="Normal 2 9 6 7 3" xfId="9983" xr:uid="{00000000-0005-0000-0000-000054350000}"/>
    <cellStyle name="Normal 2 9 6 7 3 2" xfId="33552" xr:uid="{00000000-0005-0000-0000-000055350000}"/>
    <cellStyle name="Normal 2 9 6 7 4" xfId="21759" xr:uid="{00000000-0005-0000-0000-000056350000}"/>
    <cellStyle name="Normal 2 9 6 7 5" xfId="27664" xr:uid="{00000000-0005-0000-0000-000057350000}"/>
    <cellStyle name="Normal 2 9 6 8" xfId="4831" xr:uid="{00000000-0005-0000-0000-000058350000}"/>
    <cellStyle name="Normal 2 9 6 8 2" xfId="16607" xr:uid="{00000000-0005-0000-0000-000059350000}"/>
    <cellStyle name="Normal 2 9 6 8 2 2" xfId="40176" xr:uid="{00000000-0005-0000-0000-00005A350000}"/>
    <cellStyle name="Normal 2 9 6 8 3" xfId="10719" xr:uid="{00000000-0005-0000-0000-00005B350000}"/>
    <cellStyle name="Normal 2 9 6 8 3 2" xfId="34288" xr:uid="{00000000-0005-0000-0000-00005C350000}"/>
    <cellStyle name="Normal 2 9 6 8 4" xfId="22495" xr:uid="{00000000-0005-0000-0000-00005D350000}"/>
    <cellStyle name="Normal 2 9 6 8 5" xfId="28400" xr:uid="{00000000-0005-0000-0000-00005E350000}"/>
    <cellStyle name="Normal 2 9 6 9" xfId="5567" xr:uid="{00000000-0005-0000-0000-00005F350000}"/>
    <cellStyle name="Normal 2 9 6 9 2" xfId="17343" xr:uid="{00000000-0005-0000-0000-000060350000}"/>
    <cellStyle name="Normal 2 9 6 9 2 2" xfId="40912" xr:uid="{00000000-0005-0000-0000-000061350000}"/>
    <cellStyle name="Normal 2 9 6 9 3" xfId="11455" xr:uid="{00000000-0005-0000-0000-000062350000}"/>
    <cellStyle name="Normal 2 9 6 9 3 2" xfId="35024" xr:uid="{00000000-0005-0000-0000-000063350000}"/>
    <cellStyle name="Normal 2 9 6 9 4" xfId="23231" xr:uid="{00000000-0005-0000-0000-000064350000}"/>
    <cellStyle name="Normal 2 9 6 9 5" xfId="29136" xr:uid="{00000000-0005-0000-0000-000065350000}"/>
    <cellStyle name="Normal 2 9 7" xfId="652" xr:uid="{00000000-0005-0000-0000-000066350000}"/>
    <cellStyle name="Normal 2 9 7 10" xfId="6566" xr:uid="{00000000-0005-0000-0000-000067350000}"/>
    <cellStyle name="Normal 2 9 7 10 2" xfId="30135" xr:uid="{00000000-0005-0000-0000-000068350000}"/>
    <cellStyle name="Normal 2 9 7 11" xfId="18342" xr:uid="{00000000-0005-0000-0000-000069350000}"/>
    <cellStyle name="Normal 2 9 7 12" xfId="24247" xr:uid="{00000000-0005-0000-0000-00006A350000}"/>
    <cellStyle name="Normal 2 9 7 13" xfId="41911" xr:uid="{00000000-0005-0000-0000-00006B350000}"/>
    <cellStyle name="Normal 2 9 7 2" xfId="1413" xr:uid="{00000000-0005-0000-0000-00006C350000}"/>
    <cellStyle name="Normal 2 9 7 2 2" xfId="13190" xr:uid="{00000000-0005-0000-0000-00006D350000}"/>
    <cellStyle name="Normal 2 9 7 2 2 2" xfId="36759" xr:uid="{00000000-0005-0000-0000-00006E350000}"/>
    <cellStyle name="Normal 2 9 7 2 3" xfId="7302" xr:uid="{00000000-0005-0000-0000-00006F350000}"/>
    <cellStyle name="Normal 2 9 7 2 3 2" xfId="30871" xr:uid="{00000000-0005-0000-0000-000070350000}"/>
    <cellStyle name="Normal 2 9 7 2 4" xfId="19078" xr:uid="{00000000-0005-0000-0000-000071350000}"/>
    <cellStyle name="Normal 2 9 7 2 5" xfId="24983" xr:uid="{00000000-0005-0000-0000-000072350000}"/>
    <cellStyle name="Normal 2 9 7 3" xfId="2150" xr:uid="{00000000-0005-0000-0000-000073350000}"/>
    <cellStyle name="Normal 2 9 7 3 2" xfId="13926" xr:uid="{00000000-0005-0000-0000-000074350000}"/>
    <cellStyle name="Normal 2 9 7 3 2 2" xfId="37495" xr:uid="{00000000-0005-0000-0000-000075350000}"/>
    <cellStyle name="Normal 2 9 7 3 3" xfId="8038" xr:uid="{00000000-0005-0000-0000-000076350000}"/>
    <cellStyle name="Normal 2 9 7 3 3 2" xfId="31607" xr:uid="{00000000-0005-0000-0000-000077350000}"/>
    <cellStyle name="Normal 2 9 7 3 4" xfId="19814" xr:uid="{00000000-0005-0000-0000-000078350000}"/>
    <cellStyle name="Normal 2 9 7 3 5" xfId="25719" xr:uid="{00000000-0005-0000-0000-000079350000}"/>
    <cellStyle name="Normal 2 9 7 4" xfId="2886" xr:uid="{00000000-0005-0000-0000-00007A350000}"/>
    <cellStyle name="Normal 2 9 7 4 2" xfId="14662" xr:uid="{00000000-0005-0000-0000-00007B350000}"/>
    <cellStyle name="Normal 2 9 7 4 2 2" xfId="38231" xr:uid="{00000000-0005-0000-0000-00007C350000}"/>
    <cellStyle name="Normal 2 9 7 4 3" xfId="8774" xr:uid="{00000000-0005-0000-0000-00007D350000}"/>
    <cellStyle name="Normal 2 9 7 4 3 2" xfId="32343" xr:uid="{00000000-0005-0000-0000-00007E350000}"/>
    <cellStyle name="Normal 2 9 7 4 4" xfId="20550" xr:uid="{00000000-0005-0000-0000-00007F350000}"/>
    <cellStyle name="Normal 2 9 7 4 5" xfId="26455" xr:uid="{00000000-0005-0000-0000-000080350000}"/>
    <cellStyle name="Normal 2 9 7 5" xfId="3622" xr:uid="{00000000-0005-0000-0000-000081350000}"/>
    <cellStyle name="Normal 2 9 7 5 2" xfId="15398" xr:uid="{00000000-0005-0000-0000-000082350000}"/>
    <cellStyle name="Normal 2 9 7 5 2 2" xfId="38967" xr:uid="{00000000-0005-0000-0000-000083350000}"/>
    <cellStyle name="Normal 2 9 7 5 3" xfId="9510" xr:uid="{00000000-0005-0000-0000-000084350000}"/>
    <cellStyle name="Normal 2 9 7 5 3 2" xfId="33079" xr:uid="{00000000-0005-0000-0000-000085350000}"/>
    <cellStyle name="Normal 2 9 7 5 4" xfId="21286" xr:uid="{00000000-0005-0000-0000-000086350000}"/>
    <cellStyle name="Normal 2 9 7 5 5" xfId="27191" xr:uid="{00000000-0005-0000-0000-000087350000}"/>
    <cellStyle name="Normal 2 9 7 6" xfId="4358" xr:uid="{00000000-0005-0000-0000-000088350000}"/>
    <cellStyle name="Normal 2 9 7 6 2" xfId="16134" xr:uid="{00000000-0005-0000-0000-000089350000}"/>
    <cellStyle name="Normal 2 9 7 6 2 2" xfId="39703" xr:uid="{00000000-0005-0000-0000-00008A350000}"/>
    <cellStyle name="Normal 2 9 7 6 3" xfId="10246" xr:uid="{00000000-0005-0000-0000-00008B350000}"/>
    <cellStyle name="Normal 2 9 7 6 3 2" xfId="33815" xr:uid="{00000000-0005-0000-0000-00008C350000}"/>
    <cellStyle name="Normal 2 9 7 6 4" xfId="22022" xr:uid="{00000000-0005-0000-0000-00008D350000}"/>
    <cellStyle name="Normal 2 9 7 6 5" xfId="27927" xr:uid="{00000000-0005-0000-0000-00008E350000}"/>
    <cellStyle name="Normal 2 9 7 7" xfId="5094" xr:uid="{00000000-0005-0000-0000-00008F350000}"/>
    <cellStyle name="Normal 2 9 7 7 2" xfId="16870" xr:uid="{00000000-0005-0000-0000-000090350000}"/>
    <cellStyle name="Normal 2 9 7 7 2 2" xfId="40439" xr:uid="{00000000-0005-0000-0000-000091350000}"/>
    <cellStyle name="Normal 2 9 7 7 3" xfId="10982" xr:uid="{00000000-0005-0000-0000-000092350000}"/>
    <cellStyle name="Normal 2 9 7 7 3 2" xfId="34551" xr:uid="{00000000-0005-0000-0000-000093350000}"/>
    <cellStyle name="Normal 2 9 7 7 4" xfId="22758" xr:uid="{00000000-0005-0000-0000-000094350000}"/>
    <cellStyle name="Normal 2 9 7 7 5" xfId="28663" xr:uid="{00000000-0005-0000-0000-000095350000}"/>
    <cellStyle name="Normal 2 9 7 8" xfId="5830" xr:uid="{00000000-0005-0000-0000-000096350000}"/>
    <cellStyle name="Normal 2 9 7 8 2" xfId="17606" xr:uid="{00000000-0005-0000-0000-000097350000}"/>
    <cellStyle name="Normal 2 9 7 8 2 2" xfId="41175" xr:uid="{00000000-0005-0000-0000-000098350000}"/>
    <cellStyle name="Normal 2 9 7 8 3" xfId="11718" xr:uid="{00000000-0005-0000-0000-000099350000}"/>
    <cellStyle name="Normal 2 9 7 8 3 2" xfId="35287" xr:uid="{00000000-0005-0000-0000-00009A350000}"/>
    <cellStyle name="Normal 2 9 7 8 4" xfId="23494" xr:uid="{00000000-0005-0000-0000-00009B350000}"/>
    <cellStyle name="Normal 2 9 7 8 5" xfId="29399" xr:uid="{00000000-0005-0000-0000-00009C350000}"/>
    <cellStyle name="Normal 2 9 7 9" xfId="12454" xr:uid="{00000000-0005-0000-0000-00009D350000}"/>
    <cellStyle name="Normal 2 9 7 9 2" xfId="36023" xr:uid="{00000000-0005-0000-0000-00009E350000}"/>
    <cellStyle name="Normal 2 9 8" xfId="538" xr:uid="{00000000-0005-0000-0000-00009F350000}"/>
    <cellStyle name="Normal 2 9 8 10" xfId="6452" xr:uid="{00000000-0005-0000-0000-0000A0350000}"/>
    <cellStyle name="Normal 2 9 8 10 2" xfId="30021" xr:uid="{00000000-0005-0000-0000-0000A1350000}"/>
    <cellStyle name="Normal 2 9 8 11" xfId="18228" xr:uid="{00000000-0005-0000-0000-0000A2350000}"/>
    <cellStyle name="Normal 2 9 8 12" xfId="24133" xr:uid="{00000000-0005-0000-0000-0000A3350000}"/>
    <cellStyle name="Normal 2 9 8 13" xfId="41797" xr:uid="{00000000-0005-0000-0000-0000A4350000}"/>
    <cellStyle name="Normal 2 9 8 2" xfId="1299" xr:uid="{00000000-0005-0000-0000-0000A5350000}"/>
    <cellStyle name="Normal 2 9 8 2 2" xfId="13076" xr:uid="{00000000-0005-0000-0000-0000A6350000}"/>
    <cellStyle name="Normal 2 9 8 2 2 2" xfId="36645" xr:uid="{00000000-0005-0000-0000-0000A7350000}"/>
    <cellStyle name="Normal 2 9 8 2 3" xfId="7188" xr:uid="{00000000-0005-0000-0000-0000A8350000}"/>
    <cellStyle name="Normal 2 9 8 2 3 2" xfId="30757" xr:uid="{00000000-0005-0000-0000-0000A9350000}"/>
    <cellStyle name="Normal 2 9 8 2 4" xfId="18964" xr:uid="{00000000-0005-0000-0000-0000AA350000}"/>
    <cellStyle name="Normal 2 9 8 2 5" xfId="24869" xr:uid="{00000000-0005-0000-0000-0000AB350000}"/>
    <cellStyle name="Normal 2 9 8 3" xfId="2036" xr:uid="{00000000-0005-0000-0000-0000AC350000}"/>
    <cellStyle name="Normal 2 9 8 3 2" xfId="13812" xr:uid="{00000000-0005-0000-0000-0000AD350000}"/>
    <cellStyle name="Normal 2 9 8 3 2 2" xfId="37381" xr:uid="{00000000-0005-0000-0000-0000AE350000}"/>
    <cellStyle name="Normal 2 9 8 3 3" xfId="7924" xr:uid="{00000000-0005-0000-0000-0000AF350000}"/>
    <cellStyle name="Normal 2 9 8 3 3 2" xfId="31493" xr:uid="{00000000-0005-0000-0000-0000B0350000}"/>
    <cellStyle name="Normal 2 9 8 3 4" xfId="19700" xr:uid="{00000000-0005-0000-0000-0000B1350000}"/>
    <cellStyle name="Normal 2 9 8 3 5" xfId="25605" xr:uid="{00000000-0005-0000-0000-0000B2350000}"/>
    <cellStyle name="Normal 2 9 8 4" xfId="2772" xr:uid="{00000000-0005-0000-0000-0000B3350000}"/>
    <cellStyle name="Normal 2 9 8 4 2" xfId="14548" xr:uid="{00000000-0005-0000-0000-0000B4350000}"/>
    <cellStyle name="Normal 2 9 8 4 2 2" xfId="38117" xr:uid="{00000000-0005-0000-0000-0000B5350000}"/>
    <cellStyle name="Normal 2 9 8 4 3" xfId="8660" xr:uid="{00000000-0005-0000-0000-0000B6350000}"/>
    <cellStyle name="Normal 2 9 8 4 3 2" xfId="32229" xr:uid="{00000000-0005-0000-0000-0000B7350000}"/>
    <cellStyle name="Normal 2 9 8 4 4" xfId="20436" xr:uid="{00000000-0005-0000-0000-0000B8350000}"/>
    <cellStyle name="Normal 2 9 8 4 5" xfId="26341" xr:uid="{00000000-0005-0000-0000-0000B9350000}"/>
    <cellStyle name="Normal 2 9 8 5" xfId="3508" xr:uid="{00000000-0005-0000-0000-0000BA350000}"/>
    <cellStyle name="Normal 2 9 8 5 2" xfId="15284" xr:uid="{00000000-0005-0000-0000-0000BB350000}"/>
    <cellStyle name="Normal 2 9 8 5 2 2" xfId="38853" xr:uid="{00000000-0005-0000-0000-0000BC350000}"/>
    <cellStyle name="Normal 2 9 8 5 3" xfId="9396" xr:uid="{00000000-0005-0000-0000-0000BD350000}"/>
    <cellStyle name="Normal 2 9 8 5 3 2" xfId="32965" xr:uid="{00000000-0005-0000-0000-0000BE350000}"/>
    <cellStyle name="Normal 2 9 8 5 4" xfId="21172" xr:uid="{00000000-0005-0000-0000-0000BF350000}"/>
    <cellStyle name="Normal 2 9 8 5 5" xfId="27077" xr:uid="{00000000-0005-0000-0000-0000C0350000}"/>
    <cellStyle name="Normal 2 9 8 6" xfId="4244" xr:uid="{00000000-0005-0000-0000-0000C1350000}"/>
    <cellStyle name="Normal 2 9 8 6 2" xfId="16020" xr:uid="{00000000-0005-0000-0000-0000C2350000}"/>
    <cellStyle name="Normal 2 9 8 6 2 2" xfId="39589" xr:uid="{00000000-0005-0000-0000-0000C3350000}"/>
    <cellStyle name="Normal 2 9 8 6 3" xfId="10132" xr:uid="{00000000-0005-0000-0000-0000C4350000}"/>
    <cellStyle name="Normal 2 9 8 6 3 2" xfId="33701" xr:uid="{00000000-0005-0000-0000-0000C5350000}"/>
    <cellStyle name="Normal 2 9 8 6 4" xfId="21908" xr:uid="{00000000-0005-0000-0000-0000C6350000}"/>
    <cellStyle name="Normal 2 9 8 6 5" xfId="27813" xr:uid="{00000000-0005-0000-0000-0000C7350000}"/>
    <cellStyle name="Normal 2 9 8 7" xfId="4980" xr:uid="{00000000-0005-0000-0000-0000C8350000}"/>
    <cellStyle name="Normal 2 9 8 7 2" xfId="16756" xr:uid="{00000000-0005-0000-0000-0000C9350000}"/>
    <cellStyle name="Normal 2 9 8 7 2 2" xfId="40325" xr:uid="{00000000-0005-0000-0000-0000CA350000}"/>
    <cellStyle name="Normal 2 9 8 7 3" xfId="10868" xr:uid="{00000000-0005-0000-0000-0000CB350000}"/>
    <cellStyle name="Normal 2 9 8 7 3 2" xfId="34437" xr:uid="{00000000-0005-0000-0000-0000CC350000}"/>
    <cellStyle name="Normal 2 9 8 7 4" xfId="22644" xr:uid="{00000000-0005-0000-0000-0000CD350000}"/>
    <cellStyle name="Normal 2 9 8 7 5" xfId="28549" xr:uid="{00000000-0005-0000-0000-0000CE350000}"/>
    <cellStyle name="Normal 2 9 8 8" xfId="5716" xr:uid="{00000000-0005-0000-0000-0000CF350000}"/>
    <cellStyle name="Normal 2 9 8 8 2" xfId="17492" xr:uid="{00000000-0005-0000-0000-0000D0350000}"/>
    <cellStyle name="Normal 2 9 8 8 2 2" xfId="41061" xr:uid="{00000000-0005-0000-0000-0000D1350000}"/>
    <cellStyle name="Normal 2 9 8 8 3" xfId="11604" xr:uid="{00000000-0005-0000-0000-0000D2350000}"/>
    <cellStyle name="Normal 2 9 8 8 3 2" xfId="35173" xr:uid="{00000000-0005-0000-0000-0000D3350000}"/>
    <cellStyle name="Normal 2 9 8 8 4" xfId="23380" xr:uid="{00000000-0005-0000-0000-0000D4350000}"/>
    <cellStyle name="Normal 2 9 8 8 5" xfId="29285" xr:uid="{00000000-0005-0000-0000-0000D5350000}"/>
    <cellStyle name="Normal 2 9 8 9" xfId="12340" xr:uid="{00000000-0005-0000-0000-0000D6350000}"/>
    <cellStyle name="Normal 2 9 8 9 2" xfId="35909" xr:uid="{00000000-0005-0000-0000-0000D7350000}"/>
    <cellStyle name="Normal 2 9 9" xfId="969" xr:uid="{00000000-0005-0000-0000-0000D8350000}"/>
    <cellStyle name="Normal 2 9 9 2" xfId="12748" xr:uid="{00000000-0005-0000-0000-0000D9350000}"/>
    <cellStyle name="Normal 2 9 9 2 2" xfId="36317" xr:uid="{00000000-0005-0000-0000-0000DA350000}"/>
    <cellStyle name="Normal 2 9 9 3" xfId="6860" xr:uid="{00000000-0005-0000-0000-0000DB350000}"/>
    <cellStyle name="Normal 2 9 9 3 2" xfId="30429" xr:uid="{00000000-0005-0000-0000-0000DC350000}"/>
    <cellStyle name="Normal 2 9 9 4" xfId="18636" xr:uid="{00000000-0005-0000-0000-0000DD350000}"/>
    <cellStyle name="Normal 2 9 9 5" xfId="24541" xr:uid="{00000000-0005-0000-0000-0000DE350000}"/>
    <cellStyle name="Normal 22 2" xfId="15" xr:uid="{00000000-0005-0000-0000-0000DF350000}"/>
    <cellStyle name="Normal 22 2 2" xfId="16" xr:uid="{00000000-0005-0000-0000-0000E0350000}"/>
    <cellStyle name="Normal 22 2 2 2" xfId="134" xr:uid="{00000000-0005-0000-0000-0000E1350000}"/>
    <cellStyle name="Normal 22 2 3" xfId="133" xr:uid="{00000000-0005-0000-0000-0000E2350000}"/>
    <cellStyle name="Normal 23 2" xfId="17" xr:uid="{00000000-0005-0000-0000-0000E3350000}"/>
    <cellStyle name="Normal 23 2 2" xfId="18" xr:uid="{00000000-0005-0000-0000-0000E4350000}"/>
    <cellStyle name="Normal 23 2 2 2" xfId="136" xr:uid="{00000000-0005-0000-0000-0000E5350000}"/>
    <cellStyle name="Normal 23 2 3" xfId="135" xr:uid="{00000000-0005-0000-0000-0000E6350000}"/>
    <cellStyle name="Normal 24 2" xfId="19" xr:uid="{00000000-0005-0000-0000-0000E7350000}"/>
    <cellStyle name="Normal 24 2 2" xfId="20" xr:uid="{00000000-0005-0000-0000-0000E8350000}"/>
    <cellStyle name="Normal 24 2 2 2" xfId="138" xr:uid="{00000000-0005-0000-0000-0000E9350000}"/>
    <cellStyle name="Normal 24 2 3" xfId="137" xr:uid="{00000000-0005-0000-0000-0000EA350000}"/>
    <cellStyle name="Normal 25 2" xfId="21" xr:uid="{00000000-0005-0000-0000-0000EB350000}"/>
    <cellStyle name="Normal 25 2 2" xfId="22" xr:uid="{00000000-0005-0000-0000-0000EC350000}"/>
    <cellStyle name="Normal 25 2 2 2" xfId="140" xr:uid="{00000000-0005-0000-0000-0000ED350000}"/>
    <cellStyle name="Normal 25 2 3" xfId="139" xr:uid="{00000000-0005-0000-0000-0000EE350000}"/>
    <cellStyle name="Normal 26 2" xfId="23" xr:uid="{00000000-0005-0000-0000-0000EF350000}"/>
    <cellStyle name="Normal 26 2 2" xfId="24" xr:uid="{00000000-0005-0000-0000-0000F0350000}"/>
    <cellStyle name="Normal 26 2 2 2" xfId="142" xr:uid="{00000000-0005-0000-0000-0000F1350000}"/>
    <cellStyle name="Normal 26 2 3" xfId="141" xr:uid="{00000000-0005-0000-0000-0000F2350000}"/>
    <cellStyle name="Normal 27 2" xfId="25" xr:uid="{00000000-0005-0000-0000-0000F3350000}"/>
    <cellStyle name="Normal 27 2 2" xfId="26" xr:uid="{00000000-0005-0000-0000-0000F4350000}"/>
    <cellStyle name="Normal 27 2 2 2" xfId="144" xr:uid="{00000000-0005-0000-0000-0000F5350000}"/>
    <cellStyle name="Normal 27 2 3" xfId="143" xr:uid="{00000000-0005-0000-0000-0000F6350000}"/>
    <cellStyle name="Normal 28 2" xfId="27" xr:uid="{00000000-0005-0000-0000-0000F7350000}"/>
    <cellStyle name="Normal 28 2 2" xfId="28" xr:uid="{00000000-0005-0000-0000-0000F8350000}"/>
    <cellStyle name="Normal 28 2 2 2" xfId="146" xr:uid="{00000000-0005-0000-0000-0000F9350000}"/>
    <cellStyle name="Normal 28 2 3" xfId="145" xr:uid="{00000000-0005-0000-0000-0000FA350000}"/>
    <cellStyle name="Normal 29 2" xfId="29" xr:uid="{00000000-0005-0000-0000-0000FB350000}"/>
    <cellStyle name="Normal 29 2 2" xfId="30" xr:uid="{00000000-0005-0000-0000-0000FC350000}"/>
    <cellStyle name="Normal 29 2 2 2" xfId="148" xr:uid="{00000000-0005-0000-0000-0000FD350000}"/>
    <cellStyle name="Normal 29 2 3" xfId="147" xr:uid="{00000000-0005-0000-0000-0000FE350000}"/>
    <cellStyle name="Normal 3" xfId="31" xr:uid="{00000000-0005-0000-0000-0000FF350000}"/>
    <cellStyle name="Normal 3 2" xfId="32" xr:uid="{00000000-0005-0000-0000-000000360000}"/>
    <cellStyle name="Normal 3 2 2" xfId="33" xr:uid="{00000000-0005-0000-0000-000001360000}"/>
    <cellStyle name="Normal 3 2 2 2" xfId="34" xr:uid="{00000000-0005-0000-0000-000002360000}"/>
    <cellStyle name="Normal 3 2 2 2 2" xfId="947" xr:uid="{00000000-0005-0000-0000-000003360000}"/>
    <cellStyle name="Normal 3 2 2 2 2 2" xfId="42199" xr:uid="{00000000-0005-0000-0000-000004360000}"/>
    <cellStyle name="Normal 3 2 2 3" xfId="946" xr:uid="{00000000-0005-0000-0000-000005360000}"/>
    <cellStyle name="Normal 3 2 3" xfId="35" xr:uid="{00000000-0005-0000-0000-000006360000}"/>
    <cellStyle name="Normal 3 2 3 2" xfId="36" xr:uid="{00000000-0005-0000-0000-000007360000}"/>
    <cellStyle name="Normal 3 2 3 2 2" xfId="949" xr:uid="{00000000-0005-0000-0000-000008360000}"/>
    <cellStyle name="Normal 3 2 3 3" xfId="948" xr:uid="{00000000-0005-0000-0000-000009360000}"/>
    <cellStyle name="Normal 3 2 4" xfId="37" xr:uid="{00000000-0005-0000-0000-00000A360000}"/>
    <cellStyle name="Normal 3 2 4 2" xfId="38" xr:uid="{00000000-0005-0000-0000-00000B360000}"/>
    <cellStyle name="Normal 3 2 4 2 2" xfId="951" xr:uid="{00000000-0005-0000-0000-00000C360000}"/>
    <cellStyle name="Normal 3 2 4 3" xfId="950" xr:uid="{00000000-0005-0000-0000-00000D360000}"/>
    <cellStyle name="Normal 3 2 5" xfId="39" xr:uid="{00000000-0005-0000-0000-00000E360000}"/>
    <cellStyle name="Normal 3 2 5 2" xfId="40" xr:uid="{00000000-0005-0000-0000-00000F360000}"/>
    <cellStyle name="Normal 3 2 5 2 2" xfId="953" xr:uid="{00000000-0005-0000-0000-000010360000}"/>
    <cellStyle name="Normal 3 2 5 3" xfId="952" xr:uid="{00000000-0005-0000-0000-000011360000}"/>
    <cellStyle name="Normal 3 2 6" xfId="41" xr:uid="{00000000-0005-0000-0000-000012360000}"/>
    <cellStyle name="Normal 3 2 6 2" xfId="954" xr:uid="{00000000-0005-0000-0000-000013360000}"/>
    <cellStyle name="Normal 3 2 7" xfId="945" xr:uid="{00000000-0005-0000-0000-000014360000}"/>
    <cellStyle name="Normal 3 3" xfId="42" xr:uid="{00000000-0005-0000-0000-000015360000}"/>
    <cellStyle name="Normal 3 3 2" xfId="43" xr:uid="{00000000-0005-0000-0000-000016360000}"/>
    <cellStyle name="Normal 3 3 2 2" xfId="956" xr:uid="{00000000-0005-0000-0000-000017360000}"/>
    <cellStyle name="Normal 3 3 3" xfId="955" xr:uid="{00000000-0005-0000-0000-000018360000}"/>
    <cellStyle name="Normal 3 4" xfId="44" xr:uid="{00000000-0005-0000-0000-000019360000}"/>
    <cellStyle name="Normal 3 4 2" xfId="45" xr:uid="{00000000-0005-0000-0000-00001A360000}"/>
    <cellStyle name="Normal 3 4 2 2" xfId="958" xr:uid="{00000000-0005-0000-0000-00001B360000}"/>
    <cellStyle name="Normal 3 4 3" xfId="957" xr:uid="{00000000-0005-0000-0000-00001C360000}"/>
    <cellStyle name="Normal 3 5" xfId="46" xr:uid="{00000000-0005-0000-0000-00001D360000}"/>
    <cellStyle name="Normal 3 5 2" xfId="47" xr:uid="{00000000-0005-0000-0000-00001E360000}"/>
    <cellStyle name="Normal 3 5 2 2" xfId="960" xr:uid="{00000000-0005-0000-0000-00001F360000}"/>
    <cellStyle name="Normal 3 5 3" xfId="959" xr:uid="{00000000-0005-0000-0000-000020360000}"/>
    <cellStyle name="Normal 3 6" xfId="48" xr:uid="{00000000-0005-0000-0000-000021360000}"/>
    <cellStyle name="Normal 3 6 2" xfId="49" xr:uid="{00000000-0005-0000-0000-000022360000}"/>
    <cellStyle name="Normal 3 6 2 2" xfId="962" xr:uid="{00000000-0005-0000-0000-000023360000}"/>
    <cellStyle name="Normal 3 6 3" xfId="961" xr:uid="{00000000-0005-0000-0000-000024360000}"/>
    <cellStyle name="Normal 3 7" xfId="50" xr:uid="{00000000-0005-0000-0000-000025360000}"/>
    <cellStyle name="Normal 3 7 2" xfId="963" xr:uid="{00000000-0005-0000-0000-000026360000}"/>
    <cellStyle name="Normal 3 8" xfId="340" xr:uid="{00000000-0005-0000-0000-000027360000}"/>
    <cellStyle name="Normal 3 9" xfId="944" xr:uid="{00000000-0005-0000-0000-000028360000}"/>
    <cellStyle name="Normal 30 2" xfId="51" xr:uid="{00000000-0005-0000-0000-000029360000}"/>
    <cellStyle name="Normal 30 2 2" xfId="52" xr:uid="{00000000-0005-0000-0000-00002A360000}"/>
    <cellStyle name="Normal 30 2 2 2" xfId="150" xr:uid="{00000000-0005-0000-0000-00002B360000}"/>
    <cellStyle name="Normal 30 2 3" xfId="149" xr:uid="{00000000-0005-0000-0000-00002C360000}"/>
    <cellStyle name="Normal 31 2" xfId="53" xr:uid="{00000000-0005-0000-0000-00002D360000}"/>
    <cellStyle name="Normal 31 2 2" xfId="54" xr:uid="{00000000-0005-0000-0000-00002E360000}"/>
    <cellStyle name="Normal 31 2 2 2" xfId="152" xr:uid="{00000000-0005-0000-0000-00002F360000}"/>
    <cellStyle name="Normal 31 2 3" xfId="151" xr:uid="{00000000-0005-0000-0000-000030360000}"/>
    <cellStyle name="Normal 32 2" xfId="55" xr:uid="{00000000-0005-0000-0000-000031360000}"/>
    <cellStyle name="Normal 32 2 2" xfId="56" xr:uid="{00000000-0005-0000-0000-000032360000}"/>
    <cellStyle name="Normal 32 2 2 2" xfId="154" xr:uid="{00000000-0005-0000-0000-000033360000}"/>
    <cellStyle name="Normal 32 2 3" xfId="153" xr:uid="{00000000-0005-0000-0000-000034360000}"/>
    <cellStyle name="Normal 33 2" xfId="57" xr:uid="{00000000-0005-0000-0000-000035360000}"/>
    <cellStyle name="Normal 33 2 2" xfId="58" xr:uid="{00000000-0005-0000-0000-000036360000}"/>
    <cellStyle name="Normal 33 2 2 2" xfId="156" xr:uid="{00000000-0005-0000-0000-000037360000}"/>
    <cellStyle name="Normal 33 2 3" xfId="155" xr:uid="{00000000-0005-0000-0000-000038360000}"/>
    <cellStyle name="Normal 34 2" xfId="59" xr:uid="{00000000-0005-0000-0000-000039360000}"/>
    <cellStyle name="Normal 34 2 2" xfId="60" xr:uid="{00000000-0005-0000-0000-00003A360000}"/>
    <cellStyle name="Normal 34 2 2 2" xfId="158" xr:uid="{00000000-0005-0000-0000-00003B360000}"/>
    <cellStyle name="Normal 34 2 3" xfId="157" xr:uid="{00000000-0005-0000-0000-00003C360000}"/>
    <cellStyle name="Normal 35 2" xfId="61" xr:uid="{00000000-0005-0000-0000-00003D360000}"/>
    <cellStyle name="Normal 35 2 2" xfId="62" xr:uid="{00000000-0005-0000-0000-00003E360000}"/>
    <cellStyle name="Normal 35 2 2 2" xfId="160" xr:uid="{00000000-0005-0000-0000-00003F360000}"/>
    <cellStyle name="Normal 35 2 3" xfId="159" xr:uid="{00000000-0005-0000-0000-000040360000}"/>
    <cellStyle name="Normal 36 2" xfId="63" xr:uid="{00000000-0005-0000-0000-000041360000}"/>
    <cellStyle name="Normal 36 2 2" xfId="64" xr:uid="{00000000-0005-0000-0000-000042360000}"/>
    <cellStyle name="Normal 36 2 2 2" xfId="162" xr:uid="{00000000-0005-0000-0000-000043360000}"/>
    <cellStyle name="Normal 36 2 3" xfId="161" xr:uid="{00000000-0005-0000-0000-000044360000}"/>
    <cellStyle name="Normal 37 2" xfId="65" xr:uid="{00000000-0005-0000-0000-000045360000}"/>
    <cellStyle name="Normal 37 2 2" xfId="66" xr:uid="{00000000-0005-0000-0000-000046360000}"/>
    <cellStyle name="Normal 37 2 2 2" xfId="164" xr:uid="{00000000-0005-0000-0000-000047360000}"/>
    <cellStyle name="Normal 37 2 3" xfId="163" xr:uid="{00000000-0005-0000-0000-000048360000}"/>
    <cellStyle name="Normal 38 2" xfId="67" xr:uid="{00000000-0005-0000-0000-000049360000}"/>
    <cellStyle name="Normal 38 2 2" xfId="68" xr:uid="{00000000-0005-0000-0000-00004A360000}"/>
    <cellStyle name="Normal 38 2 2 2" xfId="166" xr:uid="{00000000-0005-0000-0000-00004B360000}"/>
    <cellStyle name="Normal 38 2 3" xfId="165" xr:uid="{00000000-0005-0000-0000-00004C360000}"/>
    <cellStyle name="Normal 39 2" xfId="69" xr:uid="{00000000-0005-0000-0000-00004D360000}"/>
    <cellStyle name="Normal 39 2 2" xfId="70" xr:uid="{00000000-0005-0000-0000-00004E360000}"/>
    <cellStyle name="Normal 39 2 2 2" xfId="168" xr:uid="{00000000-0005-0000-0000-00004F360000}"/>
    <cellStyle name="Normal 39 2 3" xfId="167" xr:uid="{00000000-0005-0000-0000-000050360000}"/>
    <cellStyle name="Normal 4" xfId="341" xr:uid="{00000000-0005-0000-0000-000051360000}"/>
    <cellStyle name="Normal 4 2" xfId="342" xr:uid="{00000000-0005-0000-0000-000052360000}"/>
    <cellStyle name="Normal 4 2 10" xfId="5527" xr:uid="{00000000-0005-0000-0000-000053360000}"/>
    <cellStyle name="Normal 4 2 10 2" xfId="17303" xr:uid="{00000000-0005-0000-0000-000054360000}"/>
    <cellStyle name="Normal 4 2 10 2 2" xfId="40872" xr:uid="{00000000-0005-0000-0000-000055360000}"/>
    <cellStyle name="Normal 4 2 10 3" xfId="11415" xr:uid="{00000000-0005-0000-0000-000056360000}"/>
    <cellStyle name="Normal 4 2 10 3 2" xfId="34984" xr:uid="{00000000-0005-0000-0000-000057360000}"/>
    <cellStyle name="Normal 4 2 10 4" xfId="23191" xr:uid="{00000000-0005-0000-0000-000058360000}"/>
    <cellStyle name="Normal 4 2 10 5" xfId="29096" xr:uid="{00000000-0005-0000-0000-000059360000}"/>
    <cellStyle name="Normal 4 2 11" xfId="12151" xr:uid="{00000000-0005-0000-0000-00005A360000}"/>
    <cellStyle name="Normal 4 2 11 2" xfId="35720" xr:uid="{00000000-0005-0000-0000-00005B360000}"/>
    <cellStyle name="Normal 4 2 12" xfId="6263" xr:uid="{00000000-0005-0000-0000-00005C360000}"/>
    <cellStyle name="Normal 4 2 12 2" xfId="29832" xr:uid="{00000000-0005-0000-0000-00005D360000}"/>
    <cellStyle name="Normal 4 2 13" xfId="18039" xr:uid="{00000000-0005-0000-0000-00005E360000}"/>
    <cellStyle name="Normal 4 2 14" xfId="23784" xr:uid="{00000000-0005-0000-0000-00005F360000}"/>
    <cellStyle name="Normal 4 2 15" xfId="23793" xr:uid="{00000000-0005-0000-0000-000060360000}"/>
    <cellStyle name="Normal 4 2 16" xfId="23944" xr:uid="{00000000-0005-0000-0000-000061360000}"/>
    <cellStyle name="Normal 4 2 17" xfId="41608" xr:uid="{00000000-0005-0000-0000-000062360000}"/>
    <cellStyle name="Normal 4 2 2" xfId="792" xr:uid="{00000000-0005-0000-0000-000063360000}"/>
    <cellStyle name="Normal 4 2 2 10" xfId="6705" xr:uid="{00000000-0005-0000-0000-000064360000}"/>
    <cellStyle name="Normal 4 2 2 10 2" xfId="30274" xr:uid="{00000000-0005-0000-0000-000065360000}"/>
    <cellStyle name="Normal 4 2 2 11" xfId="18481" xr:uid="{00000000-0005-0000-0000-000066360000}"/>
    <cellStyle name="Normal 4 2 2 12" xfId="23788" xr:uid="{00000000-0005-0000-0000-000067360000}"/>
    <cellStyle name="Normal 4 2 2 13" xfId="23797" xr:uid="{00000000-0005-0000-0000-000068360000}"/>
    <cellStyle name="Normal 4 2 2 14" xfId="24386" xr:uid="{00000000-0005-0000-0000-000069360000}"/>
    <cellStyle name="Normal 4 2 2 15" xfId="42050" xr:uid="{00000000-0005-0000-0000-00006A360000}"/>
    <cellStyle name="Normal 4 2 2 2" xfId="1552" xr:uid="{00000000-0005-0000-0000-00006B360000}"/>
    <cellStyle name="Normal 4 2 2 2 2" xfId="13329" xr:uid="{00000000-0005-0000-0000-00006C360000}"/>
    <cellStyle name="Normal 4 2 2 2 2 2" xfId="36898" xr:uid="{00000000-0005-0000-0000-00006D360000}"/>
    <cellStyle name="Normal 4 2 2 2 3" xfId="7441" xr:uid="{00000000-0005-0000-0000-00006E360000}"/>
    <cellStyle name="Normal 4 2 2 2 3 2" xfId="31010" xr:uid="{00000000-0005-0000-0000-00006F360000}"/>
    <cellStyle name="Normal 4 2 2 2 4" xfId="19217" xr:uid="{00000000-0005-0000-0000-000070360000}"/>
    <cellStyle name="Normal 4 2 2 2 5" xfId="25122" xr:uid="{00000000-0005-0000-0000-000071360000}"/>
    <cellStyle name="Normal 4 2 2 3" xfId="2289" xr:uid="{00000000-0005-0000-0000-000072360000}"/>
    <cellStyle name="Normal 4 2 2 3 2" xfId="14065" xr:uid="{00000000-0005-0000-0000-000073360000}"/>
    <cellStyle name="Normal 4 2 2 3 2 2" xfId="37634" xr:uid="{00000000-0005-0000-0000-000074360000}"/>
    <cellStyle name="Normal 4 2 2 3 3" xfId="8177" xr:uid="{00000000-0005-0000-0000-000075360000}"/>
    <cellStyle name="Normal 4 2 2 3 3 2" xfId="31746" xr:uid="{00000000-0005-0000-0000-000076360000}"/>
    <cellStyle name="Normal 4 2 2 3 4" xfId="19953" xr:uid="{00000000-0005-0000-0000-000077360000}"/>
    <cellStyle name="Normal 4 2 2 3 5" xfId="25858" xr:uid="{00000000-0005-0000-0000-000078360000}"/>
    <cellStyle name="Normal 4 2 2 4" xfId="3025" xr:uid="{00000000-0005-0000-0000-000079360000}"/>
    <cellStyle name="Normal 4 2 2 4 2" xfId="14801" xr:uid="{00000000-0005-0000-0000-00007A360000}"/>
    <cellStyle name="Normal 4 2 2 4 2 2" xfId="38370" xr:uid="{00000000-0005-0000-0000-00007B360000}"/>
    <cellStyle name="Normal 4 2 2 4 3" xfId="8913" xr:uid="{00000000-0005-0000-0000-00007C360000}"/>
    <cellStyle name="Normal 4 2 2 4 3 2" xfId="32482" xr:uid="{00000000-0005-0000-0000-00007D360000}"/>
    <cellStyle name="Normal 4 2 2 4 4" xfId="20689" xr:uid="{00000000-0005-0000-0000-00007E360000}"/>
    <cellStyle name="Normal 4 2 2 4 5" xfId="26594" xr:uid="{00000000-0005-0000-0000-00007F360000}"/>
    <cellStyle name="Normal 4 2 2 5" xfId="3761" xr:uid="{00000000-0005-0000-0000-000080360000}"/>
    <cellStyle name="Normal 4 2 2 5 2" xfId="15537" xr:uid="{00000000-0005-0000-0000-000081360000}"/>
    <cellStyle name="Normal 4 2 2 5 2 2" xfId="39106" xr:uid="{00000000-0005-0000-0000-000082360000}"/>
    <cellStyle name="Normal 4 2 2 5 3" xfId="9649" xr:uid="{00000000-0005-0000-0000-000083360000}"/>
    <cellStyle name="Normal 4 2 2 5 3 2" xfId="33218" xr:uid="{00000000-0005-0000-0000-000084360000}"/>
    <cellStyle name="Normal 4 2 2 5 4" xfId="21425" xr:uid="{00000000-0005-0000-0000-000085360000}"/>
    <cellStyle name="Normal 4 2 2 5 5" xfId="27330" xr:uid="{00000000-0005-0000-0000-000086360000}"/>
    <cellStyle name="Normal 4 2 2 6" xfId="4497" xr:uid="{00000000-0005-0000-0000-000087360000}"/>
    <cellStyle name="Normal 4 2 2 6 2" xfId="16273" xr:uid="{00000000-0005-0000-0000-000088360000}"/>
    <cellStyle name="Normal 4 2 2 6 2 2" xfId="39842" xr:uid="{00000000-0005-0000-0000-000089360000}"/>
    <cellStyle name="Normal 4 2 2 6 3" xfId="10385" xr:uid="{00000000-0005-0000-0000-00008A360000}"/>
    <cellStyle name="Normal 4 2 2 6 3 2" xfId="33954" xr:uid="{00000000-0005-0000-0000-00008B360000}"/>
    <cellStyle name="Normal 4 2 2 6 4" xfId="22161" xr:uid="{00000000-0005-0000-0000-00008C360000}"/>
    <cellStyle name="Normal 4 2 2 6 5" xfId="28066" xr:uid="{00000000-0005-0000-0000-00008D360000}"/>
    <cellStyle name="Normal 4 2 2 7" xfId="5233" xr:uid="{00000000-0005-0000-0000-00008E360000}"/>
    <cellStyle name="Normal 4 2 2 7 2" xfId="17009" xr:uid="{00000000-0005-0000-0000-00008F360000}"/>
    <cellStyle name="Normal 4 2 2 7 2 2" xfId="40578" xr:uid="{00000000-0005-0000-0000-000090360000}"/>
    <cellStyle name="Normal 4 2 2 7 3" xfId="11121" xr:uid="{00000000-0005-0000-0000-000091360000}"/>
    <cellStyle name="Normal 4 2 2 7 3 2" xfId="34690" xr:uid="{00000000-0005-0000-0000-000092360000}"/>
    <cellStyle name="Normal 4 2 2 7 4" xfId="22897" xr:uid="{00000000-0005-0000-0000-000093360000}"/>
    <cellStyle name="Normal 4 2 2 7 5" xfId="28802" xr:uid="{00000000-0005-0000-0000-000094360000}"/>
    <cellStyle name="Normal 4 2 2 8" xfId="5969" xr:uid="{00000000-0005-0000-0000-000095360000}"/>
    <cellStyle name="Normal 4 2 2 8 2" xfId="17745" xr:uid="{00000000-0005-0000-0000-000096360000}"/>
    <cellStyle name="Normal 4 2 2 8 2 2" xfId="41314" xr:uid="{00000000-0005-0000-0000-000097360000}"/>
    <cellStyle name="Normal 4 2 2 8 3" xfId="11857" xr:uid="{00000000-0005-0000-0000-000098360000}"/>
    <cellStyle name="Normal 4 2 2 8 3 2" xfId="35426" xr:uid="{00000000-0005-0000-0000-000099360000}"/>
    <cellStyle name="Normal 4 2 2 8 4" xfId="23633" xr:uid="{00000000-0005-0000-0000-00009A360000}"/>
    <cellStyle name="Normal 4 2 2 8 5" xfId="29538" xr:uid="{00000000-0005-0000-0000-00009B360000}"/>
    <cellStyle name="Normal 4 2 2 9" xfId="12593" xr:uid="{00000000-0005-0000-0000-00009C360000}"/>
    <cellStyle name="Normal 4 2 2 9 2" xfId="36162" xr:uid="{00000000-0005-0000-0000-00009D360000}"/>
    <cellStyle name="Normal 4 2 3" xfId="497" xr:uid="{00000000-0005-0000-0000-00009E360000}"/>
    <cellStyle name="Normal 4 2 3 10" xfId="6412" xr:uid="{00000000-0005-0000-0000-00009F360000}"/>
    <cellStyle name="Normal 4 2 3 10 2" xfId="29981" xr:uid="{00000000-0005-0000-0000-0000A0360000}"/>
    <cellStyle name="Normal 4 2 3 11" xfId="18188" xr:uid="{00000000-0005-0000-0000-0000A1360000}"/>
    <cellStyle name="Normal 4 2 3 12" xfId="24093" xr:uid="{00000000-0005-0000-0000-0000A2360000}"/>
    <cellStyle name="Normal 4 2 3 13" xfId="41757" xr:uid="{00000000-0005-0000-0000-0000A3360000}"/>
    <cellStyle name="Normal 4 2 3 2" xfId="1259" xr:uid="{00000000-0005-0000-0000-0000A4360000}"/>
    <cellStyle name="Normal 4 2 3 2 2" xfId="13036" xr:uid="{00000000-0005-0000-0000-0000A5360000}"/>
    <cellStyle name="Normal 4 2 3 2 2 2" xfId="36605" xr:uid="{00000000-0005-0000-0000-0000A6360000}"/>
    <cellStyle name="Normal 4 2 3 2 3" xfId="7148" xr:uid="{00000000-0005-0000-0000-0000A7360000}"/>
    <cellStyle name="Normal 4 2 3 2 3 2" xfId="30717" xr:uid="{00000000-0005-0000-0000-0000A8360000}"/>
    <cellStyle name="Normal 4 2 3 2 4" xfId="18924" xr:uid="{00000000-0005-0000-0000-0000A9360000}"/>
    <cellStyle name="Normal 4 2 3 2 5" xfId="24829" xr:uid="{00000000-0005-0000-0000-0000AA360000}"/>
    <cellStyle name="Normal 4 2 3 3" xfId="1996" xr:uid="{00000000-0005-0000-0000-0000AB360000}"/>
    <cellStyle name="Normal 4 2 3 3 2" xfId="13772" xr:uid="{00000000-0005-0000-0000-0000AC360000}"/>
    <cellStyle name="Normal 4 2 3 3 2 2" xfId="37341" xr:uid="{00000000-0005-0000-0000-0000AD360000}"/>
    <cellStyle name="Normal 4 2 3 3 3" xfId="7884" xr:uid="{00000000-0005-0000-0000-0000AE360000}"/>
    <cellStyle name="Normal 4 2 3 3 3 2" xfId="31453" xr:uid="{00000000-0005-0000-0000-0000AF360000}"/>
    <cellStyle name="Normal 4 2 3 3 4" xfId="19660" xr:uid="{00000000-0005-0000-0000-0000B0360000}"/>
    <cellStyle name="Normal 4 2 3 3 5" xfId="25565" xr:uid="{00000000-0005-0000-0000-0000B1360000}"/>
    <cellStyle name="Normal 4 2 3 4" xfId="2732" xr:uid="{00000000-0005-0000-0000-0000B2360000}"/>
    <cellStyle name="Normal 4 2 3 4 2" xfId="14508" xr:uid="{00000000-0005-0000-0000-0000B3360000}"/>
    <cellStyle name="Normal 4 2 3 4 2 2" xfId="38077" xr:uid="{00000000-0005-0000-0000-0000B4360000}"/>
    <cellStyle name="Normal 4 2 3 4 3" xfId="8620" xr:uid="{00000000-0005-0000-0000-0000B5360000}"/>
    <cellStyle name="Normal 4 2 3 4 3 2" xfId="32189" xr:uid="{00000000-0005-0000-0000-0000B6360000}"/>
    <cellStyle name="Normal 4 2 3 4 4" xfId="20396" xr:uid="{00000000-0005-0000-0000-0000B7360000}"/>
    <cellStyle name="Normal 4 2 3 4 5" xfId="26301" xr:uid="{00000000-0005-0000-0000-0000B8360000}"/>
    <cellStyle name="Normal 4 2 3 5" xfId="3468" xr:uid="{00000000-0005-0000-0000-0000B9360000}"/>
    <cellStyle name="Normal 4 2 3 5 2" xfId="15244" xr:uid="{00000000-0005-0000-0000-0000BA360000}"/>
    <cellStyle name="Normal 4 2 3 5 2 2" xfId="38813" xr:uid="{00000000-0005-0000-0000-0000BB360000}"/>
    <cellStyle name="Normal 4 2 3 5 3" xfId="9356" xr:uid="{00000000-0005-0000-0000-0000BC360000}"/>
    <cellStyle name="Normal 4 2 3 5 3 2" xfId="32925" xr:uid="{00000000-0005-0000-0000-0000BD360000}"/>
    <cellStyle name="Normal 4 2 3 5 4" xfId="21132" xr:uid="{00000000-0005-0000-0000-0000BE360000}"/>
    <cellStyle name="Normal 4 2 3 5 5" xfId="27037" xr:uid="{00000000-0005-0000-0000-0000BF360000}"/>
    <cellStyle name="Normal 4 2 3 6" xfId="4204" xr:uid="{00000000-0005-0000-0000-0000C0360000}"/>
    <cellStyle name="Normal 4 2 3 6 2" xfId="15980" xr:uid="{00000000-0005-0000-0000-0000C1360000}"/>
    <cellStyle name="Normal 4 2 3 6 2 2" xfId="39549" xr:uid="{00000000-0005-0000-0000-0000C2360000}"/>
    <cellStyle name="Normal 4 2 3 6 3" xfId="10092" xr:uid="{00000000-0005-0000-0000-0000C3360000}"/>
    <cellStyle name="Normal 4 2 3 6 3 2" xfId="33661" xr:uid="{00000000-0005-0000-0000-0000C4360000}"/>
    <cellStyle name="Normal 4 2 3 6 4" xfId="21868" xr:uid="{00000000-0005-0000-0000-0000C5360000}"/>
    <cellStyle name="Normal 4 2 3 6 5" xfId="27773" xr:uid="{00000000-0005-0000-0000-0000C6360000}"/>
    <cellStyle name="Normal 4 2 3 7" xfId="4940" xr:uid="{00000000-0005-0000-0000-0000C7360000}"/>
    <cellStyle name="Normal 4 2 3 7 2" xfId="16716" xr:uid="{00000000-0005-0000-0000-0000C8360000}"/>
    <cellStyle name="Normal 4 2 3 7 2 2" xfId="40285" xr:uid="{00000000-0005-0000-0000-0000C9360000}"/>
    <cellStyle name="Normal 4 2 3 7 3" xfId="10828" xr:uid="{00000000-0005-0000-0000-0000CA360000}"/>
    <cellStyle name="Normal 4 2 3 7 3 2" xfId="34397" xr:uid="{00000000-0005-0000-0000-0000CB360000}"/>
    <cellStyle name="Normal 4 2 3 7 4" xfId="22604" xr:uid="{00000000-0005-0000-0000-0000CC360000}"/>
    <cellStyle name="Normal 4 2 3 7 5" xfId="28509" xr:uid="{00000000-0005-0000-0000-0000CD360000}"/>
    <cellStyle name="Normal 4 2 3 8" xfId="5676" xr:uid="{00000000-0005-0000-0000-0000CE360000}"/>
    <cellStyle name="Normal 4 2 3 8 2" xfId="17452" xr:uid="{00000000-0005-0000-0000-0000CF360000}"/>
    <cellStyle name="Normal 4 2 3 8 2 2" xfId="41021" xr:uid="{00000000-0005-0000-0000-0000D0360000}"/>
    <cellStyle name="Normal 4 2 3 8 3" xfId="11564" xr:uid="{00000000-0005-0000-0000-0000D1360000}"/>
    <cellStyle name="Normal 4 2 3 8 3 2" xfId="35133" xr:uid="{00000000-0005-0000-0000-0000D2360000}"/>
    <cellStyle name="Normal 4 2 3 8 4" xfId="23340" xr:uid="{00000000-0005-0000-0000-0000D3360000}"/>
    <cellStyle name="Normal 4 2 3 8 5" xfId="29245" xr:uid="{00000000-0005-0000-0000-0000D4360000}"/>
    <cellStyle name="Normal 4 2 3 9" xfId="12300" xr:uid="{00000000-0005-0000-0000-0000D5360000}"/>
    <cellStyle name="Normal 4 2 3 9 2" xfId="35869" xr:uid="{00000000-0005-0000-0000-0000D6360000}"/>
    <cellStyle name="Normal 4 2 4" xfId="1109" xr:uid="{00000000-0005-0000-0000-0000D7360000}"/>
    <cellStyle name="Normal 4 2 4 2" xfId="12887" xr:uid="{00000000-0005-0000-0000-0000D8360000}"/>
    <cellStyle name="Normal 4 2 4 2 2" xfId="36456" xr:uid="{00000000-0005-0000-0000-0000D9360000}"/>
    <cellStyle name="Normal 4 2 4 3" xfId="6999" xr:uid="{00000000-0005-0000-0000-0000DA360000}"/>
    <cellStyle name="Normal 4 2 4 3 2" xfId="30568" xr:uid="{00000000-0005-0000-0000-0000DB360000}"/>
    <cellStyle name="Normal 4 2 4 4" xfId="18775" xr:uid="{00000000-0005-0000-0000-0000DC360000}"/>
    <cellStyle name="Normal 4 2 4 5" xfId="24680" xr:uid="{00000000-0005-0000-0000-0000DD360000}"/>
    <cellStyle name="Normal 4 2 5" xfId="1847" xr:uid="{00000000-0005-0000-0000-0000DE360000}"/>
    <cellStyle name="Normal 4 2 5 2" xfId="13623" xr:uid="{00000000-0005-0000-0000-0000DF360000}"/>
    <cellStyle name="Normal 4 2 5 2 2" xfId="37192" xr:uid="{00000000-0005-0000-0000-0000E0360000}"/>
    <cellStyle name="Normal 4 2 5 3" xfId="7735" xr:uid="{00000000-0005-0000-0000-0000E1360000}"/>
    <cellStyle name="Normal 4 2 5 3 2" xfId="31304" xr:uid="{00000000-0005-0000-0000-0000E2360000}"/>
    <cellStyle name="Normal 4 2 5 4" xfId="19511" xr:uid="{00000000-0005-0000-0000-0000E3360000}"/>
    <cellStyle name="Normal 4 2 5 5" xfId="25416" xr:uid="{00000000-0005-0000-0000-0000E4360000}"/>
    <cellStyle name="Normal 4 2 6" xfId="2583" xr:uid="{00000000-0005-0000-0000-0000E5360000}"/>
    <cellStyle name="Normal 4 2 6 2" xfId="14359" xr:uid="{00000000-0005-0000-0000-0000E6360000}"/>
    <cellStyle name="Normal 4 2 6 2 2" xfId="37928" xr:uid="{00000000-0005-0000-0000-0000E7360000}"/>
    <cellStyle name="Normal 4 2 6 3" xfId="8471" xr:uid="{00000000-0005-0000-0000-0000E8360000}"/>
    <cellStyle name="Normal 4 2 6 3 2" xfId="32040" xr:uid="{00000000-0005-0000-0000-0000E9360000}"/>
    <cellStyle name="Normal 4 2 6 4" xfId="20247" xr:uid="{00000000-0005-0000-0000-0000EA360000}"/>
    <cellStyle name="Normal 4 2 6 5" xfId="26152" xr:uid="{00000000-0005-0000-0000-0000EB360000}"/>
    <cellStyle name="Normal 4 2 7" xfId="3319" xr:uid="{00000000-0005-0000-0000-0000EC360000}"/>
    <cellStyle name="Normal 4 2 7 2" xfId="15095" xr:uid="{00000000-0005-0000-0000-0000ED360000}"/>
    <cellStyle name="Normal 4 2 7 2 2" xfId="38664" xr:uid="{00000000-0005-0000-0000-0000EE360000}"/>
    <cellStyle name="Normal 4 2 7 3" xfId="9207" xr:uid="{00000000-0005-0000-0000-0000EF360000}"/>
    <cellStyle name="Normal 4 2 7 3 2" xfId="32776" xr:uid="{00000000-0005-0000-0000-0000F0360000}"/>
    <cellStyle name="Normal 4 2 7 4" xfId="20983" xr:uid="{00000000-0005-0000-0000-0000F1360000}"/>
    <cellStyle name="Normal 4 2 7 5" xfId="26888" xr:uid="{00000000-0005-0000-0000-0000F2360000}"/>
    <cellStyle name="Normal 4 2 8" xfId="4055" xr:uid="{00000000-0005-0000-0000-0000F3360000}"/>
    <cellStyle name="Normal 4 2 8 2" xfId="15831" xr:uid="{00000000-0005-0000-0000-0000F4360000}"/>
    <cellStyle name="Normal 4 2 8 2 2" xfId="39400" xr:uid="{00000000-0005-0000-0000-0000F5360000}"/>
    <cellStyle name="Normal 4 2 8 3" xfId="9943" xr:uid="{00000000-0005-0000-0000-0000F6360000}"/>
    <cellStyle name="Normal 4 2 8 3 2" xfId="33512" xr:uid="{00000000-0005-0000-0000-0000F7360000}"/>
    <cellStyle name="Normal 4 2 8 4" xfId="21719" xr:uid="{00000000-0005-0000-0000-0000F8360000}"/>
    <cellStyle name="Normal 4 2 8 5" xfId="27624" xr:uid="{00000000-0005-0000-0000-0000F9360000}"/>
    <cellStyle name="Normal 4 2 9" xfId="4791" xr:uid="{00000000-0005-0000-0000-0000FA360000}"/>
    <cellStyle name="Normal 4 2 9 2" xfId="16567" xr:uid="{00000000-0005-0000-0000-0000FB360000}"/>
    <cellStyle name="Normal 4 2 9 2 2" xfId="40136" xr:uid="{00000000-0005-0000-0000-0000FC360000}"/>
    <cellStyle name="Normal 4 2 9 3" xfId="10679" xr:uid="{00000000-0005-0000-0000-0000FD360000}"/>
    <cellStyle name="Normal 4 2 9 3 2" xfId="34248" xr:uid="{00000000-0005-0000-0000-0000FE360000}"/>
    <cellStyle name="Normal 4 2 9 4" xfId="22455" xr:uid="{00000000-0005-0000-0000-0000FF360000}"/>
    <cellStyle name="Normal 4 2 9 5" xfId="28360" xr:uid="{00000000-0005-0000-0000-000000370000}"/>
    <cellStyle name="Normal 4 3" xfId="343" xr:uid="{00000000-0005-0000-0000-000001370000}"/>
    <cellStyle name="Normal 4 3 10" xfId="5528" xr:uid="{00000000-0005-0000-0000-000002370000}"/>
    <cellStyle name="Normal 4 3 10 2" xfId="17304" xr:uid="{00000000-0005-0000-0000-000003370000}"/>
    <cellStyle name="Normal 4 3 10 2 2" xfId="40873" xr:uid="{00000000-0005-0000-0000-000004370000}"/>
    <cellStyle name="Normal 4 3 10 3" xfId="11416" xr:uid="{00000000-0005-0000-0000-000005370000}"/>
    <cellStyle name="Normal 4 3 10 3 2" xfId="34985" xr:uid="{00000000-0005-0000-0000-000006370000}"/>
    <cellStyle name="Normal 4 3 10 4" xfId="23192" xr:uid="{00000000-0005-0000-0000-000007370000}"/>
    <cellStyle name="Normal 4 3 10 5" xfId="29097" xr:uid="{00000000-0005-0000-0000-000008370000}"/>
    <cellStyle name="Normal 4 3 11" xfId="12152" xr:uid="{00000000-0005-0000-0000-000009370000}"/>
    <cellStyle name="Normal 4 3 11 2" xfId="35721" xr:uid="{00000000-0005-0000-0000-00000A370000}"/>
    <cellStyle name="Normal 4 3 12" xfId="6264" xr:uid="{00000000-0005-0000-0000-00000B370000}"/>
    <cellStyle name="Normal 4 3 12 2" xfId="29833" xr:uid="{00000000-0005-0000-0000-00000C370000}"/>
    <cellStyle name="Normal 4 3 13" xfId="18040" xr:uid="{00000000-0005-0000-0000-00000D370000}"/>
    <cellStyle name="Normal 4 3 14" xfId="23786" xr:uid="{00000000-0005-0000-0000-00000E370000}"/>
    <cellStyle name="Normal 4 3 15" xfId="23795" xr:uid="{00000000-0005-0000-0000-00000F370000}"/>
    <cellStyle name="Normal 4 3 16" xfId="23945" xr:uid="{00000000-0005-0000-0000-000010370000}"/>
    <cellStyle name="Normal 4 3 17" xfId="41609" xr:uid="{00000000-0005-0000-0000-000011370000}"/>
    <cellStyle name="Normal 4 3 2" xfId="793" xr:uid="{00000000-0005-0000-0000-000012370000}"/>
    <cellStyle name="Normal 4 3 2 10" xfId="6706" xr:uid="{00000000-0005-0000-0000-000013370000}"/>
    <cellStyle name="Normal 4 3 2 10 2" xfId="30275" xr:uid="{00000000-0005-0000-0000-000014370000}"/>
    <cellStyle name="Normal 4 3 2 11" xfId="18482" xr:uid="{00000000-0005-0000-0000-000015370000}"/>
    <cellStyle name="Normal 4 3 2 12" xfId="24387" xr:uid="{00000000-0005-0000-0000-000016370000}"/>
    <cellStyle name="Normal 4 3 2 13" xfId="42051" xr:uid="{00000000-0005-0000-0000-000017370000}"/>
    <cellStyle name="Normal 4 3 2 2" xfId="1553" xr:uid="{00000000-0005-0000-0000-000018370000}"/>
    <cellStyle name="Normal 4 3 2 2 2" xfId="13330" xr:uid="{00000000-0005-0000-0000-000019370000}"/>
    <cellStyle name="Normal 4 3 2 2 2 2" xfId="36899" xr:uid="{00000000-0005-0000-0000-00001A370000}"/>
    <cellStyle name="Normal 4 3 2 2 3" xfId="7442" xr:uid="{00000000-0005-0000-0000-00001B370000}"/>
    <cellStyle name="Normal 4 3 2 2 3 2" xfId="31011" xr:uid="{00000000-0005-0000-0000-00001C370000}"/>
    <cellStyle name="Normal 4 3 2 2 4" xfId="19218" xr:uid="{00000000-0005-0000-0000-00001D370000}"/>
    <cellStyle name="Normal 4 3 2 2 5" xfId="25123" xr:uid="{00000000-0005-0000-0000-00001E370000}"/>
    <cellStyle name="Normal 4 3 2 3" xfId="2290" xr:uid="{00000000-0005-0000-0000-00001F370000}"/>
    <cellStyle name="Normal 4 3 2 3 2" xfId="14066" xr:uid="{00000000-0005-0000-0000-000020370000}"/>
    <cellStyle name="Normal 4 3 2 3 2 2" xfId="37635" xr:uid="{00000000-0005-0000-0000-000021370000}"/>
    <cellStyle name="Normal 4 3 2 3 3" xfId="8178" xr:uid="{00000000-0005-0000-0000-000022370000}"/>
    <cellStyle name="Normal 4 3 2 3 3 2" xfId="31747" xr:uid="{00000000-0005-0000-0000-000023370000}"/>
    <cellStyle name="Normal 4 3 2 3 4" xfId="19954" xr:uid="{00000000-0005-0000-0000-000024370000}"/>
    <cellStyle name="Normal 4 3 2 3 5" xfId="25859" xr:uid="{00000000-0005-0000-0000-000025370000}"/>
    <cellStyle name="Normal 4 3 2 4" xfId="3026" xr:uid="{00000000-0005-0000-0000-000026370000}"/>
    <cellStyle name="Normal 4 3 2 4 2" xfId="14802" xr:uid="{00000000-0005-0000-0000-000027370000}"/>
    <cellStyle name="Normal 4 3 2 4 2 2" xfId="38371" xr:uid="{00000000-0005-0000-0000-000028370000}"/>
    <cellStyle name="Normal 4 3 2 4 3" xfId="8914" xr:uid="{00000000-0005-0000-0000-000029370000}"/>
    <cellStyle name="Normal 4 3 2 4 3 2" xfId="32483" xr:uid="{00000000-0005-0000-0000-00002A370000}"/>
    <cellStyle name="Normal 4 3 2 4 4" xfId="20690" xr:uid="{00000000-0005-0000-0000-00002B370000}"/>
    <cellStyle name="Normal 4 3 2 4 5" xfId="26595" xr:uid="{00000000-0005-0000-0000-00002C370000}"/>
    <cellStyle name="Normal 4 3 2 5" xfId="3762" xr:uid="{00000000-0005-0000-0000-00002D370000}"/>
    <cellStyle name="Normal 4 3 2 5 2" xfId="15538" xr:uid="{00000000-0005-0000-0000-00002E370000}"/>
    <cellStyle name="Normal 4 3 2 5 2 2" xfId="39107" xr:uid="{00000000-0005-0000-0000-00002F370000}"/>
    <cellStyle name="Normal 4 3 2 5 3" xfId="9650" xr:uid="{00000000-0005-0000-0000-000030370000}"/>
    <cellStyle name="Normal 4 3 2 5 3 2" xfId="33219" xr:uid="{00000000-0005-0000-0000-000031370000}"/>
    <cellStyle name="Normal 4 3 2 5 4" xfId="21426" xr:uid="{00000000-0005-0000-0000-000032370000}"/>
    <cellStyle name="Normal 4 3 2 5 5" xfId="27331" xr:uid="{00000000-0005-0000-0000-000033370000}"/>
    <cellStyle name="Normal 4 3 2 6" xfId="4498" xr:uid="{00000000-0005-0000-0000-000034370000}"/>
    <cellStyle name="Normal 4 3 2 6 2" xfId="16274" xr:uid="{00000000-0005-0000-0000-000035370000}"/>
    <cellStyle name="Normal 4 3 2 6 2 2" xfId="39843" xr:uid="{00000000-0005-0000-0000-000036370000}"/>
    <cellStyle name="Normal 4 3 2 6 3" xfId="10386" xr:uid="{00000000-0005-0000-0000-000037370000}"/>
    <cellStyle name="Normal 4 3 2 6 3 2" xfId="33955" xr:uid="{00000000-0005-0000-0000-000038370000}"/>
    <cellStyle name="Normal 4 3 2 6 4" xfId="22162" xr:uid="{00000000-0005-0000-0000-000039370000}"/>
    <cellStyle name="Normal 4 3 2 6 5" xfId="28067" xr:uid="{00000000-0005-0000-0000-00003A370000}"/>
    <cellStyle name="Normal 4 3 2 7" xfId="5234" xr:uid="{00000000-0005-0000-0000-00003B370000}"/>
    <cellStyle name="Normal 4 3 2 7 2" xfId="17010" xr:uid="{00000000-0005-0000-0000-00003C370000}"/>
    <cellStyle name="Normal 4 3 2 7 2 2" xfId="40579" xr:uid="{00000000-0005-0000-0000-00003D370000}"/>
    <cellStyle name="Normal 4 3 2 7 3" xfId="11122" xr:uid="{00000000-0005-0000-0000-00003E370000}"/>
    <cellStyle name="Normal 4 3 2 7 3 2" xfId="34691" xr:uid="{00000000-0005-0000-0000-00003F370000}"/>
    <cellStyle name="Normal 4 3 2 7 4" xfId="22898" xr:uid="{00000000-0005-0000-0000-000040370000}"/>
    <cellStyle name="Normal 4 3 2 7 5" xfId="28803" xr:uid="{00000000-0005-0000-0000-000041370000}"/>
    <cellStyle name="Normal 4 3 2 8" xfId="5970" xr:uid="{00000000-0005-0000-0000-000042370000}"/>
    <cellStyle name="Normal 4 3 2 8 2" xfId="17746" xr:uid="{00000000-0005-0000-0000-000043370000}"/>
    <cellStyle name="Normal 4 3 2 8 2 2" xfId="41315" xr:uid="{00000000-0005-0000-0000-000044370000}"/>
    <cellStyle name="Normal 4 3 2 8 3" xfId="11858" xr:uid="{00000000-0005-0000-0000-000045370000}"/>
    <cellStyle name="Normal 4 3 2 8 3 2" xfId="35427" xr:uid="{00000000-0005-0000-0000-000046370000}"/>
    <cellStyle name="Normal 4 3 2 8 4" xfId="23634" xr:uid="{00000000-0005-0000-0000-000047370000}"/>
    <cellStyle name="Normal 4 3 2 8 5" xfId="29539" xr:uid="{00000000-0005-0000-0000-000048370000}"/>
    <cellStyle name="Normal 4 3 2 9" xfId="12594" xr:uid="{00000000-0005-0000-0000-000049370000}"/>
    <cellStyle name="Normal 4 3 2 9 2" xfId="36163" xr:uid="{00000000-0005-0000-0000-00004A370000}"/>
    <cellStyle name="Normal 4 3 3" xfId="498" xr:uid="{00000000-0005-0000-0000-00004B370000}"/>
    <cellStyle name="Normal 4 3 3 10" xfId="6413" xr:uid="{00000000-0005-0000-0000-00004C370000}"/>
    <cellStyle name="Normal 4 3 3 10 2" xfId="29982" xr:uid="{00000000-0005-0000-0000-00004D370000}"/>
    <cellStyle name="Normal 4 3 3 11" xfId="18189" xr:uid="{00000000-0005-0000-0000-00004E370000}"/>
    <cellStyle name="Normal 4 3 3 12" xfId="24094" xr:uid="{00000000-0005-0000-0000-00004F370000}"/>
    <cellStyle name="Normal 4 3 3 13" xfId="41758" xr:uid="{00000000-0005-0000-0000-000050370000}"/>
    <cellStyle name="Normal 4 3 3 2" xfId="1260" xr:uid="{00000000-0005-0000-0000-000051370000}"/>
    <cellStyle name="Normal 4 3 3 2 2" xfId="13037" xr:uid="{00000000-0005-0000-0000-000052370000}"/>
    <cellStyle name="Normal 4 3 3 2 2 2" xfId="36606" xr:uid="{00000000-0005-0000-0000-000053370000}"/>
    <cellStyle name="Normal 4 3 3 2 3" xfId="7149" xr:uid="{00000000-0005-0000-0000-000054370000}"/>
    <cellStyle name="Normal 4 3 3 2 3 2" xfId="30718" xr:uid="{00000000-0005-0000-0000-000055370000}"/>
    <cellStyle name="Normal 4 3 3 2 4" xfId="18925" xr:uid="{00000000-0005-0000-0000-000056370000}"/>
    <cellStyle name="Normal 4 3 3 2 5" xfId="24830" xr:uid="{00000000-0005-0000-0000-000057370000}"/>
    <cellStyle name="Normal 4 3 3 3" xfId="1997" xr:uid="{00000000-0005-0000-0000-000058370000}"/>
    <cellStyle name="Normal 4 3 3 3 2" xfId="13773" xr:uid="{00000000-0005-0000-0000-000059370000}"/>
    <cellStyle name="Normal 4 3 3 3 2 2" xfId="37342" xr:uid="{00000000-0005-0000-0000-00005A370000}"/>
    <cellStyle name="Normal 4 3 3 3 3" xfId="7885" xr:uid="{00000000-0005-0000-0000-00005B370000}"/>
    <cellStyle name="Normal 4 3 3 3 3 2" xfId="31454" xr:uid="{00000000-0005-0000-0000-00005C370000}"/>
    <cellStyle name="Normal 4 3 3 3 4" xfId="19661" xr:uid="{00000000-0005-0000-0000-00005D370000}"/>
    <cellStyle name="Normal 4 3 3 3 5" xfId="25566" xr:uid="{00000000-0005-0000-0000-00005E370000}"/>
    <cellStyle name="Normal 4 3 3 4" xfId="2733" xr:uid="{00000000-0005-0000-0000-00005F370000}"/>
    <cellStyle name="Normal 4 3 3 4 2" xfId="14509" xr:uid="{00000000-0005-0000-0000-000060370000}"/>
    <cellStyle name="Normal 4 3 3 4 2 2" xfId="38078" xr:uid="{00000000-0005-0000-0000-000061370000}"/>
    <cellStyle name="Normal 4 3 3 4 3" xfId="8621" xr:uid="{00000000-0005-0000-0000-000062370000}"/>
    <cellStyle name="Normal 4 3 3 4 3 2" xfId="32190" xr:uid="{00000000-0005-0000-0000-000063370000}"/>
    <cellStyle name="Normal 4 3 3 4 4" xfId="20397" xr:uid="{00000000-0005-0000-0000-000064370000}"/>
    <cellStyle name="Normal 4 3 3 4 5" xfId="26302" xr:uid="{00000000-0005-0000-0000-000065370000}"/>
    <cellStyle name="Normal 4 3 3 5" xfId="3469" xr:uid="{00000000-0005-0000-0000-000066370000}"/>
    <cellStyle name="Normal 4 3 3 5 2" xfId="15245" xr:uid="{00000000-0005-0000-0000-000067370000}"/>
    <cellStyle name="Normal 4 3 3 5 2 2" xfId="38814" xr:uid="{00000000-0005-0000-0000-000068370000}"/>
    <cellStyle name="Normal 4 3 3 5 3" xfId="9357" xr:uid="{00000000-0005-0000-0000-000069370000}"/>
    <cellStyle name="Normal 4 3 3 5 3 2" xfId="32926" xr:uid="{00000000-0005-0000-0000-00006A370000}"/>
    <cellStyle name="Normal 4 3 3 5 4" xfId="21133" xr:uid="{00000000-0005-0000-0000-00006B370000}"/>
    <cellStyle name="Normal 4 3 3 5 5" xfId="27038" xr:uid="{00000000-0005-0000-0000-00006C370000}"/>
    <cellStyle name="Normal 4 3 3 6" xfId="4205" xr:uid="{00000000-0005-0000-0000-00006D370000}"/>
    <cellStyle name="Normal 4 3 3 6 2" xfId="15981" xr:uid="{00000000-0005-0000-0000-00006E370000}"/>
    <cellStyle name="Normal 4 3 3 6 2 2" xfId="39550" xr:uid="{00000000-0005-0000-0000-00006F370000}"/>
    <cellStyle name="Normal 4 3 3 6 3" xfId="10093" xr:uid="{00000000-0005-0000-0000-000070370000}"/>
    <cellStyle name="Normal 4 3 3 6 3 2" xfId="33662" xr:uid="{00000000-0005-0000-0000-000071370000}"/>
    <cellStyle name="Normal 4 3 3 6 4" xfId="21869" xr:uid="{00000000-0005-0000-0000-000072370000}"/>
    <cellStyle name="Normal 4 3 3 6 5" xfId="27774" xr:uid="{00000000-0005-0000-0000-000073370000}"/>
    <cellStyle name="Normal 4 3 3 7" xfId="4941" xr:uid="{00000000-0005-0000-0000-000074370000}"/>
    <cellStyle name="Normal 4 3 3 7 2" xfId="16717" xr:uid="{00000000-0005-0000-0000-000075370000}"/>
    <cellStyle name="Normal 4 3 3 7 2 2" xfId="40286" xr:uid="{00000000-0005-0000-0000-000076370000}"/>
    <cellStyle name="Normal 4 3 3 7 3" xfId="10829" xr:uid="{00000000-0005-0000-0000-000077370000}"/>
    <cellStyle name="Normal 4 3 3 7 3 2" xfId="34398" xr:uid="{00000000-0005-0000-0000-000078370000}"/>
    <cellStyle name="Normal 4 3 3 7 4" xfId="22605" xr:uid="{00000000-0005-0000-0000-000079370000}"/>
    <cellStyle name="Normal 4 3 3 7 5" xfId="28510" xr:uid="{00000000-0005-0000-0000-00007A370000}"/>
    <cellStyle name="Normal 4 3 3 8" xfId="5677" xr:uid="{00000000-0005-0000-0000-00007B370000}"/>
    <cellStyle name="Normal 4 3 3 8 2" xfId="17453" xr:uid="{00000000-0005-0000-0000-00007C370000}"/>
    <cellStyle name="Normal 4 3 3 8 2 2" xfId="41022" xr:uid="{00000000-0005-0000-0000-00007D370000}"/>
    <cellStyle name="Normal 4 3 3 8 3" xfId="11565" xr:uid="{00000000-0005-0000-0000-00007E370000}"/>
    <cellStyle name="Normal 4 3 3 8 3 2" xfId="35134" xr:uid="{00000000-0005-0000-0000-00007F370000}"/>
    <cellStyle name="Normal 4 3 3 8 4" xfId="23341" xr:uid="{00000000-0005-0000-0000-000080370000}"/>
    <cellStyle name="Normal 4 3 3 8 5" xfId="29246" xr:uid="{00000000-0005-0000-0000-000081370000}"/>
    <cellStyle name="Normal 4 3 3 9" xfId="12301" xr:uid="{00000000-0005-0000-0000-000082370000}"/>
    <cellStyle name="Normal 4 3 3 9 2" xfId="35870" xr:uid="{00000000-0005-0000-0000-000083370000}"/>
    <cellStyle name="Normal 4 3 4" xfId="1110" xr:uid="{00000000-0005-0000-0000-000084370000}"/>
    <cellStyle name="Normal 4 3 4 2" xfId="12888" xr:uid="{00000000-0005-0000-0000-000085370000}"/>
    <cellStyle name="Normal 4 3 4 2 2" xfId="36457" xr:uid="{00000000-0005-0000-0000-000086370000}"/>
    <cellStyle name="Normal 4 3 4 3" xfId="7000" xr:uid="{00000000-0005-0000-0000-000087370000}"/>
    <cellStyle name="Normal 4 3 4 3 2" xfId="30569" xr:uid="{00000000-0005-0000-0000-000088370000}"/>
    <cellStyle name="Normal 4 3 4 4" xfId="18776" xr:uid="{00000000-0005-0000-0000-000089370000}"/>
    <cellStyle name="Normal 4 3 4 5" xfId="24681" xr:uid="{00000000-0005-0000-0000-00008A370000}"/>
    <cellStyle name="Normal 4 3 5" xfId="1848" xr:uid="{00000000-0005-0000-0000-00008B370000}"/>
    <cellStyle name="Normal 4 3 5 2" xfId="13624" xr:uid="{00000000-0005-0000-0000-00008C370000}"/>
    <cellStyle name="Normal 4 3 5 2 2" xfId="37193" xr:uid="{00000000-0005-0000-0000-00008D370000}"/>
    <cellStyle name="Normal 4 3 5 3" xfId="7736" xr:uid="{00000000-0005-0000-0000-00008E370000}"/>
    <cellStyle name="Normal 4 3 5 3 2" xfId="31305" xr:uid="{00000000-0005-0000-0000-00008F370000}"/>
    <cellStyle name="Normal 4 3 5 4" xfId="19512" xr:uid="{00000000-0005-0000-0000-000090370000}"/>
    <cellStyle name="Normal 4 3 5 5" xfId="25417" xr:uid="{00000000-0005-0000-0000-000091370000}"/>
    <cellStyle name="Normal 4 3 6" xfId="2584" xr:uid="{00000000-0005-0000-0000-000092370000}"/>
    <cellStyle name="Normal 4 3 6 2" xfId="14360" xr:uid="{00000000-0005-0000-0000-000093370000}"/>
    <cellStyle name="Normal 4 3 6 2 2" xfId="37929" xr:uid="{00000000-0005-0000-0000-000094370000}"/>
    <cellStyle name="Normal 4 3 6 3" xfId="8472" xr:uid="{00000000-0005-0000-0000-000095370000}"/>
    <cellStyle name="Normal 4 3 6 3 2" xfId="32041" xr:uid="{00000000-0005-0000-0000-000096370000}"/>
    <cellStyle name="Normal 4 3 6 4" xfId="20248" xr:uid="{00000000-0005-0000-0000-000097370000}"/>
    <cellStyle name="Normal 4 3 6 5" xfId="26153" xr:uid="{00000000-0005-0000-0000-000098370000}"/>
    <cellStyle name="Normal 4 3 7" xfId="3320" xr:uid="{00000000-0005-0000-0000-000099370000}"/>
    <cellStyle name="Normal 4 3 7 2" xfId="15096" xr:uid="{00000000-0005-0000-0000-00009A370000}"/>
    <cellStyle name="Normal 4 3 7 2 2" xfId="38665" xr:uid="{00000000-0005-0000-0000-00009B370000}"/>
    <cellStyle name="Normal 4 3 7 3" xfId="9208" xr:uid="{00000000-0005-0000-0000-00009C370000}"/>
    <cellStyle name="Normal 4 3 7 3 2" xfId="32777" xr:uid="{00000000-0005-0000-0000-00009D370000}"/>
    <cellStyle name="Normal 4 3 7 4" xfId="20984" xr:uid="{00000000-0005-0000-0000-00009E370000}"/>
    <cellStyle name="Normal 4 3 7 5" xfId="26889" xr:uid="{00000000-0005-0000-0000-00009F370000}"/>
    <cellStyle name="Normal 4 3 8" xfId="4056" xr:uid="{00000000-0005-0000-0000-0000A0370000}"/>
    <cellStyle name="Normal 4 3 8 2" xfId="15832" xr:uid="{00000000-0005-0000-0000-0000A1370000}"/>
    <cellStyle name="Normal 4 3 8 2 2" xfId="39401" xr:uid="{00000000-0005-0000-0000-0000A2370000}"/>
    <cellStyle name="Normal 4 3 8 3" xfId="9944" xr:uid="{00000000-0005-0000-0000-0000A3370000}"/>
    <cellStyle name="Normal 4 3 8 3 2" xfId="33513" xr:uid="{00000000-0005-0000-0000-0000A4370000}"/>
    <cellStyle name="Normal 4 3 8 4" xfId="21720" xr:uid="{00000000-0005-0000-0000-0000A5370000}"/>
    <cellStyle name="Normal 4 3 8 5" xfId="27625" xr:uid="{00000000-0005-0000-0000-0000A6370000}"/>
    <cellStyle name="Normal 4 3 9" xfId="4792" xr:uid="{00000000-0005-0000-0000-0000A7370000}"/>
    <cellStyle name="Normal 4 3 9 2" xfId="16568" xr:uid="{00000000-0005-0000-0000-0000A8370000}"/>
    <cellStyle name="Normal 4 3 9 2 2" xfId="40137" xr:uid="{00000000-0005-0000-0000-0000A9370000}"/>
    <cellStyle name="Normal 4 3 9 3" xfId="10680" xr:uid="{00000000-0005-0000-0000-0000AA370000}"/>
    <cellStyle name="Normal 4 3 9 3 2" xfId="34249" xr:uid="{00000000-0005-0000-0000-0000AB370000}"/>
    <cellStyle name="Normal 4 3 9 4" xfId="22456" xr:uid="{00000000-0005-0000-0000-0000AC370000}"/>
    <cellStyle name="Normal 4 3 9 5" xfId="28361" xr:uid="{00000000-0005-0000-0000-0000AD370000}"/>
    <cellStyle name="Normal 4 4" xfId="1108" xr:uid="{00000000-0005-0000-0000-0000AE370000}"/>
    <cellStyle name="Normal 4 5" xfId="23782" xr:uid="{00000000-0005-0000-0000-0000AF370000}"/>
    <cellStyle name="Normal 4 6" xfId="23791" xr:uid="{00000000-0005-0000-0000-0000B0370000}"/>
    <cellStyle name="Normal 40 2" xfId="71" xr:uid="{00000000-0005-0000-0000-0000B1370000}"/>
    <cellStyle name="Normal 40 2 2" xfId="72" xr:uid="{00000000-0005-0000-0000-0000B2370000}"/>
    <cellStyle name="Normal 40 2 2 2" xfId="170" xr:uid="{00000000-0005-0000-0000-0000B3370000}"/>
    <cellStyle name="Normal 40 2 3" xfId="169" xr:uid="{00000000-0005-0000-0000-0000B4370000}"/>
    <cellStyle name="Normal 41 2" xfId="73" xr:uid="{00000000-0005-0000-0000-0000B5370000}"/>
    <cellStyle name="Normal 41 2 2" xfId="74" xr:uid="{00000000-0005-0000-0000-0000B6370000}"/>
    <cellStyle name="Normal 41 2 2 2" xfId="172" xr:uid="{00000000-0005-0000-0000-0000B7370000}"/>
    <cellStyle name="Normal 41 2 3" xfId="171" xr:uid="{00000000-0005-0000-0000-0000B8370000}"/>
    <cellStyle name="Normal 42 2" xfId="75" xr:uid="{00000000-0005-0000-0000-0000B9370000}"/>
    <cellStyle name="Normal 42 2 2" xfId="76" xr:uid="{00000000-0005-0000-0000-0000BA370000}"/>
    <cellStyle name="Normal 42 2 2 2" xfId="174" xr:uid="{00000000-0005-0000-0000-0000BB370000}"/>
    <cellStyle name="Normal 42 2 3" xfId="173" xr:uid="{00000000-0005-0000-0000-0000BC370000}"/>
    <cellStyle name="Normal 43 2" xfId="77" xr:uid="{00000000-0005-0000-0000-0000BD370000}"/>
    <cellStyle name="Normal 43 2 2" xfId="78" xr:uid="{00000000-0005-0000-0000-0000BE370000}"/>
    <cellStyle name="Normal 43 2 2 2" xfId="176" xr:uid="{00000000-0005-0000-0000-0000BF370000}"/>
    <cellStyle name="Normal 43 2 3" xfId="175" xr:uid="{00000000-0005-0000-0000-0000C0370000}"/>
    <cellStyle name="Normal 44 2" xfId="79" xr:uid="{00000000-0005-0000-0000-0000C1370000}"/>
    <cellStyle name="Normal 44 2 2" xfId="80" xr:uid="{00000000-0005-0000-0000-0000C2370000}"/>
    <cellStyle name="Normal 44 2 2 2" xfId="178" xr:uid="{00000000-0005-0000-0000-0000C3370000}"/>
    <cellStyle name="Normal 44 2 3" xfId="177" xr:uid="{00000000-0005-0000-0000-0000C4370000}"/>
    <cellStyle name="Normal 45 2" xfId="81" xr:uid="{00000000-0005-0000-0000-0000C5370000}"/>
    <cellStyle name="Normal 45 2 2" xfId="82" xr:uid="{00000000-0005-0000-0000-0000C6370000}"/>
    <cellStyle name="Normal 45 2 2 2" xfId="180" xr:uid="{00000000-0005-0000-0000-0000C7370000}"/>
    <cellStyle name="Normal 45 2 3" xfId="179" xr:uid="{00000000-0005-0000-0000-0000C8370000}"/>
    <cellStyle name="Normal 46 2" xfId="83" xr:uid="{00000000-0005-0000-0000-0000C9370000}"/>
    <cellStyle name="Normal 46 2 2" xfId="84" xr:uid="{00000000-0005-0000-0000-0000CA370000}"/>
    <cellStyle name="Normal 46 2 2 2" xfId="182" xr:uid="{00000000-0005-0000-0000-0000CB370000}"/>
    <cellStyle name="Normal 46 2 3" xfId="181" xr:uid="{00000000-0005-0000-0000-0000CC370000}"/>
    <cellStyle name="Normal 47 2" xfId="85" xr:uid="{00000000-0005-0000-0000-0000CD370000}"/>
    <cellStyle name="Normal 47 2 2" xfId="86" xr:uid="{00000000-0005-0000-0000-0000CE370000}"/>
    <cellStyle name="Normal 47 2 2 2" xfId="184" xr:uid="{00000000-0005-0000-0000-0000CF370000}"/>
    <cellStyle name="Normal 47 2 3" xfId="183" xr:uid="{00000000-0005-0000-0000-0000D0370000}"/>
    <cellStyle name="Normal 48 2" xfId="87" xr:uid="{00000000-0005-0000-0000-0000D1370000}"/>
    <cellStyle name="Normal 48 2 10" xfId="964" xr:uid="{00000000-0005-0000-0000-0000D2370000}"/>
    <cellStyle name="Normal 48 2 10 2" xfId="12743" xr:uid="{00000000-0005-0000-0000-0000D3370000}"/>
    <cellStyle name="Normal 48 2 10 2 2" xfId="36312" xr:uid="{00000000-0005-0000-0000-0000D4370000}"/>
    <cellStyle name="Normal 48 2 10 3" xfId="6855" xr:uid="{00000000-0005-0000-0000-0000D5370000}"/>
    <cellStyle name="Normal 48 2 10 3 2" xfId="30424" xr:uid="{00000000-0005-0000-0000-0000D6370000}"/>
    <cellStyle name="Normal 48 2 10 4" xfId="18631" xr:uid="{00000000-0005-0000-0000-0000D7370000}"/>
    <cellStyle name="Normal 48 2 10 5" xfId="24536" xr:uid="{00000000-0005-0000-0000-0000D8370000}"/>
    <cellStyle name="Normal 48 2 11" xfId="1703" xr:uid="{00000000-0005-0000-0000-0000D9370000}"/>
    <cellStyle name="Normal 48 2 11 2" xfId="13479" xr:uid="{00000000-0005-0000-0000-0000DA370000}"/>
    <cellStyle name="Normal 48 2 11 2 2" xfId="37048" xr:uid="{00000000-0005-0000-0000-0000DB370000}"/>
    <cellStyle name="Normal 48 2 11 3" xfId="7591" xr:uid="{00000000-0005-0000-0000-0000DC370000}"/>
    <cellStyle name="Normal 48 2 11 3 2" xfId="31160" xr:uid="{00000000-0005-0000-0000-0000DD370000}"/>
    <cellStyle name="Normal 48 2 11 4" xfId="19367" xr:uid="{00000000-0005-0000-0000-0000DE370000}"/>
    <cellStyle name="Normal 48 2 11 5" xfId="25272" xr:uid="{00000000-0005-0000-0000-0000DF370000}"/>
    <cellStyle name="Normal 48 2 12" xfId="2439" xr:uid="{00000000-0005-0000-0000-0000E0370000}"/>
    <cellStyle name="Normal 48 2 12 2" xfId="14215" xr:uid="{00000000-0005-0000-0000-0000E1370000}"/>
    <cellStyle name="Normal 48 2 12 2 2" xfId="37784" xr:uid="{00000000-0005-0000-0000-0000E2370000}"/>
    <cellStyle name="Normal 48 2 12 3" xfId="8327" xr:uid="{00000000-0005-0000-0000-0000E3370000}"/>
    <cellStyle name="Normal 48 2 12 3 2" xfId="31896" xr:uid="{00000000-0005-0000-0000-0000E4370000}"/>
    <cellStyle name="Normal 48 2 12 4" xfId="20103" xr:uid="{00000000-0005-0000-0000-0000E5370000}"/>
    <cellStyle name="Normal 48 2 12 5" xfId="26008" xr:uid="{00000000-0005-0000-0000-0000E6370000}"/>
    <cellStyle name="Normal 48 2 13" xfId="3175" xr:uid="{00000000-0005-0000-0000-0000E7370000}"/>
    <cellStyle name="Normal 48 2 13 2" xfId="14951" xr:uid="{00000000-0005-0000-0000-0000E8370000}"/>
    <cellStyle name="Normal 48 2 13 2 2" xfId="38520" xr:uid="{00000000-0005-0000-0000-0000E9370000}"/>
    <cellStyle name="Normal 48 2 13 3" xfId="9063" xr:uid="{00000000-0005-0000-0000-0000EA370000}"/>
    <cellStyle name="Normal 48 2 13 3 2" xfId="32632" xr:uid="{00000000-0005-0000-0000-0000EB370000}"/>
    <cellStyle name="Normal 48 2 13 4" xfId="20839" xr:uid="{00000000-0005-0000-0000-0000EC370000}"/>
    <cellStyle name="Normal 48 2 13 5" xfId="26744" xr:uid="{00000000-0005-0000-0000-0000ED370000}"/>
    <cellStyle name="Normal 48 2 14" xfId="3911" xr:uid="{00000000-0005-0000-0000-0000EE370000}"/>
    <cellStyle name="Normal 48 2 14 2" xfId="15687" xr:uid="{00000000-0005-0000-0000-0000EF370000}"/>
    <cellStyle name="Normal 48 2 14 2 2" xfId="39256" xr:uid="{00000000-0005-0000-0000-0000F0370000}"/>
    <cellStyle name="Normal 48 2 14 3" xfId="9799" xr:uid="{00000000-0005-0000-0000-0000F1370000}"/>
    <cellStyle name="Normal 48 2 14 3 2" xfId="33368" xr:uid="{00000000-0005-0000-0000-0000F2370000}"/>
    <cellStyle name="Normal 48 2 14 4" xfId="21575" xr:uid="{00000000-0005-0000-0000-0000F3370000}"/>
    <cellStyle name="Normal 48 2 14 5" xfId="27480" xr:uid="{00000000-0005-0000-0000-0000F4370000}"/>
    <cellStyle name="Normal 48 2 15" xfId="4647" xr:uid="{00000000-0005-0000-0000-0000F5370000}"/>
    <cellStyle name="Normal 48 2 15 2" xfId="16423" xr:uid="{00000000-0005-0000-0000-0000F6370000}"/>
    <cellStyle name="Normal 48 2 15 2 2" xfId="39992" xr:uid="{00000000-0005-0000-0000-0000F7370000}"/>
    <cellStyle name="Normal 48 2 15 3" xfId="10535" xr:uid="{00000000-0005-0000-0000-0000F8370000}"/>
    <cellStyle name="Normal 48 2 15 3 2" xfId="34104" xr:uid="{00000000-0005-0000-0000-0000F9370000}"/>
    <cellStyle name="Normal 48 2 15 4" xfId="22311" xr:uid="{00000000-0005-0000-0000-0000FA370000}"/>
    <cellStyle name="Normal 48 2 15 5" xfId="28216" xr:uid="{00000000-0005-0000-0000-0000FB370000}"/>
    <cellStyle name="Normal 48 2 16" xfId="5383" xr:uid="{00000000-0005-0000-0000-0000FC370000}"/>
    <cellStyle name="Normal 48 2 16 2" xfId="17159" xr:uid="{00000000-0005-0000-0000-0000FD370000}"/>
    <cellStyle name="Normal 48 2 16 2 2" xfId="40728" xr:uid="{00000000-0005-0000-0000-0000FE370000}"/>
    <cellStyle name="Normal 48 2 16 3" xfId="11271" xr:uid="{00000000-0005-0000-0000-0000FF370000}"/>
    <cellStyle name="Normal 48 2 16 3 2" xfId="34840" xr:uid="{00000000-0005-0000-0000-000000380000}"/>
    <cellStyle name="Normal 48 2 16 4" xfId="23047" xr:uid="{00000000-0005-0000-0000-000001380000}"/>
    <cellStyle name="Normal 48 2 16 5" xfId="28952" xr:uid="{00000000-0005-0000-0000-000002380000}"/>
    <cellStyle name="Normal 48 2 17" xfId="12007" xr:uid="{00000000-0005-0000-0000-000003380000}"/>
    <cellStyle name="Normal 48 2 17 2" xfId="35576" xr:uid="{00000000-0005-0000-0000-000004380000}"/>
    <cellStyle name="Normal 48 2 18" xfId="6119" xr:uid="{00000000-0005-0000-0000-000005380000}"/>
    <cellStyle name="Normal 48 2 18 2" xfId="29688" xr:uid="{00000000-0005-0000-0000-000006380000}"/>
    <cellStyle name="Normal 48 2 19" xfId="17895" xr:uid="{00000000-0005-0000-0000-000007380000}"/>
    <cellStyle name="Normal 48 2 2" xfId="114" xr:uid="{00000000-0005-0000-0000-000008380000}"/>
    <cellStyle name="Normal 48 2 2 10" xfId="1709" xr:uid="{00000000-0005-0000-0000-000009380000}"/>
    <cellStyle name="Normal 48 2 2 10 2" xfId="13485" xr:uid="{00000000-0005-0000-0000-00000A380000}"/>
    <cellStyle name="Normal 48 2 2 10 2 2" xfId="37054" xr:uid="{00000000-0005-0000-0000-00000B380000}"/>
    <cellStyle name="Normal 48 2 2 10 3" xfId="7597" xr:uid="{00000000-0005-0000-0000-00000C380000}"/>
    <cellStyle name="Normal 48 2 2 10 3 2" xfId="31166" xr:uid="{00000000-0005-0000-0000-00000D380000}"/>
    <cellStyle name="Normal 48 2 2 10 4" xfId="19373" xr:uid="{00000000-0005-0000-0000-00000E380000}"/>
    <cellStyle name="Normal 48 2 2 10 5" xfId="25278" xr:uid="{00000000-0005-0000-0000-00000F380000}"/>
    <cellStyle name="Normal 48 2 2 11" xfId="2445" xr:uid="{00000000-0005-0000-0000-000010380000}"/>
    <cellStyle name="Normal 48 2 2 11 2" xfId="14221" xr:uid="{00000000-0005-0000-0000-000011380000}"/>
    <cellStyle name="Normal 48 2 2 11 2 2" xfId="37790" xr:uid="{00000000-0005-0000-0000-000012380000}"/>
    <cellStyle name="Normal 48 2 2 11 3" xfId="8333" xr:uid="{00000000-0005-0000-0000-000013380000}"/>
    <cellStyle name="Normal 48 2 2 11 3 2" xfId="31902" xr:uid="{00000000-0005-0000-0000-000014380000}"/>
    <cellStyle name="Normal 48 2 2 11 4" xfId="20109" xr:uid="{00000000-0005-0000-0000-000015380000}"/>
    <cellStyle name="Normal 48 2 2 11 5" xfId="26014" xr:uid="{00000000-0005-0000-0000-000016380000}"/>
    <cellStyle name="Normal 48 2 2 12" xfId="3181" xr:uid="{00000000-0005-0000-0000-000017380000}"/>
    <cellStyle name="Normal 48 2 2 12 2" xfId="14957" xr:uid="{00000000-0005-0000-0000-000018380000}"/>
    <cellStyle name="Normal 48 2 2 12 2 2" xfId="38526" xr:uid="{00000000-0005-0000-0000-000019380000}"/>
    <cellStyle name="Normal 48 2 2 12 3" xfId="9069" xr:uid="{00000000-0005-0000-0000-00001A380000}"/>
    <cellStyle name="Normal 48 2 2 12 3 2" xfId="32638" xr:uid="{00000000-0005-0000-0000-00001B380000}"/>
    <cellStyle name="Normal 48 2 2 12 4" xfId="20845" xr:uid="{00000000-0005-0000-0000-00001C380000}"/>
    <cellStyle name="Normal 48 2 2 12 5" xfId="26750" xr:uid="{00000000-0005-0000-0000-00001D380000}"/>
    <cellStyle name="Normal 48 2 2 13" xfId="3917" xr:uid="{00000000-0005-0000-0000-00001E380000}"/>
    <cellStyle name="Normal 48 2 2 13 2" xfId="15693" xr:uid="{00000000-0005-0000-0000-00001F380000}"/>
    <cellStyle name="Normal 48 2 2 13 2 2" xfId="39262" xr:uid="{00000000-0005-0000-0000-000020380000}"/>
    <cellStyle name="Normal 48 2 2 13 3" xfId="9805" xr:uid="{00000000-0005-0000-0000-000021380000}"/>
    <cellStyle name="Normal 48 2 2 13 3 2" xfId="33374" xr:uid="{00000000-0005-0000-0000-000022380000}"/>
    <cellStyle name="Normal 48 2 2 13 4" xfId="21581" xr:uid="{00000000-0005-0000-0000-000023380000}"/>
    <cellStyle name="Normal 48 2 2 13 5" xfId="27486" xr:uid="{00000000-0005-0000-0000-000024380000}"/>
    <cellStyle name="Normal 48 2 2 14" xfId="4653" xr:uid="{00000000-0005-0000-0000-000025380000}"/>
    <cellStyle name="Normal 48 2 2 14 2" xfId="16429" xr:uid="{00000000-0005-0000-0000-000026380000}"/>
    <cellStyle name="Normal 48 2 2 14 2 2" xfId="39998" xr:uid="{00000000-0005-0000-0000-000027380000}"/>
    <cellStyle name="Normal 48 2 2 14 3" xfId="10541" xr:uid="{00000000-0005-0000-0000-000028380000}"/>
    <cellStyle name="Normal 48 2 2 14 3 2" xfId="34110" xr:uid="{00000000-0005-0000-0000-000029380000}"/>
    <cellStyle name="Normal 48 2 2 14 4" xfId="22317" xr:uid="{00000000-0005-0000-0000-00002A380000}"/>
    <cellStyle name="Normal 48 2 2 14 5" xfId="28222" xr:uid="{00000000-0005-0000-0000-00002B380000}"/>
    <cellStyle name="Normal 48 2 2 15" xfId="5389" xr:uid="{00000000-0005-0000-0000-00002C380000}"/>
    <cellStyle name="Normal 48 2 2 15 2" xfId="17165" xr:uid="{00000000-0005-0000-0000-00002D380000}"/>
    <cellStyle name="Normal 48 2 2 15 2 2" xfId="40734" xr:uid="{00000000-0005-0000-0000-00002E380000}"/>
    <cellStyle name="Normal 48 2 2 15 3" xfId="11277" xr:uid="{00000000-0005-0000-0000-00002F380000}"/>
    <cellStyle name="Normal 48 2 2 15 3 2" xfId="34846" xr:uid="{00000000-0005-0000-0000-000030380000}"/>
    <cellStyle name="Normal 48 2 2 15 4" xfId="23053" xr:uid="{00000000-0005-0000-0000-000031380000}"/>
    <cellStyle name="Normal 48 2 2 15 5" xfId="28958" xr:uid="{00000000-0005-0000-0000-000032380000}"/>
    <cellStyle name="Normal 48 2 2 16" xfId="12013" xr:uid="{00000000-0005-0000-0000-000033380000}"/>
    <cellStyle name="Normal 48 2 2 16 2" xfId="35582" xr:uid="{00000000-0005-0000-0000-000034380000}"/>
    <cellStyle name="Normal 48 2 2 17" xfId="6125" xr:uid="{00000000-0005-0000-0000-000035380000}"/>
    <cellStyle name="Normal 48 2 2 17 2" xfId="29694" xr:uid="{00000000-0005-0000-0000-000036380000}"/>
    <cellStyle name="Normal 48 2 2 18" xfId="17901" xr:uid="{00000000-0005-0000-0000-000037380000}"/>
    <cellStyle name="Normal 48 2 2 19" xfId="23806" xr:uid="{00000000-0005-0000-0000-000038380000}"/>
    <cellStyle name="Normal 48 2 2 2" xfId="209" xr:uid="{00000000-0005-0000-0000-000039380000}"/>
    <cellStyle name="Normal 48 2 2 2 10" xfId="2457" xr:uid="{00000000-0005-0000-0000-00003A380000}"/>
    <cellStyle name="Normal 48 2 2 2 10 2" xfId="14233" xr:uid="{00000000-0005-0000-0000-00003B380000}"/>
    <cellStyle name="Normal 48 2 2 2 10 2 2" xfId="37802" xr:uid="{00000000-0005-0000-0000-00003C380000}"/>
    <cellStyle name="Normal 48 2 2 2 10 3" xfId="8345" xr:uid="{00000000-0005-0000-0000-00003D380000}"/>
    <cellStyle name="Normal 48 2 2 2 10 3 2" xfId="31914" xr:uid="{00000000-0005-0000-0000-00003E380000}"/>
    <cellStyle name="Normal 48 2 2 2 10 4" xfId="20121" xr:uid="{00000000-0005-0000-0000-00003F380000}"/>
    <cellStyle name="Normal 48 2 2 2 10 5" xfId="26026" xr:uid="{00000000-0005-0000-0000-000040380000}"/>
    <cellStyle name="Normal 48 2 2 2 11" xfId="3193" xr:uid="{00000000-0005-0000-0000-000041380000}"/>
    <cellStyle name="Normal 48 2 2 2 11 2" xfId="14969" xr:uid="{00000000-0005-0000-0000-000042380000}"/>
    <cellStyle name="Normal 48 2 2 2 11 2 2" xfId="38538" xr:uid="{00000000-0005-0000-0000-000043380000}"/>
    <cellStyle name="Normal 48 2 2 2 11 3" xfId="9081" xr:uid="{00000000-0005-0000-0000-000044380000}"/>
    <cellStyle name="Normal 48 2 2 2 11 3 2" xfId="32650" xr:uid="{00000000-0005-0000-0000-000045380000}"/>
    <cellStyle name="Normal 48 2 2 2 11 4" xfId="20857" xr:uid="{00000000-0005-0000-0000-000046380000}"/>
    <cellStyle name="Normal 48 2 2 2 11 5" xfId="26762" xr:uid="{00000000-0005-0000-0000-000047380000}"/>
    <cellStyle name="Normal 48 2 2 2 12" xfId="3929" xr:uid="{00000000-0005-0000-0000-000048380000}"/>
    <cellStyle name="Normal 48 2 2 2 12 2" xfId="15705" xr:uid="{00000000-0005-0000-0000-000049380000}"/>
    <cellStyle name="Normal 48 2 2 2 12 2 2" xfId="39274" xr:uid="{00000000-0005-0000-0000-00004A380000}"/>
    <cellStyle name="Normal 48 2 2 2 12 3" xfId="9817" xr:uid="{00000000-0005-0000-0000-00004B380000}"/>
    <cellStyle name="Normal 48 2 2 2 12 3 2" xfId="33386" xr:uid="{00000000-0005-0000-0000-00004C380000}"/>
    <cellStyle name="Normal 48 2 2 2 12 4" xfId="21593" xr:uid="{00000000-0005-0000-0000-00004D380000}"/>
    <cellStyle name="Normal 48 2 2 2 12 5" xfId="27498" xr:uid="{00000000-0005-0000-0000-00004E380000}"/>
    <cellStyle name="Normal 48 2 2 2 13" xfId="4665" xr:uid="{00000000-0005-0000-0000-00004F380000}"/>
    <cellStyle name="Normal 48 2 2 2 13 2" xfId="16441" xr:uid="{00000000-0005-0000-0000-000050380000}"/>
    <cellStyle name="Normal 48 2 2 2 13 2 2" xfId="40010" xr:uid="{00000000-0005-0000-0000-000051380000}"/>
    <cellStyle name="Normal 48 2 2 2 13 3" xfId="10553" xr:uid="{00000000-0005-0000-0000-000052380000}"/>
    <cellStyle name="Normal 48 2 2 2 13 3 2" xfId="34122" xr:uid="{00000000-0005-0000-0000-000053380000}"/>
    <cellStyle name="Normal 48 2 2 2 13 4" xfId="22329" xr:uid="{00000000-0005-0000-0000-000054380000}"/>
    <cellStyle name="Normal 48 2 2 2 13 5" xfId="28234" xr:uid="{00000000-0005-0000-0000-000055380000}"/>
    <cellStyle name="Normal 48 2 2 2 14" xfId="5401" xr:uid="{00000000-0005-0000-0000-000056380000}"/>
    <cellStyle name="Normal 48 2 2 2 14 2" xfId="17177" xr:uid="{00000000-0005-0000-0000-000057380000}"/>
    <cellStyle name="Normal 48 2 2 2 14 2 2" xfId="40746" xr:uid="{00000000-0005-0000-0000-000058380000}"/>
    <cellStyle name="Normal 48 2 2 2 14 3" xfId="11289" xr:uid="{00000000-0005-0000-0000-000059380000}"/>
    <cellStyle name="Normal 48 2 2 2 14 3 2" xfId="34858" xr:uid="{00000000-0005-0000-0000-00005A380000}"/>
    <cellStyle name="Normal 48 2 2 2 14 4" xfId="23065" xr:uid="{00000000-0005-0000-0000-00005B380000}"/>
    <cellStyle name="Normal 48 2 2 2 14 5" xfId="28970" xr:uid="{00000000-0005-0000-0000-00005C380000}"/>
    <cellStyle name="Normal 48 2 2 2 15" xfId="12025" xr:uid="{00000000-0005-0000-0000-00005D380000}"/>
    <cellStyle name="Normal 48 2 2 2 15 2" xfId="35594" xr:uid="{00000000-0005-0000-0000-00005E380000}"/>
    <cellStyle name="Normal 48 2 2 2 16" xfId="6137" xr:uid="{00000000-0005-0000-0000-00005F380000}"/>
    <cellStyle name="Normal 48 2 2 2 16 2" xfId="29706" xr:uid="{00000000-0005-0000-0000-000060380000}"/>
    <cellStyle name="Normal 48 2 2 2 17" xfId="17913" xr:uid="{00000000-0005-0000-0000-000061380000}"/>
    <cellStyle name="Normal 48 2 2 2 18" xfId="23818" xr:uid="{00000000-0005-0000-0000-000062380000}"/>
    <cellStyle name="Normal 48 2 2 2 19" xfId="41482" xr:uid="{00000000-0005-0000-0000-000063380000}"/>
    <cellStyle name="Normal 48 2 2 2 2" xfId="233" xr:uid="{00000000-0005-0000-0000-000064380000}"/>
    <cellStyle name="Normal 48 2 2 2 2 10" xfId="3217" xr:uid="{00000000-0005-0000-0000-000065380000}"/>
    <cellStyle name="Normal 48 2 2 2 2 10 2" xfId="14993" xr:uid="{00000000-0005-0000-0000-000066380000}"/>
    <cellStyle name="Normal 48 2 2 2 2 10 2 2" xfId="38562" xr:uid="{00000000-0005-0000-0000-000067380000}"/>
    <cellStyle name="Normal 48 2 2 2 2 10 3" xfId="9105" xr:uid="{00000000-0005-0000-0000-000068380000}"/>
    <cellStyle name="Normal 48 2 2 2 2 10 3 2" xfId="32674" xr:uid="{00000000-0005-0000-0000-000069380000}"/>
    <cellStyle name="Normal 48 2 2 2 2 10 4" xfId="20881" xr:uid="{00000000-0005-0000-0000-00006A380000}"/>
    <cellStyle name="Normal 48 2 2 2 2 10 5" xfId="26786" xr:uid="{00000000-0005-0000-0000-00006B380000}"/>
    <cellStyle name="Normal 48 2 2 2 2 11" xfId="3953" xr:uid="{00000000-0005-0000-0000-00006C380000}"/>
    <cellStyle name="Normal 48 2 2 2 2 11 2" xfId="15729" xr:uid="{00000000-0005-0000-0000-00006D380000}"/>
    <cellStyle name="Normal 48 2 2 2 2 11 2 2" xfId="39298" xr:uid="{00000000-0005-0000-0000-00006E380000}"/>
    <cellStyle name="Normal 48 2 2 2 2 11 3" xfId="9841" xr:uid="{00000000-0005-0000-0000-00006F380000}"/>
    <cellStyle name="Normal 48 2 2 2 2 11 3 2" xfId="33410" xr:uid="{00000000-0005-0000-0000-000070380000}"/>
    <cellStyle name="Normal 48 2 2 2 2 11 4" xfId="21617" xr:uid="{00000000-0005-0000-0000-000071380000}"/>
    <cellStyle name="Normal 48 2 2 2 2 11 5" xfId="27522" xr:uid="{00000000-0005-0000-0000-000072380000}"/>
    <cellStyle name="Normal 48 2 2 2 2 12" xfId="4689" xr:uid="{00000000-0005-0000-0000-000073380000}"/>
    <cellStyle name="Normal 48 2 2 2 2 12 2" xfId="16465" xr:uid="{00000000-0005-0000-0000-000074380000}"/>
    <cellStyle name="Normal 48 2 2 2 2 12 2 2" xfId="40034" xr:uid="{00000000-0005-0000-0000-000075380000}"/>
    <cellStyle name="Normal 48 2 2 2 2 12 3" xfId="10577" xr:uid="{00000000-0005-0000-0000-000076380000}"/>
    <cellStyle name="Normal 48 2 2 2 2 12 3 2" xfId="34146" xr:uid="{00000000-0005-0000-0000-000077380000}"/>
    <cellStyle name="Normal 48 2 2 2 2 12 4" xfId="22353" xr:uid="{00000000-0005-0000-0000-000078380000}"/>
    <cellStyle name="Normal 48 2 2 2 2 12 5" xfId="28258" xr:uid="{00000000-0005-0000-0000-000079380000}"/>
    <cellStyle name="Normal 48 2 2 2 2 13" xfId="5425" xr:uid="{00000000-0005-0000-0000-00007A380000}"/>
    <cellStyle name="Normal 48 2 2 2 2 13 2" xfId="17201" xr:uid="{00000000-0005-0000-0000-00007B380000}"/>
    <cellStyle name="Normal 48 2 2 2 2 13 2 2" xfId="40770" xr:uid="{00000000-0005-0000-0000-00007C380000}"/>
    <cellStyle name="Normal 48 2 2 2 2 13 3" xfId="11313" xr:uid="{00000000-0005-0000-0000-00007D380000}"/>
    <cellStyle name="Normal 48 2 2 2 2 13 3 2" xfId="34882" xr:uid="{00000000-0005-0000-0000-00007E380000}"/>
    <cellStyle name="Normal 48 2 2 2 2 13 4" xfId="23089" xr:uid="{00000000-0005-0000-0000-00007F380000}"/>
    <cellStyle name="Normal 48 2 2 2 2 13 5" xfId="28994" xr:uid="{00000000-0005-0000-0000-000080380000}"/>
    <cellStyle name="Normal 48 2 2 2 2 14" xfId="12049" xr:uid="{00000000-0005-0000-0000-000081380000}"/>
    <cellStyle name="Normal 48 2 2 2 2 14 2" xfId="35618" xr:uid="{00000000-0005-0000-0000-000082380000}"/>
    <cellStyle name="Normal 48 2 2 2 2 15" xfId="6161" xr:uid="{00000000-0005-0000-0000-000083380000}"/>
    <cellStyle name="Normal 48 2 2 2 2 15 2" xfId="29730" xr:uid="{00000000-0005-0000-0000-000084380000}"/>
    <cellStyle name="Normal 48 2 2 2 2 16" xfId="17937" xr:uid="{00000000-0005-0000-0000-000085380000}"/>
    <cellStyle name="Normal 48 2 2 2 2 17" xfId="23842" xr:uid="{00000000-0005-0000-0000-000086380000}"/>
    <cellStyle name="Normal 48 2 2 2 2 18" xfId="41506" xr:uid="{00000000-0005-0000-0000-000087380000}"/>
    <cellStyle name="Normal 48 2 2 2 2 2" xfId="329" xr:uid="{00000000-0005-0000-0000-000088380000}"/>
    <cellStyle name="Normal 48 2 2 2 2 2 10" xfId="4785" xr:uid="{00000000-0005-0000-0000-000089380000}"/>
    <cellStyle name="Normal 48 2 2 2 2 2 10 2" xfId="16561" xr:uid="{00000000-0005-0000-0000-00008A380000}"/>
    <cellStyle name="Normal 48 2 2 2 2 2 10 2 2" xfId="40130" xr:uid="{00000000-0005-0000-0000-00008B380000}"/>
    <cellStyle name="Normal 48 2 2 2 2 2 10 3" xfId="10673" xr:uid="{00000000-0005-0000-0000-00008C380000}"/>
    <cellStyle name="Normal 48 2 2 2 2 2 10 3 2" xfId="34242" xr:uid="{00000000-0005-0000-0000-00008D380000}"/>
    <cellStyle name="Normal 48 2 2 2 2 2 10 4" xfId="22449" xr:uid="{00000000-0005-0000-0000-00008E380000}"/>
    <cellStyle name="Normal 48 2 2 2 2 2 10 5" xfId="28354" xr:uid="{00000000-0005-0000-0000-00008F380000}"/>
    <cellStyle name="Normal 48 2 2 2 2 2 11" xfId="5521" xr:uid="{00000000-0005-0000-0000-000090380000}"/>
    <cellStyle name="Normal 48 2 2 2 2 2 11 2" xfId="17297" xr:uid="{00000000-0005-0000-0000-000091380000}"/>
    <cellStyle name="Normal 48 2 2 2 2 2 11 2 2" xfId="40866" xr:uid="{00000000-0005-0000-0000-000092380000}"/>
    <cellStyle name="Normal 48 2 2 2 2 2 11 3" xfId="11409" xr:uid="{00000000-0005-0000-0000-000093380000}"/>
    <cellStyle name="Normal 48 2 2 2 2 2 11 3 2" xfId="34978" xr:uid="{00000000-0005-0000-0000-000094380000}"/>
    <cellStyle name="Normal 48 2 2 2 2 2 11 4" xfId="23185" xr:uid="{00000000-0005-0000-0000-000095380000}"/>
    <cellStyle name="Normal 48 2 2 2 2 2 11 5" xfId="29090" xr:uid="{00000000-0005-0000-0000-000096380000}"/>
    <cellStyle name="Normal 48 2 2 2 2 2 12" xfId="12145" xr:uid="{00000000-0005-0000-0000-000097380000}"/>
    <cellStyle name="Normal 48 2 2 2 2 2 12 2" xfId="35714" xr:uid="{00000000-0005-0000-0000-000098380000}"/>
    <cellStyle name="Normal 48 2 2 2 2 2 13" xfId="6257" xr:uid="{00000000-0005-0000-0000-000099380000}"/>
    <cellStyle name="Normal 48 2 2 2 2 2 13 2" xfId="29826" xr:uid="{00000000-0005-0000-0000-00009A380000}"/>
    <cellStyle name="Normal 48 2 2 2 2 2 14" xfId="18033" xr:uid="{00000000-0005-0000-0000-00009B380000}"/>
    <cellStyle name="Normal 48 2 2 2 2 2 15" xfId="23938" xr:uid="{00000000-0005-0000-0000-00009C380000}"/>
    <cellStyle name="Normal 48 2 2 2 2 2 16" xfId="41602" xr:uid="{00000000-0005-0000-0000-00009D380000}"/>
    <cellStyle name="Normal 48 2 2 2 2 2 2" xfId="403" xr:uid="{00000000-0005-0000-0000-00009E380000}"/>
    <cellStyle name="Normal 48 2 2 2 2 2 2 10" xfId="12207" xr:uid="{00000000-0005-0000-0000-00009F380000}"/>
    <cellStyle name="Normal 48 2 2 2 2 2 2 10 2" xfId="35776" xr:uid="{00000000-0005-0000-0000-0000A0380000}"/>
    <cellStyle name="Normal 48 2 2 2 2 2 2 11" xfId="6319" xr:uid="{00000000-0005-0000-0000-0000A1380000}"/>
    <cellStyle name="Normal 48 2 2 2 2 2 2 11 2" xfId="29888" xr:uid="{00000000-0005-0000-0000-0000A2380000}"/>
    <cellStyle name="Normal 48 2 2 2 2 2 2 12" xfId="18095" xr:uid="{00000000-0005-0000-0000-0000A3380000}"/>
    <cellStyle name="Normal 48 2 2 2 2 2 2 13" xfId="24000" xr:uid="{00000000-0005-0000-0000-0000A4380000}"/>
    <cellStyle name="Normal 48 2 2 2 2 2 2 14" xfId="41664" xr:uid="{00000000-0005-0000-0000-0000A5380000}"/>
    <cellStyle name="Normal 48 2 2 2 2 2 2 2" xfId="848" xr:uid="{00000000-0005-0000-0000-0000A6380000}"/>
    <cellStyle name="Normal 48 2 2 2 2 2 2 2 10" xfId="6761" xr:uid="{00000000-0005-0000-0000-0000A7380000}"/>
    <cellStyle name="Normal 48 2 2 2 2 2 2 2 10 2" xfId="30330" xr:uid="{00000000-0005-0000-0000-0000A8380000}"/>
    <cellStyle name="Normal 48 2 2 2 2 2 2 2 11" xfId="18537" xr:uid="{00000000-0005-0000-0000-0000A9380000}"/>
    <cellStyle name="Normal 48 2 2 2 2 2 2 2 12" xfId="24442" xr:uid="{00000000-0005-0000-0000-0000AA380000}"/>
    <cellStyle name="Normal 48 2 2 2 2 2 2 2 13" xfId="42106" xr:uid="{00000000-0005-0000-0000-0000AB380000}"/>
    <cellStyle name="Normal 48 2 2 2 2 2 2 2 2" xfId="1608" xr:uid="{00000000-0005-0000-0000-0000AC380000}"/>
    <cellStyle name="Normal 48 2 2 2 2 2 2 2 2 2" xfId="13385" xr:uid="{00000000-0005-0000-0000-0000AD380000}"/>
    <cellStyle name="Normal 48 2 2 2 2 2 2 2 2 2 2" xfId="36954" xr:uid="{00000000-0005-0000-0000-0000AE380000}"/>
    <cellStyle name="Normal 48 2 2 2 2 2 2 2 2 3" xfId="7497" xr:uid="{00000000-0005-0000-0000-0000AF380000}"/>
    <cellStyle name="Normal 48 2 2 2 2 2 2 2 2 3 2" xfId="31066" xr:uid="{00000000-0005-0000-0000-0000B0380000}"/>
    <cellStyle name="Normal 48 2 2 2 2 2 2 2 2 4" xfId="19273" xr:uid="{00000000-0005-0000-0000-0000B1380000}"/>
    <cellStyle name="Normal 48 2 2 2 2 2 2 2 2 5" xfId="25178" xr:uid="{00000000-0005-0000-0000-0000B2380000}"/>
    <cellStyle name="Normal 48 2 2 2 2 2 2 2 3" xfId="2345" xr:uid="{00000000-0005-0000-0000-0000B3380000}"/>
    <cellStyle name="Normal 48 2 2 2 2 2 2 2 3 2" xfId="14121" xr:uid="{00000000-0005-0000-0000-0000B4380000}"/>
    <cellStyle name="Normal 48 2 2 2 2 2 2 2 3 2 2" xfId="37690" xr:uid="{00000000-0005-0000-0000-0000B5380000}"/>
    <cellStyle name="Normal 48 2 2 2 2 2 2 2 3 3" xfId="8233" xr:uid="{00000000-0005-0000-0000-0000B6380000}"/>
    <cellStyle name="Normal 48 2 2 2 2 2 2 2 3 3 2" xfId="31802" xr:uid="{00000000-0005-0000-0000-0000B7380000}"/>
    <cellStyle name="Normal 48 2 2 2 2 2 2 2 3 4" xfId="20009" xr:uid="{00000000-0005-0000-0000-0000B8380000}"/>
    <cellStyle name="Normal 48 2 2 2 2 2 2 2 3 5" xfId="25914" xr:uid="{00000000-0005-0000-0000-0000B9380000}"/>
    <cellStyle name="Normal 48 2 2 2 2 2 2 2 4" xfId="3081" xr:uid="{00000000-0005-0000-0000-0000BA380000}"/>
    <cellStyle name="Normal 48 2 2 2 2 2 2 2 4 2" xfId="14857" xr:uid="{00000000-0005-0000-0000-0000BB380000}"/>
    <cellStyle name="Normal 48 2 2 2 2 2 2 2 4 2 2" xfId="38426" xr:uid="{00000000-0005-0000-0000-0000BC380000}"/>
    <cellStyle name="Normal 48 2 2 2 2 2 2 2 4 3" xfId="8969" xr:uid="{00000000-0005-0000-0000-0000BD380000}"/>
    <cellStyle name="Normal 48 2 2 2 2 2 2 2 4 3 2" xfId="32538" xr:uid="{00000000-0005-0000-0000-0000BE380000}"/>
    <cellStyle name="Normal 48 2 2 2 2 2 2 2 4 4" xfId="20745" xr:uid="{00000000-0005-0000-0000-0000BF380000}"/>
    <cellStyle name="Normal 48 2 2 2 2 2 2 2 4 5" xfId="26650" xr:uid="{00000000-0005-0000-0000-0000C0380000}"/>
    <cellStyle name="Normal 48 2 2 2 2 2 2 2 5" xfId="3817" xr:uid="{00000000-0005-0000-0000-0000C1380000}"/>
    <cellStyle name="Normal 48 2 2 2 2 2 2 2 5 2" xfId="15593" xr:uid="{00000000-0005-0000-0000-0000C2380000}"/>
    <cellStyle name="Normal 48 2 2 2 2 2 2 2 5 2 2" xfId="39162" xr:uid="{00000000-0005-0000-0000-0000C3380000}"/>
    <cellStyle name="Normal 48 2 2 2 2 2 2 2 5 3" xfId="9705" xr:uid="{00000000-0005-0000-0000-0000C4380000}"/>
    <cellStyle name="Normal 48 2 2 2 2 2 2 2 5 3 2" xfId="33274" xr:uid="{00000000-0005-0000-0000-0000C5380000}"/>
    <cellStyle name="Normal 48 2 2 2 2 2 2 2 5 4" xfId="21481" xr:uid="{00000000-0005-0000-0000-0000C6380000}"/>
    <cellStyle name="Normal 48 2 2 2 2 2 2 2 5 5" xfId="27386" xr:uid="{00000000-0005-0000-0000-0000C7380000}"/>
    <cellStyle name="Normal 48 2 2 2 2 2 2 2 6" xfId="4553" xr:uid="{00000000-0005-0000-0000-0000C8380000}"/>
    <cellStyle name="Normal 48 2 2 2 2 2 2 2 6 2" xfId="16329" xr:uid="{00000000-0005-0000-0000-0000C9380000}"/>
    <cellStyle name="Normal 48 2 2 2 2 2 2 2 6 2 2" xfId="39898" xr:uid="{00000000-0005-0000-0000-0000CA380000}"/>
    <cellStyle name="Normal 48 2 2 2 2 2 2 2 6 3" xfId="10441" xr:uid="{00000000-0005-0000-0000-0000CB380000}"/>
    <cellStyle name="Normal 48 2 2 2 2 2 2 2 6 3 2" xfId="34010" xr:uid="{00000000-0005-0000-0000-0000CC380000}"/>
    <cellStyle name="Normal 48 2 2 2 2 2 2 2 6 4" xfId="22217" xr:uid="{00000000-0005-0000-0000-0000CD380000}"/>
    <cellStyle name="Normal 48 2 2 2 2 2 2 2 6 5" xfId="28122" xr:uid="{00000000-0005-0000-0000-0000CE380000}"/>
    <cellStyle name="Normal 48 2 2 2 2 2 2 2 7" xfId="5289" xr:uid="{00000000-0005-0000-0000-0000CF380000}"/>
    <cellStyle name="Normal 48 2 2 2 2 2 2 2 7 2" xfId="17065" xr:uid="{00000000-0005-0000-0000-0000D0380000}"/>
    <cellStyle name="Normal 48 2 2 2 2 2 2 2 7 2 2" xfId="40634" xr:uid="{00000000-0005-0000-0000-0000D1380000}"/>
    <cellStyle name="Normal 48 2 2 2 2 2 2 2 7 3" xfId="11177" xr:uid="{00000000-0005-0000-0000-0000D2380000}"/>
    <cellStyle name="Normal 48 2 2 2 2 2 2 2 7 3 2" xfId="34746" xr:uid="{00000000-0005-0000-0000-0000D3380000}"/>
    <cellStyle name="Normal 48 2 2 2 2 2 2 2 7 4" xfId="22953" xr:uid="{00000000-0005-0000-0000-0000D4380000}"/>
    <cellStyle name="Normal 48 2 2 2 2 2 2 2 7 5" xfId="28858" xr:uid="{00000000-0005-0000-0000-0000D5380000}"/>
    <cellStyle name="Normal 48 2 2 2 2 2 2 2 8" xfId="6025" xr:uid="{00000000-0005-0000-0000-0000D6380000}"/>
    <cellStyle name="Normal 48 2 2 2 2 2 2 2 8 2" xfId="17801" xr:uid="{00000000-0005-0000-0000-0000D7380000}"/>
    <cellStyle name="Normal 48 2 2 2 2 2 2 2 8 2 2" xfId="41370" xr:uid="{00000000-0005-0000-0000-0000D8380000}"/>
    <cellStyle name="Normal 48 2 2 2 2 2 2 2 8 3" xfId="11913" xr:uid="{00000000-0005-0000-0000-0000D9380000}"/>
    <cellStyle name="Normal 48 2 2 2 2 2 2 2 8 3 2" xfId="35482" xr:uid="{00000000-0005-0000-0000-0000DA380000}"/>
    <cellStyle name="Normal 48 2 2 2 2 2 2 2 8 4" xfId="23689" xr:uid="{00000000-0005-0000-0000-0000DB380000}"/>
    <cellStyle name="Normal 48 2 2 2 2 2 2 2 8 5" xfId="29594" xr:uid="{00000000-0005-0000-0000-0000DC380000}"/>
    <cellStyle name="Normal 48 2 2 2 2 2 2 2 9" xfId="12649" xr:uid="{00000000-0005-0000-0000-0000DD380000}"/>
    <cellStyle name="Normal 48 2 2 2 2 2 2 2 9 2" xfId="36218" xr:uid="{00000000-0005-0000-0000-0000DE380000}"/>
    <cellStyle name="Normal 48 2 2 2 2 2 2 3" xfId="1165" xr:uid="{00000000-0005-0000-0000-0000DF380000}"/>
    <cellStyle name="Normal 48 2 2 2 2 2 2 3 2" xfId="12943" xr:uid="{00000000-0005-0000-0000-0000E0380000}"/>
    <cellStyle name="Normal 48 2 2 2 2 2 2 3 2 2" xfId="36512" xr:uid="{00000000-0005-0000-0000-0000E1380000}"/>
    <cellStyle name="Normal 48 2 2 2 2 2 2 3 3" xfId="7055" xr:uid="{00000000-0005-0000-0000-0000E2380000}"/>
    <cellStyle name="Normal 48 2 2 2 2 2 2 3 3 2" xfId="30624" xr:uid="{00000000-0005-0000-0000-0000E3380000}"/>
    <cellStyle name="Normal 48 2 2 2 2 2 2 3 4" xfId="18831" xr:uid="{00000000-0005-0000-0000-0000E4380000}"/>
    <cellStyle name="Normal 48 2 2 2 2 2 2 3 5" xfId="24736" xr:uid="{00000000-0005-0000-0000-0000E5380000}"/>
    <cellStyle name="Normal 48 2 2 2 2 2 2 4" xfId="1903" xr:uid="{00000000-0005-0000-0000-0000E6380000}"/>
    <cellStyle name="Normal 48 2 2 2 2 2 2 4 2" xfId="13679" xr:uid="{00000000-0005-0000-0000-0000E7380000}"/>
    <cellStyle name="Normal 48 2 2 2 2 2 2 4 2 2" xfId="37248" xr:uid="{00000000-0005-0000-0000-0000E8380000}"/>
    <cellStyle name="Normal 48 2 2 2 2 2 2 4 3" xfId="7791" xr:uid="{00000000-0005-0000-0000-0000E9380000}"/>
    <cellStyle name="Normal 48 2 2 2 2 2 2 4 3 2" xfId="31360" xr:uid="{00000000-0005-0000-0000-0000EA380000}"/>
    <cellStyle name="Normal 48 2 2 2 2 2 2 4 4" xfId="19567" xr:uid="{00000000-0005-0000-0000-0000EB380000}"/>
    <cellStyle name="Normal 48 2 2 2 2 2 2 4 5" xfId="25472" xr:uid="{00000000-0005-0000-0000-0000EC380000}"/>
    <cellStyle name="Normal 48 2 2 2 2 2 2 5" xfId="2639" xr:uid="{00000000-0005-0000-0000-0000ED380000}"/>
    <cellStyle name="Normal 48 2 2 2 2 2 2 5 2" xfId="14415" xr:uid="{00000000-0005-0000-0000-0000EE380000}"/>
    <cellStyle name="Normal 48 2 2 2 2 2 2 5 2 2" xfId="37984" xr:uid="{00000000-0005-0000-0000-0000EF380000}"/>
    <cellStyle name="Normal 48 2 2 2 2 2 2 5 3" xfId="8527" xr:uid="{00000000-0005-0000-0000-0000F0380000}"/>
    <cellStyle name="Normal 48 2 2 2 2 2 2 5 3 2" xfId="32096" xr:uid="{00000000-0005-0000-0000-0000F1380000}"/>
    <cellStyle name="Normal 48 2 2 2 2 2 2 5 4" xfId="20303" xr:uid="{00000000-0005-0000-0000-0000F2380000}"/>
    <cellStyle name="Normal 48 2 2 2 2 2 2 5 5" xfId="26208" xr:uid="{00000000-0005-0000-0000-0000F3380000}"/>
    <cellStyle name="Normal 48 2 2 2 2 2 2 6" xfId="3375" xr:uid="{00000000-0005-0000-0000-0000F4380000}"/>
    <cellStyle name="Normal 48 2 2 2 2 2 2 6 2" xfId="15151" xr:uid="{00000000-0005-0000-0000-0000F5380000}"/>
    <cellStyle name="Normal 48 2 2 2 2 2 2 6 2 2" xfId="38720" xr:uid="{00000000-0005-0000-0000-0000F6380000}"/>
    <cellStyle name="Normal 48 2 2 2 2 2 2 6 3" xfId="9263" xr:uid="{00000000-0005-0000-0000-0000F7380000}"/>
    <cellStyle name="Normal 48 2 2 2 2 2 2 6 3 2" xfId="32832" xr:uid="{00000000-0005-0000-0000-0000F8380000}"/>
    <cellStyle name="Normal 48 2 2 2 2 2 2 6 4" xfId="21039" xr:uid="{00000000-0005-0000-0000-0000F9380000}"/>
    <cellStyle name="Normal 48 2 2 2 2 2 2 6 5" xfId="26944" xr:uid="{00000000-0005-0000-0000-0000FA380000}"/>
    <cellStyle name="Normal 48 2 2 2 2 2 2 7" xfId="4111" xr:uid="{00000000-0005-0000-0000-0000FB380000}"/>
    <cellStyle name="Normal 48 2 2 2 2 2 2 7 2" xfId="15887" xr:uid="{00000000-0005-0000-0000-0000FC380000}"/>
    <cellStyle name="Normal 48 2 2 2 2 2 2 7 2 2" xfId="39456" xr:uid="{00000000-0005-0000-0000-0000FD380000}"/>
    <cellStyle name="Normal 48 2 2 2 2 2 2 7 3" xfId="9999" xr:uid="{00000000-0005-0000-0000-0000FE380000}"/>
    <cellStyle name="Normal 48 2 2 2 2 2 2 7 3 2" xfId="33568" xr:uid="{00000000-0005-0000-0000-0000FF380000}"/>
    <cellStyle name="Normal 48 2 2 2 2 2 2 7 4" xfId="21775" xr:uid="{00000000-0005-0000-0000-000000390000}"/>
    <cellStyle name="Normal 48 2 2 2 2 2 2 7 5" xfId="27680" xr:uid="{00000000-0005-0000-0000-000001390000}"/>
    <cellStyle name="Normal 48 2 2 2 2 2 2 8" xfId="4847" xr:uid="{00000000-0005-0000-0000-000002390000}"/>
    <cellStyle name="Normal 48 2 2 2 2 2 2 8 2" xfId="16623" xr:uid="{00000000-0005-0000-0000-000003390000}"/>
    <cellStyle name="Normal 48 2 2 2 2 2 2 8 2 2" xfId="40192" xr:uid="{00000000-0005-0000-0000-000004390000}"/>
    <cellStyle name="Normal 48 2 2 2 2 2 2 8 3" xfId="10735" xr:uid="{00000000-0005-0000-0000-000005390000}"/>
    <cellStyle name="Normal 48 2 2 2 2 2 2 8 3 2" xfId="34304" xr:uid="{00000000-0005-0000-0000-000006390000}"/>
    <cellStyle name="Normal 48 2 2 2 2 2 2 8 4" xfId="22511" xr:uid="{00000000-0005-0000-0000-000007390000}"/>
    <cellStyle name="Normal 48 2 2 2 2 2 2 8 5" xfId="28416" xr:uid="{00000000-0005-0000-0000-000008390000}"/>
    <cellStyle name="Normal 48 2 2 2 2 2 2 9" xfId="5583" xr:uid="{00000000-0005-0000-0000-000009390000}"/>
    <cellStyle name="Normal 48 2 2 2 2 2 2 9 2" xfId="17359" xr:uid="{00000000-0005-0000-0000-00000A390000}"/>
    <cellStyle name="Normal 48 2 2 2 2 2 2 9 2 2" xfId="40928" xr:uid="{00000000-0005-0000-0000-00000B390000}"/>
    <cellStyle name="Normal 48 2 2 2 2 2 2 9 3" xfId="11471" xr:uid="{00000000-0005-0000-0000-00000C390000}"/>
    <cellStyle name="Normal 48 2 2 2 2 2 2 9 3 2" xfId="35040" xr:uid="{00000000-0005-0000-0000-00000D390000}"/>
    <cellStyle name="Normal 48 2 2 2 2 2 2 9 4" xfId="23247" xr:uid="{00000000-0005-0000-0000-00000E390000}"/>
    <cellStyle name="Normal 48 2 2 2 2 2 2 9 5" xfId="29152" xr:uid="{00000000-0005-0000-0000-00000F390000}"/>
    <cellStyle name="Normal 48 2 2 2 2 2 3" xfId="785" xr:uid="{00000000-0005-0000-0000-000010390000}"/>
    <cellStyle name="Normal 48 2 2 2 2 2 3 10" xfId="6699" xr:uid="{00000000-0005-0000-0000-000011390000}"/>
    <cellStyle name="Normal 48 2 2 2 2 2 3 10 2" xfId="30268" xr:uid="{00000000-0005-0000-0000-000012390000}"/>
    <cellStyle name="Normal 48 2 2 2 2 2 3 11" xfId="18475" xr:uid="{00000000-0005-0000-0000-000013390000}"/>
    <cellStyle name="Normal 48 2 2 2 2 2 3 12" xfId="24380" xr:uid="{00000000-0005-0000-0000-000014390000}"/>
    <cellStyle name="Normal 48 2 2 2 2 2 3 13" xfId="42044" xr:uid="{00000000-0005-0000-0000-000015390000}"/>
    <cellStyle name="Normal 48 2 2 2 2 2 3 2" xfId="1546" xr:uid="{00000000-0005-0000-0000-000016390000}"/>
    <cellStyle name="Normal 48 2 2 2 2 2 3 2 2" xfId="13323" xr:uid="{00000000-0005-0000-0000-000017390000}"/>
    <cellStyle name="Normal 48 2 2 2 2 2 3 2 2 2" xfId="36892" xr:uid="{00000000-0005-0000-0000-000018390000}"/>
    <cellStyle name="Normal 48 2 2 2 2 2 3 2 3" xfId="7435" xr:uid="{00000000-0005-0000-0000-000019390000}"/>
    <cellStyle name="Normal 48 2 2 2 2 2 3 2 3 2" xfId="31004" xr:uid="{00000000-0005-0000-0000-00001A390000}"/>
    <cellStyle name="Normal 48 2 2 2 2 2 3 2 4" xfId="19211" xr:uid="{00000000-0005-0000-0000-00001B390000}"/>
    <cellStyle name="Normal 48 2 2 2 2 2 3 2 5" xfId="25116" xr:uid="{00000000-0005-0000-0000-00001C390000}"/>
    <cellStyle name="Normal 48 2 2 2 2 2 3 3" xfId="2283" xr:uid="{00000000-0005-0000-0000-00001D390000}"/>
    <cellStyle name="Normal 48 2 2 2 2 2 3 3 2" xfId="14059" xr:uid="{00000000-0005-0000-0000-00001E390000}"/>
    <cellStyle name="Normal 48 2 2 2 2 2 3 3 2 2" xfId="37628" xr:uid="{00000000-0005-0000-0000-00001F390000}"/>
    <cellStyle name="Normal 48 2 2 2 2 2 3 3 3" xfId="8171" xr:uid="{00000000-0005-0000-0000-000020390000}"/>
    <cellStyle name="Normal 48 2 2 2 2 2 3 3 3 2" xfId="31740" xr:uid="{00000000-0005-0000-0000-000021390000}"/>
    <cellStyle name="Normal 48 2 2 2 2 2 3 3 4" xfId="19947" xr:uid="{00000000-0005-0000-0000-000022390000}"/>
    <cellStyle name="Normal 48 2 2 2 2 2 3 3 5" xfId="25852" xr:uid="{00000000-0005-0000-0000-000023390000}"/>
    <cellStyle name="Normal 48 2 2 2 2 2 3 4" xfId="3019" xr:uid="{00000000-0005-0000-0000-000024390000}"/>
    <cellStyle name="Normal 48 2 2 2 2 2 3 4 2" xfId="14795" xr:uid="{00000000-0005-0000-0000-000025390000}"/>
    <cellStyle name="Normal 48 2 2 2 2 2 3 4 2 2" xfId="38364" xr:uid="{00000000-0005-0000-0000-000026390000}"/>
    <cellStyle name="Normal 48 2 2 2 2 2 3 4 3" xfId="8907" xr:uid="{00000000-0005-0000-0000-000027390000}"/>
    <cellStyle name="Normal 48 2 2 2 2 2 3 4 3 2" xfId="32476" xr:uid="{00000000-0005-0000-0000-000028390000}"/>
    <cellStyle name="Normal 48 2 2 2 2 2 3 4 4" xfId="20683" xr:uid="{00000000-0005-0000-0000-000029390000}"/>
    <cellStyle name="Normal 48 2 2 2 2 2 3 4 5" xfId="26588" xr:uid="{00000000-0005-0000-0000-00002A390000}"/>
    <cellStyle name="Normal 48 2 2 2 2 2 3 5" xfId="3755" xr:uid="{00000000-0005-0000-0000-00002B390000}"/>
    <cellStyle name="Normal 48 2 2 2 2 2 3 5 2" xfId="15531" xr:uid="{00000000-0005-0000-0000-00002C390000}"/>
    <cellStyle name="Normal 48 2 2 2 2 2 3 5 2 2" xfId="39100" xr:uid="{00000000-0005-0000-0000-00002D390000}"/>
    <cellStyle name="Normal 48 2 2 2 2 2 3 5 3" xfId="9643" xr:uid="{00000000-0005-0000-0000-00002E390000}"/>
    <cellStyle name="Normal 48 2 2 2 2 2 3 5 3 2" xfId="33212" xr:uid="{00000000-0005-0000-0000-00002F390000}"/>
    <cellStyle name="Normal 48 2 2 2 2 2 3 5 4" xfId="21419" xr:uid="{00000000-0005-0000-0000-000030390000}"/>
    <cellStyle name="Normal 48 2 2 2 2 2 3 5 5" xfId="27324" xr:uid="{00000000-0005-0000-0000-000031390000}"/>
    <cellStyle name="Normal 48 2 2 2 2 2 3 6" xfId="4491" xr:uid="{00000000-0005-0000-0000-000032390000}"/>
    <cellStyle name="Normal 48 2 2 2 2 2 3 6 2" xfId="16267" xr:uid="{00000000-0005-0000-0000-000033390000}"/>
    <cellStyle name="Normal 48 2 2 2 2 2 3 6 2 2" xfId="39836" xr:uid="{00000000-0005-0000-0000-000034390000}"/>
    <cellStyle name="Normal 48 2 2 2 2 2 3 6 3" xfId="10379" xr:uid="{00000000-0005-0000-0000-000035390000}"/>
    <cellStyle name="Normal 48 2 2 2 2 2 3 6 3 2" xfId="33948" xr:uid="{00000000-0005-0000-0000-000036390000}"/>
    <cellStyle name="Normal 48 2 2 2 2 2 3 6 4" xfId="22155" xr:uid="{00000000-0005-0000-0000-000037390000}"/>
    <cellStyle name="Normal 48 2 2 2 2 2 3 6 5" xfId="28060" xr:uid="{00000000-0005-0000-0000-000038390000}"/>
    <cellStyle name="Normal 48 2 2 2 2 2 3 7" xfId="5227" xr:uid="{00000000-0005-0000-0000-000039390000}"/>
    <cellStyle name="Normal 48 2 2 2 2 2 3 7 2" xfId="17003" xr:uid="{00000000-0005-0000-0000-00003A390000}"/>
    <cellStyle name="Normal 48 2 2 2 2 2 3 7 2 2" xfId="40572" xr:uid="{00000000-0005-0000-0000-00003B390000}"/>
    <cellStyle name="Normal 48 2 2 2 2 2 3 7 3" xfId="11115" xr:uid="{00000000-0005-0000-0000-00003C390000}"/>
    <cellStyle name="Normal 48 2 2 2 2 2 3 7 3 2" xfId="34684" xr:uid="{00000000-0005-0000-0000-00003D390000}"/>
    <cellStyle name="Normal 48 2 2 2 2 2 3 7 4" xfId="22891" xr:uid="{00000000-0005-0000-0000-00003E390000}"/>
    <cellStyle name="Normal 48 2 2 2 2 2 3 7 5" xfId="28796" xr:uid="{00000000-0005-0000-0000-00003F390000}"/>
    <cellStyle name="Normal 48 2 2 2 2 2 3 8" xfId="5963" xr:uid="{00000000-0005-0000-0000-000040390000}"/>
    <cellStyle name="Normal 48 2 2 2 2 2 3 8 2" xfId="17739" xr:uid="{00000000-0005-0000-0000-000041390000}"/>
    <cellStyle name="Normal 48 2 2 2 2 2 3 8 2 2" xfId="41308" xr:uid="{00000000-0005-0000-0000-000042390000}"/>
    <cellStyle name="Normal 48 2 2 2 2 2 3 8 3" xfId="11851" xr:uid="{00000000-0005-0000-0000-000043390000}"/>
    <cellStyle name="Normal 48 2 2 2 2 2 3 8 3 2" xfId="35420" xr:uid="{00000000-0005-0000-0000-000044390000}"/>
    <cellStyle name="Normal 48 2 2 2 2 2 3 8 4" xfId="23627" xr:uid="{00000000-0005-0000-0000-000045390000}"/>
    <cellStyle name="Normal 48 2 2 2 2 2 3 8 5" xfId="29532" xr:uid="{00000000-0005-0000-0000-000046390000}"/>
    <cellStyle name="Normal 48 2 2 2 2 2 3 9" xfId="12587" xr:uid="{00000000-0005-0000-0000-000047390000}"/>
    <cellStyle name="Normal 48 2 2 2 2 2 3 9 2" xfId="36156" xr:uid="{00000000-0005-0000-0000-000048390000}"/>
    <cellStyle name="Normal 48 2 2 2 2 2 4" xfId="554" xr:uid="{00000000-0005-0000-0000-000049390000}"/>
    <cellStyle name="Normal 48 2 2 2 2 2 4 10" xfId="6468" xr:uid="{00000000-0005-0000-0000-00004A390000}"/>
    <cellStyle name="Normal 48 2 2 2 2 2 4 10 2" xfId="30037" xr:uid="{00000000-0005-0000-0000-00004B390000}"/>
    <cellStyle name="Normal 48 2 2 2 2 2 4 11" xfId="18244" xr:uid="{00000000-0005-0000-0000-00004C390000}"/>
    <cellStyle name="Normal 48 2 2 2 2 2 4 12" xfId="24149" xr:uid="{00000000-0005-0000-0000-00004D390000}"/>
    <cellStyle name="Normal 48 2 2 2 2 2 4 13" xfId="41813" xr:uid="{00000000-0005-0000-0000-00004E390000}"/>
    <cellStyle name="Normal 48 2 2 2 2 2 4 2" xfId="1315" xr:uid="{00000000-0005-0000-0000-00004F390000}"/>
    <cellStyle name="Normal 48 2 2 2 2 2 4 2 2" xfId="13092" xr:uid="{00000000-0005-0000-0000-000050390000}"/>
    <cellStyle name="Normal 48 2 2 2 2 2 4 2 2 2" xfId="36661" xr:uid="{00000000-0005-0000-0000-000051390000}"/>
    <cellStyle name="Normal 48 2 2 2 2 2 4 2 3" xfId="7204" xr:uid="{00000000-0005-0000-0000-000052390000}"/>
    <cellStyle name="Normal 48 2 2 2 2 2 4 2 3 2" xfId="30773" xr:uid="{00000000-0005-0000-0000-000053390000}"/>
    <cellStyle name="Normal 48 2 2 2 2 2 4 2 4" xfId="18980" xr:uid="{00000000-0005-0000-0000-000054390000}"/>
    <cellStyle name="Normal 48 2 2 2 2 2 4 2 5" xfId="24885" xr:uid="{00000000-0005-0000-0000-000055390000}"/>
    <cellStyle name="Normal 48 2 2 2 2 2 4 3" xfId="2052" xr:uid="{00000000-0005-0000-0000-000056390000}"/>
    <cellStyle name="Normal 48 2 2 2 2 2 4 3 2" xfId="13828" xr:uid="{00000000-0005-0000-0000-000057390000}"/>
    <cellStyle name="Normal 48 2 2 2 2 2 4 3 2 2" xfId="37397" xr:uid="{00000000-0005-0000-0000-000058390000}"/>
    <cellStyle name="Normal 48 2 2 2 2 2 4 3 3" xfId="7940" xr:uid="{00000000-0005-0000-0000-000059390000}"/>
    <cellStyle name="Normal 48 2 2 2 2 2 4 3 3 2" xfId="31509" xr:uid="{00000000-0005-0000-0000-00005A390000}"/>
    <cellStyle name="Normal 48 2 2 2 2 2 4 3 4" xfId="19716" xr:uid="{00000000-0005-0000-0000-00005B390000}"/>
    <cellStyle name="Normal 48 2 2 2 2 2 4 3 5" xfId="25621" xr:uid="{00000000-0005-0000-0000-00005C390000}"/>
    <cellStyle name="Normal 48 2 2 2 2 2 4 4" xfId="2788" xr:uid="{00000000-0005-0000-0000-00005D390000}"/>
    <cellStyle name="Normal 48 2 2 2 2 2 4 4 2" xfId="14564" xr:uid="{00000000-0005-0000-0000-00005E390000}"/>
    <cellStyle name="Normal 48 2 2 2 2 2 4 4 2 2" xfId="38133" xr:uid="{00000000-0005-0000-0000-00005F390000}"/>
    <cellStyle name="Normal 48 2 2 2 2 2 4 4 3" xfId="8676" xr:uid="{00000000-0005-0000-0000-000060390000}"/>
    <cellStyle name="Normal 48 2 2 2 2 2 4 4 3 2" xfId="32245" xr:uid="{00000000-0005-0000-0000-000061390000}"/>
    <cellStyle name="Normal 48 2 2 2 2 2 4 4 4" xfId="20452" xr:uid="{00000000-0005-0000-0000-000062390000}"/>
    <cellStyle name="Normal 48 2 2 2 2 2 4 4 5" xfId="26357" xr:uid="{00000000-0005-0000-0000-000063390000}"/>
    <cellStyle name="Normal 48 2 2 2 2 2 4 5" xfId="3524" xr:uid="{00000000-0005-0000-0000-000064390000}"/>
    <cellStyle name="Normal 48 2 2 2 2 2 4 5 2" xfId="15300" xr:uid="{00000000-0005-0000-0000-000065390000}"/>
    <cellStyle name="Normal 48 2 2 2 2 2 4 5 2 2" xfId="38869" xr:uid="{00000000-0005-0000-0000-000066390000}"/>
    <cellStyle name="Normal 48 2 2 2 2 2 4 5 3" xfId="9412" xr:uid="{00000000-0005-0000-0000-000067390000}"/>
    <cellStyle name="Normal 48 2 2 2 2 2 4 5 3 2" xfId="32981" xr:uid="{00000000-0005-0000-0000-000068390000}"/>
    <cellStyle name="Normal 48 2 2 2 2 2 4 5 4" xfId="21188" xr:uid="{00000000-0005-0000-0000-000069390000}"/>
    <cellStyle name="Normal 48 2 2 2 2 2 4 5 5" xfId="27093" xr:uid="{00000000-0005-0000-0000-00006A390000}"/>
    <cellStyle name="Normal 48 2 2 2 2 2 4 6" xfId="4260" xr:uid="{00000000-0005-0000-0000-00006B390000}"/>
    <cellStyle name="Normal 48 2 2 2 2 2 4 6 2" xfId="16036" xr:uid="{00000000-0005-0000-0000-00006C390000}"/>
    <cellStyle name="Normal 48 2 2 2 2 2 4 6 2 2" xfId="39605" xr:uid="{00000000-0005-0000-0000-00006D390000}"/>
    <cellStyle name="Normal 48 2 2 2 2 2 4 6 3" xfId="10148" xr:uid="{00000000-0005-0000-0000-00006E390000}"/>
    <cellStyle name="Normal 48 2 2 2 2 2 4 6 3 2" xfId="33717" xr:uid="{00000000-0005-0000-0000-00006F390000}"/>
    <cellStyle name="Normal 48 2 2 2 2 2 4 6 4" xfId="21924" xr:uid="{00000000-0005-0000-0000-000070390000}"/>
    <cellStyle name="Normal 48 2 2 2 2 2 4 6 5" xfId="27829" xr:uid="{00000000-0005-0000-0000-000071390000}"/>
    <cellStyle name="Normal 48 2 2 2 2 2 4 7" xfId="4996" xr:uid="{00000000-0005-0000-0000-000072390000}"/>
    <cellStyle name="Normal 48 2 2 2 2 2 4 7 2" xfId="16772" xr:uid="{00000000-0005-0000-0000-000073390000}"/>
    <cellStyle name="Normal 48 2 2 2 2 2 4 7 2 2" xfId="40341" xr:uid="{00000000-0005-0000-0000-000074390000}"/>
    <cellStyle name="Normal 48 2 2 2 2 2 4 7 3" xfId="10884" xr:uid="{00000000-0005-0000-0000-000075390000}"/>
    <cellStyle name="Normal 48 2 2 2 2 2 4 7 3 2" xfId="34453" xr:uid="{00000000-0005-0000-0000-000076390000}"/>
    <cellStyle name="Normal 48 2 2 2 2 2 4 7 4" xfId="22660" xr:uid="{00000000-0005-0000-0000-000077390000}"/>
    <cellStyle name="Normal 48 2 2 2 2 2 4 7 5" xfId="28565" xr:uid="{00000000-0005-0000-0000-000078390000}"/>
    <cellStyle name="Normal 48 2 2 2 2 2 4 8" xfId="5732" xr:uid="{00000000-0005-0000-0000-000079390000}"/>
    <cellStyle name="Normal 48 2 2 2 2 2 4 8 2" xfId="17508" xr:uid="{00000000-0005-0000-0000-00007A390000}"/>
    <cellStyle name="Normal 48 2 2 2 2 2 4 8 2 2" xfId="41077" xr:uid="{00000000-0005-0000-0000-00007B390000}"/>
    <cellStyle name="Normal 48 2 2 2 2 2 4 8 3" xfId="11620" xr:uid="{00000000-0005-0000-0000-00007C390000}"/>
    <cellStyle name="Normal 48 2 2 2 2 2 4 8 3 2" xfId="35189" xr:uid="{00000000-0005-0000-0000-00007D390000}"/>
    <cellStyle name="Normal 48 2 2 2 2 2 4 8 4" xfId="23396" xr:uid="{00000000-0005-0000-0000-00007E390000}"/>
    <cellStyle name="Normal 48 2 2 2 2 2 4 8 5" xfId="29301" xr:uid="{00000000-0005-0000-0000-00007F390000}"/>
    <cellStyle name="Normal 48 2 2 2 2 2 4 9" xfId="12356" xr:uid="{00000000-0005-0000-0000-000080390000}"/>
    <cellStyle name="Normal 48 2 2 2 2 2 4 9 2" xfId="35925" xr:uid="{00000000-0005-0000-0000-000081390000}"/>
    <cellStyle name="Normal 48 2 2 2 2 2 5" xfId="1102" xr:uid="{00000000-0005-0000-0000-000082390000}"/>
    <cellStyle name="Normal 48 2 2 2 2 2 5 2" xfId="12881" xr:uid="{00000000-0005-0000-0000-000083390000}"/>
    <cellStyle name="Normal 48 2 2 2 2 2 5 2 2" xfId="36450" xr:uid="{00000000-0005-0000-0000-000084390000}"/>
    <cellStyle name="Normal 48 2 2 2 2 2 5 3" xfId="6993" xr:uid="{00000000-0005-0000-0000-000085390000}"/>
    <cellStyle name="Normal 48 2 2 2 2 2 5 3 2" xfId="30562" xr:uid="{00000000-0005-0000-0000-000086390000}"/>
    <cellStyle name="Normal 48 2 2 2 2 2 5 4" xfId="18769" xr:uid="{00000000-0005-0000-0000-000087390000}"/>
    <cellStyle name="Normal 48 2 2 2 2 2 5 5" xfId="24674" xr:uid="{00000000-0005-0000-0000-000088390000}"/>
    <cellStyle name="Normal 48 2 2 2 2 2 6" xfId="1841" xr:uid="{00000000-0005-0000-0000-000089390000}"/>
    <cellStyle name="Normal 48 2 2 2 2 2 6 2" xfId="13617" xr:uid="{00000000-0005-0000-0000-00008A390000}"/>
    <cellStyle name="Normal 48 2 2 2 2 2 6 2 2" xfId="37186" xr:uid="{00000000-0005-0000-0000-00008B390000}"/>
    <cellStyle name="Normal 48 2 2 2 2 2 6 3" xfId="7729" xr:uid="{00000000-0005-0000-0000-00008C390000}"/>
    <cellStyle name="Normal 48 2 2 2 2 2 6 3 2" xfId="31298" xr:uid="{00000000-0005-0000-0000-00008D390000}"/>
    <cellStyle name="Normal 48 2 2 2 2 2 6 4" xfId="19505" xr:uid="{00000000-0005-0000-0000-00008E390000}"/>
    <cellStyle name="Normal 48 2 2 2 2 2 6 5" xfId="25410" xr:uid="{00000000-0005-0000-0000-00008F390000}"/>
    <cellStyle name="Normal 48 2 2 2 2 2 7" xfId="2577" xr:uid="{00000000-0005-0000-0000-000090390000}"/>
    <cellStyle name="Normal 48 2 2 2 2 2 7 2" xfId="14353" xr:uid="{00000000-0005-0000-0000-000091390000}"/>
    <cellStyle name="Normal 48 2 2 2 2 2 7 2 2" xfId="37922" xr:uid="{00000000-0005-0000-0000-000092390000}"/>
    <cellStyle name="Normal 48 2 2 2 2 2 7 3" xfId="8465" xr:uid="{00000000-0005-0000-0000-000093390000}"/>
    <cellStyle name="Normal 48 2 2 2 2 2 7 3 2" xfId="32034" xr:uid="{00000000-0005-0000-0000-000094390000}"/>
    <cellStyle name="Normal 48 2 2 2 2 2 7 4" xfId="20241" xr:uid="{00000000-0005-0000-0000-000095390000}"/>
    <cellStyle name="Normal 48 2 2 2 2 2 7 5" xfId="26146" xr:uid="{00000000-0005-0000-0000-000096390000}"/>
    <cellStyle name="Normal 48 2 2 2 2 2 8" xfId="3313" xr:uid="{00000000-0005-0000-0000-000097390000}"/>
    <cellStyle name="Normal 48 2 2 2 2 2 8 2" xfId="15089" xr:uid="{00000000-0005-0000-0000-000098390000}"/>
    <cellStyle name="Normal 48 2 2 2 2 2 8 2 2" xfId="38658" xr:uid="{00000000-0005-0000-0000-000099390000}"/>
    <cellStyle name="Normal 48 2 2 2 2 2 8 3" xfId="9201" xr:uid="{00000000-0005-0000-0000-00009A390000}"/>
    <cellStyle name="Normal 48 2 2 2 2 2 8 3 2" xfId="32770" xr:uid="{00000000-0005-0000-0000-00009B390000}"/>
    <cellStyle name="Normal 48 2 2 2 2 2 8 4" xfId="20977" xr:uid="{00000000-0005-0000-0000-00009C390000}"/>
    <cellStyle name="Normal 48 2 2 2 2 2 8 5" xfId="26882" xr:uid="{00000000-0005-0000-0000-00009D390000}"/>
    <cellStyle name="Normal 48 2 2 2 2 2 9" xfId="4049" xr:uid="{00000000-0005-0000-0000-00009E390000}"/>
    <cellStyle name="Normal 48 2 2 2 2 2 9 2" xfId="15825" xr:uid="{00000000-0005-0000-0000-00009F390000}"/>
    <cellStyle name="Normal 48 2 2 2 2 2 9 2 2" xfId="39394" xr:uid="{00000000-0005-0000-0000-0000A0390000}"/>
    <cellStyle name="Normal 48 2 2 2 2 2 9 3" xfId="9937" xr:uid="{00000000-0005-0000-0000-0000A1390000}"/>
    <cellStyle name="Normal 48 2 2 2 2 2 9 3 2" xfId="33506" xr:uid="{00000000-0005-0000-0000-0000A2390000}"/>
    <cellStyle name="Normal 48 2 2 2 2 2 9 4" xfId="21713" xr:uid="{00000000-0005-0000-0000-0000A3390000}"/>
    <cellStyle name="Normal 48 2 2 2 2 2 9 5" xfId="27618" xr:uid="{00000000-0005-0000-0000-0000A4390000}"/>
    <cellStyle name="Normal 48 2 2 2 2 3" xfId="281" xr:uid="{00000000-0005-0000-0000-0000A5390000}"/>
    <cellStyle name="Normal 48 2 2 2 2 3 10" xfId="4737" xr:uid="{00000000-0005-0000-0000-0000A6390000}"/>
    <cellStyle name="Normal 48 2 2 2 2 3 10 2" xfId="16513" xr:uid="{00000000-0005-0000-0000-0000A7390000}"/>
    <cellStyle name="Normal 48 2 2 2 2 3 10 2 2" xfId="40082" xr:uid="{00000000-0005-0000-0000-0000A8390000}"/>
    <cellStyle name="Normal 48 2 2 2 2 3 10 3" xfId="10625" xr:uid="{00000000-0005-0000-0000-0000A9390000}"/>
    <cellStyle name="Normal 48 2 2 2 2 3 10 3 2" xfId="34194" xr:uid="{00000000-0005-0000-0000-0000AA390000}"/>
    <cellStyle name="Normal 48 2 2 2 2 3 10 4" xfId="22401" xr:uid="{00000000-0005-0000-0000-0000AB390000}"/>
    <cellStyle name="Normal 48 2 2 2 2 3 10 5" xfId="28306" xr:uid="{00000000-0005-0000-0000-0000AC390000}"/>
    <cellStyle name="Normal 48 2 2 2 2 3 11" xfId="5473" xr:uid="{00000000-0005-0000-0000-0000AD390000}"/>
    <cellStyle name="Normal 48 2 2 2 2 3 11 2" xfId="17249" xr:uid="{00000000-0005-0000-0000-0000AE390000}"/>
    <cellStyle name="Normal 48 2 2 2 2 3 11 2 2" xfId="40818" xr:uid="{00000000-0005-0000-0000-0000AF390000}"/>
    <cellStyle name="Normal 48 2 2 2 2 3 11 3" xfId="11361" xr:uid="{00000000-0005-0000-0000-0000B0390000}"/>
    <cellStyle name="Normal 48 2 2 2 2 3 11 3 2" xfId="34930" xr:uid="{00000000-0005-0000-0000-0000B1390000}"/>
    <cellStyle name="Normal 48 2 2 2 2 3 11 4" xfId="23137" xr:uid="{00000000-0005-0000-0000-0000B2390000}"/>
    <cellStyle name="Normal 48 2 2 2 2 3 11 5" xfId="29042" xr:uid="{00000000-0005-0000-0000-0000B3390000}"/>
    <cellStyle name="Normal 48 2 2 2 2 3 12" xfId="12097" xr:uid="{00000000-0005-0000-0000-0000B4390000}"/>
    <cellStyle name="Normal 48 2 2 2 2 3 12 2" xfId="35666" xr:uid="{00000000-0005-0000-0000-0000B5390000}"/>
    <cellStyle name="Normal 48 2 2 2 2 3 13" xfId="6209" xr:uid="{00000000-0005-0000-0000-0000B6390000}"/>
    <cellStyle name="Normal 48 2 2 2 2 3 13 2" xfId="29778" xr:uid="{00000000-0005-0000-0000-0000B7390000}"/>
    <cellStyle name="Normal 48 2 2 2 2 3 14" xfId="17985" xr:uid="{00000000-0005-0000-0000-0000B8390000}"/>
    <cellStyle name="Normal 48 2 2 2 2 3 15" xfId="23890" xr:uid="{00000000-0005-0000-0000-0000B9390000}"/>
    <cellStyle name="Normal 48 2 2 2 2 3 16" xfId="41554" xr:uid="{00000000-0005-0000-0000-0000BA390000}"/>
    <cellStyle name="Normal 48 2 2 2 2 3 2" xfId="404" xr:uid="{00000000-0005-0000-0000-0000BB390000}"/>
    <cellStyle name="Normal 48 2 2 2 2 3 2 10" xfId="12208" xr:uid="{00000000-0005-0000-0000-0000BC390000}"/>
    <cellStyle name="Normal 48 2 2 2 2 3 2 10 2" xfId="35777" xr:uid="{00000000-0005-0000-0000-0000BD390000}"/>
    <cellStyle name="Normal 48 2 2 2 2 3 2 11" xfId="6320" xr:uid="{00000000-0005-0000-0000-0000BE390000}"/>
    <cellStyle name="Normal 48 2 2 2 2 3 2 11 2" xfId="29889" xr:uid="{00000000-0005-0000-0000-0000BF390000}"/>
    <cellStyle name="Normal 48 2 2 2 2 3 2 12" xfId="18096" xr:uid="{00000000-0005-0000-0000-0000C0390000}"/>
    <cellStyle name="Normal 48 2 2 2 2 3 2 13" xfId="24001" xr:uid="{00000000-0005-0000-0000-0000C1390000}"/>
    <cellStyle name="Normal 48 2 2 2 2 3 2 14" xfId="41665" xr:uid="{00000000-0005-0000-0000-0000C2390000}"/>
    <cellStyle name="Normal 48 2 2 2 2 3 2 2" xfId="849" xr:uid="{00000000-0005-0000-0000-0000C3390000}"/>
    <cellStyle name="Normal 48 2 2 2 2 3 2 2 10" xfId="6762" xr:uid="{00000000-0005-0000-0000-0000C4390000}"/>
    <cellStyle name="Normal 48 2 2 2 2 3 2 2 10 2" xfId="30331" xr:uid="{00000000-0005-0000-0000-0000C5390000}"/>
    <cellStyle name="Normal 48 2 2 2 2 3 2 2 11" xfId="18538" xr:uid="{00000000-0005-0000-0000-0000C6390000}"/>
    <cellStyle name="Normal 48 2 2 2 2 3 2 2 12" xfId="24443" xr:uid="{00000000-0005-0000-0000-0000C7390000}"/>
    <cellStyle name="Normal 48 2 2 2 2 3 2 2 13" xfId="42107" xr:uid="{00000000-0005-0000-0000-0000C8390000}"/>
    <cellStyle name="Normal 48 2 2 2 2 3 2 2 2" xfId="1609" xr:uid="{00000000-0005-0000-0000-0000C9390000}"/>
    <cellStyle name="Normal 48 2 2 2 2 3 2 2 2 2" xfId="13386" xr:uid="{00000000-0005-0000-0000-0000CA390000}"/>
    <cellStyle name="Normal 48 2 2 2 2 3 2 2 2 2 2" xfId="36955" xr:uid="{00000000-0005-0000-0000-0000CB390000}"/>
    <cellStyle name="Normal 48 2 2 2 2 3 2 2 2 3" xfId="7498" xr:uid="{00000000-0005-0000-0000-0000CC390000}"/>
    <cellStyle name="Normal 48 2 2 2 2 3 2 2 2 3 2" xfId="31067" xr:uid="{00000000-0005-0000-0000-0000CD390000}"/>
    <cellStyle name="Normal 48 2 2 2 2 3 2 2 2 4" xfId="19274" xr:uid="{00000000-0005-0000-0000-0000CE390000}"/>
    <cellStyle name="Normal 48 2 2 2 2 3 2 2 2 5" xfId="25179" xr:uid="{00000000-0005-0000-0000-0000CF390000}"/>
    <cellStyle name="Normal 48 2 2 2 2 3 2 2 3" xfId="2346" xr:uid="{00000000-0005-0000-0000-0000D0390000}"/>
    <cellStyle name="Normal 48 2 2 2 2 3 2 2 3 2" xfId="14122" xr:uid="{00000000-0005-0000-0000-0000D1390000}"/>
    <cellStyle name="Normal 48 2 2 2 2 3 2 2 3 2 2" xfId="37691" xr:uid="{00000000-0005-0000-0000-0000D2390000}"/>
    <cellStyle name="Normal 48 2 2 2 2 3 2 2 3 3" xfId="8234" xr:uid="{00000000-0005-0000-0000-0000D3390000}"/>
    <cellStyle name="Normal 48 2 2 2 2 3 2 2 3 3 2" xfId="31803" xr:uid="{00000000-0005-0000-0000-0000D4390000}"/>
    <cellStyle name="Normal 48 2 2 2 2 3 2 2 3 4" xfId="20010" xr:uid="{00000000-0005-0000-0000-0000D5390000}"/>
    <cellStyle name="Normal 48 2 2 2 2 3 2 2 3 5" xfId="25915" xr:uid="{00000000-0005-0000-0000-0000D6390000}"/>
    <cellStyle name="Normal 48 2 2 2 2 3 2 2 4" xfId="3082" xr:uid="{00000000-0005-0000-0000-0000D7390000}"/>
    <cellStyle name="Normal 48 2 2 2 2 3 2 2 4 2" xfId="14858" xr:uid="{00000000-0005-0000-0000-0000D8390000}"/>
    <cellStyle name="Normal 48 2 2 2 2 3 2 2 4 2 2" xfId="38427" xr:uid="{00000000-0005-0000-0000-0000D9390000}"/>
    <cellStyle name="Normal 48 2 2 2 2 3 2 2 4 3" xfId="8970" xr:uid="{00000000-0005-0000-0000-0000DA390000}"/>
    <cellStyle name="Normal 48 2 2 2 2 3 2 2 4 3 2" xfId="32539" xr:uid="{00000000-0005-0000-0000-0000DB390000}"/>
    <cellStyle name="Normal 48 2 2 2 2 3 2 2 4 4" xfId="20746" xr:uid="{00000000-0005-0000-0000-0000DC390000}"/>
    <cellStyle name="Normal 48 2 2 2 2 3 2 2 4 5" xfId="26651" xr:uid="{00000000-0005-0000-0000-0000DD390000}"/>
    <cellStyle name="Normal 48 2 2 2 2 3 2 2 5" xfId="3818" xr:uid="{00000000-0005-0000-0000-0000DE390000}"/>
    <cellStyle name="Normal 48 2 2 2 2 3 2 2 5 2" xfId="15594" xr:uid="{00000000-0005-0000-0000-0000DF390000}"/>
    <cellStyle name="Normal 48 2 2 2 2 3 2 2 5 2 2" xfId="39163" xr:uid="{00000000-0005-0000-0000-0000E0390000}"/>
    <cellStyle name="Normal 48 2 2 2 2 3 2 2 5 3" xfId="9706" xr:uid="{00000000-0005-0000-0000-0000E1390000}"/>
    <cellStyle name="Normal 48 2 2 2 2 3 2 2 5 3 2" xfId="33275" xr:uid="{00000000-0005-0000-0000-0000E2390000}"/>
    <cellStyle name="Normal 48 2 2 2 2 3 2 2 5 4" xfId="21482" xr:uid="{00000000-0005-0000-0000-0000E3390000}"/>
    <cellStyle name="Normal 48 2 2 2 2 3 2 2 5 5" xfId="27387" xr:uid="{00000000-0005-0000-0000-0000E4390000}"/>
    <cellStyle name="Normal 48 2 2 2 2 3 2 2 6" xfId="4554" xr:uid="{00000000-0005-0000-0000-0000E5390000}"/>
    <cellStyle name="Normal 48 2 2 2 2 3 2 2 6 2" xfId="16330" xr:uid="{00000000-0005-0000-0000-0000E6390000}"/>
    <cellStyle name="Normal 48 2 2 2 2 3 2 2 6 2 2" xfId="39899" xr:uid="{00000000-0005-0000-0000-0000E7390000}"/>
    <cellStyle name="Normal 48 2 2 2 2 3 2 2 6 3" xfId="10442" xr:uid="{00000000-0005-0000-0000-0000E8390000}"/>
    <cellStyle name="Normal 48 2 2 2 2 3 2 2 6 3 2" xfId="34011" xr:uid="{00000000-0005-0000-0000-0000E9390000}"/>
    <cellStyle name="Normal 48 2 2 2 2 3 2 2 6 4" xfId="22218" xr:uid="{00000000-0005-0000-0000-0000EA390000}"/>
    <cellStyle name="Normal 48 2 2 2 2 3 2 2 6 5" xfId="28123" xr:uid="{00000000-0005-0000-0000-0000EB390000}"/>
    <cellStyle name="Normal 48 2 2 2 2 3 2 2 7" xfId="5290" xr:uid="{00000000-0005-0000-0000-0000EC390000}"/>
    <cellStyle name="Normal 48 2 2 2 2 3 2 2 7 2" xfId="17066" xr:uid="{00000000-0005-0000-0000-0000ED390000}"/>
    <cellStyle name="Normal 48 2 2 2 2 3 2 2 7 2 2" xfId="40635" xr:uid="{00000000-0005-0000-0000-0000EE390000}"/>
    <cellStyle name="Normal 48 2 2 2 2 3 2 2 7 3" xfId="11178" xr:uid="{00000000-0005-0000-0000-0000EF390000}"/>
    <cellStyle name="Normal 48 2 2 2 2 3 2 2 7 3 2" xfId="34747" xr:uid="{00000000-0005-0000-0000-0000F0390000}"/>
    <cellStyle name="Normal 48 2 2 2 2 3 2 2 7 4" xfId="22954" xr:uid="{00000000-0005-0000-0000-0000F1390000}"/>
    <cellStyle name="Normal 48 2 2 2 2 3 2 2 7 5" xfId="28859" xr:uid="{00000000-0005-0000-0000-0000F2390000}"/>
    <cellStyle name="Normal 48 2 2 2 2 3 2 2 8" xfId="6026" xr:uid="{00000000-0005-0000-0000-0000F3390000}"/>
    <cellStyle name="Normal 48 2 2 2 2 3 2 2 8 2" xfId="17802" xr:uid="{00000000-0005-0000-0000-0000F4390000}"/>
    <cellStyle name="Normal 48 2 2 2 2 3 2 2 8 2 2" xfId="41371" xr:uid="{00000000-0005-0000-0000-0000F5390000}"/>
    <cellStyle name="Normal 48 2 2 2 2 3 2 2 8 3" xfId="11914" xr:uid="{00000000-0005-0000-0000-0000F6390000}"/>
    <cellStyle name="Normal 48 2 2 2 2 3 2 2 8 3 2" xfId="35483" xr:uid="{00000000-0005-0000-0000-0000F7390000}"/>
    <cellStyle name="Normal 48 2 2 2 2 3 2 2 8 4" xfId="23690" xr:uid="{00000000-0005-0000-0000-0000F8390000}"/>
    <cellStyle name="Normal 48 2 2 2 2 3 2 2 8 5" xfId="29595" xr:uid="{00000000-0005-0000-0000-0000F9390000}"/>
    <cellStyle name="Normal 48 2 2 2 2 3 2 2 9" xfId="12650" xr:uid="{00000000-0005-0000-0000-0000FA390000}"/>
    <cellStyle name="Normal 48 2 2 2 2 3 2 2 9 2" xfId="36219" xr:uid="{00000000-0005-0000-0000-0000FB390000}"/>
    <cellStyle name="Normal 48 2 2 2 2 3 2 3" xfId="1166" xr:uid="{00000000-0005-0000-0000-0000FC390000}"/>
    <cellStyle name="Normal 48 2 2 2 2 3 2 3 2" xfId="12944" xr:uid="{00000000-0005-0000-0000-0000FD390000}"/>
    <cellStyle name="Normal 48 2 2 2 2 3 2 3 2 2" xfId="36513" xr:uid="{00000000-0005-0000-0000-0000FE390000}"/>
    <cellStyle name="Normal 48 2 2 2 2 3 2 3 3" xfId="7056" xr:uid="{00000000-0005-0000-0000-0000FF390000}"/>
    <cellStyle name="Normal 48 2 2 2 2 3 2 3 3 2" xfId="30625" xr:uid="{00000000-0005-0000-0000-0000003A0000}"/>
    <cellStyle name="Normal 48 2 2 2 2 3 2 3 4" xfId="18832" xr:uid="{00000000-0005-0000-0000-0000013A0000}"/>
    <cellStyle name="Normal 48 2 2 2 2 3 2 3 5" xfId="24737" xr:uid="{00000000-0005-0000-0000-0000023A0000}"/>
    <cellStyle name="Normal 48 2 2 2 2 3 2 4" xfId="1904" xr:uid="{00000000-0005-0000-0000-0000033A0000}"/>
    <cellStyle name="Normal 48 2 2 2 2 3 2 4 2" xfId="13680" xr:uid="{00000000-0005-0000-0000-0000043A0000}"/>
    <cellStyle name="Normal 48 2 2 2 2 3 2 4 2 2" xfId="37249" xr:uid="{00000000-0005-0000-0000-0000053A0000}"/>
    <cellStyle name="Normal 48 2 2 2 2 3 2 4 3" xfId="7792" xr:uid="{00000000-0005-0000-0000-0000063A0000}"/>
    <cellStyle name="Normal 48 2 2 2 2 3 2 4 3 2" xfId="31361" xr:uid="{00000000-0005-0000-0000-0000073A0000}"/>
    <cellStyle name="Normal 48 2 2 2 2 3 2 4 4" xfId="19568" xr:uid="{00000000-0005-0000-0000-0000083A0000}"/>
    <cellStyle name="Normal 48 2 2 2 2 3 2 4 5" xfId="25473" xr:uid="{00000000-0005-0000-0000-0000093A0000}"/>
    <cellStyle name="Normal 48 2 2 2 2 3 2 5" xfId="2640" xr:uid="{00000000-0005-0000-0000-00000A3A0000}"/>
    <cellStyle name="Normal 48 2 2 2 2 3 2 5 2" xfId="14416" xr:uid="{00000000-0005-0000-0000-00000B3A0000}"/>
    <cellStyle name="Normal 48 2 2 2 2 3 2 5 2 2" xfId="37985" xr:uid="{00000000-0005-0000-0000-00000C3A0000}"/>
    <cellStyle name="Normal 48 2 2 2 2 3 2 5 3" xfId="8528" xr:uid="{00000000-0005-0000-0000-00000D3A0000}"/>
    <cellStyle name="Normal 48 2 2 2 2 3 2 5 3 2" xfId="32097" xr:uid="{00000000-0005-0000-0000-00000E3A0000}"/>
    <cellStyle name="Normal 48 2 2 2 2 3 2 5 4" xfId="20304" xr:uid="{00000000-0005-0000-0000-00000F3A0000}"/>
    <cellStyle name="Normal 48 2 2 2 2 3 2 5 5" xfId="26209" xr:uid="{00000000-0005-0000-0000-0000103A0000}"/>
    <cellStyle name="Normal 48 2 2 2 2 3 2 6" xfId="3376" xr:uid="{00000000-0005-0000-0000-0000113A0000}"/>
    <cellStyle name="Normal 48 2 2 2 2 3 2 6 2" xfId="15152" xr:uid="{00000000-0005-0000-0000-0000123A0000}"/>
    <cellStyle name="Normal 48 2 2 2 2 3 2 6 2 2" xfId="38721" xr:uid="{00000000-0005-0000-0000-0000133A0000}"/>
    <cellStyle name="Normal 48 2 2 2 2 3 2 6 3" xfId="9264" xr:uid="{00000000-0005-0000-0000-0000143A0000}"/>
    <cellStyle name="Normal 48 2 2 2 2 3 2 6 3 2" xfId="32833" xr:uid="{00000000-0005-0000-0000-0000153A0000}"/>
    <cellStyle name="Normal 48 2 2 2 2 3 2 6 4" xfId="21040" xr:uid="{00000000-0005-0000-0000-0000163A0000}"/>
    <cellStyle name="Normal 48 2 2 2 2 3 2 6 5" xfId="26945" xr:uid="{00000000-0005-0000-0000-0000173A0000}"/>
    <cellStyle name="Normal 48 2 2 2 2 3 2 7" xfId="4112" xr:uid="{00000000-0005-0000-0000-0000183A0000}"/>
    <cellStyle name="Normal 48 2 2 2 2 3 2 7 2" xfId="15888" xr:uid="{00000000-0005-0000-0000-0000193A0000}"/>
    <cellStyle name="Normal 48 2 2 2 2 3 2 7 2 2" xfId="39457" xr:uid="{00000000-0005-0000-0000-00001A3A0000}"/>
    <cellStyle name="Normal 48 2 2 2 2 3 2 7 3" xfId="10000" xr:uid="{00000000-0005-0000-0000-00001B3A0000}"/>
    <cellStyle name="Normal 48 2 2 2 2 3 2 7 3 2" xfId="33569" xr:uid="{00000000-0005-0000-0000-00001C3A0000}"/>
    <cellStyle name="Normal 48 2 2 2 2 3 2 7 4" xfId="21776" xr:uid="{00000000-0005-0000-0000-00001D3A0000}"/>
    <cellStyle name="Normal 48 2 2 2 2 3 2 7 5" xfId="27681" xr:uid="{00000000-0005-0000-0000-00001E3A0000}"/>
    <cellStyle name="Normal 48 2 2 2 2 3 2 8" xfId="4848" xr:uid="{00000000-0005-0000-0000-00001F3A0000}"/>
    <cellStyle name="Normal 48 2 2 2 2 3 2 8 2" xfId="16624" xr:uid="{00000000-0005-0000-0000-0000203A0000}"/>
    <cellStyle name="Normal 48 2 2 2 2 3 2 8 2 2" xfId="40193" xr:uid="{00000000-0005-0000-0000-0000213A0000}"/>
    <cellStyle name="Normal 48 2 2 2 2 3 2 8 3" xfId="10736" xr:uid="{00000000-0005-0000-0000-0000223A0000}"/>
    <cellStyle name="Normal 48 2 2 2 2 3 2 8 3 2" xfId="34305" xr:uid="{00000000-0005-0000-0000-0000233A0000}"/>
    <cellStyle name="Normal 48 2 2 2 2 3 2 8 4" xfId="22512" xr:uid="{00000000-0005-0000-0000-0000243A0000}"/>
    <cellStyle name="Normal 48 2 2 2 2 3 2 8 5" xfId="28417" xr:uid="{00000000-0005-0000-0000-0000253A0000}"/>
    <cellStyle name="Normal 48 2 2 2 2 3 2 9" xfId="5584" xr:uid="{00000000-0005-0000-0000-0000263A0000}"/>
    <cellStyle name="Normal 48 2 2 2 2 3 2 9 2" xfId="17360" xr:uid="{00000000-0005-0000-0000-0000273A0000}"/>
    <cellStyle name="Normal 48 2 2 2 2 3 2 9 2 2" xfId="40929" xr:uid="{00000000-0005-0000-0000-0000283A0000}"/>
    <cellStyle name="Normal 48 2 2 2 2 3 2 9 3" xfId="11472" xr:uid="{00000000-0005-0000-0000-0000293A0000}"/>
    <cellStyle name="Normal 48 2 2 2 2 3 2 9 3 2" xfId="35041" xr:uid="{00000000-0005-0000-0000-00002A3A0000}"/>
    <cellStyle name="Normal 48 2 2 2 2 3 2 9 4" xfId="23248" xr:uid="{00000000-0005-0000-0000-00002B3A0000}"/>
    <cellStyle name="Normal 48 2 2 2 2 3 2 9 5" xfId="29153" xr:uid="{00000000-0005-0000-0000-00002C3A0000}"/>
    <cellStyle name="Normal 48 2 2 2 2 3 3" xfId="737" xr:uid="{00000000-0005-0000-0000-00002D3A0000}"/>
    <cellStyle name="Normal 48 2 2 2 2 3 3 10" xfId="6651" xr:uid="{00000000-0005-0000-0000-00002E3A0000}"/>
    <cellStyle name="Normal 48 2 2 2 2 3 3 10 2" xfId="30220" xr:uid="{00000000-0005-0000-0000-00002F3A0000}"/>
    <cellStyle name="Normal 48 2 2 2 2 3 3 11" xfId="18427" xr:uid="{00000000-0005-0000-0000-0000303A0000}"/>
    <cellStyle name="Normal 48 2 2 2 2 3 3 12" xfId="24332" xr:uid="{00000000-0005-0000-0000-0000313A0000}"/>
    <cellStyle name="Normal 48 2 2 2 2 3 3 13" xfId="41996" xr:uid="{00000000-0005-0000-0000-0000323A0000}"/>
    <cellStyle name="Normal 48 2 2 2 2 3 3 2" xfId="1498" xr:uid="{00000000-0005-0000-0000-0000333A0000}"/>
    <cellStyle name="Normal 48 2 2 2 2 3 3 2 2" xfId="13275" xr:uid="{00000000-0005-0000-0000-0000343A0000}"/>
    <cellStyle name="Normal 48 2 2 2 2 3 3 2 2 2" xfId="36844" xr:uid="{00000000-0005-0000-0000-0000353A0000}"/>
    <cellStyle name="Normal 48 2 2 2 2 3 3 2 3" xfId="7387" xr:uid="{00000000-0005-0000-0000-0000363A0000}"/>
    <cellStyle name="Normal 48 2 2 2 2 3 3 2 3 2" xfId="30956" xr:uid="{00000000-0005-0000-0000-0000373A0000}"/>
    <cellStyle name="Normal 48 2 2 2 2 3 3 2 4" xfId="19163" xr:uid="{00000000-0005-0000-0000-0000383A0000}"/>
    <cellStyle name="Normal 48 2 2 2 2 3 3 2 5" xfId="25068" xr:uid="{00000000-0005-0000-0000-0000393A0000}"/>
    <cellStyle name="Normal 48 2 2 2 2 3 3 3" xfId="2235" xr:uid="{00000000-0005-0000-0000-00003A3A0000}"/>
    <cellStyle name="Normal 48 2 2 2 2 3 3 3 2" xfId="14011" xr:uid="{00000000-0005-0000-0000-00003B3A0000}"/>
    <cellStyle name="Normal 48 2 2 2 2 3 3 3 2 2" xfId="37580" xr:uid="{00000000-0005-0000-0000-00003C3A0000}"/>
    <cellStyle name="Normal 48 2 2 2 2 3 3 3 3" xfId="8123" xr:uid="{00000000-0005-0000-0000-00003D3A0000}"/>
    <cellStyle name="Normal 48 2 2 2 2 3 3 3 3 2" xfId="31692" xr:uid="{00000000-0005-0000-0000-00003E3A0000}"/>
    <cellStyle name="Normal 48 2 2 2 2 3 3 3 4" xfId="19899" xr:uid="{00000000-0005-0000-0000-00003F3A0000}"/>
    <cellStyle name="Normal 48 2 2 2 2 3 3 3 5" xfId="25804" xr:uid="{00000000-0005-0000-0000-0000403A0000}"/>
    <cellStyle name="Normal 48 2 2 2 2 3 3 4" xfId="2971" xr:uid="{00000000-0005-0000-0000-0000413A0000}"/>
    <cellStyle name="Normal 48 2 2 2 2 3 3 4 2" xfId="14747" xr:uid="{00000000-0005-0000-0000-0000423A0000}"/>
    <cellStyle name="Normal 48 2 2 2 2 3 3 4 2 2" xfId="38316" xr:uid="{00000000-0005-0000-0000-0000433A0000}"/>
    <cellStyle name="Normal 48 2 2 2 2 3 3 4 3" xfId="8859" xr:uid="{00000000-0005-0000-0000-0000443A0000}"/>
    <cellStyle name="Normal 48 2 2 2 2 3 3 4 3 2" xfId="32428" xr:uid="{00000000-0005-0000-0000-0000453A0000}"/>
    <cellStyle name="Normal 48 2 2 2 2 3 3 4 4" xfId="20635" xr:uid="{00000000-0005-0000-0000-0000463A0000}"/>
    <cellStyle name="Normal 48 2 2 2 2 3 3 4 5" xfId="26540" xr:uid="{00000000-0005-0000-0000-0000473A0000}"/>
    <cellStyle name="Normal 48 2 2 2 2 3 3 5" xfId="3707" xr:uid="{00000000-0005-0000-0000-0000483A0000}"/>
    <cellStyle name="Normal 48 2 2 2 2 3 3 5 2" xfId="15483" xr:uid="{00000000-0005-0000-0000-0000493A0000}"/>
    <cellStyle name="Normal 48 2 2 2 2 3 3 5 2 2" xfId="39052" xr:uid="{00000000-0005-0000-0000-00004A3A0000}"/>
    <cellStyle name="Normal 48 2 2 2 2 3 3 5 3" xfId="9595" xr:uid="{00000000-0005-0000-0000-00004B3A0000}"/>
    <cellStyle name="Normal 48 2 2 2 2 3 3 5 3 2" xfId="33164" xr:uid="{00000000-0005-0000-0000-00004C3A0000}"/>
    <cellStyle name="Normal 48 2 2 2 2 3 3 5 4" xfId="21371" xr:uid="{00000000-0005-0000-0000-00004D3A0000}"/>
    <cellStyle name="Normal 48 2 2 2 2 3 3 5 5" xfId="27276" xr:uid="{00000000-0005-0000-0000-00004E3A0000}"/>
    <cellStyle name="Normal 48 2 2 2 2 3 3 6" xfId="4443" xr:uid="{00000000-0005-0000-0000-00004F3A0000}"/>
    <cellStyle name="Normal 48 2 2 2 2 3 3 6 2" xfId="16219" xr:uid="{00000000-0005-0000-0000-0000503A0000}"/>
    <cellStyle name="Normal 48 2 2 2 2 3 3 6 2 2" xfId="39788" xr:uid="{00000000-0005-0000-0000-0000513A0000}"/>
    <cellStyle name="Normal 48 2 2 2 2 3 3 6 3" xfId="10331" xr:uid="{00000000-0005-0000-0000-0000523A0000}"/>
    <cellStyle name="Normal 48 2 2 2 2 3 3 6 3 2" xfId="33900" xr:uid="{00000000-0005-0000-0000-0000533A0000}"/>
    <cellStyle name="Normal 48 2 2 2 2 3 3 6 4" xfId="22107" xr:uid="{00000000-0005-0000-0000-0000543A0000}"/>
    <cellStyle name="Normal 48 2 2 2 2 3 3 6 5" xfId="28012" xr:uid="{00000000-0005-0000-0000-0000553A0000}"/>
    <cellStyle name="Normal 48 2 2 2 2 3 3 7" xfId="5179" xr:uid="{00000000-0005-0000-0000-0000563A0000}"/>
    <cellStyle name="Normal 48 2 2 2 2 3 3 7 2" xfId="16955" xr:uid="{00000000-0005-0000-0000-0000573A0000}"/>
    <cellStyle name="Normal 48 2 2 2 2 3 3 7 2 2" xfId="40524" xr:uid="{00000000-0005-0000-0000-0000583A0000}"/>
    <cellStyle name="Normal 48 2 2 2 2 3 3 7 3" xfId="11067" xr:uid="{00000000-0005-0000-0000-0000593A0000}"/>
    <cellStyle name="Normal 48 2 2 2 2 3 3 7 3 2" xfId="34636" xr:uid="{00000000-0005-0000-0000-00005A3A0000}"/>
    <cellStyle name="Normal 48 2 2 2 2 3 3 7 4" xfId="22843" xr:uid="{00000000-0005-0000-0000-00005B3A0000}"/>
    <cellStyle name="Normal 48 2 2 2 2 3 3 7 5" xfId="28748" xr:uid="{00000000-0005-0000-0000-00005C3A0000}"/>
    <cellStyle name="Normal 48 2 2 2 2 3 3 8" xfId="5915" xr:uid="{00000000-0005-0000-0000-00005D3A0000}"/>
    <cellStyle name="Normal 48 2 2 2 2 3 3 8 2" xfId="17691" xr:uid="{00000000-0005-0000-0000-00005E3A0000}"/>
    <cellStyle name="Normal 48 2 2 2 2 3 3 8 2 2" xfId="41260" xr:uid="{00000000-0005-0000-0000-00005F3A0000}"/>
    <cellStyle name="Normal 48 2 2 2 2 3 3 8 3" xfId="11803" xr:uid="{00000000-0005-0000-0000-0000603A0000}"/>
    <cellStyle name="Normal 48 2 2 2 2 3 3 8 3 2" xfId="35372" xr:uid="{00000000-0005-0000-0000-0000613A0000}"/>
    <cellStyle name="Normal 48 2 2 2 2 3 3 8 4" xfId="23579" xr:uid="{00000000-0005-0000-0000-0000623A0000}"/>
    <cellStyle name="Normal 48 2 2 2 2 3 3 8 5" xfId="29484" xr:uid="{00000000-0005-0000-0000-0000633A0000}"/>
    <cellStyle name="Normal 48 2 2 2 2 3 3 9" xfId="12539" xr:uid="{00000000-0005-0000-0000-0000643A0000}"/>
    <cellStyle name="Normal 48 2 2 2 2 3 3 9 2" xfId="36108" xr:uid="{00000000-0005-0000-0000-0000653A0000}"/>
    <cellStyle name="Normal 48 2 2 2 2 3 4" xfId="555" xr:uid="{00000000-0005-0000-0000-0000663A0000}"/>
    <cellStyle name="Normal 48 2 2 2 2 3 4 10" xfId="6469" xr:uid="{00000000-0005-0000-0000-0000673A0000}"/>
    <cellStyle name="Normal 48 2 2 2 2 3 4 10 2" xfId="30038" xr:uid="{00000000-0005-0000-0000-0000683A0000}"/>
    <cellStyle name="Normal 48 2 2 2 2 3 4 11" xfId="18245" xr:uid="{00000000-0005-0000-0000-0000693A0000}"/>
    <cellStyle name="Normal 48 2 2 2 2 3 4 12" xfId="24150" xr:uid="{00000000-0005-0000-0000-00006A3A0000}"/>
    <cellStyle name="Normal 48 2 2 2 2 3 4 13" xfId="41814" xr:uid="{00000000-0005-0000-0000-00006B3A0000}"/>
    <cellStyle name="Normal 48 2 2 2 2 3 4 2" xfId="1316" xr:uid="{00000000-0005-0000-0000-00006C3A0000}"/>
    <cellStyle name="Normal 48 2 2 2 2 3 4 2 2" xfId="13093" xr:uid="{00000000-0005-0000-0000-00006D3A0000}"/>
    <cellStyle name="Normal 48 2 2 2 2 3 4 2 2 2" xfId="36662" xr:uid="{00000000-0005-0000-0000-00006E3A0000}"/>
    <cellStyle name="Normal 48 2 2 2 2 3 4 2 3" xfId="7205" xr:uid="{00000000-0005-0000-0000-00006F3A0000}"/>
    <cellStyle name="Normal 48 2 2 2 2 3 4 2 3 2" xfId="30774" xr:uid="{00000000-0005-0000-0000-0000703A0000}"/>
    <cellStyle name="Normal 48 2 2 2 2 3 4 2 4" xfId="18981" xr:uid="{00000000-0005-0000-0000-0000713A0000}"/>
    <cellStyle name="Normal 48 2 2 2 2 3 4 2 5" xfId="24886" xr:uid="{00000000-0005-0000-0000-0000723A0000}"/>
    <cellStyle name="Normal 48 2 2 2 2 3 4 3" xfId="2053" xr:uid="{00000000-0005-0000-0000-0000733A0000}"/>
    <cellStyle name="Normal 48 2 2 2 2 3 4 3 2" xfId="13829" xr:uid="{00000000-0005-0000-0000-0000743A0000}"/>
    <cellStyle name="Normal 48 2 2 2 2 3 4 3 2 2" xfId="37398" xr:uid="{00000000-0005-0000-0000-0000753A0000}"/>
    <cellStyle name="Normal 48 2 2 2 2 3 4 3 3" xfId="7941" xr:uid="{00000000-0005-0000-0000-0000763A0000}"/>
    <cellStyle name="Normal 48 2 2 2 2 3 4 3 3 2" xfId="31510" xr:uid="{00000000-0005-0000-0000-0000773A0000}"/>
    <cellStyle name="Normal 48 2 2 2 2 3 4 3 4" xfId="19717" xr:uid="{00000000-0005-0000-0000-0000783A0000}"/>
    <cellStyle name="Normal 48 2 2 2 2 3 4 3 5" xfId="25622" xr:uid="{00000000-0005-0000-0000-0000793A0000}"/>
    <cellStyle name="Normal 48 2 2 2 2 3 4 4" xfId="2789" xr:uid="{00000000-0005-0000-0000-00007A3A0000}"/>
    <cellStyle name="Normal 48 2 2 2 2 3 4 4 2" xfId="14565" xr:uid="{00000000-0005-0000-0000-00007B3A0000}"/>
    <cellStyle name="Normal 48 2 2 2 2 3 4 4 2 2" xfId="38134" xr:uid="{00000000-0005-0000-0000-00007C3A0000}"/>
    <cellStyle name="Normal 48 2 2 2 2 3 4 4 3" xfId="8677" xr:uid="{00000000-0005-0000-0000-00007D3A0000}"/>
    <cellStyle name="Normal 48 2 2 2 2 3 4 4 3 2" xfId="32246" xr:uid="{00000000-0005-0000-0000-00007E3A0000}"/>
    <cellStyle name="Normal 48 2 2 2 2 3 4 4 4" xfId="20453" xr:uid="{00000000-0005-0000-0000-00007F3A0000}"/>
    <cellStyle name="Normal 48 2 2 2 2 3 4 4 5" xfId="26358" xr:uid="{00000000-0005-0000-0000-0000803A0000}"/>
    <cellStyle name="Normal 48 2 2 2 2 3 4 5" xfId="3525" xr:uid="{00000000-0005-0000-0000-0000813A0000}"/>
    <cellStyle name="Normal 48 2 2 2 2 3 4 5 2" xfId="15301" xr:uid="{00000000-0005-0000-0000-0000823A0000}"/>
    <cellStyle name="Normal 48 2 2 2 2 3 4 5 2 2" xfId="38870" xr:uid="{00000000-0005-0000-0000-0000833A0000}"/>
    <cellStyle name="Normal 48 2 2 2 2 3 4 5 3" xfId="9413" xr:uid="{00000000-0005-0000-0000-0000843A0000}"/>
    <cellStyle name="Normal 48 2 2 2 2 3 4 5 3 2" xfId="32982" xr:uid="{00000000-0005-0000-0000-0000853A0000}"/>
    <cellStyle name="Normal 48 2 2 2 2 3 4 5 4" xfId="21189" xr:uid="{00000000-0005-0000-0000-0000863A0000}"/>
    <cellStyle name="Normal 48 2 2 2 2 3 4 5 5" xfId="27094" xr:uid="{00000000-0005-0000-0000-0000873A0000}"/>
    <cellStyle name="Normal 48 2 2 2 2 3 4 6" xfId="4261" xr:uid="{00000000-0005-0000-0000-0000883A0000}"/>
    <cellStyle name="Normal 48 2 2 2 2 3 4 6 2" xfId="16037" xr:uid="{00000000-0005-0000-0000-0000893A0000}"/>
    <cellStyle name="Normal 48 2 2 2 2 3 4 6 2 2" xfId="39606" xr:uid="{00000000-0005-0000-0000-00008A3A0000}"/>
    <cellStyle name="Normal 48 2 2 2 2 3 4 6 3" xfId="10149" xr:uid="{00000000-0005-0000-0000-00008B3A0000}"/>
    <cellStyle name="Normal 48 2 2 2 2 3 4 6 3 2" xfId="33718" xr:uid="{00000000-0005-0000-0000-00008C3A0000}"/>
    <cellStyle name="Normal 48 2 2 2 2 3 4 6 4" xfId="21925" xr:uid="{00000000-0005-0000-0000-00008D3A0000}"/>
    <cellStyle name="Normal 48 2 2 2 2 3 4 6 5" xfId="27830" xr:uid="{00000000-0005-0000-0000-00008E3A0000}"/>
    <cellStyle name="Normal 48 2 2 2 2 3 4 7" xfId="4997" xr:uid="{00000000-0005-0000-0000-00008F3A0000}"/>
    <cellStyle name="Normal 48 2 2 2 2 3 4 7 2" xfId="16773" xr:uid="{00000000-0005-0000-0000-0000903A0000}"/>
    <cellStyle name="Normal 48 2 2 2 2 3 4 7 2 2" xfId="40342" xr:uid="{00000000-0005-0000-0000-0000913A0000}"/>
    <cellStyle name="Normal 48 2 2 2 2 3 4 7 3" xfId="10885" xr:uid="{00000000-0005-0000-0000-0000923A0000}"/>
    <cellStyle name="Normal 48 2 2 2 2 3 4 7 3 2" xfId="34454" xr:uid="{00000000-0005-0000-0000-0000933A0000}"/>
    <cellStyle name="Normal 48 2 2 2 2 3 4 7 4" xfId="22661" xr:uid="{00000000-0005-0000-0000-0000943A0000}"/>
    <cellStyle name="Normal 48 2 2 2 2 3 4 7 5" xfId="28566" xr:uid="{00000000-0005-0000-0000-0000953A0000}"/>
    <cellStyle name="Normal 48 2 2 2 2 3 4 8" xfId="5733" xr:uid="{00000000-0005-0000-0000-0000963A0000}"/>
    <cellStyle name="Normal 48 2 2 2 2 3 4 8 2" xfId="17509" xr:uid="{00000000-0005-0000-0000-0000973A0000}"/>
    <cellStyle name="Normal 48 2 2 2 2 3 4 8 2 2" xfId="41078" xr:uid="{00000000-0005-0000-0000-0000983A0000}"/>
    <cellStyle name="Normal 48 2 2 2 2 3 4 8 3" xfId="11621" xr:uid="{00000000-0005-0000-0000-0000993A0000}"/>
    <cellStyle name="Normal 48 2 2 2 2 3 4 8 3 2" xfId="35190" xr:uid="{00000000-0005-0000-0000-00009A3A0000}"/>
    <cellStyle name="Normal 48 2 2 2 2 3 4 8 4" xfId="23397" xr:uid="{00000000-0005-0000-0000-00009B3A0000}"/>
    <cellStyle name="Normal 48 2 2 2 2 3 4 8 5" xfId="29302" xr:uid="{00000000-0005-0000-0000-00009C3A0000}"/>
    <cellStyle name="Normal 48 2 2 2 2 3 4 9" xfId="12357" xr:uid="{00000000-0005-0000-0000-00009D3A0000}"/>
    <cellStyle name="Normal 48 2 2 2 2 3 4 9 2" xfId="35926" xr:uid="{00000000-0005-0000-0000-00009E3A0000}"/>
    <cellStyle name="Normal 48 2 2 2 2 3 5" xfId="1054" xr:uid="{00000000-0005-0000-0000-00009F3A0000}"/>
    <cellStyle name="Normal 48 2 2 2 2 3 5 2" xfId="12833" xr:uid="{00000000-0005-0000-0000-0000A03A0000}"/>
    <cellStyle name="Normal 48 2 2 2 2 3 5 2 2" xfId="36402" xr:uid="{00000000-0005-0000-0000-0000A13A0000}"/>
    <cellStyle name="Normal 48 2 2 2 2 3 5 3" xfId="6945" xr:uid="{00000000-0005-0000-0000-0000A23A0000}"/>
    <cellStyle name="Normal 48 2 2 2 2 3 5 3 2" xfId="30514" xr:uid="{00000000-0005-0000-0000-0000A33A0000}"/>
    <cellStyle name="Normal 48 2 2 2 2 3 5 4" xfId="18721" xr:uid="{00000000-0005-0000-0000-0000A43A0000}"/>
    <cellStyle name="Normal 48 2 2 2 2 3 5 5" xfId="24626" xr:uid="{00000000-0005-0000-0000-0000A53A0000}"/>
    <cellStyle name="Normal 48 2 2 2 2 3 6" xfId="1793" xr:uid="{00000000-0005-0000-0000-0000A63A0000}"/>
    <cellStyle name="Normal 48 2 2 2 2 3 6 2" xfId="13569" xr:uid="{00000000-0005-0000-0000-0000A73A0000}"/>
    <cellStyle name="Normal 48 2 2 2 2 3 6 2 2" xfId="37138" xr:uid="{00000000-0005-0000-0000-0000A83A0000}"/>
    <cellStyle name="Normal 48 2 2 2 2 3 6 3" xfId="7681" xr:uid="{00000000-0005-0000-0000-0000A93A0000}"/>
    <cellStyle name="Normal 48 2 2 2 2 3 6 3 2" xfId="31250" xr:uid="{00000000-0005-0000-0000-0000AA3A0000}"/>
    <cellStyle name="Normal 48 2 2 2 2 3 6 4" xfId="19457" xr:uid="{00000000-0005-0000-0000-0000AB3A0000}"/>
    <cellStyle name="Normal 48 2 2 2 2 3 6 5" xfId="25362" xr:uid="{00000000-0005-0000-0000-0000AC3A0000}"/>
    <cellStyle name="Normal 48 2 2 2 2 3 7" xfId="2529" xr:uid="{00000000-0005-0000-0000-0000AD3A0000}"/>
    <cellStyle name="Normal 48 2 2 2 2 3 7 2" xfId="14305" xr:uid="{00000000-0005-0000-0000-0000AE3A0000}"/>
    <cellStyle name="Normal 48 2 2 2 2 3 7 2 2" xfId="37874" xr:uid="{00000000-0005-0000-0000-0000AF3A0000}"/>
    <cellStyle name="Normal 48 2 2 2 2 3 7 3" xfId="8417" xr:uid="{00000000-0005-0000-0000-0000B03A0000}"/>
    <cellStyle name="Normal 48 2 2 2 2 3 7 3 2" xfId="31986" xr:uid="{00000000-0005-0000-0000-0000B13A0000}"/>
    <cellStyle name="Normal 48 2 2 2 2 3 7 4" xfId="20193" xr:uid="{00000000-0005-0000-0000-0000B23A0000}"/>
    <cellStyle name="Normal 48 2 2 2 2 3 7 5" xfId="26098" xr:uid="{00000000-0005-0000-0000-0000B33A0000}"/>
    <cellStyle name="Normal 48 2 2 2 2 3 8" xfId="3265" xr:uid="{00000000-0005-0000-0000-0000B43A0000}"/>
    <cellStyle name="Normal 48 2 2 2 2 3 8 2" xfId="15041" xr:uid="{00000000-0005-0000-0000-0000B53A0000}"/>
    <cellStyle name="Normal 48 2 2 2 2 3 8 2 2" xfId="38610" xr:uid="{00000000-0005-0000-0000-0000B63A0000}"/>
    <cellStyle name="Normal 48 2 2 2 2 3 8 3" xfId="9153" xr:uid="{00000000-0005-0000-0000-0000B73A0000}"/>
    <cellStyle name="Normal 48 2 2 2 2 3 8 3 2" xfId="32722" xr:uid="{00000000-0005-0000-0000-0000B83A0000}"/>
    <cellStyle name="Normal 48 2 2 2 2 3 8 4" xfId="20929" xr:uid="{00000000-0005-0000-0000-0000B93A0000}"/>
    <cellStyle name="Normal 48 2 2 2 2 3 8 5" xfId="26834" xr:uid="{00000000-0005-0000-0000-0000BA3A0000}"/>
    <cellStyle name="Normal 48 2 2 2 2 3 9" xfId="4001" xr:uid="{00000000-0005-0000-0000-0000BB3A0000}"/>
    <cellStyle name="Normal 48 2 2 2 2 3 9 2" xfId="15777" xr:uid="{00000000-0005-0000-0000-0000BC3A0000}"/>
    <cellStyle name="Normal 48 2 2 2 2 3 9 2 2" xfId="39346" xr:uid="{00000000-0005-0000-0000-0000BD3A0000}"/>
    <cellStyle name="Normal 48 2 2 2 2 3 9 3" xfId="9889" xr:uid="{00000000-0005-0000-0000-0000BE3A0000}"/>
    <cellStyle name="Normal 48 2 2 2 2 3 9 3 2" xfId="33458" xr:uid="{00000000-0005-0000-0000-0000BF3A0000}"/>
    <cellStyle name="Normal 48 2 2 2 2 3 9 4" xfId="21665" xr:uid="{00000000-0005-0000-0000-0000C03A0000}"/>
    <cellStyle name="Normal 48 2 2 2 2 3 9 5" xfId="27570" xr:uid="{00000000-0005-0000-0000-0000C13A0000}"/>
    <cellStyle name="Normal 48 2 2 2 2 4" xfId="402" xr:uid="{00000000-0005-0000-0000-0000C23A0000}"/>
    <cellStyle name="Normal 48 2 2 2 2 4 10" xfId="12206" xr:uid="{00000000-0005-0000-0000-0000C33A0000}"/>
    <cellStyle name="Normal 48 2 2 2 2 4 10 2" xfId="35775" xr:uid="{00000000-0005-0000-0000-0000C43A0000}"/>
    <cellStyle name="Normal 48 2 2 2 2 4 11" xfId="6318" xr:uid="{00000000-0005-0000-0000-0000C53A0000}"/>
    <cellStyle name="Normal 48 2 2 2 2 4 11 2" xfId="29887" xr:uid="{00000000-0005-0000-0000-0000C63A0000}"/>
    <cellStyle name="Normal 48 2 2 2 2 4 12" xfId="18094" xr:uid="{00000000-0005-0000-0000-0000C73A0000}"/>
    <cellStyle name="Normal 48 2 2 2 2 4 13" xfId="23999" xr:uid="{00000000-0005-0000-0000-0000C83A0000}"/>
    <cellStyle name="Normal 48 2 2 2 2 4 14" xfId="41663" xr:uid="{00000000-0005-0000-0000-0000C93A0000}"/>
    <cellStyle name="Normal 48 2 2 2 2 4 2" xfId="847" xr:uid="{00000000-0005-0000-0000-0000CA3A0000}"/>
    <cellStyle name="Normal 48 2 2 2 2 4 2 10" xfId="6760" xr:uid="{00000000-0005-0000-0000-0000CB3A0000}"/>
    <cellStyle name="Normal 48 2 2 2 2 4 2 10 2" xfId="30329" xr:uid="{00000000-0005-0000-0000-0000CC3A0000}"/>
    <cellStyle name="Normal 48 2 2 2 2 4 2 11" xfId="18536" xr:uid="{00000000-0005-0000-0000-0000CD3A0000}"/>
    <cellStyle name="Normal 48 2 2 2 2 4 2 12" xfId="24441" xr:uid="{00000000-0005-0000-0000-0000CE3A0000}"/>
    <cellStyle name="Normal 48 2 2 2 2 4 2 13" xfId="42105" xr:uid="{00000000-0005-0000-0000-0000CF3A0000}"/>
    <cellStyle name="Normal 48 2 2 2 2 4 2 2" xfId="1607" xr:uid="{00000000-0005-0000-0000-0000D03A0000}"/>
    <cellStyle name="Normal 48 2 2 2 2 4 2 2 2" xfId="13384" xr:uid="{00000000-0005-0000-0000-0000D13A0000}"/>
    <cellStyle name="Normal 48 2 2 2 2 4 2 2 2 2" xfId="36953" xr:uid="{00000000-0005-0000-0000-0000D23A0000}"/>
    <cellStyle name="Normal 48 2 2 2 2 4 2 2 3" xfId="7496" xr:uid="{00000000-0005-0000-0000-0000D33A0000}"/>
    <cellStyle name="Normal 48 2 2 2 2 4 2 2 3 2" xfId="31065" xr:uid="{00000000-0005-0000-0000-0000D43A0000}"/>
    <cellStyle name="Normal 48 2 2 2 2 4 2 2 4" xfId="19272" xr:uid="{00000000-0005-0000-0000-0000D53A0000}"/>
    <cellStyle name="Normal 48 2 2 2 2 4 2 2 5" xfId="25177" xr:uid="{00000000-0005-0000-0000-0000D63A0000}"/>
    <cellStyle name="Normal 48 2 2 2 2 4 2 3" xfId="2344" xr:uid="{00000000-0005-0000-0000-0000D73A0000}"/>
    <cellStyle name="Normal 48 2 2 2 2 4 2 3 2" xfId="14120" xr:uid="{00000000-0005-0000-0000-0000D83A0000}"/>
    <cellStyle name="Normal 48 2 2 2 2 4 2 3 2 2" xfId="37689" xr:uid="{00000000-0005-0000-0000-0000D93A0000}"/>
    <cellStyle name="Normal 48 2 2 2 2 4 2 3 3" xfId="8232" xr:uid="{00000000-0005-0000-0000-0000DA3A0000}"/>
    <cellStyle name="Normal 48 2 2 2 2 4 2 3 3 2" xfId="31801" xr:uid="{00000000-0005-0000-0000-0000DB3A0000}"/>
    <cellStyle name="Normal 48 2 2 2 2 4 2 3 4" xfId="20008" xr:uid="{00000000-0005-0000-0000-0000DC3A0000}"/>
    <cellStyle name="Normal 48 2 2 2 2 4 2 3 5" xfId="25913" xr:uid="{00000000-0005-0000-0000-0000DD3A0000}"/>
    <cellStyle name="Normal 48 2 2 2 2 4 2 4" xfId="3080" xr:uid="{00000000-0005-0000-0000-0000DE3A0000}"/>
    <cellStyle name="Normal 48 2 2 2 2 4 2 4 2" xfId="14856" xr:uid="{00000000-0005-0000-0000-0000DF3A0000}"/>
    <cellStyle name="Normal 48 2 2 2 2 4 2 4 2 2" xfId="38425" xr:uid="{00000000-0005-0000-0000-0000E03A0000}"/>
    <cellStyle name="Normal 48 2 2 2 2 4 2 4 3" xfId="8968" xr:uid="{00000000-0005-0000-0000-0000E13A0000}"/>
    <cellStyle name="Normal 48 2 2 2 2 4 2 4 3 2" xfId="32537" xr:uid="{00000000-0005-0000-0000-0000E23A0000}"/>
    <cellStyle name="Normal 48 2 2 2 2 4 2 4 4" xfId="20744" xr:uid="{00000000-0005-0000-0000-0000E33A0000}"/>
    <cellStyle name="Normal 48 2 2 2 2 4 2 4 5" xfId="26649" xr:uid="{00000000-0005-0000-0000-0000E43A0000}"/>
    <cellStyle name="Normal 48 2 2 2 2 4 2 5" xfId="3816" xr:uid="{00000000-0005-0000-0000-0000E53A0000}"/>
    <cellStyle name="Normal 48 2 2 2 2 4 2 5 2" xfId="15592" xr:uid="{00000000-0005-0000-0000-0000E63A0000}"/>
    <cellStyle name="Normal 48 2 2 2 2 4 2 5 2 2" xfId="39161" xr:uid="{00000000-0005-0000-0000-0000E73A0000}"/>
    <cellStyle name="Normal 48 2 2 2 2 4 2 5 3" xfId="9704" xr:uid="{00000000-0005-0000-0000-0000E83A0000}"/>
    <cellStyle name="Normal 48 2 2 2 2 4 2 5 3 2" xfId="33273" xr:uid="{00000000-0005-0000-0000-0000E93A0000}"/>
    <cellStyle name="Normal 48 2 2 2 2 4 2 5 4" xfId="21480" xr:uid="{00000000-0005-0000-0000-0000EA3A0000}"/>
    <cellStyle name="Normal 48 2 2 2 2 4 2 5 5" xfId="27385" xr:uid="{00000000-0005-0000-0000-0000EB3A0000}"/>
    <cellStyle name="Normal 48 2 2 2 2 4 2 6" xfId="4552" xr:uid="{00000000-0005-0000-0000-0000EC3A0000}"/>
    <cellStyle name="Normal 48 2 2 2 2 4 2 6 2" xfId="16328" xr:uid="{00000000-0005-0000-0000-0000ED3A0000}"/>
    <cellStyle name="Normal 48 2 2 2 2 4 2 6 2 2" xfId="39897" xr:uid="{00000000-0005-0000-0000-0000EE3A0000}"/>
    <cellStyle name="Normal 48 2 2 2 2 4 2 6 3" xfId="10440" xr:uid="{00000000-0005-0000-0000-0000EF3A0000}"/>
    <cellStyle name="Normal 48 2 2 2 2 4 2 6 3 2" xfId="34009" xr:uid="{00000000-0005-0000-0000-0000F03A0000}"/>
    <cellStyle name="Normal 48 2 2 2 2 4 2 6 4" xfId="22216" xr:uid="{00000000-0005-0000-0000-0000F13A0000}"/>
    <cellStyle name="Normal 48 2 2 2 2 4 2 6 5" xfId="28121" xr:uid="{00000000-0005-0000-0000-0000F23A0000}"/>
    <cellStyle name="Normal 48 2 2 2 2 4 2 7" xfId="5288" xr:uid="{00000000-0005-0000-0000-0000F33A0000}"/>
    <cellStyle name="Normal 48 2 2 2 2 4 2 7 2" xfId="17064" xr:uid="{00000000-0005-0000-0000-0000F43A0000}"/>
    <cellStyle name="Normal 48 2 2 2 2 4 2 7 2 2" xfId="40633" xr:uid="{00000000-0005-0000-0000-0000F53A0000}"/>
    <cellStyle name="Normal 48 2 2 2 2 4 2 7 3" xfId="11176" xr:uid="{00000000-0005-0000-0000-0000F63A0000}"/>
    <cellStyle name="Normal 48 2 2 2 2 4 2 7 3 2" xfId="34745" xr:uid="{00000000-0005-0000-0000-0000F73A0000}"/>
    <cellStyle name="Normal 48 2 2 2 2 4 2 7 4" xfId="22952" xr:uid="{00000000-0005-0000-0000-0000F83A0000}"/>
    <cellStyle name="Normal 48 2 2 2 2 4 2 7 5" xfId="28857" xr:uid="{00000000-0005-0000-0000-0000F93A0000}"/>
    <cellStyle name="Normal 48 2 2 2 2 4 2 8" xfId="6024" xr:uid="{00000000-0005-0000-0000-0000FA3A0000}"/>
    <cellStyle name="Normal 48 2 2 2 2 4 2 8 2" xfId="17800" xr:uid="{00000000-0005-0000-0000-0000FB3A0000}"/>
    <cellStyle name="Normal 48 2 2 2 2 4 2 8 2 2" xfId="41369" xr:uid="{00000000-0005-0000-0000-0000FC3A0000}"/>
    <cellStyle name="Normal 48 2 2 2 2 4 2 8 3" xfId="11912" xr:uid="{00000000-0005-0000-0000-0000FD3A0000}"/>
    <cellStyle name="Normal 48 2 2 2 2 4 2 8 3 2" xfId="35481" xr:uid="{00000000-0005-0000-0000-0000FE3A0000}"/>
    <cellStyle name="Normal 48 2 2 2 2 4 2 8 4" xfId="23688" xr:uid="{00000000-0005-0000-0000-0000FF3A0000}"/>
    <cellStyle name="Normal 48 2 2 2 2 4 2 8 5" xfId="29593" xr:uid="{00000000-0005-0000-0000-0000003B0000}"/>
    <cellStyle name="Normal 48 2 2 2 2 4 2 9" xfId="12648" xr:uid="{00000000-0005-0000-0000-0000013B0000}"/>
    <cellStyle name="Normal 48 2 2 2 2 4 2 9 2" xfId="36217" xr:uid="{00000000-0005-0000-0000-0000023B0000}"/>
    <cellStyle name="Normal 48 2 2 2 2 4 3" xfId="1164" xr:uid="{00000000-0005-0000-0000-0000033B0000}"/>
    <cellStyle name="Normal 48 2 2 2 2 4 3 2" xfId="12942" xr:uid="{00000000-0005-0000-0000-0000043B0000}"/>
    <cellStyle name="Normal 48 2 2 2 2 4 3 2 2" xfId="36511" xr:uid="{00000000-0005-0000-0000-0000053B0000}"/>
    <cellStyle name="Normal 48 2 2 2 2 4 3 3" xfId="7054" xr:uid="{00000000-0005-0000-0000-0000063B0000}"/>
    <cellStyle name="Normal 48 2 2 2 2 4 3 3 2" xfId="30623" xr:uid="{00000000-0005-0000-0000-0000073B0000}"/>
    <cellStyle name="Normal 48 2 2 2 2 4 3 4" xfId="18830" xr:uid="{00000000-0005-0000-0000-0000083B0000}"/>
    <cellStyle name="Normal 48 2 2 2 2 4 3 5" xfId="24735" xr:uid="{00000000-0005-0000-0000-0000093B0000}"/>
    <cellStyle name="Normal 48 2 2 2 2 4 4" xfId="1902" xr:uid="{00000000-0005-0000-0000-00000A3B0000}"/>
    <cellStyle name="Normal 48 2 2 2 2 4 4 2" xfId="13678" xr:uid="{00000000-0005-0000-0000-00000B3B0000}"/>
    <cellStyle name="Normal 48 2 2 2 2 4 4 2 2" xfId="37247" xr:uid="{00000000-0005-0000-0000-00000C3B0000}"/>
    <cellStyle name="Normal 48 2 2 2 2 4 4 3" xfId="7790" xr:uid="{00000000-0005-0000-0000-00000D3B0000}"/>
    <cellStyle name="Normal 48 2 2 2 2 4 4 3 2" xfId="31359" xr:uid="{00000000-0005-0000-0000-00000E3B0000}"/>
    <cellStyle name="Normal 48 2 2 2 2 4 4 4" xfId="19566" xr:uid="{00000000-0005-0000-0000-00000F3B0000}"/>
    <cellStyle name="Normal 48 2 2 2 2 4 4 5" xfId="25471" xr:uid="{00000000-0005-0000-0000-0000103B0000}"/>
    <cellStyle name="Normal 48 2 2 2 2 4 5" xfId="2638" xr:uid="{00000000-0005-0000-0000-0000113B0000}"/>
    <cellStyle name="Normal 48 2 2 2 2 4 5 2" xfId="14414" xr:uid="{00000000-0005-0000-0000-0000123B0000}"/>
    <cellStyle name="Normal 48 2 2 2 2 4 5 2 2" xfId="37983" xr:uid="{00000000-0005-0000-0000-0000133B0000}"/>
    <cellStyle name="Normal 48 2 2 2 2 4 5 3" xfId="8526" xr:uid="{00000000-0005-0000-0000-0000143B0000}"/>
    <cellStyle name="Normal 48 2 2 2 2 4 5 3 2" xfId="32095" xr:uid="{00000000-0005-0000-0000-0000153B0000}"/>
    <cellStyle name="Normal 48 2 2 2 2 4 5 4" xfId="20302" xr:uid="{00000000-0005-0000-0000-0000163B0000}"/>
    <cellStyle name="Normal 48 2 2 2 2 4 5 5" xfId="26207" xr:uid="{00000000-0005-0000-0000-0000173B0000}"/>
    <cellStyle name="Normal 48 2 2 2 2 4 6" xfId="3374" xr:uid="{00000000-0005-0000-0000-0000183B0000}"/>
    <cellStyle name="Normal 48 2 2 2 2 4 6 2" xfId="15150" xr:uid="{00000000-0005-0000-0000-0000193B0000}"/>
    <cellStyle name="Normal 48 2 2 2 2 4 6 2 2" xfId="38719" xr:uid="{00000000-0005-0000-0000-00001A3B0000}"/>
    <cellStyle name="Normal 48 2 2 2 2 4 6 3" xfId="9262" xr:uid="{00000000-0005-0000-0000-00001B3B0000}"/>
    <cellStyle name="Normal 48 2 2 2 2 4 6 3 2" xfId="32831" xr:uid="{00000000-0005-0000-0000-00001C3B0000}"/>
    <cellStyle name="Normal 48 2 2 2 2 4 6 4" xfId="21038" xr:uid="{00000000-0005-0000-0000-00001D3B0000}"/>
    <cellStyle name="Normal 48 2 2 2 2 4 6 5" xfId="26943" xr:uid="{00000000-0005-0000-0000-00001E3B0000}"/>
    <cellStyle name="Normal 48 2 2 2 2 4 7" xfId="4110" xr:uid="{00000000-0005-0000-0000-00001F3B0000}"/>
    <cellStyle name="Normal 48 2 2 2 2 4 7 2" xfId="15886" xr:uid="{00000000-0005-0000-0000-0000203B0000}"/>
    <cellStyle name="Normal 48 2 2 2 2 4 7 2 2" xfId="39455" xr:uid="{00000000-0005-0000-0000-0000213B0000}"/>
    <cellStyle name="Normal 48 2 2 2 2 4 7 3" xfId="9998" xr:uid="{00000000-0005-0000-0000-0000223B0000}"/>
    <cellStyle name="Normal 48 2 2 2 2 4 7 3 2" xfId="33567" xr:uid="{00000000-0005-0000-0000-0000233B0000}"/>
    <cellStyle name="Normal 48 2 2 2 2 4 7 4" xfId="21774" xr:uid="{00000000-0005-0000-0000-0000243B0000}"/>
    <cellStyle name="Normal 48 2 2 2 2 4 7 5" xfId="27679" xr:uid="{00000000-0005-0000-0000-0000253B0000}"/>
    <cellStyle name="Normal 48 2 2 2 2 4 8" xfId="4846" xr:uid="{00000000-0005-0000-0000-0000263B0000}"/>
    <cellStyle name="Normal 48 2 2 2 2 4 8 2" xfId="16622" xr:uid="{00000000-0005-0000-0000-0000273B0000}"/>
    <cellStyle name="Normal 48 2 2 2 2 4 8 2 2" xfId="40191" xr:uid="{00000000-0005-0000-0000-0000283B0000}"/>
    <cellStyle name="Normal 48 2 2 2 2 4 8 3" xfId="10734" xr:uid="{00000000-0005-0000-0000-0000293B0000}"/>
    <cellStyle name="Normal 48 2 2 2 2 4 8 3 2" xfId="34303" xr:uid="{00000000-0005-0000-0000-00002A3B0000}"/>
    <cellStyle name="Normal 48 2 2 2 2 4 8 4" xfId="22510" xr:uid="{00000000-0005-0000-0000-00002B3B0000}"/>
    <cellStyle name="Normal 48 2 2 2 2 4 8 5" xfId="28415" xr:uid="{00000000-0005-0000-0000-00002C3B0000}"/>
    <cellStyle name="Normal 48 2 2 2 2 4 9" xfId="5582" xr:uid="{00000000-0005-0000-0000-00002D3B0000}"/>
    <cellStyle name="Normal 48 2 2 2 2 4 9 2" xfId="17358" xr:uid="{00000000-0005-0000-0000-00002E3B0000}"/>
    <cellStyle name="Normal 48 2 2 2 2 4 9 2 2" xfId="40927" xr:uid="{00000000-0005-0000-0000-00002F3B0000}"/>
    <cellStyle name="Normal 48 2 2 2 2 4 9 3" xfId="11470" xr:uid="{00000000-0005-0000-0000-0000303B0000}"/>
    <cellStyle name="Normal 48 2 2 2 2 4 9 3 2" xfId="35039" xr:uid="{00000000-0005-0000-0000-0000313B0000}"/>
    <cellStyle name="Normal 48 2 2 2 2 4 9 4" xfId="23246" xr:uid="{00000000-0005-0000-0000-0000323B0000}"/>
    <cellStyle name="Normal 48 2 2 2 2 4 9 5" xfId="29151" xr:uid="{00000000-0005-0000-0000-0000333B0000}"/>
    <cellStyle name="Normal 48 2 2 2 2 5" xfId="689" xr:uid="{00000000-0005-0000-0000-0000343B0000}"/>
    <cellStyle name="Normal 48 2 2 2 2 5 10" xfId="6603" xr:uid="{00000000-0005-0000-0000-0000353B0000}"/>
    <cellStyle name="Normal 48 2 2 2 2 5 10 2" xfId="30172" xr:uid="{00000000-0005-0000-0000-0000363B0000}"/>
    <cellStyle name="Normal 48 2 2 2 2 5 11" xfId="18379" xr:uid="{00000000-0005-0000-0000-0000373B0000}"/>
    <cellStyle name="Normal 48 2 2 2 2 5 12" xfId="24284" xr:uid="{00000000-0005-0000-0000-0000383B0000}"/>
    <cellStyle name="Normal 48 2 2 2 2 5 13" xfId="41948" xr:uid="{00000000-0005-0000-0000-0000393B0000}"/>
    <cellStyle name="Normal 48 2 2 2 2 5 2" xfId="1450" xr:uid="{00000000-0005-0000-0000-00003A3B0000}"/>
    <cellStyle name="Normal 48 2 2 2 2 5 2 2" xfId="13227" xr:uid="{00000000-0005-0000-0000-00003B3B0000}"/>
    <cellStyle name="Normal 48 2 2 2 2 5 2 2 2" xfId="36796" xr:uid="{00000000-0005-0000-0000-00003C3B0000}"/>
    <cellStyle name="Normal 48 2 2 2 2 5 2 3" xfId="7339" xr:uid="{00000000-0005-0000-0000-00003D3B0000}"/>
    <cellStyle name="Normal 48 2 2 2 2 5 2 3 2" xfId="30908" xr:uid="{00000000-0005-0000-0000-00003E3B0000}"/>
    <cellStyle name="Normal 48 2 2 2 2 5 2 4" xfId="19115" xr:uid="{00000000-0005-0000-0000-00003F3B0000}"/>
    <cellStyle name="Normal 48 2 2 2 2 5 2 5" xfId="25020" xr:uid="{00000000-0005-0000-0000-0000403B0000}"/>
    <cellStyle name="Normal 48 2 2 2 2 5 3" xfId="2187" xr:uid="{00000000-0005-0000-0000-0000413B0000}"/>
    <cellStyle name="Normal 48 2 2 2 2 5 3 2" xfId="13963" xr:uid="{00000000-0005-0000-0000-0000423B0000}"/>
    <cellStyle name="Normal 48 2 2 2 2 5 3 2 2" xfId="37532" xr:uid="{00000000-0005-0000-0000-0000433B0000}"/>
    <cellStyle name="Normal 48 2 2 2 2 5 3 3" xfId="8075" xr:uid="{00000000-0005-0000-0000-0000443B0000}"/>
    <cellStyle name="Normal 48 2 2 2 2 5 3 3 2" xfId="31644" xr:uid="{00000000-0005-0000-0000-0000453B0000}"/>
    <cellStyle name="Normal 48 2 2 2 2 5 3 4" xfId="19851" xr:uid="{00000000-0005-0000-0000-0000463B0000}"/>
    <cellStyle name="Normal 48 2 2 2 2 5 3 5" xfId="25756" xr:uid="{00000000-0005-0000-0000-0000473B0000}"/>
    <cellStyle name="Normal 48 2 2 2 2 5 4" xfId="2923" xr:uid="{00000000-0005-0000-0000-0000483B0000}"/>
    <cellStyle name="Normal 48 2 2 2 2 5 4 2" xfId="14699" xr:uid="{00000000-0005-0000-0000-0000493B0000}"/>
    <cellStyle name="Normal 48 2 2 2 2 5 4 2 2" xfId="38268" xr:uid="{00000000-0005-0000-0000-00004A3B0000}"/>
    <cellStyle name="Normal 48 2 2 2 2 5 4 3" xfId="8811" xr:uid="{00000000-0005-0000-0000-00004B3B0000}"/>
    <cellStyle name="Normal 48 2 2 2 2 5 4 3 2" xfId="32380" xr:uid="{00000000-0005-0000-0000-00004C3B0000}"/>
    <cellStyle name="Normal 48 2 2 2 2 5 4 4" xfId="20587" xr:uid="{00000000-0005-0000-0000-00004D3B0000}"/>
    <cellStyle name="Normal 48 2 2 2 2 5 4 5" xfId="26492" xr:uid="{00000000-0005-0000-0000-00004E3B0000}"/>
    <cellStyle name="Normal 48 2 2 2 2 5 5" xfId="3659" xr:uid="{00000000-0005-0000-0000-00004F3B0000}"/>
    <cellStyle name="Normal 48 2 2 2 2 5 5 2" xfId="15435" xr:uid="{00000000-0005-0000-0000-0000503B0000}"/>
    <cellStyle name="Normal 48 2 2 2 2 5 5 2 2" xfId="39004" xr:uid="{00000000-0005-0000-0000-0000513B0000}"/>
    <cellStyle name="Normal 48 2 2 2 2 5 5 3" xfId="9547" xr:uid="{00000000-0005-0000-0000-0000523B0000}"/>
    <cellStyle name="Normal 48 2 2 2 2 5 5 3 2" xfId="33116" xr:uid="{00000000-0005-0000-0000-0000533B0000}"/>
    <cellStyle name="Normal 48 2 2 2 2 5 5 4" xfId="21323" xr:uid="{00000000-0005-0000-0000-0000543B0000}"/>
    <cellStyle name="Normal 48 2 2 2 2 5 5 5" xfId="27228" xr:uid="{00000000-0005-0000-0000-0000553B0000}"/>
    <cellStyle name="Normal 48 2 2 2 2 5 6" xfId="4395" xr:uid="{00000000-0005-0000-0000-0000563B0000}"/>
    <cellStyle name="Normal 48 2 2 2 2 5 6 2" xfId="16171" xr:uid="{00000000-0005-0000-0000-0000573B0000}"/>
    <cellStyle name="Normal 48 2 2 2 2 5 6 2 2" xfId="39740" xr:uid="{00000000-0005-0000-0000-0000583B0000}"/>
    <cellStyle name="Normal 48 2 2 2 2 5 6 3" xfId="10283" xr:uid="{00000000-0005-0000-0000-0000593B0000}"/>
    <cellStyle name="Normal 48 2 2 2 2 5 6 3 2" xfId="33852" xr:uid="{00000000-0005-0000-0000-00005A3B0000}"/>
    <cellStyle name="Normal 48 2 2 2 2 5 6 4" xfId="22059" xr:uid="{00000000-0005-0000-0000-00005B3B0000}"/>
    <cellStyle name="Normal 48 2 2 2 2 5 6 5" xfId="27964" xr:uid="{00000000-0005-0000-0000-00005C3B0000}"/>
    <cellStyle name="Normal 48 2 2 2 2 5 7" xfId="5131" xr:uid="{00000000-0005-0000-0000-00005D3B0000}"/>
    <cellStyle name="Normal 48 2 2 2 2 5 7 2" xfId="16907" xr:uid="{00000000-0005-0000-0000-00005E3B0000}"/>
    <cellStyle name="Normal 48 2 2 2 2 5 7 2 2" xfId="40476" xr:uid="{00000000-0005-0000-0000-00005F3B0000}"/>
    <cellStyle name="Normal 48 2 2 2 2 5 7 3" xfId="11019" xr:uid="{00000000-0005-0000-0000-0000603B0000}"/>
    <cellStyle name="Normal 48 2 2 2 2 5 7 3 2" xfId="34588" xr:uid="{00000000-0005-0000-0000-0000613B0000}"/>
    <cellStyle name="Normal 48 2 2 2 2 5 7 4" xfId="22795" xr:uid="{00000000-0005-0000-0000-0000623B0000}"/>
    <cellStyle name="Normal 48 2 2 2 2 5 7 5" xfId="28700" xr:uid="{00000000-0005-0000-0000-0000633B0000}"/>
    <cellStyle name="Normal 48 2 2 2 2 5 8" xfId="5867" xr:uid="{00000000-0005-0000-0000-0000643B0000}"/>
    <cellStyle name="Normal 48 2 2 2 2 5 8 2" xfId="17643" xr:uid="{00000000-0005-0000-0000-0000653B0000}"/>
    <cellStyle name="Normal 48 2 2 2 2 5 8 2 2" xfId="41212" xr:uid="{00000000-0005-0000-0000-0000663B0000}"/>
    <cellStyle name="Normal 48 2 2 2 2 5 8 3" xfId="11755" xr:uid="{00000000-0005-0000-0000-0000673B0000}"/>
    <cellStyle name="Normal 48 2 2 2 2 5 8 3 2" xfId="35324" xr:uid="{00000000-0005-0000-0000-0000683B0000}"/>
    <cellStyle name="Normal 48 2 2 2 2 5 8 4" xfId="23531" xr:uid="{00000000-0005-0000-0000-0000693B0000}"/>
    <cellStyle name="Normal 48 2 2 2 2 5 8 5" xfId="29436" xr:uid="{00000000-0005-0000-0000-00006A3B0000}"/>
    <cellStyle name="Normal 48 2 2 2 2 5 9" xfId="12491" xr:uid="{00000000-0005-0000-0000-00006B3B0000}"/>
    <cellStyle name="Normal 48 2 2 2 2 5 9 2" xfId="36060" xr:uid="{00000000-0005-0000-0000-00006C3B0000}"/>
    <cellStyle name="Normal 48 2 2 2 2 6" xfId="553" xr:uid="{00000000-0005-0000-0000-00006D3B0000}"/>
    <cellStyle name="Normal 48 2 2 2 2 6 10" xfId="6467" xr:uid="{00000000-0005-0000-0000-00006E3B0000}"/>
    <cellStyle name="Normal 48 2 2 2 2 6 10 2" xfId="30036" xr:uid="{00000000-0005-0000-0000-00006F3B0000}"/>
    <cellStyle name="Normal 48 2 2 2 2 6 11" xfId="18243" xr:uid="{00000000-0005-0000-0000-0000703B0000}"/>
    <cellStyle name="Normal 48 2 2 2 2 6 12" xfId="24148" xr:uid="{00000000-0005-0000-0000-0000713B0000}"/>
    <cellStyle name="Normal 48 2 2 2 2 6 13" xfId="41812" xr:uid="{00000000-0005-0000-0000-0000723B0000}"/>
    <cellStyle name="Normal 48 2 2 2 2 6 2" xfId="1314" xr:uid="{00000000-0005-0000-0000-0000733B0000}"/>
    <cellStyle name="Normal 48 2 2 2 2 6 2 2" xfId="13091" xr:uid="{00000000-0005-0000-0000-0000743B0000}"/>
    <cellStyle name="Normal 48 2 2 2 2 6 2 2 2" xfId="36660" xr:uid="{00000000-0005-0000-0000-0000753B0000}"/>
    <cellStyle name="Normal 48 2 2 2 2 6 2 3" xfId="7203" xr:uid="{00000000-0005-0000-0000-0000763B0000}"/>
    <cellStyle name="Normal 48 2 2 2 2 6 2 3 2" xfId="30772" xr:uid="{00000000-0005-0000-0000-0000773B0000}"/>
    <cellStyle name="Normal 48 2 2 2 2 6 2 4" xfId="18979" xr:uid="{00000000-0005-0000-0000-0000783B0000}"/>
    <cellStyle name="Normal 48 2 2 2 2 6 2 5" xfId="24884" xr:uid="{00000000-0005-0000-0000-0000793B0000}"/>
    <cellStyle name="Normal 48 2 2 2 2 6 3" xfId="2051" xr:uid="{00000000-0005-0000-0000-00007A3B0000}"/>
    <cellStyle name="Normal 48 2 2 2 2 6 3 2" xfId="13827" xr:uid="{00000000-0005-0000-0000-00007B3B0000}"/>
    <cellStyle name="Normal 48 2 2 2 2 6 3 2 2" xfId="37396" xr:uid="{00000000-0005-0000-0000-00007C3B0000}"/>
    <cellStyle name="Normal 48 2 2 2 2 6 3 3" xfId="7939" xr:uid="{00000000-0005-0000-0000-00007D3B0000}"/>
    <cellStyle name="Normal 48 2 2 2 2 6 3 3 2" xfId="31508" xr:uid="{00000000-0005-0000-0000-00007E3B0000}"/>
    <cellStyle name="Normal 48 2 2 2 2 6 3 4" xfId="19715" xr:uid="{00000000-0005-0000-0000-00007F3B0000}"/>
    <cellStyle name="Normal 48 2 2 2 2 6 3 5" xfId="25620" xr:uid="{00000000-0005-0000-0000-0000803B0000}"/>
    <cellStyle name="Normal 48 2 2 2 2 6 4" xfId="2787" xr:uid="{00000000-0005-0000-0000-0000813B0000}"/>
    <cellStyle name="Normal 48 2 2 2 2 6 4 2" xfId="14563" xr:uid="{00000000-0005-0000-0000-0000823B0000}"/>
    <cellStyle name="Normal 48 2 2 2 2 6 4 2 2" xfId="38132" xr:uid="{00000000-0005-0000-0000-0000833B0000}"/>
    <cellStyle name="Normal 48 2 2 2 2 6 4 3" xfId="8675" xr:uid="{00000000-0005-0000-0000-0000843B0000}"/>
    <cellStyle name="Normal 48 2 2 2 2 6 4 3 2" xfId="32244" xr:uid="{00000000-0005-0000-0000-0000853B0000}"/>
    <cellStyle name="Normal 48 2 2 2 2 6 4 4" xfId="20451" xr:uid="{00000000-0005-0000-0000-0000863B0000}"/>
    <cellStyle name="Normal 48 2 2 2 2 6 4 5" xfId="26356" xr:uid="{00000000-0005-0000-0000-0000873B0000}"/>
    <cellStyle name="Normal 48 2 2 2 2 6 5" xfId="3523" xr:uid="{00000000-0005-0000-0000-0000883B0000}"/>
    <cellStyle name="Normal 48 2 2 2 2 6 5 2" xfId="15299" xr:uid="{00000000-0005-0000-0000-0000893B0000}"/>
    <cellStyle name="Normal 48 2 2 2 2 6 5 2 2" xfId="38868" xr:uid="{00000000-0005-0000-0000-00008A3B0000}"/>
    <cellStyle name="Normal 48 2 2 2 2 6 5 3" xfId="9411" xr:uid="{00000000-0005-0000-0000-00008B3B0000}"/>
    <cellStyle name="Normal 48 2 2 2 2 6 5 3 2" xfId="32980" xr:uid="{00000000-0005-0000-0000-00008C3B0000}"/>
    <cellStyle name="Normal 48 2 2 2 2 6 5 4" xfId="21187" xr:uid="{00000000-0005-0000-0000-00008D3B0000}"/>
    <cellStyle name="Normal 48 2 2 2 2 6 5 5" xfId="27092" xr:uid="{00000000-0005-0000-0000-00008E3B0000}"/>
    <cellStyle name="Normal 48 2 2 2 2 6 6" xfId="4259" xr:uid="{00000000-0005-0000-0000-00008F3B0000}"/>
    <cellStyle name="Normal 48 2 2 2 2 6 6 2" xfId="16035" xr:uid="{00000000-0005-0000-0000-0000903B0000}"/>
    <cellStyle name="Normal 48 2 2 2 2 6 6 2 2" xfId="39604" xr:uid="{00000000-0005-0000-0000-0000913B0000}"/>
    <cellStyle name="Normal 48 2 2 2 2 6 6 3" xfId="10147" xr:uid="{00000000-0005-0000-0000-0000923B0000}"/>
    <cellStyle name="Normal 48 2 2 2 2 6 6 3 2" xfId="33716" xr:uid="{00000000-0005-0000-0000-0000933B0000}"/>
    <cellStyle name="Normal 48 2 2 2 2 6 6 4" xfId="21923" xr:uid="{00000000-0005-0000-0000-0000943B0000}"/>
    <cellStyle name="Normal 48 2 2 2 2 6 6 5" xfId="27828" xr:uid="{00000000-0005-0000-0000-0000953B0000}"/>
    <cellStyle name="Normal 48 2 2 2 2 6 7" xfId="4995" xr:uid="{00000000-0005-0000-0000-0000963B0000}"/>
    <cellStyle name="Normal 48 2 2 2 2 6 7 2" xfId="16771" xr:uid="{00000000-0005-0000-0000-0000973B0000}"/>
    <cellStyle name="Normal 48 2 2 2 2 6 7 2 2" xfId="40340" xr:uid="{00000000-0005-0000-0000-0000983B0000}"/>
    <cellStyle name="Normal 48 2 2 2 2 6 7 3" xfId="10883" xr:uid="{00000000-0005-0000-0000-0000993B0000}"/>
    <cellStyle name="Normal 48 2 2 2 2 6 7 3 2" xfId="34452" xr:uid="{00000000-0005-0000-0000-00009A3B0000}"/>
    <cellStyle name="Normal 48 2 2 2 2 6 7 4" xfId="22659" xr:uid="{00000000-0005-0000-0000-00009B3B0000}"/>
    <cellStyle name="Normal 48 2 2 2 2 6 7 5" xfId="28564" xr:uid="{00000000-0005-0000-0000-00009C3B0000}"/>
    <cellStyle name="Normal 48 2 2 2 2 6 8" xfId="5731" xr:uid="{00000000-0005-0000-0000-00009D3B0000}"/>
    <cellStyle name="Normal 48 2 2 2 2 6 8 2" xfId="17507" xr:uid="{00000000-0005-0000-0000-00009E3B0000}"/>
    <cellStyle name="Normal 48 2 2 2 2 6 8 2 2" xfId="41076" xr:uid="{00000000-0005-0000-0000-00009F3B0000}"/>
    <cellStyle name="Normal 48 2 2 2 2 6 8 3" xfId="11619" xr:uid="{00000000-0005-0000-0000-0000A03B0000}"/>
    <cellStyle name="Normal 48 2 2 2 2 6 8 3 2" xfId="35188" xr:uid="{00000000-0005-0000-0000-0000A13B0000}"/>
    <cellStyle name="Normal 48 2 2 2 2 6 8 4" xfId="23395" xr:uid="{00000000-0005-0000-0000-0000A23B0000}"/>
    <cellStyle name="Normal 48 2 2 2 2 6 8 5" xfId="29300" xr:uid="{00000000-0005-0000-0000-0000A33B0000}"/>
    <cellStyle name="Normal 48 2 2 2 2 6 9" xfId="12355" xr:uid="{00000000-0005-0000-0000-0000A43B0000}"/>
    <cellStyle name="Normal 48 2 2 2 2 6 9 2" xfId="35924" xr:uid="{00000000-0005-0000-0000-0000A53B0000}"/>
    <cellStyle name="Normal 48 2 2 2 2 7" xfId="1006" xr:uid="{00000000-0005-0000-0000-0000A63B0000}"/>
    <cellStyle name="Normal 48 2 2 2 2 7 2" xfId="12785" xr:uid="{00000000-0005-0000-0000-0000A73B0000}"/>
    <cellStyle name="Normal 48 2 2 2 2 7 2 2" xfId="36354" xr:uid="{00000000-0005-0000-0000-0000A83B0000}"/>
    <cellStyle name="Normal 48 2 2 2 2 7 3" xfId="6897" xr:uid="{00000000-0005-0000-0000-0000A93B0000}"/>
    <cellStyle name="Normal 48 2 2 2 2 7 3 2" xfId="30466" xr:uid="{00000000-0005-0000-0000-0000AA3B0000}"/>
    <cellStyle name="Normal 48 2 2 2 2 7 4" xfId="18673" xr:uid="{00000000-0005-0000-0000-0000AB3B0000}"/>
    <cellStyle name="Normal 48 2 2 2 2 7 5" xfId="24578" xr:uid="{00000000-0005-0000-0000-0000AC3B0000}"/>
    <cellStyle name="Normal 48 2 2 2 2 8" xfId="1745" xr:uid="{00000000-0005-0000-0000-0000AD3B0000}"/>
    <cellStyle name="Normal 48 2 2 2 2 8 2" xfId="13521" xr:uid="{00000000-0005-0000-0000-0000AE3B0000}"/>
    <cellStyle name="Normal 48 2 2 2 2 8 2 2" xfId="37090" xr:uid="{00000000-0005-0000-0000-0000AF3B0000}"/>
    <cellStyle name="Normal 48 2 2 2 2 8 3" xfId="7633" xr:uid="{00000000-0005-0000-0000-0000B03B0000}"/>
    <cellStyle name="Normal 48 2 2 2 2 8 3 2" xfId="31202" xr:uid="{00000000-0005-0000-0000-0000B13B0000}"/>
    <cellStyle name="Normal 48 2 2 2 2 8 4" xfId="19409" xr:uid="{00000000-0005-0000-0000-0000B23B0000}"/>
    <cellStyle name="Normal 48 2 2 2 2 8 5" xfId="25314" xr:uid="{00000000-0005-0000-0000-0000B33B0000}"/>
    <cellStyle name="Normal 48 2 2 2 2 9" xfId="2481" xr:uid="{00000000-0005-0000-0000-0000B43B0000}"/>
    <cellStyle name="Normal 48 2 2 2 2 9 2" xfId="14257" xr:uid="{00000000-0005-0000-0000-0000B53B0000}"/>
    <cellStyle name="Normal 48 2 2 2 2 9 2 2" xfId="37826" xr:uid="{00000000-0005-0000-0000-0000B63B0000}"/>
    <cellStyle name="Normal 48 2 2 2 2 9 3" xfId="8369" xr:uid="{00000000-0005-0000-0000-0000B73B0000}"/>
    <cellStyle name="Normal 48 2 2 2 2 9 3 2" xfId="31938" xr:uid="{00000000-0005-0000-0000-0000B83B0000}"/>
    <cellStyle name="Normal 48 2 2 2 2 9 4" xfId="20145" xr:uid="{00000000-0005-0000-0000-0000B93B0000}"/>
    <cellStyle name="Normal 48 2 2 2 2 9 5" xfId="26050" xr:uid="{00000000-0005-0000-0000-0000BA3B0000}"/>
    <cellStyle name="Normal 48 2 2 2 3" xfId="305" xr:uid="{00000000-0005-0000-0000-0000BB3B0000}"/>
    <cellStyle name="Normal 48 2 2 2 3 10" xfId="4761" xr:uid="{00000000-0005-0000-0000-0000BC3B0000}"/>
    <cellStyle name="Normal 48 2 2 2 3 10 2" xfId="16537" xr:uid="{00000000-0005-0000-0000-0000BD3B0000}"/>
    <cellStyle name="Normal 48 2 2 2 3 10 2 2" xfId="40106" xr:uid="{00000000-0005-0000-0000-0000BE3B0000}"/>
    <cellStyle name="Normal 48 2 2 2 3 10 3" xfId="10649" xr:uid="{00000000-0005-0000-0000-0000BF3B0000}"/>
    <cellStyle name="Normal 48 2 2 2 3 10 3 2" xfId="34218" xr:uid="{00000000-0005-0000-0000-0000C03B0000}"/>
    <cellStyle name="Normal 48 2 2 2 3 10 4" xfId="22425" xr:uid="{00000000-0005-0000-0000-0000C13B0000}"/>
    <cellStyle name="Normal 48 2 2 2 3 10 5" xfId="28330" xr:uid="{00000000-0005-0000-0000-0000C23B0000}"/>
    <cellStyle name="Normal 48 2 2 2 3 11" xfId="5497" xr:uid="{00000000-0005-0000-0000-0000C33B0000}"/>
    <cellStyle name="Normal 48 2 2 2 3 11 2" xfId="17273" xr:uid="{00000000-0005-0000-0000-0000C43B0000}"/>
    <cellStyle name="Normal 48 2 2 2 3 11 2 2" xfId="40842" xr:uid="{00000000-0005-0000-0000-0000C53B0000}"/>
    <cellStyle name="Normal 48 2 2 2 3 11 3" xfId="11385" xr:uid="{00000000-0005-0000-0000-0000C63B0000}"/>
    <cellStyle name="Normal 48 2 2 2 3 11 3 2" xfId="34954" xr:uid="{00000000-0005-0000-0000-0000C73B0000}"/>
    <cellStyle name="Normal 48 2 2 2 3 11 4" xfId="23161" xr:uid="{00000000-0005-0000-0000-0000C83B0000}"/>
    <cellStyle name="Normal 48 2 2 2 3 11 5" xfId="29066" xr:uid="{00000000-0005-0000-0000-0000C93B0000}"/>
    <cellStyle name="Normal 48 2 2 2 3 12" xfId="12121" xr:uid="{00000000-0005-0000-0000-0000CA3B0000}"/>
    <cellStyle name="Normal 48 2 2 2 3 12 2" xfId="35690" xr:uid="{00000000-0005-0000-0000-0000CB3B0000}"/>
    <cellStyle name="Normal 48 2 2 2 3 13" xfId="6233" xr:uid="{00000000-0005-0000-0000-0000CC3B0000}"/>
    <cellStyle name="Normal 48 2 2 2 3 13 2" xfId="29802" xr:uid="{00000000-0005-0000-0000-0000CD3B0000}"/>
    <cellStyle name="Normal 48 2 2 2 3 14" xfId="18009" xr:uid="{00000000-0005-0000-0000-0000CE3B0000}"/>
    <cellStyle name="Normal 48 2 2 2 3 15" xfId="23914" xr:uid="{00000000-0005-0000-0000-0000CF3B0000}"/>
    <cellStyle name="Normal 48 2 2 2 3 16" xfId="41578" xr:uid="{00000000-0005-0000-0000-0000D03B0000}"/>
    <cellStyle name="Normal 48 2 2 2 3 2" xfId="405" xr:uid="{00000000-0005-0000-0000-0000D13B0000}"/>
    <cellStyle name="Normal 48 2 2 2 3 2 10" xfId="12209" xr:uid="{00000000-0005-0000-0000-0000D23B0000}"/>
    <cellStyle name="Normal 48 2 2 2 3 2 10 2" xfId="35778" xr:uid="{00000000-0005-0000-0000-0000D33B0000}"/>
    <cellStyle name="Normal 48 2 2 2 3 2 11" xfId="6321" xr:uid="{00000000-0005-0000-0000-0000D43B0000}"/>
    <cellStyle name="Normal 48 2 2 2 3 2 11 2" xfId="29890" xr:uid="{00000000-0005-0000-0000-0000D53B0000}"/>
    <cellStyle name="Normal 48 2 2 2 3 2 12" xfId="18097" xr:uid="{00000000-0005-0000-0000-0000D63B0000}"/>
    <cellStyle name="Normal 48 2 2 2 3 2 13" xfId="24002" xr:uid="{00000000-0005-0000-0000-0000D73B0000}"/>
    <cellStyle name="Normal 48 2 2 2 3 2 14" xfId="41666" xr:uid="{00000000-0005-0000-0000-0000D83B0000}"/>
    <cellStyle name="Normal 48 2 2 2 3 2 2" xfId="850" xr:uid="{00000000-0005-0000-0000-0000D93B0000}"/>
    <cellStyle name="Normal 48 2 2 2 3 2 2 10" xfId="6763" xr:uid="{00000000-0005-0000-0000-0000DA3B0000}"/>
    <cellStyle name="Normal 48 2 2 2 3 2 2 10 2" xfId="30332" xr:uid="{00000000-0005-0000-0000-0000DB3B0000}"/>
    <cellStyle name="Normal 48 2 2 2 3 2 2 11" xfId="18539" xr:uid="{00000000-0005-0000-0000-0000DC3B0000}"/>
    <cellStyle name="Normal 48 2 2 2 3 2 2 12" xfId="24444" xr:uid="{00000000-0005-0000-0000-0000DD3B0000}"/>
    <cellStyle name="Normal 48 2 2 2 3 2 2 13" xfId="42108" xr:uid="{00000000-0005-0000-0000-0000DE3B0000}"/>
    <cellStyle name="Normal 48 2 2 2 3 2 2 2" xfId="1610" xr:uid="{00000000-0005-0000-0000-0000DF3B0000}"/>
    <cellStyle name="Normal 48 2 2 2 3 2 2 2 2" xfId="13387" xr:uid="{00000000-0005-0000-0000-0000E03B0000}"/>
    <cellStyle name="Normal 48 2 2 2 3 2 2 2 2 2" xfId="36956" xr:uid="{00000000-0005-0000-0000-0000E13B0000}"/>
    <cellStyle name="Normal 48 2 2 2 3 2 2 2 3" xfId="7499" xr:uid="{00000000-0005-0000-0000-0000E23B0000}"/>
    <cellStyle name="Normal 48 2 2 2 3 2 2 2 3 2" xfId="31068" xr:uid="{00000000-0005-0000-0000-0000E33B0000}"/>
    <cellStyle name="Normal 48 2 2 2 3 2 2 2 4" xfId="19275" xr:uid="{00000000-0005-0000-0000-0000E43B0000}"/>
    <cellStyle name="Normal 48 2 2 2 3 2 2 2 5" xfId="25180" xr:uid="{00000000-0005-0000-0000-0000E53B0000}"/>
    <cellStyle name="Normal 48 2 2 2 3 2 2 3" xfId="2347" xr:uid="{00000000-0005-0000-0000-0000E63B0000}"/>
    <cellStyle name="Normal 48 2 2 2 3 2 2 3 2" xfId="14123" xr:uid="{00000000-0005-0000-0000-0000E73B0000}"/>
    <cellStyle name="Normal 48 2 2 2 3 2 2 3 2 2" xfId="37692" xr:uid="{00000000-0005-0000-0000-0000E83B0000}"/>
    <cellStyle name="Normal 48 2 2 2 3 2 2 3 3" xfId="8235" xr:uid="{00000000-0005-0000-0000-0000E93B0000}"/>
    <cellStyle name="Normal 48 2 2 2 3 2 2 3 3 2" xfId="31804" xr:uid="{00000000-0005-0000-0000-0000EA3B0000}"/>
    <cellStyle name="Normal 48 2 2 2 3 2 2 3 4" xfId="20011" xr:uid="{00000000-0005-0000-0000-0000EB3B0000}"/>
    <cellStyle name="Normal 48 2 2 2 3 2 2 3 5" xfId="25916" xr:uid="{00000000-0005-0000-0000-0000EC3B0000}"/>
    <cellStyle name="Normal 48 2 2 2 3 2 2 4" xfId="3083" xr:uid="{00000000-0005-0000-0000-0000ED3B0000}"/>
    <cellStyle name="Normal 48 2 2 2 3 2 2 4 2" xfId="14859" xr:uid="{00000000-0005-0000-0000-0000EE3B0000}"/>
    <cellStyle name="Normal 48 2 2 2 3 2 2 4 2 2" xfId="38428" xr:uid="{00000000-0005-0000-0000-0000EF3B0000}"/>
    <cellStyle name="Normal 48 2 2 2 3 2 2 4 3" xfId="8971" xr:uid="{00000000-0005-0000-0000-0000F03B0000}"/>
    <cellStyle name="Normal 48 2 2 2 3 2 2 4 3 2" xfId="32540" xr:uid="{00000000-0005-0000-0000-0000F13B0000}"/>
    <cellStyle name="Normal 48 2 2 2 3 2 2 4 4" xfId="20747" xr:uid="{00000000-0005-0000-0000-0000F23B0000}"/>
    <cellStyle name="Normal 48 2 2 2 3 2 2 4 5" xfId="26652" xr:uid="{00000000-0005-0000-0000-0000F33B0000}"/>
    <cellStyle name="Normal 48 2 2 2 3 2 2 5" xfId="3819" xr:uid="{00000000-0005-0000-0000-0000F43B0000}"/>
    <cellStyle name="Normal 48 2 2 2 3 2 2 5 2" xfId="15595" xr:uid="{00000000-0005-0000-0000-0000F53B0000}"/>
    <cellStyle name="Normal 48 2 2 2 3 2 2 5 2 2" xfId="39164" xr:uid="{00000000-0005-0000-0000-0000F63B0000}"/>
    <cellStyle name="Normal 48 2 2 2 3 2 2 5 3" xfId="9707" xr:uid="{00000000-0005-0000-0000-0000F73B0000}"/>
    <cellStyle name="Normal 48 2 2 2 3 2 2 5 3 2" xfId="33276" xr:uid="{00000000-0005-0000-0000-0000F83B0000}"/>
    <cellStyle name="Normal 48 2 2 2 3 2 2 5 4" xfId="21483" xr:uid="{00000000-0005-0000-0000-0000F93B0000}"/>
    <cellStyle name="Normal 48 2 2 2 3 2 2 5 5" xfId="27388" xr:uid="{00000000-0005-0000-0000-0000FA3B0000}"/>
    <cellStyle name="Normal 48 2 2 2 3 2 2 6" xfId="4555" xr:uid="{00000000-0005-0000-0000-0000FB3B0000}"/>
    <cellStyle name="Normal 48 2 2 2 3 2 2 6 2" xfId="16331" xr:uid="{00000000-0005-0000-0000-0000FC3B0000}"/>
    <cellStyle name="Normal 48 2 2 2 3 2 2 6 2 2" xfId="39900" xr:uid="{00000000-0005-0000-0000-0000FD3B0000}"/>
    <cellStyle name="Normal 48 2 2 2 3 2 2 6 3" xfId="10443" xr:uid="{00000000-0005-0000-0000-0000FE3B0000}"/>
    <cellStyle name="Normal 48 2 2 2 3 2 2 6 3 2" xfId="34012" xr:uid="{00000000-0005-0000-0000-0000FF3B0000}"/>
    <cellStyle name="Normal 48 2 2 2 3 2 2 6 4" xfId="22219" xr:uid="{00000000-0005-0000-0000-0000003C0000}"/>
    <cellStyle name="Normal 48 2 2 2 3 2 2 6 5" xfId="28124" xr:uid="{00000000-0005-0000-0000-0000013C0000}"/>
    <cellStyle name="Normal 48 2 2 2 3 2 2 7" xfId="5291" xr:uid="{00000000-0005-0000-0000-0000023C0000}"/>
    <cellStyle name="Normal 48 2 2 2 3 2 2 7 2" xfId="17067" xr:uid="{00000000-0005-0000-0000-0000033C0000}"/>
    <cellStyle name="Normal 48 2 2 2 3 2 2 7 2 2" xfId="40636" xr:uid="{00000000-0005-0000-0000-0000043C0000}"/>
    <cellStyle name="Normal 48 2 2 2 3 2 2 7 3" xfId="11179" xr:uid="{00000000-0005-0000-0000-0000053C0000}"/>
    <cellStyle name="Normal 48 2 2 2 3 2 2 7 3 2" xfId="34748" xr:uid="{00000000-0005-0000-0000-0000063C0000}"/>
    <cellStyle name="Normal 48 2 2 2 3 2 2 7 4" xfId="22955" xr:uid="{00000000-0005-0000-0000-0000073C0000}"/>
    <cellStyle name="Normal 48 2 2 2 3 2 2 7 5" xfId="28860" xr:uid="{00000000-0005-0000-0000-0000083C0000}"/>
    <cellStyle name="Normal 48 2 2 2 3 2 2 8" xfId="6027" xr:uid="{00000000-0005-0000-0000-0000093C0000}"/>
    <cellStyle name="Normal 48 2 2 2 3 2 2 8 2" xfId="17803" xr:uid="{00000000-0005-0000-0000-00000A3C0000}"/>
    <cellStyle name="Normal 48 2 2 2 3 2 2 8 2 2" xfId="41372" xr:uid="{00000000-0005-0000-0000-00000B3C0000}"/>
    <cellStyle name="Normal 48 2 2 2 3 2 2 8 3" xfId="11915" xr:uid="{00000000-0005-0000-0000-00000C3C0000}"/>
    <cellStyle name="Normal 48 2 2 2 3 2 2 8 3 2" xfId="35484" xr:uid="{00000000-0005-0000-0000-00000D3C0000}"/>
    <cellStyle name="Normal 48 2 2 2 3 2 2 8 4" xfId="23691" xr:uid="{00000000-0005-0000-0000-00000E3C0000}"/>
    <cellStyle name="Normal 48 2 2 2 3 2 2 8 5" xfId="29596" xr:uid="{00000000-0005-0000-0000-00000F3C0000}"/>
    <cellStyle name="Normal 48 2 2 2 3 2 2 9" xfId="12651" xr:uid="{00000000-0005-0000-0000-0000103C0000}"/>
    <cellStyle name="Normal 48 2 2 2 3 2 2 9 2" xfId="36220" xr:uid="{00000000-0005-0000-0000-0000113C0000}"/>
    <cellStyle name="Normal 48 2 2 2 3 2 3" xfId="1167" xr:uid="{00000000-0005-0000-0000-0000123C0000}"/>
    <cellStyle name="Normal 48 2 2 2 3 2 3 2" xfId="12945" xr:uid="{00000000-0005-0000-0000-0000133C0000}"/>
    <cellStyle name="Normal 48 2 2 2 3 2 3 2 2" xfId="36514" xr:uid="{00000000-0005-0000-0000-0000143C0000}"/>
    <cellStyle name="Normal 48 2 2 2 3 2 3 3" xfId="7057" xr:uid="{00000000-0005-0000-0000-0000153C0000}"/>
    <cellStyle name="Normal 48 2 2 2 3 2 3 3 2" xfId="30626" xr:uid="{00000000-0005-0000-0000-0000163C0000}"/>
    <cellStyle name="Normal 48 2 2 2 3 2 3 4" xfId="18833" xr:uid="{00000000-0005-0000-0000-0000173C0000}"/>
    <cellStyle name="Normal 48 2 2 2 3 2 3 5" xfId="24738" xr:uid="{00000000-0005-0000-0000-0000183C0000}"/>
    <cellStyle name="Normal 48 2 2 2 3 2 4" xfId="1905" xr:uid="{00000000-0005-0000-0000-0000193C0000}"/>
    <cellStyle name="Normal 48 2 2 2 3 2 4 2" xfId="13681" xr:uid="{00000000-0005-0000-0000-00001A3C0000}"/>
    <cellStyle name="Normal 48 2 2 2 3 2 4 2 2" xfId="37250" xr:uid="{00000000-0005-0000-0000-00001B3C0000}"/>
    <cellStyle name="Normal 48 2 2 2 3 2 4 3" xfId="7793" xr:uid="{00000000-0005-0000-0000-00001C3C0000}"/>
    <cellStyle name="Normal 48 2 2 2 3 2 4 3 2" xfId="31362" xr:uid="{00000000-0005-0000-0000-00001D3C0000}"/>
    <cellStyle name="Normal 48 2 2 2 3 2 4 4" xfId="19569" xr:uid="{00000000-0005-0000-0000-00001E3C0000}"/>
    <cellStyle name="Normal 48 2 2 2 3 2 4 5" xfId="25474" xr:uid="{00000000-0005-0000-0000-00001F3C0000}"/>
    <cellStyle name="Normal 48 2 2 2 3 2 5" xfId="2641" xr:uid="{00000000-0005-0000-0000-0000203C0000}"/>
    <cellStyle name="Normal 48 2 2 2 3 2 5 2" xfId="14417" xr:uid="{00000000-0005-0000-0000-0000213C0000}"/>
    <cellStyle name="Normal 48 2 2 2 3 2 5 2 2" xfId="37986" xr:uid="{00000000-0005-0000-0000-0000223C0000}"/>
    <cellStyle name="Normal 48 2 2 2 3 2 5 3" xfId="8529" xr:uid="{00000000-0005-0000-0000-0000233C0000}"/>
    <cellStyle name="Normal 48 2 2 2 3 2 5 3 2" xfId="32098" xr:uid="{00000000-0005-0000-0000-0000243C0000}"/>
    <cellStyle name="Normal 48 2 2 2 3 2 5 4" xfId="20305" xr:uid="{00000000-0005-0000-0000-0000253C0000}"/>
    <cellStyle name="Normal 48 2 2 2 3 2 5 5" xfId="26210" xr:uid="{00000000-0005-0000-0000-0000263C0000}"/>
    <cellStyle name="Normal 48 2 2 2 3 2 6" xfId="3377" xr:uid="{00000000-0005-0000-0000-0000273C0000}"/>
    <cellStyle name="Normal 48 2 2 2 3 2 6 2" xfId="15153" xr:uid="{00000000-0005-0000-0000-0000283C0000}"/>
    <cellStyle name="Normal 48 2 2 2 3 2 6 2 2" xfId="38722" xr:uid="{00000000-0005-0000-0000-0000293C0000}"/>
    <cellStyle name="Normal 48 2 2 2 3 2 6 3" xfId="9265" xr:uid="{00000000-0005-0000-0000-00002A3C0000}"/>
    <cellStyle name="Normal 48 2 2 2 3 2 6 3 2" xfId="32834" xr:uid="{00000000-0005-0000-0000-00002B3C0000}"/>
    <cellStyle name="Normal 48 2 2 2 3 2 6 4" xfId="21041" xr:uid="{00000000-0005-0000-0000-00002C3C0000}"/>
    <cellStyle name="Normal 48 2 2 2 3 2 6 5" xfId="26946" xr:uid="{00000000-0005-0000-0000-00002D3C0000}"/>
    <cellStyle name="Normal 48 2 2 2 3 2 7" xfId="4113" xr:uid="{00000000-0005-0000-0000-00002E3C0000}"/>
    <cellStyle name="Normal 48 2 2 2 3 2 7 2" xfId="15889" xr:uid="{00000000-0005-0000-0000-00002F3C0000}"/>
    <cellStyle name="Normal 48 2 2 2 3 2 7 2 2" xfId="39458" xr:uid="{00000000-0005-0000-0000-0000303C0000}"/>
    <cellStyle name="Normal 48 2 2 2 3 2 7 3" xfId="10001" xr:uid="{00000000-0005-0000-0000-0000313C0000}"/>
    <cellStyle name="Normal 48 2 2 2 3 2 7 3 2" xfId="33570" xr:uid="{00000000-0005-0000-0000-0000323C0000}"/>
    <cellStyle name="Normal 48 2 2 2 3 2 7 4" xfId="21777" xr:uid="{00000000-0005-0000-0000-0000333C0000}"/>
    <cellStyle name="Normal 48 2 2 2 3 2 7 5" xfId="27682" xr:uid="{00000000-0005-0000-0000-0000343C0000}"/>
    <cellStyle name="Normal 48 2 2 2 3 2 8" xfId="4849" xr:uid="{00000000-0005-0000-0000-0000353C0000}"/>
    <cellStyle name="Normal 48 2 2 2 3 2 8 2" xfId="16625" xr:uid="{00000000-0005-0000-0000-0000363C0000}"/>
    <cellStyle name="Normal 48 2 2 2 3 2 8 2 2" xfId="40194" xr:uid="{00000000-0005-0000-0000-0000373C0000}"/>
    <cellStyle name="Normal 48 2 2 2 3 2 8 3" xfId="10737" xr:uid="{00000000-0005-0000-0000-0000383C0000}"/>
    <cellStyle name="Normal 48 2 2 2 3 2 8 3 2" xfId="34306" xr:uid="{00000000-0005-0000-0000-0000393C0000}"/>
    <cellStyle name="Normal 48 2 2 2 3 2 8 4" xfId="22513" xr:uid="{00000000-0005-0000-0000-00003A3C0000}"/>
    <cellStyle name="Normal 48 2 2 2 3 2 8 5" xfId="28418" xr:uid="{00000000-0005-0000-0000-00003B3C0000}"/>
    <cellStyle name="Normal 48 2 2 2 3 2 9" xfId="5585" xr:uid="{00000000-0005-0000-0000-00003C3C0000}"/>
    <cellStyle name="Normal 48 2 2 2 3 2 9 2" xfId="17361" xr:uid="{00000000-0005-0000-0000-00003D3C0000}"/>
    <cellStyle name="Normal 48 2 2 2 3 2 9 2 2" xfId="40930" xr:uid="{00000000-0005-0000-0000-00003E3C0000}"/>
    <cellStyle name="Normal 48 2 2 2 3 2 9 3" xfId="11473" xr:uid="{00000000-0005-0000-0000-00003F3C0000}"/>
    <cellStyle name="Normal 48 2 2 2 3 2 9 3 2" xfId="35042" xr:uid="{00000000-0005-0000-0000-0000403C0000}"/>
    <cellStyle name="Normal 48 2 2 2 3 2 9 4" xfId="23249" xr:uid="{00000000-0005-0000-0000-0000413C0000}"/>
    <cellStyle name="Normal 48 2 2 2 3 2 9 5" xfId="29154" xr:uid="{00000000-0005-0000-0000-0000423C0000}"/>
    <cellStyle name="Normal 48 2 2 2 3 3" xfId="761" xr:uid="{00000000-0005-0000-0000-0000433C0000}"/>
    <cellStyle name="Normal 48 2 2 2 3 3 10" xfId="6675" xr:uid="{00000000-0005-0000-0000-0000443C0000}"/>
    <cellStyle name="Normal 48 2 2 2 3 3 10 2" xfId="30244" xr:uid="{00000000-0005-0000-0000-0000453C0000}"/>
    <cellStyle name="Normal 48 2 2 2 3 3 11" xfId="18451" xr:uid="{00000000-0005-0000-0000-0000463C0000}"/>
    <cellStyle name="Normal 48 2 2 2 3 3 12" xfId="24356" xr:uid="{00000000-0005-0000-0000-0000473C0000}"/>
    <cellStyle name="Normal 48 2 2 2 3 3 13" xfId="42020" xr:uid="{00000000-0005-0000-0000-0000483C0000}"/>
    <cellStyle name="Normal 48 2 2 2 3 3 2" xfId="1522" xr:uid="{00000000-0005-0000-0000-0000493C0000}"/>
    <cellStyle name="Normal 48 2 2 2 3 3 2 2" xfId="13299" xr:uid="{00000000-0005-0000-0000-00004A3C0000}"/>
    <cellStyle name="Normal 48 2 2 2 3 3 2 2 2" xfId="36868" xr:uid="{00000000-0005-0000-0000-00004B3C0000}"/>
    <cellStyle name="Normal 48 2 2 2 3 3 2 3" xfId="7411" xr:uid="{00000000-0005-0000-0000-00004C3C0000}"/>
    <cellStyle name="Normal 48 2 2 2 3 3 2 3 2" xfId="30980" xr:uid="{00000000-0005-0000-0000-00004D3C0000}"/>
    <cellStyle name="Normal 48 2 2 2 3 3 2 4" xfId="19187" xr:uid="{00000000-0005-0000-0000-00004E3C0000}"/>
    <cellStyle name="Normal 48 2 2 2 3 3 2 5" xfId="25092" xr:uid="{00000000-0005-0000-0000-00004F3C0000}"/>
    <cellStyle name="Normal 48 2 2 2 3 3 3" xfId="2259" xr:uid="{00000000-0005-0000-0000-0000503C0000}"/>
    <cellStyle name="Normal 48 2 2 2 3 3 3 2" xfId="14035" xr:uid="{00000000-0005-0000-0000-0000513C0000}"/>
    <cellStyle name="Normal 48 2 2 2 3 3 3 2 2" xfId="37604" xr:uid="{00000000-0005-0000-0000-0000523C0000}"/>
    <cellStyle name="Normal 48 2 2 2 3 3 3 3" xfId="8147" xr:uid="{00000000-0005-0000-0000-0000533C0000}"/>
    <cellStyle name="Normal 48 2 2 2 3 3 3 3 2" xfId="31716" xr:uid="{00000000-0005-0000-0000-0000543C0000}"/>
    <cellStyle name="Normal 48 2 2 2 3 3 3 4" xfId="19923" xr:uid="{00000000-0005-0000-0000-0000553C0000}"/>
    <cellStyle name="Normal 48 2 2 2 3 3 3 5" xfId="25828" xr:uid="{00000000-0005-0000-0000-0000563C0000}"/>
    <cellStyle name="Normal 48 2 2 2 3 3 4" xfId="2995" xr:uid="{00000000-0005-0000-0000-0000573C0000}"/>
    <cellStyle name="Normal 48 2 2 2 3 3 4 2" xfId="14771" xr:uid="{00000000-0005-0000-0000-0000583C0000}"/>
    <cellStyle name="Normal 48 2 2 2 3 3 4 2 2" xfId="38340" xr:uid="{00000000-0005-0000-0000-0000593C0000}"/>
    <cellStyle name="Normal 48 2 2 2 3 3 4 3" xfId="8883" xr:uid="{00000000-0005-0000-0000-00005A3C0000}"/>
    <cellStyle name="Normal 48 2 2 2 3 3 4 3 2" xfId="32452" xr:uid="{00000000-0005-0000-0000-00005B3C0000}"/>
    <cellStyle name="Normal 48 2 2 2 3 3 4 4" xfId="20659" xr:uid="{00000000-0005-0000-0000-00005C3C0000}"/>
    <cellStyle name="Normal 48 2 2 2 3 3 4 5" xfId="26564" xr:uid="{00000000-0005-0000-0000-00005D3C0000}"/>
    <cellStyle name="Normal 48 2 2 2 3 3 5" xfId="3731" xr:uid="{00000000-0005-0000-0000-00005E3C0000}"/>
    <cellStyle name="Normal 48 2 2 2 3 3 5 2" xfId="15507" xr:uid="{00000000-0005-0000-0000-00005F3C0000}"/>
    <cellStyle name="Normal 48 2 2 2 3 3 5 2 2" xfId="39076" xr:uid="{00000000-0005-0000-0000-0000603C0000}"/>
    <cellStyle name="Normal 48 2 2 2 3 3 5 3" xfId="9619" xr:uid="{00000000-0005-0000-0000-0000613C0000}"/>
    <cellStyle name="Normal 48 2 2 2 3 3 5 3 2" xfId="33188" xr:uid="{00000000-0005-0000-0000-0000623C0000}"/>
    <cellStyle name="Normal 48 2 2 2 3 3 5 4" xfId="21395" xr:uid="{00000000-0005-0000-0000-0000633C0000}"/>
    <cellStyle name="Normal 48 2 2 2 3 3 5 5" xfId="27300" xr:uid="{00000000-0005-0000-0000-0000643C0000}"/>
    <cellStyle name="Normal 48 2 2 2 3 3 6" xfId="4467" xr:uid="{00000000-0005-0000-0000-0000653C0000}"/>
    <cellStyle name="Normal 48 2 2 2 3 3 6 2" xfId="16243" xr:uid="{00000000-0005-0000-0000-0000663C0000}"/>
    <cellStyle name="Normal 48 2 2 2 3 3 6 2 2" xfId="39812" xr:uid="{00000000-0005-0000-0000-0000673C0000}"/>
    <cellStyle name="Normal 48 2 2 2 3 3 6 3" xfId="10355" xr:uid="{00000000-0005-0000-0000-0000683C0000}"/>
    <cellStyle name="Normal 48 2 2 2 3 3 6 3 2" xfId="33924" xr:uid="{00000000-0005-0000-0000-0000693C0000}"/>
    <cellStyle name="Normal 48 2 2 2 3 3 6 4" xfId="22131" xr:uid="{00000000-0005-0000-0000-00006A3C0000}"/>
    <cellStyle name="Normal 48 2 2 2 3 3 6 5" xfId="28036" xr:uid="{00000000-0005-0000-0000-00006B3C0000}"/>
    <cellStyle name="Normal 48 2 2 2 3 3 7" xfId="5203" xr:uid="{00000000-0005-0000-0000-00006C3C0000}"/>
    <cellStyle name="Normal 48 2 2 2 3 3 7 2" xfId="16979" xr:uid="{00000000-0005-0000-0000-00006D3C0000}"/>
    <cellStyle name="Normal 48 2 2 2 3 3 7 2 2" xfId="40548" xr:uid="{00000000-0005-0000-0000-00006E3C0000}"/>
    <cellStyle name="Normal 48 2 2 2 3 3 7 3" xfId="11091" xr:uid="{00000000-0005-0000-0000-00006F3C0000}"/>
    <cellStyle name="Normal 48 2 2 2 3 3 7 3 2" xfId="34660" xr:uid="{00000000-0005-0000-0000-0000703C0000}"/>
    <cellStyle name="Normal 48 2 2 2 3 3 7 4" xfId="22867" xr:uid="{00000000-0005-0000-0000-0000713C0000}"/>
    <cellStyle name="Normal 48 2 2 2 3 3 7 5" xfId="28772" xr:uid="{00000000-0005-0000-0000-0000723C0000}"/>
    <cellStyle name="Normal 48 2 2 2 3 3 8" xfId="5939" xr:uid="{00000000-0005-0000-0000-0000733C0000}"/>
    <cellStyle name="Normal 48 2 2 2 3 3 8 2" xfId="17715" xr:uid="{00000000-0005-0000-0000-0000743C0000}"/>
    <cellStyle name="Normal 48 2 2 2 3 3 8 2 2" xfId="41284" xr:uid="{00000000-0005-0000-0000-0000753C0000}"/>
    <cellStyle name="Normal 48 2 2 2 3 3 8 3" xfId="11827" xr:uid="{00000000-0005-0000-0000-0000763C0000}"/>
    <cellStyle name="Normal 48 2 2 2 3 3 8 3 2" xfId="35396" xr:uid="{00000000-0005-0000-0000-0000773C0000}"/>
    <cellStyle name="Normal 48 2 2 2 3 3 8 4" xfId="23603" xr:uid="{00000000-0005-0000-0000-0000783C0000}"/>
    <cellStyle name="Normal 48 2 2 2 3 3 8 5" xfId="29508" xr:uid="{00000000-0005-0000-0000-0000793C0000}"/>
    <cellStyle name="Normal 48 2 2 2 3 3 9" xfId="12563" xr:uid="{00000000-0005-0000-0000-00007A3C0000}"/>
    <cellStyle name="Normal 48 2 2 2 3 3 9 2" xfId="36132" xr:uid="{00000000-0005-0000-0000-00007B3C0000}"/>
    <cellStyle name="Normal 48 2 2 2 3 4" xfId="556" xr:uid="{00000000-0005-0000-0000-00007C3C0000}"/>
    <cellStyle name="Normal 48 2 2 2 3 4 10" xfId="6470" xr:uid="{00000000-0005-0000-0000-00007D3C0000}"/>
    <cellStyle name="Normal 48 2 2 2 3 4 10 2" xfId="30039" xr:uid="{00000000-0005-0000-0000-00007E3C0000}"/>
    <cellStyle name="Normal 48 2 2 2 3 4 11" xfId="18246" xr:uid="{00000000-0005-0000-0000-00007F3C0000}"/>
    <cellStyle name="Normal 48 2 2 2 3 4 12" xfId="24151" xr:uid="{00000000-0005-0000-0000-0000803C0000}"/>
    <cellStyle name="Normal 48 2 2 2 3 4 13" xfId="41815" xr:uid="{00000000-0005-0000-0000-0000813C0000}"/>
    <cellStyle name="Normal 48 2 2 2 3 4 2" xfId="1317" xr:uid="{00000000-0005-0000-0000-0000823C0000}"/>
    <cellStyle name="Normal 48 2 2 2 3 4 2 2" xfId="13094" xr:uid="{00000000-0005-0000-0000-0000833C0000}"/>
    <cellStyle name="Normal 48 2 2 2 3 4 2 2 2" xfId="36663" xr:uid="{00000000-0005-0000-0000-0000843C0000}"/>
    <cellStyle name="Normal 48 2 2 2 3 4 2 3" xfId="7206" xr:uid="{00000000-0005-0000-0000-0000853C0000}"/>
    <cellStyle name="Normal 48 2 2 2 3 4 2 3 2" xfId="30775" xr:uid="{00000000-0005-0000-0000-0000863C0000}"/>
    <cellStyle name="Normal 48 2 2 2 3 4 2 4" xfId="18982" xr:uid="{00000000-0005-0000-0000-0000873C0000}"/>
    <cellStyle name="Normal 48 2 2 2 3 4 2 5" xfId="24887" xr:uid="{00000000-0005-0000-0000-0000883C0000}"/>
    <cellStyle name="Normal 48 2 2 2 3 4 3" xfId="2054" xr:uid="{00000000-0005-0000-0000-0000893C0000}"/>
    <cellStyle name="Normal 48 2 2 2 3 4 3 2" xfId="13830" xr:uid="{00000000-0005-0000-0000-00008A3C0000}"/>
    <cellStyle name="Normal 48 2 2 2 3 4 3 2 2" xfId="37399" xr:uid="{00000000-0005-0000-0000-00008B3C0000}"/>
    <cellStyle name="Normal 48 2 2 2 3 4 3 3" xfId="7942" xr:uid="{00000000-0005-0000-0000-00008C3C0000}"/>
    <cellStyle name="Normal 48 2 2 2 3 4 3 3 2" xfId="31511" xr:uid="{00000000-0005-0000-0000-00008D3C0000}"/>
    <cellStyle name="Normal 48 2 2 2 3 4 3 4" xfId="19718" xr:uid="{00000000-0005-0000-0000-00008E3C0000}"/>
    <cellStyle name="Normal 48 2 2 2 3 4 3 5" xfId="25623" xr:uid="{00000000-0005-0000-0000-00008F3C0000}"/>
    <cellStyle name="Normal 48 2 2 2 3 4 4" xfId="2790" xr:uid="{00000000-0005-0000-0000-0000903C0000}"/>
    <cellStyle name="Normal 48 2 2 2 3 4 4 2" xfId="14566" xr:uid="{00000000-0005-0000-0000-0000913C0000}"/>
    <cellStyle name="Normal 48 2 2 2 3 4 4 2 2" xfId="38135" xr:uid="{00000000-0005-0000-0000-0000923C0000}"/>
    <cellStyle name="Normal 48 2 2 2 3 4 4 3" xfId="8678" xr:uid="{00000000-0005-0000-0000-0000933C0000}"/>
    <cellStyle name="Normal 48 2 2 2 3 4 4 3 2" xfId="32247" xr:uid="{00000000-0005-0000-0000-0000943C0000}"/>
    <cellStyle name="Normal 48 2 2 2 3 4 4 4" xfId="20454" xr:uid="{00000000-0005-0000-0000-0000953C0000}"/>
    <cellStyle name="Normal 48 2 2 2 3 4 4 5" xfId="26359" xr:uid="{00000000-0005-0000-0000-0000963C0000}"/>
    <cellStyle name="Normal 48 2 2 2 3 4 5" xfId="3526" xr:uid="{00000000-0005-0000-0000-0000973C0000}"/>
    <cellStyle name="Normal 48 2 2 2 3 4 5 2" xfId="15302" xr:uid="{00000000-0005-0000-0000-0000983C0000}"/>
    <cellStyle name="Normal 48 2 2 2 3 4 5 2 2" xfId="38871" xr:uid="{00000000-0005-0000-0000-0000993C0000}"/>
    <cellStyle name="Normal 48 2 2 2 3 4 5 3" xfId="9414" xr:uid="{00000000-0005-0000-0000-00009A3C0000}"/>
    <cellStyle name="Normal 48 2 2 2 3 4 5 3 2" xfId="32983" xr:uid="{00000000-0005-0000-0000-00009B3C0000}"/>
    <cellStyle name="Normal 48 2 2 2 3 4 5 4" xfId="21190" xr:uid="{00000000-0005-0000-0000-00009C3C0000}"/>
    <cellStyle name="Normal 48 2 2 2 3 4 5 5" xfId="27095" xr:uid="{00000000-0005-0000-0000-00009D3C0000}"/>
    <cellStyle name="Normal 48 2 2 2 3 4 6" xfId="4262" xr:uid="{00000000-0005-0000-0000-00009E3C0000}"/>
    <cellStyle name="Normal 48 2 2 2 3 4 6 2" xfId="16038" xr:uid="{00000000-0005-0000-0000-00009F3C0000}"/>
    <cellStyle name="Normal 48 2 2 2 3 4 6 2 2" xfId="39607" xr:uid="{00000000-0005-0000-0000-0000A03C0000}"/>
    <cellStyle name="Normal 48 2 2 2 3 4 6 3" xfId="10150" xr:uid="{00000000-0005-0000-0000-0000A13C0000}"/>
    <cellStyle name="Normal 48 2 2 2 3 4 6 3 2" xfId="33719" xr:uid="{00000000-0005-0000-0000-0000A23C0000}"/>
    <cellStyle name="Normal 48 2 2 2 3 4 6 4" xfId="21926" xr:uid="{00000000-0005-0000-0000-0000A33C0000}"/>
    <cellStyle name="Normal 48 2 2 2 3 4 6 5" xfId="27831" xr:uid="{00000000-0005-0000-0000-0000A43C0000}"/>
    <cellStyle name="Normal 48 2 2 2 3 4 7" xfId="4998" xr:uid="{00000000-0005-0000-0000-0000A53C0000}"/>
    <cellStyle name="Normal 48 2 2 2 3 4 7 2" xfId="16774" xr:uid="{00000000-0005-0000-0000-0000A63C0000}"/>
    <cellStyle name="Normal 48 2 2 2 3 4 7 2 2" xfId="40343" xr:uid="{00000000-0005-0000-0000-0000A73C0000}"/>
    <cellStyle name="Normal 48 2 2 2 3 4 7 3" xfId="10886" xr:uid="{00000000-0005-0000-0000-0000A83C0000}"/>
    <cellStyle name="Normal 48 2 2 2 3 4 7 3 2" xfId="34455" xr:uid="{00000000-0005-0000-0000-0000A93C0000}"/>
    <cellStyle name="Normal 48 2 2 2 3 4 7 4" xfId="22662" xr:uid="{00000000-0005-0000-0000-0000AA3C0000}"/>
    <cellStyle name="Normal 48 2 2 2 3 4 7 5" xfId="28567" xr:uid="{00000000-0005-0000-0000-0000AB3C0000}"/>
    <cellStyle name="Normal 48 2 2 2 3 4 8" xfId="5734" xr:uid="{00000000-0005-0000-0000-0000AC3C0000}"/>
    <cellStyle name="Normal 48 2 2 2 3 4 8 2" xfId="17510" xr:uid="{00000000-0005-0000-0000-0000AD3C0000}"/>
    <cellStyle name="Normal 48 2 2 2 3 4 8 2 2" xfId="41079" xr:uid="{00000000-0005-0000-0000-0000AE3C0000}"/>
    <cellStyle name="Normal 48 2 2 2 3 4 8 3" xfId="11622" xr:uid="{00000000-0005-0000-0000-0000AF3C0000}"/>
    <cellStyle name="Normal 48 2 2 2 3 4 8 3 2" xfId="35191" xr:uid="{00000000-0005-0000-0000-0000B03C0000}"/>
    <cellStyle name="Normal 48 2 2 2 3 4 8 4" xfId="23398" xr:uid="{00000000-0005-0000-0000-0000B13C0000}"/>
    <cellStyle name="Normal 48 2 2 2 3 4 8 5" xfId="29303" xr:uid="{00000000-0005-0000-0000-0000B23C0000}"/>
    <cellStyle name="Normal 48 2 2 2 3 4 9" xfId="12358" xr:uid="{00000000-0005-0000-0000-0000B33C0000}"/>
    <cellStyle name="Normal 48 2 2 2 3 4 9 2" xfId="35927" xr:uid="{00000000-0005-0000-0000-0000B43C0000}"/>
    <cellStyle name="Normal 48 2 2 2 3 5" xfId="1078" xr:uid="{00000000-0005-0000-0000-0000B53C0000}"/>
    <cellStyle name="Normal 48 2 2 2 3 5 2" xfId="12857" xr:uid="{00000000-0005-0000-0000-0000B63C0000}"/>
    <cellStyle name="Normal 48 2 2 2 3 5 2 2" xfId="36426" xr:uid="{00000000-0005-0000-0000-0000B73C0000}"/>
    <cellStyle name="Normal 48 2 2 2 3 5 3" xfId="6969" xr:uid="{00000000-0005-0000-0000-0000B83C0000}"/>
    <cellStyle name="Normal 48 2 2 2 3 5 3 2" xfId="30538" xr:uid="{00000000-0005-0000-0000-0000B93C0000}"/>
    <cellStyle name="Normal 48 2 2 2 3 5 4" xfId="18745" xr:uid="{00000000-0005-0000-0000-0000BA3C0000}"/>
    <cellStyle name="Normal 48 2 2 2 3 5 5" xfId="24650" xr:uid="{00000000-0005-0000-0000-0000BB3C0000}"/>
    <cellStyle name="Normal 48 2 2 2 3 6" xfId="1817" xr:uid="{00000000-0005-0000-0000-0000BC3C0000}"/>
    <cellStyle name="Normal 48 2 2 2 3 6 2" xfId="13593" xr:uid="{00000000-0005-0000-0000-0000BD3C0000}"/>
    <cellStyle name="Normal 48 2 2 2 3 6 2 2" xfId="37162" xr:uid="{00000000-0005-0000-0000-0000BE3C0000}"/>
    <cellStyle name="Normal 48 2 2 2 3 6 3" xfId="7705" xr:uid="{00000000-0005-0000-0000-0000BF3C0000}"/>
    <cellStyle name="Normal 48 2 2 2 3 6 3 2" xfId="31274" xr:uid="{00000000-0005-0000-0000-0000C03C0000}"/>
    <cellStyle name="Normal 48 2 2 2 3 6 4" xfId="19481" xr:uid="{00000000-0005-0000-0000-0000C13C0000}"/>
    <cellStyle name="Normal 48 2 2 2 3 6 5" xfId="25386" xr:uid="{00000000-0005-0000-0000-0000C23C0000}"/>
    <cellStyle name="Normal 48 2 2 2 3 7" xfId="2553" xr:uid="{00000000-0005-0000-0000-0000C33C0000}"/>
    <cellStyle name="Normal 48 2 2 2 3 7 2" xfId="14329" xr:uid="{00000000-0005-0000-0000-0000C43C0000}"/>
    <cellStyle name="Normal 48 2 2 2 3 7 2 2" xfId="37898" xr:uid="{00000000-0005-0000-0000-0000C53C0000}"/>
    <cellStyle name="Normal 48 2 2 2 3 7 3" xfId="8441" xr:uid="{00000000-0005-0000-0000-0000C63C0000}"/>
    <cellStyle name="Normal 48 2 2 2 3 7 3 2" xfId="32010" xr:uid="{00000000-0005-0000-0000-0000C73C0000}"/>
    <cellStyle name="Normal 48 2 2 2 3 7 4" xfId="20217" xr:uid="{00000000-0005-0000-0000-0000C83C0000}"/>
    <cellStyle name="Normal 48 2 2 2 3 7 5" xfId="26122" xr:uid="{00000000-0005-0000-0000-0000C93C0000}"/>
    <cellStyle name="Normal 48 2 2 2 3 8" xfId="3289" xr:uid="{00000000-0005-0000-0000-0000CA3C0000}"/>
    <cellStyle name="Normal 48 2 2 2 3 8 2" xfId="15065" xr:uid="{00000000-0005-0000-0000-0000CB3C0000}"/>
    <cellStyle name="Normal 48 2 2 2 3 8 2 2" xfId="38634" xr:uid="{00000000-0005-0000-0000-0000CC3C0000}"/>
    <cellStyle name="Normal 48 2 2 2 3 8 3" xfId="9177" xr:uid="{00000000-0005-0000-0000-0000CD3C0000}"/>
    <cellStyle name="Normal 48 2 2 2 3 8 3 2" xfId="32746" xr:uid="{00000000-0005-0000-0000-0000CE3C0000}"/>
    <cellStyle name="Normal 48 2 2 2 3 8 4" xfId="20953" xr:uid="{00000000-0005-0000-0000-0000CF3C0000}"/>
    <cellStyle name="Normal 48 2 2 2 3 8 5" xfId="26858" xr:uid="{00000000-0005-0000-0000-0000D03C0000}"/>
    <cellStyle name="Normal 48 2 2 2 3 9" xfId="4025" xr:uid="{00000000-0005-0000-0000-0000D13C0000}"/>
    <cellStyle name="Normal 48 2 2 2 3 9 2" xfId="15801" xr:uid="{00000000-0005-0000-0000-0000D23C0000}"/>
    <cellStyle name="Normal 48 2 2 2 3 9 2 2" xfId="39370" xr:uid="{00000000-0005-0000-0000-0000D33C0000}"/>
    <cellStyle name="Normal 48 2 2 2 3 9 3" xfId="9913" xr:uid="{00000000-0005-0000-0000-0000D43C0000}"/>
    <cellStyle name="Normal 48 2 2 2 3 9 3 2" xfId="33482" xr:uid="{00000000-0005-0000-0000-0000D53C0000}"/>
    <cellStyle name="Normal 48 2 2 2 3 9 4" xfId="21689" xr:uid="{00000000-0005-0000-0000-0000D63C0000}"/>
    <cellStyle name="Normal 48 2 2 2 3 9 5" xfId="27594" xr:uid="{00000000-0005-0000-0000-0000D73C0000}"/>
    <cellStyle name="Normal 48 2 2 2 4" xfId="257" xr:uid="{00000000-0005-0000-0000-0000D83C0000}"/>
    <cellStyle name="Normal 48 2 2 2 4 10" xfId="4713" xr:uid="{00000000-0005-0000-0000-0000D93C0000}"/>
    <cellStyle name="Normal 48 2 2 2 4 10 2" xfId="16489" xr:uid="{00000000-0005-0000-0000-0000DA3C0000}"/>
    <cellStyle name="Normal 48 2 2 2 4 10 2 2" xfId="40058" xr:uid="{00000000-0005-0000-0000-0000DB3C0000}"/>
    <cellStyle name="Normal 48 2 2 2 4 10 3" xfId="10601" xr:uid="{00000000-0005-0000-0000-0000DC3C0000}"/>
    <cellStyle name="Normal 48 2 2 2 4 10 3 2" xfId="34170" xr:uid="{00000000-0005-0000-0000-0000DD3C0000}"/>
    <cellStyle name="Normal 48 2 2 2 4 10 4" xfId="22377" xr:uid="{00000000-0005-0000-0000-0000DE3C0000}"/>
    <cellStyle name="Normal 48 2 2 2 4 10 5" xfId="28282" xr:uid="{00000000-0005-0000-0000-0000DF3C0000}"/>
    <cellStyle name="Normal 48 2 2 2 4 11" xfId="5449" xr:uid="{00000000-0005-0000-0000-0000E03C0000}"/>
    <cellStyle name="Normal 48 2 2 2 4 11 2" xfId="17225" xr:uid="{00000000-0005-0000-0000-0000E13C0000}"/>
    <cellStyle name="Normal 48 2 2 2 4 11 2 2" xfId="40794" xr:uid="{00000000-0005-0000-0000-0000E23C0000}"/>
    <cellStyle name="Normal 48 2 2 2 4 11 3" xfId="11337" xr:uid="{00000000-0005-0000-0000-0000E33C0000}"/>
    <cellStyle name="Normal 48 2 2 2 4 11 3 2" xfId="34906" xr:uid="{00000000-0005-0000-0000-0000E43C0000}"/>
    <cellStyle name="Normal 48 2 2 2 4 11 4" xfId="23113" xr:uid="{00000000-0005-0000-0000-0000E53C0000}"/>
    <cellStyle name="Normal 48 2 2 2 4 11 5" xfId="29018" xr:uid="{00000000-0005-0000-0000-0000E63C0000}"/>
    <cellStyle name="Normal 48 2 2 2 4 12" xfId="12073" xr:uid="{00000000-0005-0000-0000-0000E73C0000}"/>
    <cellStyle name="Normal 48 2 2 2 4 12 2" xfId="35642" xr:uid="{00000000-0005-0000-0000-0000E83C0000}"/>
    <cellStyle name="Normal 48 2 2 2 4 13" xfId="6185" xr:uid="{00000000-0005-0000-0000-0000E93C0000}"/>
    <cellStyle name="Normal 48 2 2 2 4 13 2" xfId="29754" xr:uid="{00000000-0005-0000-0000-0000EA3C0000}"/>
    <cellStyle name="Normal 48 2 2 2 4 14" xfId="17961" xr:uid="{00000000-0005-0000-0000-0000EB3C0000}"/>
    <cellStyle name="Normal 48 2 2 2 4 15" xfId="23866" xr:uid="{00000000-0005-0000-0000-0000EC3C0000}"/>
    <cellStyle name="Normal 48 2 2 2 4 16" xfId="41530" xr:uid="{00000000-0005-0000-0000-0000ED3C0000}"/>
    <cellStyle name="Normal 48 2 2 2 4 2" xfId="406" xr:uid="{00000000-0005-0000-0000-0000EE3C0000}"/>
    <cellStyle name="Normal 48 2 2 2 4 2 10" xfId="12210" xr:uid="{00000000-0005-0000-0000-0000EF3C0000}"/>
    <cellStyle name="Normal 48 2 2 2 4 2 10 2" xfId="35779" xr:uid="{00000000-0005-0000-0000-0000F03C0000}"/>
    <cellStyle name="Normal 48 2 2 2 4 2 11" xfId="6322" xr:uid="{00000000-0005-0000-0000-0000F13C0000}"/>
    <cellStyle name="Normal 48 2 2 2 4 2 11 2" xfId="29891" xr:uid="{00000000-0005-0000-0000-0000F23C0000}"/>
    <cellStyle name="Normal 48 2 2 2 4 2 12" xfId="18098" xr:uid="{00000000-0005-0000-0000-0000F33C0000}"/>
    <cellStyle name="Normal 48 2 2 2 4 2 13" xfId="24003" xr:uid="{00000000-0005-0000-0000-0000F43C0000}"/>
    <cellStyle name="Normal 48 2 2 2 4 2 14" xfId="41667" xr:uid="{00000000-0005-0000-0000-0000F53C0000}"/>
    <cellStyle name="Normal 48 2 2 2 4 2 2" xfId="851" xr:uid="{00000000-0005-0000-0000-0000F63C0000}"/>
    <cellStyle name="Normal 48 2 2 2 4 2 2 10" xfId="6764" xr:uid="{00000000-0005-0000-0000-0000F73C0000}"/>
    <cellStyle name="Normal 48 2 2 2 4 2 2 10 2" xfId="30333" xr:uid="{00000000-0005-0000-0000-0000F83C0000}"/>
    <cellStyle name="Normal 48 2 2 2 4 2 2 11" xfId="18540" xr:uid="{00000000-0005-0000-0000-0000F93C0000}"/>
    <cellStyle name="Normal 48 2 2 2 4 2 2 12" xfId="24445" xr:uid="{00000000-0005-0000-0000-0000FA3C0000}"/>
    <cellStyle name="Normal 48 2 2 2 4 2 2 13" xfId="42109" xr:uid="{00000000-0005-0000-0000-0000FB3C0000}"/>
    <cellStyle name="Normal 48 2 2 2 4 2 2 2" xfId="1611" xr:uid="{00000000-0005-0000-0000-0000FC3C0000}"/>
    <cellStyle name="Normal 48 2 2 2 4 2 2 2 2" xfId="13388" xr:uid="{00000000-0005-0000-0000-0000FD3C0000}"/>
    <cellStyle name="Normal 48 2 2 2 4 2 2 2 2 2" xfId="36957" xr:uid="{00000000-0005-0000-0000-0000FE3C0000}"/>
    <cellStyle name="Normal 48 2 2 2 4 2 2 2 3" xfId="7500" xr:uid="{00000000-0005-0000-0000-0000FF3C0000}"/>
    <cellStyle name="Normal 48 2 2 2 4 2 2 2 3 2" xfId="31069" xr:uid="{00000000-0005-0000-0000-0000003D0000}"/>
    <cellStyle name="Normal 48 2 2 2 4 2 2 2 4" xfId="19276" xr:uid="{00000000-0005-0000-0000-0000013D0000}"/>
    <cellStyle name="Normal 48 2 2 2 4 2 2 2 5" xfId="25181" xr:uid="{00000000-0005-0000-0000-0000023D0000}"/>
    <cellStyle name="Normal 48 2 2 2 4 2 2 3" xfId="2348" xr:uid="{00000000-0005-0000-0000-0000033D0000}"/>
    <cellStyle name="Normal 48 2 2 2 4 2 2 3 2" xfId="14124" xr:uid="{00000000-0005-0000-0000-0000043D0000}"/>
    <cellStyle name="Normal 48 2 2 2 4 2 2 3 2 2" xfId="37693" xr:uid="{00000000-0005-0000-0000-0000053D0000}"/>
    <cellStyle name="Normal 48 2 2 2 4 2 2 3 3" xfId="8236" xr:uid="{00000000-0005-0000-0000-0000063D0000}"/>
    <cellStyle name="Normal 48 2 2 2 4 2 2 3 3 2" xfId="31805" xr:uid="{00000000-0005-0000-0000-0000073D0000}"/>
    <cellStyle name="Normal 48 2 2 2 4 2 2 3 4" xfId="20012" xr:uid="{00000000-0005-0000-0000-0000083D0000}"/>
    <cellStyle name="Normal 48 2 2 2 4 2 2 3 5" xfId="25917" xr:uid="{00000000-0005-0000-0000-0000093D0000}"/>
    <cellStyle name="Normal 48 2 2 2 4 2 2 4" xfId="3084" xr:uid="{00000000-0005-0000-0000-00000A3D0000}"/>
    <cellStyle name="Normal 48 2 2 2 4 2 2 4 2" xfId="14860" xr:uid="{00000000-0005-0000-0000-00000B3D0000}"/>
    <cellStyle name="Normal 48 2 2 2 4 2 2 4 2 2" xfId="38429" xr:uid="{00000000-0005-0000-0000-00000C3D0000}"/>
    <cellStyle name="Normal 48 2 2 2 4 2 2 4 3" xfId="8972" xr:uid="{00000000-0005-0000-0000-00000D3D0000}"/>
    <cellStyle name="Normal 48 2 2 2 4 2 2 4 3 2" xfId="32541" xr:uid="{00000000-0005-0000-0000-00000E3D0000}"/>
    <cellStyle name="Normal 48 2 2 2 4 2 2 4 4" xfId="20748" xr:uid="{00000000-0005-0000-0000-00000F3D0000}"/>
    <cellStyle name="Normal 48 2 2 2 4 2 2 4 5" xfId="26653" xr:uid="{00000000-0005-0000-0000-0000103D0000}"/>
    <cellStyle name="Normal 48 2 2 2 4 2 2 5" xfId="3820" xr:uid="{00000000-0005-0000-0000-0000113D0000}"/>
    <cellStyle name="Normal 48 2 2 2 4 2 2 5 2" xfId="15596" xr:uid="{00000000-0005-0000-0000-0000123D0000}"/>
    <cellStyle name="Normal 48 2 2 2 4 2 2 5 2 2" xfId="39165" xr:uid="{00000000-0005-0000-0000-0000133D0000}"/>
    <cellStyle name="Normal 48 2 2 2 4 2 2 5 3" xfId="9708" xr:uid="{00000000-0005-0000-0000-0000143D0000}"/>
    <cellStyle name="Normal 48 2 2 2 4 2 2 5 3 2" xfId="33277" xr:uid="{00000000-0005-0000-0000-0000153D0000}"/>
    <cellStyle name="Normal 48 2 2 2 4 2 2 5 4" xfId="21484" xr:uid="{00000000-0005-0000-0000-0000163D0000}"/>
    <cellStyle name="Normal 48 2 2 2 4 2 2 5 5" xfId="27389" xr:uid="{00000000-0005-0000-0000-0000173D0000}"/>
    <cellStyle name="Normal 48 2 2 2 4 2 2 6" xfId="4556" xr:uid="{00000000-0005-0000-0000-0000183D0000}"/>
    <cellStyle name="Normal 48 2 2 2 4 2 2 6 2" xfId="16332" xr:uid="{00000000-0005-0000-0000-0000193D0000}"/>
    <cellStyle name="Normal 48 2 2 2 4 2 2 6 2 2" xfId="39901" xr:uid="{00000000-0005-0000-0000-00001A3D0000}"/>
    <cellStyle name="Normal 48 2 2 2 4 2 2 6 3" xfId="10444" xr:uid="{00000000-0005-0000-0000-00001B3D0000}"/>
    <cellStyle name="Normal 48 2 2 2 4 2 2 6 3 2" xfId="34013" xr:uid="{00000000-0005-0000-0000-00001C3D0000}"/>
    <cellStyle name="Normal 48 2 2 2 4 2 2 6 4" xfId="22220" xr:uid="{00000000-0005-0000-0000-00001D3D0000}"/>
    <cellStyle name="Normal 48 2 2 2 4 2 2 6 5" xfId="28125" xr:uid="{00000000-0005-0000-0000-00001E3D0000}"/>
    <cellStyle name="Normal 48 2 2 2 4 2 2 7" xfId="5292" xr:uid="{00000000-0005-0000-0000-00001F3D0000}"/>
    <cellStyle name="Normal 48 2 2 2 4 2 2 7 2" xfId="17068" xr:uid="{00000000-0005-0000-0000-0000203D0000}"/>
    <cellStyle name="Normal 48 2 2 2 4 2 2 7 2 2" xfId="40637" xr:uid="{00000000-0005-0000-0000-0000213D0000}"/>
    <cellStyle name="Normal 48 2 2 2 4 2 2 7 3" xfId="11180" xr:uid="{00000000-0005-0000-0000-0000223D0000}"/>
    <cellStyle name="Normal 48 2 2 2 4 2 2 7 3 2" xfId="34749" xr:uid="{00000000-0005-0000-0000-0000233D0000}"/>
    <cellStyle name="Normal 48 2 2 2 4 2 2 7 4" xfId="22956" xr:uid="{00000000-0005-0000-0000-0000243D0000}"/>
    <cellStyle name="Normal 48 2 2 2 4 2 2 7 5" xfId="28861" xr:uid="{00000000-0005-0000-0000-0000253D0000}"/>
    <cellStyle name="Normal 48 2 2 2 4 2 2 8" xfId="6028" xr:uid="{00000000-0005-0000-0000-0000263D0000}"/>
    <cellStyle name="Normal 48 2 2 2 4 2 2 8 2" xfId="17804" xr:uid="{00000000-0005-0000-0000-0000273D0000}"/>
    <cellStyle name="Normal 48 2 2 2 4 2 2 8 2 2" xfId="41373" xr:uid="{00000000-0005-0000-0000-0000283D0000}"/>
    <cellStyle name="Normal 48 2 2 2 4 2 2 8 3" xfId="11916" xr:uid="{00000000-0005-0000-0000-0000293D0000}"/>
    <cellStyle name="Normal 48 2 2 2 4 2 2 8 3 2" xfId="35485" xr:uid="{00000000-0005-0000-0000-00002A3D0000}"/>
    <cellStyle name="Normal 48 2 2 2 4 2 2 8 4" xfId="23692" xr:uid="{00000000-0005-0000-0000-00002B3D0000}"/>
    <cellStyle name="Normal 48 2 2 2 4 2 2 8 5" xfId="29597" xr:uid="{00000000-0005-0000-0000-00002C3D0000}"/>
    <cellStyle name="Normal 48 2 2 2 4 2 2 9" xfId="12652" xr:uid="{00000000-0005-0000-0000-00002D3D0000}"/>
    <cellStyle name="Normal 48 2 2 2 4 2 2 9 2" xfId="36221" xr:uid="{00000000-0005-0000-0000-00002E3D0000}"/>
    <cellStyle name="Normal 48 2 2 2 4 2 3" xfId="1168" xr:uid="{00000000-0005-0000-0000-00002F3D0000}"/>
    <cellStyle name="Normal 48 2 2 2 4 2 3 2" xfId="12946" xr:uid="{00000000-0005-0000-0000-0000303D0000}"/>
    <cellStyle name="Normal 48 2 2 2 4 2 3 2 2" xfId="36515" xr:uid="{00000000-0005-0000-0000-0000313D0000}"/>
    <cellStyle name="Normal 48 2 2 2 4 2 3 3" xfId="7058" xr:uid="{00000000-0005-0000-0000-0000323D0000}"/>
    <cellStyle name="Normal 48 2 2 2 4 2 3 3 2" xfId="30627" xr:uid="{00000000-0005-0000-0000-0000333D0000}"/>
    <cellStyle name="Normal 48 2 2 2 4 2 3 4" xfId="18834" xr:uid="{00000000-0005-0000-0000-0000343D0000}"/>
    <cellStyle name="Normal 48 2 2 2 4 2 3 5" xfId="24739" xr:uid="{00000000-0005-0000-0000-0000353D0000}"/>
    <cellStyle name="Normal 48 2 2 2 4 2 4" xfId="1906" xr:uid="{00000000-0005-0000-0000-0000363D0000}"/>
    <cellStyle name="Normal 48 2 2 2 4 2 4 2" xfId="13682" xr:uid="{00000000-0005-0000-0000-0000373D0000}"/>
    <cellStyle name="Normal 48 2 2 2 4 2 4 2 2" xfId="37251" xr:uid="{00000000-0005-0000-0000-0000383D0000}"/>
    <cellStyle name="Normal 48 2 2 2 4 2 4 3" xfId="7794" xr:uid="{00000000-0005-0000-0000-0000393D0000}"/>
    <cellStyle name="Normal 48 2 2 2 4 2 4 3 2" xfId="31363" xr:uid="{00000000-0005-0000-0000-00003A3D0000}"/>
    <cellStyle name="Normal 48 2 2 2 4 2 4 4" xfId="19570" xr:uid="{00000000-0005-0000-0000-00003B3D0000}"/>
    <cellStyle name="Normal 48 2 2 2 4 2 4 5" xfId="25475" xr:uid="{00000000-0005-0000-0000-00003C3D0000}"/>
    <cellStyle name="Normal 48 2 2 2 4 2 5" xfId="2642" xr:uid="{00000000-0005-0000-0000-00003D3D0000}"/>
    <cellStyle name="Normal 48 2 2 2 4 2 5 2" xfId="14418" xr:uid="{00000000-0005-0000-0000-00003E3D0000}"/>
    <cellStyle name="Normal 48 2 2 2 4 2 5 2 2" xfId="37987" xr:uid="{00000000-0005-0000-0000-00003F3D0000}"/>
    <cellStyle name="Normal 48 2 2 2 4 2 5 3" xfId="8530" xr:uid="{00000000-0005-0000-0000-0000403D0000}"/>
    <cellStyle name="Normal 48 2 2 2 4 2 5 3 2" xfId="32099" xr:uid="{00000000-0005-0000-0000-0000413D0000}"/>
    <cellStyle name="Normal 48 2 2 2 4 2 5 4" xfId="20306" xr:uid="{00000000-0005-0000-0000-0000423D0000}"/>
    <cellStyle name="Normal 48 2 2 2 4 2 5 5" xfId="26211" xr:uid="{00000000-0005-0000-0000-0000433D0000}"/>
    <cellStyle name="Normal 48 2 2 2 4 2 6" xfId="3378" xr:uid="{00000000-0005-0000-0000-0000443D0000}"/>
    <cellStyle name="Normal 48 2 2 2 4 2 6 2" xfId="15154" xr:uid="{00000000-0005-0000-0000-0000453D0000}"/>
    <cellStyle name="Normal 48 2 2 2 4 2 6 2 2" xfId="38723" xr:uid="{00000000-0005-0000-0000-0000463D0000}"/>
    <cellStyle name="Normal 48 2 2 2 4 2 6 3" xfId="9266" xr:uid="{00000000-0005-0000-0000-0000473D0000}"/>
    <cellStyle name="Normal 48 2 2 2 4 2 6 3 2" xfId="32835" xr:uid="{00000000-0005-0000-0000-0000483D0000}"/>
    <cellStyle name="Normal 48 2 2 2 4 2 6 4" xfId="21042" xr:uid="{00000000-0005-0000-0000-0000493D0000}"/>
    <cellStyle name="Normal 48 2 2 2 4 2 6 5" xfId="26947" xr:uid="{00000000-0005-0000-0000-00004A3D0000}"/>
    <cellStyle name="Normal 48 2 2 2 4 2 7" xfId="4114" xr:uid="{00000000-0005-0000-0000-00004B3D0000}"/>
    <cellStyle name="Normal 48 2 2 2 4 2 7 2" xfId="15890" xr:uid="{00000000-0005-0000-0000-00004C3D0000}"/>
    <cellStyle name="Normal 48 2 2 2 4 2 7 2 2" xfId="39459" xr:uid="{00000000-0005-0000-0000-00004D3D0000}"/>
    <cellStyle name="Normal 48 2 2 2 4 2 7 3" xfId="10002" xr:uid="{00000000-0005-0000-0000-00004E3D0000}"/>
    <cellStyle name="Normal 48 2 2 2 4 2 7 3 2" xfId="33571" xr:uid="{00000000-0005-0000-0000-00004F3D0000}"/>
    <cellStyle name="Normal 48 2 2 2 4 2 7 4" xfId="21778" xr:uid="{00000000-0005-0000-0000-0000503D0000}"/>
    <cellStyle name="Normal 48 2 2 2 4 2 7 5" xfId="27683" xr:uid="{00000000-0005-0000-0000-0000513D0000}"/>
    <cellStyle name="Normal 48 2 2 2 4 2 8" xfId="4850" xr:uid="{00000000-0005-0000-0000-0000523D0000}"/>
    <cellStyle name="Normal 48 2 2 2 4 2 8 2" xfId="16626" xr:uid="{00000000-0005-0000-0000-0000533D0000}"/>
    <cellStyle name="Normal 48 2 2 2 4 2 8 2 2" xfId="40195" xr:uid="{00000000-0005-0000-0000-0000543D0000}"/>
    <cellStyle name="Normal 48 2 2 2 4 2 8 3" xfId="10738" xr:uid="{00000000-0005-0000-0000-0000553D0000}"/>
    <cellStyle name="Normal 48 2 2 2 4 2 8 3 2" xfId="34307" xr:uid="{00000000-0005-0000-0000-0000563D0000}"/>
    <cellStyle name="Normal 48 2 2 2 4 2 8 4" xfId="22514" xr:uid="{00000000-0005-0000-0000-0000573D0000}"/>
    <cellStyle name="Normal 48 2 2 2 4 2 8 5" xfId="28419" xr:uid="{00000000-0005-0000-0000-0000583D0000}"/>
    <cellStyle name="Normal 48 2 2 2 4 2 9" xfId="5586" xr:uid="{00000000-0005-0000-0000-0000593D0000}"/>
    <cellStyle name="Normal 48 2 2 2 4 2 9 2" xfId="17362" xr:uid="{00000000-0005-0000-0000-00005A3D0000}"/>
    <cellStyle name="Normal 48 2 2 2 4 2 9 2 2" xfId="40931" xr:uid="{00000000-0005-0000-0000-00005B3D0000}"/>
    <cellStyle name="Normal 48 2 2 2 4 2 9 3" xfId="11474" xr:uid="{00000000-0005-0000-0000-00005C3D0000}"/>
    <cellStyle name="Normal 48 2 2 2 4 2 9 3 2" xfId="35043" xr:uid="{00000000-0005-0000-0000-00005D3D0000}"/>
    <cellStyle name="Normal 48 2 2 2 4 2 9 4" xfId="23250" xr:uid="{00000000-0005-0000-0000-00005E3D0000}"/>
    <cellStyle name="Normal 48 2 2 2 4 2 9 5" xfId="29155" xr:uid="{00000000-0005-0000-0000-00005F3D0000}"/>
    <cellStyle name="Normal 48 2 2 2 4 3" xfId="713" xr:uid="{00000000-0005-0000-0000-0000603D0000}"/>
    <cellStyle name="Normal 48 2 2 2 4 3 10" xfId="6627" xr:uid="{00000000-0005-0000-0000-0000613D0000}"/>
    <cellStyle name="Normal 48 2 2 2 4 3 10 2" xfId="30196" xr:uid="{00000000-0005-0000-0000-0000623D0000}"/>
    <cellStyle name="Normal 48 2 2 2 4 3 11" xfId="18403" xr:uid="{00000000-0005-0000-0000-0000633D0000}"/>
    <cellStyle name="Normal 48 2 2 2 4 3 12" xfId="24308" xr:uid="{00000000-0005-0000-0000-0000643D0000}"/>
    <cellStyle name="Normal 48 2 2 2 4 3 13" xfId="41972" xr:uid="{00000000-0005-0000-0000-0000653D0000}"/>
    <cellStyle name="Normal 48 2 2 2 4 3 2" xfId="1474" xr:uid="{00000000-0005-0000-0000-0000663D0000}"/>
    <cellStyle name="Normal 48 2 2 2 4 3 2 2" xfId="13251" xr:uid="{00000000-0005-0000-0000-0000673D0000}"/>
    <cellStyle name="Normal 48 2 2 2 4 3 2 2 2" xfId="36820" xr:uid="{00000000-0005-0000-0000-0000683D0000}"/>
    <cellStyle name="Normal 48 2 2 2 4 3 2 3" xfId="7363" xr:uid="{00000000-0005-0000-0000-0000693D0000}"/>
    <cellStyle name="Normal 48 2 2 2 4 3 2 3 2" xfId="30932" xr:uid="{00000000-0005-0000-0000-00006A3D0000}"/>
    <cellStyle name="Normal 48 2 2 2 4 3 2 4" xfId="19139" xr:uid="{00000000-0005-0000-0000-00006B3D0000}"/>
    <cellStyle name="Normal 48 2 2 2 4 3 2 5" xfId="25044" xr:uid="{00000000-0005-0000-0000-00006C3D0000}"/>
    <cellStyle name="Normal 48 2 2 2 4 3 3" xfId="2211" xr:uid="{00000000-0005-0000-0000-00006D3D0000}"/>
    <cellStyle name="Normal 48 2 2 2 4 3 3 2" xfId="13987" xr:uid="{00000000-0005-0000-0000-00006E3D0000}"/>
    <cellStyle name="Normal 48 2 2 2 4 3 3 2 2" xfId="37556" xr:uid="{00000000-0005-0000-0000-00006F3D0000}"/>
    <cellStyle name="Normal 48 2 2 2 4 3 3 3" xfId="8099" xr:uid="{00000000-0005-0000-0000-0000703D0000}"/>
    <cellStyle name="Normal 48 2 2 2 4 3 3 3 2" xfId="31668" xr:uid="{00000000-0005-0000-0000-0000713D0000}"/>
    <cellStyle name="Normal 48 2 2 2 4 3 3 4" xfId="19875" xr:uid="{00000000-0005-0000-0000-0000723D0000}"/>
    <cellStyle name="Normal 48 2 2 2 4 3 3 5" xfId="25780" xr:uid="{00000000-0005-0000-0000-0000733D0000}"/>
    <cellStyle name="Normal 48 2 2 2 4 3 4" xfId="2947" xr:uid="{00000000-0005-0000-0000-0000743D0000}"/>
    <cellStyle name="Normal 48 2 2 2 4 3 4 2" xfId="14723" xr:uid="{00000000-0005-0000-0000-0000753D0000}"/>
    <cellStyle name="Normal 48 2 2 2 4 3 4 2 2" xfId="38292" xr:uid="{00000000-0005-0000-0000-0000763D0000}"/>
    <cellStyle name="Normal 48 2 2 2 4 3 4 3" xfId="8835" xr:uid="{00000000-0005-0000-0000-0000773D0000}"/>
    <cellStyle name="Normal 48 2 2 2 4 3 4 3 2" xfId="32404" xr:uid="{00000000-0005-0000-0000-0000783D0000}"/>
    <cellStyle name="Normal 48 2 2 2 4 3 4 4" xfId="20611" xr:uid="{00000000-0005-0000-0000-0000793D0000}"/>
    <cellStyle name="Normal 48 2 2 2 4 3 4 5" xfId="26516" xr:uid="{00000000-0005-0000-0000-00007A3D0000}"/>
    <cellStyle name="Normal 48 2 2 2 4 3 5" xfId="3683" xr:uid="{00000000-0005-0000-0000-00007B3D0000}"/>
    <cellStyle name="Normal 48 2 2 2 4 3 5 2" xfId="15459" xr:uid="{00000000-0005-0000-0000-00007C3D0000}"/>
    <cellStyle name="Normal 48 2 2 2 4 3 5 2 2" xfId="39028" xr:uid="{00000000-0005-0000-0000-00007D3D0000}"/>
    <cellStyle name="Normal 48 2 2 2 4 3 5 3" xfId="9571" xr:uid="{00000000-0005-0000-0000-00007E3D0000}"/>
    <cellStyle name="Normal 48 2 2 2 4 3 5 3 2" xfId="33140" xr:uid="{00000000-0005-0000-0000-00007F3D0000}"/>
    <cellStyle name="Normal 48 2 2 2 4 3 5 4" xfId="21347" xr:uid="{00000000-0005-0000-0000-0000803D0000}"/>
    <cellStyle name="Normal 48 2 2 2 4 3 5 5" xfId="27252" xr:uid="{00000000-0005-0000-0000-0000813D0000}"/>
    <cellStyle name="Normal 48 2 2 2 4 3 6" xfId="4419" xr:uid="{00000000-0005-0000-0000-0000823D0000}"/>
    <cellStyle name="Normal 48 2 2 2 4 3 6 2" xfId="16195" xr:uid="{00000000-0005-0000-0000-0000833D0000}"/>
    <cellStyle name="Normal 48 2 2 2 4 3 6 2 2" xfId="39764" xr:uid="{00000000-0005-0000-0000-0000843D0000}"/>
    <cellStyle name="Normal 48 2 2 2 4 3 6 3" xfId="10307" xr:uid="{00000000-0005-0000-0000-0000853D0000}"/>
    <cellStyle name="Normal 48 2 2 2 4 3 6 3 2" xfId="33876" xr:uid="{00000000-0005-0000-0000-0000863D0000}"/>
    <cellStyle name="Normal 48 2 2 2 4 3 6 4" xfId="22083" xr:uid="{00000000-0005-0000-0000-0000873D0000}"/>
    <cellStyle name="Normal 48 2 2 2 4 3 6 5" xfId="27988" xr:uid="{00000000-0005-0000-0000-0000883D0000}"/>
    <cellStyle name="Normal 48 2 2 2 4 3 7" xfId="5155" xr:uid="{00000000-0005-0000-0000-0000893D0000}"/>
    <cellStyle name="Normal 48 2 2 2 4 3 7 2" xfId="16931" xr:uid="{00000000-0005-0000-0000-00008A3D0000}"/>
    <cellStyle name="Normal 48 2 2 2 4 3 7 2 2" xfId="40500" xr:uid="{00000000-0005-0000-0000-00008B3D0000}"/>
    <cellStyle name="Normal 48 2 2 2 4 3 7 3" xfId="11043" xr:uid="{00000000-0005-0000-0000-00008C3D0000}"/>
    <cellStyle name="Normal 48 2 2 2 4 3 7 3 2" xfId="34612" xr:uid="{00000000-0005-0000-0000-00008D3D0000}"/>
    <cellStyle name="Normal 48 2 2 2 4 3 7 4" xfId="22819" xr:uid="{00000000-0005-0000-0000-00008E3D0000}"/>
    <cellStyle name="Normal 48 2 2 2 4 3 7 5" xfId="28724" xr:uid="{00000000-0005-0000-0000-00008F3D0000}"/>
    <cellStyle name="Normal 48 2 2 2 4 3 8" xfId="5891" xr:uid="{00000000-0005-0000-0000-0000903D0000}"/>
    <cellStyle name="Normal 48 2 2 2 4 3 8 2" xfId="17667" xr:uid="{00000000-0005-0000-0000-0000913D0000}"/>
    <cellStyle name="Normal 48 2 2 2 4 3 8 2 2" xfId="41236" xr:uid="{00000000-0005-0000-0000-0000923D0000}"/>
    <cellStyle name="Normal 48 2 2 2 4 3 8 3" xfId="11779" xr:uid="{00000000-0005-0000-0000-0000933D0000}"/>
    <cellStyle name="Normal 48 2 2 2 4 3 8 3 2" xfId="35348" xr:uid="{00000000-0005-0000-0000-0000943D0000}"/>
    <cellStyle name="Normal 48 2 2 2 4 3 8 4" xfId="23555" xr:uid="{00000000-0005-0000-0000-0000953D0000}"/>
    <cellStyle name="Normal 48 2 2 2 4 3 8 5" xfId="29460" xr:uid="{00000000-0005-0000-0000-0000963D0000}"/>
    <cellStyle name="Normal 48 2 2 2 4 3 9" xfId="12515" xr:uid="{00000000-0005-0000-0000-0000973D0000}"/>
    <cellStyle name="Normal 48 2 2 2 4 3 9 2" xfId="36084" xr:uid="{00000000-0005-0000-0000-0000983D0000}"/>
    <cellStyle name="Normal 48 2 2 2 4 4" xfId="557" xr:uid="{00000000-0005-0000-0000-0000993D0000}"/>
    <cellStyle name="Normal 48 2 2 2 4 4 10" xfId="6471" xr:uid="{00000000-0005-0000-0000-00009A3D0000}"/>
    <cellStyle name="Normal 48 2 2 2 4 4 10 2" xfId="30040" xr:uid="{00000000-0005-0000-0000-00009B3D0000}"/>
    <cellStyle name="Normal 48 2 2 2 4 4 11" xfId="18247" xr:uid="{00000000-0005-0000-0000-00009C3D0000}"/>
    <cellStyle name="Normal 48 2 2 2 4 4 12" xfId="24152" xr:uid="{00000000-0005-0000-0000-00009D3D0000}"/>
    <cellStyle name="Normal 48 2 2 2 4 4 13" xfId="41816" xr:uid="{00000000-0005-0000-0000-00009E3D0000}"/>
    <cellStyle name="Normal 48 2 2 2 4 4 2" xfId="1318" xr:uid="{00000000-0005-0000-0000-00009F3D0000}"/>
    <cellStyle name="Normal 48 2 2 2 4 4 2 2" xfId="13095" xr:uid="{00000000-0005-0000-0000-0000A03D0000}"/>
    <cellStyle name="Normal 48 2 2 2 4 4 2 2 2" xfId="36664" xr:uid="{00000000-0005-0000-0000-0000A13D0000}"/>
    <cellStyle name="Normal 48 2 2 2 4 4 2 3" xfId="7207" xr:uid="{00000000-0005-0000-0000-0000A23D0000}"/>
    <cellStyle name="Normal 48 2 2 2 4 4 2 3 2" xfId="30776" xr:uid="{00000000-0005-0000-0000-0000A33D0000}"/>
    <cellStyle name="Normal 48 2 2 2 4 4 2 4" xfId="18983" xr:uid="{00000000-0005-0000-0000-0000A43D0000}"/>
    <cellStyle name="Normal 48 2 2 2 4 4 2 5" xfId="24888" xr:uid="{00000000-0005-0000-0000-0000A53D0000}"/>
    <cellStyle name="Normal 48 2 2 2 4 4 3" xfId="2055" xr:uid="{00000000-0005-0000-0000-0000A63D0000}"/>
    <cellStyle name="Normal 48 2 2 2 4 4 3 2" xfId="13831" xr:uid="{00000000-0005-0000-0000-0000A73D0000}"/>
    <cellStyle name="Normal 48 2 2 2 4 4 3 2 2" xfId="37400" xr:uid="{00000000-0005-0000-0000-0000A83D0000}"/>
    <cellStyle name="Normal 48 2 2 2 4 4 3 3" xfId="7943" xr:uid="{00000000-0005-0000-0000-0000A93D0000}"/>
    <cellStyle name="Normal 48 2 2 2 4 4 3 3 2" xfId="31512" xr:uid="{00000000-0005-0000-0000-0000AA3D0000}"/>
    <cellStyle name="Normal 48 2 2 2 4 4 3 4" xfId="19719" xr:uid="{00000000-0005-0000-0000-0000AB3D0000}"/>
    <cellStyle name="Normal 48 2 2 2 4 4 3 5" xfId="25624" xr:uid="{00000000-0005-0000-0000-0000AC3D0000}"/>
    <cellStyle name="Normal 48 2 2 2 4 4 4" xfId="2791" xr:uid="{00000000-0005-0000-0000-0000AD3D0000}"/>
    <cellStyle name="Normal 48 2 2 2 4 4 4 2" xfId="14567" xr:uid="{00000000-0005-0000-0000-0000AE3D0000}"/>
    <cellStyle name="Normal 48 2 2 2 4 4 4 2 2" xfId="38136" xr:uid="{00000000-0005-0000-0000-0000AF3D0000}"/>
    <cellStyle name="Normal 48 2 2 2 4 4 4 3" xfId="8679" xr:uid="{00000000-0005-0000-0000-0000B03D0000}"/>
    <cellStyle name="Normal 48 2 2 2 4 4 4 3 2" xfId="32248" xr:uid="{00000000-0005-0000-0000-0000B13D0000}"/>
    <cellStyle name="Normal 48 2 2 2 4 4 4 4" xfId="20455" xr:uid="{00000000-0005-0000-0000-0000B23D0000}"/>
    <cellStyle name="Normal 48 2 2 2 4 4 4 5" xfId="26360" xr:uid="{00000000-0005-0000-0000-0000B33D0000}"/>
    <cellStyle name="Normal 48 2 2 2 4 4 5" xfId="3527" xr:uid="{00000000-0005-0000-0000-0000B43D0000}"/>
    <cellStyle name="Normal 48 2 2 2 4 4 5 2" xfId="15303" xr:uid="{00000000-0005-0000-0000-0000B53D0000}"/>
    <cellStyle name="Normal 48 2 2 2 4 4 5 2 2" xfId="38872" xr:uid="{00000000-0005-0000-0000-0000B63D0000}"/>
    <cellStyle name="Normal 48 2 2 2 4 4 5 3" xfId="9415" xr:uid="{00000000-0005-0000-0000-0000B73D0000}"/>
    <cellStyle name="Normal 48 2 2 2 4 4 5 3 2" xfId="32984" xr:uid="{00000000-0005-0000-0000-0000B83D0000}"/>
    <cellStyle name="Normal 48 2 2 2 4 4 5 4" xfId="21191" xr:uid="{00000000-0005-0000-0000-0000B93D0000}"/>
    <cellStyle name="Normal 48 2 2 2 4 4 5 5" xfId="27096" xr:uid="{00000000-0005-0000-0000-0000BA3D0000}"/>
    <cellStyle name="Normal 48 2 2 2 4 4 6" xfId="4263" xr:uid="{00000000-0005-0000-0000-0000BB3D0000}"/>
    <cellStyle name="Normal 48 2 2 2 4 4 6 2" xfId="16039" xr:uid="{00000000-0005-0000-0000-0000BC3D0000}"/>
    <cellStyle name="Normal 48 2 2 2 4 4 6 2 2" xfId="39608" xr:uid="{00000000-0005-0000-0000-0000BD3D0000}"/>
    <cellStyle name="Normal 48 2 2 2 4 4 6 3" xfId="10151" xr:uid="{00000000-0005-0000-0000-0000BE3D0000}"/>
    <cellStyle name="Normal 48 2 2 2 4 4 6 3 2" xfId="33720" xr:uid="{00000000-0005-0000-0000-0000BF3D0000}"/>
    <cellStyle name="Normal 48 2 2 2 4 4 6 4" xfId="21927" xr:uid="{00000000-0005-0000-0000-0000C03D0000}"/>
    <cellStyle name="Normal 48 2 2 2 4 4 6 5" xfId="27832" xr:uid="{00000000-0005-0000-0000-0000C13D0000}"/>
    <cellStyle name="Normal 48 2 2 2 4 4 7" xfId="4999" xr:uid="{00000000-0005-0000-0000-0000C23D0000}"/>
    <cellStyle name="Normal 48 2 2 2 4 4 7 2" xfId="16775" xr:uid="{00000000-0005-0000-0000-0000C33D0000}"/>
    <cellStyle name="Normal 48 2 2 2 4 4 7 2 2" xfId="40344" xr:uid="{00000000-0005-0000-0000-0000C43D0000}"/>
    <cellStyle name="Normal 48 2 2 2 4 4 7 3" xfId="10887" xr:uid="{00000000-0005-0000-0000-0000C53D0000}"/>
    <cellStyle name="Normal 48 2 2 2 4 4 7 3 2" xfId="34456" xr:uid="{00000000-0005-0000-0000-0000C63D0000}"/>
    <cellStyle name="Normal 48 2 2 2 4 4 7 4" xfId="22663" xr:uid="{00000000-0005-0000-0000-0000C73D0000}"/>
    <cellStyle name="Normal 48 2 2 2 4 4 7 5" xfId="28568" xr:uid="{00000000-0005-0000-0000-0000C83D0000}"/>
    <cellStyle name="Normal 48 2 2 2 4 4 8" xfId="5735" xr:uid="{00000000-0005-0000-0000-0000C93D0000}"/>
    <cellStyle name="Normal 48 2 2 2 4 4 8 2" xfId="17511" xr:uid="{00000000-0005-0000-0000-0000CA3D0000}"/>
    <cellStyle name="Normal 48 2 2 2 4 4 8 2 2" xfId="41080" xr:uid="{00000000-0005-0000-0000-0000CB3D0000}"/>
    <cellStyle name="Normal 48 2 2 2 4 4 8 3" xfId="11623" xr:uid="{00000000-0005-0000-0000-0000CC3D0000}"/>
    <cellStyle name="Normal 48 2 2 2 4 4 8 3 2" xfId="35192" xr:uid="{00000000-0005-0000-0000-0000CD3D0000}"/>
    <cellStyle name="Normal 48 2 2 2 4 4 8 4" xfId="23399" xr:uid="{00000000-0005-0000-0000-0000CE3D0000}"/>
    <cellStyle name="Normal 48 2 2 2 4 4 8 5" xfId="29304" xr:uid="{00000000-0005-0000-0000-0000CF3D0000}"/>
    <cellStyle name="Normal 48 2 2 2 4 4 9" xfId="12359" xr:uid="{00000000-0005-0000-0000-0000D03D0000}"/>
    <cellStyle name="Normal 48 2 2 2 4 4 9 2" xfId="35928" xr:uid="{00000000-0005-0000-0000-0000D13D0000}"/>
    <cellStyle name="Normal 48 2 2 2 4 5" xfId="1030" xr:uid="{00000000-0005-0000-0000-0000D23D0000}"/>
    <cellStyle name="Normal 48 2 2 2 4 5 2" xfId="12809" xr:uid="{00000000-0005-0000-0000-0000D33D0000}"/>
    <cellStyle name="Normal 48 2 2 2 4 5 2 2" xfId="36378" xr:uid="{00000000-0005-0000-0000-0000D43D0000}"/>
    <cellStyle name="Normal 48 2 2 2 4 5 3" xfId="6921" xr:uid="{00000000-0005-0000-0000-0000D53D0000}"/>
    <cellStyle name="Normal 48 2 2 2 4 5 3 2" xfId="30490" xr:uid="{00000000-0005-0000-0000-0000D63D0000}"/>
    <cellStyle name="Normal 48 2 2 2 4 5 4" xfId="18697" xr:uid="{00000000-0005-0000-0000-0000D73D0000}"/>
    <cellStyle name="Normal 48 2 2 2 4 5 5" xfId="24602" xr:uid="{00000000-0005-0000-0000-0000D83D0000}"/>
    <cellStyle name="Normal 48 2 2 2 4 6" xfId="1769" xr:uid="{00000000-0005-0000-0000-0000D93D0000}"/>
    <cellStyle name="Normal 48 2 2 2 4 6 2" xfId="13545" xr:uid="{00000000-0005-0000-0000-0000DA3D0000}"/>
    <cellStyle name="Normal 48 2 2 2 4 6 2 2" xfId="37114" xr:uid="{00000000-0005-0000-0000-0000DB3D0000}"/>
    <cellStyle name="Normal 48 2 2 2 4 6 3" xfId="7657" xr:uid="{00000000-0005-0000-0000-0000DC3D0000}"/>
    <cellStyle name="Normal 48 2 2 2 4 6 3 2" xfId="31226" xr:uid="{00000000-0005-0000-0000-0000DD3D0000}"/>
    <cellStyle name="Normal 48 2 2 2 4 6 4" xfId="19433" xr:uid="{00000000-0005-0000-0000-0000DE3D0000}"/>
    <cellStyle name="Normal 48 2 2 2 4 6 5" xfId="25338" xr:uid="{00000000-0005-0000-0000-0000DF3D0000}"/>
    <cellStyle name="Normal 48 2 2 2 4 7" xfId="2505" xr:uid="{00000000-0005-0000-0000-0000E03D0000}"/>
    <cellStyle name="Normal 48 2 2 2 4 7 2" xfId="14281" xr:uid="{00000000-0005-0000-0000-0000E13D0000}"/>
    <cellStyle name="Normal 48 2 2 2 4 7 2 2" xfId="37850" xr:uid="{00000000-0005-0000-0000-0000E23D0000}"/>
    <cellStyle name="Normal 48 2 2 2 4 7 3" xfId="8393" xr:uid="{00000000-0005-0000-0000-0000E33D0000}"/>
    <cellStyle name="Normal 48 2 2 2 4 7 3 2" xfId="31962" xr:uid="{00000000-0005-0000-0000-0000E43D0000}"/>
    <cellStyle name="Normal 48 2 2 2 4 7 4" xfId="20169" xr:uid="{00000000-0005-0000-0000-0000E53D0000}"/>
    <cellStyle name="Normal 48 2 2 2 4 7 5" xfId="26074" xr:uid="{00000000-0005-0000-0000-0000E63D0000}"/>
    <cellStyle name="Normal 48 2 2 2 4 8" xfId="3241" xr:uid="{00000000-0005-0000-0000-0000E73D0000}"/>
    <cellStyle name="Normal 48 2 2 2 4 8 2" xfId="15017" xr:uid="{00000000-0005-0000-0000-0000E83D0000}"/>
    <cellStyle name="Normal 48 2 2 2 4 8 2 2" xfId="38586" xr:uid="{00000000-0005-0000-0000-0000E93D0000}"/>
    <cellStyle name="Normal 48 2 2 2 4 8 3" xfId="9129" xr:uid="{00000000-0005-0000-0000-0000EA3D0000}"/>
    <cellStyle name="Normal 48 2 2 2 4 8 3 2" xfId="32698" xr:uid="{00000000-0005-0000-0000-0000EB3D0000}"/>
    <cellStyle name="Normal 48 2 2 2 4 8 4" xfId="20905" xr:uid="{00000000-0005-0000-0000-0000EC3D0000}"/>
    <cellStyle name="Normal 48 2 2 2 4 8 5" xfId="26810" xr:uid="{00000000-0005-0000-0000-0000ED3D0000}"/>
    <cellStyle name="Normal 48 2 2 2 4 9" xfId="3977" xr:uid="{00000000-0005-0000-0000-0000EE3D0000}"/>
    <cellStyle name="Normal 48 2 2 2 4 9 2" xfId="15753" xr:uid="{00000000-0005-0000-0000-0000EF3D0000}"/>
    <cellStyle name="Normal 48 2 2 2 4 9 2 2" xfId="39322" xr:uid="{00000000-0005-0000-0000-0000F03D0000}"/>
    <cellStyle name="Normal 48 2 2 2 4 9 3" xfId="9865" xr:uid="{00000000-0005-0000-0000-0000F13D0000}"/>
    <cellStyle name="Normal 48 2 2 2 4 9 3 2" xfId="33434" xr:uid="{00000000-0005-0000-0000-0000F23D0000}"/>
    <cellStyle name="Normal 48 2 2 2 4 9 4" xfId="21641" xr:uid="{00000000-0005-0000-0000-0000F33D0000}"/>
    <cellStyle name="Normal 48 2 2 2 4 9 5" xfId="27546" xr:uid="{00000000-0005-0000-0000-0000F43D0000}"/>
    <cellStyle name="Normal 48 2 2 2 5" xfId="401" xr:uid="{00000000-0005-0000-0000-0000F53D0000}"/>
    <cellStyle name="Normal 48 2 2 2 5 10" xfId="12205" xr:uid="{00000000-0005-0000-0000-0000F63D0000}"/>
    <cellStyle name="Normal 48 2 2 2 5 10 2" xfId="35774" xr:uid="{00000000-0005-0000-0000-0000F73D0000}"/>
    <cellStyle name="Normal 48 2 2 2 5 11" xfId="6317" xr:uid="{00000000-0005-0000-0000-0000F83D0000}"/>
    <cellStyle name="Normal 48 2 2 2 5 11 2" xfId="29886" xr:uid="{00000000-0005-0000-0000-0000F93D0000}"/>
    <cellStyle name="Normal 48 2 2 2 5 12" xfId="18093" xr:uid="{00000000-0005-0000-0000-0000FA3D0000}"/>
    <cellStyle name="Normal 48 2 2 2 5 13" xfId="23998" xr:uid="{00000000-0005-0000-0000-0000FB3D0000}"/>
    <cellStyle name="Normal 48 2 2 2 5 14" xfId="41662" xr:uid="{00000000-0005-0000-0000-0000FC3D0000}"/>
    <cellStyle name="Normal 48 2 2 2 5 2" xfId="846" xr:uid="{00000000-0005-0000-0000-0000FD3D0000}"/>
    <cellStyle name="Normal 48 2 2 2 5 2 10" xfId="6759" xr:uid="{00000000-0005-0000-0000-0000FE3D0000}"/>
    <cellStyle name="Normal 48 2 2 2 5 2 10 2" xfId="30328" xr:uid="{00000000-0005-0000-0000-0000FF3D0000}"/>
    <cellStyle name="Normal 48 2 2 2 5 2 11" xfId="18535" xr:uid="{00000000-0005-0000-0000-0000003E0000}"/>
    <cellStyle name="Normal 48 2 2 2 5 2 12" xfId="24440" xr:uid="{00000000-0005-0000-0000-0000013E0000}"/>
    <cellStyle name="Normal 48 2 2 2 5 2 13" xfId="42104" xr:uid="{00000000-0005-0000-0000-0000023E0000}"/>
    <cellStyle name="Normal 48 2 2 2 5 2 2" xfId="1606" xr:uid="{00000000-0005-0000-0000-0000033E0000}"/>
    <cellStyle name="Normal 48 2 2 2 5 2 2 2" xfId="13383" xr:uid="{00000000-0005-0000-0000-0000043E0000}"/>
    <cellStyle name="Normal 48 2 2 2 5 2 2 2 2" xfId="36952" xr:uid="{00000000-0005-0000-0000-0000053E0000}"/>
    <cellStyle name="Normal 48 2 2 2 5 2 2 3" xfId="7495" xr:uid="{00000000-0005-0000-0000-0000063E0000}"/>
    <cellStyle name="Normal 48 2 2 2 5 2 2 3 2" xfId="31064" xr:uid="{00000000-0005-0000-0000-0000073E0000}"/>
    <cellStyle name="Normal 48 2 2 2 5 2 2 4" xfId="19271" xr:uid="{00000000-0005-0000-0000-0000083E0000}"/>
    <cellStyle name="Normal 48 2 2 2 5 2 2 5" xfId="25176" xr:uid="{00000000-0005-0000-0000-0000093E0000}"/>
    <cellStyle name="Normal 48 2 2 2 5 2 3" xfId="2343" xr:uid="{00000000-0005-0000-0000-00000A3E0000}"/>
    <cellStyle name="Normal 48 2 2 2 5 2 3 2" xfId="14119" xr:uid="{00000000-0005-0000-0000-00000B3E0000}"/>
    <cellStyle name="Normal 48 2 2 2 5 2 3 2 2" xfId="37688" xr:uid="{00000000-0005-0000-0000-00000C3E0000}"/>
    <cellStyle name="Normal 48 2 2 2 5 2 3 3" xfId="8231" xr:uid="{00000000-0005-0000-0000-00000D3E0000}"/>
    <cellStyle name="Normal 48 2 2 2 5 2 3 3 2" xfId="31800" xr:uid="{00000000-0005-0000-0000-00000E3E0000}"/>
    <cellStyle name="Normal 48 2 2 2 5 2 3 4" xfId="20007" xr:uid="{00000000-0005-0000-0000-00000F3E0000}"/>
    <cellStyle name="Normal 48 2 2 2 5 2 3 5" xfId="25912" xr:uid="{00000000-0005-0000-0000-0000103E0000}"/>
    <cellStyle name="Normal 48 2 2 2 5 2 4" xfId="3079" xr:uid="{00000000-0005-0000-0000-0000113E0000}"/>
    <cellStyle name="Normal 48 2 2 2 5 2 4 2" xfId="14855" xr:uid="{00000000-0005-0000-0000-0000123E0000}"/>
    <cellStyle name="Normal 48 2 2 2 5 2 4 2 2" xfId="38424" xr:uid="{00000000-0005-0000-0000-0000133E0000}"/>
    <cellStyle name="Normal 48 2 2 2 5 2 4 3" xfId="8967" xr:uid="{00000000-0005-0000-0000-0000143E0000}"/>
    <cellStyle name="Normal 48 2 2 2 5 2 4 3 2" xfId="32536" xr:uid="{00000000-0005-0000-0000-0000153E0000}"/>
    <cellStyle name="Normal 48 2 2 2 5 2 4 4" xfId="20743" xr:uid="{00000000-0005-0000-0000-0000163E0000}"/>
    <cellStyle name="Normal 48 2 2 2 5 2 4 5" xfId="26648" xr:uid="{00000000-0005-0000-0000-0000173E0000}"/>
    <cellStyle name="Normal 48 2 2 2 5 2 5" xfId="3815" xr:uid="{00000000-0005-0000-0000-0000183E0000}"/>
    <cellStyle name="Normal 48 2 2 2 5 2 5 2" xfId="15591" xr:uid="{00000000-0005-0000-0000-0000193E0000}"/>
    <cellStyle name="Normal 48 2 2 2 5 2 5 2 2" xfId="39160" xr:uid="{00000000-0005-0000-0000-00001A3E0000}"/>
    <cellStyle name="Normal 48 2 2 2 5 2 5 3" xfId="9703" xr:uid="{00000000-0005-0000-0000-00001B3E0000}"/>
    <cellStyle name="Normal 48 2 2 2 5 2 5 3 2" xfId="33272" xr:uid="{00000000-0005-0000-0000-00001C3E0000}"/>
    <cellStyle name="Normal 48 2 2 2 5 2 5 4" xfId="21479" xr:uid="{00000000-0005-0000-0000-00001D3E0000}"/>
    <cellStyle name="Normal 48 2 2 2 5 2 5 5" xfId="27384" xr:uid="{00000000-0005-0000-0000-00001E3E0000}"/>
    <cellStyle name="Normal 48 2 2 2 5 2 6" xfId="4551" xr:uid="{00000000-0005-0000-0000-00001F3E0000}"/>
    <cellStyle name="Normal 48 2 2 2 5 2 6 2" xfId="16327" xr:uid="{00000000-0005-0000-0000-0000203E0000}"/>
    <cellStyle name="Normal 48 2 2 2 5 2 6 2 2" xfId="39896" xr:uid="{00000000-0005-0000-0000-0000213E0000}"/>
    <cellStyle name="Normal 48 2 2 2 5 2 6 3" xfId="10439" xr:uid="{00000000-0005-0000-0000-0000223E0000}"/>
    <cellStyle name="Normal 48 2 2 2 5 2 6 3 2" xfId="34008" xr:uid="{00000000-0005-0000-0000-0000233E0000}"/>
    <cellStyle name="Normal 48 2 2 2 5 2 6 4" xfId="22215" xr:uid="{00000000-0005-0000-0000-0000243E0000}"/>
    <cellStyle name="Normal 48 2 2 2 5 2 6 5" xfId="28120" xr:uid="{00000000-0005-0000-0000-0000253E0000}"/>
    <cellStyle name="Normal 48 2 2 2 5 2 7" xfId="5287" xr:uid="{00000000-0005-0000-0000-0000263E0000}"/>
    <cellStyle name="Normal 48 2 2 2 5 2 7 2" xfId="17063" xr:uid="{00000000-0005-0000-0000-0000273E0000}"/>
    <cellStyle name="Normal 48 2 2 2 5 2 7 2 2" xfId="40632" xr:uid="{00000000-0005-0000-0000-0000283E0000}"/>
    <cellStyle name="Normal 48 2 2 2 5 2 7 3" xfId="11175" xr:uid="{00000000-0005-0000-0000-0000293E0000}"/>
    <cellStyle name="Normal 48 2 2 2 5 2 7 3 2" xfId="34744" xr:uid="{00000000-0005-0000-0000-00002A3E0000}"/>
    <cellStyle name="Normal 48 2 2 2 5 2 7 4" xfId="22951" xr:uid="{00000000-0005-0000-0000-00002B3E0000}"/>
    <cellStyle name="Normal 48 2 2 2 5 2 7 5" xfId="28856" xr:uid="{00000000-0005-0000-0000-00002C3E0000}"/>
    <cellStyle name="Normal 48 2 2 2 5 2 8" xfId="6023" xr:uid="{00000000-0005-0000-0000-00002D3E0000}"/>
    <cellStyle name="Normal 48 2 2 2 5 2 8 2" xfId="17799" xr:uid="{00000000-0005-0000-0000-00002E3E0000}"/>
    <cellStyle name="Normal 48 2 2 2 5 2 8 2 2" xfId="41368" xr:uid="{00000000-0005-0000-0000-00002F3E0000}"/>
    <cellStyle name="Normal 48 2 2 2 5 2 8 3" xfId="11911" xr:uid="{00000000-0005-0000-0000-0000303E0000}"/>
    <cellStyle name="Normal 48 2 2 2 5 2 8 3 2" xfId="35480" xr:uid="{00000000-0005-0000-0000-0000313E0000}"/>
    <cellStyle name="Normal 48 2 2 2 5 2 8 4" xfId="23687" xr:uid="{00000000-0005-0000-0000-0000323E0000}"/>
    <cellStyle name="Normal 48 2 2 2 5 2 8 5" xfId="29592" xr:uid="{00000000-0005-0000-0000-0000333E0000}"/>
    <cellStyle name="Normal 48 2 2 2 5 2 9" xfId="12647" xr:uid="{00000000-0005-0000-0000-0000343E0000}"/>
    <cellStyle name="Normal 48 2 2 2 5 2 9 2" xfId="36216" xr:uid="{00000000-0005-0000-0000-0000353E0000}"/>
    <cellStyle name="Normal 48 2 2 2 5 3" xfId="1163" xr:uid="{00000000-0005-0000-0000-0000363E0000}"/>
    <cellStyle name="Normal 48 2 2 2 5 3 2" xfId="12941" xr:uid="{00000000-0005-0000-0000-0000373E0000}"/>
    <cellStyle name="Normal 48 2 2 2 5 3 2 2" xfId="36510" xr:uid="{00000000-0005-0000-0000-0000383E0000}"/>
    <cellStyle name="Normal 48 2 2 2 5 3 3" xfId="7053" xr:uid="{00000000-0005-0000-0000-0000393E0000}"/>
    <cellStyle name="Normal 48 2 2 2 5 3 3 2" xfId="30622" xr:uid="{00000000-0005-0000-0000-00003A3E0000}"/>
    <cellStyle name="Normal 48 2 2 2 5 3 4" xfId="18829" xr:uid="{00000000-0005-0000-0000-00003B3E0000}"/>
    <cellStyle name="Normal 48 2 2 2 5 3 5" xfId="24734" xr:uid="{00000000-0005-0000-0000-00003C3E0000}"/>
    <cellStyle name="Normal 48 2 2 2 5 4" xfId="1901" xr:uid="{00000000-0005-0000-0000-00003D3E0000}"/>
    <cellStyle name="Normal 48 2 2 2 5 4 2" xfId="13677" xr:uid="{00000000-0005-0000-0000-00003E3E0000}"/>
    <cellStyle name="Normal 48 2 2 2 5 4 2 2" xfId="37246" xr:uid="{00000000-0005-0000-0000-00003F3E0000}"/>
    <cellStyle name="Normal 48 2 2 2 5 4 3" xfId="7789" xr:uid="{00000000-0005-0000-0000-0000403E0000}"/>
    <cellStyle name="Normal 48 2 2 2 5 4 3 2" xfId="31358" xr:uid="{00000000-0005-0000-0000-0000413E0000}"/>
    <cellStyle name="Normal 48 2 2 2 5 4 4" xfId="19565" xr:uid="{00000000-0005-0000-0000-0000423E0000}"/>
    <cellStyle name="Normal 48 2 2 2 5 4 5" xfId="25470" xr:uid="{00000000-0005-0000-0000-0000433E0000}"/>
    <cellStyle name="Normal 48 2 2 2 5 5" xfId="2637" xr:uid="{00000000-0005-0000-0000-0000443E0000}"/>
    <cellStyle name="Normal 48 2 2 2 5 5 2" xfId="14413" xr:uid="{00000000-0005-0000-0000-0000453E0000}"/>
    <cellStyle name="Normal 48 2 2 2 5 5 2 2" xfId="37982" xr:uid="{00000000-0005-0000-0000-0000463E0000}"/>
    <cellStyle name="Normal 48 2 2 2 5 5 3" xfId="8525" xr:uid="{00000000-0005-0000-0000-0000473E0000}"/>
    <cellStyle name="Normal 48 2 2 2 5 5 3 2" xfId="32094" xr:uid="{00000000-0005-0000-0000-0000483E0000}"/>
    <cellStyle name="Normal 48 2 2 2 5 5 4" xfId="20301" xr:uid="{00000000-0005-0000-0000-0000493E0000}"/>
    <cellStyle name="Normal 48 2 2 2 5 5 5" xfId="26206" xr:uid="{00000000-0005-0000-0000-00004A3E0000}"/>
    <cellStyle name="Normal 48 2 2 2 5 6" xfId="3373" xr:uid="{00000000-0005-0000-0000-00004B3E0000}"/>
    <cellStyle name="Normal 48 2 2 2 5 6 2" xfId="15149" xr:uid="{00000000-0005-0000-0000-00004C3E0000}"/>
    <cellStyle name="Normal 48 2 2 2 5 6 2 2" xfId="38718" xr:uid="{00000000-0005-0000-0000-00004D3E0000}"/>
    <cellStyle name="Normal 48 2 2 2 5 6 3" xfId="9261" xr:uid="{00000000-0005-0000-0000-00004E3E0000}"/>
    <cellStyle name="Normal 48 2 2 2 5 6 3 2" xfId="32830" xr:uid="{00000000-0005-0000-0000-00004F3E0000}"/>
    <cellStyle name="Normal 48 2 2 2 5 6 4" xfId="21037" xr:uid="{00000000-0005-0000-0000-0000503E0000}"/>
    <cellStyle name="Normal 48 2 2 2 5 6 5" xfId="26942" xr:uid="{00000000-0005-0000-0000-0000513E0000}"/>
    <cellStyle name="Normal 48 2 2 2 5 7" xfId="4109" xr:uid="{00000000-0005-0000-0000-0000523E0000}"/>
    <cellStyle name="Normal 48 2 2 2 5 7 2" xfId="15885" xr:uid="{00000000-0005-0000-0000-0000533E0000}"/>
    <cellStyle name="Normal 48 2 2 2 5 7 2 2" xfId="39454" xr:uid="{00000000-0005-0000-0000-0000543E0000}"/>
    <cellStyle name="Normal 48 2 2 2 5 7 3" xfId="9997" xr:uid="{00000000-0005-0000-0000-0000553E0000}"/>
    <cellStyle name="Normal 48 2 2 2 5 7 3 2" xfId="33566" xr:uid="{00000000-0005-0000-0000-0000563E0000}"/>
    <cellStyle name="Normal 48 2 2 2 5 7 4" xfId="21773" xr:uid="{00000000-0005-0000-0000-0000573E0000}"/>
    <cellStyle name="Normal 48 2 2 2 5 7 5" xfId="27678" xr:uid="{00000000-0005-0000-0000-0000583E0000}"/>
    <cellStyle name="Normal 48 2 2 2 5 8" xfId="4845" xr:uid="{00000000-0005-0000-0000-0000593E0000}"/>
    <cellStyle name="Normal 48 2 2 2 5 8 2" xfId="16621" xr:uid="{00000000-0005-0000-0000-00005A3E0000}"/>
    <cellStyle name="Normal 48 2 2 2 5 8 2 2" xfId="40190" xr:uid="{00000000-0005-0000-0000-00005B3E0000}"/>
    <cellStyle name="Normal 48 2 2 2 5 8 3" xfId="10733" xr:uid="{00000000-0005-0000-0000-00005C3E0000}"/>
    <cellStyle name="Normal 48 2 2 2 5 8 3 2" xfId="34302" xr:uid="{00000000-0005-0000-0000-00005D3E0000}"/>
    <cellStyle name="Normal 48 2 2 2 5 8 4" xfId="22509" xr:uid="{00000000-0005-0000-0000-00005E3E0000}"/>
    <cellStyle name="Normal 48 2 2 2 5 8 5" xfId="28414" xr:uid="{00000000-0005-0000-0000-00005F3E0000}"/>
    <cellStyle name="Normal 48 2 2 2 5 9" xfId="5581" xr:uid="{00000000-0005-0000-0000-0000603E0000}"/>
    <cellStyle name="Normal 48 2 2 2 5 9 2" xfId="17357" xr:uid="{00000000-0005-0000-0000-0000613E0000}"/>
    <cellStyle name="Normal 48 2 2 2 5 9 2 2" xfId="40926" xr:uid="{00000000-0005-0000-0000-0000623E0000}"/>
    <cellStyle name="Normal 48 2 2 2 5 9 3" xfId="11469" xr:uid="{00000000-0005-0000-0000-0000633E0000}"/>
    <cellStyle name="Normal 48 2 2 2 5 9 3 2" xfId="35038" xr:uid="{00000000-0005-0000-0000-0000643E0000}"/>
    <cellStyle name="Normal 48 2 2 2 5 9 4" xfId="23245" xr:uid="{00000000-0005-0000-0000-0000653E0000}"/>
    <cellStyle name="Normal 48 2 2 2 5 9 5" xfId="29150" xr:uid="{00000000-0005-0000-0000-0000663E0000}"/>
    <cellStyle name="Normal 48 2 2 2 6" xfId="665" xr:uid="{00000000-0005-0000-0000-0000673E0000}"/>
    <cellStyle name="Normal 48 2 2 2 6 10" xfId="6579" xr:uid="{00000000-0005-0000-0000-0000683E0000}"/>
    <cellStyle name="Normal 48 2 2 2 6 10 2" xfId="30148" xr:uid="{00000000-0005-0000-0000-0000693E0000}"/>
    <cellStyle name="Normal 48 2 2 2 6 11" xfId="18355" xr:uid="{00000000-0005-0000-0000-00006A3E0000}"/>
    <cellStyle name="Normal 48 2 2 2 6 12" xfId="24260" xr:uid="{00000000-0005-0000-0000-00006B3E0000}"/>
    <cellStyle name="Normal 48 2 2 2 6 13" xfId="41924" xr:uid="{00000000-0005-0000-0000-00006C3E0000}"/>
    <cellStyle name="Normal 48 2 2 2 6 2" xfId="1426" xr:uid="{00000000-0005-0000-0000-00006D3E0000}"/>
    <cellStyle name="Normal 48 2 2 2 6 2 2" xfId="13203" xr:uid="{00000000-0005-0000-0000-00006E3E0000}"/>
    <cellStyle name="Normal 48 2 2 2 6 2 2 2" xfId="36772" xr:uid="{00000000-0005-0000-0000-00006F3E0000}"/>
    <cellStyle name="Normal 48 2 2 2 6 2 3" xfId="7315" xr:uid="{00000000-0005-0000-0000-0000703E0000}"/>
    <cellStyle name="Normal 48 2 2 2 6 2 3 2" xfId="30884" xr:uid="{00000000-0005-0000-0000-0000713E0000}"/>
    <cellStyle name="Normal 48 2 2 2 6 2 4" xfId="19091" xr:uid="{00000000-0005-0000-0000-0000723E0000}"/>
    <cellStyle name="Normal 48 2 2 2 6 2 5" xfId="24996" xr:uid="{00000000-0005-0000-0000-0000733E0000}"/>
    <cellStyle name="Normal 48 2 2 2 6 3" xfId="2163" xr:uid="{00000000-0005-0000-0000-0000743E0000}"/>
    <cellStyle name="Normal 48 2 2 2 6 3 2" xfId="13939" xr:uid="{00000000-0005-0000-0000-0000753E0000}"/>
    <cellStyle name="Normal 48 2 2 2 6 3 2 2" xfId="37508" xr:uid="{00000000-0005-0000-0000-0000763E0000}"/>
    <cellStyle name="Normal 48 2 2 2 6 3 3" xfId="8051" xr:uid="{00000000-0005-0000-0000-0000773E0000}"/>
    <cellStyle name="Normal 48 2 2 2 6 3 3 2" xfId="31620" xr:uid="{00000000-0005-0000-0000-0000783E0000}"/>
    <cellStyle name="Normal 48 2 2 2 6 3 4" xfId="19827" xr:uid="{00000000-0005-0000-0000-0000793E0000}"/>
    <cellStyle name="Normal 48 2 2 2 6 3 5" xfId="25732" xr:uid="{00000000-0005-0000-0000-00007A3E0000}"/>
    <cellStyle name="Normal 48 2 2 2 6 4" xfId="2899" xr:uid="{00000000-0005-0000-0000-00007B3E0000}"/>
    <cellStyle name="Normal 48 2 2 2 6 4 2" xfId="14675" xr:uid="{00000000-0005-0000-0000-00007C3E0000}"/>
    <cellStyle name="Normal 48 2 2 2 6 4 2 2" xfId="38244" xr:uid="{00000000-0005-0000-0000-00007D3E0000}"/>
    <cellStyle name="Normal 48 2 2 2 6 4 3" xfId="8787" xr:uid="{00000000-0005-0000-0000-00007E3E0000}"/>
    <cellStyle name="Normal 48 2 2 2 6 4 3 2" xfId="32356" xr:uid="{00000000-0005-0000-0000-00007F3E0000}"/>
    <cellStyle name="Normal 48 2 2 2 6 4 4" xfId="20563" xr:uid="{00000000-0005-0000-0000-0000803E0000}"/>
    <cellStyle name="Normal 48 2 2 2 6 4 5" xfId="26468" xr:uid="{00000000-0005-0000-0000-0000813E0000}"/>
    <cellStyle name="Normal 48 2 2 2 6 5" xfId="3635" xr:uid="{00000000-0005-0000-0000-0000823E0000}"/>
    <cellStyle name="Normal 48 2 2 2 6 5 2" xfId="15411" xr:uid="{00000000-0005-0000-0000-0000833E0000}"/>
    <cellStyle name="Normal 48 2 2 2 6 5 2 2" xfId="38980" xr:uid="{00000000-0005-0000-0000-0000843E0000}"/>
    <cellStyle name="Normal 48 2 2 2 6 5 3" xfId="9523" xr:uid="{00000000-0005-0000-0000-0000853E0000}"/>
    <cellStyle name="Normal 48 2 2 2 6 5 3 2" xfId="33092" xr:uid="{00000000-0005-0000-0000-0000863E0000}"/>
    <cellStyle name="Normal 48 2 2 2 6 5 4" xfId="21299" xr:uid="{00000000-0005-0000-0000-0000873E0000}"/>
    <cellStyle name="Normal 48 2 2 2 6 5 5" xfId="27204" xr:uid="{00000000-0005-0000-0000-0000883E0000}"/>
    <cellStyle name="Normal 48 2 2 2 6 6" xfId="4371" xr:uid="{00000000-0005-0000-0000-0000893E0000}"/>
    <cellStyle name="Normal 48 2 2 2 6 6 2" xfId="16147" xr:uid="{00000000-0005-0000-0000-00008A3E0000}"/>
    <cellStyle name="Normal 48 2 2 2 6 6 2 2" xfId="39716" xr:uid="{00000000-0005-0000-0000-00008B3E0000}"/>
    <cellStyle name="Normal 48 2 2 2 6 6 3" xfId="10259" xr:uid="{00000000-0005-0000-0000-00008C3E0000}"/>
    <cellStyle name="Normal 48 2 2 2 6 6 3 2" xfId="33828" xr:uid="{00000000-0005-0000-0000-00008D3E0000}"/>
    <cellStyle name="Normal 48 2 2 2 6 6 4" xfId="22035" xr:uid="{00000000-0005-0000-0000-00008E3E0000}"/>
    <cellStyle name="Normal 48 2 2 2 6 6 5" xfId="27940" xr:uid="{00000000-0005-0000-0000-00008F3E0000}"/>
    <cellStyle name="Normal 48 2 2 2 6 7" xfId="5107" xr:uid="{00000000-0005-0000-0000-0000903E0000}"/>
    <cellStyle name="Normal 48 2 2 2 6 7 2" xfId="16883" xr:uid="{00000000-0005-0000-0000-0000913E0000}"/>
    <cellStyle name="Normal 48 2 2 2 6 7 2 2" xfId="40452" xr:uid="{00000000-0005-0000-0000-0000923E0000}"/>
    <cellStyle name="Normal 48 2 2 2 6 7 3" xfId="10995" xr:uid="{00000000-0005-0000-0000-0000933E0000}"/>
    <cellStyle name="Normal 48 2 2 2 6 7 3 2" xfId="34564" xr:uid="{00000000-0005-0000-0000-0000943E0000}"/>
    <cellStyle name="Normal 48 2 2 2 6 7 4" xfId="22771" xr:uid="{00000000-0005-0000-0000-0000953E0000}"/>
    <cellStyle name="Normal 48 2 2 2 6 7 5" xfId="28676" xr:uid="{00000000-0005-0000-0000-0000963E0000}"/>
    <cellStyle name="Normal 48 2 2 2 6 8" xfId="5843" xr:uid="{00000000-0005-0000-0000-0000973E0000}"/>
    <cellStyle name="Normal 48 2 2 2 6 8 2" xfId="17619" xr:uid="{00000000-0005-0000-0000-0000983E0000}"/>
    <cellStyle name="Normal 48 2 2 2 6 8 2 2" xfId="41188" xr:uid="{00000000-0005-0000-0000-0000993E0000}"/>
    <cellStyle name="Normal 48 2 2 2 6 8 3" xfId="11731" xr:uid="{00000000-0005-0000-0000-00009A3E0000}"/>
    <cellStyle name="Normal 48 2 2 2 6 8 3 2" xfId="35300" xr:uid="{00000000-0005-0000-0000-00009B3E0000}"/>
    <cellStyle name="Normal 48 2 2 2 6 8 4" xfId="23507" xr:uid="{00000000-0005-0000-0000-00009C3E0000}"/>
    <cellStyle name="Normal 48 2 2 2 6 8 5" xfId="29412" xr:uid="{00000000-0005-0000-0000-00009D3E0000}"/>
    <cellStyle name="Normal 48 2 2 2 6 9" xfId="12467" xr:uid="{00000000-0005-0000-0000-00009E3E0000}"/>
    <cellStyle name="Normal 48 2 2 2 6 9 2" xfId="36036" xr:uid="{00000000-0005-0000-0000-00009F3E0000}"/>
    <cellStyle name="Normal 48 2 2 2 7" xfId="552" xr:uid="{00000000-0005-0000-0000-0000A03E0000}"/>
    <cellStyle name="Normal 48 2 2 2 7 10" xfId="6466" xr:uid="{00000000-0005-0000-0000-0000A13E0000}"/>
    <cellStyle name="Normal 48 2 2 2 7 10 2" xfId="30035" xr:uid="{00000000-0005-0000-0000-0000A23E0000}"/>
    <cellStyle name="Normal 48 2 2 2 7 11" xfId="18242" xr:uid="{00000000-0005-0000-0000-0000A33E0000}"/>
    <cellStyle name="Normal 48 2 2 2 7 12" xfId="24147" xr:uid="{00000000-0005-0000-0000-0000A43E0000}"/>
    <cellStyle name="Normal 48 2 2 2 7 13" xfId="41811" xr:uid="{00000000-0005-0000-0000-0000A53E0000}"/>
    <cellStyle name="Normal 48 2 2 2 7 2" xfId="1313" xr:uid="{00000000-0005-0000-0000-0000A63E0000}"/>
    <cellStyle name="Normal 48 2 2 2 7 2 2" xfId="13090" xr:uid="{00000000-0005-0000-0000-0000A73E0000}"/>
    <cellStyle name="Normal 48 2 2 2 7 2 2 2" xfId="36659" xr:uid="{00000000-0005-0000-0000-0000A83E0000}"/>
    <cellStyle name="Normal 48 2 2 2 7 2 3" xfId="7202" xr:uid="{00000000-0005-0000-0000-0000A93E0000}"/>
    <cellStyle name="Normal 48 2 2 2 7 2 3 2" xfId="30771" xr:uid="{00000000-0005-0000-0000-0000AA3E0000}"/>
    <cellStyle name="Normal 48 2 2 2 7 2 4" xfId="18978" xr:uid="{00000000-0005-0000-0000-0000AB3E0000}"/>
    <cellStyle name="Normal 48 2 2 2 7 2 5" xfId="24883" xr:uid="{00000000-0005-0000-0000-0000AC3E0000}"/>
    <cellStyle name="Normal 48 2 2 2 7 3" xfId="2050" xr:uid="{00000000-0005-0000-0000-0000AD3E0000}"/>
    <cellStyle name="Normal 48 2 2 2 7 3 2" xfId="13826" xr:uid="{00000000-0005-0000-0000-0000AE3E0000}"/>
    <cellStyle name="Normal 48 2 2 2 7 3 2 2" xfId="37395" xr:uid="{00000000-0005-0000-0000-0000AF3E0000}"/>
    <cellStyle name="Normal 48 2 2 2 7 3 3" xfId="7938" xr:uid="{00000000-0005-0000-0000-0000B03E0000}"/>
    <cellStyle name="Normal 48 2 2 2 7 3 3 2" xfId="31507" xr:uid="{00000000-0005-0000-0000-0000B13E0000}"/>
    <cellStyle name="Normal 48 2 2 2 7 3 4" xfId="19714" xr:uid="{00000000-0005-0000-0000-0000B23E0000}"/>
    <cellStyle name="Normal 48 2 2 2 7 3 5" xfId="25619" xr:uid="{00000000-0005-0000-0000-0000B33E0000}"/>
    <cellStyle name="Normal 48 2 2 2 7 4" xfId="2786" xr:uid="{00000000-0005-0000-0000-0000B43E0000}"/>
    <cellStyle name="Normal 48 2 2 2 7 4 2" xfId="14562" xr:uid="{00000000-0005-0000-0000-0000B53E0000}"/>
    <cellStyle name="Normal 48 2 2 2 7 4 2 2" xfId="38131" xr:uid="{00000000-0005-0000-0000-0000B63E0000}"/>
    <cellStyle name="Normal 48 2 2 2 7 4 3" xfId="8674" xr:uid="{00000000-0005-0000-0000-0000B73E0000}"/>
    <cellStyle name="Normal 48 2 2 2 7 4 3 2" xfId="32243" xr:uid="{00000000-0005-0000-0000-0000B83E0000}"/>
    <cellStyle name="Normal 48 2 2 2 7 4 4" xfId="20450" xr:uid="{00000000-0005-0000-0000-0000B93E0000}"/>
    <cellStyle name="Normal 48 2 2 2 7 4 5" xfId="26355" xr:uid="{00000000-0005-0000-0000-0000BA3E0000}"/>
    <cellStyle name="Normal 48 2 2 2 7 5" xfId="3522" xr:uid="{00000000-0005-0000-0000-0000BB3E0000}"/>
    <cellStyle name="Normal 48 2 2 2 7 5 2" xfId="15298" xr:uid="{00000000-0005-0000-0000-0000BC3E0000}"/>
    <cellStyle name="Normal 48 2 2 2 7 5 2 2" xfId="38867" xr:uid="{00000000-0005-0000-0000-0000BD3E0000}"/>
    <cellStyle name="Normal 48 2 2 2 7 5 3" xfId="9410" xr:uid="{00000000-0005-0000-0000-0000BE3E0000}"/>
    <cellStyle name="Normal 48 2 2 2 7 5 3 2" xfId="32979" xr:uid="{00000000-0005-0000-0000-0000BF3E0000}"/>
    <cellStyle name="Normal 48 2 2 2 7 5 4" xfId="21186" xr:uid="{00000000-0005-0000-0000-0000C03E0000}"/>
    <cellStyle name="Normal 48 2 2 2 7 5 5" xfId="27091" xr:uid="{00000000-0005-0000-0000-0000C13E0000}"/>
    <cellStyle name="Normal 48 2 2 2 7 6" xfId="4258" xr:uid="{00000000-0005-0000-0000-0000C23E0000}"/>
    <cellStyle name="Normal 48 2 2 2 7 6 2" xfId="16034" xr:uid="{00000000-0005-0000-0000-0000C33E0000}"/>
    <cellStyle name="Normal 48 2 2 2 7 6 2 2" xfId="39603" xr:uid="{00000000-0005-0000-0000-0000C43E0000}"/>
    <cellStyle name="Normal 48 2 2 2 7 6 3" xfId="10146" xr:uid="{00000000-0005-0000-0000-0000C53E0000}"/>
    <cellStyle name="Normal 48 2 2 2 7 6 3 2" xfId="33715" xr:uid="{00000000-0005-0000-0000-0000C63E0000}"/>
    <cellStyle name="Normal 48 2 2 2 7 6 4" xfId="21922" xr:uid="{00000000-0005-0000-0000-0000C73E0000}"/>
    <cellStyle name="Normal 48 2 2 2 7 6 5" xfId="27827" xr:uid="{00000000-0005-0000-0000-0000C83E0000}"/>
    <cellStyle name="Normal 48 2 2 2 7 7" xfId="4994" xr:uid="{00000000-0005-0000-0000-0000C93E0000}"/>
    <cellStyle name="Normal 48 2 2 2 7 7 2" xfId="16770" xr:uid="{00000000-0005-0000-0000-0000CA3E0000}"/>
    <cellStyle name="Normal 48 2 2 2 7 7 2 2" xfId="40339" xr:uid="{00000000-0005-0000-0000-0000CB3E0000}"/>
    <cellStyle name="Normal 48 2 2 2 7 7 3" xfId="10882" xr:uid="{00000000-0005-0000-0000-0000CC3E0000}"/>
    <cellStyle name="Normal 48 2 2 2 7 7 3 2" xfId="34451" xr:uid="{00000000-0005-0000-0000-0000CD3E0000}"/>
    <cellStyle name="Normal 48 2 2 2 7 7 4" xfId="22658" xr:uid="{00000000-0005-0000-0000-0000CE3E0000}"/>
    <cellStyle name="Normal 48 2 2 2 7 7 5" xfId="28563" xr:uid="{00000000-0005-0000-0000-0000CF3E0000}"/>
    <cellStyle name="Normal 48 2 2 2 7 8" xfId="5730" xr:uid="{00000000-0005-0000-0000-0000D03E0000}"/>
    <cellStyle name="Normal 48 2 2 2 7 8 2" xfId="17506" xr:uid="{00000000-0005-0000-0000-0000D13E0000}"/>
    <cellStyle name="Normal 48 2 2 2 7 8 2 2" xfId="41075" xr:uid="{00000000-0005-0000-0000-0000D23E0000}"/>
    <cellStyle name="Normal 48 2 2 2 7 8 3" xfId="11618" xr:uid="{00000000-0005-0000-0000-0000D33E0000}"/>
    <cellStyle name="Normal 48 2 2 2 7 8 3 2" xfId="35187" xr:uid="{00000000-0005-0000-0000-0000D43E0000}"/>
    <cellStyle name="Normal 48 2 2 2 7 8 4" xfId="23394" xr:uid="{00000000-0005-0000-0000-0000D53E0000}"/>
    <cellStyle name="Normal 48 2 2 2 7 8 5" xfId="29299" xr:uid="{00000000-0005-0000-0000-0000D63E0000}"/>
    <cellStyle name="Normal 48 2 2 2 7 9" xfId="12354" xr:uid="{00000000-0005-0000-0000-0000D73E0000}"/>
    <cellStyle name="Normal 48 2 2 2 7 9 2" xfId="35923" xr:uid="{00000000-0005-0000-0000-0000D83E0000}"/>
    <cellStyle name="Normal 48 2 2 2 8" xfId="982" xr:uid="{00000000-0005-0000-0000-0000D93E0000}"/>
    <cellStyle name="Normal 48 2 2 2 8 2" xfId="12761" xr:uid="{00000000-0005-0000-0000-0000DA3E0000}"/>
    <cellStyle name="Normal 48 2 2 2 8 2 2" xfId="36330" xr:uid="{00000000-0005-0000-0000-0000DB3E0000}"/>
    <cellStyle name="Normal 48 2 2 2 8 3" xfId="6873" xr:uid="{00000000-0005-0000-0000-0000DC3E0000}"/>
    <cellStyle name="Normal 48 2 2 2 8 3 2" xfId="30442" xr:uid="{00000000-0005-0000-0000-0000DD3E0000}"/>
    <cellStyle name="Normal 48 2 2 2 8 4" xfId="18649" xr:uid="{00000000-0005-0000-0000-0000DE3E0000}"/>
    <cellStyle name="Normal 48 2 2 2 8 5" xfId="24554" xr:uid="{00000000-0005-0000-0000-0000DF3E0000}"/>
    <cellStyle name="Normal 48 2 2 2 9" xfId="1721" xr:uid="{00000000-0005-0000-0000-0000E03E0000}"/>
    <cellStyle name="Normal 48 2 2 2 9 2" xfId="13497" xr:uid="{00000000-0005-0000-0000-0000E13E0000}"/>
    <cellStyle name="Normal 48 2 2 2 9 2 2" xfId="37066" xr:uid="{00000000-0005-0000-0000-0000E23E0000}"/>
    <cellStyle name="Normal 48 2 2 2 9 3" xfId="7609" xr:uid="{00000000-0005-0000-0000-0000E33E0000}"/>
    <cellStyle name="Normal 48 2 2 2 9 3 2" xfId="31178" xr:uid="{00000000-0005-0000-0000-0000E43E0000}"/>
    <cellStyle name="Normal 48 2 2 2 9 4" xfId="19385" xr:uid="{00000000-0005-0000-0000-0000E53E0000}"/>
    <cellStyle name="Normal 48 2 2 2 9 5" xfId="25290" xr:uid="{00000000-0005-0000-0000-0000E63E0000}"/>
    <cellStyle name="Normal 48 2 2 20" xfId="41470" xr:uid="{00000000-0005-0000-0000-0000E73E0000}"/>
    <cellStyle name="Normal 48 2 2 3" xfId="221" xr:uid="{00000000-0005-0000-0000-0000E83E0000}"/>
    <cellStyle name="Normal 48 2 2 3 10" xfId="3205" xr:uid="{00000000-0005-0000-0000-0000E93E0000}"/>
    <cellStyle name="Normal 48 2 2 3 10 2" xfId="14981" xr:uid="{00000000-0005-0000-0000-0000EA3E0000}"/>
    <cellStyle name="Normal 48 2 2 3 10 2 2" xfId="38550" xr:uid="{00000000-0005-0000-0000-0000EB3E0000}"/>
    <cellStyle name="Normal 48 2 2 3 10 3" xfId="9093" xr:uid="{00000000-0005-0000-0000-0000EC3E0000}"/>
    <cellStyle name="Normal 48 2 2 3 10 3 2" xfId="32662" xr:uid="{00000000-0005-0000-0000-0000ED3E0000}"/>
    <cellStyle name="Normal 48 2 2 3 10 4" xfId="20869" xr:uid="{00000000-0005-0000-0000-0000EE3E0000}"/>
    <cellStyle name="Normal 48 2 2 3 10 5" xfId="26774" xr:uid="{00000000-0005-0000-0000-0000EF3E0000}"/>
    <cellStyle name="Normal 48 2 2 3 11" xfId="3941" xr:uid="{00000000-0005-0000-0000-0000F03E0000}"/>
    <cellStyle name="Normal 48 2 2 3 11 2" xfId="15717" xr:uid="{00000000-0005-0000-0000-0000F13E0000}"/>
    <cellStyle name="Normal 48 2 2 3 11 2 2" xfId="39286" xr:uid="{00000000-0005-0000-0000-0000F23E0000}"/>
    <cellStyle name="Normal 48 2 2 3 11 3" xfId="9829" xr:uid="{00000000-0005-0000-0000-0000F33E0000}"/>
    <cellStyle name="Normal 48 2 2 3 11 3 2" xfId="33398" xr:uid="{00000000-0005-0000-0000-0000F43E0000}"/>
    <cellStyle name="Normal 48 2 2 3 11 4" xfId="21605" xr:uid="{00000000-0005-0000-0000-0000F53E0000}"/>
    <cellStyle name="Normal 48 2 2 3 11 5" xfId="27510" xr:uid="{00000000-0005-0000-0000-0000F63E0000}"/>
    <cellStyle name="Normal 48 2 2 3 12" xfId="4677" xr:uid="{00000000-0005-0000-0000-0000F73E0000}"/>
    <cellStyle name="Normal 48 2 2 3 12 2" xfId="16453" xr:uid="{00000000-0005-0000-0000-0000F83E0000}"/>
    <cellStyle name="Normal 48 2 2 3 12 2 2" xfId="40022" xr:uid="{00000000-0005-0000-0000-0000F93E0000}"/>
    <cellStyle name="Normal 48 2 2 3 12 3" xfId="10565" xr:uid="{00000000-0005-0000-0000-0000FA3E0000}"/>
    <cellStyle name="Normal 48 2 2 3 12 3 2" xfId="34134" xr:uid="{00000000-0005-0000-0000-0000FB3E0000}"/>
    <cellStyle name="Normal 48 2 2 3 12 4" xfId="22341" xr:uid="{00000000-0005-0000-0000-0000FC3E0000}"/>
    <cellStyle name="Normal 48 2 2 3 12 5" xfId="28246" xr:uid="{00000000-0005-0000-0000-0000FD3E0000}"/>
    <cellStyle name="Normal 48 2 2 3 13" xfId="5413" xr:uid="{00000000-0005-0000-0000-0000FE3E0000}"/>
    <cellStyle name="Normal 48 2 2 3 13 2" xfId="17189" xr:uid="{00000000-0005-0000-0000-0000FF3E0000}"/>
    <cellStyle name="Normal 48 2 2 3 13 2 2" xfId="40758" xr:uid="{00000000-0005-0000-0000-0000003F0000}"/>
    <cellStyle name="Normal 48 2 2 3 13 3" xfId="11301" xr:uid="{00000000-0005-0000-0000-0000013F0000}"/>
    <cellStyle name="Normal 48 2 2 3 13 3 2" xfId="34870" xr:uid="{00000000-0005-0000-0000-0000023F0000}"/>
    <cellStyle name="Normal 48 2 2 3 13 4" xfId="23077" xr:uid="{00000000-0005-0000-0000-0000033F0000}"/>
    <cellStyle name="Normal 48 2 2 3 13 5" xfId="28982" xr:uid="{00000000-0005-0000-0000-0000043F0000}"/>
    <cellStyle name="Normal 48 2 2 3 14" xfId="12037" xr:uid="{00000000-0005-0000-0000-0000053F0000}"/>
    <cellStyle name="Normal 48 2 2 3 14 2" xfId="35606" xr:uid="{00000000-0005-0000-0000-0000063F0000}"/>
    <cellStyle name="Normal 48 2 2 3 15" xfId="6149" xr:uid="{00000000-0005-0000-0000-0000073F0000}"/>
    <cellStyle name="Normal 48 2 2 3 15 2" xfId="29718" xr:uid="{00000000-0005-0000-0000-0000083F0000}"/>
    <cellStyle name="Normal 48 2 2 3 16" xfId="17925" xr:uid="{00000000-0005-0000-0000-0000093F0000}"/>
    <cellStyle name="Normal 48 2 2 3 17" xfId="23830" xr:uid="{00000000-0005-0000-0000-00000A3F0000}"/>
    <cellStyle name="Normal 48 2 2 3 18" xfId="41494" xr:uid="{00000000-0005-0000-0000-00000B3F0000}"/>
    <cellStyle name="Normal 48 2 2 3 2" xfId="317" xr:uid="{00000000-0005-0000-0000-00000C3F0000}"/>
    <cellStyle name="Normal 48 2 2 3 2 10" xfId="4773" xr:uid="{00000000-0005-0000-0000-00000D3F0000}"/>
    <cellStyle name="Normal 48 2 2 3 2 10 2" xfId="16549" xr:uid="{00000000-0005-0000-0000-00000E3F0000}"/>
    <cellStyle name="Normal 48 2 2 3 2 10 2 2" xfId="40118" xr:uid="{00000000-0005-0000-0000-00000F3F0000}"/>
    <cellStyle name="Normal 48 2 2 3 2 10 3" xfId="10661" xr:uid="{00000000-0005-0000-0000-0000103F0000}"/>
    <cellStyle name="Normal 48 2 2 3 2 10 3 2" xfId="34230" xr:uid="{00000000-0005-0000-0000-0000113F0000}"/>
    <cellStyle name="Normal 48 2 2 3 2 10 4" xfId="22437" xr:uid="{00000000-0005-0000-0000-0000123F0000}"/>
    <cellStyle name="Normal 48 2 2 3 2 10 5" xfId="28342" xr:uid="{00000000-0005-0000-0000-0000133F0000}"/>
    <cellStyle name="Normal 48 2 2 3 2 11" xfId="5509" xr:uid="{00000000-0005-0000-0000-0000143F0000}"/>
    <cellStyle name="Normal 48 2 2 3 2 11 2" xfId="17285" xr:uid="{00000000-0005-0000-0000-0000153F0000}"/>
    <cellStyle name="Normal 48 2 2 3 2 11 2 2" xfId="40854" xr:uid="{00000000-0005-0000-0000-0000163F0000}"/>
    <cellStyle name="Normal 48 2 2 3 2 11 3" xfId="11397" xr:uid="{00000000-0005-0000-0000-0000173F0000}"/>
    <cellStyle name="Normal 48 2 2 3 2 11 3 2" xfId="34966" xr:uid="{00000000-0005-0000-0000-0000183F0000}"/>
    <cellStyle name="Normal 48 2 2 3 2 11 4" xfId="23173" xr:uid="{00000000-0005-0000-0000-0000193F0000}"/>
    <cellStyle name="Normal 48 2 2 3 2 11 5" xfId="29078" xr:uid="{00000000-0005-0000-0000-00001A3F0000}"/>
    <cellStyle name="Normal 48 2 2 3 2 12" xfId="12133" xr:uid="{00000000-0005-0000-0000-00001B3F0000}"/>
    <cellStyle name="Normal 48 2 2 3 2 12 2" xfId="35702" xr:uid="{00000000-0005-0000-0000-00001C3F0000}"/>
    <cellStyle name="Normal 48 2 2 3 2 13" xfId="6245" xr:uid="{00000000-0005-0000-0000-00001D3F0000}"/>
    <cellStyle name="Normal 48 2 2 3 2 13 2" xfId="29814" xr:uid="{00000000-0005-0000-0000-00001E3F0000}"/>
    <cellStyle name="Normal 48 2 2 3 2 14" xfId="18021" xr:uid="{00000000-0005-0000-0000-00001F3F0000}"/>
    <cellStyle name="Normal 48 2 2 3 2 15" xfId="23926" xr:uid="{00000000-0005-0000-0000-0000203F0000}"/>
    <cellStyle name="Normal 48 2 2 3 2 16" xfId="41590" xr:uid="{00000000-0005-0000-0000-0000213F0000}"/>
    <cellStyle name="Normal 48 2 2 3 2 2" xfId="408" xr:uid="{00000000-0005-0000-0000-0000223F0000}"/>
    <cellStyle name="Normal 48 2 2 3 2 2 10" xfId="12212" xr:uid="{00000000-0005-0000-0000-0000233F0000}"/>
    <cellStyle name="Normal 48 2 2 3 2 2 10 2" xfId="35781" xr:uid="{00000000-0005-0000-0000-0000243F0000}"/>
    <cellStyle name="Normal 48 2 2 3 2 2 11" xfId="6324" xr:uid="{00000000-0005-0000-0000-0000253F0000}"/>
    <cellStyle name="Normal 48 2 2 3 2 2 11 2" xfId="29893" xr:uid="{00000000-0005-0000-0000-0000263F0000}"/>
    <cellStyle name="Normal 48 2 2 3 2 2 12" xfId="18100" xr:uid="{00000000-0005-0000-0000-0000273F0000}"/>
    <cellStyle name="Normal 48 2 2 3 2 2 13" xfId="24005" xr:uid="{00000000-0005-0000-0000-0000283F0000}"/>
    <cellStyle name="Normal 48 2 2 3 2 2 14" xfId="41669" xr:uid="{00000000-0005-0000-0000-0000293F0000}"/>
    <cellStyle name="Normal 48 2 2 3 2 2 2" xfId="853" xr:uid="{00000000-0005-0000-0000-00002A3F0000}"/>
    <cellStyle name="Normal 48 2 2 3 2 2 2 10" xfId="6766" xr:uid="{00000000-0005-0000-0000-00002B3F0000}"/>
    <cellStyle name="Normal 48 2 2 3 2 2 2 10 2" xfId="30335" xr:uid="{00000000-0005-0000-0000-00002C3F0000}"/>
    <cellStyle name="Normal 48 2 2 3 2 2 2 11" xfId="18542" xr:uid="{00000000-0005-0000-0000-00002D3F0000}"/>
    <cellStyle name="Normal 48 2 2 3 2 2 2 12" xfId="24447" xr:uid="{00000000-0005-0000-0000-00002E3F0000}"/>
    <cellStyle name="Normal 48 2 2 3 2 2 2 13" xfId="42111" xr:uid="{00000000-0005-0000-0000-00002F3F0000}"/>
    <cellStyle name="Normal 48 2 2 3 2 2 2 2" xfId="1613" xr:uid="{00000000-0005-0000-0000-0000303F0000}"/>
    <cellStyle name="Normal 48 2 2 3 2 2 2 2 2" xfId="13390" xr:uid="{00000000-0005-0000-0000-0000313F0000}"/>
    <cellStyle name="Normal 48 2 2 3 2 2 2 2 2 2" xfId="36959" xr:uid="{00000000-0005-0000-0000-0000323F0000}"/>
    <cellStyle name="Normal 48 2 2 3 2 2 2 2 3" xfId="7502" xr:uid="{00000000-0005-0000-0000-0000333F0000}"/>
    <cellStyle name="Normal 48 2 2 3 2 2 2 2 3 2" xfId="31071" xr:uid="{00000000-0005-0000-0000-0000343F0000}"/>
    <cellStyle name="Normal 48 2 2 3 2 2 2 2 4" xfId="19278" xr:uid="{00000000-0005-0000-0000-0000353F0000}"/>
    <cellStyle name="Normal 48 2 2 3 2 2 2 2 5" xfId="25183" xr:uid="{00000000-0005-0000-0000-0000363F0000}"/>
    <cellStyle name="Normal 48 2 2 3 2 2 2 3" xfId="2350" xr:uid="{00000000-0005-0000-0000-0000373F0000}"/>
    <cellStyle name="Normal 48 2 2 3 2 2 2 3 2" xfId="14126" xr:uid="{00000000-0005-0000-0000-0000383F0000}"/>
    <cellStyle name="Normal 48 2 2 3 2 2 2 3 2 2" xfId="37695" xr:uid="{00000000-0005-0000-0000-0000393F0000}"/>
    <cellStyle name="Normal 48 2 2 3 2 2 2 3 3" xfId="8238" xr:uid="{00000000-0005-0000-0000-00003A3F0000}"/>
    <cellStyle name="Normal 48 2 2 3 2 2 2 3 3 2" xfId="31807" xr:uid="{00000000-0005-0000-0000-00003B3F0000}"/>
    <cellStyle name="Normal 48 2 2 3 2 2 2 3 4" xfId="20014" xr:uid="{00000000-0005-0000-0000-00003C3F0000}"/>
    <cellStyle name="Normal 48 2 2 3 2 2 2 3 5" xfId="25919" xr:uid="{00000000-0005-0000-0000-00003D3F0000}"/>
    <cellStyle name="Normal 48 2 2 3 2 2 2 4" xfId="3086" xr:uid="{00000000-0005-0000-0000-00003E3F0000}"/>
    <cellStyle name="Normal 48 2 2 3 2 2 2 4 2" xfId="14862" xr:uid="{00000000-0005-0000-0000-00003F3F0000}"/>
    <cellStyle name="Normal 48 2 2 3 2 2 2 4 2 2" xfId="38431" xr:uid="{00000000-0005-0000-0000-0000403F0000}"/>
    <cellStyle name="Normal 48 2 2 3 2 2 2 4 3" xfId="8974" xr:uid="{00000000-0005-0000-0000-0000413F0000}"/>
    <cellStyle name="Normal 48 2 2 3 2 2 2 4 3 2" xfId="32543" xr:uid="{00000000-0005-0000-0000-0000423F0000}"/>
    <cellStyle name="Normal 48 2 2 3 2 2 2 4 4" xfId="20750" xr:uid="{00000000-0005-0000-0000-0000433F0000}"/>
    <cellStyle name="Normal 48 2 2 3 2 2 2 4 5" xfId="26655" xr:uid="{00000000-0005-0000-0000-0000443F0000}"/>
    <cellStyle name="Normal 48 2 2 3 2 2 2 5" xfId="3822" xr:uid="{00000000-0005-0000-0000-0000453F0000}"/>
    <cellStyle name="Normal 48 2 2 3 2 2 2 5 2" xfId="15598" xr:uid="{00000000-0005-0000-0000-0000463F0000}"/>
    <cellStyle name="Normal 48 2 2 3 2 2 2 5 2 2" xfId="39167" xr:uid="{00000000-0005-0000-0000-0000473F0000}"/>
    <cellStyle name="Normal 48 2 2 3 2 2 2 5 3" xfId="9710" xr:uid="{00000000-0005-0000-0000-0000483F0000}"/>
    <cellStyle name="Normal 48 2 2 3 2 2 2 5 3 2" xfId="33279" xr:uid="{00000000-0005-0000-0000-0000493F0000}"/>
    <cellStyle name="Normal 48 2 2 3 2 2 2 5 4" xfId="21486" xr:uid="{00000000-0005-0000-0000-00004A3F0000}"/>
    <cellStyle name="Normal 48 2 2 3 2 2 2 5 5" xfId="27391" xr:uid="{00000000-0005-0000-0000-00004B3F0000}"/>
    <cellStyle name="Normal 48 2 2 3 2 2 2 6" xfId="4558" xr:uid="{00000000-0005-0000-0000-00004C3F0000}"/>
    <cellStyle name="Normal 48 2 2 3 2 2 2 6 2" xfId="16334" xr:uid="{00000000-0005-0000-0000-00004D3F0000}"/>
    <cellStyle name="Normal 48 2 2 3 2 2 2 6 2 2" xfId="39903" xr:uid="{00000000-0005-0000-0000-00004E3F0000}"/>
    <cellStyle name="Normal 48 2 2 3 2 2 2 6 3" xfId="10446" xr:uid="{00000000-0005-0000-0000-00004F3F0000}"/>
    <cellStyle name="Normal 48 2 2 3 2 2 2 6 3 2" xfId="34015" xr:uid="{00000000-0005-0000-0000-0000503F0000}"/>
    <cellStyle name="Normal 48 2 2 3 2 2 2 6 4" xfId="22222" xr:uid="{00000000-0005-0000-0000-0000513F0000}"/>
    <cellStyle name="Normal 48 2 2 3 2 2 2 6 5" xfId="28127" xr:uid="{00000000-0005-0000-0000-0000523F0000}"/>
    <cellStyle name="Normal 48 2 2 3 2 2 2 7" xfId="5294" xr:uid="{00000000-0005-0000-0000-0000533F0000}"/>
    <cellStyle name="Normal 48 2 2 3 2 2 2 7 2" xfId="17070" xr:uid="{00000000-0005-0000-0000-0000543F0000}"/>
    <cellStyle name="Normal 48 2 2 3 2 2 2 7 2 2" xfId="40639" xr:uid="{00000000-0005-0000-0000-0000553F0000}"/>
    <cellStyle name="Normal 48 2 2 3 2 2 2 7 3" xfId="11182" xr:uid="{00000000-0005-0000-0000-0000563F0000}"/>
    <cellStyle name="Normal 48 2 2 3 2 2 2 7 3 2" xfId="34751" xr:uid="{00000000-0005-0000-0000-0000573F0000}"/>
    <cellStyle name="Normal 48 2 2 3 2 2 2 7 4" xfId="22958" xr:uid="{00000000-0005-0000-0000-0000583F0000}"/>
    <cellStyle name="Normal 48 2 2 3 2 2 2 7 5" xfId="28863" xr:uid="{00000000-0005-0000-0000-0000593F0000}"/>
    <cellStyle name="Normal 48 2 2 3 2 2 2 8" xfId="6030" xr:uid="{00000000-0005-0000-0000-00005A3F0000}"/>
    <cellStyle name="Normal 48 2 2 3 2 2 2 8 2" xfId="17806" xr:uid="{00000000-0005-0000-0000-00005B3F0000}"/>
    <cellStyle name="Normal 48 2 2 3 2 2 2 8 2 2" xfId="41375" xr:uid="{00000000-0005-0000-0000-00005C3F0000}"/>
    <cellStyle name="Normal 48 2 2 3 2 2 2 8 3" xfId="11918" xr:uid="{00000000-0005-0000-0000-00005D3F0000}"/>
    <cellStyle name="Normal 48 2 2 3 2 2 2 8 3 2" xfId="35487" xr:uid="{00000000-0005-0000-0000-00005E3F0000}"/>
    <cellStyle name="Normal 48 2 2 3 2 2 2 8 4" xfId="23694" xr:uid="{00000000-0005-0000-0000-00005F3F0000}"/>
    <cellStyle name="Normal 48 2 2 3 2 2 2 8 5" xfId="29599" xr:uid="{00000000-0005-0000-0000-0000603F0000}"/>
    <cellStyle name="Normal 48 2 2 3 2 2 2 9" xfId="12654" xr:uid="{00000000-0005-0000-0000-0000613F0000}"/>
    <cellStyle name="Normal 48 2 2 3 2 2 2 9 2" xfId="36223" xr:uid="{00000000-0005-0000-0000-0000623F0000}"/>
    <cellStyle name="Normal 48 2 2 3 2 2 3" xfId="1170" xr:uid="{00000000-0005-0000-0000-0000633F0000}"/>
    <cellStyle name="Normal 48 2 2 3 2 2 3 2" xfId="12948" xr:uid="{00000000-0005-0000-0000-0000643F0000}"/>
    <cellStyle name="Normal 48 2 2 3 2 2 3 2 2" xfId="36517" xr:uid="{00000000-0005-0000-0000-0000653F0000}"/>
    <cellStyle name="Normal 48 2 2 3 2 2 3 3" xfId="7060" xr:uid="{00000000-0005-0000-0000-0000663F0000}"/>
    <cellStyle name="Normal 48 2 2 3 2 2 3 3 2" xfId="30629" xr:uid="{00000000-0005-0000-0000-0000673F0000}"/>
    <cellStyle name="Normal 48 2 2 3 2 2 3 4" xfId="18836" xr:uid="{00000000-0005-0000-0000-0000683F0000}"/>
    <cellStyle name="Normal 48 2 2 3 2 2 3 5" xfId="24741" xr:uid="{00000000-0005-0000-0000-0000693F0000}"/>
    <cellStyle name="Normal 48 2 2 3 2 2 4" xfId="1908" xr:uid="{00000000-0005-0000-0000-00006A3F0000}"/>
    <cellStyle name="Normal 48 2 2 3 2 2 4 2" xfId="13684" xr:uid="{00000000-0005-0000-0000-00006B3F0000}"/>
    <cellStyle name="Normal 48 2 2 3 2 2 4 2 2" xfId="37253" xr:uid="{00000000-0005-0000-0000-00006C3F0000}"/>
    <cellStyle name="Normal 48 2 2 3 2 2 4 3" xfId="7796" xr:uid="{00000000-0005-0000-0000-00006D3F0000}"/>
    <cellStyle name="Normal 48 2 2 3 2 2 4 3 2" xfId="31365" xr:uid="{00000000-0005-0000-0000-00006E3F0000}"/>
    <cellStyle name="Normal 48 2 2 3 2 2 4 4" xfId="19572" xr:uid="{00000000-0005-0000-0000-00006F3F0000}"/>
    <cellStyle name="Normal 48 2 2 3 2 2 4 5" xfId="25477" xr:uid="{00000000-0005-0000-0000-0000703F0000}"/>
    <cellStyle name="Normal 48 2 2 3 2 2 5" xfId="2644" xr:uid="{00000000-0005-0000-0000-0000713F0000}"/>
    <cellStyle name="Normal 48 2 2 3 2 2 5 2" xfId="14420" xr:uid="{00000000-0005-0000-0000-0000723F0000}"/>
    <cellStyle name="Normal 48 2 2 3 2 2 5 2 2" xfId="37989" xr:uid="{00000000-0005-0000-0000-0000733F0000}"/>
    <cellStyle name="Normal 48 2 2 3 2 2 5 3" xfId="8532" xr:uid="{00000000-0005-0000-0000-0000743F0000}"/>
    <cellStyle name="Normal 48 2 2 3 2 2 5 3 2" xfId="32101" xr:uid="{00000000-0005-0000-0000-0000753F0000}"/>
    <cellStyle name="Normal 48 2 2 3 2 2 5 4" xfId="20308" xr:uid="{00000000-0005-0000-0000-0000763F0000}"/>
    <cellStyle name="Normal 48 2 2 3 2 2 5 5" xfId="26213" xr:uid="{00000000-0005-0000-0000-0000773F0000}"/>
    <cellStyle name="Normal 48 2 2 3 2 2 6" xfId="3380" xr:uid="{00000000-0005-0000-0000-0000783F0000}"/>
    <cellStyle name="Normal 48 2 2 3 2 2 6 2" xfId="15156" xr:uid="{00000000-0005-0000-0000-0000793F0000}"/>
    <cellStyle name="Normal 48 2 2 3 2 2 6 2 2" xfId="38725" xr:uid="{00000000-0005-0000-0000-00007A3F0000}"/>
    <cellStyle name="Normal 48 2 2 3 2 2 6 3" xfId="9268" xr:uid="{00000000-0005-0000-0000-00007B3F0000}"/>
    <cellStyle name="Normal 48 2 2 3 2 2 6 3 2" xfId="32837" xr:uid="{00000000-0005-0000-0000-00007C3F0000}"/>
    <cellStyle name="Normal 48 2 2 3 2 2 6 4" xfId="21044" xr:uid="{00000000-0005-0000-0000-00007D3F0000}"/>
    <cellStyle name="Normal 48 2 2 3 2 2 6 5" xfId="26949" xr:uid="{00000000-0005-0000-0000-00007E3F0000}"/>
    <cellStyle name="Normal 48 2 2 3 2 2 7" xfId="4116" xr:uid="{00000000-0005-0000-0000-00007F3F0000}"/>
    <cellStyle name="Normal 48 2 2 3 2 2 7 2" xfId="15892" xr:uid="{00000000-0005-0000-0000-0000803F0000}"/>
    <cellStyle name="Normal 48 2 2 3 2 2 7 2 2" xfId="39461" xr:uid="{00000000-0005-0000-0000-0000813F0000}"/>
    <cellStyle name="Normal 48 2 2 3 2 2 7 3" xfId="10004" xr:uid="{00000000-0005-0000-0000-0000823F0000}"/>
    <cellStyle name="Normal 48 2 2 3 2 2 7 3 2" xfId="33573" xr:uid="{00000000-0005-0000-0000-0000833F0000}"/>
    <cellStyle name="Normal 48 2 2 3 2 2 7 4" xfId="21780" xr:uid="{00000000-0005-0000-0000-0000843F0000}"/>
    <cellStyle name="Normal 48 2 2 3 2 2 7 5" xfId="27685" xr:uid="{00000000-0005-0000-0000-0000853F0000}"/>
    <cellStyle name="Normal 48 2 2 3 2 2 8" xfId="4852" xr:uid="{00000000-0005-0000-0000-0000863F0000}"/>
    <cellStyle name="Normal 48 2 2 3 2 2 8 2" xfId="16628" xr:uid="{00000000-0005-0000-0000-0000873F0000}"/>
    <cellStyle name="Normal 48 2 2 3 2 2 8 2 2" xfId="40197" xr:uid="{00000000-0005-0000-0000-0000883F0000}"/>
    <cellStyle name="Normal 48 2 2 3 2 2 8 3" xfId="10740" xr:uid="{00000000-0005-0000-0000-0000893F0000}"/>
    <cellStyle name="Normal 48 2 2 3 2 2 8 3 2" xfId="34309" xr:uid="{00000000-0005-0000-0000-00008A3F0000}"/>
    <cellStyle name="Normal 48 2 2 3 2 2 8 4" xfId="22516" xr:uid="{00000000-0005-0000-0000-00008B3F0000}"/>
    <cellStyle name="Normal 48 2 2 3 2 2 8 5" xfId="28421" xr:uid="{00000000-0005-0000-0000-00008C3F0000}"/>
    <cellStyle name="Normal 48 2 2 3 2 2 9" xfId="5588" xr:uid="{00000000-0005-0000-0000-00008D3F0000}"/>
    <cellStyle name="Normal 48 2 2 3 2 2 9 2" xfId="17364" xr:uid="{00000000-0005-0000-0000-00008E3F0000}"/>
    <cellStyle name="Normal 48 2 2 3 2 2 9 2 2" xfId="40933" xr:uid="{00000000-0005-0000-0000-00008F3F0000}"/>
    <cellStyle name="Normal 48 2 2 3 2 2 9 3" xfId="11476" xr:uid="{00000000-0005-0000-0000-0000903F0000}"/>
    <cellStyle name="Normal 48 2 2 3 2 2 9 3 2" xfId="35045" xr:uid="{00000000-0005-0000-0000-0000913F0000}"/>
    <cellStyle name="Normal 48 2 2 3 2 2 9 4" xfId="23252" xr:uid="{00000000-0005-0000-0000-0000923F0000}"/>
    <cellStyle name="Normal 48 2 2 3 2 2 9 5" xfId="29157" xr:uid="{00000000-0005-0000-0000-0000933F0000}"/>
    <cellStyle name="Normal 48 2 2 3 2 3" xfId="773" xr:uid="{00000000-0005-0000-0000-0000943F0000}"/>
    <cellStyle name="Normal 48 2 2 3 2 3 10" xfId="6687" xr:uid="{00000000-0005-0000-0000-0000953F0000}"/>
    <cellStyle name="Normal 48 2 2 3 2 3 10 2" xfId="30256" xr:uid="{00000000-0005-0000-0000-0000963F0000}"/>
    <cellStyle name="Normal 48 2 2 3 2 3 11" xfId="18463" xr:uid="{00000000-0005-0000-0000-0000973F0000}"/>
    <cellStyle name="Normal 48 2 2 3 2 3 12" xfId="24368" xr:uid="{00000000-0005-0000-0000-0000983F0000}"/>
    <cellStyle name="Normal 48 2 2 3 2 3 13" xfId="42032" xr:uid="{00000000-0005-0000-0000-0000993F0000}"/>
    <cellStyle name="Normal 48 2 2 3 2 3 2" xfId="1534" xr:uid="{00000000-0005-0000-0000-00009A3F0000}"/>
    <cellStyle name="Normal 48 2 2 3 2 3 2 2" xfId="13311" xr:uid="{00000000-0005-0000-0000-00009B3F0000}"/>
    <cellStyle name="Normal 48 2 2 3 2 3 2 2 2" xfId="36880" xr:uid="{00000000-0005-0000-0000-00009C3F0000}"/>
    <cellStyle name="Normal 48 2 2 3 2 3 2 3" xfId="7423" xr:uid="{00000000-0005-0000-0000-00009D3F0000}"/>
    <cellStyle name="Normal 48 2 2 3 2 3 2 3 2" xfId="30992" xr:uid="{00000000-0005-0000-0000-00009E3F0000}"/>
    <cellStyle name="Normal 48 2 2 3 2 3 2 4" xfId="19199" xr:uid="{00000000-0005-0000-0000-00009F3F0000}"/>
    <cellStyle name="Normal 48 2 2 3 2 3 2 5" xfId="25104" xr:uid="{00000000-0005-0000-0000-0000A03F0000}"/>
    <cellStyle name="Normal 48 2 2 3 2 3 3" xfId="2271" xr:uid="{00000000-0005-0000-0000-0000A13F0000}"/>
    <cellStyle name="Normal 48 2 2 3 2 3 3 2" xfId="14047" xr:uid="{00000000-0005-0000-0000-0000A23F0000}"/>
    <cellStyle name="Normal 48 2 2 3 2 3 3 2 2" xfId="37616" xr:uid="{00000000-0005-0000-0000-0000A33F0000}"/>
    <cellStyle name="Normal 48 2 2 3 2 3 3 3" xfId="8159" xr:uid="{00000000-0005-0000-0000-0000A43F0000}"/>
    <cellStyle name="Normal 48 2 2 3 2 3 3 3 2" xfId="31728" xr:uid="{00000000-0005-0000-0000-0000A53F0000}"/>
    <cellStyle name="Normal 48 2 2 3 2 3 3 4" xfId="19935" xr:uid="{00000000-0005-0000-0000-0000A63F0000}"/>
    <cellStyle name="Normal 48 2 2 3 2 3 3 5" xfId="25840" xr:uid="{00000000-0005-0000-0000-0000A73F0000}"/>
    <cellStyle name="Normal 48 2 2 3 2 3 4" xfId="3007" xr:uid="{00000000-0005-0000-0000-0000A83F0000}"/>
    <cellStyle name="Normal 48 2 2 3 2 3 4 2" xfId="14783" xr:uid="{00000000-0005-0000-0000-0000A93F0000}"/>
    <cellStyle name="Normal 48 2 2 3 2 3 4 2 2" xfId="38352" xr:uid="{00000000-0005-0000-0000-0000AA3F0000}"/>
    <cellStyle name="Normal 48 2 2 3 2 3 4 3" xfId="8895" xr:uid="{00000000-0005-0000-0000-0000AB3F0000}"/>
    <cellStyle name="Normal 48 2 2 3 2 3 4 3 2" xfId="32464" xr:uid="{00000000-0005-0000-0000-0000AC3F0000}"/>
    <cellStyle name="Normal 48 2 2 3 2 3 4 4" xfId="20671" xr:uid="{00000000-0005-0000-0000-0000AD3F0000}"/>
    <cellStyle name="Normal 48 2 2 3 2 3 4 5" xfId="26576" xr:uid="{00000000-0005-0000-0000-0000AE3F0000}"/>
    <cellStyle name="Normal 48 2 2 3 2 3 5" xfId="3743" xr:uid="{00000000-0005-0000-0000-0000AF3F0000}"/>
    <cellStyle name="Normal 48 2 2 3 2 3 5 2" xfId="15519" xr:uid="{00000000-0005-0000-0000-0000B03F0000}"/>
    <cellStyle name="Normal 48 2 2 3 2 3 5 2 2" xfId="39088" xr:uid="{00000000-0005-0000-0000-0000B13F0000}"/>
    <cellStyle name="Normal 48 2 2 3 2 3 5 3" xfId="9631" xr:uid="{00000000-0005-0000-0000-0000B23F0000}"/>
    <cellStyle name="Normal 48 2 2 3 2 3 5 3 2" xfId="33200" xr:uid="{00000000-0005-0000-0000-0000B33F0000}"/>
    <cellStyle name="Normal 48 2 2 3 2 3 5 4" xfId="21407" xr:uid="{00000000-0005-0000-0000-0000B43F0000}"/>
    <cellStyle name="Normal 48 2 2 3 2 3 5 5" xfId="27312" xr:uid="{00000000-0005-0000-0000-0000B53F0000}"/>
    <cellStyle name="Normal 48 2 2 3 2 3 6" xfId="4479" xr:uid="{00000000-0005-0000-0000-0000B63F0000}"/>
    <cellStyle name="Normal 48 2 2 3 2 3 6 2" xfId="16255" xr:uid="{00000000-0005-0000-0000-0000B73F0000}"/>
    <cellStyle name="Normal 48 2 2 3 2 3 6 2 2" xfId="39824" xr:uid="{00000000-0005-0000-0000-0000B83F0000}"/>
    <cellStyle name="Normal 48 2 2 3 2 3 6 3" xfId="10367" xr:uid="{00000000-0005-0000-0000-0000B93F0000}"/>
    <cellStyle name="Normal 48 2 2 3 2 3 6 3 2" xfId="33936" xr:uid="{00000000-0005-0000-0000-0000BA3F0000}"/>
    <cellStyle name="Normal 48 2 2 3 2 3 6 4" xfId="22143" xr:uid="{00000000-0005-0000-0000-0000BB3F0000}"/>
    <cellStyle name="Normal 48 2 2 3 2 3 6 5" xfId="28048" xr:uid="{00000000-0005-0000-0000-0000BC3F0000}"/>
    <cellStyle name="Normal 48 2 2 3 2 3 7" xfId="5215" xr:uid="{00000000-0005-0000-0000-0000BD3F0000}"/>
    <cellStyle name="Normal 48 2 2 3 2 3 7 2" xfId="16991" xr:uid="{00000000-0005-0000-0000-0000BE3F0000}"/>
    <cellStyle name="Normal 48 2 2 3 2 3 7 2 2" xfId="40560" xr:uid="{00000000-0005-0000-0000-0000BF3F0000}"/>
    <cellStyle name="Normal 48 2 2 3 2 3 7 3" xfId="11103" xr:uid="{00000000-0005-0000-0000-0000C03F0000}"/>
    <cellStyle name="Normal 48 2 2 3 2 3 7 3 2" xfId="34672" xr:uid="{00000000-0005-0000-0000-0000C13F0000}"/>
    <cellStyle name="Normal 48 2 2 3 2 3 7 4" xfId="22879" xr:uid="{00000000-0005-0000-0000-0000C23F0000}"/>
    <cellStyle name="Normal 48 2 2 3 2 3 7 5" xfId="28784" xr:uid="{00000000-0005-0000-0000-0000C33F0000}"/>
    <cellStyle name="Normal 48 2 2 3 2 3 8" xfId="5951" xr:uid="{00000000-0005-0000-0000-0000C43F0000}"/>
    <cellStyle name="Normal 48 2 2 3 2 3 8 2" xfId="17727" xr:uid="{00000000-0005-0000-0000-0000C53F0000}"/>
    <cellStyle name="Normal 48 2 2 3 2 3 8 2 2" xfId="41296" xr:uid="{00000000-0005-0000-0000-0000C63F0000}"/>
    <cellStyle name="Normal 48 2 2 3 2 3 8 3" xfId="11839" xr:uid="{00000000-0005-0000-0000-0000C73F0000}"/>
    <cellStyle name="Normal 48 2 2 3 2 3 8 3 2" xfId="35408" xr:uid="{00000000-0005-0000-0000-0000C83F0000}"/>
    <cellStyle name="Normal 48 2 2 3 2 3 8 4" xfId="23615" xr:uid="{00000000-0005-0000-0000-0000C93F0000}"/>
    <cellStyle name="Normal 48 2 2 3 2 3 8 5" xfId="29520" xr:uid="{00000000-0005-0000-0000-0000CA3F0000}"/>
    <cellStyle name="Normal 48 2 2 3 2 3 9" xfId="12575" xr:uid="{00000000-0005-0000-0000-0000CB3F0000}"/>
    <cellStyle name="Normal 48 2 2 3 2 3 9 2" xfId="36144" xr:uid="{00000000-0005-0000-0000-0000CC3F0000}"/>
    <cellStyle name="Normal 48 2 2 3 2 4" xfId="559" xr:uid="{00000000-0005-0000-0000-0000CD3F0000}"/>
    <cellStyle name="Normal 48 2 2 3 2 4 10" xfId="6473" xr:uid="{00000000-0005-0000-0000-0000CE3F0000}"/>
    <cellStyle name="Normal 48 2 2 3 2 4 10 2" xfId="30042" xr:uid="{00000000-0005-0000-0000-0000CF3F0000}"/>
    <cellStyle name="Normal 48 2 2 3 2 4 11" xfId="18249" xr:uid="{00000000-0005-0000-0000-0000D03F0000}"/>
    <cellStyle name="Normal 48 2 2 3 2 4 12" xfId="24154" xr:uid="{00000000-0005-0000-0000-0000D13F0000}"/>
    <cellStyle name="Normal 48 2 2 3 2 4 13" xfId="41818" xr:uid="{00000000-0005-0000-0000-0000D23F0000}"/>
    <cellStyle name="Normal 48 2 2 3 2 4 2" xfId="1320" xr:uid="{00000000-0005-0000-0000-0000D33F0000}"/>
    <cellStyle name="Normal 48 2 2 3 2 4 2 2" xfId="13097" xr:uid="{00000000-0005-0000-0000-0000D43F0000}"/>
    <cellStyle name="Normal 48 2 2 3 2 4 2 2 2" xfId="36666" xr:uid="{00000000-0005-0000-0000-0000D53F0000}"/>
    <cellStyle name="Normal 48 2 2 3 2 4 2 3" xfId="7209" xr:uid="{00000000-0005-0000-0000-0000D63F0000}"/>
    <cellStyle name="Normal 48 2 2 3 2 4 2 3 2" xfId="30778" xr:uid="{00000000-0005-0000-0000-0000D73F0000}"/>
    <cellStyle name="Normal 48 2 2 3 2 4 2 4" xfId="18985" xr:uid="{00000000-0005-0000-0000-0000D83F0000}"/>
    <cellStyle name="Normal 48 2 2 3 2 4 2 5" xfId="24890" xr:uid="{00000000-0005-0000-0000-0000D93F0000}"/>
    <cellStyle name="Normal 48 2 2 3 2 4 3" xfId="2057" xr:uid="{00000000-0005-0000-0000-0000DA3F0000}"/>
    <cellStyle name="Normal 48 2 2 3 2 4 3 2" xfId="13833" xr:uid="{00000000-0005-0000-0000-0000DB3F0000}"/>
    <cellStyle name="Normal 48 2 2 3 2 4 3 2 2" xfId="37402" xr:uid="{00000000-0005-0000-0000-0000DC3F0000}"/>
    <cellStyle name="Normal 48 2 2 3 2 4 3 3" xfId="7945" xr:uid="{00000000-0005-0000-0000-0000DD3F0000}"/>
    <cellStyle name="Normal 48 2 2 3 2 4 3 3 2" xfId="31514" xr:uid="{00000000-0005-0000-0000-0000DE3F0000}"/>
    <cellStyle name="Normal 48 2 2 3 2 4 3 4" xfId="19721" xr:uid="{00000000-0005-0000-0000-0000DF3F0000}"/>
    <cellStyle name="Normal 48 2 2 3 2 4 3 5" xfId="25626" xr:uid="{00000000-0005-0000-0000-0000E03F0000}"/>
    <cellStyle name="Normal 48 2 2 3 2 4 4" xfId="2793" xr:uid="{00000000-0005-0000-0000-0000E13F0000}"/>
    <cellStyle name="Normal 48 2 2 3 2 4 4 2" xfId="14569" xr:uid="{00000000-0005-0000-0000-0000E23F0000}"/>
    <cellStyle name="Normal 48 2 2 3 2 4 4 2 2" xfId="38138" xr:uid="{00000000-0005-0000-0000-0000E33F0000}"/>
    <cellStyle name="Normal 48 2 2 3 2 4 4 3" xfId="8681" xr:uid="{00000000-0005-0000-0000-0000E43F0000}"/>
    <cellStyle name="Normal 48 2 2 3 2 4 4 3 2" xfId="32250" xr:uid="{00000000-0005-0000-0000-0000E53F0000}"/>
    <cellStyle name="Normal 48 2 2 3 2 4 4 4" xfId="20457" xr:uid="{00000000-0005-0000-0000-0000E63F0000}"/>
    <cellStyle name="Normal 48 2 2 3 2 4 4 5" xfId="26362" xr:uid="{00000000-0005-0000-0000-0000E73F0000}"/>
    <cellStyle name="Normal 48 2 2 3 2 4 5" xfId="3529" xr:uid="{00000000-0005-0000-0000-0000E83F0000}"/>
    <cellStyle name="Normal 48 2 2 3 2 4 5 2" xfId="15305" xr:uid="{00000000-0005-0000-0000-0000E93F0000}"/>
    <cellStyle name="Normal 48 2 2 3 2 4 5 2 2" xfId="38874" xr:uid="{00000000-0005-0000-0000-0000EA3F0000}"/>
    <cellStyle name="Normal 48 2 2 3 2 4 5 3" xfId="9417" xr:uid="{00000000-0005-0000-0000-0000EB3F0000}"/>
    <cellStyle name="Normal 48 2 2 3 2 4 5 3 2" xfId="32986" xr:uid="{00000000-0005-0000-0000-0000EC3F0000}"/>
    <cellStyle name="Normal 48 2 2 3 2 4 5 4" xfId="21193" xr:uid="{00000000-0005-0000-0000-0000ED3F0000}"/>
    <cellStyle name="Normal 48 2 2 3 2 4 5 5" xfId="27098" xr:uid="{00000000-0005-0000-0000-0000EE3F0000}"/>
    <cellStyle name="Normal 48 2 2 3 2 4 6" xfId="4265" xr:uid="{00000000-0005-0000-0000-0000EF3F0000}"/>
    <cellStyle name="Normal 48 2 2 3 2 4 6 2" xfId="16041" xr:uid="{00000000-0005-0000-0000-0000F03F0000}"/>
    <cellStyle name="Normal 48 2 2 3 2 4 6 2 2" xfId="39610" xr:uid="{00000000-0005-0000-0000-0000F13F0000}"/>
    <cellStyle name="Normal 48 2 2 3 2 4 6 3" xfId="10153" xr:uid="{00000000-0005-0000-0000-0000F23F0000}"/>
    <cellStyle name="Normal 48 2 2 3 2 4 6 3 2" xfId="33722" xr:uid="{00000000-0005-0000-0000-0000F33F0000}"/>
    <cellStyle name="Normal 48 2 2 3 2 4 6 4" xfId="21929" xr:uid="{00000000-0005-0000-0000-0000F43F0000}"/>
    <cellStyle name="Normal 48 2 2 3 2 4 6 5" xfId="27834" xr:uid="{00000000-0005-0000-0000-0000F53F0000}"/>
    <cellStyle name="Normal 48 2 2 3 2 4 7" xfId="5001" xr:uid="{00000000-0005-0000-0000-0000F63F0000}"/>
    <cellStyle name="Normal 48 2 2 3 2 4 7 2" xfId="16777" xr:uid="{00000000-0005-0000-0000-0000F73F0000}"/>
    <cellStyle name="Normal 48 2 2 3 2 4 7 2 2" xfId="40346" xr:uid="{00000000-0005-0000-0000-0000F83F0000}"/>
    <cellStyle name="Normal 48 2 2 3 2 4 7 3" xfId="10889" xr:uid="{00000000-0005-0000-0000-0000F93F0000}"/>
    <cellStyle name="Normal 48 2 2 3 2 4 7 3 2" xfId="34458" xr:uid="{00000000-0005-0000-0000-0000FA3F0000}"/>
    <cellStyle name="Normal 48 2 2 3 2 4 7 4" xfId="22665" xr:uid="{00000000-0005-0000-0000-0000FB3F0000}"/>
    <cellStyle name="Normal 48 2 2 3 2 4 7 5" xfId="28570" xr:uid="{00000000-0005-0000-0000-0000FC3F0000}"/>
    <cellStyle name="Normal 48 2 2 3 2 4 8" xfId="5737" xr:uid="{00000000-0005-0000-0000-0000FD3F0000}"/>
    <cellStyle name="Normal 48 2 2 3 2 4 8 2" xfId="17513" xr:uid="{00000000-0005-0000-0000-0000FE3F0000}"/>
    <cellStyle name="Normal 48 2 2 3 2 4 8 2 2" xfId="41082" xr:uid="{00000000-0005-0000-0000-0000FF3F0000}"/>
    <cellStyle name="Normal 48 2 2 3 2 4 8 3" xfId="11625" xr:uid="{00000000-0005-0000-0000-000000400000}"/>
    <cellStyle name="Normal 48 2 2 3 2 4 8 3 2" xfId="35194" xr:uid="{00000000-0005-0000-0000-000001400000}"/>
    <cellStyle name="Normal 48 2 2 3 2 4 8 4" xfId="23401" xr:uid="{00000000-0005-0000-0000-000002400000}"/>
    <cellStyle name="Normal 48 2 2 3 2 4 8 5" xfId="29306" xr:uid="{00000000-0005-0000-0000-000003400000}"/>
    <cellStyle name="Normal 48 2 2 3 2 4 9" xfId="12361" xr:uid="{00000000-0005-0000-0000-000004400000}"/>
    <cellStyle name="Normal 48 2 2 3 2 4 9 2" xfId="35930" xr:uid="{00000000-0005-0000-0000-000005400000}"/>
    <cellStyle name="Normal 48 2 2 3 2 5" xfId="1090" xr:uid="{00000000-0005-0000-0000-000006400000}"/>
    <cellStyle name="Normal 48 2 2 3 2 5 2" xfId="12869" xr:uid="{00000000-0005-0000-0000-000007400000}"/>
    <cellStyle name="Normal 48 2 2 3 2 5 2 2" xfId="36438" xr:uid="{00000000-0005-0000-0000-000008400000}"/>
    <cellStyle name="Normal 48 2 2 3 2 5 3" xfId="6981" xr:uid="{00000000-0005-0000-0000-000009400000}"/>
    <cellStyle name="Normal 48 2 2 3 2 5 3 2" xfId="30550" xr:uid="{00000000-0005-0000-0000-00000A400000}"/>
    <cellStyle name="Normal 48 2 2 3 2 5 4" xfId="18757" xr:uid="{00000000-0005-0000-0000-00000B400000}"/>
    <cellStyle name="Normal 48 2 2 3 2 5 5" xfId="24662" xr:uid="{00000000-0005-0000-0000-00000C400000}"/>
    <cellStyle name="Normal 48 2 2 3 2 6" xfId="1829" xr:uid="{00000000-0005-0000-0000-00000D400000}"/>
    <cellStyle name="Normal 48 2 2 3 2 6 2" xfId="13605" xr:uid="{00000000-0005-0000-0000-00000E400000}"/>
    <cellStyle name="Normal 48 2 2 3 2 6 2 2" xfId="37174" xr:uid="{00000000-0005-0000-0000-00000F400000}"/>
    <cellStyle name="Normal 48 2 2 3 2 6 3" xfId="7717" xr:uid="{00000000-0005-0000-0000-000010400000}"/>
    <cellStyle name="Normal 48 2 2 3 2 6 3 2" xfId="31286" xr:uid="{00000000-0005-0000-0000-000011400000}"/>
    <cellStyle name="Normal 48 2 2 3 2 6 4" xfId="19493" xr:uid="{00000000-0005-0000-0000-000012400000}"/>
    <cellStyle name="Normal 48 2 2 3 2 6 5" xfId="25398" xr:uid="{00000000-0005-0000-0000-000013400000}"/>
    <cellStyle name="Normal 48 2 2 3 2 7" xfId="2565" xr:uid="{00000000-0005-0000-0000-000014400000}"/>
    <cellStyle name="Normal 48 2 2 3 2 7 2" xfId="14341" xr:uid="{00000000-0005-0000-0000-000015400000}"/>
    <cellStyle name="Normal 48 2 2 3 2 7 2 2" xfId="37910" xr:uid="{00000000-0005-0000-0000-000016400000}"/>
    <cellStyle name="Normal 48 2 2 3 2 7 3" xfId="8453" xr:uid="{00000000-0005-0000-0000-000017400000}"/>
    <cellStyle name="Normal 48 2 2 3 2 7 3 2" xfId="32022" xr:uid="{00000000-0005-0000-0000-000018400000}"/>
    <cellStyle name="Normal 48 2 2 3 2 7 4" xfId="20229" xr:uid="{00000000-0005-0000-0000-000019400000}"/>
    <cellStyle name="Normal 48 2 2 3 2 7 5" xfId="26134" xr:uid="{00000000-0005-0000-0000-00001A400000}"/>
    <cellStyle name="Normal 48 2 2 3 2 8" xfId="3301" xr:uid="{00000000-0005-0000-0000-00001B400000}"/>
    <cellStyle name="Normal 48 2 2 3 2 8 2" xfId="15077" xr:uid="{00000000-0005-0000-0000-00001C400000}"/>
    <cellStyle name="Normal 48 2 2 3 2 8 2 2" xfId="38646" xr:uid="{00000000-0005-0000-0000-00001D400000}"/>
    <cellStyle name="Normal 48 2 2 3 2 8 3" xfId="9189" xr:uid="{00000000-0005-0000-0000-00001E400000}"/>
    <cellStyle name="Normal 48 2 2 3 2 8 3 2" xfId="32758" xr:uid="{00000000-0005-0000-0000-00001F400000}"/>
    <cellStyle name="Normal 48 2 2 3 2 8 4" xfId="20965" xr:uid="{00000000-0005-0000-0000-000020400000}"/>
    <cellStyle name="Normal 48 2 2 3 2 8 5" xfId="26870" xr:uid="{00000000-0005-0000-0000-000021400000}"/>
    <cellStyle name="Normal 48 2 2 3 2 9" xfId="4037" xr:uid="{00000000-0005-0000-0000-000022400000}"/>
    <cellStyle name="Normal 48 2 2 3 2 9 2" xfId="15813" xr:uid="{00000000-0005-0000-0000-000023400000}"/>
    <cellStyle name="Normal 48 2 2 3 2 9 2 2" xfId="39382" xr:uid="{00000000-0005-0000-0000-000024400000}"/>
    <cellStyle name="Normal 48 2 2 3 2 9 3" xfId="9925" xr:uid="{00000000-0005-0000-0000-000025400000}"/>
    <cellStyle name="Normal 48 2 2 3 2 9 3 2" xfId="33494" xr:uid="{00000000-0005-0000-0000-000026400000}"/>
    <cellStyle name="Normal 48 2 2 3 2 9 4" xfId="21701" xr:uid="{00000000-0005-0000-0000-000027400000}"/>
    <cellStyle name="Normal 48 2 2 3 2 9 5" xfId="27606" xr:uid="{00000000-0005-0000-0000-000028400000}"/>
    <cellStyle name="Normal 48 2 2 3 3" xfId="269" xr:uid="{00000000-0005-0000-0000-000029400000}"/>
    <cellStyle name="Normal 48 2 2 3 3 10" xfId="4725" xr:uid="{00000000-0005-0000-0000-00002A400000}"/>
    <cellStyle name="Normal 48 2 2 3 3 10 2" xfId="16501" xr:uid="{00000000-0005-0000-0000-00002B400000}"/>
    <cellStyle name="Normal 48 2 2 3 3 10 2 2" xfId="40070" xr:uid="{00000000-0005-0000-0000-00002C400000}"/>
    <cellStyle name="Normal 48 2 2 3 3 10 3" xfId="10613" xr:uid="{00000000-0005-0000-0000-00002D400000}"/>
    <cellStyle name="Normal 48 2 2 3 3 10 3 2" xfId="34182" xr:uid="{00000000-0005-0000-0000-00002E400000}"/>
    <cellStyle name="Normal 48 2 2 3 3 10 4" xfId="22389" xr:uid="{00000000-0005-0000-0000-00002F400000}"/>
    <cellStyle name="Normal 48 2 2 3 3 10 5" xfId="28294" xr:uid="{00000000-0005-0000-0000-000030400000}"/>
    <cellStyle name="Normal 48 2 2 3 3 11" xfId="5461" xr:uid="{00000000-0005-0000-0000-000031400000}"/>
    <cellStyle name="Normal 48 2 2 3 3 11 2" xfId="17237" xr:uid="{00000000-0005-0000-0000-000032400000}"/>
    <cellStyle name="Normal 48 2 2 3 3 11 2 2" xfId="40806" xr:uid="{00000000-0005-0000-0000-000033400000}"/>
    <cellStyle name="Normal 48 2 2 3 3 11 3" xfId="11349" xr:uid="{00000000-0005-0000-0000-000034400000}"/>
    <cellStyle name="Normal 48 2 2 3 3 11 3 2" xfId="34918" xr:uid="{00000000-0005-0000-0000-000035400000}"/>
    <cellStyle name="Normal 48 2 2 3 3 11 4" xfId="23125" xr:uid="{00000000-0005-0000-0000-000036400000}"/>
    <cellStyle name="Normal 48 2 2 3 3 11 5" xfId="29030" xr:uid="{00000000-0005-0000-0000-000037400000}"/>
    <cellStyle name="Normal 48 2 2 3 3 12" xfId="12085" xr:uid="{00000000-0005-0000-0000-000038400000}"/>
    <cellStyle name="Normal 48 2 2 3 3 12 2" xfId="35654" xr:uid="{00000000-0005-0000-0000-000039400000}"/>
    <cellStyle name="Normal 48 2 2 3 3 13" xfId="6197" xr:uid="{00000000-0005-0000-0000-00003A400000}"/>
    <cellStyle name="Normal 48 2 2 3 3 13 2" xfId="29766" xr:uid="{00000000-0005-0000-0000-00003B400000}"/>
    <cellStyle name="Normal 48 2 2 3 3 14" xfId="17973" xr:uid="{00000000-0005-0000-0000-00003C400000}"/>
    <cellStyle name="Normal 48 2 2 3 3 15" xfId="23878" xr:uid="{00000000-0005-0000-0000-00003D400000}"/>
    <cellStyle name="Normal 48 2 2 3 3 16" xfId="41542" xr:uid="{00000000-0005-0000-0000-00003E400000}"/>
    <cellStyle name="Normal 48 2 2 3 3 2" xfId="409" xr:uid="{00000000-0005-0000-0000-00003F400000}"/>
    <cellStyle name="Normal 48 2 2 3 3 2 10" xfId="12213" xr:uid="{00000000-0005-0000-0000-000040400000}"/>
    <cellStyle name="Normal 48 2 2 3 3 2 10 2" xfId="35782" xr:uid="{00000000-0005-0000-0000-000041400000}"/>
    <cellStyle name="Normal 48 2 2 3 3 2 11" xfId="6325" xr:uid="{00000000-0005-0000-0000-000042400000}"/>
    <cellStyle name="Normal 48 2 2 3 3 2 11 2" xfId="29894" xr:uid="{00000000-0005-0000-0000-000043400000}"/>
    <cellStyle name="Normal 48 2 2 3 3 2 12" xfId="18101" xr:uid="{00000000-0005-0000-0000-000044400000}"/>
    <cellStyle name="Normal 48 2 2 3 3 2 13" xfId="24006" xr:uid="{00000000-0005-0000-0000-000045400000}"/>
    <cellStyle name="Normal 48 2 2 3 3 2 14" xfId="41670" xr:uid="{00000000-0005-0000-0000-000046400000}"/>
    <cellStyle name="Normal 48 2 2 3 3 2 2" xfId="854" xr:uid="{00000000-0005-0000-0000-000047400000}"/>
    <cellStyle name="Normal 48 2 2 3 3 2 2 10" xfId="6767" xr:uid="{00000000-0005-0000-0000-000048400000}"/>
    <cellStyle name="Normal 48 2 2 3 3 2 2 10 2" xfId="30336" xr:uid="{00000000-0005-0000-0000-000049400000}"/>
    <cellStyle name="Normal 48 2 2 3 3 2 2 11" xfId="18543" xr:uid="{00000000-0005-0000-0000-00004A400000}"/>
    <cellStyle name="Normal 48 2 2 3 3 2 2 12" xfId="24448" xr:uid="{00000000-0005-0000-0000-00004B400000}"/>
    <cellStyle name="Normal 48 2 2 3 3 2 2 13" xfId="42112" xr:uid="{00000000-0005-0000-0000-00004C400000}"/>
    <cellStyle name="Normal 48 2 2 3 3 2 2 2" xfId="1614" xr:uid="{00000000-0005-0000-0000-00004D400000}"/>
    <cellStyle name="Normal 48 2 2 3 3 2 2 2 2" xfId="13391" xr:uid="{00000000-0005-0000-0000-00004E400000}"/>
    <cellStyle name="Normal 48 2 2 3 3 2 2 2 2 2" xfId="36960" xr:uid="{00000000-0005-0000-0000-00004F400000}"/>
    <cellStyle name="Normal 48 2 2 3 3 2 2 2 3" xfId="7503" xr:uid="{00000000-0005-0000-0000-000050400000}"/>
    <cellStyle name="Normal 48 2 2 3 3 2 2 2 3 2" xfId="31072" xr:uid="{00000000-0005-0000-0000-000051400000}"/>
    <cellStyle name="Normal 48 2 2 3 3 2 2 2 4" xfId="19279" xr:uid="{00000000-0005-0000-0000-000052400000}"/>
    <cellStyle name="Normal 48 2 2 3 3 2 2 2 5" xfId="25184" xr:uid="{00000000-0005-0000-0000-000053400000}"/>
    <cellStyle name="Normal 48 2 2 3 3 2 2 3" xfId="2351" xr:uid="{00000000-0005-0000-0000-000054400000}"/>
    <cellStyle name="Normal 48 2 2 3 3 2 2 3 2" xfId="14127" xr:uid="{00000000-0005-0000-0000-000055400000}"/>
    <cellStyle name="Normal 48 2 2 3 3 2 2 3 2 2" xfId="37696" xr:uid="{00000000-0005-0000-0000-000056400000}"/>
    <cellStyle name="Normal 48 2 2 3 3 2 2 3 3" xfId="8239" xr:uid="{00000000-0005-0000-0000-000057400000}"/>
    <cellStyle name="Normal 48 2 2 3 3 2 2 3 3 2" xfId="31808" xr:uid="{00000000-0005-0000-0000-000058400000}"/>
    <cellStyle name="Normal 48 2 2 3 3 2 2 3 4" xfId="20015" xr:uid="{00000000-0005-0000-0000-000059400000}"/>
    <cellStyle name="Normal 48 2 2 3 3 2 2 3 5" xfId="25920" xr:uid="{00000000-0005-0000-0000-00005A400000}"/>
    <cellStyle name="Normal 48 2 2 3 3 2 2 4" xfId="3087" xr:uid="{00000000-0005-0000-0000-00005B400000}"/>
    <cellStyle name="Normal 48 2 2 3 3 2 2 4 2" xfId="14863" xr:uid="{00000000-0005-0000-0000-00005C400000}"/>
    <cellStyle name="Normal 48 2 2 3 3 2 2 4 2 2" xfId="38432" xr:uid="{00000000-0005-0000-0000-00005D400000}"/>
    <cellStyle name="Normal 48 2 2 3 3 2 2 4 3" xfId="8975" xr:uid="{00000000-0005-0000-0000-00005E400000}"/>
    <cellStyle name="Normal 48 2 2 3 3 2 2 4 3 2" xfId="32544" xr:uid="{00000000-0005-0000-0000-00005F400000}"/>
    <cellStyle name="Normal 48 2 2 3 3 2 2 4 4" xfId="20751" xr:uid="{00000000-0005-0000-0000-000060400000}"/>
    <cellStyle name="Normal 48 2 2 3 3 2 2 4 5" xfId="26656" xr:uid="{00000000-0005-0000-0000-000061400000}"/>
    <cellStyle name="Normal 48 2 2 3 3 2 2 5" xfId="3823" xr:uid="{00000000-0005-0000-0000-000062400000}"/>
    <cellStyle name="Normal 48 2 2 3 3 2 2 5 2" xfId="15599" xr:uid="{00000000-0005-0000-0000-000063400000}"/>
    <cellStyle name="Normal 48 2 2 3 3 2 2 5 2 2" xfId="39168" xr:uid="{00000000-0005-0000-0000-000064400000}"/>
    <cellStyle name="Normal 48 2 2 3 3 2 2 5 3" xfId="9711" xr:uid="{00000000-0005-0000-0000-000065400000}"/>
    <cellStyle name="Normal 48 2 2 3 3 2 2 5 3 2" xfId="33280" xr:uid="{00000000-0005-0000-0000-000066400000}"/>
    <cellStyle name="Normal 48 2 2 3 3 2 2 5 4" xfId="21487" xr:uid="{00000000-0005-0000-0000-000067400000}"/>
    <cellStyle name="Normal 48 2 2 3 3 2 2 5 5" xfId="27392" xr:uid="{00000000-0005-0000-0000-000068400000}"/>
    <cellStyle name="Normal 48 2 2 3 3 2 2 6" xfId="4559" xr:uid="{00000000-0005-0000-0000-000069400000}"/>
    <cellStyle name="Normal 48 2 2 3 3 2 2 6 2" xfId="16335" xr:uid="{00000000-0005-0000-0000-00006A400000}"/>
    <cellStyle name="Normal 48 2 2 3 3 2 2 6 2 2" xfId="39904" xr:uid="{00000000-0005-0000-0000-00006B400000}"/>
    <cellStyle name="Normal 48 2 2 3 3 2 2 6 3" xfId="10447" xr:uid="{00000000-0005-0000-0000-00006C400000}"/>
    <cellStyle name="Normal 48 2 2 3 3 2 2 6 3 2" xfId="34016" xr:uid="{00000000-0005-0000-0000-00006D400000}"/>
    <cellStyle name="Normal 48 2 2 3 3 2 2 6 4" xfId="22223" xr:uid="{00000000-0005-0000-0000-00006E400000}"/>
    <cellStyle name="Normal 48 2 2 3 3 2 2 6 5" xfId="28128" xr:uid="{00000000-0005-0000-0000-00006F400000}"/>
    <cellStyle name="Normal 48 2 2 3 3 2 2 7" xfId="5295" xr:uid="{00000000-0005-0000-0000-000070400000}"/>
    <cellStyle name="Normal 48 2 2 3 3 2 2 7 2" xfId="17071" xr:uid="{00000000-0005-0000-0000-000071400000}"/>
    <cellStyle name="Normal 48 2 2 3 3 2 2 7 2 2" xfId="40640" xr:uid="{00000000-0005-0000-0000-000072400000}"/>
    <cellStyle name="Normal 48 2 2 3 3 2 2 7 3" xfId="11183" xr:uid="{00000000-0005-0000-0000-000073400000}"/>
    <cellStyle name="Normal 48 2 2 3 3 2 2 7 3 2" xfId="34752" xr:uid="{00000000-0005-0000-0000-000074400000}"/>
    <cellStyle name="Normal 48 2 2 3 3 2 2 7 4" xfId="22959" xr:uid="{00000000-0005-0000-0000-000075400000}"/>
    <cellStyle name="Normal 48 2 2 3 3 2 2 7 5" xfId="28864" xr:uid="{00000000-0005-0000-0000-000076400000}"/>
    <cellStyle name="Normal 48 2 2 3 3 2 2 8" xfId="6031" xr:uid="{00000000-0005-0000-0000-000077400000}"/>
    <cellStyle name="Normal 48 2 2 3 3 2 2 8 2" xfId="17807" xr:uid="{00000000-0005-0000-0000-000078400000}"/>
    <cellStyle name="Normal 48 2 2 3 3 2 2 8 2 2" xfId="41376" xr:uid="{00000000-0005-0000-0000-000079400000}"/>
    <cellStyle name="Normal 48 2 2 3 3 2 2 8 3" xfId="11919" xr:uid="{00000000-0005-0000-0000-00007A400000}"/>
    <cellStyle name="Normal 48 2 2 3 3 2 2 8 3 2" xfId="35488" xr:uid="{00000000-0005-0000-0000-00007B400000}"/>
    <cellStyle name="Normal 48 2 2 3 3 2 2 8 4" xfId="23695" xr:uid="{00000000-0005-0000-0000-00007C400000}"/>
    <cellStyle name="Normal 48 2 2 3 3 2 2 8 5" xfId="29600" xr:uid="{00000000-0005-0000-0000-00007D400000}"/>
    <cellStyle name="Normal 48 2 2 3 3 2 2 9" xfId="12655" xr:uid="{00000000-0005-0000-0000-00007E400000}"/>
    <cellStyle name="Normal 48 2 2 3 3 2 2 9 2" xfId="36224" xr:uid="{00000000-0005-0000-0000-00007F400000}"/>
    <cellStyle name="Normal 48 2 2 3 3 2 3" xfId="1171" xr:uid="{00000000-0005-0000-0000-000080400000}"/>
    <cellStyle name="Normal 48 2 2 3 3 2 3 2" xfId="12949" xr:uid="{00000000-0005-0000-0000-000081400000}"/>
    <cellStyle name="Normal 48 2 2 3 3 2 3 2 2" xfId="36518" xr:uid="{00000000-0005-0000-0000-000082400000}"/>
    <cellStyle name="Normal 48 2 2 3 3 2 3 3" xfId="7061" xr:uid="{00000000-0005-0000-0000-000083400000}"/>
    <cellStyle name="Normal 48 2 2 3 3 2 3 3 2" xfId="30630" xr:uid="{00000000-0005-0000-0000-000084400000}"/>
    <cellStyle name="Normal 48 2 2 3 3 2 3 4" xfId="18837" xr:uid="{00000000-0005-0000-0000-000085400000}"/>
    <cellStyle name="Normal 48 2 2 3 3 2 3 5" xfId="24742" xr:uid="{00000000-0005-0000-0000-000086400000}"/>
    <cellStyle name="Normal 48 2 2 3 3 2 4" xfId="1909" xr:uid="{00000000-0005-0000-0000-000087400000}"/>
    <cellStyle name="Normal 48 2 2 3 3 2 4 2" xfId="13685" xr:uid="{00000000-0005-0000-0000-000088400000}"/>
    <cellStyle name="Normal 48 2 2 3 3 2 4 2 2" xfId="37254" xr:uid="{00000000-0005-0000-0000-000089400000}"/>
    <cellStyle name="Normal 48 2 2 3 3 2 4 3" xfId="7797" xr:uid="{00000000-0005-0000-0000-00008A400000}"/>
    <cellStyle name="Normal 48 2 2 3 3 2 4 3 2" xfId="31366" xr:uid="{00000000-0005-0000-0000-00008B400000}"/>
    <cellStyle name="Normal 48 2 2 3 3 2 4 4" xfId="19573" xr:uid="{00000000-0005-0000-0000-00008C400000}"/>
    <cellStyle name="Normal 48 2 2 3 3 2 4 5" xfId="25478" xr:uid="{00000000-0005-0000-0000-00008D400000}"/>
    <cellStyle name="Normal 48 2 2 3 3 2 5" xfId="2645" xr:uid="{00000000-0005-0000-0000-00008E400000}"/>
    <cellStyle name="Normal 48 2 2 3 3 2 5 2" xfId="14421" xr:uid="{00000000-0005-0000-0000-00008F400000}"/>
    <cellStyle name="Normal 48 2 2 3 3 2 5 2 2" xfId="37990" xr:uid="{00000000-0005-0000-0000-000090400000}"/>
    <cellStyle name="Normal 48 2 2 3 3 2 5 3" xfId="8533" xr:uid="{00000000-0005-0000-0000-000091400000}"/>
    <cellStyle name="Normal 48 2 2 3 3 2 5 3 2" xfId="32102" xr:uid="{00000000-0005-0000-0000-000092400000}"/>
    <cellStyle name="Normal 48 2 2 3 3 2 5 4" xfId="20309" xr:uid="{00000000-0005-0000-0000-000093400000}"/>
    <cellStyle name="Normal 48 2 2 3 3 2 5 5" xfId="26214" xr:uid="{00000000-0005-0000-0000-000094400000}"/>
    <cellStyle name="Normal 48 2 2 3 3 2 6" xfId="3381" xr:uid="{00000000-0005-0000-0000-000095400000}"/>
    <cellStyle name="Normal 48 2 2 3 3 2 6 2" xfId="15157" xr:uid="{00000000-0005-0000-0000-000096400000}"/>
    <cellStyle name="Normal 48 2 2 3 3 2 6 2 2" xfId="38726" xr:uid="{00000000-0005-0000-0000-000097400000}"/>
    <cellStyle name="Normal 48 2 2 3 3 2 6 3" xfId="9269" xr:uid="{00000000-0005-0000-0000-000098400000}"/>
    <cellStyle name="Normal 48 2 2 3 3 2 6 3 2" xfId="32838" xr:uid="{00000000-0005-0000-0000-000099400000}"/>
    <cellStyle name="Normal 48 2 2 3 3 2 6 4" xfId="21045" xr:uid="{00000000-0005-0000-0000-00009A400000}"/>
    <cellStyle name="Normal 48 2 2 3 3 2 6 5" xfId="26950" xr:uid="{00000000-0005-0000-0000-00009B400000}"/>
    <cellStyle name="Normal 48 2 2 3 3 2 7" xfId="4117" xr:uid="{00000000-0005-0000-0000-00009C400000}"/>
    <cellStyle name="Normal 48 2 2 3 3 2 7 2" xfId="15893" xr:uid="{00000000-0005-0000-0000-00009D400000}"/>
    <cellStyle name="Normal 48 2 2 3 3 2 7 2 2" xfId="39462" xr:uid="{00000000-0005-0000-0000-00009E400000}"/>
    <cellStyle name="Normal 48 2 2 3 3 2 7 3" xfId="10005" xr:uid="{00000000-0005-0000-0000-00009F400000}"/>
    <cellStyle name="Normal 48 2 2 3 3 2 7 3 2" xfId="33574" xr:uid="{00000000-0005-0000-0000-0000A0400000}"/>
    <cellStyle name="Normal 48 2 2 3 3 2 7 4" xfId="21781" xr:uid="{00000000-0005-0000-0000-0000A1400000}"/>
    <cellStyle name="Normal 48 2 2 3 3 2 7 5" xfId="27686" xr:uid="{00000000-0005-0000-0000-0000A2400000}"/>
    <cellStyle name="Normal 48 2 2 3 3 2 8" xfId="4853" xr:uid="{00000000-0005-0000-0000-0000A3400000}"/>
    <cellStyle name="Normal 48 2 2 3 3 2 8 2" xfId="16629" xr:uid="{00000000-0005-0000-0000-0000A4400000}"/>
    <cellStyle name="Normal 48 2 2 3 3 2 8 2 2" xfId="40198" xr:uid="{00000000-0005-0000-0000-0000A5400000}"/>
    <cellStyle name="Normal 48 2 2 3 3 2 8 3" xfId="10741" xr:uid="{00000000-0005-0000-0000-0000A6400000}"/>
    <cellStyle name="Normal 48 2 2 3 3 2 8 3 2" xfId="34310" xr:uid="{00000000-0005-0000-0000-0000A7400000}"/>
    <cellStyle name="Normal 48 2 2 3 3 2 8 4" xfId="22517" xr:uid="{00000000-0005-0000-0000-0000A8400000}"/>
    <cellStyle name="Normal 48 2 2 3 3 2 8 5" xfId="28422" xr:uid="{00000000-0005-0000-0000-0000A9400000}"/>
    <cellStyle name="Normal 48 2 2 3 3 2 9" xfId="5589" xr:uid="{00000000-0005-0000-0000-0000AA400000}"/>
    <cellStyle name="Normal 48 2 2 3 3 2 9 2" xfId="17365" xr:uid="{00000000-0005-0000-0000-0000AB400000}"/>
    <cellStyle name="Normal 48 2 2 3 3 2 9 2 2" xfId="40934" xr:uid="{00000000-0005-0000-0000-0000AC400000}"/>
    <cellStyle name="Normal 48 2 2 3 3 2 9 3" xfId="11477" xr:uid="{00000000-0005-0000-0000-0000AD400000}"/>
    <cellStyle name="Normal 48 2 2 3 3 2 9 3 2" xfId="35046" xr:uid="{00000000-0005-0000-0000-0000AE400000}"/>
    <cellStyle name="Normal 48 2 2 3 3 2 9 4" xfId="23253" xr:uid="{00000000-0005-0000-0000-0000AF400000}"/>
    <cellStyle name="Normal 48 2 2 3 3 2 9 5" xfId="29158" xr:uid="{00000000-0005-0000-0000-0000B0400000}"/>
    <cellStyle name="Normal 48 2 2 3 3 3" xfId="725" xr:uid="{00000000-0005-0000-0000-0000B1400000}"/>
    <cellStyle name="Normal 48 2 2 3 3 3 10" xfId="6639" xr:uid="{00000000-0005-0000-0000-0000B2400000}"/>
    <cellStyle name="Normal 48 2 2 3 3 3 10 2" xfId="30208" xr:uid="{00000000-0005-0000-0000-0000B3400000}"/>
    <cellStyle name="Normal 48 2 2 3 3 3 11" xfId="18415" xr:uid="{00000000-0005-0000-0000-0000B4400000}"/>
    <cellStyle name="Normal 48 2 2 3 3 3 12" xfId="24320" xr:uid="{00000000-0005-0000-0000-0000B5400000}"/>
    <cellStyle name="Normal 48 2 2 3 3 3 13" xfId="41984" xr:uid="{00000000-0005-0000-0000-0000B6400000}"/>
    <cellStyle name="Normal 48 2 2 3 3 3 2" xfId="1486" xr:uid="{00000000-0005-0000-0000-0000B7400000}"/>
    <cellStyle name="Normal 48 2 2 3 3 3 2 2" xfId="13263" xr:uid="{00000000-0005-0000-0000-0000B8400000}"/>
    <cellStyle name="Normal 48 2 2 3 3 3 2 2 2" xfId="36832" xr:uid="{00000000-0005-0000-0000-0000B9400000}"/>
    <cellStyle name="Normal 48 2 2 3 3 3 2 3" xfId="7375" xr:uid="{00000000-0005-0000-0000-0000BA400000}"/>
    <cellStyle name="Normal 48 2 2 3 3 3 2 3 2" xfId="30944" xr:uid="{00000000-0005-0000-0000-0000BB400000}"/>
    <cellStyle name="Normal 48 2 2 3 3 3 2 4" xfId="19151" xr:uid="{00000000-0005-0000-0000-0000BC400000}"/>
    <cellStyle name="Normal 48 2 2 3 3 3 2 5" xfId="25056" xr:uid="{00000000-0005-0000-0000-0000BD400000}"/>
    <cellStyle name="Normal 48 2 2 3 3 3 3" xfId="2223" xr:uid="{00000000-0005-0000-0000-0000BE400000}"/>
    <cellStyle name="Normal 48 2 2 3 3 3 3 2" xfId="13999" xr:uid="{00000000-0005-0000-0000-0000BF400000}"/>
    <cellStyle name="Normal 48 2 2 3 3 3 3 2 2" xfId="37568" xr:uid="{00000000-0005-0000-0000-0000C0400000}"/>
    <cellStyle name="Normal 48 2 2 3 3 3 3 3" xfId="8111" xr:uid="{00000000-0005-0000-0000-0000C1400000}"/>
    <cellStyle name="Normal 48 2 2 3 3 3 3 3 2" xfId="31680" xr:uid="{00000000-0005-0000-0000-0000C2400000}"/>
    <cellStyle name="Normal 48 2 2 3 3 3 3 4" xfId="19887" xr:uid="{00000000-0005-0000-0000-0000C3400000}"/>
    <cellStyle name="Normal 48 2 2 3 3 3 3 5" xfId="25792" xr:uid="{00000000-0005-0000-0000-0000C4400000}"/>
    <cellStyle name="Normal 48 2 2 3 3 3 4" xfId="2959" xr:uid="{00000000-0005-0000-0000-0000C5400000}"/>
    <cellStyle name="Normal 48 2 2 3 3 3 4 2" xfId="14735" xr:uid="{00000000-0005-0000-0000-0000C6400000}"/>
    <cellStyle name="Normal 48 2 2 3 3 3 4 2 2" xfId="38304" xr:uid="{00000000-0005-0000-0000-0000C7400000}"/>
    <cellStyle name="Normal 48 2 2 3 3 3 4 3" xfId="8847" xr:uid="{00000000-0005-0000-0000-0000C8400000}"/>
    <cellStyle name="Normal 48 2 2 3 3 3 4 3 2" xfId="32416" xr:uid="{00000000-0005-0000-0000-0000C9400000}"/>
    <cellStyle name="Normal 48 2 2 3 3 3 4 4" xfId="20623" xr:uid="{00000000-0005-0000-0000-0000CA400000}"/>
    <cellStyle name="Normal 48 2 2 3 3 3 4 5" xfId="26528" xr:uid="{00000000-0005-0000-0000-0000CB400000}"/>
    <cellStyle name="Normal 48 2 2 3 3 3 5" xfId="3695" xr:uid="{00000000-0005-0000-0000-0000CC400000}"/>
    <cellStyle name="Normal 48 2 2 3 3 3 5 2" xfId="15471" xr:uid="{00000000-0005-0000-0000-0000CD400000}"/>
    <cellStyle name="Normal 48 2 2 3 3 3 5 2 2" xfId="39040" xr:uid="{00000000-0005-0000-0000-0000CE400000}"/>
    <cellStyle name="Normal 48 2 2 3 3 3 5 3" xfId="9583" xr:uid="{00000000-0005-0000-0000-0000CF400000}"/>
    <cellStyle name="Normal 48 2 2 3 3 3 5 3 2" xfId="33152" xr:uid="{00000000-0005-0000-0000-0000D0400000}"/>
    <cellStyle name="Normal 48 2 2 3 3 3 5 4" xfId="21359" xr:uid="{00000000-0005-0000-0000-0000D1400000}"/>
    <cellStyle name="Normal 48 2 2 3 3 3 5 5" xfId="27264" xr:uid="{00000000-0005-0000-0000-0000D2400000}"/>
    <cellStyle name="Normal 48 2 2 3 3 3 6" xfId="4431" xr:uid="{00000000-0005-0000-0000-0000D3400000}"/>
    <cellStyle name="Normal 48 2 2 3 3 3 6 2" xfId="16207" xr:uid="{00000000-0005-0000-0000-0000D4400000}"/>
    <cellStyle name="Normal 48 2 2 3 3 3 6 2 2" xfId="39776" xr:uid="{00000000-0005-0000-0000-0000D5400000}"/>
    <cellStyle name="Normal 48 2 2 3 3 3 6 3" xfId="10319" xr:uid="{00000000-0005-0000-0000-0000D6400000}"/>
    <cellStyle name="Normal 48 2 2 3 3 3 6 3 2" xfId="33888" xr:uid="{00000000-0005-0000-0000-0000D7400000}"/>
    <cellStyle name="Normal 48 2 2 3 3 3 6 4" xfId="22095" xr:uid="{00000000-0005-0000-0000-0000D8400000}"/>
    <cellStyle name="Normal 48 2 2 3 3 3 6 5" xfId="28000" xr:uid="{00000000-0005-0000-0000-0000D9400000}"/>
    <cellStyle name="Normal 48 2 2 3 3 3 7" xfId="5167" xr:uid="{00000000-0005-0000-0000-0000DA400000}"/>
    <cellStyle name="Normal 48 2 2 3 3 3 7 2" xfId="16943" xr:uid="{00000000-0005-0000-0000-0000DB400000}"/>
    <cellStyle name="Normal 48 2 2 3 3 3 7 2 2" xfId="40512" xr:uid="{00000000-0005-0000-0000-0000DC400000}"/>
    <cellStyle name="Normal 48 2 2 3 3 3 7 3" xfId="11055" xr:uid="{00000000-0005-0000-0000-0000DD400000}"/>
    <cellStyle name="Normal 48 2 2 3 3 3 7 3 2" xfId="34624" xr:uid="{00000000-0005-0000-0000-0000DE400000}"/>
    <cellStyle name="Normal 48 2 2 3 3 3 7 4" xfId="22831" xr:uid="{00000000-0005-0000-0000-0000DF400000}"/>
    <cellStyle name="Normal 48 2 2 3 3 3 7 5" xfId="28736" xr:uid="{00000000-0005-0000-0000-0000E0400000}"/>
    <cellStyle name="Normal 48 2 2 3 3 3 8" xfId="5903" xr:uid="{00000000-0005-0000-0000-0000E1400000}"/>
    <cellStyle name="Normal 48 2 2 3 3 3 8 2" xfId="17679" xr:uid="{00000000-0005-0000-0000-0000E2400000}"/>
    <cellStyle name="Normal 48 2 2 3 3 3 8 2 2" xfId="41248" xr:uid="{00000000-0005-0000-0000-0000E3400000}"/>
    <cellStyle name="Normal 48 2 2 3 3 3 8 3" xfId="11791" xr:uid="{00000000-0005-0000-0000-0000E4400000}"/>
    <cellStyle name="Normal 48 2 2 3 3 3 8 3 2" xfId="35360" xr:uid="{00000000-0005-0000-0000-0000E5400000}"/>
    <cellStyle name="Normal 48 2 2 3 3 3 8 4" xfId="23567" xr:uid="{00000000-0005-0000-0000-0000E6400000}"/>
    <cellStyle name="Normal 48 2 2 3 3 3 8 5" xfId="29472" xr:uid="{00000000-0005-0000-0000-0000E7400000}"/>
    <cellStyle name="Normal 48 2 2 3 3 3 9" xfId="12527" xr:uid="{00000000-0005-0000-0000-0000E8400000}"/>
    <cellStyle name="Normal 48 2 2 3 3 3 9 2" xfId="36096" xr:uid="{00000000-0005-0000-0000-0000E9400000}"/>
    <cellStyle name="Normal 48 2 2 3 3 4" xfId="560" xr:uid="{00000000-0005-0000-0000-0000EA400000}"/>
    <cellStyle name="Normal 48 2 2 3 3 4 10" xfId="6474" xr:uid="{00000000-0005-0000-0000-0000EB400000}"/>
    <cellStyle name="Normal 48 2 2 3 3 4 10 2" xfId="30043" xr:uid="{00000000-0005-0000-0000-0000EC400000}"/>
    <cellStyle name="Normal 48 2 2 3 3 4 11" xfId="18250" xr:uid="{00000000-0005-0000-0000-0000ED400000}"/>
    <cellStyle name="Normal 48 2 2 3 3 4 12" xfId="24155" xr:uid="{00000000-0005-0000-0000-0000EE400000}"/>
    <cellStyle name="Normal 48 2 2 3 3 4 13" xfId="41819" xr:uid="{00000000-0005-0000-0000-0000EF400000}"/>
    <cellStyle name="Normal 48 2 2 3 3 4 2" xfId="1321" xr:uid="{00000000-0005-0000-0000-0000F0400000}"/>
    <cellStyle name="Normal 48 2 2 3 3 4 2 2" xfId="13098" xr:uid="{00000000-0005-0000-0000-0000F1400000}"/>
    <cellStyle name="Normal 48 2 2 3 3 4 2 2 2" xfId="36667" xr:uid="{00000000-0005-0000-0000-0000F2400000}"/>
    <cellStyle name="Normal 48 2 2 3 3 4 2 3" xfId="7210" xr:uid="{00000000-0005-0000-0000-0000F3400000}"/>
    <cellStyle name="Normal 48 2 2 3 3 4 2 3 2" xfId="30779" xr:uid="{00000000-0005-0000-0000-0000F4400000}"/>
    <cellStyle name="Normal 48 2 2 3 3 4 2 4" xfId="18986" xr:uid="{00000000-0005-0000-0000-0000F5400000}"/>
    <cellStyle name="Normal 48 2 2 3 3 4 2 5" xfId="24891" xr:uid="{00000000-0005-0000-0000-0000F6400000}"/>
    <cellStyle name="Normal 48 2 2 3 3 4 3" xfId="2058" xr:uid="{00000000-0005-0000-0000-0000F7400000}"/>
    <cellStyle name="Normal 48 2 2 3 3 4 3 2" xfId="13834" xr:uid="{00000000-0005-0000-0000-0000F8400000}"/>
    <cellStyle name="Normal 48 2 2 3 3 4 3 2 2" xfId="37403" xr:uid="{00000000-0005-0000-0000-0000F9400000}"/>
    <cellStyle name="Normal 48 2 2 3 3 4 3 3" xfId="7946" xr:uid="{00000000-0005-0000-0000-0000FA400000}"/>
    <cellStyle name="Normal 48 2 2 3 3 4 3 3 2" xfId="31515" xr:uid="{00000000-0005-0000-0000-0000FB400000}"/>
    <cellStyle name="Normal 48 2 2 3 3 4 3 4" xfId="19722" xr:uid="{00000000-0005-0000-0000-0000FC400000}"/>
    <cellStyle name="Normal 48 2 2 3 3 4 3 5" xfId="25627" xr:uid="{00000000-0005-0000-0000-0000FD400000}"/>
    <cellStyle name="Normal 48 2 2 3 3 4 4" xfId="2794" xr:uid="{00000000-0005-0000-0000-0000FE400000}"/>
    <cellStyle name="Normal 48 2 2 3 3 4 4 2" xfId="14570" xr:uid="{00000000-0005-0000-0000-0000FF400000}"/>
    <cellStyle name="Normal 48 2 2 3 3 4 4 2 2" xfId="38139" xr:uid="{00000000-0005-0000-0000-000000410000}"/>
    <cellStyle name="Normal 48 2 2 3 3 4 4 3" xfId="8682" xr:uid="{00000000-0005-0000-0000-000001410000}"/>
    <cellStyle name="Normal 48 2 2 3 3 4 4 3 2" xfId="32251" xr:uid="{00000000-0005-0000-0000-000002410000}"/>
    <cellStyle name="Normal 48 2 2 3 3 4 4 4" xfId="20458" xr:uid="{00000000-0005-0000-0000-000003410000}"/>
    <cellStyle name="Normal 48 2 2 3 3 4 4 5" xfId="26363" xr:uid="{00000000-0005-0000-0000-000004410000}"/>
    <cellStyle name="Normal 48 2 2 3 3 4 5" xfId="3530" xr:uid="{00000000-0005-0000-0000-000005410000}"/>
    <cellStyle name="Normal 48 2 2 3 3 4 5 2" xfId="15306" xr:uid="{00000000-0005-0000-0000-000006410000}"/>
    <cellStyle name="Normal 48 2 2 3 3 4 5 2 2" xfId="38875" xr:uid="{00000000-0005-0000-0000-000007410000}"/>
    <cellStyle name="Normal 48 2 2 3 3 4 5 3" xfId="9418" xr:uid="{00000000-0005-0000-0000-000008410000}"/>
    <cellStyle name="Normal 48 2 2 3 3 4 5 3 2" xfId="32987" xr:uid="{00000000-0005-0000-0000-000009410000}"/>
    <cellStyle name="Normal 48 2 2 3 3 4 5 4" xfId="21194" xr:uid="{00000000-0005-0000-0000-00000A410000}"/>
    <cellStyle name="Normal 48 2 2 3 3 4 5 5" xfId="27099" xr:uid="{00000000-0005-0000-0000-00000B410000}"/>
    <cellStyle name="Normal 48 2 2 3 3 4 6" xfId="4266" xr:uid="{00000000-0005-0000-0000-00000C410000}"/>
    <cellStyle name="Normal 48 2 2 3 3 4 6 2" xfId="16042" xr:uid="{00000000-0005-0000-0000-00000D410000}"/>
    <cellStyle name="Normal 48 2 2 3 3 4 6 2 2" xfId="39611" xr:uid="{00000000-0005-0000-0000-00000E410000}"/>
    <cellStyle name="Normal 48 2 2 3 3 4 6 3" xfId="10154" xr:uid="{00000000-0005-0000-0000-00000F410000}"/>
    <cellStyle name="Normal 48 2 2 3 3 4 6 3 2" xfId="33723" xr:uid="{00000000-0005-0000-0000-000010410000}"/>
    <cellStyle name="Normal 48 2 2 3 3 4 6 4" xfId="21930" xr:uid="{00000000-0005-0000-0000-000011410000}"/>
    <cellStyle name="Normal 48 2 2 3 3 4 6 5" xfId="27835" xr:uid="{00000000-0005-0000-0000-000012410000}"/>
    <cellStyle name="Normal 48 2 2 3 3 4 7" xfId="5002" xr:uid="{00000000-0005-0000-0000-000013410000}"/>
    <cellStyle name="Normal 48 2 2 3 3 4 7 2" xfId="16778" xr:uid="{00000000-0005-0000-0000-000014410000}"/>
    <cellStyle name="Normal 48 2 2 3 3 4 7 2 2" xfId="40347" xr:uid="{00000000-0005-0000-0000-000015410000}"/>
    <cellStyle name="Normal 48 2 2 3 3 4 7 3" xfId="10890" xr:uid="{00000000-0005-0000-0000-000016410000}"/>
    <cellStyle name="Normal 48 2 2 3 3 4 7 3 2" xfId="34459" xr:uid="{00000000-0005-0000-0000-000017410000}"/>
    <cellStyle name="Normal 48 2 2 3 3 4 7 4" xfId="22666" xr:uid="{00000000-0005-0000-0000-000018410000}"/>
    <cellStyle name="Normal 48 2 2 3 3 4 7 5" xfId="28571" xr:uid="{00000000-0005-0000-0000-000019410000}"/>
    <cellStyle name="Normal 48 2 2 3 3 4 8" xfId="5738" xr:uid="{00000000-0005-0000-0000-00001A410000}"/>
    <cellStyle name="Normal 48 2 2 3 3 4 8 2" xfId="17514" xr:uid="{00000000-0005-0000-0000-00001B410000}"/>
    <cellStyle name="Normal 48 2 2 3 3 4 8 2 2" xfId="41083" xr:uid="{00000000-0005-0000-0000-00001C410000}"/>
    <cellStyle name="Normal 48 2 2 3 3 4 8 3" xfId="11626" xr:uid="{00000000-0005-0000-0000-00001D410000}"/>
    <cellStyle name="Normal 48 2 2 3 3 4 8 3 2" xfId="35195" xr:uid="{00000000-0005-0000-0000-00001E410000}"/>
    <cellStyle name="Normal 48 2 2 3 3 4 8 4" xfId="23402" xr:uid="{00000000-0005-0000-0000-00001F410000}"/>
    <cellStyle name="Normal 48 2 2 3 3 4 8 5" xfId="29307" xr:uid="{00000000-0005-0000-0000-000020410000}"/>
    <cellStyle name="Normal 48 2 2 3 3 4 9" xfId="12362" xr:uid="{00000000-0005-0000-0000-000021410000}"/>
    <cellStyle name="Normal 48 2 2 3 3 4 9 2" xfId="35931" xr:uid="{00000000-0005-0000-0000-000022410000}"/>
    <cellStyle name="Normal 48 2 2 3 3 5" xfId="1042" xr:uid="{00000000-0005-0000-0000-000023410000}"/>
    <cellStyle name="Normal 48 2 2 3 3 5 2" xfId="12821" xr:uid="{00000000-0005-0000-0000-000024410000}"/>
    <cellStyle name="Normal 48 2 2 3 3 5 2 2" xfId="36390" xr:uid="{00000000-0005-0000-0000-000025410000}"/>
    <cellStyle name="Normal 48 2 2 3 3 5 3" xfId="6933" xr:uid="{00000000-0005-0000-0000-000026410000}"/>
    <cellStyle name="Normal 48 2 2 3 3 5 3 2" xfId="30502" xr:uid="{00000000-0005-0000-0000-000027410000}"/>
    <cellStyle name="Normal 48 2 2 3 3 5 4" xfId="18709" xr:uid="{00000000-0005-0000-0000-000028410000}"/>
    <cellStyle name="Normal 48 2 2 3 3 5 5" xfId="24614" xr:uid="{00000000-0005-0000-0000-000029410000}"/>
    <cellStyle name="Normal 48 2 2 3 3 6" xfId="1781" xr:uid="{00000000-0005-0000-0000-00002A410000}"/>
    <cellStyle name="Normal 48 2 2 3 3 6 2" xfId="13557" xr:uid="{00000000-0005-0000-0000-00002B410000}"/>
    <cellStyle name="Normal 48 2 2 3 3 6 2 2" xfId="37126" xr:uid="{00000000-0005-0000-0000-00002C410000}"/>
    <cellStyle name="Normal 48 2 2 3 3 6 3" xfId="7669" xr:uid="{00000000-0005-0000-0000-00002D410000}"/>
    <cellStyle name="Normal 48 2 2 3 3 6 3 2" xfId="31238" xr:uid="{00000000-0005-0000-0000-00002E410000}"/>
    <cellStyle name="Normal 48 2 2 3 3 6 4" xfId="19445" xr:uid="{00000000-0005-0000-0000-00002F410000}"/>
    <cellStyle name="Normal 48 2 2 3 3 6 5" xfId="25350" xr:uid="{00000000-0005-0000-0000-000030410000}"/>
    <cellStyle name="Normal 48 2 2 3 3 7" xfId="2517" xr:uid="{00000000-0005-0000-0000-000031410000}"/>
    <cellStyle name="Normal 48 2 2 3 3 7 2" xfId="14293" xr:uid="{00000000-0005-0000-0000-000032410000}"/>
    <cellStyle name="Normal 48 2 2 3 3 7 2 2" xfId="37862" xr:uid="{00000000-0005-0000-0000-000033410000}"/>
    <cellStyle name="Normal 48 2 2 3 3 7 3" xfId="8405" xr:uid="{00000000-0005-0000-0000-000034410000}"/>
    <cellStyle name="Normal 48 2 2 3 3 7 3 2" xfId="31974" xr:uid="{00000000-0005-0000-0000-000035410000}"/>
    <cellStyle name="Normal 48 2 2 3 3 7 4" xfId="20181" xr:uid="{00000000-0005-0000-0000-000036410000}"/>
    <cellStyle name="Normal 48 2 2 3 3 7 5" xfId="26086" xr:uid="{00000000-0005-0000-0000-000037410000}"/>
    <cellStyle name="Normal 48 2 2 3 3 8" xfId="3253" xr:uid="{00000000-0005-0000-0000-000038410000}"/>
    <cellStyle name="Normal 48 2 2 3 3 8 2" xfId="15029" xr:uid="{00000000-0005-0000-0000-000039410000}"/>
    <cellStyle name="Normal 48 2 2 3 3 8 2 2" xfId="38598" xr:uid="{00000000-0005-0000-0000-00003A410000}"/>
    <cellStyle name="Normal 48 2 2 3 3 8 3" xfId="9141" xr:uid="{00000000-0005-0000-0000-00003B410000}"/>
    <cellStyle name="Normal 48 2 2 3 3 8 3 2" xfId="32710" xr:uid="{00000000-0005-0000-0000-00003C410000}"/>
    <cellStyle name="Normal 48 2 2 3 3 8 4" xfId="20917" xr:uid="{00000000-0005-0000-0000-00003D410000}"/>
    <cellStyle name="Normal 48 2 2 3 3 8 5" xfId="26822" xr:uid="{00000000-0005-0000-0000-00003E410000}"/>
    <cellStyle name="Normal 48 2 2 3 3 9" xfId="3989" xr:uid="{00000000-0005-0000-0000-00003F410000}"/>
    <cellStyle name="Normal 48 2 2 3 3 9 2" xfId="15765" xr:uid="{00000000-0005-0000-0000-000040410000}"/>
    <cellStyle name="Normal 48 2 2 3 3 9 2 2" xfId="39334" xr:uid="{00000000-0005-0000-0000-000041410000}"/>
    <cellStyle name="Normal 48 2 2 3 3 9 3" xfId="9877" xr:uid="{00000000-0005-0000-0000-000042410000}"/>
    <cellStyle name="Normal 48 2 2 3 3 9 3 2" xfId="33446" xr:uid="{00000000-0005-0000-0000-000043410000}"/>
    <cellStyle name="Normal 48 2 2 3 3 9 4" xfId="21653" xr:uid="{00000000-0005-0000-0000-000044410000}"/>
    <cellStyle name="Normal 48 2 2 3 3 9 5" xfId="27558" xr:uid="{00000000-0005-0000-0000-000045410000}"/>
    <cellStyle name="Normal 48 2 2 3 4" xfId="407" xr:uid="{00000000-0005-0000-0000-000046410000}"/>
    <cellStyle name="Normal 48 2 2 3 4 10" xfId="12211" xr:uid="{00000000-0005-0000-0000-000047410000}"/>
    <cellStyle name="Normal 48 2 2 3 4 10 2" xfId="35780" xr:uid="{00000000-0005-0000-0000-000048410000}"/>
    <cellStyle name="Normal 48 2 2 3 4 11" xfId="6323" xr:uid="{00000000-0005-0000-0000-000049410000}"/>
    <cellStyle name="Normal 48 2 2 3 4 11 2" xfId="29892" xr:uid="{00000000-0005-0000-0000-00004A410000}"/>
    <cellStyle name="Normal 48 2 2 3 4 12" xfId="18099" xr:uid="{00000000-0005-0000-0000-00004B410000}"/>
    <cellStyle name="Normal 48 2 2 3 4 13" xfId="24004" xr:uid="{00000000-0005-0000-0000-00004C410000}"/>
    <cellStyle name="Normal 48 2 2 3 4 14" xfId="41668" xr:uid="{00000000-0005-0000-0000-00004D410000}"/>
    <cellStyle name="Normal 48 2 2 3 4 2" xfId="852" xr:uid="{00000000-0005-0000-0000-00004E410000}"/>
    <cellStyle name="Normal 48 2 2 3 4 2 10" xfId="6765" xr:uid="{00000000-0005-0000-0000-00004F410000}"/>
    <cellStyle name="Normal 48 2 2 3 4 2 10 2" xfId="30334" xr:uid="{00000000-0005-0000-0000-000050410000}"/>
    <cellStyle name="Normal 48 2 2 3 4 2 11" xfId="18541" xr:uid="{00000000-0005-0000-0000-000051410000}"/>
    <cellStyle name="Normal 48 2 2 3 4 2 12" xfId="24446" xr:uid="{00000000-0005-0000-0000-000052410000}"/>
    <cellStyle name="Normal 48 2 2 3 4 2 13" xfId="42110" xr:uid="{00000000-0005-0000-0000-000053410000}"/>
    <cellStyle name="Normal 48 2 2 3 4 2 2" xfId="1612" xr:uid="{00000000-0005-0000-0000-000054410000}"/>
    <cellStyle name="Normal 48 2 2 3 4 2 2 2" xfId="13389" xr:uid="{00000000-0005-0000-0000-000055410000}"/>
    <cellStyle name="Normal 48 2 2 3 4 2 2 2 2" xfId="36958" xr:uid="{00000000-0005-0000-0000-000056410000}"/>
    <cellStyle name="Normal 48 2 2 3 4 2 2 3" xfId="7501" xr:uid="{00000000-0005-0000-0000-000057410000}"/>
    <cellStyle name="Normal 48 2 2 3 4 2 2 3 2" xfId="31070" xr:uid="{00000000-0005-0000-0000-000058410000}"/>
    <cellStyle name="Normal 48 2 2 3 4 2 2 4" xfId="19277" xr:uid="{00000000-0005-0000-0000-000059410000}"/>
    <cellStyle name="Normal 48 2 2 3 4 2 2 5" xfId="25182" xr:uid="{00000000-0005-0000-0000-00005A410000}"/>
    <cellStyle name="Normal 48 2 2 3 4 2 3" xfId="2349" xr:uid="{00000000-0005-0000-0000-00005B410000}"/>
    <cellStyle name="Normal 48 2 2 3 4 2 3 2" xfId="14125" xr:uid="{00000000-0005-0000-0000-00005C410000}"/>
    <cellStyle name="Normal 48 2 2 3 4 2 3 2 2" xfId="37694" xr:uid="{00000000-0005-0000-0000-00005D410000}"/>
    <cellStyle name="Normal 48 2 2 3 4 2 3 3" xfId="8237" xr:uid="{00000000-0005-0000-0000-00005E410000}"/>
    <cellStyle name="Normal 48 2 2 3 4 2 3 3 2" xfId="31806" xr:uid="{00000000-0005-0000-0000-00005F410000}"/>
    <cellStyle name="Normal 48 2 2 3 4 2 3 4" xfId="20013" xr:uid="{00000000-0005-0000-0000-000060410000}"/>
    <cellStyle name="Normal 48 2 2 3 4 2 3 5" xfId="25918" xr:uid="{00000000-0005-0000-0000-000061410000}"/>
    <cellStyle name="Normal 48 2 2 3 4 2 4" xfId="3085" xr:uid="{00000000-0005-0000-0000-000062410000}"/>
    <cellStyle name="Normal 48 2 2 3 4 2 4 2" xfId="14861" xr:uid="{00000000-0005-0000-0000-000063410000}"/>
    <cellStyle name="Normal 48 2 2 3 4 2 4 2 2" xfId="38430" xr:uid="{00000000-0005-0000-0000-000064410000}"/>
    <cellStyle name="Normal 48 2 2 3 4 2 4 3" xfId="8973" xr:uid="{00000000-0005-0000-0000-000065410000}"/>
    <cellStyle name="Normal 48 2 2 3 4 2 4 3 2" xfId="32542" xr:uid="{00000000-0005-0000-0000-000066410000}"/>
    <cellStyle name="Normal 48 2 2 3 4 2 4 4" xfId="20749" xr:uid="{00000000-0005-0000-0000-000067410000}"/>
    <cellStyle name="Normal 48 2 2 3 4 2 4 5" xfId="26654" xr:uid="{00000000-0005-0000-0000-000068410000}"/>
    <cellStyle name="Normal 48 2 2 3 4 2 5" xfId="3821" xr:uid="{00000000-0005-0000-0000-000069410000}"/>
    <cellStyle name="Normal 48 2 2 3 4 2 5 2" xfId="15597" xr:uid="{00000000-0005-0000-0000-00006A410000}"/>
    <cellStyle name="Normal 48 2 2 3 4 2 5 2 2" xfId="39166" xr:uid="{00000000-0005-0000-0000-00006B410000}"/>
    <cellStyle name="Normal 48 2 2 3 4 2 5 3" xfId="9709" xr:uid="{00000000-0005-0000-0000-00006C410000}"/>
    <cellStyle name="Normal 48 2 2 3 4 2 5 3 2" xfId="33278" xr:uid="{00000000-0005-0000-0000-00006D410000}"/>
    <cellStyle name="Normal 48 2 2 3 4 2 5 4" xfId="21485" xr:uid="{00000000-0005-0000-0000-00006E410000}"/>
    <cellStyle name="Normal 48 2 2 3 4 2 5 5" xfId="27390" xr:uid="{00000000-0005-0000-0000-00006F410000}"/>
    <cellStyle name="Normal 48 2 2 3 4 2 6" xfId="4557" xr:uid="{00000000-0005-0000-0000-000070410000}"/>
    <cellStyle name="Normal 48 2 2 3 4 2 6 2" xfId="16333" xr:uid="{00000000-0005-0000-0000-000071410000}"/>
    <cellStyle name="Normal 48 2 2 3 4 2 6 2 2" xfId="39902" xr:uid="{00000000-0005-0000-0000-000072410000}"/>
    <cellStyle name="Normal 48 2 2 3 4 2 6 3" xfId="10445" xr:uid="{00000000-0005-0000-0000-000073410000}"/>
    <cellStyle name="Normal 48 2 2 3 4 2 6 3 2" xfId="34014" xr:uid="{00000000-0005-0000-0000-000074410000}"/>
    <cellStyle name="Normal 48 2 2 3 4 2 6 4" xfId="22221" xr:uid="{00000000-0005-0000-0000-000075410000}"/>
    <cellStyle name="Normal 48 2 2 3 4 2 6 5" xfId="28126" xr:uid="{00000000-0005-0000-0000-000076410000}"/>
    <cellStyle name="Normal 48 2 2 3 4 2 7" xfId="5293" xr:uid="{00000000-0005-0000-0000-000077410000}"/>
    <cellStyle name="Normal 48 2 2 3 4 2 7 2" xfId="17069" xr:uid="{00000000-0005-0000-0000-000078410000}"/>
    <cellStyle name="Normal 48 2 2 3 4 2 7 2 2" xfId="40638" xr:uid="{00000000-0005-0000-0000-000079410000}"/>
    <cellStyle name="Normal 48 2 2 3 4 2 7 3" xfId="11181" xr:uid="{00000000-0005-0000-0000-00007A410000}"/>
    <cellStyle name="Normal 48 2 2 3 4 2 7 3 2" xfId="34750" xr:uid="{00000000-0005-0000-0000-00007B410000}"/>
    <cellStyle name="Normal 48 2 2 3 4 2 7 4" xfId="22957" xr:uid="{00000000-0005-0000-0000-00007C410000}"/>
    <cellStyle name="Normal 48 2 2 3 4 2 7 5" xfId="28862" xr:uid="{00000000-0005-0000-0000-00007D410000}"/>
    <cellStyle name="Normal 48 2 2 3 4 2 8" xfId="6029" xr:uid="{00000000-0005-0000-0000-00007E410000}"/>
    <cellStyle name="Normal 48 2 2 3 4 2 8 2" xfId="17805" xr:uid="{00000000-0005-0000-0000-00007F410000}"/>
    <cellStyle name="Normal 48 2 2 3 4 2 8 2 2" xfId="41374" xr:uid="{00000000-0005-0000-0000-000080410000}"/>
    <cellStyle name="Normal 48 2 2 3 4 2 8 3" xfId="11917" xr:uid="{00000000-0005-0000-0000-000081410000}"/>
    <cellStyle name="Normal 48 2 2 3 4 2 8 3 2" xfId="35486" xr:uid="{00000000-0005-0000-0000-000082410000}"/>
    <cellStyle name="Normal 48 2 2 3 4 2 8 4" xfId="23693" xr:uid="{00000000-0005-0000-0000-000083410000}"/>
    <cellStyle name="Normal 48 2 2 3 4 2 8 5" xfId="29598" xr:uid="{00000000-0005-0000-0000-000084410000}"/>
    <cellStyle name="Normal 48 2 2 3 4 2 9" xfId="12653" xr:uid="{00000000-0005-0000-0000-000085410000}"/>
    <cellStyle name="Normal 48 2 2 3 4 2 9 2" xfId="36222" xr:uid="{00000000-0005-0000-0000-000086410000}"/>
    <cellStyle name="Normal 48 2 2 3 4 3" xfId="1169" xr:uid="{00000000-0005-0000-0000-000087410000}"/>
    <cellStyle name="Normal 48 2 2 3 4 3 2" xfId="12947" xr:uid="{00000000-0005-0000-0000-000088410000}"/>
    <cellStyle name="Normal 48 2 2 3 4 3 2 2" xfId="36516" xr:uid="{00000000-0005-0000-0000-000089410000}"/>
    <cellStyle name="Normal 48 2 2 3 4 3 3" xfId="7059" xr:uid="{00000000-0005-0000-0000-00008A410000}"/>
    <cellStyle name="Normal 48 2 2 3 4 3 3 2" xfId="30628" xr:uid="{00000000-0005-0000-0000-00008B410000}"/>
    <cellStyle name="Normal 48 2 2 3 4 3 4" xfId="18835" xr:uid="{00000000-0005-0000-0000-00008C410000}"/>
    <cellStyle name="Normal 48 2 2 3 4 3 5" xfId="24740" xr:uid="{00000000-0005-0000-0000-00008D410000}"/>
    <cellStyle name="Normal 48 2 2 3 4 4" xfId="1907" xr:uid="{00000000-0005-0000-0000-00008E410000}"/>
    <cellStyle name="Normal 48 2 2 3 4 4 2" xfId="13683" xr:uid="{00000000-0005-0000-0000-00008F410000}"/>
    <cellStyle name="Normal 48 2 2 3 4 4 2 2" xfId="37252" xr:uid="{00000000-0005-0000-0000-000090410000}"/>
    <cellStyle name="Normal 48 2 2 3 4 4 3" xfId="7795" xr:uid="{00000000-0005-0000-0000-000091410000}"/>
    <cellStyle name="Normal 48 2 2 3 4 4 3 2" xfId="31364" xr:uid="{00000000-0005-0000-0000-000092410000}"/>
    <cellStyle name="Normal 48 2 2 3 4 4 4" xfId="19571" xr:uid="{00000000-0005-0000-0000-000093410000}"/>
    <cellStyle name="Normal 48 2 2 3 4 4 5" xfId="25476" xr:uid="{00000000-0005-0000-0000-000094410000}"/>
    <cellStyle name="Normal 48 2 2 3 4 5" xfId="2643" xr:uid="{00000000-0005-0000-0000-000095410000}"/>
    <cellStyle name="Normal 48 2 2 3 4 5 2" xfId="14419" xr:uid="{00000000-0005-0000-0000-000096410000}"/>
    <cellStyle name="Normal 48 2 2 3 4 5 2 2" xfId="37988" xr:uid="{00000000-0005-0000-0000-000097410000}"/>
    <cellStyle name="Normal 48 2 2 3 4 5 3" xfId="8531" xr:uid="{00000000-0005-0000-0000-000098410000}"/>
    <cellStyle name="Normal 48 2 2 3 4 5 3 2" xfId="32100" xr:uid="{00000000-0005-0000-0000-000099410000}"/>
    <cellStyle name="Normal 48 2 2 3 4 5 4" xfId="20307" xr:uid="{00000000-0005-0000-0000-00009A410000}"/>
    <cellStyle name="Normal 48 2 2 3 4 5 5" xfId="26212" xr:uid="{00000000-0005-0000-0000-00009B410000}"/>
    <cellStyle name="Normal 48 2 2 3 4 6" xfId="3379" xr:uid="{00000000-0005-0000-0000-00009C410000}"/>
    <cellStyle name="Normal 48 2 2 3 4 6 2" xfId="15155" xr:uid="{00000000-0005-0000-0000-00009D410000}"/>
    <cellStyle name="Normal 48 2 2 3 4 6 2 2" xfId="38724" xr:uid="{00000000-0005-0000-0000-00009E410000}"/>
    <cellStyle name="Normal 48 2 2 3 4 6 3" xfId="9267" xr:uid="{00000000-0005-0000-0000-00009F410000}"/>
    <cellStyle name="Normal 48 2 2 3 4 6 3 2" xfId="32836" xr:uid="{00000000-0005-0000-0000-0000A0410000}"/>
    <cellStyle name="Normal 48 2 2 3 4 6 4" xfId="21043" xr:uid="{00000000-0005-0000-0000-0000A1410000}"/>
    <cellStyle name="Normal 48 2 2 3 4 6 5" xfId="26948" xr:uid="{00000000-0005-0000-0000-0000A2410000}"/>
    <cellStyle name="Normal 48 2 2 3 4 7" xfId="4115" xr:uid="{00000000-0005-0000-0000-0000A3410000}"/>
    <cellStyle name="Normal 48 2 2 3 4 7 2" xfId="15891" xr:uid="{00000000-0005-0000-0000-0000A4410000}"/>
    <cellStyle name="Normal 48 2 2 3 4 7 2 2" xfId="39460" xr:uid="{00000000-0005-0000-0000-0000A5410000}"/>
    <cellStyle name="Normal 48 2 2 3 4 7 3" xfId="10003" xr:uid="{00000000-0005-0000-0000-0000A6410000}"/>
    <cellStyle name="Normal 48 2 2 3 4 7 3 2" xfId="33572" xr:uid="{00000000-0005-0000-0000-0000A7410000}"/>
    <cellStyle name="Normal 48 2 2 3 4 7 4" xfId="21779" xr:uid="{00000000-0005-0000-0000-0000A8410000}"/>
    <cellStyle name="Normal 48 2 2 3 4 7 5" xfId="27684" xr:uid="{00000000-0005-0000-0000-0000A9410000}"/>
    <cellStyle name="Normal 48 2 2 3 4 8" xfId="4851" xr:uid="{00000000-0005-0000-0000-0000AA410000}"/>
    <cellStyle name="Normal 48 2 2 3 4 8 2" xfId="16627" xr:uid="{00000000-0005-0000-0000-0000AB410000}"/>
    <cellStyle name="Normal 48 2 2 3 4 8 2 2" xfId="40196" xr:uid="{00000000-0005-0000-0000-0000AC410000}"/>
    <cellStyle name="Normal 48 2 2 3 4 8 3" xfId="10739" xr:uid="{00000000-0005-0000-0000-0000AD410000}"/>
    <cellStyle name="Normal 48 2 2 3 4 8 3 2" xfId="34308" xr:uid="{00000000-0005-0000-0000-0000AE410000}"/>
    <cellStyle name="Normal 48 2 2 3 4 8 4" xfId="22515" xr:uid="{00000000-0005-0000-0000-0000AF410000}"/>
    <cellStyle name="Normal 48 2 2 3 4 8 5" xfId="28420" xr:uid="{00000000-0005-0000-0000-0000B0410000}"/>
    <cellStyle name="Normal 48 2 2 3 4 9" xfId="5587" xr:uid="{00000000-0005-0000-0000-0000B1410000}"/>
    <cellStyle name="Normal 48 2 2 3 4 9 2" xfId="17363" xr:uid="{00000000-0005-0000-0000-0000B2410000}"/>
    <cellStyle name="Normal 48 2 2 3 4 9 2 2" xfId="40932" xr:uid="{00000000-0005-0000-0000-0000B3410000}"/>
    <cellStyle name="Normal 48 2 2 3 4 9 3" xfId="11475" xr:uid="{00000000-0005-0000-0000-0000B4410000}"/>
    <cellStyle name="Normal 48 2 2 3 4 9 3 2" xfId="35044" xr:uid="{00000000-0005-0000-0000-0000B5410000}"/>
    <cellStyle name="Normal 48 2 2 3 4 9 4" xfId="23251" xr:uid="{00000000-0005-0000-0000-0000B6410000}"/>
    <cellStyle name="Normal 48 2 2 3 4 9 5" xfId="29156" xr:uid="{00000000-0005-0000-0000-0000B7410000}"/>
    <cellStyle name="Normal 48 2 2 3 5" xfId="677" xr:uid="{00000000-0005-0000-0000-0000B8410000}"/>
    <cellStyle name="Normal 48 2 2 3 5 10" xfId="6591" xr:uid="{00000000-0005-0000-0000-0000B9410000}"/>
    <cellStyle name="Normal 48 2 2 3 5 10 2" xfId="30160" xr:uid="{00000000-0005-0000-0000-0000BA410000}"/>
    <cellStyle name="Normal 48 2 2 3 5 11" xfId="18367" xr:uid="{00000000-0005-0000-0000-0000BB410000}"/>
    <cellStyle name="Normal 48 2 2 3 5 12" xfId="24272" xr:uid="{00000000-0005-0000-0000-0000BC410000}"/>
    <cellStyle name="Normal 48 2 2 3 5 13" xfId="41936" xr:uid="{00000000-0005-0000-0000-0000BD410000}"/>
    <cellStyle name="Normal 48 2 2 3 5 2" xfId="1438" xr:uid="{00000000-0005-0000-0000-0000BE410000}"/>
    <cellStyle name="Normal 48 2 2 3 5 2 2" xfId="13215" xr:uid="{00000000-0005-0000-0000-0000BF410000}"/>
    <cellStyle name="Normal 48 2 2 3 5 2 2 2" xfId="36784" xr:uid="{00000000-0005-0000-0000-0000C0410000}"/>
    <cellStyle name="Normal 48 2 2 3 5 2 3" xfId="7327" xr:uid="{00000000-0005-0000-0000-0000C1410000}"/>
    <cellStyle name="Normal 48 2 2 3 5 2 3 2" xfId="30896" xr:uid="{00000000-0005-0000-0000-0000C2410000}"/>
    <cellStyle name="Normal 48 2 2 3 5 2 4" xfId="19103" xr:uid="{00000000-0005-0000-0000-0000C3410000}"/>
    <cellStyle name="Normal 48 2 2 3 5 2 5" xfId="25008" xr:uid="{00000000-0005-0000-0000-0000C4410000}"/>
    <cellStyle name="Normal 48 2 2 3 5 3" xfId="2175" xr:uid="{00000000-0005-0000-0000-0000C5410000}"/>
    <cellStyle name="Normal 48 2 2 3 5 3 2" xfId="13951" xr:uid="{00000000-0005-0000-0000-0000C6410000}"/>
    <cellStyle name="Normal 48 2 2 3 5 3 2 2" xfId="37520" xr:uid="{00000000-0005-0000-0000-0000C7410000}"/>
    <cellStyle name="Normal 48 2 2 3 5 3 3" xfId="8063" xr:uid="{00000000-0005-0000-0000-0000C8410000}"/>
    <cellStyle name="Normal 48 2 2 3 5 3 3 2" xfId="31632" xr:uid="{00000000-0005-0000-0000-0000C9410000}"/>
    <cellStyle name="Normal 48 2 2 3 5 3 4" xfId="19839" xr:uid="{00000000-0005-0000-0000-0000CA410000}"/>
    <cellStyle name="Normal 48 2 2 3 5 3 5" xfId="25744" xr:uid="{00000000-0005-0000-0000-0000CB410000}"/>
    <cellStyle name="Normal 48 2 2 3 5 4" xfId="2911" xr:uid="{00000000-0005-0000-0000-0000CC410000}"/>
    <cellStyle name="Normal 48 2 2 3 5 4 2" xfId="14687" xr:uid="{00000000-0005-0000-0000-0000CD410000}"/>
    <cellStyle name="Normal 48 2 2 3 5 4 2 2" xfId="38256" xr:uid="{00000000-0005-0000-0000-0000CE410000}"/>
    <cellStyle name="Normal 48 2 2 3 5 4 3" xfId="8799" xr:uid="{00000000-0005-0000-0000-0000CF410000}"/>
    <cellStyle name="Normal 48 2 2 3 5 4 3 2" xfId="32368" xr:uid="{00000000-0005-0000-0000-0000D0410000}"/>
    <cellStyle name="Normal 48 2 2 3 5 4 4" xfId="20575" xr:uid="{00000000-0005-0000-0000-0000D1410000}"/>
    <cellStyle name="Normal 48 2 2 3 5 4 5" xfId="26480" xr:uid="{00000000-0005-0000-0000-0000D2410000}"/>
    <cellStyle name="Normal 48 2 2 3 5 5" xfId="3647" xr:uid="{00000000-0005-0000-0000-0000D3410000}"/>
    <cellStyle name="Normal 48 2 2 3 5 5 2" xfId="15423" xr:uid="{00000000-0005-0000-0000-0000D4410000}"/>
    <cellStyle name="Normal 48 2 2 3 5 5 2 2" xfId="38992" xr:uid="{00000000-0005-0000-0000-0000D5410000}"/>
    <cellStyle name="Normal 48 2 2 3 5 5 3" xfId="9535" xr:uid="{00000000-0005-0000-0000-0000D6410000}"/>
    <cellStyle name="Normal 48 2 2 3 5 5 3 2" xfId="33104" xr:uid="{00000000-0005-0000-0000-0000D7410000}"/>
    <cellStyle name="Normal 48 2 2 3 5 5 4" xfId="21311" xr:uid="{00000000-0005-0000-0000-0000D8410000}"/>
    <cellStyle name="Normal 48 2 2 3 5 5 5" xfId="27216" xr:uid="{00000000-0005-0000-0000-0000D9410000}"/>
    <cellStyle name="Normal 48 2 2 3 5 6" xfId="4383" xr:uid="{00000000-0005-0000-0000-0000DA410000}"/>
    <cellStyle name="Normal 48 2 2 3 5 6 2" xfId="16159" xr:uid="{00000000-0005-0000-0000-0000DB410000}"/>
    <cellStyle name="Normal 48 2 2 3 5 6 2 2" xfId="39728" xr:uid="{00000000-0005-0000-0000-0000DC410000}"/>
    <cellStyle name="Normal 48 2 2 3 5 6 3" xfId="10271" xr:uid="{00000000-0005-0000-0000-0000DD410000}"/>
    <cellStyle name="Normal 48 2 2 3 5 6 3 2" xfId="33840" xr:uid="{00000000-0005-0000-0000-0000DE410000}"/>
    <cellStyle name="Normal 48 2 2 3 5 6 4" xfId="22047" xr:uid="{00000000-0005-0000-0000-0000DF410000}"/>
    <cellStyle name="Normal 48 2 2 3 5 6 5" xfId="27952" xr:uid="{00000000-0005-0000-0000-0000E0410000}"/>
    <cellStyle name="Normal 48 2 2 3 5 7" xfId="5119" xr:uid="{00000000-0005-0000-0000-0000E1410000}"/>
    <cellStyle name="Normal 48 2 2 3 5 7 2" xfId="16895" xr:uid="{00000000-0005-0000-0000-0000E2410000}"/>
    <cellStyle name="Normal 48 2 2 3 5 7 2 2" xfId="40464" xr:uid="{00000000-0005-0000-0000-0000E3410000}"/>
    <cellStyle name="Normal 48 2 2 3 5 7 3" xfId="11007" xr:uid="{00000000-0005-0000-0000-0000E4410000}"/>
    <cellStyle name="Normal 48 2 2 3 5 7 3 2" xfId="34576" xr:uid="{00000000-0005-0000-0000-0000E5410000}"/>
    <cellStyle name="Normal 48 2 2 3 5 7 4" xfId="22783" xr:uid="{00000000-0005-0000-0000-0000E6410000}"/>
    <cellStyle name="Normal 48 2 2 3 5 7 5" xfId="28688" xr:uid="{00000000-0005-0000-0000-0000E7410000}"/>
    <cellStyle name="Normal 48 2 2 3 5 8" xfId="5855" xr:uid="{00000000-0005-0000-0000-0000E8410000}"/>
    <cellStyle name="Normal 48 2 2 3 5 8 2" xfId="17631" xr:uid="{00000000-0005-0000-0000-0000E9410000}"/>
    <cellStyle name="Normal 48 2 2 3 5 8 2 2" xfId="41200" xr:uid="{00000000-0005-0000-0000-0000EA410000}"/>
    <cellStyle name="Normal 48 2 2 3 5 8 3" xfId="11743" xr:uid="{00000000-0005-0000-0000-0000EB410000}"/>
    <cellStyle name="Normal 48 2 2 3 5 8 3 2" xfId="35312" xr:uid="{00000000-0005-0000-0000-0000EC410000}"/>
    <cellStyle name="Normal 48 2 2 3 5 8 4" xfId="23519" xr:uid="{00000000-0005-0000-0000-0000ED410000}"/>
    <cellStyle name="Normal 48 2 2 3 5 8 5" xfId="29424" xr:uid="{00000000-0005-0000-0000-0000EE410000}"/>
    <cellStyle name="Normal 48 2 2 3 5 9" xfId="12479" xr:uid="{00000000-0005-0000-0000-0000EF410000}"/>
    <cellStyle name="Normal 48 2 2 3 5 9 2" xfId="36048" xr:uid="{00000000-0005-0000-0000-0000F0410000}"/>
    <cellStyle name="Normal 48 2 2 3 6" xfId="558" xr:uid="{00000000-0005-0000-0000-0000F1410000}"/>
    <cellStyle name="Normal 48 2 2 3 6 10" xfId="6472" xr:uid="{00000000-0005-0000-0000-0000F2410000}"/>
    <cellStyle name="Normal 48 2 2 3 6 10 2" xfId="30041" xr:uid="{00000000-0005-0000-0000-0000F3410000}"/>
    <cellStyle name="Normal 48 2 2 3 6 11" xfId="18248" xr:uid="{00000000-0005-0000-0000-0000F4410000}"/>
    <cellStyle name="Normal 48 2 2 3 6 12" xfId="24153" xr:uid="{00000000-0005-0000-0000-0000F5410000}"/>
    <cellStyle name="Normal 48 2 2 3 6 13" xfId="41817" xr:uid="{00000000-0005-0000-0000-0000F6410000}"/>
    <cellStyle name="Normal 48 2 2 3 6 2" xfId="1319" xr:uid="{00000000-0005-0000-0000-0000F7410000}"/>
    <cellStyle name="Normal 48 2 2 3 6 2 2" xfId="13096" xr:uid="{00000000-0005-0000-0000-0000F8410000}"/>
    <cellStyle name="Normal 48 2 2 3 6 2 2 2" xfId="36665" xr:uid="{00000000-0005-0000-0000-0000F9410000}"/>
    <cellStyle name="Normal 48 2 2 3 6 2 3" xfId="7208" xr:uid="{00000000-0005-0000-0000-0000FA410000}"/>
    <cellStyle name="Normal 48 2 2 3 6 2 3 2" xfId="30777" xr:uid="{00000000-0005-0000-0000-0000FB410000}"/>
    <cellStyle name="Normal 48 2 2 3 6 2 4" xfId="18984" xr:uid="{00000000-0005-0000-0000-0000FC410000}"/>
    <cellStyle name="Normal 48 2 2 3 6 2 5" xfId="24889" xr:uid="{00000000-0005-0000-0000-0000FD410000}"/>
    <cellStyle name="Normal 48 2 2 3 6 3" xfId="2056" xr:uid="{00000000-0005-0000-0000-0000FE410000}"/>
    <cellStyle name="Normal 48 2 2 3 6 3 2" xfId="13832" xr:uid="{00000000-0005-0000-0000-0000FF410000}"/>
    <cellStyle name="Normal 48 2 2 3 6 3 2 2" xfId="37401" xr:uid="{00000000-0005-0000-0000-000000420000}"/>
    <cellStyle name="Normal 48 2 2 3 6 3 3" xfId="7944" xr:uid="{00000000-0005-0000-0000-000001420000}"/>
    <cellStyle name="Normal 48 2 2 3 6 3 3 2" xfId="31513" xr:uid="{00000000-0005-0000-0000-000002420000}"/>
    <cellStyle name="Normal 48 2 2 3 6 3 4" xfId="19720" xr:uid="{00000000-0005-0000-0000-000003420000}"/>
    <cellStyle name="Normal 48 2 2 3 6 3 5" xfId="25625" xr:uid="{00000000-0005-0000-0000-000004420000}"/>
    <cellStyle name="Normal 48 2 2 3 6 4" xfId="2792" xr:uid="{00000000-0005-0000-0000-000005420000}"/>
    <cellStyle name="Normal 48 2 2 3 6 4 2" xfId="14568" xr:uid="{00000000-0005-0000-0000-000006420000}"/>
    <cellStyle name="Normal 48 2 2 3 6 4 2 2" xfId="38137" xr:uid="{00000000-0005-0000-0000-000007420000}"/>
    <cellStyle name="Normal 48 2 2 3 6 4 3" xfId="8680" xr:uid="{00000000-0005-0000-0000-000008420000}"/>
    <cellStyle name="Normal 48 2 2 3 6 4 3 2" xfId="32249" xr:uid="{00000000-0005-0000-0000-000009420000}"/>
    <cellStyle name="Normal 48 2 2 3 6 4 4" xfId="20456" xr:uid="{00000000-0005-0000-0000-00000A420000}"/>
    <cellStyle name="Normal 48 2 2 3 6 4 5" xfId="26361" xr:uid="{00000000-0005-0000-0000-00000B420000}"/>
    <cellStyle name="Normal 48 2 2 3 6 5" xfId="3528" xr:uid="{00000000-0005-0000-0000-00000C420000}"/>
    <cellStyle name="Normal 48 2 2 3 6 5 2" xfId="15304" xr:uid="{00000000-0005-0000-0000-00000D420000}"/>
    <cellStyle name="Normal 48 2 2 3 6 5 2 2" xfId="38873" xr:uid="{00000000-0005-0000-0000-00000E420000}"/>
    <cellStyle name="Normal 48 2 2 3 6 5 3" xfId="9416" xr:uid="{00000000-0005-0000-0000-00000F420000}"/>
    <cellStyle name="Normal 48 2 2 3 6 5 3 2" xfId="32985" xr:uid="{00000000-0005-0000-0000-000010420000}"/>
    <cellStyle name="Normal 48 2 2 3 6 5 4" xfId="21192" xr:uid="{00000000-0005-0000-0000-000011420000}"/>
    <cellStyle name="Normal 48 2 2 3 6 5 5" xfId="27097" xr:uid="{00000000-0005-0000-0000-000012420000}"/>
    <cellStyle name="Normal 48 2 2 3 6 6" xfId="4264" xr:uid="{00000000-0005-0000-0000-000013420000}"/>
    <cellStyle name="Normal 48 2 2 3 6 6 2" xfId="16040" xr:uid="{00000000-0005-0000-0000-000014420000}"/>
    <cellStyle name="Normal 48 2 2 3 6 6 2 2" xfId="39609" xr:uid="{00000000-0005-0000-0000-000015420000}"/>
    <cellStyle name="Normal 48 2 2 3 6 6 3" xfId="10152" xr:uid="{00000000-0005-0000-0000-000016420000}"/>
    <cellStyle name="Normal 48 2 2 3 6 6 3 2" xfId="33721" xr:uid="{00000000-0005-0000-0000-000017420000}"/>
    <cellStyle name="Normal 48 2 2 3 6 6 4" xfId="21928" xr:uid="{00000000-0005-0000-0000-000018420000}"/>
    <cellStyle name="Normal 48 2 2 3 6 6 5" xfId="27833" xr:uid="{00000000-0005-0000-0000-000019420000}"/>
    <cellStyle name="Normal 48 2 2 3 6 7" xfId="5000" xr:uid="{00000000-0005-0000-0000-00001A420000}"/>
    <cellStyle name="Normal 48 2 2 3 6 7 2" xfId="16776" xr:uid="{00000000-0005-0000-0000-00001B420000}"/>
    <cellStyle name="Normal 48 2 2 3 6 7 2 2" xfId="40345" xr:uid="{00000000-0005-0000-0000-00001C420000}"/>
    <cellStyle name="Normal 48 2 2 3 6 7 3" xfId="10888" xr:uid="{00000000-0005-0000-0000-00001D420000}"/>
    <cellStyle name="Normal 48 2 2 3 6 7 3 2" xfId="34457" xr:uid="{00000000-0005-0000-0000-00001E420000}"/>
    <cellStyle name="Normal 48 2 2 3 6 7 4" xfId="22664" xr:uid="{00000000-0005-0000-0000-00001F420000}"/>
    <cellStyle name="Normal 48 2 2 3 6 7 5" xfId="28569" xr:uid="{00000000-0005-0000-0000-000020420000}"/>
    <cellStyle name="Normal 48 2 2 3 6 8" xfId="5736" xr:uid="{00000000-0005-0000-0000-000021420000}"/>
    <cellStyle name="Normal 48 2 2 3 6 8 2" xfId="17512" xr:uid="{00000000-0005-0000-0000-000022420000}"/>
    <cellStyle name="Normal 48 2 2 3 6 8 2 2" xfId="41081" xr:uid="{00000000-0005-0000-0000-000023420000}"/>
    <cellStyle name="Normal 48 2 2 3 6 8 3" xfId="11624" xr:uid="{00000000-0005-0000-0000-000024420000}"/>
    <cellStyle name="Normal 48 2 2 3 6 8 3 2" xfId="35193" xr:uid="{00000000-0005-0000-0000-000025420000}"/>
    <cellStyle name="Normal 48 2 2 3 6 8 4" xfId="23400" xr:uid="{00000000-0005-0000-0000-000026420000}"/>
    <cellStyle name="Normal 48 2 2 3 6 8 5" xfId="29305" xr:uid="{00000000-0005-0000-0000-000027420000}"/>
    <cellStyle name="Normal 48 2 2 3 6 9" xfId="12360" xr:uid="{00000000-0005-0000-0000-000028420000}"/>
    <cellStyle name="Normal 48 2 2 3 6 9 2" xfId="35929" xr:uid="{00000000-0005-0000-0000-000029420000}"/>
    <cellStyle name="Normal 48 2 2 3 7" xfId="994" xr:uid="{00000000-0005-0000-0000-00002A420000}"/>
    <cellStyle name="Normal 48 2 2 3 7 2" xfId="12773" xr:uid="{00000000-0005-0000-0000-00002B420000}"/>
    <cellStyle name="Normal 48 2 2 3 7 2 2" xfId="36342" xr:uid="{00000000-0005-0000-0000-00002C420000}"/>
    <cellStyle name="Normal 48 2 2 3 7 3" xfId="6885" xr:uid="{00000000-0005-0000-0000-00002D420000}"/>
    <cellStyle name="Normal 48 2 2 3 7 3 2" xfId="30454" xr:uid="{00000000-0005-0000-0000-00002E420000}"/>
    <cellStyle name="Normal 48 2 2 3 7 4" xfId="18661" xr:uid="{00000000-0005-0000-0000-00002F420000}"/>
    <cellStyle name="Normal 48 2 2 3 7 5" xfId="24566" xr:uid="{00000000-0005-0000-0000-000030420000}"/>
    <cellStyle name="Normal 48 2 2 3 8" xfId="1733" xr:uid="{00000000-0005-0000-0000-000031420000}"/>
    <cellStyle name="Normal 48 2 2 3 8 2" xfId="13509" xr:uid="{00000000-0005-0000-0000-000032420000}"/>
    <cellStyle name="Normal 48 2 2 3 8 2 2" xfId="37078" xr:uid="{00000000-0005-0000-0000-000033420000}"/>
    <cellStyle name="Normal 48 2 2 3 8 3" xfId="7621" xr:uid="{00000000-0005-0000-0000-000034420000}"/>
    <cellStyle name="Normal 48 2 2 3 8 3 2" xfId="31190" xr:uid="{00000000-0005-0000-0000-000035420000}"/>
    <cellStyle name="Normal 48 2 2 3 8 4" xfId="19397" xr:uid="{00000000-0005-0000-0000-000036420000}"/>
    <cellStyle name="Normal 48 2 2 3 8 5" xfId="25302" xr:uid="{00000000-0005-0000-0000-000037420000}"/>
    <cellStyle name="Normal 48 2 2 3 9" xfId="2469" xr:uid="{00000000-0005-0000-0000-000038420000}"/>
    <cellStyle name="Normal 48 2 2 3 9 2" xfId="14245" xr:uid="{00000000-0005-0000-0000-000039420000}"/>
    <cellStyle name="Normal 48 2 2 3 9 2 2" xfId="37814" xr:uid="{00000000-0005-0000-0000-00003A420000}"/>
    <cellStyle name="Normal 48 2 2 3 9 3" xfId="8357" xr:uid="{00000000-0005-0000-0000-00003B420000}"/>
    <cellStyle name="Normal 48 2 2 3 9 3 2" xfId="31926" xr:uid="{00000000-0005-0000-0000-00003C420000}"/>
    <cellStyle name="Normal 48 2 2 3 9 4" xfId="20133" xr:uid="{00000000-0005-0000-0000-00003D420000}"/>
    <cellStyle name="Normal 48 2 2 3 9 5" xfId="26038" xr:uid="{00000000-0005-0000-0000-00003E420000}"/>
    <cellStyle name="Normal 48 2 2 4" xfId="293" xr:uid="{00000000-0005-0000-0000-00003F420000}"/>
    <cellStyle name="Normal 48 2 2 4 10" xfId="4749" xr:uid="{00000000-0005-0000-0000-000040420000}"/>
    <cellStyle name="Normal 48 2 2 4 10 2" xfId="16525" xr:uid="{00000000-0005-0000-0000-000041420000}"/>
    <cellStyle name="Normal 48 2 2 4 10 2 2" xfId="40094" xr:uid="{00000000-0005-0000-0000-000042420000}"/>
    <cellStyle name="Normal 48 2 2 4 10 3" xfId="10637" xr:uid="{00000000-0005-0000-0000-000043420000}"/>
    <cellStyle name="Normal 48 2 2 4 10 3 2" xfId="34206" xr:uid="{00000000-0005-0000-0000-000044420000}"/>
    <cellStyle name="Normal 48 2 2 4 10 4" xfId="22413" xr:uid="{00000000-0005-0000-0000-000045420000}"/>
    <cellStyle name="Normal 48 2 2 4 10 5" xfId="28318" xr:uid="{00000000-0005-0000-0000-000046420000}"/>
    <cellStyle name="Normal 48 2 2 4 11" xfId="5485" xr:uid="{00000000-0005-0000-0000-000047420000}"/>
    <cellStyle name="Normal 48 2 2 4 11 2" xfId="17261" xr:uid="{00000000-0005-0000-0000-000048420000}"/>
    <cellStyle name="Normal 48 2 2 4 11 2 2" xfId="40830" xr:uid="{00000000-0005-0000-0000-000049420000}"/>
    <cellStyle name="Normal 48 2 2 4 11 3" xfId="11373" xr:uid="{00000000-0005-0000-0000-00004A420000}"/>
    <cellStyle name="Normal 48 2 2 4 11 3 2" xfId="34942" xr:uid="{00000000-0005-0000-0000-00004B420000}"/>
    <cellStyle name="Normal 48 2 2 4 11 4" xfId="23149" xr:uid="{00000000-0005-0000-0000-00004C420000}"/>
    <cellStyle name="Normal 48 2 2 4 11 5" xfId="29054" xr:uid="{00000000-0005-0000-0000-00004D420000}"/>
    <cellStyle name="Normal 48 2 2 4 12" xfId="12109" xr:uid="{00000000-0005-0000-0000-00004E420000}"/>
    <cellStyle name="Normal 48 2 2 4 12 2" xfId="35678" xr:uid="{00000000-0005-0000-0000-00004F420000}"/>
    <cellStyle name="Normal 48 2 2 4 13" xfId="6221" xr:uid="{00000000-0005-0000-0000-000050420000}"/>
    <cellStyle name="Normal 48 2 2 4 13 2" xfId="29790" xr:uid="{00000000-0005-0000-0000-000051420000}"/>
    <cellStyle name="Normal 48 2 2 4 14" xfId="17997" xr:uid="{00000000-0005-0000-0000-000052420000}"/>
    <cellStyle name="Normal 48 2 2 4 15" xfId="23902" xr:uid="{00000000-0005-0000-0000-000053420000}"/>
    <cellStyle name="Normal 48 2 2 4 16" xfId="41566" xr:uid="{00000000-0005-0000-0000-000054420000}"/>
    <cellStyle name="Normal 48 2 2 4 2" xfId="410" xr:uid="{00000000-0005-0000-0000-000055420000}"/>
    <cellStyle name="Normal 48 2 2 4 2 10" xfId="12214" xr:uid="{00000000-0005-0000-0000-000056420000}"/>
    <cellStyle name="Normal 48 2 2 4 2 10 2" xfId="35783" xr:uid="{00000000-0005-0000-0000-000057420000}"/>
    <cellStyle name="Normal 48 2 2 4 2 11" xfId="6326" xr:uid="{00000000-0005-0000-0000-000058420000}"/>
    <cellStyle name="Normal 48 2 2 4 2 11 2" xfId="29895" xr:uid="{00000000-0005-0000-0000-000059420000}"/>
    <cellStyle name="Normal 48 2 2 4 2 12" xfId="18102" xr:uid="{00000000-0005-0000-0000-00005A420000}"/>
    <cellStyle name="Normal 48 2 2 4 2 13" xfId="24007" xr:uid="{00000000-0005-0000-0000-00005B420000}"/>
    <cellStyle name="Normal 48 2 2 4 2 14" xfId="41671" xr:uid="{00000000-0005-0000-0000-00005C420000}"/>
    <cellStyle name="Normal 48 2 2 4 2 2" xfId="855" xr:uid="{00000000-0005-0000-0000-00005D420000}"/>
    <cellStyle name="Normal 48 2 2 4 2 2 10" xfId="6768" xr:uid="{00000000-0005-0000-0000-00005E420000}"/>
    <cellStyle name="Normal 48 2 2 4 2 2 10 2" xfId="30337" xr:uid="{00000000-0005-0000-0000-00005F420000}"/>
    <cellStyle name="Normal 48 2 2 4 2 2 11" xfId="18544" xr:uid="{00000000-0005-0000-0000-000060420000}"/>
    <cellStyle name="Normal 48 2 2 4 2 2 12" xfId="24449" xr:uid="{00000000-0005-0000-0000-000061420000}"/>
    <cellStyle name="Normal 48 2 2 4 2 2 13" xfId="42113" xr:uid="{00000000-0005-0000-0000-000062420000}"/>
    <cellStyle name="Normal 48 2 2 4 2 2 2" xfId="1615" xr:uid="{00000000-0005-0000-0000-000063420000}"/>
    <cellStyle name="Normal 48 2 2 4 2 2 2 2" xfId="13392" xr:uid="{00000000-0005-0000-0000-000064420000}"/>
    <cellStyle name="Normal 48 2 2 4 2 2 2 2 2" xfId="36961" xr:uid="{00000000-0005-0000-0000-000065420000}"/>
    <cellStyle name="Normal 48 2 2 4 2 2 2 3" xfId="7504" xr:uid="{00000000-0005-0000-0000-000066420000}"/>
    <cellStyle name="Normal 48 2 2 4 2 2 2 3 2" xfId="31073" xr:uid="{00000000-0005-0000-0000-000067420000}"/>
    <cellStyle name="Normal 48 2 2 4 2 2 2 4" xfId="19280" xr:uid="{00000000-0005-0000-0000-000068420000}"/>
    <cellStyle name="Normal 48 2 2 4 2 2 2 5" xfId="25185" xr:uid="{00000000-0005-0000-0000-000069420000}"/>
    <cellStyle name="Normal 48 2 2 4 2 2 3" xfId="2352" xr:uid="{00000000-0005-0000-0000-00006A420000}"/>
    <cellStyle name="Normal 48 2 2 4 2 2 3 2" xfId="14128" xr:uid="{00000000-0005-0000-0000-00006B420000}"/>
    <cellStyle name="Normal 48 2 2 4 2 2 3 2 2" xfId="37697" xr:uid="{00000000-0005-0000-0000-00006C420000}"/>
    <cellStyle name="Normal 48 2 2 4 2 2 3 3" xfId="8240" xr:uid="{00000000-0005-0000-0000-00006D420000}"/>
    <cellStyle name="Normal 48 2 2 4 2 2 3 3 2" xfId="31809" xr:uid="{00000000-0005-0000-0000-00006E420000}"/>
    <cellStyle name="Normal 48 2 2 4 2 2 3 4" xfId="20016" xr:uid="{00000000-0005-0000-0000-00006F420000}"/>
    <cellStyle name="Normal 48 2 2 4 2 2 3 5" xfId="25921" xr:uid="{00000000-0005-0000-0000-000070420000}"/>
    <cellStyle name="Normal 48 2 2 4 2 2 4" xfId="3088" xr:uid="{00000000-0005-0000-0000-000071420000}"/>
    <cellStyle name="Normal 48 2 2 4 2 2 4 2" xfId="14864" xr:uid="{00000000-0005-0000-0000-000072420000}"/>
    <cellStyle name="Normal 48 2 2 4 2 2 4 2 2" xfId="38433" xr:uid="{00000000-0005-0000-0000-000073420000}"/>
    <cellStyle name="Normal 48 2 2 4 2 2 4 3" xfId="8976" xr:uid="{00000000-0005-0000-0000-000074420000}"/>
    <cellStyle name="Normal 48 2 2 4 2 2 4 3 2" xfId="32545" xr:uid="{00000000-0005-0000-0000-000075420000}"/>
    <cellStyle name="Normal 48 2 2 4 2 2 4 4" xfId="20752" xr:uid="{00000000-0005-0000-0000-000076420000}"/>
    <cellStyle name="Normal 48 2 2 4 2 2 4 5" xfId="26657" xr:uid="{00000000-0005-0000-0000-000077420000}"/>
    <cellStyle name="Normal 48 2 2 4 2 2 5" xfId="3824" xr:uid="{00000000-0005-0000-0000-000078420000}"/>
    <cellStyle name="Normal 48 2 2 4 2 2 5 2" xfId="15600" xr:uid="{00000000-0005-0000-0000-000079420000}"/>
    <cellStyle name="Normal 48 2 2 4 2 2 5 2 2" xfId="39169" xr:uid="{00000000-0005-0000-0000-00007A420000}"/>
    <cellStyle name="Normal 48 2 2 4 2 2 5 3" xfId="9712" xr:uid="{00000000-0005-0000-0000-00007B420000}"/>
    <cellStyle name="Normal 48 2 2 4 2 2 5 3 2" xfId="33281" xr:uid="{00000000-0005-0000-0000-00007C420000}"/>
    <cellStyle name="Normal 48 2 2 4 2 2 5 4" xfId="21488" xr:uid="{00000000-0005-0000-0000-00007D420000}"/>
    <cellStyle name="Normal 48 2 2 4 2 2 5 5" xfId="27393" xr:uid="{00000000-0005-0000-0000-00007E420000}"/>
    <cellStyle name="Normal 48 2 2 4 2 2 6" xfId="4560" xr:uid="{00000000-0005-0000-0000-00007F420000}"/>
    <cellStyle name="Normal 48 2 2 4 2 2 6 2" xfId="16336" xr:uid="{00000000-0005-0000-0000-000080420000}"/>
    <cellStyle name="Normal 48 2 2 4 2 2 6 2 2" xfId="39905" xr:uid="{00000000-0005-0000-0000-000081420000}"/>
    <cellStyle name="Normal 48 2 2 4 2 2 6 3" xfId="10448" xr:uid="{00000000-0005-0000-0000-000082420000}"/>
    <cellStyle name="Normal 48 2 2 4 2 2 6 3 2" xfId="34017" xr:uid="{00000000-0005-0000-0000-000083420000}"/>
    <cellStyle name="Normal 48 2 2 4 2 2 6 4" xfId="22224" xr:uid="{00000000-0005-0000-0000-000084420000}"/>
    <cellStyle name="Normal 48 2 2 4 2 2 6 5" xfId="28129" xr:uid="{00000000-0005-0000-0000-000085420000}"/>
    <cellStyle name="Normal 48 2 2 4 2 2 7" xfId="5296" xr:uid="{00000000-0005-0000-0000-000086420000}"/>
    <cellStyle name="Normal 48 2 2 4 2 2 7 2" xfId="17072" xr:uid="{00000000-0005-0000-0000-000087420000}"/>
    <cellStyle name="Normal 48 2 2 4 2 2 7 2 2" xfId="40641" xr:uid="{00000000-0005-0000-0000-000088420000}"/>
    <cellStyle name="Normal 48 2 2 4 2 2 7 3" xfId="11184" xr:uid="{00000000-0005-0000-0000-000089420000}"/>
    <cellStyle name="Normal 48 2 2 4 2 2 7 3 2" xfId="34753" xr:uid="{00000000-0005-0000-0000-00008A420000}"/>
    <cellStyle name="Normal 48 2 2 4 2 2 7 4" xfId="22960" xr:uid="{00000000-0005-0000-0000-00008B420000}"/>
    <cellStyle name="Normal 48 2 2 4 2 2 7 5" xfId="28865" xr:uid="{00000000-0005-0000-0000-00008C420000}"/>
    <cellStyle name="Normal 48 2 2 4 2 2 8" xfId="6032" xr:uid="{00000000-0005-0000-0000-00008D420000}"/>
    <cellStyle name="Normal 48 2 2 4 2 2 8 2" xfId="17808" xr:uid="{00000000-0005-0000-0000-00008E420000}"/>
    <cellStyle name="Normal 48 2 2 4 2 2 8 2 2" xfId="41377" xr:uid="{00000000-0005-0000-0000-00008F420000}"/>
    <cellStyle name="Normal 48 2 2 4 2 2 8 3" xfId="11920" xr:uid="{00000000-0005-0000-0000-000090420000}"/>
    <cellStyle name="Normal 48 2 2 4 2 2 8 3 2" xfId="35489" xr:uid="{00000000-0005-0000-0000-000091420000}"/>
    <cellStyle name="Normal 48 2 2 4 2 2 8 4" xfId="23696" xr:uid="{00000000-0005-0000-0000-000092420000}"/>
    <cellStyle name="Normal 48 2 2 4 2 2 8 5" xfId="29601" xr:uid="{00000000-0005-0000-0000-000093420000}"/>
    <cellStyle name="Normal 48 2 2 4 2 2 9" xfId="12656" xr:uid="{00000000-0005-0000-0000-000094420000}"/>
    <cellStyle name="Normal 48 2 2 4 2 2 9 2" xfId="36225" xr:uid="{00000000-0005-0000-0000-000095420000}"/>
    <cellStyle name="Normal 48 2 2 4 2 3" xfId="1172" xr:uid="{00000000-0005-0000-0000-000096420000}"/>
    <cellStyle name="Normal 48 2 2 4 2 3 2" xfId="12950" xr:uid="{00000000-0005-0000-0000-000097420000}"/>
    <cellStyle name="Normal 48 2 2 4 2 3 2 2" xfId="36519" xr:uid="{00000000-0005-0000-0000-000098420000}"/>
    <cellStyle name="Normal 48 2 2 4 2 3 3" xfId="7062" xr:uid="{00000000-0005-0000-0000-000099420000}"/>
    <cellStyle name="Normal 48 2 2 4 2 3 3 2" xfId="30631" xr:uid="{00000000-0005-0000-0000-00009A420000}"/>
    <cellStyle name="Normal 48 2 2 4 2 3 4" xfId="18838" xr:uid="{00000000-0005-0000-0000-00009B420000}"/>
    <cellStyle name="Normal 48 2 2 4 2 3 5" xfId="24743" xr:uid="{00000000-0005-0000-0000-00009C420000}"/>
    <cellStyle name="Normal 48 2 2 4 2 4" xfId="1910" xr:uid="{00000000-0005-0000-0000-00009D420000}"/>
    <cellStyle name="Normal 48 2 2 4 2 4 2" xfId="13686" xr:uid="{00000000-0005-0000-0000-00009E420000}"/>
    <cellStyle name="Normal 48 2 2 4 2 4 2 2" xfId="37255" xr:uid="{00000000-0005-0000-0000-00009F420000}"/>
    <cellStyle name="Normal 48 2 2 4 2 4 3" xfId="7798" xr:uid="{00000000-0005-0000-0000-0000A0420000}"/>
    <cellStyle name="Normal 48 2 2 4 2 4 3 2" xfId="31367" xr:uid="{00000000-0005-0000-0000-0000A1420000}"/>
    <cellStyle name="Normal 48 2 2 4 2 4 4" xfId="19574" xr:uid="{00000000-0005-0000-0000-0000A2420000}"/>
    <cellStyle name="Normal 48 2 2 4 2 4 5" xfId="25479" xr:uid="{00000000-0005-0000-0000-0000A3420000}"/>
    <cellStyle name="Normal 48 2 2 4 2 5" xfId="2646" xr:uid="{00000000-0005-0000-0000-0000A4420000}"/>
    <cellStyle name="Normal 48 2 2 4 2 5 2" xfId="14422" xr:uid="{00000000-0005-0000-0000-0000A5420000}"/>
    <cellStyle name="Normal 48 2 2 4 2 5 2 2" xfId="37991" xr:uid="{00000000-0005-0000-0000-0000A6420000}"/>
    <cellStyle name="Normal 48 2 2 4 2 5 3" xfId="8534" xr:uid="{00000000-0005-0000-0000-0000A7420000}"/>
    <cellStyle name="Normal 48 2 2 4 2 5 3 2" xfId="32103" xr:uid="{00000000-0005-0000-0000-0000A8420000}"/>
    <cellStyle name="Normal 48 2 2 4 2 5 4" xfId="20310" xr:uid="{00000000-0005-0000-0000-0000A9420000}"/>
    <cellStyle name="Normal 48 2 2 4 2 5 5" xfId="26215" xr:uid="{00000000-0005-0000-0000-0000AA420000}"/>
    <cellStyle name="Normal 48 2 2 4 2 6" xfId="3382" xr:uid="{00000000-0005-0000-0000-0000AB420000}"/>
    <cellStyle name="Normal 48 2 2 4 2 6 2" xfId="15158" xr:uid="{00000000-0005-0000-0000-0000AC420000}"/>
    <cellStyle name="Normal 48 2 2 4 2 6 2 2" xfId="38727" xr:uid="{00000000-0005-0000-0000-0000AD420000}"/>
    <cellStyle name="Normal 48 2 2 4 2 6 3" xfId="9270" xr:uid="{00000000-0005-0000-0000-0000AE420000}"/>
    <cellStyle name="Normal 48 2 2 4 2 6 3 2" xfId="32839" xr:uid="{00000000-0005-0000-0000-0000AF420000}"/>
    <cellStyle name="Normal 48 2 2 4 2 6 4" xfId="21046" xr:uid="{00000000-0005-0000-0000-0000B0420000}"/>
    <cellStyle name="Normal 48 2 2 4 2 6 5" xfId="26951" xr:uid="{00000000-0005-0000-0000-0000B1420000}"/>
    <cellStyle name="Normal 48 2 2 4 2 7" xfId="4118" xr:uid="{00000000-0005-0000-0000-0000B2420000}"/>
    <cellStyle name="Normal 48 2 2 4 2 7 2" xfId="15894" xr:uid="{00000000-0005-0000-0000-0000B3420000}"/>
    <cellStyle name="Normal 48 2 2 4 2 7 2 2" xfId="39463" xr:uid="{00000000-0005-0000-0000-0000B4420000}"/>
    <cellStyle name="Normal 48 2 2 4 2 7 3" xfId="10006" xr:uid="{00000000-0005-0000-0000-0000B5420000}"/>
    <cellStyle name="Normal 48 2 2 4 2 7 3 2" xfId="33575" xr:uid="{00000000-0005-0000-0000-0000B6420000}"/>
    <cellStyle name="Normal 48 2 2 4 2 7 4" xfId="21782" xr:uid="{00000000-0005-0000-0000-0000B7420000}"/>
    <cellStyle name="Normal 48 2 2 4 2 7 5" xfId="27687" xr:uid="{00000000-0005-0000-0000-0000B8420000}"/>
    <cellStyle name="Normal 48 2 2 4 2 8" xfId="4854" xr:uid="{00000000-0005-0000-0000-0000B9420000}"/>
    <cellStyle name="Normal 48 2 2 4 2 8 2" xfId="16630" xr:uid="{00000000-0005-0000-0000-0000BA420000}"/>
    <cellStyle name="Normal 48 2 2 4 2 8 2 2" xfId="40199" xr:uid="{00000000-0005-0000-0000-0000BB420000}"/>
    <cellStyle name="Normal 48 2 2 4 2 8 3" xfId="10742" xr:uid="{00000000-0005-0000-0000-0000BC420000}"/>
    <cellStyle name="Normal 48 2 2 4 2 8 3 2" xfId="34311" xr:uid="{00000000-0005-0000-0000-0000BD420000}"/>
    <cellStyle name="Normal 48 2 2 4 2 8 4" xfId="22518" xr:uid="{00000000-0005-0000-0000-0000BE420000}"/>
    <cellStyle name="Normal 48 2 2 4 2 8 5" xfId="28423" xr:uid="{00000000-0005-0000-0000-0000BF420000}"/>
    <cellStyle name="Normal 48 2 2 4 2 9" xfId="5590" xr:uid="{00000000-0005-0000-0000-0000C0420000}"/>
    <cellStyle name="Normal 48 2 2 4 2 9 2" xfId="17366" xr:uid="{00000000-0005-0000-0000-0000C1420000}"/>
    <cellStyle name="Normal 48 2 2 4 2 9 2 2" xfId="40935" xr:uid="{00000000-0005-0000-0000-0000C2420000}"/>
    <cellStyle name="Normal 48 2 2 4 2 9 3" xfId="11478" xr:uid="{00000000-0005-0000-0000-0000C3420000}"/>
    <cellStyle name="Normal 48 2 2 4 2 9 3 2" xfId="35047" xr:uid="{00000000-0005-0000-0000-0000C4420000}"/>
    <cellStyle name="Normal 48 2 2 4 2 9 4" xfId="23254" xr:uid="{00000000-0005-0000-0000-0000C5420000}"/>
    <cellStyle name="Normal 48 2 2 4 2 9 5" xfId="29159" xr:uid="{00000000-0005-0000-0000-0000C6420000}"/>
    <cellStyle name="Normal 48 2 2 4 3" xfId="749" xr:uid="{00000000-0005-0000-0000-0000C7420000}"/>
    <cellStyle name="Normal 48 2 2 4 3 10" xfId="6663" xr:uid="{00000000-0005-0000-0000-0000C8420000}"/>
    <cellStyle name="Normal 48 2 2 4 3 10 2" xfId="30232" xr:uid="{00000000-0005-0000-0000-0000C9420000}"/>
    <cellStyle name="Normal 48 2 2 4 3 11" xfId="18439" xr:uid="{00000000-0005-0000-0000-0000CA420000}"/>
    <cellStyle name="Normal 48 2 2 4 3 12" xfId="24344" xr:uid="{00000000-0005-0000-0000-0000CB420000}"/>
    <cellStyle name="Normal 48 2 2 4 3 13" xfId="42008" xr:uid="{00000000-0005-0000-0000-0000CC420000}"/>
    <cellStyle name="Normal 48 2 2 4 3 2" xfId="1510" xr:uid="{00000000-0005-0000-0000-0000CD420000}"/>
    <cellStyle name="Normal 48 2 2 4 3 2 2" xfId="13287" xr:uid="{00000000-0005-0000-0000-0000CE420000}"/>
    <cellStyle name="Normal 48 2 2 4 3 2 2 2" xfId="36856" xr:uid="{00000000-0005-0000-0000-0000CF420000}"/>
    <cellStyle name="Normal 48 2 2 4 3 2 3" xfId="7399" xr:uid="{00000000-0005-0000-0000-0000D0420000}"/>
    <cellStyle name="Normal 48 2 2 4 3 2 3 2" xfId="30968" xr:uid="{00000000-0005-0000-0000-0000D1420000}"/>
    <cellStyle name="Normal 48 2 2 4 3 2 4" xfId="19175" xr:uid="{00000000-0005-0000-0000-0000D2420000}"/>
    <cellStyle name="Normal 48 2 2 4 3 2 5" xfId="25080" xr:uid="{00000000-0005-0000-0000-0000D3420000}"/>
    <cellStyle name="Normal 48 2 2 4 3 3" xfId="2247" xr:uid="{00000000-0005-0000-0000-0000D4420000}"/>
    <cellStyle name="Normal 48 2 2 4 3 3 2" xfId="14023" xr:uid="{00000000-0005-0000-0000-0000D5420000}"/>
    <cellStyle name="Normal 48 2 2 4 3 3 2 2" xfId="37592" xr:uid="{00000000-0005-0000-0000-0000D6420000}"/>
    <cellStyle name="Normal 48 2 2 4 3 3 3" xfId="8135" xr:uid="{00000000-0005-0000-0000-0000D7420000}"/>
    <cellStyle name="Normal 48 2 2 4 3 3 3 2" xfId="31704" xr:uid="{00000000-0005-0000-0000-0000D8420000}"/>
    <cellStyle name="Normal 48 2 2 4 3 3 4" xfId="19911" xr:uid="{00000000-0005-0000-0000-0000D9420000}"/>
    <cellStyle name="Normal 48 2 2 4 3 3 5" xfId="25816" xr:uid="{00000000-0005-0000-0000-0000DA420000}"/>
    <cellStyle name="Normal 48 2 2 4 3 4" xfId="2983" xr:uid="{00000000-0005-0000-0000-0000DB420000}"/>
    <cellStyle name="Normal 48 2 2 4 3 4 2" xfId="14759" xr:uid="{00000000-0005-0000-0000-0000DC420000}"/>
    <cellStyle name="Normal 48 2 2 4 3 4 2 2" xfId="38328" xr:uid="{00000000-0005-0000-0000-0000DD420000}"/>
    <cellStyle name="Normal 48 2 2 4 3 4 3" xfId="8871" xr:uid="{00000000-0005-0000-0000-0000DE420000}"/>
    <cellStyle name="Normal 48 2 2 4 3 4 3 2" xfId="32440" xr:uid="{00000000-0005-0000-0000-0000DF420000}"/>
    <cellStyle name="Normal 48 2 2 4 3 4 4" xfId="20647" xr:uid="{00000000-0005-0000-0000-0000E0420000}"/>
    <cellStyle name="Normal 48 2 2 4 3 4 5" xfId="26552" xr:uid="{00000000-0005-0000-0000-0000E1420000}"/>
    <cellStyle name="Normal 48 2 2 4 3 5" xfId="3719" xr:uid="{00000000-0005-0000-0000-0000E2420000}"/>
    <cellStyle name="Normal 48 2 2 4 3 5 2" xfId="15495" xr:uid="{00000000-0005-0000-0000-0000E3420000}"/>
    <cellStyle name="Normal 48 2 2 4 3 5 2 2" xfId="39064" xr:uid="{00000000-0005-0000-0000-0000E4420000}"/>
    <cellStyle name="Normal 48 2 2 4 3 5 3" xfId="9607" xr:uid="{00000000-0005-0000-0000-0000E5420000}"/>
    <cellStyle name="Normal 48 2 2 4 3 5 3 2" xfId="33176" xr:uid="{00000000-0005-0000-0000-0000E6420000}"/>
    <cellStyle name="Normal 48 2 2 4 3 5 4" xfId="21383" xr:uid="{00000000-0005-0000-0000-0000E7420000}"/>
    <cellStyle name="Normal 48 2 2 4 3 5 5" xfId="27288" xr:uid="{00000000-0005-0000-0000-0000E8420000}"/>
    <cellStyle name="Normal 48 2 2 4 3 6" xfId="4455" xr:uid="{00000000-0005-0000-0000-0000E9420000}"/>
    <cellStyle name="Normal 48 2 2 4 3 6 2" xfId="16231" xr:uid="{00000000-0005-0000-0000-0000EA420000}"/>
    <cellStyle name="Normal 48 2 2 4 3 6 2 2" xfId="39800" xr:uid="{00000000-0005-0000-0000-0000EB420000}"/>
    <cellStyle name="Normal 48 2 2 4 3 6 3" xfId="10343" xr:uid="{00000000-0005-0000-0000-0000EC420000}"/>
    <cellStyle name="Normal 48 2 2 4 3 6 3 2" xfId="33912" xr:uid="{00000000-0005-0000-0000-0000ED420000}"/>
    <cellStyle name="Normal 48 2 2 4 3 6 4" xfId="22119" xr:uid="{00000000-0005-0000-0000-0000EE420000}"/>
    <cellStyle name="Normal 48 2 2 4 3 6 5" xfId="28024" xr:uid="{00000000-0005-0000-0000-0000EF420000}"/>
    <cellStyle name="Normal 48 2 2 4 3 7" xfId="5191" xr:uid="{00000000-0005-0000-0000-0000F0420000}"/>
    <cellStyle name="Normal 48 2 2 4 3 7 2" xfId="16967" xr:uid="{00000000-0005-0000-0000-0000F1420000}"/>
    <cellStyle name="Normal 48 2 2 4 3 7 2 2" xfId="40536" xr:uid="{00000000-0005-0000-0000-0000F2420000}"/>
    <cellStyle name="Normal 48 2 2 4 3 7 3" xfId="11079" xr:uid="{00000000-0005-0000-0000-0000F3420000}"/>
    <cellStyle name="Normal 48 2 2 4 3 7 3 2" xfId="34648" xr:uid="{00000000-0005-0000-0000-0000F4420000}"/>
    <cellStyle name="Normal 48 2 2 4 3 7 4" xfId="22855" xr:uid="{00000000-0005-0000-0000-0000F5420000}"/>
    <cellStyle name="Normal 48 2 2 4 3 7 5" xfId="28760" xr:uid="{00000000-0005-0000-0000-0000F6420000}"/>
    <cellStyle name="Normal 48 2 2 4 3 8" xfId="5927" xr:uid="{00000000-0005-0000-0000-0000F7420000}"/>
    <cellStyle name="Normal 48 2 2 4 3 8 2" xfId="17703" xr:uid="{00000000-0005-0000-0000-0000F8420000}"/>
    <cellStyle name="Normal 48 2 2 4 3 8 2 2" xfId="41272" xr:uid="{00000000-0005-0000-0000-0000F9420000}"/>
    <cellStyle name="Normal 48 2 2 4 3 8 3" xfId="11815" xr:uid="{00000000-0005-0000-0000-0000FA420000}"/>
    <cellStyle name="Normal 48 2 2 4 3 8 3 2" xfId="35384" xr:uid="{00000000-0005-0000-0000-0000FB420000}"/>
    <cellStyle name="Normal 48 2 2 4 3 8 4" xfId="23591" xr:uid="{00000000-0005-0000-0000-0000FC420000}"/>
    <cellStyle name="Normal 48 2 2 4 3 8 5" xfId="29496" xr:uid="{00000000-0005-0000-0000-0000FD420000}"/>
    <cellStyle name="Normal 48 2 2 4 3 9" xfId="12551" xr:uid="{00000000-0005-0000-0000-0000FE420000}"/>
    <cellStyle name="Normal 48 2 2 4 3 9 2" xfId="36120" xr:uid="{00000000-0005-0000-0000-0000FF420000}"/>
    <cellStyle name="Normal 48 2 2 4 4" xfId="561" xr:uid="{00000000-0005-0000-0000-000000430000}"/>
    <cellStyle name="Normal 48 2 2 4 4 10" xfId="6475" xr:uid="{00000000-0005-0000-0000-000001430000}"/>
    <cellStyle name="Normal 48 2 2 4 4 10 2" xfId="30044" xr:uid="{00000000-0005-0000-0000-000002430000}"/>
    <cellStyle name="Normal 48 2 2 4 4 11" xfId="18251" xr:uid="{00000000-0005-0000-0000-000003430000}"/>
    <cellStyle name="Normal 48 2 2 4 4 12" xfId="24156" xr:uid="{00000000-0005-0000-0000-000004430000}"/>
    <cellStyle name="Normal 48 2 2 4 4 13" xfId="41820" xr:uid="{00000000-0005-0000-0000-000005430000}"/>
    <cellStyle name="Normal 48 2 2 4 4 2" xfId="1322" xr:uid="{00000000-0005-0000-0000-000006430000}"/>
    <cellStyle name="Normal 48 2 2 4 4 2 2" xfId="13099" xr:uid="{00000000-0005-0000-0000-000007430000}"/>
    <cellStyle name="Normal 48 2 2 4 4 2 2 2" xfId="36668" xr:uid="{00000000-0005-0000-0000-000008430000}"/>
    <cellStyle name="Normal 48 2 2 4 4 2 3" xfId="7211" xr:uid="{00000000-0005-0000-0000-000009430000}"/>
    <cellStyle name="Normal 48 2 2 4 4 2 3 2" xfId="30780" xr:uid="{00000000-0005-0000-0000-00000A430000}"/>
    <cellStyle name="Normal 48 2 2 4 4 2 4" xfId="18987" xr:uid="{00000000-0005-0000-0000-00000B430000}"/>
    <cellStyle name="Normal 48 2 2 4 4 2 5" xfId="24892" xr:uid="{00000000-0005-0000-0000-00000C430000}"/>
    <cellStyle name="Normal 48 2 2 4 4 3" xfId="2059" xr:uid="{00000000-0005-0000-0000-00000D430000}"/>
    <cellStyle name="Normal 48 2 2 4 4 3 2" xfId="13835" xr:uid="{00000000-0005-0000-0000-00000E430000}"/>
    <cellStyle name="Normal 48 2 2 4 4 3 2 2" xfId="37404" xr:uid="{00000000-0005-0000-0000-00000F430000}"/>
    <cellStyle name="Normal 48 2 2 4 4 3 3" xfId="7947" xr:uid="{00000000-0005-0000-0000-000010430000}"/>
    <cellStyle name="Normal 48 2 2 4 4 3 3 2" xfId="31516" xr:uid="{00000000-0005-0000-0000-000011430000}"/>
    <cellStyle name="Normal 48 2 2 4 4 3 4" xfId="19723" xr:uid="{00000000-0005-0000-0000-000012430000}"/>
    <cellStyle name="Normal 48 2 2 4 4 3 5" xfId="25628" xr:uid="{00000000-0005-0000-0000-000013430000}"/>
    <cellStyle name="Normal 48 2 2 4 4 4" xfId="2795" xr:uid="{00000000-0005-0000-0000-000014430000}"/>
    <cellStyle name="Normal 48 2 2 4 4 4 2" xfId="14571" xr:uid="{00000000-0005-0000-0000-000015430000}"/>
    <cellStyle name="Normal 48 2 2 4 4 4 2 2" xfId="38140" xr:uid="{00000000-0005-0000-0000-000016430000}"/>
    <cellStyle name="Normal 48 2 2 4 4 4 3" xfId="8683" xr:uid="{00000000-0005-0000-0000-000017430000}"/>
    <cellStyle name="Normal 48 2 2 4 4 4 3 2" xfId="32252" xr:uid="{00000000-0005-0000-0000-000018430000}"/>
    <cellStyle name="Normal 48 2 2 4 4 4 4" xfId="20459" xr:uid="{00000000-0005-0000-0000-000019430000}"/>
    <cellStyle name="Normal 48 2 2 4 4 4 5" xfId="26364" xr:uid="{00000000-0005-0000-0000-00001A430000}"/>
    <cellStyle name="Normal 48 2 2 4 4 5" xfId="3531" xr:uid="{00000000-0005-0000-0000-00001B430000}"/>
    <cellStyle name="Normal 48 2 2 4 4 5 2" xfId="15307" xr:uid="{00000000-0005-0000-0000-00001C430000}"/>
    <cellStyle name="Normal 48 2 2 4 4 5 2 2" xfId="38876" xr:uid="{00000000-0005-0000-0000-00001D430000}"/>
    <cellStyle name="Normal 48 2 2 4 4 5 3" xfId="9419" xr:uid="{00000000-0005-0000-0000-00001E430000}"/>
    <cellStyle name="Normal 48 2 2 4 4 5 3 2" xfId="32988" xr:uid="{00000000-0005-0000-0000-00001F430000}"/>
    <cellStyle name="Normal 48 2 2 4 4 5 4" xfId="21195" xr:uid="{00000000-0005-0000-0000-000020430000}"/>
    <cellStyle name="Normal 48 2 2 4 4 5 5" xfId="27100" xr:uid="{00000000-0005-0000-0000-000021430000}"/>
    <cellStyle name="Normal 48 2 2 4 4 6" xfId="4267" xr:uid="{00000000-0005-0000-0000-000022430000}"/>
    <cellStyle name="Normal 48 2 2 4 4 6 2" xfId="16043" xr:uid="{00000000-0005-0000-0000-000023430000}"/>
    <cellStyle name="Normal 48 2 2 4 4 6 2 2" xfId="39612" xr:uid="{00000000-0005-0000-0000-000024430000}"/>
    <cellStyle name="Normal 48 2 2 4 4 6 3" xfId="10155" xr:uid="{00000000-0005-0000-0000-000025430000}"/>
    <cellStyle name="Normal 48 2 2 4 4 6 3 2" xfId="33724" xr:uid="{00000000-0005-0000-0000-000026430000}"/>
    <cellStyle name="Normal 48 2 2 4 4 6 4" xfId="21931" xr:uid="{00000000-0005-0000-0000-000027430000}"/>
    <cellStyle name="Normal 48 2 2 4 4 6 5" xfId="27836" xr:uid="{00000000-0005-0000-0000-000028430000}"/>
    <cellStyle name="Normal 48 2 2 4 4 7" xfId="5003" xr:uid="{00000000-0005-0000-0000-000029430000}"/>
    <cellStyle name="Normal 48 2 2 4 4 7 2" xfId="16779" xr:uid="{00000000-0005-0000-0000-00002A430000}"/>
    <cellStyle name="Normal 48 2 2 4 4 7 2 2" xfId="40348" xr:uid="{00000000-0005-0000-0000-00002B430000}"/>
    <cellStyle name="Normal 48 2 2 4 4 7 3" xfId="10891" xr:uid="{00000000-0005-0000-0000-00002C430000}"/>
    <cellStyle name="Normal 48 2 2 4 4 7 3 2" xfId="34460" xr:uid="{00000000-0005-0000-0000-00002D430000}"/>
    <cellStyle name="Normal 48 2 2 4 4 7 4" xfId="22667" xr:uid="{00000000-0005-0000-0000-00002E430000}"/>
    <cellStyle name="Normal 48 2 2 4 4 7 5" xfId="28572" xr:uid="{00000000-0005-0000-0000-00002F430000}"/>
    <cellStyle name="Normal 48 2 2 4 4 8" xfId="5739" xr:uid="{00000000-0005-0000-0000-000030430000}"/>
    <cellStyle name="Normal 48 2 2 4 4 8 2" xfId="17515" xr:uid="{00000000-0005-0000-0000-000031430000}"/>
    <cellStyle name="Normal 48 2 2 4 4 8 2 2" xfId="41084" xr:uid="{00000000-0005-0000-0000-000032430000}"/>
    <cellStyle name="Normal 48 2 2 4 4 8 3" xfId="11627" xr:uid="{00000000-0005-0000-0000-000033430000}"/>
    <cellStyle name="Normal 48 2 2 4 4 8 3 2" xfId="35196" xr:uid="{00000000-0005-0000-0000-000034430000}"/>
    <cellStyle name="Normal 48 2 2 4 4 8 4" xfId="23403" xr:uid="{00000000-0005-0000-0000-000035430000}"/>
    <cellStyle name="Normal 48 2 2 4 4 8 5" xfId="29308" xr:uid="{00000000-0005-0000-0000-000036430000}"/>
    <cellStyle name="Normal 48 2 2 4 4 9" xfId="12363" xr:uid="{00000000-0005-0000-0000-000037430000}"/>
    <cellStyle name="Normal 48 2 2 4 4 9 2" xfId="35932" xr:uid="{00000000-0005-0000-0000-000038430000}"/>
    <cellStyle name="Normal 48 2 2 4 5" xfId="1066" xr:uid="{00000000-0005-0000-0000-000039430000}"/>
    <cellStyle name="Normal 48 2 2 4 5 2" xfId="12845" xr:uid="{00000000-0005-0000-0000-00003A430000}"/>
    <cellStyle name="Normal 48 2 2 4 5 2 2" xfId="36414" xr:uid="{00000000-0005-0000-0000-00003B430000}"/>
    <cellStyle name="Normal 48 2 2 4 5 3" xfId="6957" xr:uid="{00000000-0005-0000-0000-00003C430000}"/>
    <cellStyle name="Normal 48 2 2 4 5 3 2" xfId="30526" xr:uid="{00000000-0005-0000-0000-00003D430000}"/>
    <cellStyle name="Normal 48 2 2 4 5 4" xfId="18733" xr:uid="{00000000-0005-0000-0000-00003E430000}"/>
    <cellStyle name="Normal 48 2 2 4 5 5" xfId="24638" xr:uid="{00000000-0005-0000-0000-00003F430000}"/>
    <cellStyle name="Normal 48 2 2 4 6" xfId="1805" xr:uid="{00000000-0005-0000-0000-000040430000}"/>
    <cellStyle name="Normal 48 2 2 4 6 2" xfId="13581" xr:uid="{00000000-0005-0000-0000-000041430000}"/>
    <cellStyle name="Normal 48 2 2 4 6 2 2" xfId="37150" xr:uid="{00000000-0005-0000-0000-000042430000}"/>
    <cellStyle name="Normal 48 2 2 4 6 3" xfId="7693" xr:uid="{00000000-0005-0000-0000-000043430000}"/>
    <cellStyle name="Normal 48 2 2 4 6 3 2" xfId="31262" xr:uid="{00000000-0005-0000-0000-000044430000}"/>
    <cellStyle name="Normal 48 2 2 4 6 4" xfId="19469" xr:uid="{00000000-0005-0000-0000-000045430000}"/>
    <cellStyle name="Normal 48 2 2 4 6 5" xfId="25374" xr:uid="{00000000-0005-0000-0000-000046430000}"/>
    <cellStyle name="Normal 48 2 2 4 7" xfId="2541" xr:uid="{00000000-0005-0000-0000-000047430000}"/>
    <cellStyle name="Normal 48 2 2 4 7 2" xfId="14317" xr:uid="{00000000-0005-0000-0000-000048430000}"/>
    <cellStyle name="Normal 48 2 2 4 7 2 2" xfId="37886" xr:uid="{00000000-0005-0000-0000-000049430000}"/>
    <cellStyle name="Normal 48 2 2 4 7 3" xfId="8429" xr:uid="{00000000-0005-0000-0000-00004A430000}"/>
    <cellStyle name="Normal 48 2 2 4 7 3 2" xfId="31998" xr:uid="{00000000-0005-0000-0000-00004B430000}"/>
    <cellStyle name="Normal 48 2 2 4 7 4" xfId="20205" xr:uid="{00000000-0005-0000-0000-00004C430000}"/>
    <cellStyle name="Normal 48 2 2 4 7 5" xfId="26110" xr:uid="{00000000-0005-0000-0000-00004D430000}"/>
    <cellStyle name="Normal 48 2 2 4 8" xfId="3277" xr:uid="{00000000-0005-0000-0000-00004E430000}"/>
    <cellStyle name="Normal 48 2 2 4 8 2" xfId="15053" xr:uid="{00000000-0005-0000-0000-00004F430000}"/>
    <cellStyle name="Normal 48 2 2 4 8 2 2" xfId="38622" xr:uid="{00000000-0005-0000-0000-000050430000}"/>
    <cellStyle name="Normal 48 2 2 4 8 3" xfId="9165" xr:uid="{00000000-0005-0000-0000-000051430000}"/>
    <cellStyle name="Normal 48 2 2 4 8 3 2" xfId="32734" xr:uid="{00000000-0005-0000-0000-000052430000}"/>
    <cellStyle name="Normal 48 2 2 4 8 4" xfId="20941" xr:uid="{00000000-0005-0000-0000-000053430000}"/>
    <cellStyle name="Normal 48 2 2 4 8 5" xfId="26846" xr:uid="{00000000-0005-0000-0000-000054430000}"/>
    <cellStyle name="Normal 48 2 2 4 9" xfId="4013" xr:uid="{00000000-0005-0000-0000-000055430000}"/>
    <cellStyle name="Normal 48 2 2 4 9 2" xfId="15789" xr:uid="{00000000-0005-0000-0000-000056430000}"/>
    <cellStyle name="Normal 48 2 2 4 9 2 2" xfId="39358" xr:uid="{00000000-0005-0000-0000-000057430000}"/>
    <cellStyle name="Normal 48 2 2 4 9 3" xfId="9901" xr:uid="{00000000-0005-0000-0000-000058430000}"/>
    <cellStyle name="Normal 48 2 2 4 9 3 2" xfId="33470" xr:uid="{00000000-0005-0000-0000-000059430000}"/>
    <cellStyle name="Normal 48 2 2 4 9 4" xfId="21677" xr:uid="{00000000-0005-0000-0000-00005A430000}"/>
    <cellStyle name="Normal 48 2 2 4 9 5" xfId="27582" xr:uid="{00000000-0005-0000-0000-00005B430000}"/>
    <cellStyle name="Normal 48 2 2 5" xfId="245" xr:uid="{00000000-0005-0000-0000-00005C430000}"/>
    <cellStyle name="Normal 48 2 2 5 10" xfId="4701" xr:uid="{00000000-0005-0000-0000-00005D430000}"/>
    <cellStyle name="Normal 48 2 2 5 10 2" xfId="16477" xr:uid="{00000000-0005-0000-0000-00005E430000}"/>
    <cellStyle name="Normal 48 2 2 5 10 2 2" xfId="40046" xr:uid="{00000000-0005-0000-0000-00005F430000}"/>
    <cellStyle name="Normal 48 2 2 5 10 3" xfId="10589" xr:uid="{00000000-0005-0000-0000-000060430000}"/>
    <cellStyle name="Normal 48 2 2 5 10 3 2" xfId="34158" xr:uid="{00000000-0005-0000-0000-000061430000}"/>
    <cellStyle name="Normal 48 2 2 5 10 4" xfId="22365" xr:uid="{00000000-0005-0000-0000-000062430000}"/>
    <cellStyle name="Normal 48 2 2 5 10 5" xfId="28270" xr:uid="{00000000-0005-0000-0000-000063430000}"/>
    <cellStyle name="Normal 48 2 2 5 11" xfId="5437" xr:uid="{00000000-0005-0000-0000-000064430000}"/>
    <cellStyle name="Normal 48 2 2 5 11 2" xfId="17213" xr:uid="{00000000-0005-0000-0000-000065430000}"/>
    <cellStyle name="Normal 48 2 2 5 11 2 2" xfId="40782" xr:uid="{00000000-0005-0000-0000-000066430000}"/>
    <cellStyle name="Normal 48 2 2 5 11 3" xfId="11325" xr:uid="{00000000-0005-0000-0000-000067430000}"/>
    <cellStyle name="Normal 48 2 2 5 11 3 2" xfId="34894" xr:uid="{00000000-0005-0000-0000-000068430000}"/>
    <cellStyle name="Normal 48 2 2 5 11 4" xfId="23101" xr:uid="{00000000-0005-0000-0000-000069430000}"/>
    <cellStyle name="Normal 48 2 2 5 11 5" xfId="29006" xr:uid="{00000000-0005-0000-0000-00006A430000}"/>
    <cellStyle name="Normal 48 2 2 5 12" xfId="12061" xr:uid="{00000000-0005-0000-0000-00006B430000}"/>
    <cellStyle name="Normal 48 2 2 5 12 2" xfId="35630" xr:uid="{00000000-0005-0000-0000-00006C430000}"/>
    <cellStyle name="Normal 48 2 2 5 13" xfId="6173" xr:uid="{00000000-0005-0000-0000-00006D430000}"/>
    <cellStyle name="Normal 48 2 2 5 13 2" xfId="29742" xr:uid="{00000000-0005-0000-0000-00006E430000}"/>
    <cellStyle name="Normal 48 2 2 5 14" xfId="17949" xr:uid="{00000000-0005-0000-0000-00006F430000}"/>
    <cellStyle name="Normal 48 2 2 5 15" xfId="23854" xr:uid="{00000000-0005-0000-0000-000070430000}"/>
    <cellStyle name="Normal 48 2 2 5 16" xfId="41518" xr:uid="{00000000-0005-0000-0000-000071430000}"/>
    <cellStyle name="Normal 48 2 2 5 2" xfId="411" xr:uid="{00000000-0005-0000-0000-000072430000}"/>
    <cellStyle name="Normal 48 2 2 5 2 10" xfId="12215" xr:uid="{00000000-0005-0000-0000-000073430000}"/>
    <cellStyle name="Normal 48 2 2 5 2 10 2" xfId="35784" xr:uid="{00000000-0005-0000-0000-000074430000}"/>
    <cellStyle name="Normal 48 2 2 5 2 11" xfId="6327" xr:uid="{00000000-0005-0000-0000-000075430000}"/>
    <cellStyle name="Normal 48 2 2 5 2 11 2" xfId="29896" xr:uid="{00000000-0005-0000-0000-000076430000}"/>
    <cellStyle name="Normal 48 2 2 5 2 12" xfId="18103" xr:uid="{00000000-0005-0000-0000-000077430000}"/>
    <cellStyle name="Normal 48 2 2 5 2 13" xfId="24008" xr:uid="{00000000-0005-0000-0000-000078430000}"/>
    <cellStyle name="Normal 48 2 2 5 2 14" xfId="41672" xr:uid="{00000000-0005-0000-0000-000079430000}"/>
    <cellStyle name="Normal 48 2 2 5 2 2" xfId="856" xr:uid="{00000000-0005-0000-0000-00007A430000}"/>
    <cellStyle name="Normal 48 2 2 5 2 2 10" xfId="6769" xr:uid="{00000000-0005-0000-0000-00007B430000}"/>
    <cellStyle name="Normal 48 2 2 5 2 2 10 2" xfId="30338" xr:uid="{00000000-0005-0000-0000-00007C430000}"/>
    <cellStyle name="Normal 48 2 2 5 2 2 11" xfId="18545" xr:uid="{00000000-0005-0000-0000-00007D430000}"/>
    <cellStyle name="Normal 48 2 2 5 2 2 12" xfId="24450" xr:uid="{00000000-0005-0000-0000-00007E430000}"/>
    <cellStyle name="Normal 48 2 2 5 2 2 13" xfId="42114" xr:uid="{00000000-0005-0000-0000-00007F430000}"/>
    <cellStyle name="Normal 48 2 2 5 2 2 2" xfId="1616" xr:uid="{00000000-0005-0000-0000-000080430000}"/>
    <cellStyle name="Normal 48 2 2 5 2 2 2 2" xfId="13393" xr:uid="{00000000-0005-0000-0000-000081430000}"/>
    <cellStyle name="Normal 48 2 2 5 2 2 2 2 2" xfId="36962" xr:uid="{00000000-0005-0000-0000-000082430000}"/>
    <cellStyle name="Normal 48 2 2 5 2 2 2 3" xfId="7505" xr:uid="{00000000-0005-0000-0000-000083430000}"/>
    <cellStyle name="Normal 48 2 2 5 2 2 2 3 2" xfId="31074" xr:uid="{00000000-0005-0000-0000-000084430000}"/>
    <cellStyle name="Normal 48 2 2 5 2 2 2 4" xfId="19281" xr:uid="{00000000-0005-0000-0000-000085430000}"/>
    <cellStyle name="Normal 48 2 2 5 2 2 2 5" xfId="25186" xr:uid="{00000000-0005-0000-0000-000086430000}"/>
    <cellStyle name="Normal 48 2 2 5 2 2 3" xfId="2353" xr:uid="{00000000-0005-0000-0000-000087430000}"/>
    <cellStyle name="Normal 48 2 2 5 2 2 3 2" xfId="14129" xr:uid="{00000000-0005-0000-0000-000088430000}"/>
    <cellStyle name="Normal 48 2 2 5 2 2 3 2 2" xfId="37698" xr:uid="{00000000-0005-0000-0000-000089430000}"/>
    <cellStyle name="Normal 48 2 2 5 2 2 3 3" xfId="8241" xr:uid="{00000000-0005-0000-0000-00008A430000}"/>
    <cellStyle name="Normal 48 2 2 5 2 2 3 3 2" xfId="31810" xr:uid="{00000000-0005-0000-0000-00008B430000}"/>
    <cellStyle name="Normal 48 2 2 5 2 2 3 4" xfId="20017" xr:uid="{00000000-0005-0000-0000-00008C430000}"/>
    <cellStyle name="Normal 48 2 2 5 2 2 3 5" xfId="25922" xr:uid="{00000000-0005-0000-0000-00008D430000}"/>
    <cellStyle name="Normal 48 2 2 5 2 2 4" xfId="3089" xr:uid="{00000000-0005-0000-0000-00008E430000}"/>
    <cellStyle name="Normal 48 2 2 5 2 2 4 2" xfId="14865" xr:uid="{00000000-0005-0000-0000-00008F430000}"/>
    <cellStyle name="Normal 48 2 2 5 2 2 4 2 2" xfId="38434" xr:uid="{00000000-0005-0000-0000-000090430000}"/>
    <cellStyle name="Normal 48 2 2 5 2 2 4 3" xfId="8977" xr:uid="{00000000-0005-0000-0000-000091430000}"/>
    <cellStyle name="Normal 48 2 2 5 2 2 4 3 2" xfId="32546" xr:uid="{00000000-0005-0000-0000-000092430000}"/>
    <cellStyle name="Normal 48 2 2 5 2 2 4 4" xfId="20753" xr:uid="{00000000-0005-0000-0000-000093430000}"/>
    <cellStyle name="Normal 48 2 2 5 2 2 4 5" xfId="26658" xr:uid="{00000000-0005-0000-0000-000094430000}"/>
    <cellStyle name="Normal 48 2 2 5 2 2 5" xfId="3825" xr:uid="{00000000-0005-0000-0000-000095430000}"/>
    <cellStyle name="Normal 48 2 2 5 2 2 5 2" xfId="15601" xr:uid="{00000000-0005-0000-0000-000096430000}"/>
    <cellStyle name="Normal 48 2 2 5 2 2 5 2 2" xfId="39170" xr:uid="{00000000-0005-0000-0000-000097430000}"/>
    <cellStyle name="Normal 48 2 2 5 2 2 5 3" xfId="9713" xr:uid="{00000000-0005-0000-0000-000098430000}"/>
    <cellStyle name="Normal 48 2 2 5 2 2 5 3 2" xfId="33282" xr:uid="{00000000-0005-0000-0000-000099430000}"/>
    <cellStyle name="Normal 48 2 2 5 2 2 5 4" xfId="21489" xr:uid="{00000000-0005-0000-0000-00009A430000}"/>
    <cellStyle name="Normal 48 2 2 5 2 2 5 5" xfId="27394" xr:uid="{00000000-0005-0000-0000-00009B430000}"/>
    <cellStyle name="Normal 48 2 2 5 2 2 6" xfId="4561" xr:uid="{00000000-0005-0000-0000-00009C430000}"/>
    <cellStyle name="Normal 48 2 2 5 2 2 6 2" xfId="16337" xr:uid="{00000000-0005-0000-0000-00009D430000}"/>
    <cellStyle name="Normal 48 2 2 5 2 2 6 2 2" xfId="39906" xr:uid="{00000000-0005-0000-0000-00009E430000}"/>
    <cellStyle name="Normal 48 2 2 5 2 2 6 3" xfId="10449" xr:uid="{00000000-0005-0000-0000-00009F430000}"/>
    <cellStyle name="Normal 48 2 2 5 2 2 6 3 2" xfId="34018" xr:uid="{00000000-0005-0000-0000-0000A0430000}"/>
    <cellStyle name="Normal 48 2 2 5 2 2 6 4" xfId="22225" xr:uid="{00000000-0005-0000-0000-0000A1430000}"/>
    <cellStyle name="Normal 48 2 2 5 2 2 6 5" xfId="28130" xr:uid="{00000000-0005-0000-0000-0000A2430000}"/>
    <cellStyle name="Normal 48 2 2 5 2 2 7" xfId="5297" xr:uid="{00000000-0005-0000-0000-0000A3430000}"/>
    <cellStyle name="Normal 48 2 2 5 2 2 7 2" xfId="17073" xr:uid="{00000000-0005-0000-0000-0000A4430000}"/>
    <cellStyle name="Normal 48 2 2 5 2 2 7 2 2" xfId="40642" xr:uid="{00000000-0005-0000-0000-0000A5430000}"/>
    <cellStyle name="Normal 48 2 2 5 2 2 7 3" xfId="11185" xr:uid="{00000000-0005-0000-0000-0000A6430000}"/>
    <cellStyle name="Normal 48 2 2 5 2 2 7 3 2" xfId="34754" xr:uid="{00000000-0005-0000-0000-0000A7430000}"/>
    <cellStyle name="Normal 48 2 2 5 2 2 7 4" xfId="22961" xr:uid="{00000000-0005-0000-0000-0000A8430000}"/>
    <cellStyle name="Normal 48 2 2 5 2 2 7 5" xfId="28866" xr:uid="{00000000-0005-0000-0000-0000A9430000}"/>
    <cellStyle name="Normal 48 2 2 5 2 2 8" xfId="6033" xr:uid="{00000000-0005-0000-0000-0000AA430000}"/>
    <cellStyle name="Normal 48 2 2 5 2 2 8 2" xfId="17809" xr:uid="{00000000-0005-0000-0000-0000AB430000}"/>
    <cellStyle name="Normal 48 2 2 5 2 2 8 2 2" xfId="41378" xr:uid="{00000000-0005-0000-0000-0000AC430000}"/>
    <cellStyle name="Normal 48 2 2 5 2 2 8 3" xfId="11921" xr:uid="{00000000-0005-0000-0000-0000AD430000}"/>
    <cellStyle name="Normal 48 2 2 5 2 2 8 3 2" xfId="35490" xr:uid="{00000000-0005-0000-0000-0000AE430000}"/>
    <cellStyle name="Normal 48 2 2 5 2 2 8 4" xfId="23697" xr:uid="{00000000-0005-0000-0000-0000AF430000}"/>
    <cellStyle name="Normal 48 2 2 5 2 2 8 5" xfId="29602" xr:uid="{00000000-0005-0000-0000-0000B0430000}"/>
    <cellStyle name="Normal 48 2 2 5 2 2 9" xfId="12657" xr:uid="{00000000-0005-0000-0000-0000B1430000}"/>
    <cellStyle name="Normal 48 2 2 5 2 2 9 2" xfId="36226" xr:uid="{00000000-0005-0000-0000-0000B2430000}"/>
    <cellStyle name="Normal 48 2 2 5 2 3" xfId="1173" xr:uid="{00000000-0005-0000-0000-0000B3430000}"/>
    <cellStyle name="Normal 48 2 2 5 2 3 2" xfId="12951" xr:uid="{00000000-0005-0000-0000-0000B4430000}"/>
    <cellStyle name="Normal 48 2 2 5 2 3 2 2" xfId="36520" xr:uid="{00000000-0005-0000-0000-0000B5430000}"/>
    <cellStyle name="Normal 48 2 2 5 2 3 3" xfId="7063" xr:uid="{00000000-0005-0000-0000-0000B6430000}"/>
    <cellStyle name="Normal 48 2 2 5 2 3 3 2" xfId="30632" xr:uid="{00000000-0005-0000-0000-0000B7430000}"/>
    <cellStyle name="Normal 48 2 2 5 2 3 4" xfId="18839" xr:uid="{00000000-0005-0000-0000-0000B8430000}"/>
    <cellStyle name="Normal 48 2 2 5 2 3 5" xfId="24744" xr:uid="{00000000-0005-0000-0000-0000B9430000}"/>
    <cellStyle name="Normal 48 2 2 5 2 4" xfId="1911" xr:uid="{00000000-0005-0000-0000-0000BA430000}"/>
    <cellStyle name="Normal 48 2 2 5 2 4 2" xfId="13687" xr:uid="{00000000-0005-0000-0000-0000BB430000}"/>
    <cellStyle name="Normal 48 2 2 5 2 4 2 2" xfId="37256" xr:uid="{00000000-0005-0000-0000-0000BC430000}"/>
    <cellStyle name="Normal 48 2 2 5 2 4 3" xfId="7799" xr:uid="{00000000-0005-0000-0000-0000BD430000}"/>
    <cellStyle name="Normal 48 2 2 5 2 4 3 2" xfId="31368" xr:uid="{00000000-0005-0000-0000-0000BE430000}"/>
    <cellStyle name="Normal 48 2 2 5 2 4 4" xfId="19575" xr:uid="{00000000-0005-0000-0000-0000BF430000}"/>
    <cellStyle name="Normal 48 2 2 5 2 4 5" xfId="25480" xr:uid="{00000000-0005-0000-0000-0000C0430000}"/>
    <cellStyle name="Normal 48 2 2 5 2 5" xfId="2647" xr:uid="{00000000-0005-0000-0000-0000C1430000}"/>
    <cellStyle name="Normal 48 2 2 5 2 5 2" xfId="14423" xr:uid="{00000000-0005-0000-0000-0000C2430000}"/>
    <cellStyle name="Normal 48 2 2 5 2 5 2 2" xfId="37992" xr:uid="{00000000-0005-0000-0000-0000C3430000}"/>
    <cellStyle name="Normal 48 2 2 5 2 5 3" xfId="8535" xr:uid="{00000000-0005-0000-0000-0000C4430000}"/>
    <cellStyle name="Normal 48 2 2 5 2 5 3 2" xfId="32104" xr:uid="{00000000-0005-0000-0000-0000C5430000}"/>
    <cellStyle name="Normal 48 2 2 5 2 5 4" xfId="20311" xr:uid="{00000000-0005-0000-0000-0000C6430000}"/>
    <cellStyle name="Normal 48 2 2 5 2 5 5" xfId="26216" xr:uid="{00000000-0005-0000-0000-0000C7430000}"/>
    <cellStyle name="Normal 48 2 2 5 2 6" xfId="3383" xr:uid="{00000000-0005-0000-0000-0000C8430000}"/>
    <cellStyle name="Normal 48 2 2 5 2 6 2" xfId="15159" xr:uid="{00000000-0005-0000-0000-0000C9430000}"/>
    <cellStyle name="Normal 48 2 2 5 2 6 2 2" xfId="38728" xr:uid="{00000000-0005-0000-0000-0000CA430000}"/>
    <cellStyle name="Normal 48 2 2 5 2 6 3" xfId="9271" xr:uid="{00000000-0005-0000-0000-0000CB430000}"/>
    <cellStyle name="Normal 48 2 2 5 2 6 3 2" xfId="32840" xr:uid="{00000000-0005-0000-0000-0000CC430000}"/>
    <cellStyle name="Normal 48 2 2 5 2 6 4" xfId="21047" xr:uid="{00000000-0005-0000-0000-0000CD430000}"/>
    <cellStyle name="Normal 48 2 2 5 2 6 5" xfId="26952" xr:uid="{00000000-0005-0000-0000-0000CE430000}"/>
    <cellStyle name="Normal 48 2 2 5 2 7" xfId="4119" xr:uid="{00000000-0005-0000-0000-0000CF430000}"/>
    <cellStyle name="Normal 48 2 2 5 2 7 2" xfId="15895" xr:uid="{00000000-0005-0000-0000-0000D0430000}"/>
    <cellStyle name="Normal 48 2 2 5 2 7 2 2" xfId="39464" xr:uid="{00000000-0005-0000-0000-0000D1430000}"/>
    <cellStyle name="Normal 48 2 2 5 2 7 3" xfId="10007" xr:uid="{00000000-0005-0000-0000-0000D2430000}"/>
    <cellStyle name="Normal 48 2 2 5 2 7 3 2" xfId="33576" xr:uid="{00000000-0005-0000-0000-0000D3430000}"/>
    <cellStyle name="Normal 48 2 2 5 2 7 4" xfId="21783" xr:uid="{00000000-0005-0000-0000-0000D4430000}"/>
    <cellStyle name="Normal 48 2 2 5 2 7 5" xfId="27688" xr:uid="{00000000-0005-0000-0000-0000D5430000}"/>
    <cellStyle name="Normal 48 2 2 5 2 8" xfId="4855" xr:uid="{00000000-0005-0000-0000-0000D6430000}"/>
    <cellStyle name="Normal 48 2 2 5 2 8 2" xfId="16631" xr:uid="{00000000-0005-0000-0000-0000D7430000}"/>
    <cellStyle name="Normal 48 2 2 5 2 8 2 2" xfId="40200" xr:uid="{00000000-0005-0000-0000-0000D8430000}"/>
    <cellStyle name="Normal 48 2 2 5 2 8 3" xfId="10743" xr:uid="{00000000-0005-0000-0000-0000D9430000}"/>
    <cellStyle name="Normal 48 2 2 5 2 8 3 2" xfId="34312" xr:uid="{00000000-0005-0000-0000-0000DA430000}"/>
    <cellStyle name="Normal 48 2 2 5 2 8 4" xfId="22519" xr:uid="{00000000-0005-0000-0000-0000DB430000}"/>
    <cellStyle name="Normal 48 2 2 5 2 8 5" xfId="28424" xr:uid="{00000000-0005-0000-0000-0000DC430000}"/>
    <cellStyle name="Normal 48 2 2 5 2 9" xfId="5591" xr:uid="{00000000-0005-0000-0000-0000DD430000}"/>
    <cellStyle name="Normal 48 2 2 5 2 9 2" xfId="17367" xr:uid="{00000000-0005-0000-0000-0000DE430000}"/>
    <cellStyle name="Normal 48 2 2 5 2 9 2 2" xfId="40936" xr:uid="{00000000-0005-0000-0000-0000DF430000}"/>
    <cellStyle name="Normal 48 2 2 5 2 9 3" xfId="11479" xr:uid="{00000000-0005-0000-0000-0000E0430000}"/>
    <cellStyle name="Normal 48 2 2 5 2 9 3 2" xfId="35048" xr:uid="{00000000-0005-0000-0000-0000E1430000}"/>
    <cellStyle name="Normal 48 2 2 5 2 9 4" xfId="23255" xr:uid="{00000000-0005-0000-0000-0000E2430000}"/>
    <cellStyle name="Normal 48 2 2 5 2 9 5" xfId="29160" xr:uid="{00000000-0005-0000-0000-0000E3430000}"/>
    <cellStyle name="Normal 48 2 2 5 3" xfId="701" xr:uid="{00000000-0005-0000-0000-0000E4430000}"/>
    <cellStyle name="Normal 48 2 2 5 3 10" xfId="6615" xr:uid="{00000000-0005-0000-0000-0000E5430000}"/>
    <cellStyle name="Normal 48 2 2 5 3 10 2" xfId="30184" xr:uid="{00000000-0005-0000-0000-0000E6430000}"/>
    <cellStyle name="Normal 48 2 2 5 3 11" xfId="18391" xr:uid="{00000000-0005-0000-0000-0000E7430000}"/>
    <cellStyle name="Normal 48 2 2 5 3 12" xfId="24296" xr:uid="{00000000-0005-0000-0000-0000E8430000}"/>
    <cellStyle name="Normal 48 2 2 5 3 13" xfId="41960" xr:uid="{00000000-0005-0000-0000-0000E9430000}"/>
    <cellStyle name="Normal 48 2 2 5 3 2" xfId="1462" xr:uid="{00000000-0005-0000-0000-0000EA430000}"/>
    <cellStyle name="Normal 48 2 2 5 3 2 2" xfId="13239" xr:uid="{00000000-0005-0000-0000-0000EB430000}"/>
    <cellStyle name="Normal 48 2 2 5 3 2 2 2" xfId="36808" xr:uid="{00000000-0005-0000-0000-0000EC430000}"/>
    <cellStyle name="Normal 48 2 2 5 3 2 3" xfId="7351" xr:uid="{00000000-0005-0000-0000-0000ED430000}"/>
    <cellStyle name="Normal 48 2 2 5 3 2 3 2" xfId="30920" xr:uid="{00000000-0005-0000-0000-0000EE430000}"/>
    <cellStyle name="Normal 48 2 2 5 3 2 4" xfId="19127" xr:uid="{00000000-0005-0000-0000-0000EF430000}"/>
    <cellStyle name="Normal 48 2 2 5 3 2 5" xfId="25032" xr:uid="{00000000-0005-0000-0000-0000F0430000}"/>
    <cellStyle name="Normal 48 2 2 5 3 3" xfId="2199" xr:uid="{00000000-0005-0000-0000-0000F1430000}"/>
    <cellStyle name="Normal 48 2 2 5 3 3 2" xfId="13975" xr:uid="{00000000-0005-0000-0000-0000F2430000}"/>
    <cellStyle name="Normal 48 2 2 5 3 3 2 2" xfId="37544" xr:uid="{00000000-0005-0000-0000-0000F3430000}"/>
    <cellStyle name="Normal 48 2 2 5 3 3 3" xfId="8087" xr:uid="{00000000-0005-0000-0000-0000F4430000}"/>
    <cellStyle name="Normal 48 2 2 5 3 3 3 2" xfId="31656" xr:uid="{00000000-0005-0000-0000-0000F5430000}"/>
    <cellStyle name="Normal 48 2 2 5 3 3 4" xfId="19863" xr:uid="{00000000-0005-0000-0000-0000F6430000}"/>
    <cellStyle name="Normal 48 2 2 5 3 3 5" xfId="25768" xr:uid="{00000000-0005-0000-0000-0000F7430000}"/>
    <cellStyle name="Normal 48 2 2 5 3 4" xfId="2935" xr:uid="{00000000-0005-0000-0000-0000F8430000}"/>
    <cellStyle name="Normal 48 2 2 5 3 4 2" xfId="14711" xr:uid="{00000000-0005-0000-0000-0000F9430000}"/>
    <cellStyle name="Normal 48 2 2 5 3 4 2 2" xfId="38280" xr:uid="{00000000-0005-0000-0000-0000FA430000}"/>
    <cellStyle name="Normal 48 2 2 5 3 4 3" xfId="8823" xr:uid="{00000000-0005-0000-0000-0000FB430000}"/>
    <cellStyle name="Normal 48 2 2 5 3 4 3 2" xfId="32392" xr:uid="{00000000-0005-0000-0000-0000FC430000}"/>
    <cellStyle name="Normal 48 2 2 5 3 4 4" xfId="20599" xr:uid="{00000000-0005-0000-0000-0000FD430000}"/>
    <cellStyle name="Normal 48 2 2 5 3 4 5" xfId="26504" xr:uid="{00000000-0005-0000-0000-0000FE430000}"/>
    <cellStyle name="Normal 48 2 2 5 3 5" xfId="3671" xr:uid="{00000000-0005-0000-0000-0000FF430000}"/>
    <cellStyle name="Normal 48 2 2 5 3 5 2" xfId="15447" xr:uid="{00000000-0005-0000-0000-000000440000}"/>
    <cellStyle name="Normal 48 2 2 5 3 5 2 2" xfId="39016" xr:uid="{00000000-0005-0000-0000-000001440000}"/>
    <cellStyle name="Normal 48 2 2 5 3 5 3" xfId="9559" xr:uid="{00000000-0005-0000-0000-000002440000}"/>
    <cellStyle name="Normal 48 2 2 5 3 5 3 2" xfId="33128" xr:uid="{00000000-0005-0000-0000-000003440000}"/>
    <cellStyle name="Normal 48 2 2 5 3 5 4" xfId="21335" xr:uid="{00000000-0005-0000-0000-000004440000}"/>
    <cellStyle name="Normal 48 2 2 5 3 5 5" xfId="27240" xr:uid="{00000000-0005-0000-0000-000005440000}"/>
    <cellStyle name="Normal 48 2 2 5 3 6" xfId="4407" xr:uid="{00000000-0005-0000-0000-000006440000}"/>
    <cellStyle name="Normal 48 2 2 5 3 6 2" xfId="16183" xr:uid="{00000000-0005-0000-0000-000007440000}"/>
    <cellStyle name="Normal 48 2 2 5 3 6 2 2" xfId="39752" xr:uid="{00000000-0005-0000-0000-000008440000}"/>
    <cellStyle name="Normal 48 2 2 5 3 6 3" xfId="10295" xr:uid="{00000000-0005-0000-0000-000009440000}"/>
    <cellStyle name="Normal 48 2 2 5 3 6 3 2" xfId="33864" xr:uid="{00000000-0005-0000-0000-00000A440000}"/>
    <cellStyle name="Normal 48 2 2 5 3 6 4" xfId="22071" xr:uid="{00000000-0005-0000-0000-00000B440000}"/>
    <cellStyle name="Normal 48 2 2 5 3 6 5" xfId="27976" xr:uid="{00000000-0005-0000-0000-00000C440000}"/>
    <cellStyle name="Normal 48 2 2 5 3 7" xfId="5143" xr:uid="{00000000-0005-0000-0000-00000D440000}"/>
    <cellStyle name="Normal 48 2 2 5 3 7 2" xfId="16919" xr:uid="{00000000-0005-0000-0000-00000E440000}"/>
    <cellStyle name="Normal 48 2 2 5 3 7 2 2" xfId="40488" xr:uid="{00000000-0005-0000-0000-00000F440000}"/>
    <cellStyle name="Normal 48 2 2 5 3 7 3" xfId="11031" xr:uid="{00000000-0005-0000-0000-000010440000}"/>
    <cellStyle name="Normal 48 2 2 5 3 7 3 2" xfId="34600" xr:uid="{00000000-0005-0000-0000-000011440000}"/>
    <cellStyle name="Normal 48 2 2 5 3 7 4" xfId="22807" xr:uid="{00000000-0005-0000-0000-000012440000}"/>
    <cellStyle name="Normal 48 2 2 5 3 7 5" xfId="28712" xr:uid="{00000000-0005-0000-0000-000013440000}"/>
    <cellStyle name="Normal 48 2 2 5 3 8" xfId="5879" xr:uid="{00000000-0005-0000-0000-000014440000}"/>
    <cellStyle name="Normal 48 2 2 5 3 8 2" xfId="17655" xr:uid="{00000000-0005-0000-0000-000015440000}"/>
    <cellStyle name="Normal 48 2 2 5 3 8 2 2" xfId="41224" xr:uid="{00000000-0005-0000-0000-000016440000}"/>
    <cellStyle name="Normal 48 2 2 5 3 8 3" xfId="11767" xr:uid="{00000000-0005-0000-0000-000017440000}"/>
    <cellStyle name="Normal 48 2 2 5 3 8 3 2" xfId="35336" xr:uid="{00000000-0005-0000-0000-000018440000}"/>
    <cellStyle name="Normal 48 2 2 5 3 8 4" xfId="23543" xr:uid="{00000000-0005-0000-0000-000019440000}"/>
    <cellStyle name="Normal 48 2 2 5 3 8 5" xfId="29448" xr:uid="{00000000-0005-0000-0000-00001A440000}"/>
    <cellStyle name="Normal 48 2 2 5 3 9" xfId="12503" xr:uid="{00000000-0005-0000-0000-00001B440000}"/>
    <cellStyle name="Normal 48 2 2 5 3 9 2" xfId="36072" xr:uid="{00000000-0005-0000-0000-00001C440000}"/>
    <cellStyle name="Normal 48 2 2 5 4" xfId="562" xr:uid="{00000000-0005-0000-0000-00001D440000}"/>
    <cellStyle name="Normal 48 2 2 5 4 10" xfId="6476" xr:uid="{00000000-0005-0000-0000-00001E440000}"/>
    <cellStyle name="Normal 48 2 2 5 4 10 2" xfId="30045" xr:uid="{00000000-0005-0000-0000-00001F440000}"/>
    <cellStyle name="Normal 48 2 2 5 4 11" xfId="18252" xr:uid="{00000000-0005-0000-0000-000020440000}"/>
    <cellStyle name="Normal 48 2 2 5 4 12" xfId="24157" xr:uid="{00000000-0005-0000-0000-000021440000}"/>
    <cellStyle name="Normal 48 2 2 5 4 13" xfId="41821" xr:uid="{00000000-0005-0000-0000-000022440000}"/>
    <cellStyle name="Normal 48 2 2 5 4 2" xfId="1323" xr:uid="{00000000-0005-0000-0000-000023440000}"/>
    <cellStyle name="Normal 48 2 2 5 4 2 2" xfId="13100" xr:uid="{00000000-0005-0000-0000-000024440000}"/>
    <cellStyle name="Normal 48 2 2 5 4 2 2 2" xfId="36669" xr:uid="{00000000-0005-0000-0000-000025440000}"/>
    <cellStyle name="Normal 48 2 2 5 4 2 3" xfId="7212" xr:uid="{00000000-0005-0000-0000-000026440000}"/>
    <cellStyle name="Normal 48 2 2 5 4 2 3 2" xfId="30781" xr:uid="{00000000-0005-0000-0000-000027440000}"/>
    <cellStyle name="Normal 48 2 2 5 4 2 4" xfId="18988" xr:uid="{00000000-0005-0000-0000-000028440000}"/>
    <cellStyle name="Normal 48 2 2 5 4 2 5" xfId="24893" xr:uid="{00000000-0005-0000-0000-000029440000}"/>
    <cellStyle name="Normal 48 2 2 5 4 3" xfId="2060" xr:uid="{00000000-0005-0000-0000-00002A440000}"/>
    <cellStyle name="Normal 48 2 2 5 4 3 2" xfId="13836" xr:uid="{00000000-0005-0000-0000-00002B440000}"/>
    <cellStyle name="Normal 48 2 2 5 4 3 2 2" xfId="37405" xr:uid="{00000000-0005-0000-0000-00002C440000}"/>
    <cellStyle name="Normal 48 2 2 5 4 3 3" xfId="7948" xr:uid="{00000000-0005-0000-0000-00002D440000}"/>
    <cellStyle name="Normal 48 2 2 5 4 3 3 2" xfId="31517" xr:uid="{00000000-0005-0000-0000-00002E440000}"/>
    <cellStyle name="Normal 48 2 2 5 4 3 4" xfId="19724" xr:uid="{00000000-0005-0000-0000-00002F440000}"/>
    <cellStyle name="Normal 48 2 2 5 4 3 5" xfId="25629" xr:uid="{00000000-0005-0000-0000-000030440000}"/>
    <cellStyle name="Normal 48 2 2 5 4 4" xfId="2796" xr:uid="{00000000-0005-0000-0000-000031440000}"/>
    <cellStyle name="Normal 48 2 2 5 4 4 2" xfId="14572" xr:uid="{00000000-0005-0000-0000-000032440000}"/>
    <cellStyle name="Normal 48 2 2 5 4 4 2 2" xfId="38141" xr:uid="{00000000-0005-0000-0000-000033440000}"/>
    <cellStyle name="Normal 48 2 2 5 4 4 3" xfId="8684" xr:uid="{00000000-0005-0000-0000-000034440000}"/>
    <cellStyle name="Normal 48 2 2 5 4 4 3 2" xfId="32253" xr:uid="{00000000-0005-0000-0000-000035440000}"/>
    <cellStyle name="Normal 48 2 2 5 4 4 4" xfId="20460" xr:uid="{00000000-0005-0000-0000-000036440000}"/>
    <cellStyle name="Normal 48 2 2 5 4 4 5" xfId="26365" xr:uid="{00000000-0005-0000-0000-000037440000}"/>
    <cellStyle name="Normal 48 2 2 5 4 5" xfId="3532" xr:uid="{00000000-0005-0000-0000-000038440000}"/>
    <cellStyle name="Normal 48 2 2 5 4 5 2" xfId="15308" xr:uid="{00000000-0005-0000-0000-000039440000}"/>
    <cellStyle name="Normal 48 2 2 5 4 5 2 2" xfId="38877" xr:uid="{00000000-0005-0000-0000-00003A440000}"/>
    <cellStyle name="Normal 48 2 2 5 4 5 3" xfId="9420" xr:uid="{00000000-0005-0000-0000-00003B440000}"/>
    <cellStyle name="Normal 48 2 2 5 4 5 3 2" xfId="32989" xr:uid="{00000000-0005-0000-0000-00003C440000}"/>
    <cellStyle name="Normal 48 2 2 5 4 5 4" xfId="21196" xr:uid="{00000000-0005-0000-0000-00003D440000}"/>
    <cellStyle name="Normal 48 2 2 5 4 5 5" xfId="27101" xr:uid="{00000000-0005-0000-0000-00003E440000}"/>
    <cellStyle name="Normal 48 2 2 5 4 6" xfId="4268" xr:uid="{00000000-0005-0000-0000-00003F440000}"/>
    <cellStyle name="Normal 48 2 2 5 4 6 2" xfId="16044" xr:uid="{00000000-0005-0000-0000-000040440000}"/>
    <cellStyle name="Normal 48 2 2 5 4 6 2 2" xfId="39613" xr:uid="{00000000-0005-0000-0000-000041440000}"/>
    <cellStyle name="Normal 48 2 2 5 4 6 3" xfId="10156" xr:uid="{00000000-0005-0000-0000-000042440000}"/>
    <cellStyle name="Normal 48 2 2 5 4 6 3 2" xfId="33725" xr:uid="{00000000-0005-0000-0000-000043440000}"/>
    <cellStyle name="Normal 48 2 2 5 4 6 4" xfId="21932" xr:uid="{00000000-0005-0000-0000-000044440000}"/>
    <cellStyle name="Normal 48 2 2 5 4 6 5" xfId="27837" xr:uid="{00000000-0005-0000-0000-000045440000}"/>
    <cellStyle name="Normal 48 2 2 5 4 7" xfId="5004" xr:uid="{00000000-0005-0000-0000-000046440000}"/>
    <cellStyle name="Normal 48 2 2 5 4 7 2" xfId="16780" xr:uid="{00000000-0005-0000-0000-000047440000}"/>
    <cellStyle name="Normal 48 2 2 5 4 7 2 2" xfId="40349" xr:uid="{00000000-0005-0000-0000-000048440000}"/>
    <cellStyle name="Normal 48 2 2 5 4 7 3" xfId="10892" xr:uid="{00000000-0005-0000-0000-000049440000}"/>
    <cellStyle name="Normal 48 2 2 5 4 7 3 2" xfId="34461" xr:uid="{00000000-0005-0000-0000-00004A440000}"/>
    <cellStyle name="Normal 48 2 2 5 4 7 4" xfId="22668" xr:uid="{00000000-0005-0000-0000-00004B440000}"/>
    <cellStyle name="Normal 48 2 2 5 4 7 5" xfId="28573" xr:uid="{00000000-0005-0000-0000-00004C440000}"/>
    <cellStyle name="Normal 48 2 2 5 4 8" xfId="5740" xr:uid="{00000000-0005-0000-0000-00004D440000}"/>
    <cellStyle name="Normal 48 2 2 5 4 8 2" xfId="17516" xr:uid="{00000000-0005-0000-0000-00004E440000}"/>
    <cellStyle name="Normal 48 2 2 5 4 8 2 2" xfId="41085" xr:uid="{00000000-0005-0000-0000-00004F440000}"/>
    <cellStyle name="Normal 48 2 2 5 4 8 3" xfId="11628" xr:uid="{00000000-0005-0000-0000-000050440000}"/>
    <cellStyle name="Normal 48 2 2 5 4 8 3 2" xfId="35197" xr:uid="{00000000-0005-0000-0000-000051440000}"/>
    <cellStyle name="Normal 48 2 2 5 4 8 4" xfId="23404" xr:uid="{00000000-0005-0000-0000-000052440000}"/>
    <cellStyle name="Normal 48 2 2 5 4 8 5" xfId="29309" xr:uid="{00000000-0005-0000-0000-000053440000}"/>
    <cellStyle name="Normal 48 2 2 5 4 9" xfId="12364" xr:uid="{00000000-0005-0000-0000-000054440000}"/>
    <cellStyle name="Normal 48 2 2 5 4 9 2" xfId="35933" xr:uid="{00000000-0005-0000-0000-000055440000}"/>
    <cellStyle name="Normal 48 2 2 5 5" xfId="1018" xr:uid="{00000000-0005-0000-0000-000056440000}"/>
    <cellStyle name="Normal 48 2 2 5 5 2" xfId="12797" xr:uid="{00000000-0005-0000-0000-000057440000}"/>
    <cellStyle name="Normal 48 2 2 5 5 2 2" xfId="36366" xr:uid="{00000000-0005-0000-0000-000058440000}"/>
    <cellStyle name="Normal 48 2 2 5 5 3" xfId="6909" xr:uid="{00000000-0005-0000-0000-000059440000}"/>
    <cellStyle name="Normal 48 2 2 5 5 3 2" xfId="30478" xr:uid="{00000000-0005-0000-0000-00005A440000}"/>
    <cellStyle name="Normal 48 2 2 5 5 4" xfId="18685" xr:uid="{00000000-0005-0000-0000-00005B440000}"/>
    <cellStyle name="Normal 48 2 2 5 5 5" xfId="24590" xr:uid="{00000000-0005-0000-0000-00005C440000}"/>
    <cellStyle name="Normal 48 2 2 5 6" xfId="1757" xr:uid="{00000000-0005-0000-0000-00005D440000}"/>
    <cellStyle name="Normal 48 2 2 5 6 2" xfId="13533" xr:uid="{00000000-0005-0000-0000-00005E440000}"/>
    <cellStyle name="Normal 48 2 2 5 6 2 2" xfId="37102" xr:uid="{00000000-0005-0000-0000-00005F440000}"/>
    <cellStyle name="Normal 48 2 2 5 6 3" xfId="7645" xr:uid="{00000000-0005-0000-0000-000060440000}"/>
    <cellStyle name="Normal 48 2 2 5 6 3 2" xfId="31214" xr:uid="{00000000-0005-0000-0000-000061440000}"/>
    <cellStyle name="Normal 48 2 2 5 6 4" xfId="19421" xr:uid="{00000000-0005-0000-0000-000062440000}"/>
    <cellStyle name="Normal 48 2 2 5 6 5" xfId="25326" xr:uid="{00000000-0005-0000-0000-000063440000}"/>
    <cellStyle name="Normal 48 2 2 5 7" xfId="2493" xr:uid="{00000000-0005-0000-0000-000064440000}"/>
    <cellStyle name="Normal 48 2 2 5 7 2" xfId="14269" xr:uid="{00000000-0005-0000-0000-000065440000}"/>
    <cellStyle name="Normal 48 2 2 5 7 2 2" xfId="37838" xr:uid="{00000000-0005-0000-0000-000066440000}"/>
    <cellStyle name="Normal 48 2 2 5 7 3" xfId="8381" xr:uid="{00000000-0005-0000-0000-000067440000}"/>
    <cellStyle name="Normal 48 2 2 5 7 3 2" xfId="31950" xr:uid="{00000000-0005-0000-0000-000068440000}"/>
    <cellStyle name="Normal 48 2 2 5 7 4" xfId="20157" xr:uid="{00000000-0005-0000-0000-000069440000}"/>
    <cellStyle name="Normal 48 2 2 5 7 5" xfId="26062" xr:uid="{00000000-0005-0000-0000-00006A440000}"/>
    <cellStyle name="Normal 48 2 2 5 8" xfId="3229" xr:uid="{00000000-0005-0000-0000-00006B440000}"/>
    <cellStyle name="Normal 48 2 2 5 8 2" xfId="15005" xr:uid="{00000000-0005-0000-0000-00006C440000}"/>
    <cellStyle name="Normal 48 2 2 5 8 2 2" xfId="38574" xr:uid="{00000000-0005-0000-0000-00006D440000}"/>
    <cellStyle name="Normal 48 2 2 5 8 3" xfId="9117" xr:uid="{00000000-0005-0000-0000-00006E440000}"/>
    <cellStyle name="Normal 48 2 2 5 8 3 2" xfId="32686" xr:uid="{00000000-0005-0000-0000-00006F440000}"/>
    <cellStyle name="Normal 48 2 2 5 8 4" xfId="20893" xr:uid="{00000000-0005-0000-0000-000070440000}"/>
    <cellStyle name="Normal 48 2 2 5 8 5" xfId="26798" xr:uid="{00000000-0005-0000-0000-000071440000}"/>
    <cellStyle name="Normal 48 2 2 5 9" xfId="3965" xr:uid="{00000000-0005-0000-0000-000072440000}"/>
    <cellStyle name="Normal 48 2 2 5 9 2" xfId="15741" xr:uid="{00000000-0005-0000-0000-000073440000}"/>
    <cellStyle name="Normal 48 2 2 5 9 2 2" xfId="39310" xr:uid="{00000000-0005-0000-0000-000074440000}"/>
    <cellStyle name="Normal 48 2 2 5 9 3" xfId="9853" xr:uid="{00000000-0005-0000-0000-000075440000}"/>
    <cellStyle name="Normal 48 2 2 5 9 3 2" xfId="33422" xr:uid="{00000000-0005-0000-0000-000076440000}"/>
    <cellStyle name="Normal 48 2 2 5 9 4" xfId="21629" xr:uid="{00000000-0005-0000-0000-000077440000}"/>
    <cellStyle name="Normal 48 2 2 5 9 5" xfId="27534" xr:uid="{00000000-0005-0000-0000-000078440000}"/>
    <cellStyle name="Normal 48 2 2 6" xfId="400" xr:uid="{00000000-0005-0000-0000-000079440000}"/>
    <cellStyle name="Normal 48 2 2 6 10" xfId="12204" xr:uid="{00000000-0005-0000-0000-00007A440000}"/>
    <cellStyle name="Normal 48 2 2 6 10 2" xfId="35773" xr:uid="{00000000-0005-0000-0000-00007B440000}"/>
    <cellStyle name="Normal 48 2 2 6 11" xfId="6316" xr:uid="{00000000-0005-0000-0000-00007C440000}"/>
    <cellStyle name="Normal 48 2 2 6 11 2" xfId="29885" xr:uid="{00000000-0005-0000-0000-00007D440000}"/>
    <cellStyle name="Normal 48 2 2 6 12" xfId="18092" xr:uid="{00000000-0005-0000-0000-00007E440000}"/>
    <cellStyle name="Normal 48 2 2 6 13" xfId="23997" xr:uid="{00000000-0005-0000-0000-00007F440000}"/>
    <cellStyle name="Normal 48 2 2 6 14" xfId="41661" xr:uid="{00000000-0005-0000-0000-000080440000}"/>
    <cellStyle name="Normal 48 2 2 6 2" xfId="845" xr:uid="{00000000-0005-0000-0000-000081440000}"/>
    <cellStyle name="Normal 48 2 2 6 2 10" xfId="6758" xr:uid="{00000000-0005-0000-0000-000082440000}"/>
    <cellStyle name="Normal 48 2 2 6 2 10 2" xfId="30327" xr:uid="{00000000-0005-0000-0000-000083440000}"/>
    <cellStyle name="Normal 48 2 2 6 2 11" xfId="18534" xr:uid="{00000000-0005-0000-0000-000084440000}"/>
    <cellStyle name="Normal 48 2 2 6 2 12" xfId="24439" xr:uid="{00000000-0005-0000-0000-000085440000}"/>
    <cellStyle name="Normal 48 2 2 6 2 13" xfId="42103" xr:uid="{00000000-0005-0000-0000-000086440000}"/>
    <cellStyle name="Normal 48 2 2 6 2 2" xfId="1605" xr:uid="{00000000-0005-0000-0000-000087440000}"/>
    <cellStyle name="Normal 48 2 2 6 2 2 2" xfId="13382" xr:uid="{00000000-0005-0000-0000-000088440000}"/>
    <cellStyle name="Normal 48 2 2 6 2 2 2 2" xfId="36951" xr:uid="{00000000-0005-0000-0000-000089440000}"/>
    <cellStyle name="Normal 48 2 2 6 2 2 3" xfId="7494" xr:uid="{00000000-0005-0000-0000-00008A440000}"/>
    <cellStyle name="Normal 48 2 2 6 2 2 3 2" xfId="31063" xr:uid="{00000000-0005-0000-0000-00008B440000}"/>
    <cellStyle name="Normal 48 2 2 6 2 2 4" xfId="19270" xr:uid="{00000000-0005-0000-0000-00008C440000}"/>
    <cellStyle name="Normal 48 2 2 6 2 2 5" xfId="25175" xr:uid="{00000000-0005-0000-0000-00008D440000}"/>
    <cellStyle name="Normal 48 2 2 6 2 3" xfId="2342" xr:uid="{00000000-0005-0000-0000-00008E440000}"/>
    <cellStyle name="Normal 48 2 2 6 2 3 2" xfId="14118" xr:uid="{00000000-0005-0000-0000-00008F440000}"/>
    <cellStyle name="Normal 48 2 2 6 2 3 2 2" xfId="37687" xr:uid="{00000000-0005-0000-0000-000090440000}"/>
    <cellStyle name="Normal 48 2 2 6 2 3 3" xfId="8230" xr:uid="{00000000-0005-0000-0000-000091440000}"/>
    <cellStyle name="Normal 48 2 2 6 2 3 3 2" xfId="31799" xr:uid="{00000000-0005-0000-0000-000092440000}"/>
    <cellStyle name="Normal 48 2 2 6 2 3 4" xfId="20006" xr:uid="{00000000-0005-0000-0000-000093440000}"/>
    <cellStyle name="Normal 48 2 2 6 2 3 5" xfId="25911" xr:uid="{00000000-0005-0000-0000-000094440000}"/>
    <cellStyle name="Normal 48 2 2 6 2 4" xfId="3078" xr:uid="{00000000-0005-0000-0000-000095440000}"/>
    <cellStyle name="Normal 48 2 2 6 2 4 2" xfId="14854" xr:uid="{00000000-0005-0000-0000-000096440000}"/>
    <cellStyle name="Normal 48 2 2 6 2 4 2 2" xfId="38423" xr:uid="{00000000-0005-0000-0000-000097440000}"/>
    <cellStyle name="Normal 48 2 2 6 2 4 3" xfId="8966" xr:uid="{00000000-0005-0000-0000-000098440000}"/>
    <cellStyle name="Normal 48 2 2 6 2 4 3 2" xfId="32535" xr:uid="{00000000-0005-0000-0000-000099440000}"/>
    <cellStyle name="Normal 48 2 2 6 2 4 4" xfId="20742" xr:uid="{00000000-0005-0000-0000-00009A440000}"/>
    <cellStyle name="Normal 48 2 2 6 2 4 5" xfId="26647" xr:uid="{00000000-0005-0000-0000-00009B440000}"/>
    <cellStyle name="Normal 48 2 2 6 2 5" xfId="3814" xr:uid="{00000000-0005-0000-0000-00009C440000}"/>
    <cellStyle name="Normal 48 2 2 6 2 5 2" xfId="15590" xr:uid="{00000000-0005-0000-0000-00009D440000}"/>
    <cellStyle name="Normal 48 2 2 6 2 5 2 2" xfId="39159" xr:uid="{00000000-0005-0000-0000-00009E440000}"/>
    <cellStyle name="Normal 48 2 2 6 2 5 3" xfId="9702" xr:uid="{00000000-0005-0000-0000-00009F440000}"/>
    <cellStyle name="Normal 48 2 2 6 2 5 3 2" xfId="33271" xr:uid="{00000000-0005-0000-0000-0000A0440000}"/>
    <cellStyle name="Normal 48 2 2 6 2 5 4" xfId="21478" xr:uid="{00000000-0005-0000-0000-0000A1440000}"/>
    <cellStyle name="Normal 48 2 2 6 2 5 5" xfId="27383" xr:uid="{00000000-0005-0000-0000-0000A2440000}"/>
    <cellStyle name="Normal 48 2 2 6 2 6" xfId="4550" xr:uid="{00000000-0005-0000-0000-0000A3440000}"/>
    <cellStyle name="Normal 48 2 2 6 2 6 2" xfId="16326" xr:uid="{00000000-0005-0000-0000-0000A4440000}"/>
    <cellStyle name="Normal 48 2 2 6 2 6 2 2" xfId="39895" xr:uid="{00000000-0005-0000-0000-0000A5440000}"/>
    <cellStyle name="Normal 48 2 2 6 2 6 3" xfId="10438" xr:uid="{00000000-0005-0000-0000-0000A6440000}"/>
    <cellStyle name="Normal 48 2 2 6 2 6 3 2" xfId="34007" xr:uid="{00000000-0005-0000-0000-0000A7440000}"/>
    <cellStyle name="Normal 48 2 2 6 2 6 4" xfId="22214" xr:uid="{00000000-0005-0000-0000-0000A8440000}"/>
    <cellStyle name="Normal 48 2 2 6 2 6 5" xfId="28119" xr:uid="{00000000-0005-0000-0000-0000A9440000}"/>
    <cellStyle name="Normal 48 2 2 6 2 7" xfId="5286" xr:uid="{00000000-0005-0000-0000-0000AA440000}"/>
    <cellStyle name="Normal 48 2 2 6 2 7 2" xfId="17062" xr:uid="{00000000-0005-0000-0000-0000AB440000}"/>
    <cellStyle name="Normal 48 2 2 6 2 7 2 2" xfId="40631" xr:uid="{00000000-0005-0000-0000-0000AC440000}"/>
    <cellStyle name="Normal 48 2 2 6 2 7 3" xfId="11174" xr:uid="{00000000-0005-0000-0000-0000AD440000}"/>
    <cellStyle name="Normal 48 2 2 6 2 7 3 2" xfId="34743" xr:uid="{00000000-0005-0000-0000-0000AE440000}"/>
    <cellStyle name="Normal 48 2 2 6 2 7 4" xfId="22950" xr:uid="{00000000-0005-0000-0000-0000AF440000}"/>
    <cellStyle name="Normal 48 2 2 6 2 7 5" xfId="28855" xr:uid="{00000000-0005-0000-0000-0000B0440000}"/>
    <cellStyle name="Normal 48 2 2 6 2 8" xfId="6022" xr:uid="{00000000-0005-0000-0000-0000B1440000}"/>
    <cellStyle name="Normal 48 2 2 6 2 8 2" xfId="17798" xr:uid="{00000000-0005-0000-0000-0000B2440000}"/>
    <cellStyle name="Normal 48 2 2 6 2 8 2 2" xfId="41367" xr:uid="{00000000-0005-0000-0000-0000B3440000}"/>
    <cellStyle name="Normal 48 2 2 6 2 8 3" xfId="11910" xr:uid="{00000000-0005-0000-0000-0000B4440000}"/>
    <cellStyle name="Normal 48 2 2 6 2 8 3 2" xfId="35479" xr:uid="{00000000-0005-0000-0000-0000B5440000}"/>
    <cellStyle name="Normal 48 2 2 6 2 8 4" xfId="23686" xr:uid="{00000000-0005-0000-0000-0000B6440000}"/>
    <cellStyle name="Normal 48 2 2 6 2 8 5" xfId="29591" xr:uid="{00000000-0005-0000-0000-0000B7440000}"/>
    <cellStyle name="Normal 48 2 2 6 2 9" xfId="12646" xr:uid="{00000000-0005-0000-0000-0000B8440000}"/>
    <cellStyle name="Normal 48 2 2 6 2 9 2" xfId="36215" xr:uid="{00000000-0005-0000-0000-0000B9440000}"/>
    <cellStyle name="Normal 48 2 2 6 3" xfId="1162" xr:uid="{00000000-0005-0000-0000-0000BA440000}"/>
    <cellStyle name="Normal 48 2 2 6 3 2" xfId="12940" xr:uid="{00000000-0005-0000-0000-0000BB440000}"/>
    <cellStyle name="Normal 48 2 2 6 3 2 2" xfId="36509" xr:uid="{00000000-0005-0000-0000-0000BC440000}"/>
    <cellStyle name="Normal 48 2 2 6 3 3" xfId="7052" xr:uid="{00000000-0005-0000-0000-0000BD440000}"/>
    <cellStyle name="Normal 48 2 2 6 3 3 2" xfId="30621" xr:uid="{00000000-0005-0000-0000-0000BE440000}"/>
    <cellStyle name="Normal 48 2 2 6 3 4" xfId="18828" xr:uid="{00000000-0005-0000-0000-0000BF440000}"/>
    <cellStyle name="Normal 48 2 2 6 3 5" xfId="24733" xr:uid="{00000000-0005-0000-0000-0000C0440000}"/>
    <cellStyle name="Normal 48 2 2 6 4" xfId="1900" xr:uid="{00000000-0005-0000-0000-0000C1440000}"/>
    <cellStyle name="Normal 48 2 2 6 4 2" xfId="13676" xr:uid="{00000000-0005-0000-0000-0000C2440000}"/>
    <cellStyle name="Normal 48 2 2 6 4 2 2" xfId="37245" xr:uid="{00000000-0005-0000-0000-0000C3440000}"/>
    <cellStyle name="Normal 48 2 2 6 4 3" xfId="7788" xr:uid="{00000000-0005-0000-0000-0000C4440000}"/>
    <cellStyle name="Normal 48 2 2 6 4 3 2" xfId="31357" xr:uid="{00000000-0005-0000-0000-0000C5440000}"/>
    <cellStyle name="Normal 48 2 2 6 4 4" xfId="19564" xr:uid="{00000000-0005-0000-0000-0000C6440000}"/>
    <cellStyle name="Normal 48 2 2 6 4 5" xfId="25469" xr:uid="{00000000-0005-0000-0000-0000C7440000}"/>
    <cellStyle name="Normal 48 2 2 6 5" xfId="2636" xr:uid="{00000000-0005-0000-0000-0000C8440000}"/>
    <cellStyle name="Normal 48 2 2 6 5 2" xfId="14412" xr:uid="{00000000-0005-0000-0000-0000C9440000}"/>
    <cellStyle name="Normal 48 2 2 6 5 2 2" xfId="37981" xr:uid="{00000000-0005-0000-0000-0000CA440000}"/>
    <cellStyle name="Normal 48 2 2 6 5 3" xfId="8524" xr:uid="{00000000-0005-0000-0000-0000CB440000}"/>
    <cellStyle name="Normal 48 2 2 6 5 3 2" xfId="32093" xr:uid="{00000000-0005-0000-0000-0000CC440000}"/>
    <cellStyle name="Normal 48 2 2 6 5 4" xfId="20300" xr:uid="{00000000-0005-0000-0000-0000CD440000}"/>
    <cellStyle name="Normal 48 2 2 6 5 5" xfId="26205" xr:uid="{00000000-0005-0000-0000-0000CE440000}"/>
    <cellStyle name="Normal 48 2 2 6 6" xfId="3372" xr:uid="{00000000-0005-0000-0000-0000CF440000}"/>
    <cellStyle name="Normal 48 2 2 6 6 2" xfId="15148" xr:uid="{00000000-0005-0000-0000-0000D0440000}"/>
    <cellStyle name="Normal 48 2 2 6 6 2 2" xfId="38717" xr:uid="{00000000-0005-0000-0000-0000D1440000}"/>
    <cellStyle name="Normal 48 2 2 6 6 3" xfId="9260" xr:uid="{00000000-0005-0000-0000-0000D2440000}"/>
    <cellStyle name="Normal 48 2 2 6 6 3 2" xfId="32829" xr:uid="{00000000-0005-0000-0000-0000D3440000}"/>
    <cellStyle name="Normal 48 2 2 6 6 4" xfId="21036" xr:uid="{00000000-0005-0000-0000-0000D4440000}"/>
    <cellStyle name="Normal 48 2 2 6 6 5" xfId="26941" xr:uid="{00000000-0005-0000-0000-0000D5440000}"/>
    <cellStyle name="Normal 48 2 2 6 7" xfId="4108" xr:uid="{00000000-0005-0000-0000-0000D6440000}"/>
    <cellStyle name="Normal 48 2 2 6 7 2" xfId="15884" xr:uid="{00000000-0005-0000-0000-0000D7440000}"/>
    <cellStyle name="Normal 48 2 2 6 7 2 2" xfId="39453" xr:uid="{00000000-0005-0000-0000-0000D8440000}"/>
    <cellStyle name="Normal 48 2 2 6 7 3" xfId="9996" xr:uid="{00000000-0005-0000-0000-0000D9440000}"/>
    <cellStyle name="Normal 48 2 2 6 7 3 2" xfId="33565" xr:uid="{00000000-0005-0000-0000-0000DA440000}"/>
    <cellStyle name="Normal 48 2 2 6 7 4" xfId="21772" xr:uid="{00000000-0005-0000-0000-0000DB440000}"/>
    <cellStyle name="Normal 48 2 2 6 7 5" xfId="27677" xr:uid="{00000000-0005-0000-0000-0000DC440000}"/>
    <cellStyle name="Normal 48 2 2 6 8" xfId="4844" xr:uid="{00000000-0005-0000-0000-0000DD440000}"/>
    <cellStyle name="Normal 48 2 2 6 8 2" xfId="16620" xr:uid="{00000000-0005-0000-0000-0000DE440000}"/>
    <cellStyle name="Normal 48 2 2 6 8 2 2" xfId="40189" xr:uid="{00000000-0005-0000-0000-0000DF440000}"/>
    <cellStyle name="Normal 48 2 2 6 8 3" xfId="10732" xr:uid="{00000000-0005-0000-0000-0000E0440000}"/>
    <cellStyle name="Normal 48 2 2 6 8 3 2" xfId="34301" xr:uid="{00000000-0005-0000-0000-0000E1440000}"/>
    <cellStyle name="Normal 48 2 2 6 8 4" xfId="22508" xr:uid="{00000000-0005-0000-0000-0000E2440000}"/>
    <cellStyle name="Normal 48 2 2 6 8 5" xfId="28413" xr:uid="{00000000-0005-0000-0000-0000E3440000}"/>
    <cellStyle name="Normal 48 2 2 6 9" xfId="5580" xr:uid="{00000000-0005-0000-0000-0000E4440000}"/>
    <cellStyle name="Normal 48 2 2 6 9 2" xfId="17356" xr:uid="{00000000-0005-0000-0000-0000E5440000}"/>
    <cellStyle name="Normal 48 2 2 6 9 2 2" xfId="40925" xr:uid="{00000000-0005-0000-0000-0000E6440000}"/>
    <cellStyle name="Normal 48 2 2 6 9 3" xfId="11468" xr:uid="{00000000-0005-0000-0000-0000E7440000}"/>
    <cellStyle name="Normal 48 2 2 6 9 3 2" xfId="35037" xr:uid="{00000000-0005-0000-0000-0000E8440000}"/>
    <cellStyle name="Normal 48 2 2 6 9 4" xfId="23244" xr:uid="{00000000-0005-0000-0000-0000E9440000}"/>
    <cellStyle name="Normal 48 2 2 6 9 5" xfId="29149" xr:uid="{00000000-0005-0000-0000-0000EA440000}"/>
    <cellStyle name="Normal 48 2 2 7" xfId="653" xr:uid="{00000000-0005-0000-0000-0000EB440000}"/>
    <cellStyle name="Normal 48 2 2 7 10" xfId="6567" xr:uid="{00000000-0005-0000-0000-0000EC440000}"/>
    <cellStyle name="Normal 48 2 2 7 10 2" xfId="30136" xr:uid="{00000000-0005-0000-0000-0000ED440000}"/>
    <cellStyle name="Normal 48 2 2 7 11" xfId="18343" xr:uid="{00000000-0005-0000-0000-0000EE440000}"/>
    <cellStyle name="Normal 48 2 2 7 12" xfId="24248" xr:uid="{00000000-0005-0000-0000-0000EF440000}"/>
    <cellStyle name="Normal 48 2 2 7 13" xfId="41912" xr:uid="{00000000-0005-0000-0000-0000F0440000}"/>
    <cellStyle name="Normal 48 2 2 7 2" xfId="1414" xr:uid="{00000000-0005-0000-0000-0000F1440000}"/>
    <cellStyle name="Normal 48 2 2 7 2 2" xfId="13191" xr:uid="{00000000-0005-0000-0000-0000F2440000}"/>
    <cellStyle name="Normal 48 2 2 7 2 2 2" xfId="36760" xr:uid="{00000000-0005-0000-0000-0000F3440000}"/>
    <cellStyle name="Normal 48 2 2 7 2 3" xfId="7303" xr:uid="{00000000-0005-0000-0000-0000F4440000}"/>
    <cellStyle name="Normal 48 2 2 7 2 3 2" xfId="30872" xr:uid="{00000000-0005-0000-0000-0000F5440000}"/>
    <cellStyle name="Normal 48 2 2 7 2 4" xfId="19079" xr:uid="{00000000-0005-0000-0000-0000F6440000}"/>
    <cellStyle name="Normal 48 2 2 7 2 5" xfId="24984" xr:uid="{00000000-0005-0000-0000-0000F7440000}"/>
    <cellStyle name="Normal 48 2 2 7 3" xfId="2151" xr:uid="{00000000-0005-0000-0000-0000F8440000}"/>
    <cellStyle name="Normal 48 2 2 7 3 2" xfId="13927" xr:uid="{00000000-0005-0000-0000-0000F9440000}"/>
    <cellStyle name="Normal 48 2 2 7 3 2 2" xfId="37496" xr:uid="{00000000-0005-0000-0000-0000FA440000}"/>
    <cellStyle name="Normal 48 2 2 7 3 3" xfId="8039" xr:uid="{00000000-0005-0000-0000-0000FB440000}"/>
    <cellStyle name="Normal 48 2 2 7 3 3 2" xfId="31608" xr:uid="{00000000-0005-0000-0000-0000FC440000}"/>
    <cellStyle name="Normal 48 2 2 7 3 4" xfId="19815" xr:uid="{00000000-0005-0000-0000-0000FD440000}"/>
    <cellStyle name="Normal 48 2 2 7 3 5" xfId="25720" xr:uid="{00000000-0005-0000-0000-0000FE440000}"/>
    <cellStyle name="Normal 48 2 2 7 4" xfId="2887" xr:uid="{00000000-0005-0000-0000-0000FF440000}"/>
    <cellStyle name="Normal 48 2 2 7 4 2" xfId="14663" xr:uid="{00000000-0005-0000-0000-000000450000}"/>
    <cellStyle name="Normal 48 2 2 7 4 2 2" xfId="38232" xr:uid="{00000000-0005-0000-0000-000001450000}"/>
    <cellStyle name="Normal 48 2 2 7 4 3" xfId="8775" xr:uid="{00000000-0005-0000-0000-000002450000}"/>
    <cellStyle name="Normal 48 2 2 7 4 3 2" xfId="32344" xr:uid="{00000000-0005-0000-0000-000003450000}"/>
    <cellStyle name="Normal 48 2 2 7 4 4" xfId="20551" xr:uid="{00000000-0005-0000-0000-000004450000}"/>
    <cellStyle name="Normal 48 2 2 7 4 5" xfId="26456" xr:uid="{00000000-0005-0000-0000-000005450000}"/>
    <cellStyle name="Normal 48 2 2 7 5" xfId="3623" xr:uid="{00000000-0005-0000-0000-000006450000}"/>
    <cellStyle name="Normal 48 2 2 7 5 2" xfId="15399" xr:uid="{00000000-0005-0000-0000-000007450000}"/>
    <cellStyle name="Normal 48 2 2 7 5 2 2" xfId="38968" xr:uid="{00000000-0005-0000-0000-000008450000}"/>
    <cellStyle name="Normal 48 2 2 7 5 3" xfId="9511" xr:uid="{00000000-0005-0000-0000-000009450000}"/>
    <cellStyle name="Normal 48 2 2 7 5 3 2" xfId="33080" xr:uid="{00000000-0005-0000-0000-00000A450000}"/>
    <cellStyle name="Normal 48 2 2 7 5 4" xfId="21287" xr:uid="{00000000-0005-0000-0000-00000B450000}"/>
    <cellStyle name="Normal 48 2 2 7 5 5" xfId="27192" xr:uid="{00000000-0005-0000-0000-00000C450000}"/>
    <cellStyle name="Normal 48 2 2 7 6" xfId="4359" xr:uid="{00000000-0005-0000-0000-00000D450000}"/>
    <cellStyle name="Normal 48 2 2 7 6 2" xfId="16135" xr:uid="{00000000-0005-0000-0000-00000E450000}"/>
    <cellStyle name="Normal 48 2 2 7 6 2 2" xfId="39704" xr:uid="{00000000-0005-0000-0000-00000F450000}"/>
    <cellStyle name="Normal 48 2 2 7 6 3" xfId="10247" xr:uid="{00000000-0005-0000-0000-000010450000}"/>
    <cellStyle name="Normal 48 2 2 7 6 3 2" xfId="33816" xr:uid="{00000000-0005-0000-0000-000011450000}"/>
    <cellStyle name="Normal 48 2 2 7 6 4" xfId="22023" xr:uid="{00000000-0005-0000-0000-000012450000}"/>
    <cellStyle name="Normal 48 2 2 7 6 5" xfId="27928" xr:uid="{00000000-0005-0000-0000-000013450000}"/>
    <cellStyle name="Normal 48 2 2 7 7" xfId="5095" xr:uid="{00000000-0005-0000-0000-000014450000}"/>
    <cellStyle name="Normal 48 2 2 7 7 2" xfId="16871" xr:uid="{00000000-0005-0000-0000-000015450000}"/>
    <cellStyle name="Normal 48 2 2 7 7 2 2" xfId="40440" xr:uid="{00000000-0005-0000-0000-000016450000}"/>
    <cellStyle name="Normal 48 2 2 7 7 3" xfId="10983" xr:uid="{00000000-0005-0000-0000-000017450000}"/>
    <cellStyle name="Normal 48 2 2 7 7 3 2" xfId="34552" xr:uid="{00000000-0005-0000-0000-000018450000}"/>
    <cellStyle name="Normal 48 2 2 7 7 4" xfId="22759" xr:uid="{00000000-0005-0000-0000-000019450000}"/>
    <cellStyle name="Normal 48 2 2 7 7 5" xfId="28664" xr:uid="{00000000-0005-0000-0000-00001A450000}"/>
    <cellStyle name="Normal 48 2 2 7 8" xfId="5831" xr:uid="{00000000-0005-0000-0000-00001B450000}"/>
    <cellStyle name="Normal 48 2 2 7 8 2" xfId="17607" xr:uid="{00000000-0005-0000-0000-00001C450000}"/>
    <cellStyle name="Normal 48 2 2 7 8 2 2" xfId="41176" xr:uid="{00000000-0005-0000-0000-00001D450000}"/>
    <cellStyle name="Normal 48 2 2 7 8 3" xfId="11719" xr:uid="{00000000-0005-0000-0000-00001E450000}"/>
    <cellStyle name="Normal 48 2 2 7 8 3 2" xfId="35288" xr:uid="{00000000-0005-0000-0000-00001F450000}"/>
    <cellStyle name="Normal 48 2 2 7 8 4" xfId="23495" xr:uid="{00000000-0005-0000-0000-000020450000}"/>
    <cellStyle name="Normal 48 2 2 7 8 5" xfId="29400" xr:uid="{00000000-0005-0000-0000-000021450000}"/>
    <cellStyle name="Normal 48 2 2 7 9" xfId="12455" xr:uid="{00000000-0005-0000-0000-000022450000}"/>
    <cellStyle name="Normal 48 2 2 7 9 2" xfId="36024" xr:uid="{00000000-0005-0000-0000-000023450000}"/>
    <cellStyle name="Normal 48 2 2 8" xfId="551" xr:uid="{00000000-0005-0000-0000-000024450000}"/>
    <cellStyle name="Normal 48 2 2 8 10" xfId="6465" xr:uid="{00000000-0005-0000-0000-000025450000}"/>
    <cellStyle name="Normal 48 2 2 8 10 2" xfId="30034" xr:uid="{00000000-0005-0000-0000-000026450000}"/>
    <cellStyle name="Normal 48 2 2 8 11" xfId="18241" xr:uid="{00000000-0005-0000-0000-000027450000}"/>
    <cellStyle name="Normal 48 2 2 8 12" xfId="24146" xr:uid="{00000000-0005-0000-0000-000028450000}"/>
    <cellStyle name="Normal 48 2 2 8 13" xfId="41810" xr:uid="{00000000-0005-0000-0000-000029450000}"/>
    <cellStyle name="Normal 48 2 2 8 2" xfId="1312" xr:uid="{00000000-0005-0000-0000-00002A450000}"/>
    <cellStyle name="Normal 48 2 2 8 2 2" xfId="13089" xr:uid="{00000000-0005-0000-0000-00002B450000}"/>
    <cellStyle name="Normal 48 2 2 8 2 2 2" xfId="36658" xr:uid="{00000000-0005-0000-0000-00002C450000}"/>
    <cellStyle name="Normal 48 2 2 8 2 3" xfId="7201" xr:uid="{00000000-0005-0000-0000-00002D450000}"/>
    <cellStyle name="Normal 48 2 2 8 2 3 2" xfId="30770" xr:uid="{00000000-0005-0000-0000-00002E450000}"/>
    <cellStyle name="Normal 48 2 2 8 2 4" xfId="18977" xr:uid="{00000000-0005-0000-0000-00002F450000}"/>
    <cellStyle name="Normal 48 2 2 8 2 5" xfId="24882" xr:uid="{00000000-0005-0000-0000-000030450000}"/>
    <cellStyle name="Normal 48 2 2 8 3" xfId="2049" xr:uid="{00000000-0005-0000-0000-000031450000}"/>
    <cellStyle name="Normal 48 2 2 8 3 2" xfId="13825" xr:uid="{00000000-0005-0000-0000-000032450000}"/>
    <cellStyle name="Normal 48 2 2 8 3 2 2" xfId="37394" xr:uid="{00000000-0005-0000-0000-000033450000}"/>
    <cellStyle name="Normal 48 2 2 8 3 3" xfId="7937" xr:uid="{00000000-0005-0000-0000-000034450000}"/>
    <cellStyle name="Normal 48 2 2 8 3 3 2" xfId="31506" xr:uid="{00000000-0005-0000-0000-000035450000}"/>
    <cellStyle name="Normal 48 2 2 8 3 4" xfId="19713" xr:uid="{00000000-0005-0000-0000-000036450000}"/>
    <cellStyle name="Normal 48 2 2 8 3 5" xfId="25618" xr:uid="{00000000-0005-0000-0000-000037450000}"/>
    <cellStyle name="Normal 48 2 2 8 4" xfId="2785" xr:uid="{00000000-0005-0000-0000-000038450000}"/>
    <cellStyle name="Normal 48 2 2 8 4 2" xfId="14561" xr:uid="{00000000-0005-0000-0000-000039450000}"/>
    <cellStyle name="Normal 48 2 2 8 4 2 2" xfId="38130" xr:uid="{00000000-0005-0000-0000-00003A450000}"/>
    <cellStyle name="Normal 48 2 2 8 4 3" xfId="8673" xr:uid="{00000000-0005-0000-0000-00003B450000}"/>
    <cellStyle name="Normal 48 2 2 8 4 3 2" xfId="32242" xr:uid="{00000000-0005-0000-0000-00003C450000}"/>
    <cellStyle name="Normal 48 2 2 8 4 4" xfId="20449" xr:uid="{00000000-0005-0000-0000-00003D450000}"/>
    <cellStyle name="Normal 48 2 2 8 4 5" xfId="26354" xr:uid="{00000000-0005-0000-0000-00003E450000}"/>
    <cellStyle name="Normal 48 2 2 8 5" xfId="3521" xr:uid="{00000000-0005-0000-0000-00003F450000}"/>
    <cellStyle name="Normal 48 2 2 8 5 2" xfId="15297" xr:uid="{00000000-0005-0000-0000-000040450000}"/>
    <cellStyle name="Normal 48 2 2 8 5 2 2" xfId="38866" xr:uid="{00000000-0005-0000-0000-000041450000}"/>
    <cellStyle name="Normal 48 2 2 8 5 3" xfId="9409" xr:uid="{00000000-0005-0000-0000-000042450000}"/>
    <cellStyle name="Normal 48 2 2 8 5 3 2" xfId="32978" xr:uid="{00000000-0005-0000-0000-000043450000}"/>
    <cellStyle name="Normal 48 2 2 8 5 4" xfId="21185" xr:uid="{00000000-0005-0000-0000-000044450000}"/>
    <cellStyle name="Normal 48 2 2 8 5 5" xfId="27090" xr:uid="{00000000-0005-0000-0000-000045450000}"/>
    <cellStyle name="Normal 48 2 2 8 6" xfId="4257" xr:uid="{00000000-0005-0000-0000-000046450000}"/>
    <cellStyle name="Normal 48 2 2 8 6 2" xfId="16033" xr:uid="{00000000-0005-0000-0000-000047450000}"/>
    <cellStyle name="Normal 48 2 2 8 6 2 2" xfId="39602" xr:uid="{00000000-0005-0000-0000-000048450000}"/>
    <cellStyle name="Normal 48 2 2 8 6 3" xfId="10145" xr:uid="{00000000-0005-0000-0000-000049450000}"/>
    <cellStyle name="Normal 48 2 2 8 6 3 2" xfId="33714" xr:uid="{00000000-0005-0000-0000-00004A450000}"/>
    <cellStyle name="Normal 48 2 2 8 6 4" xfId="21921" xr:uid="{00000000-0005-0000-0000-00004B450000}"/>
    <cellStyle name="Normal 48 2 2 8 6 5" xfId="27826" xr:uid="{00000000-0005-0000-0000-00004C450000}"/>
    <cellStyle name="Normal 48 2 2 8 7" xfId="4993" xr:uid="{00000000-0005-0000-0000-00004D450000}"/>
    <cellStyle name="Normal 48 2 2 8 7 2" xfId="16769" xr:uid="{00000000-0005-0000-0000-00004E450000}"/>
    <cellStyle name="Normal 48 2 2 8 7 2 2" xfId="40338" xr:uid="{00000000-0005-0000-0000-00004F450000}"/>
    <cellStyle name="Normal 48 2 2 8 7 3" xfId="10881" xr:uid="{00000000-0005-0000-0000-000050450000}"/>
    <cellStyle name="Normal 48 2 2 8 7 3 2" xfId="34450" xr:uid="{00000000-0005-0000-0000-000051450000}"/>
    <cellStyle name="Normal 48 2 2 8 7 4" xfId="22657" xr:uid="{00000000-0005-0000-0000-000052450000}"/>
    <cellStyle name="Normal 48 2 2 8 7 5" xfId="28562" xr:uid="{00000000-0005-0000-0000-000053450000}"/>
    <cellStyle name="Normal 48 2 2 8 8" xfId="5729" xr:uid="{00000000-0005-0000-0000-000054450000}"/>
    <cellStyle name="Normal 48 2 2 8 8 2" xfId="17505" xr:uid="{00000000-0005-0000-0000-000055450000}"/>
    <cellStyle name="Normal 48 2 2 8 8 2 2" xfId="41074" xr:uid="{00000000-0005-0000-0000-000056450000}"/>
    <cellStyle name="Normal 48 2 2 8 8 3" xfId="11617" xr:uid="{00000000-0005-0000-0000-000057450000}"/>
    <cellStyle name="Normal 48 2 2 8 8 3 2" xfId="35186" xr:uid="{00000000-0005-0000-0000-000058450000}"/>
    <cellStyle name="Normal 48 2 2 8 8 4" xfId="23393" xr:uid="{00000000-0005-0000-0000-000059450000}"/>
    <cellStyle name="Normal 48 2 2 8 8 5" xfId="29298" xr:uid="{00000000-0005-0000-0000-00005A450000}"/>
    <cellStyle name="Normal 48 2 2 8 9" xfId="12353" xr:uid="{00000000-0005-0000-0000-00005B450000}"/>
    <cellStyle name="Normal 48 2 2 8 9 2" xfId="35922" xr:uid="{00000000-0005-0000-0000-00005C450000}"/>
    <cellStyle name="Normal 48 2 2 9" xfId="970" xr:uid="{00000000-0005-0000-0000-00005D450000}"/>
    <cellStyle name="Normal 48 2 2 9 2" xfId="12749" xr:uid="{00000000-0005-0000-0000-00005E450000}"/>
    <cellStyle name="Normal 48 2 2 9 2 2" xfId="36318" xr:uid="{00000000-0005-0000-0000-00005F450000}"/>
    <cellStyle name="Normal 48 2 2 9 3" xfId="6861" xr:uid="{00000000-0005-0000-0000-000060450000}"/>
    <cellStyle name="Normal 48 2 2 9 3 2" xfId="30430" xr:uid="{00000000-0005-0000-0000-000061450000}"/>
    <cellStyle name="Normal 48 2 2 9 4" xfId="18637" xr:uid="{00000000-0005-0000-0000-000062450000}"/>
    <cellStyle name="Normal 48 2 2 9 5" xfId="24542" xr:uid="{00000000-0005-0000-0000-000063450000}"/>
    <cellStyle name="Normal 48 2 20" xfId="23800" xr:uid="{00000000-0005-0000-0000-000064450000}"/>
    <cellStyle name="Normal 48 2 21" xfId="41464" xr:uid="{00000000-0005-0000-0000-000065450000}"/>
    <cellStyle name="Normal 48 2 3" xfId="185" xr:uid="{00000000-0005-0000-0000-000066450000}"/>
    <cellStyle name="Normal 48 2 3 10" xfId="2451" xr:uid="{00000000-0005-0000-0000-000067450000}"/>
    <cellStyle name="Normal 48 2 3 10 2" xfId="14227" xr:uid="{00000000-0005-0000-0000-000068450000}"/>
    <cellStyle name="Normal 48 2 3 10 2 2" xfId="37796" xr:uid="{00000000-0005-0000-0000-000069450000}"/>
    <cellStyle name="Normal 48 2 3 10 3" xfId="8339" xr:uid="{00000000-0005-0000-0000-00006A450000}"/>
    <cellStyle name="Normal 48 2 3 10 3 2" xfId="31908" xr:uid="{00000000-0005-0000-0000-00006B450000}"/>
    <cellStyle name="Normal 48 2 3 10 4" xfId="20115" xr:uid="{00000000-0005-0000-0000-00006C450000}"/>
    <cellStyle name="Normal 48 2 3 10 5" xfId="26020" xr:uid="{00000000-0005-0000-0000-00006D450000}"/>
    <cellStyle name="Normal 48 2 3 11" xfId="3187" xr:uid="{00000000-0005-0000-0000-00006E450000}"/>
    <cellStyle name="Normal 48 2 3 11 2" xfId="14963" xr:uid="{00000000-0005-0000-0000-00006F450000}"/>
    <cellStyle name="Normal 48 2 3 11 2 2" xfId="38532" xr:uid="{00000000-0005-0000-0000-000070450000}"/>
    <cellStyle name="Normal 48 2 3 11 3" xfId="9075" xr:uid="{00000000-0005-0000-0000-000071450000}"/>
    <cellStyle name="Normal 48 2 3 11 3 2" xfId="32644" xr:uid="{00000000-0005-0000-0000-000072450000}"/>
    <cellStyle name="Normal 48 2 3 11 4" xfId="20851" xr:uid="{00000000-0005-0000-0000-000073450000}"/>
    <cellStyle name="Normal 48 2 3 11 5" xfId="26756" xr:uid="{00000000-0005-0000-0000-000074450000}"/>
    <cellStyle name="Normal 48 2 3 12" xfId="3923" xr:uid="{00000000-0005-0000-0000-000075450000}"/>
    <cellStyle name="Normal 48 2 3 12 2" xfId="15699" xr:uid="{00000000-0005-0000-0000-000076450000}"/>
    <cellStyle name="Normal 48 2 3 12 2 2" xfId="39268" xr:uid="{00000000-0005-0000-0000-000077450000}"/>
    <cellStyle name="Normal 48 2 3 12 3" xfId="9811" xr:uid="{00000000-0005-0000-0000-000078450000}"/>
    <cellStyle name="Normal 48 2 3 12 3 2" xfId="33380" xr:uid="{00000000-0005-0000-0000-000079450000}"/>
    <cellStyle name="Normal 48 2 3 12 4" xfId="21587" xr:uid="{00000000-0005-0000-0000-00007A450000}"/>
    <cellStyle name="Normal 48 2 3 12 5" xfId="27492" xr:uid="{00000000-0005-0000-0000-00007B450000}"/>
    <cellStyle name="Normal 48 2 3 13" xfId="4659" xr:uid="{00000000-0005-0000-0000-00007C450000}"/>
    <cellStyle name="Normal 48 2 3 13 2" xfId="16435" xr:uid="{00000000-0005-0000-0000-00007D450000}"/>
    <cellStyle name="Normal 48 2 3 13 2 2" xfId="40004" xr:uid="{00000000-0005-0000-0000-00007E450000}"/>
    <cellStyle name="Normal 48 2 3 13 3" xfId="10547" xr:uid="{00000000-0005-0000-0000-00007F450000}"/>
    <cellStyle name="Normal 48 2 3 13 3 2" xfId="34116" xr:uid="{00000000-0005-0000-0000-000080450000}"/>
    <cellStyle name="Normal 48 2 3 13 4" xfId="22323" xr:uid="{00000000-0005-0000-0000-000081450000}"/>
    <cellStyle name="Normal 48 2 3 13 5" xfId="28228" xr:uid="{00000000-0005-0000-0000-000082450000}"/>
    <cellStyle name="Normal 48 2 3 14" xfId="5395" xr:uid="{00000000-0005-0000-0000-000083450000}"/>
    <cellStyle name="Normal 48 2 3 14 2" xfId="17171" xr:uid="{00000000-0005-0000-0000-000084450000}"/>
    <cellStyle name="Normal 48 2 3 14 2 2" xfId="40740" xr:uid="{00000000-0005-0000-0000-000085450000}"/>
    <cellStyle name="Normal 48 2 3 14 3" xfId="11283" xr:uid="{00000000-0005-0000-0000-000086450000}"/>
    <cellStyle name="Normal 48 2 3 14 3 2" xfId="34852" xr:uid="{00000000-0005-0000-0000-000087450000}"/>
    <cellStyle name="Normal 48 2 3 14 4" xfId="23059" xr:uid="{00000000-0005-0000-0000-000088450000}"/>
    <cellStyle name="Normal 48 2 3 14 5" xfId="28964" xr:uid="{00000000-0005-0000-0000-000089450000}"/>
    <cellStyle name="Normal 48 2 3 15" xfId="12019" xr:uid="{00000000-0005-0000-0000-00008A450000}"/>
    <cellStyle name="Normal 48 2 3 15 2" xfId="35588" xr:uid="{00000000-0005-0000-0000-00008B450000}"/>
    <cellStyle name="Normal 48 2 3 16" xfId="6131" xr:uid="{00000000-0005-0000-0000-00008C450000}"/>
    <cellStyle name="Normal 48 2 3 16 2" xfId="29700" xr:uid="{00000000-0005-0000-0000-00008D450000}"/>
    <cellStyle name="Normal 48 2 3 17" xfId="17907" xr:uid="{00000000-0005-0000-0000-00008E450000}"/>
    <cellStyle name="Normal 48 2 3 18" xfId="23812" xr:uid="{00000000-0005-0000-0000-00008F450000}"/>
    <cellStyle name="Normal 48 2 3 19" xfId="41476" xr:uid="{00000000-0005-0000-0000-000090450000}"/>
    <cellStyle name="Normal 48 2 3 2" xfId="227" xr:uid="{00000000-0005-0000-0000-000091450000}"/>
    <cellStyle name="Normal 48 2 3 2 10" xfId="3211" xr:uid="{00000000-0005-0000-0000-000092450000}"/>
    <cellStyle name="Normal 48 2 3 2 10 2" xfId="14987" xr:uid="{00000000-0005-0000-0000-000093450000}"/>
    <cellStyle name="Normal 48 2 3 2 10 2 2" xfId="38556" xr:uid="{00000000-0005-0000-0000-000094450000}"/>
    <cellStyle name="Normal 48 2 3 2 10 3" xfId="9099" xr:uid="{00000000-0005-0000-0000-000095450000}"/>
    <cellStyle name="Normal 48 2 3 2 10 3 2" xfId="32668" xr:uid="{00000000-0005-0000-0000-000096450000}"/>
    <cellStyle name="Normal 48 2 3 2 10 4" xfId="20875" xr:uid="{00000000-0005-0000-0000-000097450000}"/>
    <cellStyle name="Normal 48 2 3 2 10 5" xfId="26780" xr:uid="{00000000-0005-0000-0000-000098450000}"/>
    <cellStyle name="Normal 48 2 3 2 11" xfId="3947" xr:uid="{00000000-0005-0000-0000-000099450000}"/>
    <cellStyle name="Normal 48 2 3 2 11 2" xfId="15723" xr:uid="{00000000-0005-0000-0000-00009A450000}"/>
    <cellStyle name="Normal 48 2 3 2 11 2 2" xfId="39292" xr:uid="{00000000-0005-0000-0000-00009B450000}"/>
    <cellStyle name="Normal 48 2 3 2 11 3" xfId="9835" xr:uid="{00000000-0005-0000-0000-00009C450000}"/>
    <cellStyle name="Normal 48 2 3 2 11 3 2" xfId="33404" xr:uid="{00000000-0005-0000-0000-00009D450000}"/>
    <cellStyle name="Normal 48 2 3 2 11 4" xfId="21611" xr:uid="{00000000-0005-0000-0000-00009E450000}"/>
    <cellStyle name="Normal 48 2 3 2 11 5" xfId="27516" xr:uid="{00000000-0005-0000-0000-00009F450000}"/>
    <cellStyle name="Normal 48 2 3 2 12" xfId="4683" xr:uid="{00000000-0005-0000-0000-0000A0450000}"/>
    <cellStyle name="Normal 48 2 3 2 12 2" xfId="16459" xr:uid="{00000000-0005-0000-0000-0000A1450000}"/>
    <cellStyle name="Normal 48 2 3 2 12 2 2" xfId="40028" xr:uid="{00000000-0005-0000-0000-0000A2450000}"/>
    <cellStyle name="Normal 48 2 3 2 12 3" xfId="10571" xr:uid="{00000000-0005-0000-0000-0000A3450000}"/>
    <cellStyle name="Normal 48 2 3 2 12 3 2" xfId="34140" xr:uid="{00000000-0005-0000-0000-0000A4450000}"/>
    <cellStyle name="Normal 48 2 3 2 12 4" xfId="22347" xr:uid="{00000000-0005-0000-0000-0000A5450000}"/>
    <cellStyle name="Normal 48 2 3 2 12 5" xfId="28252" xr:uid="{00000000-0005-0000-0000-0000A6450000}"/>
    <cellStyle name="Normal 48 2 3 2 13" xfId="5419" xr:uid="{00000000-0005-0000-0000-0000A7450000}"/>
    <cellStyle name="Normal 48 2 3 2 13 2" xfId="17195" xr:uid="{00000000-0005-0000-0000-0000A8450000}"/>
    <cellStyle name="Normal 48 2 3 2 13 2 2" xfId="40764" xr:uid="{00000000-0005-0000-0000-0000A9450000}"/>
    <cellStyle name="Normal 48 2 3 2 13 3" xfId="11307" xr:uid="{00000000-0005-0000-0000-0000AA450000}"/>
    <cellStyle name="Normal 48 2 3 2 13 3 2" xfId="34876" xr:uid="{00000000-0005-0000-0000-0000AB450000}"/>
    <cellStyle name="Normal 48 2 3 2 13 4" xfId="23083" xr:uid="{00000000-0005-0000-0000-0000AC450000}"/>
    <cellStyle name="Normal 48 2 3 2 13 5" xfId="28988" xr:uid="{00000000-0005-0000-0000-0000AD450000}"/>
    <cellStyle name="Normal 48 2 3 2 14" xfId="12043" xr:uid="{00000000-0005-0000-0000-0000AE450000}"/>
    <cellStyle name="Normal 48 2 3 2 14 2" xfId="35612" xr:uid="{00000000-0005-0000-0000-0000AF450000}"/>
    <cellStyle name="Normal 48 2 3 2 15" xfId="6155" xr:uid="{00000000-0005-0000-0000-0000B0450000}"/>
    <cellStyle name="Normal 48 2 3 2 15 2" xfId="29724" xr:uid="{00000000-0005-0000-0000-0000B1450000}"/>
    <cellStyle name="Normal 48 2 3 2 16" xfId="17931" xr:uid="{00000000-0005-0000-0000-0000B2450000}"/>
    <cellStyle name="Normal 48 2 3 2 17" xfId="23836" xr:uid="{00000000-0005-0000-0000-0000B3450000}"/>
    <cellStyle name="Normal 48 2 3 2 18" xfId="41500" xr:uid="{00000000-0005-0000-0000-0000B4450000}"/>
    <cellStyle name="Normal 48 2 3 2 2" xfId="323" xr:uid="{00000000-0005-0000-0000-0000B5450000}"/>
    <cellStyle name="Normal 48 2 3 2 2 10" xfId="4779" xr:uid="{00000000-0005-0000-0000-0000B6450000}"/>
    <cellStyle name="Normal 48 2 3 2 2 10 2" xfId="16555" xr:uid="{00000000-0005-0000-0000-0000B7450000}"/>
    <cellStyle name="Normal 48 2 3 2 2 10 2 2" xfId="40124" xr:uid="{00000000-0005-0000-0000-0000B8450000}"/>
    <cellStyle name="Normal 48 2 3 2 2 10 3" xfId="10667" xr:uid="{00000000-0005-0000-0000-0000B9450000}"/>
    <cellStyle name="Normal 48 2 3 2 2 10 3 2" xfId="34236" xr:uid="{00000000-0005-0000-0000-0000BA450000}"/>
    <cellStyle name="Normal 48 2 3 2 2 10 4" xfId="22443" xr:uid="{00000000-0005-0000-0000-0000BB450000}"/>
    <cellStyle name="Normal 48 2 3 2 2 10 5" xfId="28348" xr:uid="{00000000-0005-0000-0000-0000BC450000}"/>
    <cellStyle name="Normal 48 2 3 2 2 11" xfId="5515" xr:uid="{00000000-0005-0000-0000-0000BD450000}"/>
    <cellStyle name="Normal 48 2 3 2 2 11 2" xfId="17291" xr:uid="{00000000-0005-0000-0000-0000BE450000}"/>
    <cellStyle name="Normal 48 2 3 2 2 11 2 2" xfId="40860" xr:uid="{00000000-0005-0000-0000-0000BF450000}"/>
    <cellStyle name="Normal 48 2 3 2 2 11 3" xfId="11403" xr:uid="{00000000-0005-0000-0000-0000C0450000}"/>
    <cellStyle name="Normal 48 2 3 2 2 11 3 2" xfId="34972" xr:uid="{00000000-0005-0000-0000-0000C1450000}"/>
    <cellStyle name="Normal 48 2 3 2 2 11 4" xfId="23179" xr:uid="{00000000-0005-0000-0000-0000C2450000}"/>
    <cellStyle name="Normal 48 2 3 2 2 11 5" xfId="29084" xr:uid="{00000000-0005-0000-0000-0000C3450000}"/>
    <cellStyle name="Normal 48 2 3 2 2 12" xfId="12139" xr:uid="{00000000-0005-0000-0000-0000C4450000}"/>
    <cellStyle name="Normal 48 2 3 2 2 12 2" xfId="35708" xr:uid="{00000000-0005-0000-0000-0000C5450000}"/>
    <cellStyle name="Normal 48 2 3 2 2 13" xfId="6251" xr:uid="{00000000-0005-0000-0000-0000C6450000}"/>
    <cellStyle name="Normal 48 2 3 2 2 13 2" xfId="29820" xr:uid="{00000000-0005-0000-0000-0000C7450000}"/>
    <cellStyle name="Normal 48 2 3 2 2 14" xfId="18027" xr:uid="{00000000-0005-0000-0000-0000C8450000}"/>
    <cellStyle name="Normal 48 2 3 2 2 15" xfId="23932" xr:uid="{00000000-0005-0000-0000-0000C9450000}"/>
    <cellStyle name="Normal 48 2 3 2 2 16" xfId="41596" xr:uid="{00000000-0005-0000-0000-0000CA450000}"/>
    <cellStyle name="Normal 48 2 3 2 2 2" xfId="414" xr:uid="{00000000-0005-0000-0000-0000CB450000}"/>
    <cellStyle name="Normal 48 2 3 2 2 2 10" xfId="12218" xr:uid="{00000000-0005-0000-0000-0000CC450000}"/>
    <cellStyle name="Normal 48 2 3 2 2 2 10 2" xfId="35787" xr:uid="{00000000-0005-0000-0000-0000CD450000}"/>
    <cellStyle name="Normal 48 2 3 2 2 2 11" xfId="6330" xr:uid="{00000000-0005-0000-0000-0000CE450000}"/>
    <cellStyle name="Normal 48 2 3 2 2 2 11 2" xfId="29899" xr:uid="{00000000-0005-0000-0000-0000CF450000}"/>
    <cellStyle name="Normal 48 2 3 2 2 2 12" xfId="18106" xr:uid="{00000000-0005-0000-0000-0000D0450000}"/>
    <cellStyle name="Normal 48 2 3 2 2 2 13" xfId="24011" xr:uid="{00000000-0005-0000-0000-0000D1450000}"/>
    <cellStyle name="Normal 48 2 3 2 2 2 14" xfId="41675" xr:uid="{00000000-0005-0000-0000-0000D2450000}"/>
    <cellStyle name="Normal 48 2 3 2 2 2 2" xfId="859" xr:uid="{00000000-0005-0000-0000-0000D3450000}"/>
    <cellStyle name="Normal 48 2 3 2 2 2 2 10" xfId="6772" xr:uid="{00000000-0005-0000-0000-0000D4450000}"/>
    <cellStyle name="Normal 48 2 3 2 2 2 2 10 2" xfId="30341" xr:uid="{00000000-0005-0000-0000-0000D5450000}"/>
    <cellStyle name="Normal 48 2 3 2 2 2 2 11" xfId="18548" xr:uid="{00000000-0005-0000-0000-0000D6450000}"/>
    <cellStyle name="Normal 48 2 3 2 2 2 2 12" xfId="24453" xr:uid="{00000000-0005-0000-0000-0000D7450000}"/>
    <cellStyle name="Normal 48 2 3 2 2 2 2 13" xfId="42117" xr:uid="{00000000-0005-0000-0000-0000D8450000}"/>
    <cellStyle name="Normal 48 2 3 2 2 2 2 2" xfId="1619" xr:uid="{00000000-0005-0000-0000-0000D9450000}"/>
    <cellStyle name="Normal 48 2 3 2 2 2 2 2 2" xfId="13396" xr:uid="{00000000-0005-0000-0000-0000DA450000}"/>
    <cellStyle name="Normal 48 2 3 2 2 2 2 2 2 2" xfId="36965" xr:uid="{00000000-0005-0000-0000-0000DB450000}"/>
    <cellStyle name="Normal 48 2 3 2 2 2 2 2 3" xfId="7508" xr:uid="{00000000-0005-0000-0000-0000DC450000}"/>
    <cellStyle name="Normal 48 2 3 2 2 2 2 2 3 2" xfId="31077" xr:uid="{00000000-0005-0000-0000-0000DD450000}"/>
    <cellStyle name="Normal 48 2 3 2 2 2 2 2 4" xfId="19284" xr:uid="{00000000-0005-0000-0000-0000DE450000}"/>
    <cellStyle name="Normal 48 2 3 2 2 2 2 2 5" xfId="25189" xr:uid="{00000000-0005-0000-0000-0000DF450000}"/>
    <cellStyle name="Normal 48 2 3 2 2 2 2 3" xfId="2356" xr:uid="{00000000-0005-0000-0000-0000E0450000}"/>
    <cellStyle name="Normal 48 2 3 2 2 2 2 3 2" xfId="14132" xr:uid="{00000000-0005-0000-0000-0000E1450000}"/>
    <cellStyle name="Normal 48 2 3 2 2 2 2 3 2 2" xfId="37701" xr:uid="{00000000-0005-0000-0000-0000E2450000}"/>
    <cellStyle name="Normal 48 2 3 2 2 2 2 3 3" xfId="8244" xr:uid="{00000000-0005-0000-0000-0000E3450000}"/>
    <cellStyle name="Normal 48 2 3 2 2 2 2 3 3 2" xfId="31813" xr:uid="{00000000-0005-0000-0000-0000E4450000}"/>
    <cellStyle name="Normal 48 2 3 2 2 2 2 3 4" xfId="20020" xr:uid="{00000000-0005-0000-0000-0000E5450000}"/>
    <cellStyle name="Normal 48 2 3 2 2 2 2 3 5" xfId="25925" xr:uid="{00000000-0005-0000-0000-0000E6450000}"/>
    <cellStyle name="Normal 48 2 3 2 2 2 2 4" xfId="3092" xr:uid="{00000000-0005-0000-0000-0000E7450000}"/>
    <cellStyle name="Normal 48 2 3 2 2 2 2 4 2" xfId="14868" xr:uid="{00000000-0005-0000-0000-0000E8450000}"/>
    <cellStyle name="Normal 48 2 3 2 2 2 2 4 2 2" xfId="38437" xr:uid="{00000000-0005-0000-0000-0000E9450000}"/>
    <cellStyle name="Normal 48 2 3 2 2 2 2 4 3" xfId="8980" xr:uid="{00000000-0005-0000-0000-0000EA450000}"/>
    <cellStyle name="Normal 48 2 3 2 2 2 2 4 3 2" xfId="32549" xr:uid="{00000000-0005-0000-0000-0000EB450000}"/>
    <cellStyle name="Normal 48 2 3 2 2 2 2 4 4" xfId="20756" xr:uid="{00000000-0005-0000-0000-0000EC450000}"/>
    <cellStyle name="Normal 48 2 3 2 2 2 2 4 5" xfId="26661" xr:uid="{00000000-0005-0000-0000-0000ED450000}"/>
    <cellStyle name="Normal 48 2 3 2 2 2 2 5" xfId="3828" xr:uid="{00000000-0005-0000-0000-0000EE450000}"/>
    <cellStyle name="Normal 48 2 3 2 2 2 2 5 2" xfId="15604" xr:uid="{00000000-0005-0000-0000-0000EF450000}"/>
    <cellStyle name="Normal 48 2 3 2 2 2 2 5 2 2" xfId="39173" xr:uid="{00000000-0005-0000-0000-0000F0450000}"/>
    <cellStyle name="Normal 48 2 3 2 2 2 2 5 3" xfId="9716" xr:uid="{00000000-0005-0000-0000-0000F1450000}"/>
    <cellStyle name="Normal 48 2 3 2 2 2 2 5 3 2" xfId="33285" xr:uid="{00000000-0005-0000-0000-0000F2450000}"/>
    <cellStyle name="Normal 48 2 3 2 2 2 2 5 4" xfId="21492" xr:uid="{00000000-0005-0000-0000-0000F3450000}"/>
    <cellStyle name="Normal 48 2 3 2 2 2 2 5 5" xfId="27397" xr:uid="{00000000-0005-0000-0000-0000F4450000}"/>
    <cellStyle name="Normal 48 2 3 2 2 2 2 6" xfId="4564" xr:uid="{00000000-0005-0000-0000-0000F5450000}"/>
    <cellStyle name="Normal 48 2 3 2 2 2 2 6 2" xfId="16340" xr:uid="{00000000-0005-0000-0000-0000F6450000}"/>
    <cellStyle name="Normal 48 2 3 2 2 2 2 6 2 2" xfId="39909" xr:uid="{00000000-0005-0000-0000-0000F7450000}"/>
    <cellStyle name="Normal 48 2 3 2 2 2 2 6 3" xfId="10452" xr:uid="{00000000-0005-0000-0000-0000F8450000}"/>
    <cellStyle name="Normal 48 2 3 2 2 2 2 6 3 2" xfId="34021" xr:uid="{00000000-0005-0000-0000-0000F9450000}"/>
    <cellStyle name="Normal 48 2 3 2 2 2 2 6 4" xfId="22228" xr:uid="{00000000-0005-0000-0000-0000FA450000}"/>
    <cellStyle name="Normal 48 2 3 2 2 2 2 6 5" xfId="28133" xr:uid="{00000000-0005-0000-0000-0000FB450000}"/>
    <cellStyle name="Normal 48 2 3 2 2 2 2 7" xfId="5300" xr:uid="{00000000-0005-0000-0000-0000FC450000}"/>
    <cellStyle name="Normal 48 2 3 2 2 2 2 7 2" xfId="17076" xr:uid="{00000000-0005-0000-0000-0000FD450000}"/>
    <cellStyle name="Normal 48 2 3 2 2 2 2 7 2 2" xfId="40645" xr:uid="{00000000-0005-0000-0000-0000FE450000}"/>
    <cellStyle name="Normal 48 2 3 2 2 2 2 7 3" xfId="11188" xr:uid="{00000000-0005-0000-0000-0000FF450000}"/>
    <cellStyle name="Normal 48 2 3 2 2 2 2 7 3 2" xfId="34757" xr:uid="{00000000-0005-0000-0000-000000460000}"/>
    <cellStyle name="Normal 48 2 3 2 2 2 2 7 4" xfId="22964" xr:uid="{00000000-0005-0000-0000-000001460000}"/>
    <cellStyle name="Normal 48 2 3 2 2 2 2 7 5" xfId="28869" xr:uid="{00000000-0005-0000-0000-000002460000}"/>
    <cellStyle name="Normal 48 2 3 2 2 2 2 8" xfId="6036" xr:uid="{00000000-0005-0000-0000-000003460000}"/>
    <cellStyle name="Normal 48 2 3 2 2 2 2 8 2" xfId="17812" xr:uid="{00000000-0005-0000-0000-000004460000}"/>
    <cellStyle name="Normal 48 2 3 2 2 2 2 8 2 2" xfId="41381" xr:uid="{00000000-0005-0000-0000-000005460000}"/>
    <cellStyle name="Normal 48 2 3 2 2 2 2 8 3" xfId="11924" xr:uid="{00000000-0005-0000-0000-000006460000}"/>
    <cellStyle name="Normal 48 2 3 2 2 2 2 8 3 2" xfId="35493" xr:uid="{00000000-0005-0000-0000-000007460000}"/>
    <cellStyle name="Normal 48 2 3 2 2 2 2 8 4" xfId="23700" xr:uid="{00000000-0005-0000-0000-000008460000}"/>
    <cellStyle name="Normal 48 2 3 2 2 2 2 8 5" xfId="29605" xr:uid="{00000000-0005-0000-0000-000009460000}"/>
    <cellStyle name="Normal 48 2 3 2 2 2 2 9" xfId="12660" xr:uid="{00000000-0005-0000-0000-00000A460000}"/>
    <cellStyle name="Normal 48 2 3 2 2 2 2 9 2" xfId="36229" xr:uid="{00000000-0005-0000-0000-00000B460000}"/>
    <cellStyle name="Normal 48 2 3 2 2 2 3" xfId="1176" xr:uid="{00000000-0005-0000-0000-00000C460000}"/>
    <cellStyle name="Normal 48 2 3 2 2 2 3 2" xfId="12954" xr:uid="{00000000-0005-0000-0000-00000D460000}"/>
    <cellStyle name="Normal 48 2 3 2 2 2 3 2 2" xfId="36523" xr:uid="{00000000-0005-0000-0000-00000E460000}"/>
    <cellStyle name="Normal 48 2 3 2 2 2 3 3" xfId="7066" xr:uid="{00000000-0005-0000-0000-00000F460000}"/>
    <cellStyle name="Normal 48 2 3 2 2 2 3 3 2" xfId="30635" xr:uid="{00000000-0005-0000-0000-000010460000}"/>
    <cellStyle name="Normal 48 2 3 2 2 2 3 4" xfId="18842" xr:uid="{00000000-0005-0000-0000-000011460000}"/>
    <cellStyle name="Normal 48 2 3 2 2 2 3 5" xfId="24747" xr:uid="{00000000-0005-0000-0000-000012460000}"/>
    <cellStyle name="Normal 48 2 3 2 2 2 4" xfId="1914" xr:uid="{00000000-0005-0000-0000-000013460000}"/>
    <cellStyle name="Normal 48 2 3 2 2 2 4 2" xfId="13690" xr:uid="{00000000-0005-0000-0000-000014460000}"/>
    <cellStyle name="Normal 48 2 3 2 2 2 4 2 2" xfId="37259" xr:uid="{00000000-0005-0000-0000-000015460000}"/>
    <cellStyle name="Normal 48 2 3 2 2 2 4 3" xfId="7802" xr:uid="{00000000-0005-0000-0000-000016460000}"/>
    <cellStyle name="Normal 48 2 3 2 2 2 4 3 2" xfId="31371" xr:uid="{00000000-0005-0000-0000-000017460000}"/>
    <cellStyle name="Normal 48 2 3 2 2 2 4 4" xfId="19578" xr:uid="{00000000-0005-0000-0000-000018460000}"/>
    <cellStyle name="Normal 48 2 3 2 2 2 4 5" xfId="25483" xr:uid="{00000000-0005-0000-0000-000019460000}"/>
    <cellStyle name="Normal 48 2 3 2 2 2 5" xfId="2650" xr:uid="{00000000-0005-0000-0000-00001A460000}"/>
    <cellStyle name="Normal 48 2 3 2 2 2 5 2" xfId="14426" xr:uid="{00000000-0005-0000-0000-00001B460000}"/>
    <cellStyle name="Normal 48 2 3 2 2 2 5 2 2" xfId="37995" xr:uid="{00000000-0005-0000-0000-00001C460000}"/>
    <cellStyle name="Normal 48 2 3 2 2 2 5 3" xfId="8538" xr:uid="{00000000-0005-0000-0000-00001D460000}"/>
    <cellStyle name="Normal 48 2 3 2 2 2 5 3 2" xfId="32107" xr:uid="{00000000-0005-0000-0000-00001E460000}"/>
    <cellStyle name="Normal 48 2 3 2 2 2 5 4" xfId="20314" xr:uid="{00000000-0005-0000-0000-00001F460000}"/>
    <cellStyle name="Normal 48 2 3 2 2 2 5 5" xfId="26219" xr:uid="{00000000-0005-0000-0000-000020460000}"/>
    <cellStyle name="Normal 48 2 3 2 2 2 6" xfId="3386" xr:uid="{00000000-0005-0000-0000-000021460000}"/>
    <cellStyle name="Normal 48 2 3 2 2 2 6 2" xfId="15162" xr:uid="{00000000-0005-0000-0000-000022460000}"/>
    <cellStyle name="Normal 48 2 3 2 2 2 6 2 2" xfId="38731" xr:uid="{00000000-0005-0000-0000-000023460000}"/>
    <cellStyle name="Normal 48 2 3 2 2 2 6 3" xfId="9274" xr:uid="{00000000-0005-0000-0000-000024460000}"/>
    <cellStyle name="Normal 48 2 3 2 2 2 6 3 2" xfId="32843" xr:uid="{00000000-0005-0000-0000-000025460000}"/>
    <cellStyle name="Normal 48 2 3 2 2 2 6 4" xfId="21050" xr:uid="{00000000-0005-0000-0000-000026460000}"/>
    <cellStyle name="Normal 48 2 3 2 2 2 6 5" xfId="26955" xr:uid="{00000000-0005-0000-0000-000027460000}"/>
    <cellStyle name="Normal 48 2 3 2 2 2 7" xfId="4122" xr:uid="{00000000-0005-0000-0000-000028460000}"/>
    <cellStyle name="Normal 48 2 3 2 2 2 7 2" xfId="15898" xr:uid="{00000000-0005-0000-0000-000029460000}"/>
    <cellStyle name="Normal 48 2 3 2 2 2 7 2 2" xfId="39467" xr:uid="{00000000-0005-0000-0000-00002A460000}"/>
    <cellStyle name="Normal 48 2 3 2 2 2 7 3" xfId="10010" xr:uid="{00000000-0005-0000-0000-00002B460000}"/>
    <cellStyle name="Normal 48 2 3 2 2 2 7 3 2" xfId="33579" xr:uid="{00000000-0005-0000-0000-00002C460000}"/>
    <cellStyle name="Normal 48 2 3 2 2 2 7 4" xfId="21786" xr:uid="{00000000-0005-0000-0000-00002D460000}"/>
    <cellStyle name="Normal 48 2 3 2 2 2 7 5" xfId="27691" xr:uid="{00000000-0005-0000-0000-00002E460000}"/>
    <cellStyle name="Normal 48 2 3 2 2 2 8" xfId="4858" xr:uid="{00000000-0005-0000-0000-00002F460000}"/>
    <cellStyle name="Normal 48 2 3 2 2 2 8 2" xfId="16634" xr:uid="{00000000-0005-0000-0000-000030460000}"/>
    <cellStyle name="Normal 48 2 3 2 2 2 8 2 2" xfId="40203" xr:uid="{00000000-0005-0000-0000-000031460000}"/>
    <cellStyle name="Normal 48 2 3 2 2 2 8 3" xfId="10746" xr:uid="{00000000-0005-0000-0000-000032460000}"/>
    <cellStyle name="Normal 48 2 3 2 2 2 8 3 2" xfId="34315" xr:uid="{00000000-0005-0000-0000-000033460000}"/>
    <cellStyle name="Normal 48 2 3 2 2 2 8 4" xfId="22522" xr:uid="{00000000-0005-0000-0000-000034460000}"/>
    <cellStyle name="Normal 48 2 3 2 2 2 8 5" xfId="28427" xr:uid="{00000000-0005-0000-0000-000035460000}"/>
    <cellStyle name="Normal 48 2 3 2 2 2 9" xfId="5594" xr:uid="{00000000-0005-0000-0000-000036460000}"/>
    <cellStyle name="Normal 48 2 3 2 2 2 9 2" xfId="17370" xr:uid="{00000000-0005-0000-0000-000037460000}"/>
    <cellStyle name="Normal 48 2 3 2 2 2 9 2 2" xfId="40939" xr:uid="{00000000-0005-0000-0000-000038460000}"/>
    <cellStyle name="Normal 48 2 3 2 2 2 9 3" xfId="11482" xr:uid="{00000000-0005-0000-0000-000039460000}"/>
    <cellStyle name="Normal 48 2 3 2 2 2 9 3 2" xfId="35051" xr:uid="{00000000-0005-0000-0000-00003A460000}"/>
    <cellStyle name="Normal 48 2 3 2 2 2 9 4" xfId="23258" xr:uid="{00000000-0005-0000-0000-00003B460000}"/>
    <cellStyle name="Normal 48 2 3 2 2 2 9 5" xfId="29163" xr:uid="{00000000-0005-0000-0000-00003C460000}"/>
    <cellStyle name="Normal 48 2 3 2 2 3" xfId="779" xr:uid="{00000000-0005-0000-0000-00003D460000}"/>
    <cellStyle name="Normal 48 2 3 2 2 3 10" xfId="6693" xr:uid="{00000000-0005-0000-0000-00003E460000}"/>
    <cellStyle name="Normal 48 2 3 2 2 3 10 2" xfId="30262" xr:uid="{00000000-0005-0000-0000-00003F460000}"/>
    <cellStyle name="Normal 48 2 3 2 2 3 11" xfId="18469" xr:uid="{00000000-0005-0000-0000-000040460000}"/>
    <cellStyle name="Normal 48 2 3 2 2 3 12" xfId="24374" xr:uid="{00000000-0005-0000-0000-000041460000}"/>
    <cellStyle name="Normal 48 2 3 2 2 3 13" xfId="42038" xr:uid="{00000000-0005-0000-0000-000042460000}"/>
    <cellStyle name="Normal 48 2 3 2 2 3 2" xfId="1540" xr:uid="{00000000-0005-0000-0000-000043460000}"/>
    <cellStyle name="Normal 48 2 3 2 2 3 2 2" xfId="13317" xr:uid="{00000000-0005-0000-0000-000044460000}"/>
    <cellStyle name="Normal 48 2 3 2 2 3 2 2 2" xfId="36886" xr:uid="{00000000-0005-0000-0000-000045460000}"/>
    <cellStyle name="Normal 48 2 3 2 2 3 2 3" xfId="7429" xr:uid="{00000000-0005-0000-0000-000046460000}"/>
    <cellStyle name="Normal 48 2 3 2 2 3 2 3 2" xfId="30998" xr:uid="{00000000-0005-0000-0000-000047460000}"/>
    <cellStyle name="Normal 48 2 3 2 2 3 2 4" xfId="19205" xr:uid="{00000000-0005-0000-0000-000048460000}"/>
    <cellStyle name="Normal 48 2 3 2 2 3 2 5" xfId="25110" xr:uid="{00000000-0005-0000-0000-000049460000}"/>
    <cellStyle name="Normal 48 2 3 2 2 3 3" xfId="2277" xr:uid="{00000000-0005-0000-0000-00004A460000}"/>
    <cellStyle name="Normal 48 2 3 2 2 3 3 2" xfId="14053" xr:uid="{00000000-0005-0000-0000-00004B460000}"/>
    <cellStyle name="Normal 48 2 3 2 2 3 3 2 2" xfId="37622" xr:uid="{00000000-0005-0000-0000-00004C460000}"/>
    <cellStyle name="Normal 48 2 3 2 2 3 3 3" xfId="8165" xr:uid="{00000000-0005-0000-0000-00004D460000}"/>
    <cellStyle name="Normal 48 2 3 2 2 3 3 3 2" xfId="31734" xr:uid="{00000000-0005-0000-0000-00004E460000}"/>
    <cellStyle name="Normal 48 2 3 2 2 3 3 4" xfId="19941" xr:uid="{00000000-0005-0000-0000-00004F460000}"/>
    <cellStyle name="Normal 48 2 3 2 2 3 3 5" xfId="25846" xr:uid="{00000000-0005-0000-0000-000050460000}"/>
    <cellStyle name="Normal 48 2 3 2 2 3 4" xfId="3013" xr:uid="{00000000-0005-0000-0000-000051460000}"/>
    <cellStyle name="Normal 48 2 3 2 2 3 4 2" xfId="14789" xr:uid="{00000000-0005-0000-0000-000052460000}"/>
    <cellStyle name="Normal 48 2 3 2 2 3 4 2 2" xfId="38358" xr:uid="{00000000-0005-0000-0000-000053460000}"/>
    <cellStyle name="Normal 48 2 3 2 2 3 4 3" xfId="8901" xr:uid="{00000000-0005-0000-0000-000054460000}"/>
    <cellStyle name="Normal 48 2 3 2 2 3 4 3 2" xfId="32470" xr:uid="{00000000-0005-0000-0000-000055460000}"/>
    <cellStyle name="Normal 48 2 3 2 2 3 4 4" xfId="20677" xr:uid="{00000000-0005-0000-0000-000056460000}"/>
    <cellStyle name="Normal 48 2 3 2 2 3 4 5" xfId="26582" xr:uid="{00000000-0005-0000-0000-000057460000}"/>
    <cellStyle name="Normal 48 2 3 2 2 3 5" xfId="3749" xr:uid="{00000000-0005-0000-0000-000058460000}"/>
    <cellStyle name="Normal 48 2 3 2 2 3 5 2" xfId="15525" xr:uid="{00000000-0005-0000-0000-000059460000}"/>
    <cellStyle name="Normal 48 2 3 2 2 3 5 2 2" xfId="39094" xr:uid="{00000000-0005-0000-0000-00005A460000}"/>
    <cellStyle name="Normal 48 2 3 2 2 3 5 3" xfId="9637" xr:uid="{00000000-0005-0000-0000-00005B460000}"/>
    <cellStyle name="Normal 48 2 3 2 2 3 5 3 2" xfId="33206" xr:uid="{00000000-0005-0000-0000-00005C460000}"/>
    <cellStyle name="Normal 48 2 3 2 2 3 5 4" xfId="21413" xr:uid="{00000000-0005-0000-0000-00005D460000}"/>
    <cellStyle name="Normal 48 2 3 2 2 3 5 5" xfId="27318" xr:uid="{00000000-0005-0000-0000-00005E460000}"/>
    <cellStyle name="Normal 48 2 3 2 2 3 6" xfId="4485" xr:uid="{00000000-0005-0000-0000-00005F460000}"/>
    <cellStyle name="Normal 48 2 3 2 2 3 6 2" xfId="16261" xr:uid="{00000000-0005-0000-0000-000060460000}"/>
    <cellStyle name="Normal 48 2 3 2 2 3 6 2 2" xfId="39830" xr:uid="{00000000-0005-0000-0000-000061460000}"/>
    <cellStyle name="Normal 48 2 3 2 2 3 6 3" xfId="10373" xr:uid="{00000000-0005-0000-0000-000062460000}"/>
    <cellStyle name="Normal 48 2 3 2 2 3 6 3 2" xfId="33942" xr:uid="{00000000-0005-0000-0000-000063460000}"/>
    <cellStyle name="Normal 48 2 3 2 2 3 6 4" xfId="22149" xr:uid="{00000000-0005-0000-0000-000064460000}"/>
    <cellStyle name="Normal 48 2 3 2 2 3 6 5" xfId="28054" xr:uid="{00000000-0005-0000-0000-000065460000}"/>
    <cellStyle name="Normal 48 2 3 2 2 3 7" xfId="5221" xr:uid="{00000000-0005-0000-0000-000066460000}"/>
    <cellStyle name="Normal 48 2 3 2 2 3 7 2" xfId="16997" xr:uid="{00000000-0005-0000-0000-000067460000}"/>
    <cellStyle name="Normal 48 2 3 2 2 3 7 2 2" xfId="40566" xr:uid="{00000000-0005-0000-0000-000068460000}"/>
    <cellStyle name="Normal 48 2 3 2 2 3 7 3" xfId="11109" xr:uid="{00000000-0005-0000-0000-000069460000}"/>
    <cellStyle name="Normal 48 2 3 2 2 3 7 3 2" xfId="34678" xr:uid="{00000000-0005-0000-0000-00006A460000}"/>
    <cellStyle name="Normal 48 2 3 2 2 3 7 4" xfId="22885" xr:uid="{00000000-0005-0000-0000-00006B460000}"/>
    <cellStyle name="Normal 48 2 3 2 2 3 7 5" xfId="28790" xr:uid="{00000000-0005-0000-0000-00006C460000}"/>
    <cellStyle name="Normal 48 2 3 2 2 3 8" xfId="5957" xr:uid="{00000000-0005-0000-0000-00006D460000}"/>
    <cellStyle name="Normal 48 2 3 2 2 3 8 2" xfId="17733" xr:uid="{00000000-0005-0000-0000-00006E460000}"/>
    <cellStyle name="Normal 48 2 3 2 2 3 8 2 2" xfId="41302" xr:uid="{00000000-0005-0000-0000-00006F460000}"/>
    <cellStyle name="Normal 48 2 3 2 2 3 8 3" xfId="11845" xr:uid="{00000000-0005-0000-0000-000070460000}"/>
    <cellStyle name="Normal 48 2 3 2 2 3 8 3 2" xfId="35414" xr:uid="{00000000-0005-0000-0000-000071460000}"/>
    <cellStyle name="Normal 48 2 3 2 2 3 8 4" xfId="23621" xr:uid="{00000000-0005-0000-0000-000072460000}"/>
    <cellStyle name="Normal 48 2 3 2 2 3 8 5" xfId="29526" xr:uid="{00000000-0005-0000-0000-000073460000}"/>
    <cellStyle name="Normal 48 2 3 2 2 3 9" xfId="12581" xr:uid="{00000000-0005-0000-0000-000074460000}"/>
    <cellStyle name="Normal 48 2 3 2 2 3 9 2" xfId="36150" xr:uid="{00000000-0005-0000-0000-000075460000}"/>
    <cellStyle name="Normal 48 2 3 2 2 4" xfId="565" xr:uid="{00000000-0005-0000-0000-000076460000}"/>
    <cellStyle name="Normal 48 2 3 2 2 4 10" xfId="6479" xr:uid="{00000000-0005-0000-0000-000077460000}"/>
    <cellStyle name="Normal 48 2 3 2 2 4 10 2" xfId="30048" xr:uid="{00000000-0005-0000-0000-000078460000}"/>
    <cellStyle name="Normal 48 2 3 2 2 4 11" xfId="18255" xr:uid="{00000000-0005-0000-0000-000079460000}"/>
    <cellStyle name="Normal 48 2 3 2 2 4 12" xfId="24160" xr:uid="{00000000-0005-0000-0000-00007A460000}"/>
    <cellStyle name="Normal 48 2 3 2 2 4 13" xfId="41824" xr:uid="{00000000-0005-0000-0000-00007B460000}"/>
    <cellStyle name="Normal 48 2 3 2 2 4 2" xfId="1326" xr:uid="{00000000-0005-0000-0000-00007C460000}"/>
    <cellStyle name="Normal 48 2 3 2 2 4 2 2" xfId="13103" xr:uid="{00000000-0005-0000-0000-00007D460000}"/>
    <cellStyle name="Normal 48 2 3 2 2 4 2 2 2" xfId="36672" xr:uid="{00000000-0005-0000-0000-00007E460000}"/>
    <cellStyle name="Normal 48 2 3 2 2 4 2 3" xfId="7215" xr:uid="{00000000-0005-0000-0000-00007F460000}"/>
    <cellStyle name="Normal 48 2 3 2 2 4 2 3 2" xfId="30784" xr:uid="{00000000-0005-0000-0000-000080460000}"/>
    <cellStyle name="Normal 48 2 3 2 2 4 2 4" xfId="18991" xr:uid="{00000000-0005-0000-0000-000081460000}"/>
    <cellStyle name="Normal 48 2 3 2 2 4 2 5" xfId="24896" xr:uid="{00000000-0005-0000-0000-000082460000}"/>
    <cellStyle name="Normal 48 2 3 2 2 4 3" xfId="2063" xr:uid="{00000000-0005-0000-0000-000083460000}"/>
    <cellStyle name="Normal 48 2 3 2 2 4 3 2" xfId="13839" xr:uid="{00000000-0005-0000-0000-000084460000}"/>
    <cellStyle name="Normal 48 2 3 2 2 4 3 2 2" xfId="37408" xr:uid="{00000000-0005-0000-0000-000085460000}"/>
    <cellStyle name="Normal 48 2 3 2 2 4 3 3" xfId="7951" xr:uid="{00000000-0005-0000-0000-000086460000}"/>
    <cellStyle name="Normal 48 2 3 2 2 4 3 3 2" xfId="31520" xr:uid="{00000000-0005-0000-0000-000087460000}"/>
    <cellStyle name="Normal 48 2 3 2 2 4 3 4" xfId="19727" xr:uid="{00000000-0005-0000-0000-000088460000}"/>
    <cellStyle name="Normal 48 2 3 2 2 4 3 5" xfId="25632" xr:uid="{00000000-0005-0000-0000-000089460000}"/>
    <cellStyle name="Normal 48 2 3 2 2 4 4" xfId="2799" xr:uid="{00000000-0005-0000-0000-00008A460000}"/>
    <cellStyle name="Normal 48 2 3 2 2 4 4 2" xfId="14575" xr:uid="{00000000-0005-0000-0000-00008B460000}"/>
    <cellStyle name="Normal 48 2 3 2 2 4 4 2 2" xfId="38144" xr:uid="{00000000-0005-0000-0000-00008C460000}"/>
    <cellStyle name="Normal 48 2 3 2 2 4 4 3" xfId="8687" xr:uid="{00000000-0005-0000-0000-00008D460000}"/>
    <cellStyle name="Normal 48 2 3 2 2 4 4 3 2" xfId="32256" xr:uid="{00000000-0005-0000-0000-00008E460000}"/>
    <cellStyle name="Normal 48 2 3 2 2 4 4 4" xfId="20463" xr:uid="{00000000-0005-0000-0000-00008F460000}"/>
    <cellStyle name="Normal 48 2 3 2 2 4 4 5" xfId="26368" xr:uid="{00000000-0005-0000-0000-000090460000}"/>
    <cellStyle name="Normal 48 2 3 2 2 4 5" xfId="3535" xr:uid="{00000000-0005-0000-0000-000091460000}"/>
    <cellStyle name="Normal 48 2 3 2 2 4 5 2" xfId="15311" xr:uid="{00000000-0005-0000-0000-000092460000}"/>
    <cellStyle name="Normal 48 2 3 2 2 4 5 2 2" xfId="38880" xr:uid="{00000000-0005-0000-0000-000093460000}"/>
    <cellStyle name="Normal 48 2 3 2 2 4 5 3" xfId="9423" xr:uid="{00000000-0005-0000-0000-000094460000}"/>
    <cellStyle name="Normal 48 2 3 2 2 4 5 3 2" xfId="32992" xr:uid="{00000000-0005-0000-0000-000095460000}"/>
    <cellStyle name="Normal 48 2 3 2 2 4 5 4" xfId="21199" xr:uid="{00000000-0005-0000-0000-000096460000}"/>
    <cellStyle name="Normal 48 2 3 2 2 4 5 5" xfId="27104" xr:uid="{00000000-0005-0000-0000-000097460000}"/>
    <cellStyle name="Normal 48 2 3 2 2 4 6" xfId="4271" xr:uid="{00000000-0005-0000-0000-000098460000}"/>
    <cellStyle name="Normal 48 2 3 2 2 4 6 2" xfId="16047" xr:uid="{00000000-0005-0000-0000-000099460000}"/>
    <cellStyle name="Normal 48 2 3 2 2 4 6 2 2" xfId="39616" xr:uid="{00000000-0005-0000-0000-00009A460000}"/>
    <cellStyle name="Normal 48 2 3 2 2 4 6 3" xfId="10159" xr:uid="{00000000-0005-0000-0000-00009B460000}"/>
    <cellStyle name="Normal 48 2 3 2 2 4 6 3 2" xfId="33728" xr:uid="{00000000-0005-0000-0000-00009C460000}"/>
    <cellStyle name="Normal 48 2 3 2 2 4 6 4" xfId="21935" xr:uid="{00000000-0005-0000-0000-00009D460000}"/>
    <cellStyle name="Normal 48 2 3 2 2 4 6 5" xfId="27840" xr:uid="{00000000-0005-0000-0000-00009E460000}"/>
    <cellStyle name="Normal 48 2 3 2 2 4 7" xfId="5007" xr:uid="{00000000-0005-0000-0000-00009F460000}"/>
    <cellStyle name="Normal 48 2 3 2 2 4 7 2" xfId="16783" xr:uid="{00000000-0005-0000-0000-0000A0460000}"/>
    <cellStyle name="Normal 48 2 3 2 2 4 7 2 2" xfId="40352" xr:uid="{00000000-0005-0000-0000-0000A1460000}"/>
    <cellStyle name="Normal 48 2 3 2 2 4 7 3" xfId="10895" xr:uid="{00000000-0005-0000-0000-0000A2460000}"/>
    <cellStyle name="Normal 48 2 3 2 2 4 7 3 2" xfId="34464" xr:uid="{00000000-0005-0000-0000-0000A3460000}"/>
    <cellStyle name="Normal 48 2 3 2 2 4 7 4" xfId="22671" xr:uid="{00000000-0005-0000-0000-0000A4460000}"/>
    <cellStyle name="Normal 48 2 3 2 2 4 7 5" xfId="28576" xr:uid="{00000000-0005-0000-0000-0000A5460000}"/>
    <cellStyle name="Normal 48 2 3 2 2 4 8" xfId="5743" xr:uid="{00000000-0005-0000-0000-0000A6460000}"/>
    <cellStyle name="Normal 48 2 3 2 2 4 8 2" xfId="17519" xr:uid="{00000000-0005-0000-0000-0000A7460000}"/>
    <cellStyle name="Normal 48 2 3 2 2 4 8 2 2" xfId="41088" xr:uid="{00000000-0005-0000-0000-0000A8460000}"/>
    <cellStyle name="Normal 48 2 3 2 2 4 8 3" xfId="11631" xr:uid="{00000000-0005-0000-0000-0000A9460000}"/>
    <cellStyle name="Normal 48 2 3 2 2 4 8 3 2" xfId="35200" xr:uid="{00000000-0005-0000-0000-0000AA460000}"/>
    <cellStyle name="Normal 48 2 3 2 2 4 8 4" xfId="23407" xr:uid="{00000000-0005-0000-0000-0000AB460000}"/>
    <cellStyle name="Normal 48 2 3 2 2 4 8 5" xfId="29312" xr:uid="{00000000-0005-0000-0000-0000AC460000}"/>
    <cellStyle name="Normal 48 2 3 2 2 4 9" xfId="12367" xr:uid="{00000000-0005-0000-0000-0000AD460000}"/>
    <cellStyle name="Normal 48 2 3 2 2 4 9 2" xfId="35936" xr:uid="{00000000-0005-0000-0000-0000AE460000}"/>
    <cellStyle name="Normal 48 2 3 2 2 5" xfId="1096" xr:uid="{00000000-0005-0000-0000-0000AF460000}"/>
    <cellStyle name="Normal 48 2 3 2 2 5 2" xfId="12875" xr:uid="{00000000-0005-0000-0000-0000B0460000}"/>
    <cellStyle name="Normal 48 2 3 2 2 5 2 2" xfId="36444" xr:uid="{00000000-0005-0000-0000-0000B1460000}"/>
    <cellStyle name="Normal 48 2 3 2 2 5 3" xfId="6987" xr:uid="{00000000-0005-0000-0000-0000B2460000}"/>
    <cellStyle name="Normal 48 2 3 2 2 5 3 2" xfId="30556" xr:uid="{00000000-0005-0000-0000-0000B3460000}"/>
    <cellStyle name="Normal 48 2 3 2 2 5 4" xfId="18763" xr:uid="{00000000-0005-0000-0000-0000B4460000}"/>
    <cellStyle name="Normal 48 2 3 2 2 5 5" xfId="24668" xr:uid="{00000000-0005-0000-0000-0000B5460000}"/>
    <cellStyle name="Normal 48 2 3 2 2 6" xfId="1835" xr:uid="{00000000-0005-0000-0000-0000B6460000}"/>
    <cellStyle name="Normal 48 2 3 2 2 6 2" xfId="13611" xr:uid="{00000000-0005-0000-0000-0000B7460000}"/>
    <cellStyle name="Normal 48 2 3 2 2 6 2 2" xfId="37180" xr:uid="{00000000-0005-0000-0000-0000B8460000}"/>
    <cellStyle name="Normal 48 2 3 2 2 6 3" xfId="7723" xr:uid="{00000000-0005-0000-0000-0000B9460000}"/>
    <cellStyle name="Normal 48 2 3 2 2 6 3 2" xfId="31292" xr:uid="{00000000-0005-0000-0000-0000BA460000}"/>
    <cellStyle name="Normal 48 2 3 2 2 6 4" xfId="19499" xr:uid="{00000000-0005-0000-0000-0000BB460000}"/>
    <cellStyle name="Normal 48 2 3 2 2 6 5" xfId="25404" xr:uid="{00000000-0005-0000-0000-0000BC460000}"/>
    <cellStyle name="Normal 48 2 3 2 2 7" xfId="2571" xr:uid="{00000000-0005-0000-0000-0000BD460000}"/>
    <cellStyle name="Normal 48 2 3 2 2 7 2" xfId="14347" xr:uid="{00000000-0005-0000-0000-0000BE460000}"/>
    <cellStyle name="Normal 48 2 3 2 2 7 2 2" xfId="37916" xr:uid="{00000000-0005-0000-0000-0000BF460000}"/>
    <cellStyle name="Normal 48 2 3 2 2 7 3" xfId="8459" xr:uid="{00000000-0005-0000-0000-0000C0460000}"/>
    <cellStyle name="Normal 48 2 3 2 2 7 3 2" xfId="32028" xr:uid="{00000000-0005-0000-0000-0000C1460000}"/>
    <cellStyle name="Normal 48 2 3 2 2 7 4" xfId="20235" xr:uid="{00000000-0005-0000-0000-0000C2460000}"/>
    <cellStyle name="Normal 48 2 3 2 2 7 5" xfId="26140" xr:uid="{00000000-0005-0000-0000-0000C3460000}"/>
    <cellStyle name="Normal 48 2 3 2 2 8" xfId="3307" xr:uid="{00000000-0005-0000-0000-0000C4460000}"/>
    <cellStyle name="Normal 48 2 3 2 2 8 2" xfId="15083" xr:uid="{00000000-0005-0000-0000-0000C5460000}"/>
    <cellStyle name="Normal 48 2 3 2 2 8 2 2" xfId="38652" xr:uid="{00000000-0005-0000-0000-0000C6460000}"/>
    <cellStyle name="Normal 48 2 3 2 2 8 3" xfId="9195" xr:uid="{00000000-0005-0000-0000-0000C7460000}"/>
    <cellStyle name="Normal 48 2 3 2 2 8 3 2" xfId="32764" xr:uid="{00000000-0005-0000-0000-0000C8460000}"/>
    <cellStyle name="Normal 48 2 3 2 2 8 4" xfId="20971" xr:uid="{00000000-0005-0000-0000-0000C9460000}"/>
    <cellStyle name="Normal 48 2 3 2 2 8 5" xfId="26876" xr:uid="{00000000-0005-0000-0000-0000CA460000}"/>
    <cellStyle name="Normal 48 2 3 2 2 9" xfId="4043" xr:uid="{00000000-0005-0000-0000-0000CB460000}"/>
    <cellStyle name="Normal 48 2 3 2 2 9 2" xfId="15819" xr:uid="{00000000-0005-0000-0000-0000CC460000}"/>
    <cellStyle name="Normal 48 2 3 2 2 9 2 2" xfId="39388" xr:uid="{00000000-0005-0000-0000-0000CD460000}"/>
    <cellStyle name="Normal 48 2 3 2 2 9 3" xfId="9931" xr:uid="{00000000-0005-0000-0000-0000CE460000}"/>
    <cellStyle name="Normal 48 2 3 2 2 9 3 2" xfId="33500" xr:uid="{00000000-0005-0000-0000-0000CF460000}"/>
    <cellStyle name="Normal 48 2 3 2 2 9 4" xfId="21707" xr:uid="{00000000-0005-0000-0000-0000D0460000}"/>
    <cellStyle name="Normal 48 2 3 2 2 9 5" xfId="27612" xr:uid="{00000000-0005-0000-0000-0000D1460000}"/>
    <cellStyle name="Normal 48 2 3 2 3" xfId="275" xr:uid="{00000000-0005-0000-0000-0000D2460000}"/>
    <cellStyle name="Normal 48 2 3 2 3 10" xfId="4731" xr:uid="{00000000-0005-0000-0000-0000D3460000}"/>
    <cellStyle name="Normal 48 2 3 2 3 10 2" xfId="16507" xr:uid="{00000000-0005-0000-0000-0000D4460000}"/>
    <cellStyle name="Normal 48 2 3 2 3 10 2 2" xfId="40076" xr:uid="{00000000-0005-0000-0000-0000D5460000}"/>
    <cellStyle name="Normal 48 2 3 2 3 10 3" xfId="10619" xr:uid="{00000000-0005-0000-0000-0000D6460000}"/>
    <cellStyle name="Normal 48 2 3 2 3 10 3 2" xfId="34188" xr:uid="{00000000-0005-0000-0000-0000D7460000}"/>
    <cellStyle name="Normal 48 2 3 2 3 10 4" xfId="22395" xr:uid="{00000000-0005-0000-0000-0000D8460000}"/>
    <cellStyle name="Normal 48 2 3 2 3 10 5" xfId="28300" xr:uid="{00000000-0005-0000-0000-0000D9460000}"/>
    <cellStyle name="Normal 48 2 3 2 3 11" xfId="5467" xr:uid="{00000000-0005-0000-0000-0000DA460000}"/>
    <cellStyle name="Normal 48 2 3 2 3 11 2" xfId="17243" xr:uid="{00000000-0005-0000-0000-0000DB460000}"/>
    <cellStyle name="Normal 48 2 3 2 3 11 2 2" xfId="40812" xr:uid="{00000000-0005-0000-0000-0000DC460000}"/>
    <cellStyle name="Normal 48 2 3 2 3 11 3" xfId="11355" xr:uid="{00000000-0005-0000-0000-0000DD460000}"/>
    <cellStyle name="Normal 48 2 3 2 3 11 3 2" xfId="34924" xr:uid="{00000000-0005-0000-0000-0000DE460000}"/>
    <cellStyle name="Normal 48 2 3 2 3 11 4" xfId="23131" xr:uid="{00000000-0005-0000-0000-0000DF460000}"/>
    <cellStyle name="Normal 48 2 3 2 3 11 5" xfId="29036" xr:uid="{00000000-0005-0000-0000-0000E0460000}"/>
    <cellStyle name="Normal 48 2 3 2 3 12" xfId="12091" xr:uid="{00000000-0005-0000-0000-0000E1460000}"/>
    <cellStyle name="Normal 48 2 3 2 3 12 2" xfId="35660" xr:uid="{00000000-0005-0000-0000-0000E2460000}"/>
    <cellStyle name="Normal 48 2 3 2 3 13" xfId="6203" xr:uid="{00000000-0005-0000-0000-0000E3460000}"/>
    <cellStyle name="Normal 48 2 3 2 3 13 2" xfId="29772" xr:uid="{00000000-0005-0000-0000-0000E4460000}"/>
    <cellStyle name="Normal 48 2 3 2 3 14" xfId="17979" xr:uid="{00000000-0005-0000-0000-0000E5460000}"/>
    <cellStyle name="Normal 48 2 3 2 3 15" xfId="23884" xr:uid="{00000000-0005-0000-0000-0000E6460000}"/>
    <cellStyle name="Normal 48 2 3 2 3 16" xfId="41548" xr:uid="{00000000-0005-0000-0000-0000E7460000}"/>
    <cellStyle name="Normal 48 2 3 2 3 2" xfId="415" xr:uid="{00000000-0005-0000-0000-0000E8460000}"/>
    <cellStyle name="Normal 48 2 3 2 3 2 10" xfId="12219" xr:uid="{00000000-0005-0000-0000-0000E9460000}"/>
    <cellStyle name="Normal 48 2 3 2 3 2 10 2" xfId="35788" xr:uid="{00000000-0005-0000-0000-0000EA460000}"/>
    <cellStyle name="Normal 48 2 3 2 3 2 11" xfId="6331" xr:uid="{00000000-0005-0000-0000-0000EB460000}"/>
    <cellStyle name="Normal 48 2 3 2 3 2 11 2" xfId="29900" xr:uid="{00000000-0005-0000-0000-0000EC460000}"/>
    <cellStyle name="Normal 48 2 3 2 3 2 12" xfId="18107" xr:uid="{00000000-0005-0000-0000-0000ED460000}"/>
    <cellStyle name="Normal 48 2 3 2 3 2 13" xfId="24012" xr:uid="{00000000-0005-0000-0000-0000EE460000}"/>
    <cellStyle name="Normal 48 2 3 2 3 2 14" xfId="41676" xr:uid="{00000000-0005-0000-0000-0000EF460000}"/>
    <cellStyle name="Normal 48 2 3 2 3 2 2" xfId="860" xr:uid="{00000000-0005-0000-0000-0000F0460000}"/>
    <cellStyle name="Normal 48 2 3 2 3 2 2 10" xfId="6773" xr:uid="{00000000-0005-0000-0000-0000F1460000}"/>
    <cellStyle name="Normal 48 2 3 2 3 2 2 10 2" xfId="30342" xr:uid="{00000000-0005-0000-0000-0000F2460000}"/>
    <cellStyle name="Normal 48 2 3 2 3 2 2 11" xfId="18549" xr:uid="{00000000-0005-0000-0000-0000F3460000}"/>
    <cellStyle name="Normal 48 2 3 2 3 2 2 12" xfId="24454" xr:uid="{00000000-0005-0000-0000-0000F4460000}"/>
    <cellStyle name="Normal 48 2 3 2 3 2 2 13" xfId="42118" xr:uid="{00000000-0005-0000-0000-0000F5460000}"/>
    <cellStyle name="Normal 48 2 3 2 3 2 2 2" xfId="1620" xr:uid="{00000000-0005-0000-0000-0000F6460000}"/>
    <cellStyle name="Normal 48 2 3 2 3 2 2 2 2" xfId="13397" xr:uid="{00000000-0005-0000-0000-0000F7460000}"/>
    <cellStyle name="Normal 48 2 3 2 3 2 2 2 2 2" xfId="36966" xr:uid="{00000000-0005-0000-0000-0000F8460000}"/>
    <cellStyle name="Normal 48 2 3 2 3 2 2 2 3" xfId="7509" xr:uid="{00000000-0005-0000-0000-0000F9460000}"/>
    <cellStyle name="Normal 48 2 3 2 3 2 2 2 3 2" xfId="31078" xr:uid="{00000000-0005-0000-0000-0000FA460000}"/>
    <cellStyle name="Normal 48 2 3 2 3 2 2 2 4" xfId="19285" xr:uid="{00000000-0005-0000-0000-0000FB460000}"/>
    <cellStyle name="Normal 48 2 3 2 3 2 2 2 5" xfId="25190" xr:uid="{00000000-0005-0000-0000-0000FC460000}"/>
    <cellStyle name="Normal 48 2 3 2 3 2 2 3" xfId="2357" xr:uid="{00000000-0005-0000-0000-0000FD460000}"/>
    <cellStyle name="Normal 48 2 3 2 3 2 2 3 2" xfId="14133" xr:uid="{00000000-0005-0000-0000-0000FE460000}"/>
    <cellStyle name="Normal 48 2 3 2 3 2 2 3 2 2" xfId="37702" xr:uid="{00000000-0005-0000-0000-0000FF460000}"/>
    <cellStyle name="Normal 48 2 3 2 3 2 2 3 3" xfId="8245" xr:uid="{00000000-0005-0000-0000-000000470000}"/>
    <cellStyle name="Normal 48 2 3 2 3 2 2 3 3 2" xfId="31814" xr:uid="{00000000-0005-0000-0000-000001470000}"/>
    <cellStyle name="Normal 48 2 3 2 3 2 2 3 4" xfId="20021" xr:uid="{00000000-0005-0000-0000-000002470000}"/>
    <cellStyle name="Normal 48 2 3 2 3 2 2 3 5" xfId="25926" xr:uid="{00000000-0005-0000-0000-000003470000}"/>
    <cellStyle name="Normal 48 2 3 2 3 2 2 4" xfId="3093" xr:uid="{00000000-0005-0000-0000-000004470000}"/>
    <cellStyle name="Normal 48 2 3 2 3 2 2 4 2" xfId="14869" xr:uid="{00000000-0005-0000-0000-000005470000}"/>
    <cellStyle name="Normal 48 2 3 2 3 2 2 4 2 2" xfId="38438" xr:uid="{00000000-0005-0000-0000-000006470000}"/>
    <cellStyle name="Normal 48 2 3 2 3 2 2 4 3" xfId="8981" xr:uid="{00000000-0005-0000-0000-000007470000}"/>
    <cellStyle name="Normal 48 2 3 2 3 2 2 4 3 2" xfId="32550" xr:uid="{00000000-0005-0000-0000-000008470000}"/>
    <cellStyle name="Normal 48 2 3 2 3 2 2 4 4" xfId="20757" xr:uid="{00000000-0005-0000-0000-000009470000}"/>
    <cellStyle name="Normal 48 2 3 2 3 2 2 4 5" xfId="26662" xr:uid="{00000000-0005-0000-0000-00000A470000}"/>
    <cellStyle name="Normal 48 2 3 2 3 2 2 5" xfId="3829" xr:uid="{00000000-0005-0000-0000-00000B470000}"/>
    <cellStyle name="Normal 48 2 3 2 3 2 2 5 2" xfId="15605" xr:uid="{00000000-0005-0000-0000-00000C470000}"/>
    <cellStyle name="Normal 48 2 3 2 3 2 2 5 2 2" xfId="39174" xr:uid="{00000000-0005-0000-0000-00000D470000}"/>
    <cellStyle name="Normal 48 2 3 2 3 2 2 5 3" xfId="9717" xr:uid="{00000000-0005-0000-0000-00000E470000}"/>
    <cellStyle name="Normal 48 2 3 2 3 2 2 5 3 2" xfId="33286" xr:uid="{00000000-0005-0000-0000-00000F470000}"/>
    <cellStyle name="Normal 48 2 3 2 3 2 2 5 4" xfId="21493" xr:uid="{00000000-0005-0000-0000-000010470000}"/>
    <cellStyle name="Normal 48 2 3 2 3 2 2 5 5" xfId="27398" xr:uid="{00000000-0005-0000-0000-000011470000}"/>
    <cellStyle name="Normal 48 2 3 2 3 2 2 6" xfId="4565" xr:uid="{00000000-0005-0000-0000-000012470000}"/>
    <cellStyle name="Normal 48 2 3 2 3 2 2 6 2" xfId="16341" xr:uid="{00000000-0005-0000-0000-000013470000}"/>
    <cellStyle name="Normal 48 2 3 2 3 2 2 6 2 2" xfId="39910" xr:uid="{00000000-0005-0000-0000-000014470000}"/>
    <cellStyle name="Normal 48 2 3 2 3 2 2 6 3" xfId="10453" xr:uid="{00000000-0005-0000-0000-000015470000}"/>
    <cellStyle name="Normal 48 2 3 2 3 2 2 6 3 2" xfId="34022" xr:uid="{00000000-0005-0000-0000-000016470000}"/>
    <cellStyle name="Normal 48 2 3 2 3 2 2 6 4" xfId="22229" xr:uid="{00000000-0005-0000-0000-000017470000}"/>
    <cellStyle name="Normal 48 2 3 2 3 2 2 6 5" xfId="28134" xr:uid="{00000000-0005-0000-0000-000018470000}"/>
    <cellStyle name="Normal 48 2 3 2 3 2 2 7" xfId="5301" xr:uid="{00000000-0005-0000-0000-000019470000}"/>
    <cellStyle name="Normal 48 2 3 2 3 2 2 7 2" xfId="17077" xr:uid="{00000000-0005-0000-0000-00001A470000}"/>
    <cellStyle name="Normal 48 2 3 2 3 2 2 7 2 2" xfId="40646" xr:uid="{00000000-0005-0000-0000-00001B470000}"/>
    <cellStyle name="Normal 48 2 3 2 3 2 2 7 3" xfId="11189" xr:uid="{00000000-0005-0000-0000-00001C470000}"/>
    <cellStyle name="Normal 48 2 3 2 3 2 2 7 3 2" xfId="34758" xr:uid="{00000000-0005-0000-0000-00001D470000}"/>
    <cellStyle name="Normal 48 2 3 2 3 2 2 7 4" xfId="22965" xr:uid="{00000000-0005-0000-0000-00001E470000}"/>
    <cellStyle name="Normal 48 2 3 2 3 2 2 7 5" xfId="28870" xr:uid="{00000000-0005-0000-0000-00001F470000}"/>
    <cellStyle name="Normal 48 2 3 2 3 2 2 8" xfId="6037" xr:uid="{00000000-0005-0000-0000-000020470000}"/>
    <cellStyle name="Normal 48 2 3 2 3 2 2 8 2" xfId="17813" xr:uid="{00000000-0005-0000-0000-000021470000}"/>
    <cellStyle name="Normal 48 2 3 2 3 2 2 8 2 2" xfId="41382" xr:uid="{00000000-0005-0000-0000-000022470000}"/>
    <cellStyle name="Normal 48 2 3 2 3 2 2 8 3" xfId="11925" xr:uid="{00000000-0005-0000-0000-000023470000}"/>
    <cellStyle name="Normal 48 2 3 2 3 2 2 8 3 2" xfId="35494" xr:uid="{00000000-0005-0000-0000-000024470000}"/>
    <cellStyle name="Normal 48 2 3 2 3 2 2 8 4" xfId="23701" xr:uid="{00000000-0005-0000-0000-000025470000}"/>
    <cellStyle name="Normal 48 2 3 2 3 2 2 8 5" xfId="29606" xr:uid="{00000000-0005-0000-0000-000026470000}"/>
    <cellStyle name="Normal 48 2 3 2 3 2 2 9" xfId="12661" xr:uid="{00000000-0005-0000-0000-000027470000}"/>
    <cellStyle name="Normal 48 2 3 2 3 2 2 9 2" xfId="36230" xr:uid="{00000000-0005-0000-0000-000028470000}"/>
    <cellStyle name="Normal 48 2 3 2 3 2 3" xfId="1177" xr:uid="{00000000-0005-0000-0000-000029470000}"/>
    <cellStyle name="Normal 48 2 3 2 3 2 3 2" xfId="12955" xr:uid="{00000000-0005-0000-0000-00002A470000}"/>
    <cellStyle name="Normal 48 2 3 2 3 2 3 2 2" xfId="36524" xr:uid="{00000000-0005-0000-0000-00002B470000}"/>
    <cellStyle name="Normal 48 2 3 2 3 2 3 3" xfId="7067" xr:uid="{00000000-0005-0000-0000-00002C470000}"/>
    <cellStyle name="Normal 48 2 3 2 3 2 3 3 2" xfId="30636" xr:uid="{00000000-0005-0000-0000-00002D470000}"/>
    <cellStyle name="Normal 48 2 3 2 3 2 3 4" xfId="18843" xr:uid="{00000000-0005-0000-0000-00002E470000}"/>
    <cellStyle name="Normal 48 2 3 2 3 2 3 5" xfId="24748" xr:uid="{00000000-0005-0000-0000-00002F470000}"/>
    <cellStyle name="Normal 48 2 3 2 3 2 4" xfId="1915" xr:uid="{00000000-0005-0000-0000-000030470000}"/>
    <cellStyle name="Normal 48 2 3 2 3 2 4 2" xfId="13691" xr:uid="{00000000-0005-0000-0000-000031470000}"/>
    <cellStyle name="Normal 48 2 3 2 3 2 4 2 2" xfId="37260" xr:uid="{00000000-0005-0000-0000-000032470000}"/>
    <cellStyle name="Normal 48 2 3 2 3 2 4 3" xfId="7803" xr:uid="{00000000-0005-0000-0000-000033470000}"/>
    <cellStyle name="Normal 48 2 3 2 3 2 4 3 2" xfId="31372" xr:uid="{00000000-0005-0000-0000-000034470000}"/>
    <cellStyle name="Normal 48 2 3 2 3 2 4 4" xfId="19579" xr:uid="{00000000-0005-0000-0000-000035470000}"/>
    <cellStyle name="Normal 48 2 3 2 3 2 4 5" xfId="25484" xr:uid="{00000000-0005-0000-0000-000036470000}"/>
    <cellStyle name="Normal 48 2 3 2 3 2 5" xfId="2651" xr:uid="{00000000-0005-0000-0000-000037470000}"/>
    <cellStyle name="Normal 48 2 3 2 3 2 5 2" xfId="14427" xr:uid="{00000000-0005-0000-0000-000038470000}"/>
    <cellStyle name="Normal 48 2 3 2 3 2 5 2 2" xfId="37996" xr:uid="{00000000-0005-0000-0000-000039470000}"/>
    <cellStyle name="Normal 48 2 3 2 3 2 5 3" xfId="8539" xr:uid="{00000000-0005-0000-0000-00003A470000}"/>
    <cellStyle name="Normal 48 2 3 2 3 2 5 3 2" xfId="32108" xr:uid="{00000000-0005-0000-0000-00003B470000}"/>
    <cellStyle name="Normal 48 2 3 2 3 2 5 4" xfId="20315" xr:uid="{00000000-0005-0000-0000-00003C470000}"/>
    <cellStyle name="Normal 48 2 3 2 3 2 5 5" xfId="26220" xr:uid="{00000000-0005-0000-0000-00003D470000}"/>
    <cellStyle name="Normal 48 2 3 2 3 2 6" xfId="3387" xr:uid="{00000000-0005-0000-0000-00003E470000}"/>
    <cellStyle name="Normal 48 2 3 2 3 2 6 2" xfId="15163" xr:uid="{00000000-0005-0000-0000-00003F470000}"/>
    <cellStyle name="Normal 48 2 3 2 3 2 6 2 2" xfId="38732" xr:uid="{00000000-0005-0000-0000-000040470000}"/>
    <cellStyle name="Normal 48 2 3 2 3 2 6 3" xfId="9275" xr:uid="{00000000-0005-0000-0000-000041470000}"/>
    <cellStyle name="Normal 48 2 3 2 3 2 6 3 2" xfId="32844" xr:uid="{00000000-0005-0000-0000-000042470000}"/>
    <cellStyle name="Normal 48 2 3 2 3 2 6 4" xfId="21051" xr:uid="{00000000-0005-0000-0000-000043470000}"/>
    <cellStyle name="Normal 48 2 3 2 3 2 6 5" xfId="26956" xr:uid="{00000000-0005-0000-0000-000044470000}"/>
    <cellStyle name="Normal 48 2 3 2 3 2 7" xfId="4123" xr:uid="{00000000-0005-0000-0000-000045470000}"/>
    <cellStyle name="Normal 48 2 3 2 3 2 7 2" xfId="15899" xr:uid="{00000000-0005-0000-0000-000046470000}"/>
    <cellStyle name="Normal 48 2 3 2 3 2 7 2 2" xfId="39468" xr:uid="{00000000-0005-0000-0000-000047470000}"/>
    <cellStyle name="Normal 48 2 3 2 3 2 7 3" xfId="10011" xr:uid="{00000000-0005-0000-0000-000048470000}"/>
    <cellStyle name="Normal 48 2 3 2 3 2 7 3 2" xfId="33580" xr:uid="{00000000-0005-0000-0000-000049470000}"/>
    <cellStyle name="Normal 48 2 3 2 3 2 7 4" xfId="21787" xr:uid="{00000000-0005-0000-0000-00004A470000}"/>
    <cellStyle name="Normal 48 2 3 2 3 2 7 5" xfId="27692" xr:uid="{00000000-0005-0000-0000-00004B470000}"/>
    <cellStyle name="Normal 48 2 3 2 3 2 8" xfId="4859" xr:uid="{00000000-0005-0000-0000-00004C470000}"/>
    <cellStyle name="Normal 48 2 3 2 3 2 8 2" xfId="16635" xr:uid="{00000000-0005-0000-0000-00004D470000}"/>
    <cellStyle name="Normal 48 2 3 2 3 2 8 2 2" xfId="40204" xr:uid="{00000000-0005-0000-0000-00004E470000}"/>
    <cellStyle name="Normal 48 2 3 2 3 2 8 3" xfId="10747" xr:uid="{00000000-0005-0000-0000-00004F470000}"/>
    <cellStyle name="Normal 48 2 3 2 3 2 8 3 2" xfId="34316" xr:uid="{00000000-0005-0000-0000-000050470000}"/>
    <cellStyle name="Normal 48 2 3 2 3 2 8 4" xfId="22523" xr:uid="{00000000-0005-0000-0000-000051470000}"/>
    <cellStyle name="Normal 48 2 3 2 3 2 8 5" xfId="28428" xr:uid="{00000000-0005-0000-0000-000052470000}"/>
    <cellStyle name="Normal 48 2 3 2 3 2 9" xfId="5595" xr:uid="{00000000-0005-0000-0000-000053470000}"/>
    <cellStyle name="Normal 48 2 3 2 3 2 9 2" xfId="17371" xr:uid="{00000000-0005-0000-0000-000054470000}"/>
    <cellStyle name="Normal 48 2 3 2 3 2 9 2 2" xfId="40940" xr:uid="{00000000-0005-0000-0000-000055470000}"/>
    <cellStyle name="Normal 48 2 3 2 3 2 9 3" xfId="11483" xr:uid="{00000000-0005-0000-0000-000056470000}"/>
    <cellStyle name="Normal 48 2 3 2 3 2 9 3 2" xfId="35052" xr:uid="{00000000-0005-0000-0000-000057470000}"/>
    <cellStyle name="Normal 48 2 3 2 3 2 9 4" xfId="23259" xr:uid="{00000000-0005-0000-0000-000058470000}"/>
    <cellStyle name="Normal 48 2 3 2 3 2 9 5" xfId="29164" xr:uid="{00000000-0005-0000-0000-000059470000}"/>
    <cellStyle name="Normal 48 2 3 2 3 3" xfId="731" xr:uid="{00000000-0005-0000-0000-00005A470000}"/>
    <cellStyle name="Normal 48 2 3 2 3 3 10" xfId="6645" xr:uid="{00000000-0005-0000-0000-00005B470000}"/>
    <cellStyle name="Normal 48 2 3 2 3 3 10 2" xfId="30214" xr:uid="{00000000-0005-0000-0000-00005C470000}"/>
    <cellStyle name="Normal 48 2 3 2 3 3 11" xfId="18421" xr:uid="{00000000-0005-0000-0000-00005D470000}"/>
    <cellStyle name="Normal 48 2 3 2 3 3 12" xfId="24326" xr:uid="{00000000-0005-0000-0000-00005E470000}"/>
    <cellStyle name="Normal 48 2 3 2 3 3 13" xfId="41990" xr:uid="{00000000-0005-0000-0000-00005F470000}"/>
    <cellStyle name="Normal 48 2 3 2 3 3 2" xfId="1492" xr:uid="{00000000-0005-0000-0000-000060470000}"/>
    <cellStyle name="Normal 48 2 3 2 3 3 2 2" xfId="13269" xr:uid="{00000000-0005-0000-0000-000061470000}"/>
    <cellStyle name="Normal 48 2 3 2 3 3 2 2 2" xfId="36838" xr:uid="{00000000-0005-0000-0000-000062470000}"/>
    <cellStyle name="Normal 48 2 3 2 3 3 2 3" xfId="7381" xr:uid="{00000000-0005-0000-0000-000063470000}"/>
    <cellStyle name="Normal 48 2 3 2 3 3 2 3 2" xfId="30950" xr:uid="{00000000-0005-0000-0000-000064470000}"/>
    <cellStyle name="Normal 48 2 3 2 3 3 2 4" xfId="19157" xr:uid="{00000000-0005-0000-0000-000065470000}"/>
    <cellStyle name="Normal 48 2 3 2 3 3 2 5" xfId="25062" xr:uid="{00000000-0005-0000-0000-000066470000}"/>
    <cellStyle name="Normal 48 2 3 2 3 3 3" xfId="2229" xr:uid="{00000000-0005-0000-0000-000067470000}"/>
    <cellStyle name="Normal 48 2 3 2 3 3 3 2" xfId="14005" xr:uid="{00000000-0005-0000-0000-000068470000}"/>
    <cellStyle name="Normal 48 2 3 2 3 3 3 2 2" xfId="37574" xr:uid="{00000000-0005-0000-0000-000069470000}"/>
    <cellStyle name="Normal 48 2 3 2 3 3 3 3" xfId="8117" xr:uid="{00000000-0005-0000-0000-00006A470000}"/>
    <cellStyle name="Normal 48 2 3 2 3 3 3 3 2" xfId="31686" xr:uid="{00000000-0005-0000-0000-00006B470000}"/>
    <cellStyle name="Normal 48 2 3 2 3 3 3 4" xfId="19893" xr:uid="{00000000-0005-0000-0000-00006C470000}"/>
    <cellStyle name="Normal 48 2 3 2 3 3 3 5" xfId="25798" xr:uid="{00000000-0005-0000-0000-00006D470000}"/>
    <cellStyle name="Normal 48 2 3 2 3 3 4" xfId="2965" xr:uid="{00000000-0005-0000-0000-00006E470000}"/>
    <cellStyle name="Normal 48 2 3 2 3 3 4 2" xfId="14741" xr:uid="{00000000-0005-0000-0000-00006F470000}"/>
    <cellStyle name="Normal 48 2 3 2 3 3 4 2 2" xfId="38310" xr:uid="{00000000-0005-0000-0000-000070470000}"/>
    <cellStyle name="Normal 48 2 3 2 3 3 4 3" xfId="8853" xr:uid="{00000000-0005-0000-0000-000071470000}"/>
    <cellStyle name="Normal 48 2 3 2 3 3 4 3 2" xfId="32422" xr:uid="{00000000-0005-0000-0000-000072470000}"/>
    <cellStyle name="Normal 48 2 3 2 3 3 4 4" xfId="20629" xr:uid="{00000000-0005-0000-0000-000073470000}"/>
    <cellStyle name="Normal 48 2 3 2 3 3 4 5" xfId="26534" xr:uid="{00000000-0005-0000-0000-000074470000}"/>
    <cellStyle name="Normal 48 2 3 2 3 3 5" xfId="3701" xr:uid="{00000000-0005-0000-0000-000075470000}"/>
    <cellStyle name="Normal 48 2 3 2 3 3 5 2" xfId="15477" xr:uid="{00000000-0005-0000-0000-000076470000}"/>
    <cellStyle name="Normal 48 2 3 2 3 3 5 2 2" xfId="39046" xr:uid="{00000000-0005-0000-0000-000077470000}"/>
    <cellStyle name="Normal 48 2 3 2 3 3 5 3" xfId="9589" xr:uid="{00000000-0005-0000-0000-000078470000}"/>
    <cellStyle name="Normal 48 2 3 2 3 3 5 3 2" xfId="33158" xr:uid="{00000000-0005-0000-0000-000079470000}"/>
    <cellStyle name="Normal 48 2 3 2 3 3 5 4" xfId="21365" xr:uid="{00000000-0005-0000-0000-00007A470000}"/>
    <cellStyle name="Normal 48 2 3 2 3 3 5 5" xfId="27270" xr:uid="{00000000-0005-0000-0000-00007B470000}"/>
    <cellStyle name="Normal 48 2 3 2 3 3 6" xfId="4437" xr:uid="{00000000-0005-0000-0000-00007C470000}"/>
    <cellStyle name="Normal 48 2 3 2 3 3 6 2" xfId="16213" xr:uid="{00000000-0005-0000-0000-00007D470000}"/>
    <cellStyle name="Normal 48 2 3 2 3 3 6 2 2" xfId="39782" xr:uid="{00000000-0005-0000-0000-00007E470000}"/>
    <cellStyle name="Normal 48 2 3 2 3 3 6 3" xfId="10325" xr:uid="{00000000-0005-0000-0000-00007F470000}"/>
    <cellStyle name="Normal 48 2 3 2 3 3 6 3 2" xfId="33894" xr:uid="{00000000-0005-0000-0000-000080470000}"/>
    <cellStyle name="Normal 48 2 3 2 3 3 6 4" xfId="22101" xr:uid="{00000000-0005-0000-0000-000081470000}"/>
    <cellStyle name="Normal 48 2 3 2 3 3 6 5" xfId="28006" xr:uid="{00000000-0005-0000-0000-000082470000}"/>
    <cellStyle name="Normal 48 2 3 2 3 3 7" xfId="5173" xr:uid="{00000000-0005-0000-0000-000083470000}"/>
    <cellStyle name="Normal 48 2 3 2 3 3 7 2" xfId="16949" xr:uid="{00000000-0005-0000-0000-000084470000}"/>
    <cellStyle name="Normal 48 2 3 2 3 3 7 2 2" xfId="40518" xr:uid="{00000000-0005-0000-0000-000085470000}"/>
    <cellStyle name="Normal 48 2 3 2 3 3 7 3" xfId="11061" xr:uid="{00000000-0005-0000-0000-000086470000}"/>
    <cellStyle name="Normal 48 2 3 2 3 3 7 3 2" xfId="34630" xr:uid="{00000000-0005-0000-0000-000087470000}"/>
    <cellStyle name="Normal 48 2 3 2 3 3 7 4" xfId="22837" xr:uid="{00000000-0005-0000-0000-000088470000}"/>
    <cellStyle name="Normal 48 2 3 2 3 3 7 5" xfId="28742" xr:uid="{00000000-0005-0000-0000-000089470000}"/>
    <cellStyle name="Normal 48 2 3 2 3 3 8" xfId="5909" xr:uid="{00000000-0005-0000-0000-00008A470000}"/>
    <cellStyle name="Normal 48 2 3 2 3 3 8 2" xfId="17685" xr:uid="{00000000-0005-0000-0000-00008B470000}"/>
    <cellStyle name="Normal 48 2 3 2 3 3 8 2 2" xfId="41254" xr:uid="{00000000-0005-0000-0000-00008C470000}"/>
    <cellStyle name="Normal 48 2 3 2 3 3 8 3" xfId="11797" xr:uid="{00000000-0005-0000-0000-00008D470000}"/>
    <cellStyle name="Normal 48 2 3 2 3 3 8 3 2" xfId="35366" xr:uid="{00000000-0005-0000-0000-00008E470000}"/>
    <cellStyle name="Normal 48 2 3 2 3 3 8 4" xfId="23573" xr:uid="{00000000-0005-0000-0000-00008F470000}"/>
    <cellStyle name="Normal 48 2 3 2 3 3 8 5" xfId="29478" xr:uid="{00000000-0005-0000-0000-000090470000}"/>
    <cellStyle name="Normal 48 2 3 2 3 3 9" xfId="12533" xr:uid="{00000000-0005-0000-0000-000091470000}"/>
    <cellStyle name="Normal 48 2 3 2 3 3 9 2" xfId="36102" xr:uid="{00000000-0005-0000-0000-000092470000}"/>
    <cellStyle name="Normal 48 2 3 2 3 4" xfId="566" xr:uid="{00000000-0005-0000-0000-000093470000}"/>
    <cellStyle name="Normal 48 2 3 2 3 4 10" xfId="6480" xr:uid="{00000000-0005-0000-0000-000094470000}"/>
    <cellStyle name="Normal 48 2 3 2 3 4 10 2" xfId="30049" xr:uid="{00000000-0005-0000-0000-000095470000}"/>
    <cellStyle name="Normal 48 2 3 2 3 4 11" xfId="18256" xr:uid="{00000000-0005-0000-0000-000096470000}"/>
    <cellStyle name="Normal 48 2 3 2 3 4 12" xfId="24161" xr:uid="{00000000-0005-0000-0000-000097470000}"/>
    <cellStyle name="Normal 48 2 3 2 3 4 13" xfId="41825" xr:uid="{00000000-0005-0000-0000-000098470000}"/>
    <cellStyle name="Normal 48 2 3 2 3 4 2" xfId="1327" xr:uid="{00000000-0005-0000-0000-000099470000}"/>
    <cellStyle name="Normal 48 2 3 2 3 4 2 2" xfId="13104" xr:uid="{00000000-0005-0000-0000-00009A470000}"/>
    <cellStyle name="Normal 48 2 3 2 3 4 2 2 2" xfId="36673" xr:uid="{00000000-0005-0000-0000-00009B470000}"/>
    <cellStyle name="Normal 48 2 3 2 3 4 2 3" xfId="7216" xr:uid="{00000000-0005-0000-0000-00009C470000}"/>
    <cellStyle name="Normal 48 2 3 2 3 4 2 3 2" xfId="30785" xr:uid="{00000000-0005-0000-0000-00009D470000}"/>
    <cellStyle name="Normal 48 2 3 2 3 4 2 4" xfId="18992" xr:uid="{00000000-0005-0000-0000-00009E470000}"/>
    <cellStyle name="Normal 48 2 3 2 3 4 2 5" xfId="24897" xr:uid="{00000000-0005-0000-0000-00009F470000}"/>
    <cellStyle name="Normal 48 2 3 2 3 4 3" xfId="2064" xr:uid="{00000000-0005-0000-0000-0000A0470000}"/>
    <cellStyle name="Normal 48 2 3 2 3 4 3 2" xfId="13840" xr:uid="{00000000-0005-0000-0000-0000A1470000}"/>
    <cellStyle name="Normal 48 2 3 2 3 4 3 2 2" xfId="37409" xr:uid="{00000000-0005-0000-0000-0000A2470000}"/>
    <cellStyle name="Normal 48 2 3 2 3 4 3 3" xfId="7952" xr:uid="{00000000-0005-0000-0000-0000A3470000}"/>
    <cellStyle name="Normal 48 2 3 2 3 4 3 3 2" xfId="31521" xr:uid="{00000000-0005-0000-0000-0000A4470000}"/>
    <cellStyle name="Normal 48 2 3 2 3 4 3 4" xfId="19728" xr:uid="{00000000-0005-0000-0000-0000A5470000}"/>
    <cellStyle name="Normal 48 2 3 2 3 4 3 5" xfId="25633" xr:uid="{00000000-0005-0000-0000-0000A6470000}"/>
    <cellStyle name="Normal 48 2 3 2 3 4 4" xfId="2800" xr:uid="{00000000-0005-0000-0000-0000A7470000}"/>
    <cellStyle name="Normal 48 2 3 2 3 4 4 2" xfId="14576" xr:uid="{00000000-0005-0000-0000-0000A8470000}"/>
    <cellStyle name="Normal 48 2 3 2 3 4 4 2 2" xfId="38145" xr:uid="{00000000-0005-0000-0000-0000A9470000}"/>
    <cellStyle name="Normal 48 2 3 2 3 4 4 3" xfId="8688" xr:uid="{00000000-0005-0000-0000-0000AA470000}"/>
    <cellStyle name="Normal 48 2 3 2 3 4 4 3 2" xfId="32257" xr:uid="{00000000-0005-0000-0000-0000AB470000}"/>
    <cellStyle name="Normal 48 2 3 2 3 4 4 4" xfId="20464" xr:uid="{00000000-0005-0000-0000-0000AC470000}"/>
    <cellStyle name="Normal 48 2 3 2 3 4 4 5" xfId="26369" xr:uid="{00000000-0005-0000-0000-0000AD470000}"/>
    <cellStyle name="Normal 48 2 3 2 3 4 5" xfId="3536" xr:uid="{00000000-0005-0000-0000-0000AE470000}"/>
    <cellStyle name="Normal 48 2 3 2 3 4 5 2" xfId="15312" xr:uid="{00000000-0005-0000-0000-0000AF470000}"/>
    <cellStyle name="Normal 48 2 3 2 3 4 5 2 2" xfId="38881" xr:uid="{00000000-0005-0000-0000-0000B0470000}"/>
    <cellStyle name="Normal 48 2 3 2 3 4 5 3" xfId="9424" xr:uid="{00000000-0005-0000-0000-0000B1470000}"/>
    <cellStyle name="Normal 48 2 3 2 3 4 5 3 2" xfId="32993" xr:uid="{00000000-0005-0000-0000-0000B2470000}"/>
    <cellStyle name="Normal 48 2 3 2 3 4 5 4" xfId="21200" xr:uid="{00000000-0005-0000-0000-0000B3470000}"/>
    <cellStyle name="Normal 48 2 3 2 3 4 5 5" xfId="27105" xr:uid="{00000000-0005-0000-0000-0000B4470000}"/>
    <cellStyle name="Normal 48 2 3 2 3 4 6" xfId="4272" xr:uid="{00000000-0005-0000-0000-0000B5470000}"/>
    <cellStyle name="Normal 48 2 3 2 3 4 6 2" xfId="16048" xr:uid="{00000000-0005-0000-0000-0000B6470000}"/>
    <cellStyle name="Normal 48 2 3 2 3 4 6 2 2" xfId="39617" xr:uid="{00000000-0005-0000-0000-0000B7470000}"/>
    <cellStyle name="Normal 48 2 3 2 3 4 6 3" xfId="10160" xr:uid="{00000000-0005-0000-0000-0000B8470000}"/>
    <cellStyle name="Normal 48 2 3 2 3 4 6 3 2" xfId="33729" xr:uid="{00000000-0005-0000-0000-0000B9470000}"/>
    <cellStyle name="Normal 48 2 3 2 3 4 6 4" xfId="21936" xr:uid="{00000000-0005-0000-0000-0000BA470000}"/>
    <cellStyle name="Normal 48 2 3 2 3 4 6 5" xfId="27841" xr:uid="{00000000-0005-0000-0000-0000BB470000}"/>
    <cellStyle name="Normal 48 2 3 2 3 4 7" xfId="5008" xr:uid="{00000000-0005-0000-0000-0000BC470000}"/>
    <cellStyle name="Normal 48 2 3 2 3 4 7 2" xfId="16784" xr:uid="{00000000-0005-0000-0000-0000BD470000}"/>
    <cellStyle name="Normal 48 2 3 2 3 4 7 2 2" xfId="40353" xr:uid="{00000000-0005-0000-0000-0000BE470000}"/>
    <cellStyle name="Normal 48 2 3 2 3 4 7 3" xfId="10896" xr:uid="{00000000-0005-0000-0000-0000BF470000}"/>
    <cellStyle name="Normal 48 2 3 2 3 4 7 3 2" xfId="34465" xr:uid="{00000000-0005-0000-0000-0000C0470000}"/>
    <cellStyle name="Normal 48 2 3 2 3 4 7 4" xfId="22672" xr:uid="{00000000-0005-0000-0000-0000C1470000}"/>
    <cellStyle name="Normal 48 2 3 2 3 4 7 5" xfId="28577" xr:uid="{00000000-0005-0000-0000-0000C2470000}"/>
    <cellStyle name="Normal 48 2 3 2 3 4 8" xfId="5744" xr:uid="{00000000-0005-0000-0000-0000C3470000}"/>
    <cellStyle name="Normal 48 2 3 2 3 4 8 2" xfId="17520" xr:uid="{00000000-0005-0000-0000-0000C4470000}"/>
    <cellStyle name="Normal 48 2 3 2 3 4 8 2 2" xfId="41089" xr:uid="{00000000-0005-0000-0000-0000C5470000}"/>
    <cellStyle name="Normal 48 2 3 2 3 4 8 3" xfId="11632" xr:uid="{00000000-0005-0000-0000-0000C6470000}"/>
    <cellStyle name="Normal 48 2 3 2 3 4 8 3 2" xfId="35201" xr:uid="{00000000-0005-0000-0000-0000C7470000}"/>
    <cellStyle name="Normal 48 2 3 2 3 4 8 4" xfId="23408" xr:uid="{00000000-0005-0000-0000-0000C8470000}"/>
    <cellStyle name="Normal 48 2 3 2 3 4 8 5" xfId="29313" xr:uid="{00000000-0005-0000-0000-0000C9470000}"/>
    <cellStyle name="Normal 48 2 3 2 3 4 9" xfId="12368" xr:uid="{00000000-0005-0000-0000-0000CA470000}"/>
    <cellStyle name="Normal 48 2 3 2 3 4 9 2" xfId="35937" xr:uid="{00000000-0005-0000-0000-0000CB470000}"/>
    <cellStyle name="Normal 48 2 3 2 3 5" xfId="1048" xr:uid="{00000000-0005-0000-0000-0000CC470000}"/>
    <cellStyle name="Normal 48 2 3 2 3 5 2" xfId="12827" xr:uid="{00000000-0005-0000-0000-0000CD470000}"/>
    <cellStyle name="Normal 48 2 3 2 3 5 2 2" xfId="36396" xr:uid="{00000000-0005-0000-0000-0000CE470000}"/>
    <cellStyle name="Normal 48 2 3 2 3 5 3" xfId="6939" xr:uid="{00000000-0005-0000-0000-0000CF470000}"/>
    <cellStyle name="Normal 48 2 3 2 3 5 3 2" xfId="30508" xr:uid="{00000000-0005-0000-0000-0000D0470000}"/>
    <cellStyle name="Normal 48 2 3 2 3 5 4" xfId="18715" xr:uid="{00000000-0005-0000-0000-0000D1470000}"/>
    <cellStyle name="Normal 48 2 3 2 3 5 5" xfId="24620" xr:uid="{00000000-0005-0000-0000-0000D2470000}"/>
    <cellStyle name="Normal 48 2 3 2 3 6" xfId="1787" xr:uid="{00000000-0005-0000-0000-0000D3470000}"/>
    <cellStyle name="Normal 48 2 3 2 3 6 2" xfId="13563" xr:uid="{00000000-0005-0000-0000-0000D4470000}"/>
    <cellStyle name="Normal 48 2 3 2 3 6 2 2" xfId="37132" xr:uid="{00000000-0005-0000-0000-0000D5470000}"/>
    <cellStyle name="Normal 48 2 3 2 3 6 3" xfId="7675" xr:uid="{00000000-0005-0000-0000-0000D6470000}"/>
    <cellStyle name="Normal 48 2 3 2 3 6 3 2" xfId="31244" xr:uid="{00000000-0005-0000-0000-0000D7470000}"/>
    <cellStyle name="Normal 48 2 3 2 3 6 4" xfId="19451" xr:uid="{00000000-0005-0000-0000-0000D8470000}"/>
    <cellStyle name="Normal 48 2 3 2 3 6 5" xfId="25356" xr:uid="{00000000-0005-0000-0000-0000D9470000}"/>
    <cellStyle name="Normal 48 2 3 2 3 7" xfId="2523" xr:uid="{00000000-0005-0000-0000-0000DA470000}"/>
    <cellStyle name="Normal 48 2 3 2 3 7 2" xfId="14299" xr:uid="{00000000-0005-0000-0000-0000DB470000}"/>
    <cellStyle name="Normal 48 2 3 2 3 7 2 2" xfId="37868" xr:uid="{00000000-0005-0000-0000-0000DC470000}"/>
    <cellStyle name="Normal 48 2 3 2 3 7 3" xfId="8411" xr:uid="{00000000-0005-0000-0000-0000DD470000}"/>
    <cellStyle name="Normal 48 2 3 2 3 7 3 2" xfId="31980" xr:uid="{00000000-0005-0000-0000-0000DE470000}"/>
    <cellStyle name="Normal 48 2 3 2 3 7 4" xfId="20187" xr:uid="{00000000-0005-0000-0000-0000DF470000}"/>
    <cellStyle name="Normal 48 2 3 2 3 7 5" xfId="26092" xr:uid="{00000000-0005-0000-0000-0000E0470000}"/>
    <cellStyle name="Normal 48 2 3 2 3 8" xfId="3259" xr:uid="{00000000-0005-0000-0000-0000E1470000}"/>
    <cellStyle name="Normal 48 2 3 2 3 8 2" xfId="15035" xr:uid="{00000000-0005-0000-0000-0000E2470000}"/>
    <cellStyle name="Normal 48 2 3 2 3 8 2 2" xfId="38604" xr:uid="{00000000-0005-0000-0000-0000E3470000}"/>
    <cellStyle name="Normal 48 2 3 2 3 8 3" xfId="9147" xr:uid="{00000000-0005-0000-0000-0000E4470000}"/>
    <cellStyle name="Normal 48 2 3 2 3 8 3 2" xfId="32716" xr:uid="{00000000-0005-0000-0000-0000E5470000}"/>
    <cellStyle name="Normal 48 2 3 2 3 8 4" xfId="20923" xr:uid="{00000000-0005-0000-0000-0000E6470000}"/>
    <cellStyle name="Normal 48 2 3 2 3 8 5" xfId="26828" xr:uid="{00000000-0005-0000-0000-0000E7470000}"/>
    <cellStyle name="Normal 48 2 3 2 3 9" xfId="3995" xr:uid="{00000000-0005-0000-0000-0000E8470000}"/>
    <cellStyle name="Normal 48 2 3 2 3 9 2" xfId="15771" xr:uid="{00000000-0005-0000-0000-0000E9470000}"/>
    <cellStyle name="Normal 48 2 3 2 3 9 2 2" xfId="39340" xr:uid="{00000000-0005-0000-0000-0000EA470000}"/>
    <cellStyle name="Normal 48 2 3 2 3 9 3" xfId="9883" xr:uid="{00000000-0005-0000-0000-0000EB470000}"/>
    <cellStyle name="Normal 48 2 3 2 3 9 3 2" xfId="33452" xr:uid="{00000000-0005-0000-0000-0000EC470000}"/>
    <cellStyle name="Normal 48 2 3 2 3 9 4" xfId="21659" xr:uid="{00000000-0005-0000-0000-0000ED470000}"/>
    <cellStyle name="Normal 48 2 3 2 3 9 5" xfId="27564" xr:uid="{00000000-0005-0000-0000-0000EE470000}"/>
    <cellStyle name="Normal 48 2 3 2 4" xfId="413" xr:uid="{00000000-0005-0000-0000-0000EF470000}"/>
    <cellStyle name="Normal 48 2 3 2 4 10" xfId="12217" xr:uid="{00000000-0005-0000-0000-0000F0470000}"/>
    <cellStyle name="Normal 48 2 3 2 4 10 2" xfId="35786" xr:uid="{00000000-0005-0000-0000-0000F1470000}"/>
    <cellStyle name="Normal 48 2 3 2 4 11" xfId="6329" xr:uid="{00000000-0005-0000-0000-0000F2470000}"/>
    <cellStyle name="Normal 48 2 3 2 4 11 2" xfId="29898" xr:uid="{00000000-0005-0000-0000-0000F3470000}"/>
    <cellStyle name="Normal 48 2 3 2 4 12" xfId="18105" xr:uid="{00000000-0005-0000-0000-0000F4470000}"/>
    <cellStyle name="Normal 48 2 3 2 4 13" xfId="24010" xr:uid="{00000000-0005-0000-0000-0000F5470000}"/>
    <cellStyle name="Normal 48 2 3 2 4 14" xfId="41674" xr:uid="{00000000-0005-0000-0000-0000F6470000}"/>
    <cellStyle name="Normal 48 2 3 2 4 2" xfId="858" xr:uid="{00000000-0005-0000-0000-0000F7470000}"/>
    <cellStyle name="Normal 48 2 3 2 4 2 10" xfId="6771" xr:uid="{00000000-0005-0000-0000-0000F8470000}"/>
    <cellStyle name="Normal 48 2 3 2 4 2 10 2" xfId="30340" xr:uid="{00000000-0005-0000-0000-0000F9470000}"/>
    <cellStyle name="Normal 48 2 3 2 4 2 11" xfId="18547" xr:uid="{00000000-0005-0000-0000-0000FA470000}"/>
    <cellStyle name="Normal 48 2 3 2 4 2 12" xfId="24452" xr:uid="{00000000-0005-0000-0000-0000FB470000}"/>
    <cellStyle name="Normal 48 2 3 2 4 2 13" xfId="42116" xr:uid="{00000000-0005-0000-0000-0000FC470000}"/>
    <cellStyle name="Normal 48 2 3 2 4 2 2" xfId="1618" xr:uid="{00000000-0005-0000-0000-0000FD470000}"/>
    <cellStyle name="Normal 48 2 3 2 4 2 2 2" xfId="13395" xr:uid="{00000000-0005-0000-0000-0000FE470000}"/>
    <cellStyle name="Normal 48 2 3 2 4 2 2 2 2" xfId="36964" xr:uid="{00000000-0005-0000-0000-0000FF470000}"/>
    <cellStyle name="Normal 48 2 3 2 4 2 2 3" xfId="7507" xr:uid="{00000000-0005-0000-0000-000000480000}"/>
    <cellStyle name="Normal 48 2 3 2 4 2 2 3 2" xfId="31076" xr:uid="{00000000-0005-0000-0000-000001480000}"/>
    <cellStyle name="Normal 48 2 3 2 4 2 2 4" xfId="19283" xr:uid="{00000000-0005-0000-0000-000002480000}"/>
    <cellStyle name="Normal 48 2 3 2 4 2 2 5" xfId="25188" xr:uid="{00000000-0005-0000-0000-000003480000}"/>
    <cellStyle name="Normal 48 2 3 2 4 2 3" xfId="2355" xr:uid="{00000000-0005-0000-0000-000004480000}"/>
    <cellStyle name="Normal 48 2 3 2 4 2 3 2" xfId="14131" xr:uid="{00000000-0005-0000-0000-000005480000}"/>
    <cellStyle name="Normal 48 2 3 2 4 2 3 2 2" xfId="37700" xr:uid="{00000000-0005-0000-0000-000006480000}"/>
    <cellStyle name="Normal 48 2 3 2 4 2 3 3" xfId="8243" xr:uid="{00000000-0005-0000-0000-000007480000}"/>
    <cellStyle name="Normal 48 2 3 2 4 2 3 3 2" xfId="31812" xr:uid="{00000000-0005-0000-0000-000008480000}"/>
    <cellStyle name="Normal 48 2 3 2 4 2 3 4" xfId="20019" xr:uid="{00000000-0005-0000-0000-000009480000}"/>
    <cellStyle name="Normal 48 2 3 2 4 2 3 5" xfId="25924" xr:uid="{00000000-0005-0000-0000-00000A480000}"/>
    <cellStyle name="Normal 48 2 3 2 4 2 4" xfId="3091" xr:uid="{00000000-0005-0000-0000-00000B480000}"/>
    <cellStyle name="Normal 48 2 3 2 4 2 4 2" xfId="14867" xr:uid="{00000000-0005-0000-0000-00000C480000}"/>
    <cellStyle name="Normal 48 2 3 2 4 2 4 2 2" xfId="38436" xr:uid="{00000000-0005-0000-0000-00000D480000}"/>
    <cellStyle name="Normal 48 2 3 2 4 2 4 3" xfId="8979" xr:uid="{00000000-0005-0000-0000-00000E480000}"/>
    <cellStyle name="Normal 48 2 3 2 4 2 4 3 2" xfId="32548" xr:uid="{00000000-0005-0000-0000-00000F480000}"/>
    <cellStyle name="Normal 48 2 3 2 4 2 4 4" xfId="20755" xr:uid="{00000000-0005-0000-0000-000010480000}"/>
    <cellStyle name="Normal 48 2 3 2 4 2 4 5" xfId="26660" xr:uid="{00000000-0005-0000-0000-000011480000}"/>
    <cellStyle name="Normal 48 2 3 2 4 2 5" xfId="3827" xr:uid="{00000000-0005-0000-0000-000012480000}"/>
    <cellStyle name="Normal 48 2 3 2 4 2 5 2" xfId="15603" xr:uid="{00000000-0005-0000-0000-000013480000}"/>
    <cellStyle name="Normal 48 2 3 2 4 2 5 2 2" xfId="39172" xr:uid="{00000000-0005-0000-0000-000014480000}"/>
    <cellStyle name="Normal 48 2 3 2 4 2 5 3" xfId="9715" xr:uid="{00000000-0005-0000-0000-000015480000}"/>
    <cellStyle name="Normal 48 2 3 2 4 2 5 3 2" xfId="33284" xr:uid="{00000000-0005-0000-0000-000016480000}"/>
    <cellStyle name="Normal 48 2 3 2 4 2 5 4" xfId="21491" xr:uid="{00000000-0005-0000-0000-000017480000}"/>
    <cellStyle name="Normal 48 2 3 2 4 2 5 5" xfId="27396" xr:uid="{00000000-0005-0000-0000-000018480000}"/>
    <cellStyle name="Normal 48 2 3 2 4 2 6" xfId="4563" xr:uid="{00000000-0005-0000-0000-000019480000}"/>
    <cellStyle name="Normal 48 2 3 2 4 2 6 2" xfId="16339" xr:uid="{00000000-0005-0000-0000-00001A480000}"/>
    <cellStyle name="Normal 48 2 3 2 4 2 6 2 2" xfId="39908" xr:uid="{00000000-0005-0000-0000-00001B480000}"/>
    <cellStyle name="Normal 48 2 3 2 4 2 6 3" xfId="10451" xr:uid="{00000000-0005-0000-0000-00001C480000}"/>
    <cellStyle name="Normal 48 2 3 2 4 2 6 3 2" xfId="34020" xr:uid="{00000000-0005-0000-0000-00001D480000}"/>
    <cellStyle name="Normal 48 2 3 2 4 2 6 4" xfId="22227" xr:uid="{00000000-0005-0000-0000-00001E480000}"/>
    <cellStyle name="Normal 48 2 3 2 4 2 6 5" xfId="28132" xr:uid="{00000000-0005-0000-0000-00001F480000}"/>
    <cellStyle name="Normal 48 2 3 2 4 2 7" xfId="5299" xr:uid="{00000000-0005-0000-0000-000020480000}"/>
    <cellStyle name="Normal 48 2 3 2 4 2 7 2" xfId="17075" xr:uid="{00000000-0005-0000-0000-000021480000}"/>
    <cellStyle name="Normal 48 2 3 2 4 2 7 2 2" xfId="40644" xr:uid="{00000000-0005-0000-0000-000022480000}"/>
    <cellStyle name="Normal 48 2 3 2 4 2 7 3" xfId="11187" xr:uid="{00000000-0005-0000-0000-000023480000}"/>
    <cellStyle name="Normal 48 2 3 2 4 2 7 3 2" xfId="34756" xr:uid="{00000000-0005-0000-0000-000024480000}"/>
    <cellStyle name="Normal 48 2 3 2 4 2 7 4" xfId="22963" xr:uid="{00000000-0005-0000-0000-000025480000}"/>
    <cellStyle name="Normal 48 2 3 2 4 2 7 5" xfId="28868" xr:uid="{00000000-0005-0000-0000-000026480000}"/>
    <cellStyle name="Normal 48 2 3 2 4 2 8" xfId="6035" xr:uid="{00000000-0005-0000-0000-000027480000}"/>
    <cellStyle name="Normal 48 2 3 2 4 2 8 2" xfId="17811" xr:uid="{00000000-0005-0000-0000-000028480000}"/>
    <cellStyle name="Normal 48 2 3 2 4 2 8 2 2" xfId="41380" xr:uid="{00000000-0005-0000-0000-000029480000}"/>
    <cellStyle name="Normal 48 2 3 2 4 2 8 3" xfId="11923" xr:uid="{00000000-0005-0000-0000-00002A480000}"/>
    <cellStyle name="Normal 48 2 3 2 4 2 8 3 2" xfId="35492" xr:uid="{00000000-0005-0000-0000-00002B480000}"/>
    <cellStyle name="Normal 48 2 3 2 4 2 8 4" xfId="23699" xr:uid="{00000000-0005-0000-0000-00002C480000}"/>
    <cellStyle name="Normal 48 2 3 2 4 2 8 5" xfId="29604" xr:uid="{00000000-0005-0000-0000-00002D480000}"/>
    <cellStyle name="Normal 48 2 3 2 4 2 9" xfId="12659" xr:uid="{00000000-0005-0000-0000-00002E480000}"/>
    <cellStyle name="Normal 48 2 3 2 4 2 9 2" xfId="36228" xr:uid="{00000000-0005-0000-0000-00002F480000}"/>
    <cellStyle name="Normal 48 2 3 2 4 3" xfId="1175" xr:uid="{00000000-0005-0000-0000-000030480000}"/>
    <cellStyle name="Normal 48 2 3 2 4 3 2" xfId="12953" xr:uid="{00000000-0005-0000-0000-000031480000}"/>
    <cellStyle name="Normal 48 2 3 2 4 3 2 2" xfId="36522" xr:uid="{00000000-0005-0000-0000-000032480000}"/>
    <cellStyle name="Normal 48 2 3 2 4 3 3" xfId="7065" xr:uid="{00000000-0005-0000-0000-000033480000}"/>
    <cellStyle name="Normal 48 2 3 2 4 3 3 2" xfId="30634" xr:uid="{00000000-0005-0000-0000-000034480000}"/>
    <cellStyle name="Normal 48 2 3 2 4 3 4" xfId="18841" xr:uid="{00000000-0005-0000-0000-000035480000}"/>
    <cellStyle name="Normal 48 2 3 2 4 3 5" xfId="24746" xr:uid="{00000000-0005-0000-0000-000036480000}"/>
    <cellStyle name="Normal 48 2 3 2 4 4" xfId="1913" xr:uid="{00000000-0005-0000-0000-000037480000}"/>
    <cellStyle name="Normal 48 2 3 2 4 4 2" xfId="13689" xr:uid="{00000000-0005-0000-0000-000038480000}"/>
    <cellStyle name="Normal 48 2 3 2 4 4 2 2" xfId="37258" xr:uid="{00000000-0005-0000-0000-000039480000}"/>
    <cellStyle name="Normal 48 2 3 2 4 4 3" xfId="7801" xr:uid="{00000000-0005-0000-0000-00003A480000}"/>
    <cellStyle name="Normal 48 2 3 2 4 4 3 2" xfId="31370" xr:uid="{00000000-0005-0000-0000-00003B480000}"/>
    <cellStyle name="Normal 48 2 3 2 4 4 4" xfId="19577" xr:uid="{00000000-0005-0000-0000-00003C480000}"/>
    <cellStyle name="Normal 48 2 3 2 4 4 5" xfId="25482" xr:uid="{00000000-0005-0000-0000-00003D480000}"/>
    <cellStyle name="Normal 48 2 3 2 4 5" xfId="2649" xr:uid="{00000000-0005-0000-0000-00003E480000}"/>
    <cellStyle name="Normal 48 2 3 2 4 5 2" xfId="14425" xr:uid="{00000000-0005-0000-0000-00003F480000}"/>
    <cellStyle name="Normal 48 2 3 2 4 5 2 2" xfId="37994" xr:uid="{00000000-0005-0000-0000-000040480000}"/>
    <cellStyle name="Normal 48 2 3 2 4 5 3" xfId="8537" xr:uid="{00000000-0005-0000-0000-000041480000}"/>
    <cellStyle name="Normal 48 2 3 2 4 5 3 2" xfId="32106" xr:uid="{00000000-0005-0000-0000-000042480000}"/>
    <cellStyle name="Normal 48 2 3 2 4 5 4" xfId="20313" xr:uid="{00000000-0005-0000-0000-000043480000}"/>
    <cellStyle name="Normal 48 2 3 2 4 5 5" xfId="26218" xr:uid="{00000000-0005-0000-0000-000044480000}"/>
    <cellStyle name="Normal 48 2 3 2 4 6" xfId="3385" xr:uid="{00000000-0005-0000-0000-000045480000}"/>
    <cellStyle name="Normal 48 2 3 2 4 6 2" xfId="15161" xr:uid="{00000000-0005-0000-0000-000046480000}"/>
    <cellStyle name="Normal 48 2 3 2 4 6 2 2" xfId="38730" xr:uid="{00000000-0005-0000-0000-000047480000}"/>
    <cellStyle name="Normal 48 2 3 2 4 6 3" xfId="9273" xr:uid="{00000000-0005-0000-0000-000048480000}"/>
    <cellStyle name="Normal 48 2 3 2 4 6 3 2" xfId="32842" xr:uid="{00000000-0005-0000-0000-000049480000}"/>
    <cellStyle name="Normal 48 2 3 2 4 6 4" xfId="21049" xr:uid="{00000000-0005-0000-0000-00004A480000}"/>
    <cellStyle name="Normal 48 2 3 2 4 6 5" xfId="26954" xr:uid="{00000000-0005-0000-0000-00004B480000}"/>
    <cellStyle name="Normal 48 2 3 2 4 7" xfId="4121" xr:uid="{00000000-0005-0000-0000-00004C480000}"/>
    <cellStyle name="Normal 48 2 3 2 4 7 2" xfId="15897" xr:uid="{00000000-0005-0000-0000-00004D480000}"/>
    <cellStyle name="Normal 48 2 3 2 4 7 2 2" xfId="39466" xr:uid="{00000000-0005-0000-0000-00004E480000}"/>
    <cellStyle name="Normal 48 2 3 2 4 7 3" xfId="10009" xr:uid="{00000000-0005-0000-0000-00004F480000}"/>
    <cellStyle name="Normal 48 2 3 2 4 7 3 2" xfId="33578" xr:uid="{00000000-0005-0000-0000-000050480000}"/>
    <cellStyle name="Normal 48 2 3 2 4 7 4" xfId="21785" xr:uid="{00000000-0005-0000-0000-000051480000}"/>
    <cellStyle name="Normal 48 2 3 2 4 7 5" xfId="27690" xr:uid="{00000000-0005-0000-0000-000052480000}"/>
    <cellStyle name="Normal 48 2 3 2 4 8" xfId="4857" xr:uid="{00000000-0005-0000-0000-000053480000}"/>
    <cellStyle name="Normal 48 2 3 2 4 8 2" xfId="16633" xr:uid="{00000000-0005-0000-0000-000054480000}"/>
    <cellStyle name="Normal 48 2 3 2 4 8 2 2" xfId="40202" xr:uid="{00000000-0005-0000-0000-000055480000}"/>
    <cellStyle name="Normal 48 2 3 2 4 8 3" xfId="10745" xr:uid="{00000000-0005-0000-0000-000056480000}"/>
    <cellStyle name="Normal 48 2 3 2 4 8 3 2" xfId="34314" xr:uid="{00000000-0005-0000-0000-000057480000}"/>
    <cellStyle name="Normal 48 2 3 2 4 8 4" xfId="22521" xr:uid="{00000000-0005-0000-0000-000058480000}"/>
    <cellStyle name="Normal 48 2 3 2 4 8 5" xfId="28426" xr:uid="{00000000-0005-0000-0000-000059480000}"/>
    <cellStyle name="Normal 48 2 3 2 4 9" xfId="5593" xr:uid="{00000000-0005-0000-0000-00005A480000}"/>
    <cellStyle name="Normal 48 2 3 2 4 9 2" xfId="17369" xr:uid="{00000000-0005-0000-0000-00005B480000}"/>
    <cellStyle name="Normal 48 2 3 2 4 9 2 2" xfId="40938" xr:uid="{00000000-0005-0000-0000-00005C480000}"/>
    <cellStyle name="Normal 48 2 3 2 4 9 3" xfId="11481" xr:uid="{00000000-0005-0000-0000-00005D480000}"/>
    <cellStyle name="Normal 48 2 3 2 4 9 3 2" xfId="35050" xr:uid="{00000000-0005-0000-0000-00005E480000}"/>
    <cellStyle name="Normal 48 2 3 2 4 9 4" xfId="23257" xr:uid="{00000000-0005-0000-0000-00005F480000}"/>
    <cellStyle name="Normal 48 2 3 2 4 9 5" xfId="29162" xr:uid="{00000000-0005-0000-0000-000060480000}"/>
    <cellStyle name="Normal 48 2 3 2 5" xfId="683" xr:uid="{00000000-0005-0000-0000-000061480000}"/>
    <cellStyle name="Normal 48 2 3 2 5 10" xfId="6597" xr:uid="{00000000-0005-0000-0000-000062480000}"/>
    <cellStyle name="Normal 48 2 3 2 5 10 2" xfId="30166" xr:uid="{00000000-0005-0000-0000-000063480000}"/>
    <cellStyle name="Normal 48 2 3 2 5 11" xfId="18373" xr:uid="{00000000-0005-0000-0000-000064480000}"/>
    <cellStyle name="Normal 48 2 3 2 5 12" xfId="24278" xr:uid="{00000000-0005-0000-0000-000065480000}"/>
    <cellStyle name="Normal 48 2 3 2 5 13" xfId="41942" xr:uid="{00000000-0005-0000-0000-000066480000}"/>
    <cellStyle name="Normal 48 2 3 2 5 2" xfId="1444" xr:uid="{00000000-0005-0000-0000-000067480000}"/>
    <cellStyle name="Normal 48 2 3 2 5 2 2" xfId="13221" xr:uid="{00000000-0005-0000-0000-000068480000}"/>
    <cellStyle name="Normal 48 2 3 2 5 2 2 2" xfId="36790" xr:uid="{00000000-0005-0000-0000-000069480000}"/>
    <cellStyle name="Normal 48 2 3 2 5 2 3" xfId="7333" xr:uid="{00000000-0005-0000-0000-00006A480000}"/>
    <cellStyle name="Normal 48 2 3 2 5 2 3 2" xfId="30902" xr:uid="{00000000-0005-0000-0000-00006B480000}"/>
    <cellStyle name="Normal 48 2 3 2 5 2 4" xfId="19109" xr:uid="{00000000-0005-0000-0000-00006C480000}"/>
    <cellStyle name="Normal 48 2 3 2 5 2 5" xfId="25014" xr:uid="{00000000-0005-0000-0000-00006D480000}"/>
    <cellStyle name="Normal 48 2 3 2 5 3" xfId="2181" xr:uid="{00000000-0005-0000-0000-00006E480000}"/>
    <cellStyle name="Normal 48 2 3 2 5 3 2" xfId="13957" xr:uid="{00000000-0005-0000-0000-00006F480000}"/>
    <cellStyle name="Normal 48 2 3 2 5 3 2 2" xfId="37526" xr:uid="{00000000-0005-0000-0000-000070480000}"/>
    <cellStyle name="Normal 48 2 3 2 5 3 3" xfId="8069" xr:uid="{00000000-0005-0000-0000-000071480000}"/>
    <cellStyle name="Normal 48 2 3 2 5 3 3 2" xfId="31638" xr:uid="{00000000-0005-0000-0000-000072480000}"/>
    <cellStyle name="Normal 48 2 3 2 5 3 4" xfId="19845" xr:uid="{00000000-0005-0000-0000-000073480000}"/>
    <cellStyle name="Normal 48 2 3 2 5 3 5" xfId="25750" xr:uid="{00000000-0005-0000-0000-000074480000}"/>
    <cellStyle name="Normal 48 2 3 2 5 4" xfId="2917" xr:uid="{00000000-0005-0000-0000-000075480000}"/>
    <cellStyle name="Normal 48 2 3 2 5 4 2" xfId="14693" xr:uid="{00000000-0005-0000-0000-000076480000}"/>
    <cellStyle name="Normal 48 2 3 2 5 4 2 2" xfId="38262" xr:uid="{00000000-0005-0000-0000-000077480000}"/>
    <cellStyle name="Normal 48 2 3 2 5 4 3" xfId="8805" xr:uid="{00000000-0005-0000-0000-000078480000}"/>
    <cellStyle name="Normal 48 2 3 2 5 4 3 2" xfId="32374" xr:uid="{00000000-0005-0000-0000-000079480000}"/>
    <cellStyle name="Normal 48 2 3 2 5 4 4" xfId="20581" xr:uid="{00000000-0005-0000-0000-00007A480000}"/>
    <cellStyle name="Normal 48 2 3 2 5 4 5" xfId="26486" xr:uid="{00000000-0005-0000-0000-00007B480000}"/>
    <cellStyle name="Normal 48 2 3 2 5 5" xfId="3653" xr:uid="{00000000-0005-0000-0000-00007C480000}"/>
    <cellStyle name="Normal 48 2 3 2 5 5 2" xfId="15429" xr:uid="{00000000-0005-0000-0000-00007D480000}"/>
    <cellStyle name="Normal 48 2 3 2 5 5 2 2" xfId="38998" xr:uid="{00000000-0005-0000-0000-00007E480000}"/>
    <cellStyle name="Normal 48 2 3 2 5 5 3" xfId="9541" xr:uid="{00000000-0005-0000-0000-00007F480000}"/>
    <cellStyle name="Normal 48 2 3 2 5 5 3 2" xfId="33110" xr:uid="{00000000-0005-0000-0000-000080480000}"/>
    <cellStyle name="Normal 48 2 3 2 5 5 4" xfId="21317" xr:uid="{00000000-0005-0000-0000-000081480000}"/>
    <cellStyle name="Normal 48 2 3 2 5 5 5" xfId="27222" xr:uid="{00000000-0005-0000-0000-000082480000}"/>
    <cellStyle name="Normal 48 2 3 2 5 6" xfId="4389" xr:uid="{00000000-0005-0000-0000-000083480000}"/>
    <cellStyle name="Normal 48 2 3 2 5 6 2" xfId="16165" xr:uid="{00000000-0005-0000-0000-000084480000}"/>
    <cellStyle name="Normal 48 2 3 2 5 6 2 2" xfId="39734" xr:uid="{00000000-0005-0000-0000-000085480000}"/>
    <cellStyle name="Normal 48 2 3 2 5 6 3" xfId="10277" xr:uid="{00000000-0005-0000-0000-000086480000}"/>
    <cellStyle name="Normal 48 2 3 2 5 6 3 2" xfId="33846" xr:uid="{00000000-0005-0000-0000-000087480000}"/>
    <cellStyle name="Normal 48 2 3 2 5 6 4" xfId="22053" xr:uid="{00000000-0005-0000-0000-000088480000}"/>
    <cellStyle name="Normal 48 2 3 2 5 6 5" xfId="27958" xr:uid="{00000000-0005-0000-0000-000089480000}"/>
    <cellStyle name="Normal 48 2 3 2 5 7" xfId="5125" xr:uid="{00000000-0005-0000-0000-00008A480000}"/>
    <cellStyle name="Normal 48 2 3 2 5 7 2" xfId="16901" xr:uid="{00000000-0005-0000-0000-00008B480000}"/>
    <cellStyle name="Normal 48 2 3 2 5 7 2 2" xfId="40470" xr:uid="{00000000-0005-0000-0000-00008C480000}"/>
    <cellStyle name="Normal 48 2 3 2 5 7 3" xfId="11013" xr:uid="{00000000-0005-0000-0000-00008D480000}"/>
    <cellStyle name="Normal 48 2 3 2 5 7 3 2" xfId="34582" xr:uid="{00000000-0005-0000-0000-00008E480000}"/>
    <cellStyle name="Normal 48 2 3 2 5 7 4" xfId="22789" xr:uid="{00000000-0005-0000-0000-00008F480000}"/>
    <cellStyle name="Normal 48 2 3 2 5 7 5" xfId="28694" xr:uid="{00000000-0005-0000-0000-000090480000}"/>
    <cellStyle name="Normal 48 2 3 2 5 8" xfId="5861" xr:uid="{00000000-0005-0000-0000-000091480000}"/>
    <cellStyle name="Normal 48 2 3 2 5 8 2" xfId="17637" xr:uid="{00000000-0005-0000-0000-000092480000}"/>
    <cellStyle name="Normal 48 2 3 2 5 8 2 2" xfId="41206" xr:uid="{00000000-0005-0000-0000-000093480000}"/>
    <cellStyle name="Normal 48 2 3 2 5 8 3" xfId="11749" xr:uid="{00000000-0005-0000-0000-000094480000}"/>
    <cellStyle name="Normal 48 2 3 2 5 8 3 2" xfId="35318" xr:uid="{00000000-0005-0000-0000-000095480000}"/>
    <cellStyle name="Normal 48 2 3 2 5 8 4" xfId="23525" xr:uid="{00000000-0005-0000-0000-000096480000}"/>
    <cellStyle name="Normal 48 2 3 2 5 8 5" xfId="29430" xr:uid="{00000000-0005-0000-0000-000097480000}"/>
    <cellStyle name="Normal 48 2 3 2 5 9" xfId="12485" xr:uid="{00000000-0005-0000-0000-000098480000}"/>
    <cellStyle name="Normal 48 2 3 2 5 9 2" xfId="36054" xr:uid="{00000000-0005-0000-0000-000099480000}"/>
    <cellStyle name="Normal 48 2 3 2 6" xfId="564" xr:uid="{00000000-0005-0000-0000-00009A480000}"/>
    <cellStyle name="Normal 48 2 3 2 6 10" xfId="6478" xr:uid="{00000000-0005-0000-0000-00009B480000}"/>
    <cellStyle name="Normal 48 2 3 2 6 10 2" xfId="30047" xr:uid="{00000000-0005-0000-0000-00009C480000}"/>
    <cellStyle name="Normal 48 2 3 2 6 11" xfId="18254" xr:uid="{00000000-0005-0000-0000-00009D480000}"/>
    <cellStyle name="Normal 48 2 3 2 6 12" xfId="24159" xr:uid="{00000000-0005-0000-0000-00009E480000}"/>
    <cellStyle name="Normal 48 2 3 2 6 13" xfId="41823" xr:uid="{00000000-0005-0000-0000-00009F480000}"/>
    <cellStyle name="Normal 48 2 3 2 6 2" xfId="1325" xr:uid="{00000000-0005-0000-0000-0000A0480000}"/>
    <cellStyle name="Normal 48 2 3 2 6 2 2" xfId="13102" xr:uid="{00000000-0005-0000-0000-0000A1480000}"/>
    <cellStyle name="Normal 48 2 3 2 6 2 2 2" xfId="36671" xr:uid="{00000000-0005-0000-0000-0000A2480000}"/>
    <cellStyle name="Normal 48 2 3 2 6 2 3" xfId="7214" xr:uid="{00000000-0005-0000-0000-0000A3480000}"/>
    <cellStyle name="Normal 48 2 3 2 6 2 3 2" xfId="30783" xr:uid="{00000000-0005-0000-0000-0000A4480000}"/>
    <cellStyle name="Normal 48 2 3 2 6 2 4" xfId="18990" xr:uid="{00000000-0005-0000-0000-0000A5480000}"/>
    <cellStyle name="Normal 48 2 3 2 6 2 5" xfId="24895" xr:uid="{00000000-0005-0000-0000-0000A6480000}"/>
    <cellStyle name="Normal 48 2 3 2 6 3" xfId="2062" xr:uid="{00000000-0005-0000-0000-0000A7480000}"/>
    <cellStyle name="Normal 48 2 3 2 6 3 2" xfId="13838" xr:uid="{00000000-0005-0000-0000-0000A8480000}"/>
    <cellStyle name="Normal 48 2 3 2 6 3 2 2" xfId="37407" xr:uid="{00000000-0005-0000-0000-0000A9480000}"/>
    <cellStyle name="Normal 48 2 3 2 6 3 3" xfId="7950" xr:uid="{00000000-0005-0000-0000-0000AA480000}"/>
    <cellStyle name="Normal 48 2 3 2 6 3 3 2" xfId="31519" xr:uid="{00000000-0005-0000-0000-0000AB480000}"/>
    <cellStyle name="Normal 48 2 3 2 6 3 4" xfId="19726" xr:uid="{00000000-0005-0000-0000-0000AC480000}"/>
    <cellStyle name="Normal 48 2 3 2 6 3 5" xfId="25631" xr:uid="{00000000-0005-0000-0000-0000AD480000}"/>
    <cellStyle name="Normal 48 2 3 2 6 4" xfId="2798" xr:uid="{00000000-0005-0000-0000-0000AE480000}"/>
    <cellStyle name="Normal 48 2 3 2 6 4 2" xfId="14574" xr:uid="{00000000-0005-0000-0000-0000AF480000}"/>
    <cellStyle name="Normal 48 2 3 2 6 4 2 2" xfId="38143" xr:uid="{00000000-0005-0000-0000-0000B0480000}"/>
    <cellStyle name="Normal 48 2 3 2 6 4 3" xfId="8686" xr:uid="{00000000-0005-0000-0000-0000B1480000}"/>
    <cellStyle name="Normal 48 2 3 2 6 4 3 2" xfId="32255" xr:uid="{00000000-0005-0000-0000-0000B2480000}"/>
    <cellStyle name="Normal 48 2 3 2 6 4 4" xfId="20462" xr:uid="{00000000-0005-0000-0000-0000B3480000}"/>
    <cellStyle name="Normal 48 2 3 2 6 4 5" xfId="26367" xr:uid="{00000000-0005-0000-0000-0000B4480000}"/>
    <cellStyle name="Normal 48 2 3 2 6 5" xfId="3534" xr:uid="{00000000-0005-0000-0000-0000B5480000}"/>
    <cellStyle name="Normal 48 2 3 2 6 5 2" xfId="15310" xr:uid="{00000000-0005-0000-0000-0000B6480000}"/>
    <cellStyle name="Normal 48 2 3 2 6 5 2 2" xfId="38879" xr:uid="{00000000-0005-0000-0000-0000B7480000}"/>
    <cellStyle name="Normal 48 2 3 2 6 5 3" xfId="9422" xr:uid="{00000000-0005-0000-0000-0000B8480000}"/>
    <cellStyle name="Normal 48 2 3 2 6 5 3 2" xfId="32991" xr:uid="{00000000-0005-0000-0000-0000B9480000}"/>
    <cellStyle name="Normal 48 2 3 2 6 5 4" xfId="21198" xr:uid="{00000000-0005-0000-0000-0000BA480000}"/>
    <cellStyle name="Normal 48 2 3 2 6 5 5" xfId="27103" xr:uid="{00000000-0005-0000-0000-0000BB480000}"/>
    <cellStyle name="Normal 48 2 3 2 6 6" xfId="4270" xr:uid="{00000000-0005-0000-0000-0000BC480000}"/>
    <cellStyle name="Normal 48 2 3 2 6 6 2" xfId="16046" xr:uid="{00000000-0005-0000-0000-0000BD480000}"/>
    <cellStyle name="Normal 48 2 3 2 6 6 2 2" xfId="39615" xr:uid="{00000000-0005-0000-0000-0000BE480000}"/>
    <cellStyle name="Normal 48 2 3 2 6 6 3" xfId="10158" xr:uid="{00000000-0005-0000-0000-0000BF480000}"/>
    <cellStyle name="Normal 48 2 3 2 6 6 3 2" xfId="33727" xr:uid="{00000000-0005-0000-0000-0000C0480000}"/>
    <cellStyle name="Normal 48 2 3 2 6 6 4" xfId="21934" xr:uid="{00000000-0005-0000-0000-0000C1480000}"/>
    <cellStyle name="Normal 48 2 3 2 6 6 5" xfId="27839" xr:uid="{00000000-0005-0000-0000-0000C2480000}"/>
    <cellStyle name="Normal 48 2 3 2 6 7" xfId="5006" xr:uid="{00000000-0005-0000-0000-0000C3480000}"/>
    <cellStyle name="Normal 48 2 3 2 6 7 2" xfId="16782" xr:uid="{00000000-0005-0000-0000-0000C4480000}"/>
    <cellStyle name="Normal 48 2 3 2 6 7 2 2" xfId="40351" xr:uid="{00000000-0005-0000-0000-0000C5480000}"/>
    <cellStyle name="Normal 48 2 3 2 6 7 3" xfId="10894" xr:uid="{00000000-0005-0000-0000-0000C6480000}"/>
    <cellStyle name="Normal 48 2 3 2 6 7 3 2" xfId="34463" xr:uid="{00000000-0005-0000-0000-0000C7480000}"/>
    <cellStyle name="Normal 48 2 3 2 6 7 4" xfId="22670" xr:uid="{00000000-0005-0000-0000-0000C8480000}"/>
    <cellStyle name="Normal 48 2 3 2 6 7 5" xfId="28575" xr:uid="{00000000-0005-0000-0000-0000C9480000}"/>
    <cellStyle name="Normal 48 2 3 2 6 8" xfId="5742" xr:uid="{00000000-0005-0000-0000-0000CA480000}"/>
    <cellStyle name="Normal 48 2 3 2 6 8 2" xfId="17518" xr:uid="{00000000-0005-0000-0000-0000CB480000}"/>
    <cellStyle name="Normal 48 2 3 2 6 8 2 2" xfId="41087" xr:uid="{00000000-0005-0000-0000-0000CC480000}"/>
    <cellStyle name="Normal 48 2 3 2 6 8 3" xfId="11630" xr:uid="{00000000-0005-0000-0000-0000CD480000}"/>
    <cellStyle name="Normal 48 2 3 2 6 8 3 2" xfId="35199" xr:uid="{00000000-0005-0000-0000-0000CE480000}"/>
    <cellStyle name="Normal 48 2 3 2 6 8 4" xfId="23406" xr:uid="{00000000-0005-0000-0000-0000CF480000}"/>
    <cellStyle name="Normal 48 2 3 2 6 8 5" xfId="29311" xr:uid="{00000000-0005-0000-0000-0000D0480000}"/>
    <cellStyle name="Normal 48 2 3 2 6 9" xfId="12366" xr:uid="{00000000-0005-0000-0000-0000D1480000}"/>
    <cellStyle name="Normal 48 2 3 2 6 9 2" xfId="35935" xr:uid="{00000000-0005-0000-0000-0000D2480000}"/>
    <cellStyle name="Normal 48 2 3 2 7" xfId="1000" xr:uid="{00000000-0005-0000-0000-0000D3480000}"/>
    <cellStyle name="Normal 48 2 3 2 7 2" xfId="12779" xr:uid="{00000000-0005-0000-0000-0000D4480000}"/>
    <cellStyle name="Normal 48 2 3 2 7 2 2" xfId="36348" xr:uid="{00000000-0005-0000-0000-0000D5480000}"/>
    <cellStyle name="Normal 48 2 3 2 7 3" xfId="6891" xr:uid="{00000000-0005-0000-0000-0000D6480000}"/>
    <cellStyle name="Normal 48 2 3 2 7 3 2" xfId="30460" xr:uid="{00000000-0005-0000-0000-0000D7480000}"/>
    <cellStyle name="Normal 48 2 3 2 7 4" xfId="18667" xr:uid="{00000000-0005-0000-0000-0000D8480000}"/>
    <cellStyle name="Normal 48 2 3 2 7 5" xfId="24572" xr:uid="{00000000-0005-0000-0000-0000D9480000}"/>
    <cellStyle name="Normal 48 2 3 2 8" xfId="1739" xr:uid="{00000000-0005-0000-0000-0000DA480000}"/>
    <cellStyle name="Normal 48 2 3 2 8 2" xfId="13515" xr:uid="{00000000-0005-0000-0000-0000DB480000}"/>
    <cellStyle name="Normal 48 2 3 2 8 2 2" xfId="37084" xr:uid="{00000000-0005-0000-0000-0000DC480000}"/>
    <cellStyle name="Normal 48 2 3 2 8 3" xfId="7627" xr:uid="{00000000-0005-0000-0000-0000DD480000}"/>
    <cellStyle name="Normal 48 2 3 2 8 3 2" xfId="31196" xr:uid="{00000000-0005-0000-0000-0000DE480000}"/>
    <cellStyle name="Normal 48 2 3 2 8 4" xfId="19403" xr:uid="{00000000-0005-0000-0000-0000DF480000}"/>
    <cellStyle name="Normal 48 2 3 2 8 5" xfId="25308" xr:uid="{00000000-0005-0000-0000-0000E0480000}"/>
    <cellStyle name="Normal 48 2 3 2 9" xfId="2475" xr:uid="{00000000-0005-0000-0000-0000E1480000}"/>
    <cellStyle name="Normal 48 2 3 2 9 2" xfId="14251" xr:uid="{00000000-0005-0000-0000-0000E2480000}"/>
    <cellStyle name="Normal 48 2 3 2 9 2 2" xfId="37820" xr:uid="{00000000-0005-0000-0000-0000E3480000}"/>
    <cellStyle name="Normal 48 2 3 2 9 3" xfId="8363" xr:uid="{00000000-0005-0000-0000-0000E4480000}"/>
    <cellStyle name="Normal 48 2 3 2 9 3 2" xfId="31932" xr:uid="{00000000-0005-0000-0000-0000E5480000}"/>
    <cellStyle name="Normal 48 2 3 2 9 4" xfId="20139" xr:uid="{00000000-0005-0000-0000-0000E6480000}"/>
    <cellStyle name="Normal 48 2 3 2 9 5" xfId="26044" xr:uid="{00000000-0005-0000-0000-0000E7480000}"/>
    <cellStyle name="Normal 48 2 3 3" xfId="299" xr:uid="{00000000-0005-0000-0000-0000E8480000}"/>
    <cellStyle name="Normal 48 2 3 3 10" xfId="4755" xr:uid="{00000000-0005-0000-0000-0000E9480000}"/>
    <cellStyle name="Normal 48 2 3 3 10 2" xfId="16531" xr:uid="{00000000-0005-0000-0000-0000EA480000}"/>
    <cellStyle name="Normal 48 2 3 3 10 2 2" xfId="40100" xr:uid="{00000000-0005-0000-0000-0000EB480000}"/>
    <cellStyle name="Normal 48 2 3 3 10 3" xfId="10643" xr:uid="{00000000-0005-0000-0000-0000EC480000}"/>
    <cellStyle name="Normal 48 2 3 3 10 3 2" xfId="34212" xr:uid="{00000000-0005-0000-0000-0000ED480000}"/>
    <cellStyle name="Normal 48 2 3 3 10 4" xfId="22419" xr:uid="{00000000-0005-0000-0000-0000EE480000}"/>
    <cellStyle name="Normal 48 2 3 3 10 5" xfId="28324" xr:uid="{00000000-0005-0000-0000-0000EF480000}"/>
    <cellStyle name="Normal 48 2 3 3 11" xfId="5491" xr:uid="{00000000-0005-0000-0000-0000F0480000}"/>
    <cellStyle name="Normal 48 2 3 3 11 2" xfId="17267" xr:uid="{00000000-0005-0000-0000-0000F1480000}"/>
    <cellStyle name="Normal 48 2 3 3 11 2 2" xfId="40836" xr:uid="{00000000-0005-0000-0000-0000F2480000}"/>
    <cellStyle name="Normal 48 2 3 3 11 3" xfId="11379" xr:uid="{00000000-0005-0000-0000-0000F3480000}"/>
    <cellStyle name="Normal 48 2 3 3 11 3 2" xfId="34948" xr:uid="{00000000-0005-0000-0000-0000F4480000}"/>
    <cellStyle name="Normal 48 2 3 3 11 4" xfId="23155" xr:uid="{00000000-0005-0000-0000-0000F5480000}"/>
    <cellStyle name="Normal 48 2 3 3 11 5" xfId="29060" xr:uid="{00000000-0005-0000-0000-0000F6480000}"/>
    <cellStyle name="Normal 48 2 3 3 12" xfId="12115" xr:uid="{00000000-0005-0000-0000-0000F7480000}"/>
    <cellStyle name="Normal 48 2 3 3 12 2" xfId="35684" xr:uid="{00000000-0005-0000-0000-0000F8480000}"/>
    <cellStyle name="Normal 48 2 3 3 13" xfId="6227" xr:uid="{00000000-0005-0000-0000-0000F9480000}"/>
    <cellStyle name="Normal 48 2 3 3 13 2" xfId="29796" xr:uid="{00000000-0005-0000-0000-0000FA480000}"/>
    <cellStyle name="Normal 48 2 3 3 14" xfId="18003" xr:uid="{00000000-0005-0000-0000-0000FB480000}"/>
    <cellStyle name="Normal 48 2 3 3 15" xfId="23908" xr:uid="{00000000-0005-0000-0000-0000FC480000}"/>
    <cellStyle name="Normal 48 2 3 3 16" xfId="41572" xr:uid="{00000000-0005-0000-0000-0000FD480000}"/>
    <cellStyle name="Normal 48 2 3 3 2" xfId="416" xr:uid="{00000000-0005-0000-0000-0000FE480000}"/>
    <cellStyle name="Normal 48 2 3 3 2 10" xfId="12220" xr:uid="{00000000-0005-0000-0000-0000FF480000}"/>
    <cellStyle name="Normal 48 2 3 3 2 10 2" xfId="35789" xr:uid="{00000000-0005-0000-0000-000000490000}"/>
    <cellStyle name="Normal 48 2 3 3 2 11" xfId="6332" xr:uid="{00000000-0005-0000-0000-000001490000}"/>
    <cellStyle name="Normal 48 2 3 3 2 11 2" xfId="29901" xr:uid="{00000000-0005-0000-0000-000002490000}"/>
    <cellStyle name="Normal 48 2 3 3 2 12" xfId="18108" xr:uid="{00000000-0005-0000-0000-000003490000}"/>
    <cellStyle name="Normal 48 2 3 3 2 13" xfId="24013" xr:uid="{00000000-0005-0000-0000-000004490000}"/>
    <cellStyle name="Normal 48 2 3 3 2 14" xfId="41677" xr:uid="{00000000-0005-0000-0000-000005490000}"/>
    <cellStyle name="Normal 48 2 3 3 2 2" xfId="861" xr:uid="{00000000-0005-0000-0000-000006490000}"/>
    <cellStyle name="Normal 48 2 3 3 2 2 10" xfId="6774" xr:uid="{00000000-0005-0000-0000-000007490000}"/>
    <cellStyle name="Normal 48 2 3 3 2 2 10 2" xfId="30343" xr:uid="{00000000-0005-0000-0000-000008490000}"/>
    <cellStyle name="Normal 48 2 3 3 2 2 11" xfId="18550" xr:uid="{00000000-0005-0000-0000-000009490000}"/>
    <cellStyle name="Normal 48 2 3 3 2 2 12" xfId="24455" xr:uid="{00000000-0005-0000-0000-00000A490000}"/>
    <cellStyle name="Normal 48 2 3 3 2 2 13" xfId="42119" xr:uid="{00000000-0005-0000-0000-00000B490000}"/>
    <cellStyle name="Normal 48 2 3 3 2 2 2" xfId="1621" xr:uid="{00000000-0005-0000-0000-00000C490000}"/>
    <cellStyle name="Normal 48 2 3 3 2 2 2 2" xfId="13398" xr:uid="{00000000-0005-0000-0000-00000D490000}"/>
    <cellStyle name="Normal 48 2 3 3 2 2 2 2 2" xfId="36967" xr:uid="{00000000-0005-0000-0000-00000E490000}"/>
    <cellStyle name="Normal 48 2 3 3 2 2 2 3" xfId="7510" xr:uid="{00000000-0005-0000-0000-00000F490000}"/>
    <cellStyle name="Normal 48 2 3 3 2 2 2 3 2" xfId="31079" xr:uid="{00000000-0005-0000-0000-000010490000}"/>
    <cellStyle name="Normal 48 2 3 3 2 2 2 4" xfId="19286" xr:uid="{00000000-0005-0000-0000-000011490000}"/>
    <cellStyle name="Normal 48 2 3 3 2 2 2 5" xfId="25191" xr:uid="{00000000-0005-0000-0000-000012490000}"/>
    <cellStyle name="Normal 48 2 3 3 2 2 3" xfId="2358" xr:uid="{00000000-0005-0000-0000-000013490000}"/>
    <cellStyle name="Normal 48 2 3 3 2 2 3 2" xfId="14134" xr:uid="{00000000-0005-0000-0000-000014490000}"/>
    <cellStyle name="Normal 48 2 3 3 2 2 3 2 2" xfId="37703" xr:uid="{00000000-0005-0000-0000-000015490000}"/>
    <cellStyle name="Normal 48 2 3 3 2 2 3 3" xfId="8246" xr:uid="{00000000-0005-0000-0000-000016490000}"/>
    <cellStyle name="Normal 48 2 3 3 2 2 3 3 2" xfId="31815" xr:uid="{00000000-0005-0000-0000-000017490000}"/>
    <cellStyle name="Normal 48 2 3 3 2 2 3 4" xfId="20022" xr:uid="{00000000-0005-0000-0000-000018490000}"/>
    <cellStyle name="Normal 48 2 3 3 2 2 3 5" xfId="25927" xr:uid="{00000000-0005-0000-0000-000019490000}"/>
    <cellStyle name="Normal 48 2 3 3 2 2 4" xfId="3094" xr:uid="{00000000-0005-0000-0000-00001A490000}"/>
    <cellStyle name="Normal 48 2 3 3 2 2 4 2" xfId="14870" xr:uid="{00000000-0005-0000-0000-00001B490000}"/>
    <cellStyle name="Normal 48 2 3 3 2 2 4 2 2" xfId="38439" xr:uid="{00000000-0005-0000-0000-00001C490000}"/>
    <cellStyle name="Normal 48 2 3 3 2 2 4 3" xfId="8982" xr:uid="{00000000-0005-0000-0000-00001D490000}"/>
    <cellStyle name="Normal 48 2 3 3 2 2 4 3 2" xfId="32551" xr:uid="{00000000-0005-0000-0000-00001E490000}"/>
    <cellStyle name="Normal 48 2 3 3 2 2 4 4" xfId="20758" xr:uid="{00000000-0005-0000-0000-00001F490000}"/>
    <cellStyle name="Normal 48 2 3 3 2 2 4 5" xfId="26663" xr:uid="{00000000-0005-0000-0000-000020490000}"/>
    <cellStyle name="Normal 48 2 3 3 2 2 5" xfId="3830" xr:uid="{00000000-0005-0000-0000-000021490000}"/>
    <cellStyle name="Normal 48 2 3 3 2 2 5 2" xfId="15606" xr:uid="{00000000-0005-0000-0000-000022490000}"/>
    <cellStyle name="Normal 48 2 3 3 2 2 5 2 2" xfId="39175" xr:uid="{00000000-0005-0000-0000-000023490000}"/>
    <cellStyle name="Normal 48 2 3 3 2 2 5 3" xfId="9718" xr:uid="{00000000-0005-0000-0000-000024490000}"/>
    <cellStyle name="Normal 48 2 3 3 2 2 5 3 2" xfId="33287" xr:uid="{00000000-0005-0000-0000-000025490000}"/>
    <cellStyle name="Normal 48 2 3 3 2 2 5 4" xfId="21494" xr:uid="{00000000-0005-0000-0000-000026490000}"/>
    <cellStyle name="Normal 48 2 3 3 2 2 5 5" xfId="27399" xr:uid="{00000000-0005-0000-0000-000027490000}"/>
    <cellStyle name="Normal 48 2 3 3 2 2 6" xfId="4566" xr:uid="{00000000-0005-0000-0000-000028490000}"/>
    <cellStyle name="Normal 48 2 3 3 2 2 6 2" xfId="16342" xr:uid="{00000000-0005-0000-0000-000029490000}"/>
    <cellStyle name="Normal 48 2 3 3 2 2 6 2 2" xfId="39911" xr:uid="{00000000-0005-0000-0000-00002A490000}"/>
    <cellStyle name="Normal 48 2 3 3 2 2 6 3" xfId="10454" xr:uid="{00000000-0005-0000-0000-00002B490000}"/>
    <cellStyle name="Normal 48 2 3 3 2 2 6 3 2" xfId="34023" xr:uid="{00000000-0005-0000-0000-00002C490000}"/>
    <cellStyle name="Normal 48 2 3 3 2 2 6 4" xfId="22230" xr:uid="{00000000-0005-0000-0000-00002D490000}"/>
    <cellStyle name="Normal 48 2 3 3 2 2 6 5" xfId="28135" xr:uid="{00000000-0005-0000-0000-00002E490000}"/>
    <cellStyle name="Normal 48 2 3 3 2 2 7" xfId="5302" xr:uid="{00000000-0005-0000-0000-00002F490000}"/>
    <cellStyle name="Normal 48 2 3 3 2 2 7 2" xfId="17078" xr:uid="{00000000-0005-0000-0000-000030490000}"/>
    <cellStyle name="Normal 48 2 3 3 2 2 7 2 2" xfId="40647" xr:uid="{00000000-0005-0000-0000-000031490000}"/>
    <cellStyle name="Normal 48 2 3 3 2 2 7 3" xfId="11190" xr:uid="{00000000-0005-0000-0000-000032490000}"/>
    <cellStyle name="Normal 48 2 3 3 2 2 7 3 2" xfId="34759" xr:uid="{00000000-0005-0000-0000-000033490000}"/>
    <cellStyle name="Normal 48 2 3 3 2 2 7 4" xfId="22966" xr:uid="{00000000-0005-0000-0000-000034490000}"/>
    <cellStyle name="Normal 48 2 3 3 2 2 7 5" xfId="28871" xr:uid="{00000000-0005-0000-0000-000035490000}"/>
    <cellStyle name="Normal 48 2 3 3 2 2 8" xfId="6038" xr:uid="{00000000-0005-0000-0000-000036490000}"/>
    <cellStyle name="Normal 48 2 3 3 2 2 8 2" xfId="17814" xr:uid="{00000000-0005-0000-0000-000037490000}"/>
    <cellStyle name="Normal 48 2 3 3 2 2 8 2 2" xfId="41383" xr:uid="{00000000-0005-0000-0000-000038490000}"/>
    <cellStyle name="Normal 48 2 3 3 2 2 8 3" xfId="11926" xr:uid="{00000000-0005-0000-0000-000039490000}"/>
    <cellStyle name="Normal 48 2 3 3 2 2 8 3 2" xfId="35495" xr:uid="{00000000-0005-0000-0000-00003A490000}"/>
    <cellStyle name="Normal 48 2 3 3 2 2 8 4" xfId="23702" xr:uid="{00000000-0005-0000-0000-00003B490000}"/>
    <cellStyle name="Normal 48 2 3 3 2 2 8 5" xfId="29607" xr:uid="{00000000-0005-0000-0000-00003C490000}"/>
    <cellStyle name="Normal 48 2 3 3 2 2 9" xfId="12662" xr:uid="{00000000-0005-0000-0000-00003D490000}"/>
    <cellStyle name="Normal 48 2 3 3 2 2 9 2" xfId="36231" xr:uid="{00000000-0005-0000-0000-00003E490000}"/>
    <cellStyle name="Normal 48 2 3 3 2 3" xfId="1178" xr:uid="{00000000-0005-0000-0000-00003F490000}"/>
    <cellStyle name="Normal 48 2 3 3 2 3 2" xfId="12956" xr:uid="{00000000-0005-0000-0000-000040490000}"/>
    <cellStyle name="Normal 48 2 3 3 2 3 2 2" xfId="36525" xr:uid="{00000000-0005-0000-0000-000041490000}"/>
    <cellStyle name="Normal 48 2 3 3 2 3 3" xfId="7068" xr:uid="{00000000-0005-0000-0000-000042490000}"/>
    <cellStyle name="Normal 48 2 3 3 2 3 3 2" xfId="30637" xr:uid="{00000000-0005-0000-0000-000043490000}"/>
    <cellStyle name="Normal 48 2 3 3 2 3 4" xfId="18844" xr:uid="{00000000-0005-0000-0000-000044490000}"/>
    <cellStyle name="Normal 48 2 3 3 2 3 5" xfId="24749" xr:uid="{00000000-0005-0000-0000-000045490000}"/>
    <cellStyle name="Normal 48 2 3 3 2 4" xfId="1916" xr:uid="{00000000-0005-0000-0000-000046490000}"/>
    <cellStyle name="Normal 48 2 3 3 2 4 2" xfId="13692" xr:uid="{00000000-0005-0000-0000-000047490000}"/>
    <cellStyle name="Normal 48 2 3 3 2 4 2 2" xfId="37261" xr:uid="{00000000-0005-0000-0000-000048490000}"/>
    <cellStyle name="Normal 48 2 3 3 2 4 3" xfId="7804" xr:uid="{00000000-0005-0000-0000-000049490000}"/>
    <cellStyle name="Normal 48 2 3 3 2 4 3 2" xfId="31373" xr:uid="{00000000-0005-0000-0000-00004A490000}"/>
    <cellStyle name="Normal 48 2 3 3 2 4 4" xfId="19580" xr:uid="{00000000-0005-0000-0000-00004B490000}"/>
    <cellStyle name="Normal 48 2 3 3 2 4 5" xfId="25485" xr:uid="{00000000-0005-0000-0000-00004C490000}"/>
    <cellStyle name="Normal 48 2 3 3 2 5" xfId="2652" xr:uid="{00000000-0005-0000-0000-00004D490000}"/>
    <cellStyle name="Normal 48 2 3 3 2 5 2" xfId="14428" xr:uid="{00000000-0005-0000-0000-00004E490000}"/>
    <cellStyle name="Normal 48 2 3 3 2 5 2 2" xfId="37997" xr:uid="{00000000-0005-0000-0000-00004F490000}"/>
    <cellStyle name="Normal 48 2 3 3 2 5 3" xfId="8540" xr:uid="{00000000-0005-0000-0000-000050490000}"/>
    <cellStyle name="Normal 48 2 3 3 2 5 3 2" xfId="32109" xr:uid="{00000000-0005-0000-0000-000051490000}"/>
    <cellStyle name="Normal 48 2 3 3 2 5 4" xfId="20316" xr:uid="{00000000-0005-0000-0000-000052490000}"/>
    <cellStyle name="Normal 48 2 3 3 2 5 5" xfId="26221" xr:uid="{00000000-0005-0000-0000-000053490000}"/>
    <cellStyle name="Normal 48 2 3 3 2 6" xfId="3388" xr:uid="{00000000-0005-0000-0000-000054490000}"/>
    <cellStyle name="Normal 48 2 3 3 2 6 2" xfId="15164" xr:uid="{00000000-0005-0000-0000-000055490000}"/>
    <cellStyle name="Normal 48 2 3 3 2 6 2 2" xfId="38733" xr:uid="{00000000-0005-0000-0000-000056490000}"/>
    <cellStyle name="Normal 48 2 3 3 2 6 3" xfId="9276" xr:uid="{00000000-0005-0000-0000-000057490000}"/>
    <cellStyle name="Normal 48 2 3 3 2 6 3 2" xfId="32845" xr:uid="{00000000-0005-0000-0000-000058490000}"/>
    <cellStyle name="Normal 48 2 3 3 2 6 4" xfId="21052" xr:uid="{00000000-0005-0000-0000-000059490000}"/>
    <cellStyle name="Normal 48 2 3 3 2 6 5" xfId="26957" xr:uid="{00000000-0005-0000-0000-00005A490000}"/>
    <cellStyle name="Normal 48 2 3 3 2 7" xfId="4124" xr:uid="{00000000-0005-0000-0000-00005B490000}"/>
    <cellStyle name="Normal 48 2 3 3 2 7 2" xfId="15900" xr:uid="{00000000-0005-0000-0000-00005C490000}"/>
    <cellStyle name="Normal 48 2 3 3 2 7 2 2" xfId="39469" xr:uid="{00000000-0005-0000-0000-00005D490000}"/>
    <cellStyle name="Normal 48 2 3 3 2 7 3" xfId="10012" xr:uid="{00000000-0005-0000-0000-00005E490000}"/>
    <cellStyle name="Normal 48 2 3 3 2 7 3 2" xfId="33581" xr:uid="{00000000-0005-0000-0000-00005F490000}"/>
    <cellStyle name="Normal 48 2 3 3 2 7 4" xfId="21788" xr:uid="{00000000-0005-0000-0000-000060490000}"/>
    <cellStyle name="Normal 48 2 3 3 2 7 5" xfId="27693" xr:uid="{00000000-0005-0000-0000-000061490000}"/>
    <cellStyle name="Normal 48 2 3 3 2 8" xfId="4860" xr:uid="{00000000-0005-0000-0000-000062490000}"/>
    <cellStyle name="Normal 48 2 3 3 2 8 2" xfId="16636" xr:uid="{00000000-0005-0000-0000-000063490000}"/>
    <cellStyle name="Normal 48 2 3 3 2 8 2 2" xfId="40205" xr:uid="{00000000-0005-0000-0000-000064490000}"/>
    <cellStyle name="Normal 48 2 3 3 2 8 3" xfId="10748" xr:uid="{00000000-0005-0000-0000-000065490000}"/>
    <cellStyle name="Normal 48 2 3 3 2 8 3 2" xfId="34317" xr:uid="{00000000-0005-0000-0000-000066490000}"/>
    <cellStyle name="Normal 48 2 3 3 2 8 4" xfId="22524" xr:uid="{00000000-0005-0000-0000-000067490000}"/>
    <cellStyle name="Normal 48 2 3 3 2 8 5" xfId="28429" xr:uid="{00000000-0005-0000-0000-000068490000}"/>
    <cellStyle name="Normal 48 2 3 3 2 9" xfId="5596" xr:uid="{00000000-0005-0000-0000-000069490000}"/>
    <cellStyle name="Normal 48 2 3 3 2 9 2" xfId="17372" xr:uid="{00000000-0005-0000-0000-00006A490000}"/>
    <cellStyle name="Normal 48 2 3 3 2 9 2 2" xfId="40941" xr:uid="{00000000-0005-0000-0000-00006B490000}"/>
    <cellStyle name="Normal 48 2 3 3 2 9 3" xfId="11484" xr:uid="{00000000-0005-0000-0000-00006C490000}"/>
    <cellStyle name="Normal 48 2 3 3 2 9 3 2" xfId="35053" xr:uid="{00000000-0005-0000-0000-00006D490000}"/>
    <cellStyle name="Normal 48 2 3 3 2 9 4" xfId="23260" xr:uid="{00000000-0005-0000-0000-00006E490000}"/>
    <cellStyle name="Normal 48 2 3 3 2 9 5" xfId="29165" xr:uid="{00000000-0005-0000-0000-00006F490000}"/>
    <cellStyle name="Normal 48 2 3 3 3" xfId="755" xr:uid="{00000000-0005-0000-0000-000070490000}"/>
    <cellStyle name="Normal 48 2 3 3 3 10" xfId="6669" xr:uid="{00000000-0005-0000-0000-000071490000}"/>
    <cellStyle name="Normal 48 2 3 3 3 10 2" xfId="30238" xr:uid="{00000000-0005-0000-0000-000072490000}"/>
    <cellStyle name="Normal 48 2 3 3 3 11" xfId="18445" xr:uid="{00000000-0005-0000-0000-000073490000}"/>
    <cellStyle name="Normal 48 2 3 3 3 12" xfId="24350" xr:uid="{00000000-0005-0000-0000-000074490000}"/>
    <cellStyle name="Normal 48 2 3 3 3 13" xfId="42014" xr:uid="{00000000-0005-0000-0000-000075490000}"/>
    <cellStyle name="Normal 48 2 3 3 3 2" xfId="1516" xr:uid="{00000000-0005-0000-0000-000076490000}"/>
    <cellStyle name="Normal 48 2 3 3 3 2 2" xfId="13293" xr:uid="{00000000-0005-0000-0000-000077490000}"/>
    <cellStyle name="Normal 48 2 3 3 3 2 2 2" xfId="36862" xr:uid="{00000000-0005-0000-0000-000078490000}"/>
    <cellStyle name="Normal 48 2 3 3 3 2 3" xfId="7405" xr:uid="{00000000-0005-0000-0000-000079490000}"/>
    <cellStyle name="Normal 48 2 3 3 3 2 3 2" xfId="30974" xr:uid="{00000000-0005-0000-0000-00007A490000}"/>
    <cellStyle name="Normal 48 2 3 3 3 2 4" xfId="19181" xr:uid="{00000000-0005-0000-0000-00007B490000}"/>
    <cellStyle name="Normal 48 2 3 3 3 2 5" xfId="25086" xr:uid="{00000000-0005-0000-0000-00007C490000}"/>
    <cellStyle name="Normal 48 2 3 3 3 3" xfId="2253" xr:uid="{00000000-0005-0000-0000-00007D490000}"/>
    <cellStyle name="Normal 48 2 3 3 3 3 2" xfId="14029" xr:uid="{00000000-0005-0000-0000-00007E490000}"/>
    <cellStyle name="Normal 48 2 3 3 3 3 2 2" xfId="37598" xr:uid="{00000000-0005-0000-0000-00007F490000}"/>
    <cellStyle name="Normal 48 2 3 3 3 3 3" xfId="8141" xr:uid="{00000000-0005-0000-0000-000080490000}"/>
    <cellStyle name="Normal 48 2 3 3 3 3 3 2" xfId="31710" xr:uid="{00000000-0005-0000-0000-000081490000}"/>
    <cellStyle name="Normal 48 2 3 3 3 3 4" xfId="19917" xr:uid="{00000000-0005-0000-0000-000082490000}"/>
    <cellStyle name="Normal 48 2 3 3 3 3 5" xfId="25822" xr:uid="{00000000-0005-0000-0000-000083490000}"/>
    <cellStyle name="Normal 48 2 3 3 3 4" xfId="2989" xr:uid="{00000000-0005-0000-0000-000084490000}"/>
    <cellStyle name="Normal 48 2 3 3 3 4 2" xfId="14765" xr:uid="{00000000-0005-0000-0000-000085490000}"/>
    <cellStyle name="Normal 48 2 3 3 3 4 2 2" xfId="38334" xr:uid="{00000000-0005-0000-0000-000086490000}"/>
    <cellStyle name="Normal 48 2 3 3 3 4 3" xfId="8877" xr:uid="{00000000-0005-0000-0000-000087490000}"/>
    <cellStyle name="Normal 48 2 3 3 3 4 3 2" xfId="32446" xr:uid="{00000000-0005-0000-0000-000088490000}"/>
    <cellStyle name="Normal 48 2 3 3 3 4 4" xfId="20653" xr:uid="{00000000-0005-0000-0000-000089490000}"/>
    <cellStyle name="Normal 48 2 3 3 3 4 5" xfId="26558" xr:uid="{00000000-0005-0000-0000-00008A490000}"/>
    <cellStyle name="Normal 48 2 3 3 3 5" xfId="3725" xr:uid="{00000000-0005-0000-0000-00008B490000}"/>
    <cellStyle name="Normal 48 2 3 3 3 5 2" xfId="15501" xr:uid="{00000000-0005-0000-0000-00008C490000}"/>
    <cellStyle name="Normal 48 2 3 3 3 5 2 2" xfId="39070" xr:uid="{00000000-0005-0000-0000-00008D490000}"/>
    <cellStyle name="Normal 48 2 3 3 3 5 3" xfId="9613" xr:uid="{00000000-0005-0000-0000-00008E490000}"/>
    <cellStyle name="Normal 48 2 3 3 3 5 3 2" xfId="33182" xr:uid="{00000000-0005-0000-0000-00008F490000}"/>
    <cellStyle name="Normal 48 2 3 3 3 5 4" xfId="21389" xr:uid="{00000000-0005-0000-0000-000090490000}"/>
    <cellStyle name="Normal 48 2 3 3 3 5 5" xfId="27294" xr:uid="{00000000-0005-0000-0000-000091490000}"/>
    <cellStyle name="Normal 48 2 3 3 3 6" xfId="4461" xr:uid="{00000000-0005-0000-0000-000092490000}"/>
    <cellStyle name="Normal 48 2 3 3 3 6 2" xfId="16237" xr:uid="{00000000-0005-0000-0000-000093490000}"/>
    <cellStyle name="Normal 48 2 3 3 3 6 2 2" xfId="39806" xr:uid="{00000000-0005-0000-0000-000094490000}"/>
    <cellStyle name="Normal 48 2 3 3 3 6 3" xfId="10349" xr:uid="{00000000-0005-0000-0000-000095490000}"/>
    <cellStyle name="Normal 48 2 3 3 3 6 3 2" xfId="33918" xr:uid="{00000000-0005-0000-0000-000096490000}"/>
    <cellStyle name="Normal 48 2 3 3 3 6 4" xfId="22125" xr:uid="{00000000-0005-0000-0000-000097490000}"/>
    <cellStyle name="Normal 48 2 3 3 3 6 5" xfId="28030" xr:uid="{00000000-0005-0000-0000-000098490000}"/>
    <cellStyle name="Normal 48 2 3 3 3 7" xfId="5197" xr:uid="{00000000-0005-0000-0000-000099490000}"/>
    <cellStyle name="Normal 48 2 3 3 3 7 2" xfId="16973" xr:uid="{00000000-0005-0000-0000-00009A490000}"/>
    <cellStyle name="Normal 48 2 3 3 3 7 2 2" xfId="40542" xr:uid="{00000000-0005-0000-0000-00009B490000}"/>
    <cellStyle name="Normal 48 2 3 3 3 7 3" xfId="11085" xr:uid="{00000000-0005-0000-0000-00009C490000}"/>
    <cellStyle name="Normal 48 2 3 3 3 7 3 2" xfId="34654" xr:uid="{00000000-0005-0000-0000-00009D490000}"/>
    <cellStyle name="Normal 48 2 3 3 3 7 4" xfId="22861" xr:uid="{00000000-0005-0000-0000-00009E490000}"/>
    <cellStyle name="Normal 48 2 3 3 3 7 5" xfId="28766" xr:uid="{00000000-0005-0000-0000-00009F490000}"/>
    <cellStyle name="Normal 48 2 3 3 3 8" xfId="5933" xr:uid="{00000000-0005-0000-0000-0000A0490000}"/>
    <cellStyle name="Normal 48 2 3 3 3 8 2" xfId="17709" xr:uid="{00000000-0005-0000-0000-0000A1490000}"/>
    <cellStyle name="Normal 48 2 3 3 3 8 2 2" xfId="41278" xr:uid="{00000000-0005-0000-0000-0000A2490000}"/>
    <cellStyle name="Normal 48 2 3 3 3 8 3" xfId="11821" xr:uid="{00000000-0005-0000-0000-0000A3490000}"/>
    <cellStyle name="Normal 48 2 3 3 3 8 3 2" xfId="35390" xr:uid="{00000000-0005-0000-0000-0000A4490000}"/>
    <cellStyle name="Normal 48 2 3 3 3 8 4" xfId="23597" xr:uid="{00000000-0005-0000-0000-0000A5490000}"/>
    <cellStyle name="Normal 48 2 3 3 3 8 5" xfId="29502" xr:uid="{00000000-0005-0000-0000-0000A6490000}"/>
    <cellStyle name="Normal 48 2 3 3 3 9" xfId="12557" xr:uid="{00000000-0005-0000-0000-0000A7490000}"/>
    <cellStyle name="Normal 48 2 3 3 3 9 2" xfId="36126" xr:uid="{00000000-0005-0000-0000-0000A8490000}"/>
    <cellStyle name="Normal 48 2 3 3 4" xfId="567" xr:uid="{00000000-0005-0000-0000-0000A9490000}"/>
    <cellStyle name="Normal 48 2 3 3 4 10" xfId="6481" xr:uid="{00000000-0005-0000-0000-0000AA490000}"/>
    <cellStyle name="Normal 48 2 3 3 4 10 2" xfId="30050" xr:uid="{00000000-0005-0000-0000-0000AB490000}"/>
    <cellStyle name="Normal 48 2 3 3 4 11" xfId="18257" xr:uid="{00000000-0005-0000-0000-0000AC490000}"/>
    <cellStyle name="Normal 48 2 3 3 4 12" xfId="24162" xr:uid="{00000000-0005-0000-0000-0000AD490000}"/>
    <cellStyle name="Normal 48 2 3 3 4 13" xfId="41826" xr:uid="{00000000-0005-0000-0000-0000AE490000}"/>
    <cellStyle name="Normal 48 2 3 3 4 2" xfId="1328" xr:uid="{00000000-0005-0000-0000-0000AF490000}"/>
    <cellStyle name="Normal 48 2 3 3 4 2 2" xfId="13105" xr:uid="{00000000-0005-0000-0000-0000B0490000}"/>
    <cellStyle name="Normal 48 2 3 3 4 2 2 2" xfId="36674" xr:uid="{00000000-0005-0000-0000-0000B1490000}"/>
    <cellStyle name="Normal 48 2 3 3 4 2 3" xfId="7217" xr:uid="{00000000-0005-0000-0000-0000B2490000}"/>
    <cellStyle name="Normal 48 2 3 3 4 2 3 2" xfId="30786" xr:uid="{00000000-0005-0000-0000-0000B3490000}"/>
    <cellStyle name="Normal 48 2 3 3 4 2 4" xfId="18993" xr:uid="{00000000-0005-0000-0000-0000B4490000}"/>
    <cellStyle name="Normal 48 2 3 3 4 2 5" xfId="24898" xr:uid="{00000000-0005-0000-0000-0000B5490000}"/>
    <cellStyle name="Normal 48 2 3 3 4 3" xfId="2065" xr:uid="{00000000-0005-0000-0000-0000B6490000}"/>
    <cellStyle name="Normal 48 2 3 3 4 3 2" xfId="13841" xr:uid="{00000000-0005-0000-0000-0000B7490000}"/>
    <cellStyle name="Normal 48 2 3 3 4 3 2 2" xfId="37410" xr:uid="{00000000-0005-0000-0000-0000B8490000}"/>
    <cellStyle name="Normal 48 2 3 3 4 3 3" xfId="7953" xr:uid="{00000000-0005-0000-0000-0000B9490000}"/>
    <cellStyle name="Normal 48 2 3 3 4 3 3 2" xfId="31522" xr:uid="{00000000-0005-0000-0000-0000BA490000}"/>
    <cellStyle name="Normal 48 2 3 3 4 3 4" xfId="19729" xr:uid="{00000000-0005-0000-0000-0000BB490000}"/>
    <cellStyle name="Normal 48 2 3 3 4 3 5" xfId="25634" xr:uid="{00000000-0005-0000-0000-0000BC490000}"/>
    <cellStyle name="Normal 48 2 3 3 4 4" xfId="2801" xr:uid="{00000000-0005-0000-0000-0000BD490000}"/>
    <cellStyle name="Normal 48 2 3 3 4 4 2" xfId="14577" xr:uid="{00000000-0005-0000-0000-0000BE490000}"/>
    <cellStyle name="Normal 48 2 3 3 4 4 2 2" xfId="38146" xr:uid="{00000000-0005-0000-0000-0000BF490000}"/>
    <cellStyle name="Normal 48 2 3 3 4 4 3" xfId="8689" xr:uid="{00000000-0005-0000-0000-0000C0490000}"/>
    <cellStyle name="Normal 48 2 3 3 4 4 3 2" xfId="32258" xr:uid="{00000000-0005-0000-0000-0000C1490000}"/>
    <cellStyle name="Normal 48 2 3 3 4 4 4" xfId="20465" xr:uid="{00000000-0005-0000-0000-0000C2490000}"/>
    <cellStyle name="Normal 48 2 3 3 4 4 5" xfId="26370" xr:uid="{00000000-0005-0000-0000-0000C3490000}"/>
    <cellStyle name="Normal 48 2 3 3 4 5" xfId="3537" xr:uid="{00000000-0005-0000-0000-0000C4490000}"/>
    <cellStyle name="Normal 48 2 3 3 4 5 2" xfId="15313" xr:uid="{00000000-0005-0000-0000-0000C5490000}"/>
    <cellStyle name="Normal 48 2 3 3 4 5 2 2" xfId="38882" xr:uid="{00000000-0005-0000-0000-0000C6490000}"/>
    <cellStyle name="Normal 48 2 3 3 4 5 3" xfId="9425" xr:uid="{00000000-0005-0000-0000-0000C7490000}"/>
    <cellStyle name="Normal 48 2 3 3 4 5 3 2" xfId="32994" xr:uid="{00000000-0005-0000-0000-0000C8490000}"/>
    <cellStyle name="Normal 48 2 3 3 4 5 4" xfId="21201" xr:uid="{00000000-0005-0000-0000-0000C9490000}"/>
    <cellStyle name="Normal 48 2 3 3 4 5 5" xfId="27106" xr:uid="{00000000-0005-0000-0000-0000CA490000}"/>
    <cellStyle name="Normal 48 2 3 3 4 6" xfId="4273" xr:uid="{00000000-0005-0000-0000-0000CB490000}"/>
    <cellStyle name="Normal 48 2 3 3 4 6 2" xfId="16049" xr:uid="{00000000-0005-0000-0000-0000CC490000}"/>
    <cellStyle name="Normal 48 2 3 3 4 6 2 2" xfId="39618" xr:uid="{00000000-0005-0000-0000-0000CD490000}"/>
    <cellStyle name="Normal 48 2 3 3 4 6 3" xfId="10161" xr:uid="{00000000-0005-0000-0000-0000CE490000}"/>
    <cellStyle name="Normal 48 2 3 3 4 6 3 2" xfId="33730" xr:uid="{00000000-0005-0000-0000-0000CF490000}"/>
    <cellStyle name="Normal 48 2 3 3 4 6 4" xfId="21937" xr:uid="{00000000-0005-0000-0000-0000D0490000}"/>
    <cellStyle name="Normal 48 2 3 3 4 6 5" xfId="27842" xr:uid="{00000000-0005-0000-0000-0000D1490000}"/>
    <cellStyle name="Normal 48 2 3 3 4 7" xfId="5009" xr:uid="{00000000-0005-0000-0000-0000D2490000}"/>
    <cellStyle name="Normal 48 2 3 3 4 7 2" xfId="16785" xr:uid="{00000000-0005-0000-0000-0000D3490000}"/>
    <cellStyle name="Normal 48 2 3 3 4 7 2 2" xfId="40354" xr:uid="{00000000-0005-0000-0000-0000D4490000}"/>
    <cellStyle name="Normal 48 2 3 3 4 7 3" xfId="10897" xr:uid="{00000000-0005-0000-0000-0000D5490000}"/>
    <cellStyle name="Normal 48 2 3 3 4 7 3 2" xfId="34466" xr:uid="{00000000-0005-0000-0000-0000D6490000}"/>
    <cellStyle name="Normal 48 2 3 3 4 7 4" xfId="22673" xr:uid="{00000000-0005-0000-0000-0000D7490000}"/>
    <cellStyle name="Normal 48 2 3 3 4 7 5" xfId="28578" xr:uid="{00000000-0005-0000-0000-0000D8490000}"/>
    <cellStyle name="Normal 48 2 3 3 4 8" xfId="5745" xr:uid="{00000000-0005-0000-0000-0000D9490000}"/>
    <cellStyle name="Normal 48 2 3 3 4 8 2" xfId="17521" xr:uid="{00000000-0005-0000-0000-0000DA490000}"/>
    <cellStyle name="Normal 48 2 3 3 4 8 2 2" xfId="41090" xr:uid="{00000000-0005-0000-0000-0000DB490000}"/>
    <cellStyle name="Normal 48 2 3 3 4 8 3" xfId="11633" xr:uid="{00000000-0005-0000-0000-0000DC490000}"/>
    <cellStyle name="Normal 48 2 3 3 4 8 3 2" xfId="35202" xr:uid="{00000000-0005-0000-0000-0000DD490000}"/>
    <cellStyle name="Normal 48 2 3 3 4 8 4" xfId="23409" xr:uid="{00000000-0005-0000-0000-0000DE490000}"/>
    <cellStyle name="Normal 48 2 3 3 4 8 5" xfId="29314" xr:uid="{00000000-0005-0000-0000-0000DF490000}"/>
    <cellStyle name="Normal 48 2 3 3 4 9" xfId="12369" xr:uid="{00000000-0005-0000-0000-0000E0490000}"/>
    <cellStyle name="Normal 48 2 3 3 4 9 2" xfId="35938" xr:uid="{00000000-0005-0000-0000-0000E1490000}"/>
    <cellStyle name="Normal 48 2 3 3 5" xfId="1072" xr:uid="{00000000-0005-0000-0000-0000E2490000}"/>
    <cellStyle name="Normal 48 2 3 3 5 2" xfId="12851" xr:uid="{00000000-0005-0000-0000-0000E3490000}"/>
    <cellStyle name="Normal 48 2 3 3 5 2 2" xfId="36420" xr:uid="{00000000-0005-0000-0000-0000E4490000}"/>
    <cellStyle name="Normal 48 2 3 3 5 3" xfId="6963" xr:uid="{00000000-0005-0000-0000-0000E5490000}"/>
    <cellStyle name="Normal 48 2 3 3 5 3 2" xfId="30532" xr:uid="{00000000-0005-0000-0000-0000E6490000}"/>
    <cellStyle name="Normal 48 2 3 3 5 4" xfId="18739" xr:uid="{00000000-0005-0000-0000-0000E7490000}"/>
    <cellStyle name="Normal 48 2 3 3 5 5" xfId="24644" xr:uid="{00000000-0005-0000-0000-0000E8490000}"/>
    <cellStyle name="Normal 48 2 3 3 6" xfId="1811" xr:uid="{00000000-0005-0000-0000-0000E9490000}"/>
    <cellStyle name="Normal 48 2 3 3 6 2" xfId="13587" xr:uid="{00000000-0005-0000-0000-0000EA490000}"/>
    <cellStyle name="Normal 48 2 3 3 6 2 2" xfId="37156" xr:uid="{00000000-0005-0000-0000-0000EB490000}"/>
    <cellStyle name="Normal 48 2 3 3 6 3" xfId="7699" xr:uid="{00000000-0005-0000-0000-0000EC490000}"/>
    <cellStyle name="Normal 48 2 3 3 6 3 2" xfId="31268" xr:uid="{00000000-0005-0000-0000-0000ED490000}"/>
    <cellStyle name="Normal 48 2 3 3 6 4" xfId="19475" xr:uid="{00000000-0005-0000-0000-0000EE490000}"/>
    <cellStyle name="Normal 48 2 3 3 6 5" xfId="25380" xr:uid="{00000000-0005-0000-0000-0000EF490000}"/>
    <cellStyle name="Normal 48 2 3 3 7" xfId="2547" xr:uid="{00000000-0005-0000-0000-0000F0490000}"/>
    <cellStyle name="Normal 48 2 3 3 7 2" xfId="14323" xr:uid="{00000000-0005-0000-0000-0000F1490000}"/>
    <cellStyle name="Normal 48 2 3 3 7 2 2" xfId="37892" xr:uid="{00000000-0005-0000-0000-0000F2490000}"/>
    <cellStyle name="Normal 48 2 3 3 7 3" xfId="8435" xr:uid="{00000000-0005-0000-0000-0000F3490000}"/>
    <cellStyle name="Normal 48 2 3 3 7 3 2" xfId="32004" xr:uid="{00000000-0005-0000-0000-0000F4490000}"/>
    <cellStyle name="Normal 48 2 3 3 7 4" xfId="20211" xr:uid="{00000000-0005-0000-0000-0000F5490000}"/>
    <cellStyle name="Normal 48 2 3 3 7 5" xfId="26116" xr:uid="{00000000-0005-0000-0000-0000F6490000}"/>
    <cellStyle name="Normal 48 2 3 3 8" xfId="3283" xr:uid="{00000000-0005-0000-0000-0000F7490000}"/>
    <cellStyle name="Normal 48 2 3 3 8 2" xfId="15059" xr:uid="{00000000-0005-0000-0000-0000F8490000}"/>
    <cellStyle name="Normal 48 2 3 3 8 2 2" xfId="38628" xr:uid="{00000000-0005-0000-0000-0000F9490000}"/>
    <cellStyle name="Normal 48 2 3 3 8 3" xfId="9171" xr:uid="{00000000-0005-0000-0000-0000FA490000}"/>
    <cellStyle name="Normal 48 2 3 3 8 3 2" xfId="32740" xr:uid="{00000000-0005-0000-0000-0000FB490000}"/>
    <cellStyle name="Normal 48 2 3 3 8 4" xfId="20947" xr:uid="{00000000-0005-0000-0000-0000FC490000}"/>
    <cellStyle name="Normal 48 2 3 3 8 5" xfId="26852" xr:uid="{00000000-0005-0000-0000-0000FD490000}"/>
    <cellStyle name="Normal 48 2 3 3 9" xfId="4019" xr:uid="{00000000-0005-0000-0000-0000FE490000}"/>
    <cellStyle name="Normal 48 2 3 3 9 2" xfId="15795" xr:uid="{00000000-0005-0000-0000-0000FF490000}"/>
    <cellStyle name="Normal 48 2 3 3 9 2 2" xfId="39364" xr:uid="{00000000-0005-0000-0000-0000004A0000}"/>
    <cellStyle name="Normal 48 2 3 3 9 3" xfId="9907" xr:uid="{00000000-0005-0000-0000-0000014A0000}"/>
    <cellStyle name="Normal 48 2 3 3 9 3 2" xfId="33476" xr:uid="{00000000-0005-0000-0000-0000024A0000}"/>
    <cellStyle name="Normal 48 2 3 3 9 4" xfId="21683" xr:uid="{00000000-0005-0000-0000-0000034A0000}"/>
    <cellStyle name="Normal 48 2 3 3 9 5" xfId="27588" xr:uid="{00000000-0005-0000-0000-0000044A0000}"/>
    <cellStyle name="Normal 48 2 3 4" xfId="251" xr:uid="{00000000-0005-0000-0000-0000054A0000}"/>
    <cellStyle name="Normal 48 2 3 4 10" xfId="4707" xr:uid="{00000000-0005-0000-0000-0000064A0000}"/>
    <cellStyle name="Normal 48 2 3 4 10 2" xfId="16483" xr:uid="{00000000-0005-0000-0000-0000074A0000}"/>
    <cellStyle name="Normal 48 2 3 4 10 2 2" xfId="40052" xr:uid="{00000000-0005-0000-0000-0000084A0000}"/>
    <cellStyle name="Normal 48 2 3 4 10 3" xfId="10595" xr:uid="{00000000-0005-0000-0000-0000094A0000}"/>
    <cellStyle name="Normal 48 2 3 4 10 3 2" xfId="34164" xr:uid="{00000000-0005-0000-0000-00000A4A0000}"/>
    <cellStyle name="Normal 48 2 3 4 10 4" xfId="22371" xr:uid="{00000000-0005-0000-0000-00000B4A0000}"/>
    <cellStyle name="Normal 48 2 3 4 10 5" xfId="28276" xr:uid="{00000000-0005-0000-0000-00000C4A0000}"/>
    <cellStyle name="Normal 48 2 3 4 11" xfId="5443" xr:uid="{00000000-0005-0000-0000-00000D4A0000}"/>
    <cellStyle name="Normal 48 2 3 4 11 2" xfId="17219" xr:uid="{00000000-0005-0000-0000-00000E4A0000}"/>
    <cellStyle name="Normal 48 2 3 4 11 2 2" xfId="40788" xr:uid="{00000000-0005-0000-0000-00000F4A0000}"/>
    <cellStyle name="Normal 48 2 3 4 11 3" xfId="11331" xr:uid="{00000000-0005-0000-0000-0000104A0000}"/>
    <cellStyle name="Normal 48 2 3 4 11 3 2" xfId="34900" xr:uid="{00000000-0005-0000-0000-0000114A0000}"/>
    <cellStyle name="Normal 48 2 3 4 11 4" xfId="23107" xr:uid="{00000000-0005-0000-0000-0000124A0000}"/>
    <cellStyle name="Normal 48 2 3 4 11 5" xfId="29012" xr:uid="{00000000-0005-0000-0000-0000134A0000}"/>
    <cellStyle name="Normal 48 2 3 4 12" xfId="12067" xr:uid="{00000000-0005-0000-0000-0000144A0000}"/>
    <cellStyle name="Normal 48 2 3 4 12 2" xfId="35636" xr:uid="{00000000-0005-0000-0000-0000154A0000}"/>
    <cellStyle name="Normal 48 2 3 4 13" xfId="6179" xr:uid="{00000000-0005-0000-0000-0000164A0000}"/>
    <cellStyle name="Normal 48 2 3 4 13 2" xfId="29748" xr:uid="{00000000-0005-0000-0000-0000174A0000}"/>
    <cellStyle name="Normal 48 2 3 4 14" xfId="17955" xr:uid="{00000000-0005-0000-0000-0000184A0000}"/>
    <cellStyle name="Normal 48 2 3 4 15" xfId="23860" xr:uid="{00000000-0005-0000-0000-0000194A0000}"/>
    <cellStyle name="Normal 48 2 3 4 16" xfId="41524" xr:uid="{00000000-0005-0000-0000-00001A4A0000}"/>
    <cellStyle name="Normal 48 2 3 4 2" xfId="417" xr:uid="{00000000-0005-0000-0000-00001B4A0000}"/>
    <cellStyle name="Normal 48 2 3 4 2 10" xfId="12221" xr:uid="{00000000-0005-0000-0000-00001C4A0000}"/>
    <cellStyle name="Normal 48 2 3 4 2 10 2" xfId="35790" xr:uid="{00000000-0005-0000-0000-00001D4A0000}"/>
    <cellStyle name="Normal 48 2 3 4 2 11" xfId="6333" xr:uid="{00000000-0005-0000-0000-00001E4A0000}"/>
    <cellStyle name="Normal 48 2 3 4 2 11 2" xfId="29902" xr:uid="{00000000-0005-0000-0000-00001F4A0000}"/>
    <cellStyle name="Normal 48 2 3 4 2 12" xfId="18109" xr:uid="{00000000-0005-0000-0000-0000204A0000}"/>
    <cellStyle name="Normal 48 2 3 4 2 13" xfId="24014" xr:uid="{00000000-0005-0000-0000-0000214A0000}"/>
    <cellStyle name="Normal 48 2 3 4 2 14" xfId="41678" xr:uid="{00000000-0005-0000-0000-0000224A0000}"/>
    <cellStyle name="Normal 48 2 3 4 2 2" xfId="862" xr:uid="{00000000-0005-0000-0000-0000234A0000}"/>
    <cellStyle name="Normal 48 2 3 4 2 2 10" xfId="6775" xr:uid="{00000000-0005-0000-0000-0000244A0000}"/>
    <cellStyle name="Normal 48 2 3 4 2 2 10 2" xfId="30344" xr:uid="{00000000-0005-0000-0000-0000254A0000}"/>
    <cellStyle name="Normal 48 2 3 4 2 2 11" xfId="18551" xr:uid="{00000000-0005-0000-0000-0000264A0000}"/>
    <cellStyle name="Normal 48 2 3 4 2 2 12" xfId="24456" xr:uid="{00000000-0005-0000-0000-0000274A0000}"/>
    <cellStyle name="Normal 48 2 3 4 2 2 13" xfId="42120" xr:uid="{00000000-0005-0000-0000-0000284A0000}"/>
    <cellStyle name="Normal 48 2 3 4 2 2 2" xfId="1622" xr:uid="{00000000-0005-0000-0000-0000294A0000}"/>
    <cellStyle name="Normal 48 2 3 4 2 2 2 2" xfId="13399" xr:uid="{00000000-0005-0000-0000-00002A4A0000}"/>
    <cellStyle name="Normal 48 2 3 4 2 2 2 2 2" xfId="36968" xr:uid="{00000000-0005-0000-0000-00002B4A0000}"/>
    <cellStyle name="Normal 48 2 3 4 2 2 2 3" xfId="7511" xr:uid="{00000000-0005-0000-0000-00002C4A0000}"/>
    <cellStyle name="Normal 48 2 3 4 2 2 2 3 2" xfId="31080" xr:uid="{00000000-0005-0000-0000-00002D4A0000}"/>
    <cellStyle name="Normal 48 2 3 4 2 2 2 4" xfId="19287" xr:uid="{00000000-0005-0000-0000-00002E4A0000}"/>
    <cellStyle name="Normal 48 2 3 4 2 2 2 5" xfId="25192" xr:uid="{00000000-0005-0000-0000-00002F4A0000}"/>
    <cellStyle name="Normal 48 2 3 4 2 2 3" xfId="2359" xr:uid="{00000000-0005-0000-0000-0000304A0000}"/>
    <cellStyle name="Normal 48 2 3 4 2 2 3 2" xfId="14135" xr:uid="{00000000-0005-0000-0000-0000314A0000}"/>
    <cellStyle name="Normal 48 2 3 4 2 2 3 2 2" xfId="37704" xr:uid="{00000000-0005-0000-0000-0000324A0000}"/>
    <cellStyle name="Normal 48 2 3 4 2 2 3 3" xfId="8247" xr:uid="{00000000-0005-0000-0000-0000334A0000}"/>
    <cellStyle name="Normal 48 2 3 4 2 2 3 3 2" xfId="31816" xr:uid="{00000000-0005-0000-0000-0000344A0000}"/>
    <cellStyle name="Normal 48 2 3 4 2 2 3 4" xfId="20023" xr:uid="{00000000-0005-0000-0000-0000354A0000}"/>
    <cellStyle name="Normal 48 2 3 4 2 2 3 5" xfId="25928" xr:uid="{00000000-0005-0000-0000-0000364A0000}"/>
    <cellStyle name="Normal 48 2 3 4 2 2 4" xfId="3095" xr:uid="{00000000-0005-0000-0000-0000374A0000}"/>
    <cellStyle name="Normal 48 2 3 4 2 2 4 2" xfId="14871" xr:uid="{00000000-0005-0000-0000-0000384A0000}"/>
    <cellStyle name="Normal 48 2 3 4 2 2 4 2 2" xfId="38440" xr:uid="{00000000-0005-0000-0000-0000394A0000}"/>
    <cellStyle name="Normal 48 2 3 4 2 2 4 3" xfId="8983" xr:uid="{00000000-0005-0000-0000-00003A4A0000}"/>
    <cellStyle name="Normal 48 2 3 4 2 2 4 3 2" xfId="32552" xr:uid="{00000000-0005-0000-0000-00003B4A0000}"/>
    <cellStyle name="Normal 48 2 3 4 2 2 4 4" xfId="20759" xr:uid="{00000000-0005-0000-0000-00003C4A0000}"/>
    <cellStyle name="Normal 48 2 3 4 2 2 4 5" xfId="26664" xr:uid="{00000000-0005-0000-0000-00003D4A0000}"/>
    <cellStyle name="Normal 48 2 3 4 2 2 5" xfId="3831" xr:uid="{00000000-0005-0000-0000-00003E4A0000}"/>
    <cellStyle name="Normal 48 2 3 4 2 2 5 2" xfId="15607" xr:uid="{00000000-0005-0000-0000-00003F4A0000}"/>
    <cellStyle name="Normal 48 2 3 4 2 2 5 2 2" xfId="39176" xr:uid="{00000000-0005-0000-0000-0000404A0000}"/>
    <cellStyle name="Normal 48 2 3 4 2 2 5 3" xfId="9719" xr:uid="{00000000-0005-0000-0000-0000414A0000}"/>
    <cellStyle name="Normal 48 2 3 4 2 2 5 3 2" xfId="33288" xr:uid="{00000000-0005-0000-0000-0000424A0000}"/>
    <cellStyle name="Normal 48 2 3 4 2 2 5 4" xfId="21495" xr:uid="{00000000-0005-0000-0000-0000434A0000}"/>
    <cellStyle name="Normal 48 2 3 4 2 2 5 5" xfId="27400" xr:uid="{00000000-0005-0000-0000-0000444A0000}"/>
    <cellStyle name="Normal 48 2 3 4 2 2 6" xfId="4567" xr:uid="{00000000-0005-0000-0000-0000454A0000}"/>
    <cellStyle name="Normal 48 2 3 4 2 2 6 2" xfId="16343" xr:uid="{00000000-0005-0000-0000-0000464A0000}"/>
    <cellStyle name="Normal 48 2 3 4 2 2 6 2 2" xfId="39912" xr:uid="{00000000-0005-0000-0000-0000474A0000}"/>
    <cellStyle name="Normal 48 2 3 4 2 2 6 3" xfId="10455" xr:uid="{00000000-0005-0000-0000-0000484A0000}"/>
    <cellStyle name="Normal 48 2 3 4 2 2 6 3 2" xfId="34024" xr:uid="{00000000-0005-0000-0000-0000494A0000}"/>
    <cellStyle name="Normal 48 2 3 4 2 2 6 4" xfId="22231" xr:uid="{00000000-0005-0000-0000-00004A4A0000}"/>
    <cellStyle name="Normal 48 2 3 4 2 2 6 5" xfId="28136" xr:uid="{00000000-0005-0000-0000-00004B4A0000}"/>
    <cellStyle name="Normal 48 2 3 4 2 2 7" xfId="5303" xr:uid="{00000000-0005-0000-0000-00004C4A0000}"/>
    <cellStyle name="Normal 48 2 3 4 2 2 7 2" xfId="17079" xr:uid="{00000000-0005-0000-0000-00004D4A0000}"/>
    <cellStyle name="Normal 48 2 3 4 2 2 7 2 2" xfId="40648" xr:uid="{00000000-0005-0000-0000-00004E4A0000}"/>
    <cellStyle name="Normal 48 2 3 4 2 2 7 3" xfId="11191" xr:uid="{00000000-0005-0000-0000-00004F4A0000}"/>
    <cellStyle name="Normal 48 2 3 4 2 2 7 3 2" xfId="34760" xr:uid="{00000000-0005-0000-0000-0000504A0000}"/>
    <cellStyle name="Normal 48 2 3 4 2 2 7 4" xfId="22967" xr:uid="{00000000-0005-0000-0000-0000514A0000}"/>
    <cellStyle name="Normal 48 2 3 4 2 2 7 5" xfId="28872" xr:uid="{00000000-0005-0000-0000-0000524A0000}"/>
    <cellStyle name="Normal 48 2 3 4 2 2 8" xfId="6039" xr:uid="{00000000-0005-0000-0000-0000534A0000}"/>
    <cellStyle name="Normal 48 2 3 4 2 2 8 2" xfId="17815" xr:uid="{00000000-0005-0000-0000-0000544A0000}"/>
    <cellStyle name="Normal 48 2 3 4 2 2 8 2 2" xfId="41384" xr:uid="{00000000-0005-0000-0000-0000554A0000}"/>
    <cellStyle name="Normal 48 2 3 4 2 2 8 3" xfId="11927" xr:uid="{00000000-0005-0000-0000-0000564A0000}"/>
    <cellStyle name="Normal 48 2 3 4 2 2 8 3 2" xfId="35496" xr:uid="{00000000-0005-0000-0000-0000574A0000}"/>
    <cellStyle name="Normal 48 2 3 4 2 2 8 4" xfId="23703" xr:uid="{00000000-0005-0000-0000-0000584A0000}"/>
    <cellStyle name="Normal 48 2 3 4 2 2 8 5" xfId="29608" xr:uid="{00000000-0005-0000-0000-0000594A0000}"/>
    <cellStyle name="Normal 48 2 3 4 2 2 9" xfId="12663" xr:uid="{00000000-0005-0000-0000-00005A4A0000}"/>
    <cellStyle name="Normal 48 2 3 4 2 2 9 2" xfId="36232" xr:uid="{00000000-0005-0000-0000-00005B4A0000}"/>
    <cellStyle name="Normal 48 2 3 4 2 3" xfId="1179" xr:uid="{00000000-0005-0000-0000-00005C4A0000}"/>
    <cellStyle name="Normal 48 2 3 4 2 3 2" xfId="12957" xr:uid="{00000000-0005-0000-0000-00005D4A0000}"/>
    <cellStyle name="Normal 48 2 3 4 2 3 2 2" xfId="36526" xr:uid="{00000000-0005-0000-0000-00005E4A0000}"/>
    <cellStyle name="Normal 48 2 3 4 2 3 3" xfId="7069" xr:uid="{00000000-0005-0000-0000-00005F4A0000}"/>
    <cellStyle name="Normal 48 2 3 4 2 3 3 2" xfId="30638" xr:uid="{00000000-0005-0000-0000-0000604A0000}"/>
    <cellStyle name="Normal 48 2 3 4 2 3 4" xfId="18845" xr:uid="{00000000-0005-0000-0000-0000614A0000}"/>
    <cellStyle name="Normal 48 2 3 4 2 3 5" xfId="24750" xr:uid="{00000000-0005-0000-0000-0000624A0000}"/>
    <cellStyle name="Normal 48 2 3 4 2 4" xfId="1917" xr:uid="{00000000-0005-0000-0000-0000634A0000}"/>
    <cellStyle name="Normal 48 2 3 4 2 4 2" xfId="13693" xr:uid="{00000000-0005-0000-0000-0000644A0000}"/>
    <cellStyle name="Normal 48 2 3 4 2 4 2 2" xfId="37262" xr:uid="{00000000-0005-0000-0000-0000654A0000}"/>
    <cellStyle name="Normal 48 2 3 4 2 4 3" xfId="7805" xr:uid="{00000000-0005-0000-0000-0000664A0000}"/>
    <cellStyle name="Normal 48 2 3 4 2 4 3 2" xfId="31374" xr:uid="{00000000-0005-0000-0000-0000674A0000}"/>
    <cellStyle name="Normal 48 2 3 4 2 4 4" xfId="19581" xr:uid="{00000000-0005-0000-0000-0000684A0000}"/>
    <cellStyle name="Normal 48 2 3 4 2 4 5" xfId="25486" xr:uid="{00000000-0005-0000-0000-0000694A0000}"/>
    <cellStyle name="Normal 48 2 3 4 2 5" xfId="2653" xr:uid="{00000000-0005-0000-0000-00006A4A0000}"/>
    <cellStyle name="Normal 48 2 3 4 2 5 2" xfId="14429" xr:uid="{00000000-0005-0000-0000-00006B4A0000}"/>
    <cellStyle name="Normal 48 2 3 4 2 5 2 2" xfId="37998" xr:uid="{00000000-0005-0000-0000-00006C4A0000}"/>
    <cellStyle name="Normal 48 2 3 4 2 5 3" xfId="8541" xr:uid="{00000000-0005-0000-0000-00006D4A0000}"/>
    <cellStyle name="Normal 48 2 3 4 2 5 3 2" xfId="32110" xr:uid="{00000000-0005-0000-0000-00006E4A0000}"/>
    <cellStyle name="Normal 48 2 3 4 2 5 4" xfId="20317" xr:uid="{00000000-0005-0000-0000-00006F4A0000}"/>
    <cellStyle name="Normal 48 2 3 4 2 5 5" xfId="26222" xr:uid="{00000000-0005-0000-0000-0000704A0000}"/>
    <cellStyle name="Normal 48 2 3 4 2 6" xfId="3389" xr:uid="{00000000-0005-0000-0000-0000714A0000}"/>
    <cellStyle name="Normal 48 2 3 4 2 6 2" xfId="15165" xr:uid="{00000000-0005-0000-0000-0000724A0000}"/>
    <cellStyle name="Normal 48 2 3 4 2 6 2 2" xfId="38734" xr:uid="{00000000-0005-0000-0000-0000734A0000}"/>
    <cellStyle name="Normal 48 2 3 4 2 6 3" xfId="9277" xr:uid="{00000000-0005-0000-0000-0000744A0000}"/>
    <cellStyle name="Normal 48 2 3 4 2 6 3 2" xfId="32846" xr:uid="{00000000-0005-0000-0000-0000754A0000}"/>
    <cellStyle name="Normal 48 2 3 4 2 6 4" xfId="21053" xr:uid="{00000000-0005-0000-0000-0000764A0000}"/>
    <cellStyle name="Normal 48 2 3 4 2 6 5" xfId="26958" xr:uid="{00000000-0005-0000-0000-0000774A0000}"/>
    <cellStyle name="Normal 48 2 3 4 2 7" xfId="4125" xr:uid="{00000000-0005-0000-0000-0000784A0000}"/>
    <cellStyle name="Normal 48 2 3 4 2 7 2" xfId="15901" xr:uid="{00000000-0005-0000-0000-0000794A0000}"/>
    <cellStyle name="Normal 48 2 3 4 2 7 2 2" xfId="39470" xr:uid="{00000000-0005-0000-0000-00007A4A0000}"/>
    <cellStyle name="Normal 48 2 3 4 2 7 3" xfId="10013" xr:uid="{00000000-0005-0000-0000-00007B4A0000}"/>
    <cellStyle name="Normal 48 2 3 4 2 7 3 2" xfId="33582" xr:uid="{00000000-0005-0000-0000-00007C4A0000}"/>
    <cellStyle name="Normal 48 2 3 4 2 7 4" xfId="21789" xr:uid="{00000000-0005-0000-0000-00007D4A0000}"/>
    <cellStyle name="Normal 48 2 3 4 2 7 5" xfId="27694" xr:uid="{00000000-0005-0000-0000-00007E4A0000}"/>
    <cellStyle name="Normal 48 2 3 4 2 8" xfId="4861" xr:uid="{00000000-0005-0000-0000-00007F4A0000}"/>
    <cellStyle name="Normal 48 2 3 4 2 8 2" xfId="16637" xr:uid="{00000000-0005-0000-0000-0000804A0000}"/>
    <cellStyle name="Normal 48 2 3 4 2 8 2 2" xfId="40206" xr:uid="{00000000-0005-0000-0000-0000814A0000}"/>
    <cellStyle name="Normal 48 2 3 4 2 8 3" xfId="10749" xr:uid="{00000000-0005-0000-0000-0000824A0000}"/>
    <cellStyle name="Normal 48 2 3 4 2 8 3 2" xfId="34318" xr:uid="{00000000-0005-0000-0000-0000834A0000}"/>
    <cellStyle name="Normal 48 2 3 4 2 8 4" xfId="22525" xr:uid="{00000000-0005-0000-0000-0000844A0000}"/>
    <cellStyle name="Normal 48 2 3 4 2 8 5" xfId="28430" xr:uid="{00000000-0005-0000-0000-0000854A0000}"/>
    <cellStyle name="Normal 48 2 3 4 2 9" xfId="5597" xr:uid="{00000000-0005-0000-0000-0000864A0000}"/>
    <cellStyle name="Normal 48 2 3 4 2 9 2" xfId="17373" xr:uid="{00000000-0005-0000-0000-0000874A0000}"/>
    <cellStyle name="Normal 48 2 3 4 2 9 2 2" xfId="40942" xr:uid="{00000000-0005-0000-0000-0000884A0000}"/>
    <cellStyle name="Normal 48 2 3 4 2 9 3" xfId="11485" xr:uid="{00000000-0005-0000-0000-0000894A0000}"/>
    <cellStyle name="Normal 48 2 3 4 2 9 3 2" xfId="35054" xr:uid="{00000000-0005-0000-0000-00008A4A0000}"/>
    <cellStyle name="Normal 48 2 3 4 2 9 4" xfId="23261" xr:uid="{00000000-0005-0000-0000-00008B4A0000}"/>
    <cellStyle name="Normal 48 2 3 4 2 9 5" xfId="29166" xr:uid="{00000000-0005-0000-0000-00008C4A0000}"/>
    <cellStyle name="Normal 48 2 3 4 3" xfId="707" xr:uid="{00000000-0005-0000-0000-00008D4A0000}"/>
    <cellStyle name="Normal 48 2 3 4 3 10" xfId="6621" xr:uid="{00000000-0005-0000-0000-00008E4A0000}"/>
    <cellStyle name="Normal 48 2 3 4 3 10 2" xfId="30190" xr:uid="{00000000-0005-0000-0000-00008F4A0000}"/>
    <cellStyle name="Normal 48 2 3 4 3 11" xfId="18397" xr:uid="{00000000-0005-0000-0000-0000904A0000}"/>
    <cellStyle name="Normal 48 2 3 4 3 12" xfId="24302" xr:uid="{00000000-0005-0000-0000-0000914A0000}"/>
    <cellStyle name="Normal 48 2 3 4 3 13" xfId="41966" xr:uid="{00000000-0005-0000-0000-0000924A0000}"/>
    <cellStyle name="Normal 48 2 3 4 3 2" xfId="1468" xr:uid="{00000000-0005-0000-0000-0000934A0000}"/>
    <cellStyle name="Normal 48 2 3 4 3 2 2" xfId="13245" xr:uid="{00000000-0005-0000-0000-0000944A0000}"/>
    <cellStyle name="Normal 48 2 3 4 3 2 2 2" xfId="36814" xr:uid="{00000000-0005-0000-0000-0000954A0000}"/>
    <cellStyle name="Normal 48 2 3 4 3 2 3" xfId="7357" xr:uid="{00000000-0005-0000-0000-0000964A0000}"/>
    <cellStyle name="Normal 48 2 3 4 3 2 3 2" xfId="30926" xr:uid="{00000000-0005-0000-0000-0000974A0000}"/>
    <cellStyle name="Normal 48 2 3 4 3 2 4" xfId="19133" xr:uid="{00000000-0005-0000-0000-0000984A0000}"/>
    <cellStyle name="Normal 48 2 3 4 3 2 5" xfId="25038" xr:uid="{00000000-0005-0000-0000-0000994A0000}"/>
    <cellStyle name="Normal 48 2 3 4 3 3" xfId="2205" xr:uid="{00000000-0005-0000-0000-00009A4A0000}"/>
    <cellStyle name="Normal 48 2 3 4 3 3 2" xfId="13981" xr:uid="{00000000-0005-0000-0000-00009B4A0000}"/>
    <cellStyle name="Normal 48 2 3 4 3 3 2 2" xfId="37550" xr:uid="{00000000-0005-0000-0000-00009C4A0000}"/>
    <cellStyle name="Normal 48 2 3 4 3 3 3" xfId="8093" xr:uid="{00000000-0005-0000-0000-00009D4A0000}"/>
    <cellStyle name="Normal 48 2 3 4 3 3 3 2" xfId="31662" xr:uid="{00000000-0005-0000-0000-00009E4A0000}"/>
    <cellStyle name="Normal 48 2 3 4 3 3 4" xfId="19869" xr:uid="{00000000-0005-0000-0000-00009F4A0000}"/>
    <cellStyle name="Normal 48 2 3 4 3 3 5" xfId="25774" xr:uid="{00000000-0005-0000-0000-0000A04A0000}"/>
    <cellStyle name="Normal 48 2 3 4 3 4" xfId="2941" xr:uid="{00000000-0005-0000-0000-0000A14A0000}"/>
    <cellStyle name="Normal 48 2 3 4 3 4 2" xfId="14717" xr:uid="{00000000-0005-0000-0000-0000A24A0000}"/>
    <cellStyle name="Normal 48 2 3 4 3 4 2 2" xfId="38286" xr:uid="{00000000-0005-0000-0000-0000A34A0000}"/>
    <cellStyle name="Normal 48 2 3 4 3 4 3" xfId="8829" xr:uid="{00000000-0005-0000-0000-0000A44A0000}"/>
    <cellStyle name="Normal 48 2 3 4 3 4 3 2" xfId="32398" xr:uid="{00000000-0005-0000-0000-0000A54A0000}"/>
    <cellStyle name="Normal 48 2 3 4 3 4 4" xfId="20605" xr:uid="{00000000-0005-0000-0000-0000A64A0000}"/>
    <cellStyle name="Normal 48 2 3 4 3 4 5" xfId="26510" xr:uid="{00000000-0005-0000-0000-0000A74A0000}"/>
    <cellStyle name="Normal 48 2 3 4 3 5" xfId="3677" xr:uid="{00000000-0005-0000-0000-0000A84A0000}"/>
    <cellStyle name="Normal 48 2 3 4 3 5 2" xfId="15453" xr:uid="{00000000-0005-0000-0000-0000A94A0000}"/>
    <cellStyle name="Normal 48 2 3 4 3 5 2 2" xfId="39022" xr:uid="{00000000-0005-0000-0000-0000AA4A0000}"/>
    <cellStyle name="Normal 48 2 3 4 3 5 3" xfId="9565" xr:uid="{00000000-0005-0000-0000-0000AB4A0000}"/>
    <cellStyle name="Normal 48 2 3 4 3 5 3 2" xfId="33134" xr:uid="{00000000-0005-0000-0000-0000AC4A0000}"/>
    <cellStyle name="Normal 48 2 3 4 3 5 4" xfId="21341" xr:uid="{00000000-0005-0000-0000-0000AD4A0000}"/>
    <cellStyle name="Normal 48 2 3 4 3 5 5" xfId="27246" xr:uid="{00000000-0005-0000-0000-0000AE4A0000}"/>
    <cellStyle name="Normal 48 2 3 4 3 6" xfId="4413" xr:uid="{00000000-0005-0000-0000-0000AF4A0000}"/>
    <cellStyle name="Normal 48 2 3 4 3 6 2" xfId="16189" xr:uid="{00000000-0005-0000-0000-0000B04A0000}"/>
    <cellStyle name="Normal 48 2 3 4 3 6 2 2" xfId="39758" xr:uid="{00000000-0005-0000-0000-0000B14A0000}"/>
    <cellStyle name="Normal 48 2 3 4 3 6 3" xfId="10301" xr:uid="{00000000-0005-0000-0000-0000B24A0000}"/>
    <cellStyle name="Normal 48 2 3 4 3 6 3 2" xfId="33870" xr:uid="{00000000-0005-0000-0000-0000B34A0000}"/>
    <cellStyle name="Normal 48 2 3 4 3 6 4" xfId="22077" xr:uid="{00000000-0005-0000-0000-0000B44A0000}"/>
    <cellStyle name="Normal 48 2 3 4 3 6 5" xfId="27982" xr:uid="{00000000-0005-0000-0000-0000B54A0000}"/>
    <cellStyle name="Normal 48 2 3 4 3 7" xfId="5149" xr:uid="{00000000-0005-0000-0000-0000B64A0000}"/>
    <cellStyle name="Normal 48 2 3 4 3 7 2" xfId="16925" xr:uid="{00000000-0005-0000-0000-0000B74A0000}"/>
    <cellStyle name="Normal 48 2 3 4 3 7 2 2" xfId="40494" xr:uid="{00000000-0005-0000-0000-0000B84A0000}"/>
    <cellStyle name="Normal 48 2 3 4 3 7 3" xfId="11037" xr:uid="{00000000-0005-0000-0000-0000B94A0000}"/>
    <cellStyle name="Normal 48 2 3 4 3 7 3 2" xfId="34606" xr:uid="{00000000-0005-0000-0000-0000BA4A0000}"/>
    <cellStyle name="Normal 48 2 3 4 3 7 4" xfId="22813" xr:uid="{00000000-0005-0000-0000-0000BB4A0000}"/>
    <cellStyle name="Normal 48 2 3 4 3 7 5" xfId="28718" xr:uid="{00000000-0005-0000-0000-0000BC4A0000}"/>
    <cellStyle name="Normal 48 2 3 4 3 8" xfId="5885" xr:uid="{00000000-0005-0000-0000-0000BD4A0000}"/>
    <cellStyle name="Normal 48 2 3 4 3 8 2" xfId="17661" xr:uid="{00000000-0005-0000-0000-0000BE4A0000}"/>
    <cellStyle name="Normal 48 2 3 4 3 8 2 2" xfId="41230" xr:uid="{00000000-0005-0000-0000-0000BF4A0000}"/>
    <cellStyle name="Normal 48 2 3 4 3 8 3" xfId="11773" xr:uid="{00000000-0005-0000-0000-0000C04A0000}"/>
    <cellStyle name="Normal 48 2 3 4 3 8 3 2" xfId="35342" xr:uid="{00000000-0005-0000-0000-0000C14A0000}"/>
    <cellStyle name="Normal 48 2 3 4 3 8 4" xfId="23549" xr:uid="{00000000-0005-0000-0000-0000C24A0000}"/>
    <cellStyle name="Normal 48 2 3 4 3 8 5" xfId="29454" xr:uid="{00000000-0005-0000-0000-0000C34A0000}"/>
    <cellStyle name="Normal 48 2 3 4 3 9" xfId="12509" xr:uid="{00000000-0005-0000-0000-0000C44A0000}"/>
    <cellStyle name="Normal 48 2 3 4 3 9 2" xfId="36078" xr:uid="{00000000-0005-0000-0000-0000C54A0000}"/>
    <cellStyle name="Normal 48 2 3 4 4" xfId="568" xr:uid="{00000000-0005-0000-0000-0000C64A0000}"/>
    <cellStyle name="Normal 48 2 3 4 4 10" xfId="6482" xr:uid="{00000000-0005-0000-0000-0000C74A0000}"/>
    <cellStyle name="Normal 48 2 3 4 4 10 2" xfId="30051" xr:uid="{00000000-0005-0000-0000-0000C84A0000}"/>
    <cellStyle name="Normal 48 2 3 4 4 11" xfId="18258" xr:uid="{00000000-0005-0000-0000-0000C94A0000}"/>
    <cellStyle name="Normal 48 2 3 4 4 12" xfId="24163" xr:uid="{00000000-0005-0000-0000-0000CA4A0000}"/>
    <cellStyle name="Normal 48 2 3 4 4 13" xfId="41827" xr:uid="{00000000-0005-0000-0000-0000CB4A0000}"/>
    <cellStyle name="Normal 48 2 3 4 4 2" xfId="1329" xr:uid="{00000000-0005-0000-0000-0000CC4A0000}"/>
    <cellStyle name="Normal 48 2 3 4 4 2 2" xfId="13106" xr:uid="{00000000-0005-0000-0000-0000CD4A0000}"/>
    <cellStyle name="Normal 48 2 3 4 4 2 2 2" xfId="36675" xr:uid="{00000000-0005-0000-0000-0000CE4A0000}"/>
    <cellStyle name="Normal 48 2 3 4 4 2 3" xfId="7218" xr:uid="{00000000-0005-0000-0000-0000CF4A0000}"/>
    <cellStyle name="Normal 48 2 3 4 4 2 3 2" xfId="30787" xr:uid="{00000000-0005-0000-0000-0000D04A0000}"/>
    <cellStyle name="Normal 48 2 3 4 4 2 4" xfId="18994" xr:uid="{00000000-0005-0000-0000-0000D14A0000}"/>
    <cellStyle name="Normal 48 2 3 4 4 2 5" xfId="24899" xr:uid="{00000000-0005-0000-0000-0000D24A0000}"/>
    <cellStyle name="Normal 48 2 3 4 4 3" xfId="2066" xr:uid="{00000000-0005-0000-0000-0000D34A0000}"/>
    <cellStyle name="Normal 48 2 3 4 4 3 2" xfId="13842" xr:uid="{00000000-0005-0000-0000-0000D44A0000}"/>
    <cellStyle name="Normal 48 2 3 4 4 3 2 2" xfId="37411" xr:uid="{00000000-0005-0000-0000-0000D54A0000}"/>
    <cellStyle name="Normal 48 2 3 4 4 3 3" xfId="7954" xr:uid="{00000000-0005-0000-0000-0000D64A0000}"/>
    <cellStyle name="Normal 48 2 3 4 4 3 3 2" xfId="31523" xr:uid="{00000000-0005-0000-0000-0000D74A0000}"/>
    <cellStyle name="Normal 48 2 3 4 4 3 4" xfId="19730" xr:uid="{00000000-0005-0000-0000-0000D84A0000}"/>
    <cellStyle name="Normal 48 2 3 4 4 3 5" xfId="25635" xr:uid="{00000000-0005-0000-0000-0000D94A0000}"/>
    <cellStyle name="Normal 48 2 3 4 4 4" xfId="2802" xr:uid="{00000000-0005-0000-0000-0000DA4A0000}"/>
    <cellStyle name="Normal 48 2 3 4 4 4 2" xfId="14578" xr:uid="{00000000-0005-0000-0000-0000DB4A0000}"/>
    <cellStyle name="Normal 48 2 3 4 4 4 2 2" xfId="38147" xr:uid="{00000000-0005-0000-0000-0000DC4A0000}"/>
    <cellStyle name="Normal 48 2 3 4 4 4 3" xfId="8690" xr:uid="{00000000-0005-0000-0000-0000DD4A0000}"/>
    <cellStyle name="Normal 48 2 3 4 4 4 3 2" xfId="32259" xr:uid="{00000000-0005-0000-0000-0000DE4A0000}"/>
    <cellStyle name="Normal 48 2 3 4 4 4 4" xfId="20466" xr:uid="{00000000-0005-0000-0000-0000DF4A0000}"/>
    <cellStyle name="Normal 48 2 3 4 4 4 5" xfId="26371" xr:uid="{00000000-0005-0000-0000-0000E04A0000}"/>
    <cellStyle name="Normal 48 2 3 4 4 5" xfId="3538" xr:uid="{00000000-0005-0000-0000-0000E14A0000}"/>
    <cellStyle name="Normal 48 2 3 4 4 5 2" xfId="15314" xr:uid="{00000000-0005-0000-0000-0000E24A0000}"/>
    <cellStyle name="Normal 48 2 3 4 4 5 2 2" xfId="38883" xr:uid="{00000000-0005-0000-0000-0000E34A0000}"/>
    <cellStyle name="Normal 48 2 3 4 4 5 3" xfId="9426" xr:uid="{00000000-0005-0000-0000-0000E44A0000}"/>
    <cellStyle name="Normal 48 2 3 4 4 5 3 2" xfId="32995" xr:uid="{00000000-0005-0000-0000-0000E54A0000}"/>
    <cellStyle name="Normal 48 2 3 4 4 5 4" xfId="21202" xr:uid="{00000000-0005-0000-0000-0000E64A0000}"/>
    <cellStyle name="Normal 48 2 3 4 4 5 5" xfId="27107" xr:uid="{00000000-0005-0000-0000-0000E74A0000}"/>
    <cellStyle name="Normal 48 2 3 4 4 6" xfId="4274" xr:uid="{00000000-0005-0000-0000-0000E84A0000}"/>
    <cellStyle name="Normal 48 2 3 4 4 6 2" xfId="16050" xr:uid="{00000000-0005-0000-0000-0000E94A0000}"/>
    <cellStyle name="Normal 48 2 3 4 4 6 2 2" xfId="39619" xr:uid="{00000000-0005-0000-0000-0000EA4A0000}"/>
    <cellStyle name="Normal 48 2 3 4 4 6 3" xfId="10162" xr:uid="{00000000-0005-0000-0000-0000EB4A0000}"/>
    <cellStyle name="Normal 48 2 3 4 4 6 3 2" xfId="33731" xr:uid="{00000000-0005-0000-0000-0000EC4A0000}"/>
    <cellStyle name="Normal 48 2 3 4 4 6 4" xfId="21938" xr:uid="{00000000-0005-0000-0000-0000ED4A0000}"/>
    <cellStyle name="Normal 48 2 3 4 4 6 5" xfId="27843" xr:uid="{00000000-0005-0000-0000-0000EE4A0000}"/>
    <cellStyle name="Normal 48 2 3 4 4 7" xfId="5010" xr:uid="{00000000-0005-0000-0000-0000EF4A0000}"/>
    <cellStyle name="Normal 48 2 3 4 4 7 2" xfId="16786" xr:uid="{00000000-0005-0000-0000-0000F04A0000}"/>
    <cellStyle name="Normal 48 2 3 4 4 7 2 2" xfId="40355" xr:uid="{00000000-0005-0000-0000-0000F14A0000}"/>
    <cellStyle name="Normal 48 2 3 4 4 7 3" xfId="10898" xr:uid="{00000000-0005-0000-0000-0000F24A0000}"/>
    <cellStyle name="Normal 48 2 3 4 4 7 3 2" xfId="34467" xr:uid="{00000000-0005-0000-0000-0000F34A0000}"/>
    <cellStyle name="Normal 48 2 3 4 4 7 4" xfId="22674" xr:uid="{00000000-0005-0000-0000-0000F44A0000}"/>
    <cellStyle name="Normal 48 2 3 4 4 7 5" xfId="28579" xr:uid="{00000000-0005-0000-0000-0000F54A0000}"/>
    <cellStyle name="Normal 48 2 3 4 4 8" xfId="5746" xr:uid="{00000000-0005-0000-0000-0000F64A0000}"/>
    <cellStyle name="Normal 48 2 3 4 4 8 2" xfId="17522" xr:uid="{00000000-0005-0000-0000-0000F74A0000}"/>
    <cellStyle name="Normal 48 2 3 4 4 8 2 2" xfId="41091" xr:uid="{00000000-0005-0000-0000-0000F84A0000}"/>
    <cellStyle name="Normal 48 2 3 4 4 8 3" xfId="11634" xr:uid="{00000000-0005-0000-0000-0000F94A0000}"/>
    <cellStyle name="Normal 48 2 3 4 4 8 3 2" xfId="35203" xr:uid="{00000000-0005-0000-0000-0000FA4A0000}"/>
    <cellStyle name="Normal 48 2 3 4 4 8 4" xfId="23410" xr:uid="{00000000-0005-0000-0000-0000FB4A0000}"/>
    <cellStyle name="Normal 48 2 3 4 4 8 5" xfId="29315" xr:uid="{00000000-0005-0000-0000-0000FC4A0000}"/>
    <cellStyle name="Normal 48 2 3 4 4 9" xfId="12370" xr:uid="{00000000-0005-0000-0000-0000FD4A0000}"/>
    <cellStyle name="Normal 48 2 3 4 4 9 2" xfId="35939" xr:uid="{00000000-0005-0000-0000-0000FE4A0000}"/>
    <cellStyle name="Normal 48 2 3 4 5" xfId="1024" xr:uid="{00000000-0005-0000-0000-0000FF4A0000}"/>
    <cellStyle name="Normal 48 2 3 4 5 2" xfId="12803" xr:uid="{00000000-0005-0000-0000-0000004B0000}"/>
    <cellStyle name="Normal 48 2 3 4 5 2 2" xfId="36372" xr:uid="{00000000-0005-0000-0000-0000014B0000}"/>
    <cellStyle name="Normal 48 2 3 4 5 3" xfId="6915" xr:uid="{00000000-0005-0000-0000-0000024B0000}"/>
    <cellStyle name="Normal 48 2 3 4 5 3 2" xfId="30484" xr:uid="{00000000-0005-0000-0000-0000034B0000}"/>
    <cellStyle name="Normal 48 2 3 4 5 4" xfId="18691" xr:uid="{00000000-0005-0000-0000-0000044B0000}"/>
    <cellStyle name="Normal 48 2 3 4 5 5" xfId="24596" xr:uid="{00000000-0005-0000-0000-0000054B0000}"/>
    <cellStyle name="Normal 48 2 3 4 6" xfId="1763" xr:uid="{00000000-0005-0000-0000-0000064B0000}"/>
    <cellStyle name="Normal 48 2 3 4 6 2" xfId="13539" xr:uid="{00000000-0005-0000-0000-0000074B0000}"/>
    <cellStyle name="Normal 48 2 3 4 6 2 2" xfId="37108" xr:uid="{00000000-0005-0000-0000-0000084B0000}"/>
    <cellStyle name="Normal 48 2 3 4 6 3" xfId="7651" xr:uid="{00000000-0005-0000-0000-0000094B0000}"/>
    <cellStyle name="Normal 48 2 3 4 6 3 2" xfId="31220" xr:uid="{00000000-0005-0000-0000-00000A4B0000}"/>
    <cellStyle name="Normal 48 2 3 4 6 4" xfId="19427" xr:uid="{00000000-0005-0000-0000-00000B4B0000}"/>
    <cellStyle name="Normal 48 2 3 4 6 5" xfId="25332" xr:uid="{00000000-0005-0000-0000-00000C4B0000}"/>
    <cellStyle name="Normal 48 2 3 4 7" xfId="2499" xr:uid="{00000000-0005-0000-0000-00000D4B0000}"/>
    <cellStyle name="Normal 48 2 3 4 7 2" xfId="14275" xr:uid="{00000000-0005-0000-0000-00000E4B0000}"/>
    <cellStyle name="Normal 48 2 3 4 7 2 2" xfId="37844" xr:uid="{00000000-0005-0000-0000-00000F4B0000}"/>
    <cellStyle name="Normal 48 2 3 4 7 3" xfId="8387" xr:uid="{00000000-0005-0000-0000-0000104B0000}"/>
    <cellStyle name="Normal 48 2 3 4 7 3 2" xfId="31956" xr:uid="{00000000-0005-0000-0000-0000114B0000}"/>
    <cellStyle name="Normal 48 2 3 4 7 4" xfId="20163" xr:uid="{00000000-0005-0000-0000-0000124B0000}"/>
    <cellStyle name="Normal 48 2 3 4 7 5" xfId="26068" xr:uid="{00000000-0005-0000-0000-0000134B0000}"/>
    <cellStyle name="Normal 48 2 3 4 8" xfId="3235" xr:uid="{00000000-0005-0000-0000-0000144B0000}"/>
    <cellStyle name="Normal 48 2 3 4 8 2" xfId="15011" xr:uid="{00000000-0005-0000-0000-0000154B0000}"/>
    <cellStyle name="Normal 48 2 3 4 8 2 2" xfId="38580" xr:uid="{00000000-0005-0000-0000-0000164B0000}"/>
    <cellStyle name="Normal 48 2 3 4 8 3" xfId="9123" xr:uid="{00000000-0005-0000-0000-0000174B0000}"/>
    <cellStyle name="Normal 48 2 3 4 8 3 2" xfId="32692" xr:uid="{00000000-0005-0000-0000-0000184B0000}"/>
    <cellStyle name="Normal 48 2 3 4 8 4" xfId="20899" xr:uid="{00000000-0005-0000-0000-0000194B0000}"/>
    <cellStyle name="Normal 48 2 3 4 8 5" xfId="26804" xr:uid="{00000000-0005-0000-0000-00001A4B0000}"/>
    <cellStyle name="Normal 48 2 3 4 9" xfId="3971" xr:uid="{00000000-0005-0000-0000-00001B4B0000}"/>
    <cellStyle name="Normal 48 2 3 4 9 2" xfId="15747" xr:uid="{00000000-0005-0000-0000-00001C4B0000}"/>
    <cellStyle name="Normal 48 2 3 4 9 2 2" xfId="39316" xr:uid="{00000000-0005-0000-0000-00001D4B0000}"/>
    <cellStyle name="Normal 48 2 3 4 9 3" xfId="9859" xr:uid="{00000000-0005-0000-0000-00001E4B0000}"/>
    <cellStyle name="Normal 48 2 3 4 9 3 2" xfId="33428" xr:uid="{00000000-0005-0000-0000-00001F4B0000}"/>
    <cellStyle name="Normal 48 2 3 4 9 4" xfId="21635" xr:uid="{00000000-0005-0000-0000-0000204B0000}"/>
    <cellStyle name="Normal 48 2 3 4 9 5" xfId="27540" xr:uid="{00000000-0005-0000-0000-0000214B0000}"/>
    <cellStyle name="Normal 48 2 3 5" xfId="412" xr:uid="{00000000-0005-0000-0000-0000224B0000}"/>
    <cellStyle name="Normal 48 2 3 5 10" xfId="12216" xr:uid="{00000000-0005-0000-0000-0000234B0000}"/>
    <cellStyle name="Normal 48 2 3 5 10 2" xfId="35785" xr:uid="{00000000-0005-0000-0000-0000244B0000}"/>
    <cellStyle name="Normal 48 2 3 5 11" xfId="6328" xr:uid="{00000000-0005-0000-0000-0000254B0000}"/>
    <cellStyle name="Normal 48 2 3 5 11 2" xfId="29897" xr:uid="{00000000-0005-0000-0000-0000264B0000}"/>
    <cellStyle name="Normal 48 2 3 5 12" xfId="18104" xr:uid="{00000000-0005-0000-0000-0000274B0000}"/>
    <cellStyle name="Normal 48 2 3 5 13" xfId="24009" xr:uid="{00000000-0005-0000-0000-0000284B0000}"/>
    <cellStyle name="Normal 48 2 3 5 14" xfId="41673" xr:uid="{00000000-0005-0000-0000-0000294B0000}"/>
    <cellStyle name="Normal 48 2 3 5 2" xfId="857" xr:uid="{00000000-0005-0000-0000-00002A4B0000}"/>
    <cellStyle name="Normal 48 2 3 5 2 10" xfId="6770" xr:uid="{00000000-0005-0000-0000-00002B4B0000}"/>
    <cellStyle name="Normal 48 2 3 5 2 10 2" xfId="30339" xr:uid="{00000000-0005-0000-0000-00002C4B0000}"/>
    <cellStyle name="Normal 48 2 3 5 2 11" xfId="18546" xr:uid="{00000000-0005-0000-0000-00002D4B0000}"/>
    <cellStyle name="Normal 48 2 3 5 2 12" xfId="24451" xr:uid="{00000000-0005-0000-0000-00002E4B0000}"/>
    <cellStyle name="Normal 48 2 3 5 2 13" xfId="42115" xr:uid="{00000000-0005-0000-0000-00002F4B0000}"/>
    <cellStyle name="Normal 48 2 3 5 2 2" xfId="1617" xr:uid="{00000000-0005-0000-0000-0000304B0000}"/>
    <cellStyle name="Normal 48 2 3 5 2 2 2" xfId="13394" xr:uid="{00000000-0005-0000-0000-0000314B0000}"/>
    <cellStyle name="Normal 48 2 3 5 2 2 2 2" xfId="36963" xr:uid="{00000000-0005-0000-0000-0000324B0000}"/>
    <cellStyle name="Normal 48 2 3 5 2 2 3" xfId="7506" xr:uid="{00000000-0005-0000-0000-0000334B0000}"/>
    <cellStyle name="Normal 48 2 3 5 2 2 3 2" xfId="31075" xr:uid="{00000000-0005-0000-0000-0000344B0000}"/>
    <cellStyle name="Normal 48 2 3 5 2 2 4" xfId="19282" xr:uid="{00000000-0005-0000-0000-0000354B0000}"/>
    <cellStyle name="Normal 48 2 3 5 2 2 5" xfId="25187" xr:uid="{00000000-0005-0000-0000-0000364B0000}"/>
    <cellStyle name="Normal 48 2 3 5 2 3" xfId="2354" xr:uid="{00000000-0005-0000-0000-0000374B0000}"/>
    <cellStyle name="Normal 48 2 3 5 2 3 2" xfId="14130" xr:uid="{00000000-0005-0000-0000-0000384B0000}"/>
    <cellStyle name="Normal 48 2 3 5 2 3 2 2" xfId="37699" xr:uid="{00000000-0005-0000-0000-0000394B0000}"/>
    <cellStyle name="Normal 48 2 3 5 2 3 3" xfId="8242" xr:uid="{00000000-0005-0000-0000-00003A4B0000}"/>
    <cellStyle name="Normal 48 2 3 5 2 3 3 2" xfId="31811" xr:uid="{00000000-0005-0000-0000-00003B4B0000}"/>
    <cellStyle name="Normal 48 2 3 5 2 3 4" xfId="20018" xr:uid="{00000000-0005-0000-0000-00003C4B0000}"/>
    <cellStyle name="Normal 48 2 3 5 2 3 5" xfId="25923" xr:uid="{00000000-0005-0000-0000-00003D4B0000}"/>
    <cellStyle name="Normal 48 2 3 5 2 4" xfId="3090" xr:uid="{00000000-0005-0000-0000-00003E4B0000}"/>
    <cellStyle name="Normal 48 2 3 5 2 4 2" xfId="14866" xr:uid="{00000000-0005-0000-0000-00003F4B0000}"/>
    <cellStyle name="Normal 48 2 3 5 2 4 2 2" xfId="38435" xr:uid="{00000000-0005-0000-0000-0000404B0000}"/>
    <cellStyle name="Normal 48 2 3 5 2 4 3" xfId="8978" xr:uid="{00000000-0005-0000-0000-0000414B0000}"/>
    <cellStyle name="Normal 48 2 3 5 2 4 3 2" xfId="32547" xr:uid="{00000000-0005-0000-0000-0000424B0000}"/>
    <cellStyle name="Normal 48 2 3 5 2 4 4" xfId="20754" xr:uid="{00000000-0005-0000-0000-0000434B0000}"/>
    <cellStyle name="Normal 48 2 3 5 2 4 5" xfId="26659" xr:uid="{00000000-0005-0000-0000-0000444B0000}"/>
    <cellStyle name="Normal 48 2 3 5 2 5" xfId="3826" xr:uid="{00000000-0005-0000-0000-0000454B0000}"/>
    <cellStyle name="Normal 48 2 3 5 2 5 2" xfId="15602" xr:uid="{00000000-0005-0000-0000-0000464B0000}"/>
    <cellStyle name="Normal 48 2 3 5 2 5 2 2" xfId="39171" xr:uid="{00000000-0005-0000-0000-0000474B0000}"/>
    <cellStyle name="Normal 48 2 3 5 2 5 3" xfId="9714" xr:uid="{00000000-0005-0000-0000-0000484B0000}"/>
    <cellStyle name="Normal 48 2 3 5 2 5 3 2" xfId="33283" xr:uid="{00000000-0005-0000-0000-0000494B0000}"/>
    <cellStyle name="Normal 48 2 3 5 2 5 4" xfId="21490" xr:uid="{00000000-0005-0000-0000-00004A4B0000}"/>
    <cellStyle name="Normal 48 2 3 5 2 5 5" xfId="27395" xr:uid="{00000000-0005-0000-0000-00004B4B0000}"/>
    <cellStyle name="Normal 48 2 3 5 2 6" xfId="4562" xr:uid="{00000000-0005-0000-0000-00004C4B0000}"/>
    <cellStyle name="Normal 48 2 3 5 2 6 2" xfId="16338" xr:uid="{00000000-0005-0000-0000-00004D4B0000}"/>
    <cellStyle name="Normal 48 2 3 5 2 6 2 2" xfId="39907" xr:uid="{00000000-0005-0000-0000-00004E4B0000}"/>
    <cellStyle name="Normal 48 2 3 5 2 6 3" xfId="10450" xr:uid="{00000000-0005-0000-0000-00004F4B0000}"/>
    <cellStyle name="Normal 48 2 3 5 2 6 3 2" xfId="34019" xr:uid="{00000000-0005-0000-0000-0000504B0000}"/>
    <cellStyle name="Normal 48 2 3 5 2 6 4" xfId="22226" xr:uid="{00000000-0005-0000-0000-0000514B0000}"/>
    <cellStyle name="Normal 48 2 3 5 2 6 5" xfId="28131" xr:uid="{00000000-0005-0000-0000-0000524B0000}"/>
    <cellStyle name="Normal 48 2 3 5 2 7" xfId="5298" xr:uid="{00000000-0005-0000-0000-0000534B0000}"/>
    <cellStyle name="Normal 48 2 3 5 2 7 2" xfId="17074" xr:uid="{00000000-0005-0000-0000-0000544B0000}"/>
    <cellStyle name="Normal 48 2 3 5 2 7 2 2" xfId="40643" xr:uid="{00000000-0005-0000-0000-0000554B0000}"/>
    <cellStyle name="Normal 48 2 3 5 2 7 3" xfId="11186" xr:uid="{00000000-0005-0000-0000-0000564B0000}"/>
    <cellStyle name="Normal 48 2 3 5 2 7 3 2" xfId="34755" xr:uid="{00000000-0005-0000-0000-0000574B0000}"/>
    <cellStyle name="Normal 48 2 3 5 2 7 4" xfId="22962" xr:uid="{00000000-0005-0000-0000-0000584B0000}"/>
    <cellStyle name="Normal 48 2 3 5 2 7 5" xfId="28867" xr:uid="{00000000-0005-0000-0000-0000594B0000}"/>
    <cellStyle name="Normal 48 2 3 5 2 8" xfId="6034" xr:uid="{00000000-0005-0000-0000-00005A4B0000}"/>
    <cellStyle name="Normal 48 2 3 5 2 8 2" xfId="17810" xr:uid="{00000000-0005-0000-0000-00005B4B0000}"/>
    <cellStyle name="Normal 48 2 3 5 2 8 2 2" xfId="41379" xr:uid="{00000000-0005-0000-0000-00005C4B0000}"/>
    <cellStyle name="Normal 48 2 3 5 2 8 3" xfId="11922" xr:uid="{00000000-0005-0000-0000-00005D4B0000}"/>
    <cellStyle name="Normal 48 2 3 5 2 8 3 2" xfId="35491" xr:uid="{00000000-0005-0000-0000-00005E4B0000}"/>
    <cellStyle name="Normal 48 2 3 5 2 8 4" xfId="23698" xr:uid="{00000000-0005-0000-0000-00005F4B0000}"/>
    <cellStyle name="Normal 48 2 3 5 2 8 5" xfId="29603" xr:uid="{00000000-0005-0000-0000-0000604B0000}"/>
    <cellStyle name="Normal 48 2 3 5 2 9" xfId="12658" xr:uid="{00000000-0005-0000-0000-0000614B0000}"/>
    <cellStyle name="Normal 48 2 3 5 2 9 2" xfId="36227" xr:uid="{00000000-0005-0000-0000-0000624B0000}"/>
    <cellStyle name="Normal 48 2 3 5 3" xfId="1174" xr:uid="{00000000-0005-0000-0000-0000634B0000}"/>
    <cellStyle name="Normal 48 2 3 5 3 2" xfId="12952" xr:uid="{00000000-0005-0000-0000-0000644B0000}"/>
    <cellStyle name="Normal 48 2 3 5 3 2 2" xfId="36521" xr:uid="{00000000-0005-0000-0000-0000654B0000}"/>
    <cellStyle name="Normal 48 2 3 5 3 3" xfId="7064" xr:uid="{00000000-0005-0000-0000-0000664B0000}"/>
    <cellStyle name="Normal 48 2 3 5 3 3 2" xfId="30633" xr:uid="{00000000-0005-0000-0000-0000674B0000}"/>
    <cellStyle name="Normal 48 2 3 5 3 4" xfId="18840" xr:uid="{00000000-0005-0000-0000-0000684B0000}"/>
    <cellStyle name="Normal 48 2 3 5 3 5" xfId="24745" xr:uid="{00000000-0005-0000-0000-0000694B0000}"/>
    <cellStyle name="Normal 48 2 3 5 4" xfId="1912" xr:uid="{00000000-0005-0000-0000-00006A4B0000}"/>
    <cellStyle name="Normal 48 2 3 5 4 2" xfId="13688" xr:uid="{00000000-0005-0000-0000-00006B4B0000}"/>
    <cellStyle name="Normal 48 2 3 5 4 2 2" xfId="37257" xr:uid="{00000000-0005-0000-0000-00006C4B0000}"/>
    <cellStyle name="Normal 48 2 3 5 4 3" xfId="7800" xr:uid="{00000000-0005-0000-0000-00006D4B0000}"/>
    <cellStyle name="Normal 48 2 3 5 4 3 2" xfId="31369" xr:uid="{00000000-0005-0000-0000-00006E4B0000}"/>
    <cellStyle name="Normal 48 2 3 5 4 4" xfId="19576" xr:uid="{00000000-0005-0000-0000-00006F4B0000}"/>
    <cellStyle name="Normal 48 2 3 5 4 5" xfId="25481" xr:uid="{00000000-0005-0000-0000-0000704B0000}"/>
    <cellStyle name="Normal 48 2 3 5 5" xfId="2648" xr:uid="{00000000-0005-0000-0000-0000714B0000}"/>
    <cellStyle name="Normal 48 2 3 5 5 2" xfId="14424" xr:uid="{00000000-0005-0000-0000-0000724B0000}"/>
    <cellStyle name="Normal 48 2 3 5 5 2 2" xfId="37993" xr:uid="{00000000-0005-0000-0000-0000734B0000}"/>
    <cellStyle name="Normal 48 2 3 5 5 3" xfId="8536" xr:uid="{00000000-0005-0000-0000-0000744B0000}"/>
    <cellStyle name="Normal 48 2 3 5 5 3 2" xfId="32105" xr:uid="{00000000-0005-0000-0000-0000754B0000}"/>
    <cellStyle name="Normal 48 2 3 5 5 4" xfId="20312" xr:uid="{00000000-0005-0000-0000-0000764B0000}"/>
    <cellStyle name="Normal 48 2 3 5 5 5" xfId="26217" xr:uid="{00000000-0005-0000-0000-0000774B0000}"/>
    <cellStyle name="Normal 48 2 3 5 6" xfId="3384" xr:uid="{00000000-0005-0000-0000-0000784B0000}"/>
    <cellStyle name="Normal 48 2 3 5 6 2" xfId="15160" xr:uid="{00000000-0005-0000-0000-0000794B0000}"/>
    <cellStyle name="Normal 48 2 3 5 6 2 2" xfId="38729" xr:uid="{00000000-0005-0000-0000-00007A4B0000}"/>
    <cellStyle name="Normal 48 2 3 5 6 3" xfId="9272" xr:uid="{00000000-0005-0000-0000-00007B4B0000}"/>
    <cellStyle name="Normal 48 2 3 5 6 3 2" xfId="32841" xr:uid="{00000000-0005-0000-0000-00007C4B0000}"/>
    <cellStyle name="Normal 48 2 3 5 6 4" xfId="21048" xr:uid="{00000000-0005-0000-0000-00007D4B0000}"/>
    <cellStyle name="Normal 48 2 3 5 6 5" xfId="26953" xr:uid="{00000000-0005-0000-0000-00007E4B0000}"/>
    <cellStyle name="Normal 48 2 3 5 7" xfId="4120" xr:uid="{00000000-0005-0000-0000-00007F4B0000}"/>
    <cellStyle name="Normal 48 2 3 5 7 2" xfId="15896" xr:uid="{00000000-0005-0000-0000-0000804B0000}"/>
    <cellStyle name="Normal 48 2 3 5 7 2 2" xfId="39465" xr:uid="{00000000-0005-0000-0000-0000814B0000}"/>
    <cellStyle name="Normal 48 2 3 5 7 3" xfId="10008" xr:uid="{00000000-0005-0000-0000-0000824B0000}"/>
    <cellStyle name="Normal 48 2 3 5 7 3 2" xfId="33577" xr:uid="{00000000-0005-0000-0000-0000834B0000}"/>
    <cellStyle name="Normal 48 2 3 5 7 4" xfId="21784" xr:uid="{00000000-0005-0000-0000-0000844B0000}"/>
    <cellStyle name="Normal 48 2 3 5 7 5" xfId="27689" xr:uid="{00000000-0005-0000-0000-0000854B0000}"/>
    <cellStyle name="Normal 48 2 3 5 8" xfId="4856" xr:uid="{00000000-0005-0000-0000-0000864B0000}"/>
    <cellStyle name="Normal 48 2 3 5 8 2" xfId="16632" xr:uid="{00000000-0005-0000-0000-0000874B0000}"/>
    <cellStyle name="Normal 48 2 3 5 8 2 2" xfId="40201" xr:uid="{00000000-0005-0000-0000-0000884B0000}"/>
    <cellStyle name="Normal 48 2 3 5 8 3" xfId="10744" xr:uid="{00000000-0005-0000-0000-0000894B0000}"/>
    <cellStyle name="Normal 48 2 3 5 8 3 2" xfId="34313" xr:uid="{00000000-0005-0000-0000-00008A4B0000}"/>
    <cellStyle name="Normal 48 2 3 5 8 4" xfId="22520" xr:uid="{00000000-0005-0000-0000-00008B4B0000}"/>
    <cellStyle name="Normal 48 2 3 5 8 5" xfId="28425" xr:uid="{00000000-0005-0000-0000-00008C4B0000}"/>
    <cellStyle name="Normal 48 2 3 5 9" xfId="5592" xr:uid="{00000000-0005-0000-0000-00008D4B0000}"/>
    <cellStyle name="Normal 48 2 3 5 9 2" xfId="17368" xr:uid="{00000000-0005-0000-0000-00008E4B0000}"/>
    <cellStyle name="Normal 48 2 3 5 9 2 2" xfId="40937" xr:uid="{00000000-0005-0000-0000-00008F4B0000}"/>
    <cellStyle name="Normal 48 2 3 5 9 3" xfId="11480" xr:uid="{00000000-0005-0000-0000-0000904B0000}"/>
    <cellStyle name="Normal 48 2 3 5 9 3 2" xfId="35049" xr:uid="{00000000-0005-0000-0000-0000914B0000}"/>
    <cellStyle name="Normal 48 2 3 5 9 4" xfId="23256" xr:uid="{00000000-0005-0000-0000-0000924B0000}"/>
    <cellStyle name="Normal 48 2 3 5 9 5" xfId="29161" xr:uid="{00000000-0005-0000-0000-0000934B0000}"/>
    <cellStyle name="Normal 48 2 3 6" xfId="659" xr:uid="{00000000-0005-0000-0000-0000944B0000}"/>
    <cellStyle name="Normal 48 2 3 6 10" xfId="6573" xr:uid="{00000000-0005-0000-0000-0000954B0000}"/>
    <cellStyle name="Normal 48 2 3 6 10 2" xfId="30142" xr:uid="{00000000-0005-0000-0000-0000964B0000}"/>
    <cellStyle name="Normal 48 2 3 6 11" xfId="18349" xr:uid="{00000000-0005-0000-0000-0000974B0000}"/>
    <cellStyle name="Normal 48 2 3 6 12" xfId="24254" xr:uid="{00000000-0005-0000-0000-0000984B0000}"/>
    <cellStyle name="Normal 48 2 3 6 13" xfId="41918" xr:uid="{00000000-0005-0000-0000-0000994B0000}"/>
    <cellStyle name="Normal 48 2 3 6 2" xfId="1420" xr:uid="{00000000-0005-0000-0000-00009A4B0000}"/>
    <cellStyle name="Normal 48 2 3 6 2 2" xfId="13197" xr:uid="{00000000-0005-0000-0000-00009B4B0000}"/>
    <cellStyle name="Normal 48 2 3 6 2 2 2" xfId="36766" xr:uid="{00000000-0005-0000-0000-00009C4B0000}"/>
    <cellStyle name="Normal 48 2 3 6 2 3" xfId="7309" xr:uid="{00000000-0005-0000-0000-00009D4B0000}"/>
    <cellStyle name="Normal 48 2 3 6 2 3 2" xfId="30878" xr:uid="{00000000-0005-0000-0000-00009E4B0000}"/>
    <cellStyle name="Normal 48 2 3 6 2 4" xfId="19085" xr:uid="{00000000-0005-0000-0000-00009F4B0000}"/>
    <cellStyle name="Normal 48 2 3 6 2 5" xfId="24990" xr:uid="{00000000-0005-0000-0000-0000A04B0000}"/>
    <cellStyle name="Normal 48 2 3 6 3" xfId="2157" xr:uid="{00000000-0005-0000-0000-0000A14B0000}"/>
    <cellStyle name="Normal 48 2 3 6 3 2" xfId="13933" xr:uid="{00000000-0005-0000-0000-0000A24B0000}"/>
    <cellStyle name="Normal 48 2 3 6 3 2 2" xfId="37502" xr:uid="{00000000-0005-0000-0000-0000A34B0000}"/>
    <cellStyle name="Normal 48 2 3 6 3 3" xfId="8045" xr:uid="{00000000-0005-0000-0000-0000A44B0000}"/>
    <cellStyle name="Normal 48 2 3 6 3 3 2" xfId="31614" xr:uid="{00000000-0005-0000-0000-0000A54B0000}"/>
    <cellStyle name="Normal 48 2 3 6 3 4" xfId="19821" xr:uid="{00000000-0005-0000-0000-0000A64B0000}"/>
    <cellStyle name="Normal 48 2 3 6 3 5" xfId="25726" xr:uid="{00000000-0005-0000-0000-0000A74B0000}"/>
    <cellStyle name="Normal 48 2 3 6 4" xfId="2893" xr:uid="{00000000-0005-0000-0000-0000A84B0000}"/>
    <cellStyle name="Normal 48 2 3 6 4 2" xfId="14669" xr:uid="{00000000-0005-0000-0000-0000A94B0000}"/>
    <cellStyle name="Normal 48 2 3 6 4 2 2" xfId="38238" xr:uid="{00000000-0005-0000-0000-0000AA4B0000}"/>
    <cellStyle name="Normal 48 2 3 6 4 3" xfId="8781" xr:uid="{00000000-0005-0000-0000-0000AB4B0000}"/>
    <cellStyle name="Normal 48 2 3 6 4 3 2" xfId="32350" xr:uid="{00000000-0005-0000-0000-0000AC4B0000}"/>
    <cellStyle name="Normal 48 2 3 6 4 4" xfId="20557" xr:uid="{00000000-0005-0000-0000-0000AD4B0000}"/>
    <cellStyle name="Normal 48 2 3 6 4 5" xfId="26462" xr:uid="{00000000-0005-0000-0000-0000AE4B0000}"/>
    <cellStyle name="Normal 48 2 3 6 5" xfId="3629" xr:uid="{00000000-0005-0000-0000-0000AF4B0000}"/>
    <cellStyle name="Normal 48 2 3 6 5 2" xfId="15405" xr:uid="{00000000-0005-0000-0000-0000B04B0000}"/>
    <cellStyle name="Normal 48 2 3 6 5 2 2" xfId="38974" xr:uid="{00000000-0005-0000-0000-0000B14B0000}"/>
    <cellStyle name="Normal 48 2 3 6 5 3" xfId="9517" xr:uid="{00000000-0005-0000-0000-0000B24B0000}"/>
    <cellStyle name="Normal 48 2 3 6 5 3 2" xfId="33086" xr:uid="{00000000-0005-0000-0000-0000B34B0000}"/>
    <cellStyle name="Normal 48 2 3 6 5 4" xfId="21293" xr:uid="{00000000-0005-0000-0000-0000B44B0000}"/>
    <cellStyle name="Normal 48 2 3 6 5 5" xfId="27198" xr:uid="{00000000-0005-0000-0000-0000B54B0000}"/>
    <cellStyle name="Normal 48 2 3 6 6" xfId="4365" xr:uid="{00000000-0005-0000-0000-0000B64B0000}"/>
    <cellStyle name="Normal 48 2 3 6 6 2" xfId="16141" xr:uid="{00000000-0005-0000-0000-0000B74B0000}"/>
    <cellStyle name="Normal 48 2 3 6 6 2 2" xfId="39710" xr:uid="{00000000-0005-0000-0000-0000B84B0000}"/>
    <cellStyle name="Normal 48 2 3 6 6 3" xfId="10253" xr:uid="{00000000-0005-0000-0000-0000B94B0000}"/>
    <cellStyle name="Normal 48 2 3 6 6 3 2" xfId="33822" xr:uid="{00000000-0005-0000-0000-0000BA4B0000}"/>
    <cellStyle name="Normal 48 2 3 6 6 4" xfId="22029" xr:uid="{00000000-0005-0000-0000-0000BB4B0000}"/>
    <cellStyle name="Normal 48 2 3 6 6 5" xfId="27934" xr:uid="{00000000-0005-0000-0000-0000BC4B0000}"/>
    <cellStyle name="Normal 48 2 3 6 7" xfId="5101" xr:uid="{00000000-0005-0000-0000-0000BD4B0000}"/>
    <cellStyle name="Normal 48 2 3 6 7 2" xfId="16877" xr:uid="{00000000-0005-0000-0000-0000BE4B0000}"/>
    <cellStyle name="Normal 48 2 3 6 7 2 2" xfId="40446" xr:uid="{00000000-0005-0000-0000-0000BF4B0000}"/>
    <cellStyle name="Normal 48 2 3 6 7 3" xfId="10989" xr:uid="{00000000-0005-0000-0000-0000C04B0000}"/>
    <cellStyle name="Normal 48 2 3 6 7 3 2" xfId="34558" xr:uid="{00000000-0005-0000-0000-0000C14B0000}"/>
    <cellStyle name="Normal 48 2 3 6 7 4" xfId="22765" xr:uid="{00000000-0005-0000-0000-0000C24B0000}"/>
    <cellStyle name="Normal 48 2 3 6 7 5" xfId="28670" xr:uid="{00000000-0005-0000-0000-0000C34B0000}"/>
    <cellStyle name="Normal 48 2 3 6 8" xfId="5837" xr:uid="{00000000-0005-0000-0000-0000C44B0000}"/>
    <cellStyle name="Normal 48 2 3 6 8 2" xfId="17613" xr:uid="{00000000-0005-0000-0000-0000C54B0000}"/>
    <cellStyle name="Normal 48 2 3 6 8 2 2" xfId="41182" xr:uid="{00000000-0005-0000-0000-0000C64B0000}"/>
    <cellStyle name="Normal 48 2 3 6 8 3" xfId="11725" xr:uid="{00000000-0005-0000-0000-0000C74B0000}"/>
    <cellStyle name="Normal 48 2 3 6 8 3 2" xfId="35294" xr:uid="{00000000-0005-0000-0000-0000C84B0000}"/>
    <cellStyle name="Normal 48 2 3 6 8 4" xfId="23501" xr:uid="{00000000-0005-0000-0000-0000C94B0000}"/>
    <cellStyle name="Normal 48 2 3 6 8 5" xfId="29406" xr:uid="{00000000-0005-0000-0000-0000CA4B0000}"/>
    <cellStyle name="Normal 48 2 3 6 9" xfId="12461" xr:uid="{00000000-0005-0000-0000-0000CB4B0000}"/>
    <cellStyle name="Normal 48 2 3 6 9 2" xfId="36030" xr:uid="{00000000-0005-0000-0000-0000CC4B0000}"/>
    <cellStyle name="Normal 48 2 3 7" xfId="563" xr:uid="{00000000-0005-0000-0000-0000CD4B0000}"/>
    <cellStyle name="Normal 48 2 3 7 10" xfId="6477" xr:uid="{00000000-0005-0000-0000-0000CE4B0000}"/>
    <cellStyle name="Normal 48 2 3 7 10 2" xfId="30046" xr:uid="{00000000-0005-0000-0000-0000CF4B0000}"/>
    <cellStyle name="Normal 48 2 3 7 11" xfId="18253" xr:uid="{00000000-0005-0000-0000-0000D04B0000}"/>
    <cellStyle name="Normal 48 2 3 7 12" xfId="24158" xr:uid="{00000000-0005-0000-0000-0000D14B0000}"/>
    <cellStyle name="Normal 48 2 3 7 13" xfId="41822" xr:uid="{00000000-0005-0000-0000-0000D24B0000}"/>
    <cellStyle name="Normal 48 2 3 7 2" xfId="1324" xr:uid="{00000000-0005-0000-0000-0000D34B0000}"/>
    <cellStyle name="Normal 48 2 3 7 2 2" xfId="13101" xr:uid="{00000000-0005-0000-0000-0000D44B0000}"/>
    <cellStyle name="Normal 48 2 3 7 2 2 2" xfId="36670" xr:uid="{00000000-0005-0000-0000-0000D54B0000}"/>
    <cellStyle name="Normal 48 2 3 7 2 3" xfId="7213" xr:uid="{00000000-0005-0000-0000-0000D64B0000}"/>
    <cellStyle name="Normal 48 2 3 7 2 3 2" xfId="30782" xr:uid="{00000000-0005-0000-0000-0000D74B0000}"/>
    <cellStyle name="Normal 48 2 3 7 2 4" xfId="18989" xr:uid="{00000000-0005-0000-0000-0000D84B0000}"/>
    <cellStyle name="Normal 48 2 3 7 2 5" xfId="24894" xr:uid="{00000000-0005-0000-0000-0000D94B0000}"/>
    <cellStyle name="Normal 48 2 3 7 3" xfId="2061" xr:uid="{00000000-0005-0000-0000-0000DA4B0000}"/>
    <cellStyle name="Normal 48 2 3 7 3 2" xfId="13837" xr:uid="{00000000-0005-0000-0000-0000DB4B0000}"/>
    <cellStyle name="Normal 48 2 3 7 3 2 2" xfId="37406" xr:uid="{00000000-0005-0000-0000-0000DC4B0000}"/>
    <cellStyle name="Normal 48 2 3 7 3 3" xfId="7949" xr:uid="{00000000-0005-0000-0000-0000DD4B0000}"/>
    <cellStyle name="Normal 48 2 3 7 3 3 2" xfId="31518" xr:uid="{00000000-0005-0000-0000-0000DE4B0000}"/>
    <cellStyle name="Normal 48 2 3 7 3 4" xfId="19725" xr:uid="{00000000-0005-0000-0000-0000DF4B0000}"/>
    <cellStyle name="Normal 48 2 3 7 3 5" xfId="25630" xr:uid="{00000000-0005-0000-0000-0000E04B0000}"/>
    <cellStyle name="Normal 48 2 3 7 4" xfId="2797" xr:uid="{00000000-0005-0000-0000-0000E14B0000}"/>
    <cellStyle name="Normal 48 2 3 7 4 2" xfId="14573" xr:uid="{00000000-0005-0000-0000-0000E24B0000}"/>
    <cellStyle name="Normal 48 2 3 7 4 2 2" xfId="38142" xr:uid="{00000000-0005-0000-0000-0000E34B0000}"/>
    <cellStyle name="Normal 48 2 3 7 4 3" xfId="8685" xr:uid="{00000000-0005-0000-0000-0000E44B0000}"/>
    <cellStyle name="Normal 48 2 3 7 4 3 2" xfId="32254" xr:uid="{00000000-0005-0000-0000-0000E54B0000}"/>
    <cellStyle name="Normal 48 2 3 7 4 4" xfId="20461" xr:uid="{00000000-0005-0000-0000-0000E64B0000}"/>
    <cellStyle name="Normal 48 2 3 7 4 5" xfId="26366" xr:uid="{00000000-0005-0000-0000-0000E74B0000}"/>
    <cellStyle name="Normal 48 2 3 7 5" xfId="3533" xr:uid="{00000000-0005-0000-0000-0000E84B0000}"/>
    <cellStyle name="Normal 48 2 3 7 5 2" xfId="15309" xr:uid="{00000000-0005-0000-0000-0000E94B0000}"/>
    <cellStyle name="Normal 48 2 3 7 5 2 2" xfId="38878" xr:uid="{00000000-0005-0000-0000-0000EA4B0000}"/>
    <cellStyle name="Normal 48 2 3 7 5 3" xfId="9421" xr:uid="{00000000-0005-0000-0000-0000EB4B0000}"/>
    <cellStyle name="Normal 48 2 3 7 5 3 2" xfId="32990" xr:uid="{00000000-0005-0000-0000-0000EC4B0000}"/>
    <cellStyle name="Normal 48 2 3 7 5 4" xfId="21197" xr:uid="{00000000-0005-0000-0000-0000ED4B0000}"/>
    <cellStyle name="Normal 48 2 3 7 5 5" xfId="27102" xr:uid="{00000000-0005-0000-0000-0000EE4B0000}"/>
    <cellStyle name="Normal 48 2 3 7 6" xfId="4269" xr:uid="{00000000-0005-0000-0000-0000EF4B0000}"/>
    <cellStyle name="Normal 48 2 3 7 6 2" xfId="16045" xr:uid="{00000000-0005-0000-0000-0000F04B0000}"/>
    <cellStyle name="Normal 48 2 3 7 6 2 2" xfId="39614" xr:uid="{00000000-0005-0000-0000-0000F14B0000}"/>
    <cellStyle name="Normal 48 2 3 7 6 3" xfId="10157" xr:uid="{00000000-0005-0000-0000-0000F24B0000}"/>
    <cellStyle name="Normal 48 2 3 7 6 3 2" xfId="33726" xr:uid="{00000000-0005-0000-0000-0000F34B0000}"/>
    <cellStyle name="Normal 48 2 3 7 6 4" xfId="21933" xr:uid="{00000000-0005-0000-0000-0000F44B0000}"/>
    <cellStyle name="Normal 48 2 3 7 6 5" xfId="27838" xr:uid="{00000000-0005-0000-0000-0000F54B0000}"/>
    <cellStyle name="Normal 48 2 3 7 7" xfId="5005" xr:uid="{00000000-0005-0000-0000-0000F64B0000}"/>
    <cellStyle name="Normal 48 2 3 7 7 2" xfId="16781" xr:uid="{00000000-0005-0000-0000-0000F74B0000}"/>
    <cellStyle name="Normal 48 2 3 7 7 2 2" xfId="40350" xr:uid="{00000000-0005-0000-0000-0000F84B0000}"/>
    <cellStyle name="Normal 48 2 3 7 7 3" xfId="10893" xr:uid="{00000000-0005-0000-0000-0000F94B0000}"/>
    <cellStyle name="Normal 48 2 3 7 7 3 2" xfId="34462" xr:uid="{00000000-0005-0000-0000-0000FA4B0000}"/>
    <cellStyle name="Normal 48 2 3 7 7 4" xfId="22669" xr:uid="{00000000-0005-0000-0000-0000FB4B0000}"/>
    <cellStyle name="Normal 48 2 3 7 7 5" xfId="28574" xr:uid="{00000000-0005-0000-0000-0000FC4B0000}"/>
    <cellStyle name="Normal 48 2 3 7 8" xfId="5741" xr:uid="{00000000-0005-0000-0000-0000FD4B0000}"/>
    <cellStyle name="Normal 48 2 3 7 8 2" xfId="17517" xr:uid="{00000000-0005-0000-0000-0000FE4B0000}"/>
    <cellStyle name="Normal 48 2 3 7 8 2 2" xfId="41086" xr:uid="{00000000-0005-0000-0000-0000FF4B0000}"/>
    <cellStyle name="Normal 48 2 3 7 8 3" xfId="11629" xr:uid="{00000000-0005-0000-0000-0000004C0000}"/>
    <cellStyle name="Normal 48 2 3 7 8 3 2" xfId="35198" xr:uid="{00000000-0005-0000-0000-0000014C0000}"/>
    <cellStyle name="Normal 48 2 3 7 8 4" xfId="23405" xr:uid="{00000000-0005-0000-0000-0000024C0000}"/>
    <cellStyle name="Normal 48 2 3 7 8 5" xfId="29310" xr:uid="{00000000-0005-0000-0000-0000034C0000}"/>
    <cellStyle name="Normal 48 2 3 7 9" xfId="12365" xr:uid="{00000000-0005-0000-0000-0000044C0000}"/>
    <cellStyle name="Normal 48 2 3 7 9 2" xfId="35934" xr:uid="{00000000-0005-0000-0000-0000054C0000}"/>
    <cellStyle name="Normal 48 2 3 8" xfId="976" xr:uid="{00000000-0005-0000-0000-0000064C0000}"/>
    <cellStyle name="Normal 48 2 3 8 2" xfId="12755" xr:uid="{00000000-0005-0000-0000-0000074C0000}"/>
    <cellStyle name="Normal 48 2 3 8 2 2" xfId="36324" xr:uid="{00000000-0005-0000-0000-0000084C0000}"/>
    <cellStyle name="Normal 48 2 3 8 3" xfId="6867" xr:uid="{00000000-0005-0000-0000-0000094C0000}"/>
    <cellStyle name="Normal 48 2 3 8 3 2" xfId="30436" xr:uid="{00000000-0005-0000-0000-00000A4C0000}"/>
    <cellStyle name="Normal 48 2 3 8 4" xfId="18643" xr:uid="{00000000-0005-0000-0000-00000B4C0000}"/>
    <cellStyle name="Normal 48 2 3 8 5" xfId="24548" xr:uid="{00000000-0005-0000-0000-00000C4C0000}"/>
    <cellStyle name="Normal 48 2 3 9" xfId="1715" xr:uid="{00000000-0005-0000-0000-00000D4C0000}"/>
    <cellStyle name="Normal 48 2 3 9 2" xfId="13491" xr:uid="{00000000-0005-0000-0000-00000E4C0000}"/>
    <cellStyle name="Normal 48 2 3 9 2 2" xfId="37060" xr:uid="{00000000-0005-0000-0000-00000F4C0000}"/>
    <cellStyle name="Normal 48 2 3 9 3" xfId="7603" xr:uid="{00000000-0005-0000-0000-0000104C0000}"/>
    <cellStyle name="Normal 48 2 3 9 3 2" xfId="31172" xr:uid="{00000000-0005-0000-0000-0000114C0000}"/>
    <cellStyle name="Normal 48 2 3 9 4" xfId="19379" xr:uid="{00000000-0005-0000-0000-0000124C0000}"/>
    <cellStyle name="Normal 48 2 3 9 5" xfId="25284" xr:uid="{00000000-0005-0000-0000-0000134C0000}"/>
    <cellStyle name="Normal 48 2 4" xfId="215" xr:uid="{00000000-0005-0000-0000-0000144C0000}"/>
    <cellStyle name="Normal 48 2 4 10" xfId="3199" xr:uid="{00000000-0005-0000-0000-0000154C0000}"/>
    <cellStyle name="Normal 48 2 4 10 2" xfId="14975" xr:uid="{00000000-0005-0000-0000-0000164C0000}"/>
    <cellStyle name="Normal 48 2 4 10 2 2" xfId="38544" xr:uid="{00000000-0005-0000-0000-0000174C0000}"/>
    <cellStyle name="Normal 48 2 4 10 3" xfId="9087" xr:uid="{00000000-0005-0000-0000-0000184C0000}"/>
    <cellStyle name="Normal 48 2 4 10 3 2" xfId="32656" xr:uid="{00000000-0005-0000-0000-0000194C0000}"/>
    <cellStyle name="Normal 48 2 4 10 4" xfId="20863" xr:uid="{00000000-0005-0000-0000-00001A4C0000}"/>
    <cellStyle name="Normal 48 2 4 10 5" xfId="26768" xr:uid="{00000000-0005-0000-0000-00001B4C0000}"/>
    <cellStyle name="Normal 48 2 4 11" xfId="3935" xr:uid="{00000000-0005-0000-0000-00001C4C0000}"/>
    <cellStyle name="Normal 48 2 4 11 2" xfId="15711" xr:uid="{00000000-0005-0000-0000-00001D4C0000}"/>
    <cellStyle name="Normal 48 2 4 11 2 2" xfId="39280" xr:uid="{00000000-0005-0000-0000-00001E4C0000}"/>
    <cellStyle name="Normal 48 2 4 11 3" xfId="9823" xr:uid="{00000000-0005-0000-0000-00001F4C0000}"/>
    <cellStyle name="Normal 48 2 4 11 3 2" xfId="33392" xr:uid="{00000000-0005-0000-0000-0000204C0000}"/>
    <cellStyle name="Normal 48 2 4 11 4" xfId="21599" xr:uid="{00000000-0005-0000-0000-0000214C0000}"/>
    <cellStyle name="Normal 48 2 4 11 5" xfId="27504" xr:uid="{00000000-0005-0000-0000-0000224C0000}"/>
    <cellStyle name="Normal 48 2 4 12" xfId="4671" xr:uid="{00000000-0005-0000-0000-0000234C0000}"/>
    <cellStyle name="Normal 48 2 4 12 2" xfId="16447" xr:uid="{00000000-0005-0000-0000-0000244C0000}"/>
    <cellStyle name="Normal 48 2 4 12 2 2" xfId="40016" xr:uid="{00000000-0005-0000-0000-0000254C0000}"/>
    <cellStyle name="Normal 48 2 4 12 3" xfId="10559" xr:uid="{00000000-0005-0000-0000-0000264C0000}"/>
    <cellStyle name="Normal 48 2 4 12 3 2" xfId="34128" xr:uid="{00000000-0005-0000-0000-0000274C0000}"/>
    <cellStyle name="Normal 48 2 4 12 4" xfId="22335" xr:uid="{00000000-0005-0000-0000-0000284C0000}"/>
    <cellStyle name="Normal 48 2 4 12 5" xfId="28240" xr:uid="{00000000-0005-0000-0000-0000294C0000}"/>
    <cellStyle name="Normal 48 2 4 13" xfId="5407" xr:uid="{00000000-0005-0000-0000-00002A4C0000}"/>
    <cellStyle name="Normal 48 2 4 13 2" xfId="17183" xr:uid="{00000000-0005-0000-0000-00002B4C0000}"/>
    <cellStyle name="Normal 48 2 4 13 2 2" xfId="40752" xr:uid="{00000000-0005-0000-0000-00002C4C0000}"/>
    <cellStyle name="Normal 48 2 4 13 3" xfId="11295" xr:uid="{00000000-0005-0000-0000-00002D4C0000}"/>
    <cellStyle name="Normal 48 2 4 13 3 2" xfId="34864" xr:uid="{00000000-0005-0000-0000-00002E4C0000}"/>
    <cellStyle name="Normal 48 2 4 13 4" xfId="23071" xr:uid="{00000000-0005-0000-0000-00002F4C0000}"/>
    <cellStyle name="Normal 48 2 4 13 5" xfId="28976" xr:uid="{00000000-0005-0000-0000-0000304C0000}"/>
    <cellStyle name="Normal 48 2 4 14" xfId="12031" xr:uid="{00000000-0005-0000-0000-0000314C0000}"/>
    <cellStyle name="Normal 48 2 4 14 2" xfId="35600" xr:uid="{00000000-0005-0000-0000-0000324C0000}"/>
    <cellStyle name="Normal 48 2 4 15" xfId="6143" xr:uid="{00000000-0005-0000-0000-0000334C0000}"/>
    <cellStyle name="Normal 48 2 4 15 2" xfId="29712" xr:uid="{00000000-0005-0000-0000-0000344C0000}"/>
    <cellStyle name="Normal 48 2 4 16" xfId="17919" xr:uid="{00000000-0005-0000-0000-0000354C0000}"/>
    <cellStyle name="Normal 48 2 4 17" xfId="23824" xr:uid="{00000000-0005-0000-0000-0000364C0000}"/>
    <cellStyle name="Normal 48 2 4 18" xfId="41488" xr:uid="{00000000-0005-0000-0000-0000374C0000}"/>
    <cellStyle name="Normal 48 2 4 2" xfId="311" xr:uid="{00000000-0005-0000-0000-0000384C0000}"/>
    <cellStyle name="Normal 48 2 4 2 10" xfId="4767" xr:uid="{00000000-0005-0000-0000-0000394C0000}"/>
    <cellStyle name="Normal 48 2 4 2 10 2" xfId="16543" xr:uid="{00000000-0005-0000-0000-00003A4C0000}"/>
    <cellStyle name="Normal 48 2 4 2 10 2 2" xfId="40112" xr:uid="{00000000-0005-0000-0000-00003B4C0000}"/>
    <cellStyle name="Normal 48 2 4 2 10 3" xfId="10655" xr:uid="{00000000-0005-0000-0000-00003C4C0000}"/>
    <cellStyle name="Normal 48 2 4 2 10 3 2" xfId="34224" xr:uid="{00000000-0005-0000-0000-00003D4C0000}"/>
    <cellStyle name="Normal 48 2 4 2 10 4" xfId="22431" xr:uid="{00000000-0005-0000-0000-00003E4C0000}"/>
    <cellStyle name="Normal 48 2 4 2 10 5" xfId="28336" xr:uid="{00000000-0005-0000-0000-00003F4C0000}"/>
    <cellStyle name="Normal 48 2 4 2 11" xfId="5503" xr:uid="{00000000-0005-0000-0000-0000404C0000}"/>
    <cellStyle name="Normal 48 2 4 2 11 2" xfId="17279" xr:uid="{00000000-0005-0000-0000-0000414C0000}"/>
    <cellStyle name="Normal 48 2 4 2 11 2 2" xfId="40848" xr:uid="{00000000-0005-0000-0000-0000424C0000}"/>
    <cellStyle name="Normal 48 2 4 2 11 3" xfId="11391" xr:uid="{00000000-0005-0000-0000-0000434C0000}"/>
    <cellStyle name="Normal 48 2 4 2 11 3 2" xfId="34960" xr:uid="{00000000-0005-0000-0000-0000444C0000}"/>
    <cellStyle name="Normal 48 2 4 2 11 4" xfId="23167" xr:uid="{00000000-0005-0000-0000-0000454C0000}"/>
    <cellStyle name="Normal 48 2 4 2 11 5" xfId="29072" xr:uid="{00000000-0005-0000-0000-0000464C0000}"/>
    <cellStyle name="Normal 48 2 4 2 12" xfId="12127" xr:uid="{00000000-0005-0000-0000-0000474C0000}"/>
    <cellStyle name="Normal 48 2 4 2 12 2" xfId="35696" xr:uid="{00000000-0005-0000-0000-0000484C0000}"/>
    <cellStyle name="Normal 48 2 4 2 13" xfId="6239" xr:uid="{00000000-0005-0000-0000-0000494C0000}"/>
    <cellStyle name="Normal 48 2 4 2 13 2" xfId="29808" xr:uid="{00000000-0005-0000-0000-00004A4C0000}"/>
    <cellStyle name="Normal 48 2 4 2 14" xfId="18015" xr:uid="{00000000-0005-0000-0000-00004B4C0000}"/>
    <cellStyle name="Normal 48 2 4 2 15" xfId="23920" xr:uid="{00000000-0005-0000-0000-00004C4C0000}"/>
    <cellStyle name="Normal 48 2 4 2 16" xfId="41584" xr:uid="{00000000-0005-0000-0000-00004D4C0000}"/>
    <cellStyle name="Normal 48 2 4 2 2" xfId="419" xr:uid="{00000000-0005-0000-0000-00004E4C0000}"/>
    <cellStyle name="Normal 48 2 4 2 2 10" xfId="12223" xr:uid="{00000000-0005-0000-0000-00004F4C0000}"/>
    <cellStyle name="Normal 48 2 4 2 2 10 2" xfId="35792" xr:uid="{00000000-0005-0000-0000-0000504C0000}"/>
    <cellStyle name="Normal 48 2 4 2 2 11" xfId="6335" xr:uid="{00000000-0005-0000-0000-0000514C0000}"/>
    <cellStyle name="Normal 48 2 4 2 2 11 2" xfId="29904" xr:uid="{00000000-0005-0000-0000-0000524C0000}"/>
    <cellStyle name="Normal 48 2 4 2 2 12" xfId="18111" xr:uid="{00000000-0005-0000-0000-0000534C0000}"/>
    <cellStyle name="Normal 48 2 4 2 2 13" xfId="24016" xr:uid="{00000000-0005-0000-0000-0000544C0000}"/>
    <cellStyle name="Normal 48 2 4 2 2 14" xfId="41680" xr:uid="{00000000-0005-0000-0000-0000554C0000}"/>
    <cellStyle name="Normal 48 2 4 2 2 2" xfId="864" xr:uid="{00000000-0005-0000-0000-0000564C0000}"/>
    <cellStyle name="Normal 48 2 4 2 2 2 10" xfId="6777" xr:uid="{00000000-0005-0000-0000-0000574C0000}"/>
    <cellStyle name="Normal 48 2 4 2 2 2 10 2" xfId="30346" xr:uid="{00000000-0005-0000-0000-0000584C0000}"/>
    <cellStyle name="Normal 48 2 4 2 2 2 11" xfId="18553" xr:uid="{00000000-0005-0000-0000-0000594C0000}"/>
    <cellStyle name="Normal 48 2 4 2 2 2 12" xfId="24458" xr:uid="{00000000-0005-0000-0000-00005A4C0000}"/>
    <cellStyle name="Normal 48 2 4 2 2 2 13" xfId="42122" xr:uid="{00000000-0005-0000-0000-00005B4C0000}"/>
    <cellStyle name="Normal 48 2 4 2 2 2 2" xfId="1624" xr:uid="{00000000-0005-0000-0000-00005C4C0000}"/>
    <cellStyle name="Normal 48 2 4 2 2 2 2 2" xfId="13401" xr:uid="{00000000-0005-0000-0000-00005D4C0000}"/>
    <cellStyle name="Normal 48 2 4 2 2 2 2 2 2" xfId="36970" xr:uid="{00000000-0005-0000-0000-00005E4C0000}"/>
    <cellStyle name="Normal 48 2 4 2 2 2 2 3" xfId="7513" xr:uid="{00000000-0005-0000-0000-00005F4C0000}"/>
    <cellStyle name="Normal 48 2 4 2 2 2 2 3 2" xfId="31082" xr:uid="{00000000-0005-0000-0000-0000604C0000}"/>
    <cellStyle name="Normal 48 2 4 2 2 2 2 4" xfId="19289" xr:uid="{00000000-0005-0000-0000-0000614C0000}"/>
    <cellStyle name="Normal 48 2 4 2 2 2 2 5" xfId="25194" xr:uid="{00000000-0005-0000-0000-0000624C0000}"/>
    <cellStyle name="Normal 48 2 4 2 2 2 3" xfId="2361" xr:uid="{00000000-0005-0000-0000-0000634C0000}"/>
    <cellStyle name="Normal 48 2 4 2 2 2 3 2" xfId="14137" xr:uid="{00000000-0005-0000-0000-0000644C0000}"/>
    <cellStyle name="Normal 48 2 4 2 2 2 3 2 2" xfId="37706" xr:uid="{00000000-0005-0000-0000-0000654C0000}"/>
    <cellStyle name="Normal 48 2 4 2 2 2 3 3" xfId="8249" xr:uid="{00000000-0005-0000-0000-0000664C0000}"/>
    <cellStyle name="Normal 48 2 4 2 2 2 3 3 2" xfId="31818" xr:uid="{00000000-0005-0000-0000-0000674C0000}"/>
    <cellStyle name="Normal 48 2 4 2 2 2 3 4" xfId="20025" xr:uid="{00000000-0005-0000-0000-0000684C0000}"/>
    <cellStyle name="Normal 48 2 4 2 2 2 3 5" xfId="25930" xr:uid="{00000000-0005-0000-0000-0000694C0000}"/>
    <cellStyle name="Normal 48 2 4 2 2 2 4" xfId="3097" xr:uid="{00000000-0005-0000-0000-00006A4C0000}"/>
    <cellStyle name="Normal 48 2 4 2 2 2 4 2" xfId="14873" xr:uid="{00000000-0005-0000-0000-00006B4C0000}"/>
    <cellStyle name="Normal 48 2 4 2 2 2 4 2 2" xfId="38442" xr:uid="{00000000-0005-0000-0000-00006C4C0000}"/>
    <cellStyle name="Normal 48 2 4 2 2 2 4 3" xfId="8985" xr:uid="{00000000-0005-0000-0000-00006D4C0000}"/>
    <cellStyle name="Normal 48 2 4 2 2 2 4 3 2" xfId="32554" xr:uid="{00000000-0005-0000-0000-00006E4C0000}"/>
    <cellStyle name="Normal 48 2 4 2 2 2 4 4" xfId="20761" xr:uid="{00000000-0005-0000-0000-00006F4C0000}"/>
    <cellStyle name="Normal 48 2 4 2 2 2 4 5" xfId="26666" xr:uid="{00000000-0005-0000-0000-0000704C0000}"/>
    <cellStyle name="Normal 48 2 4 2 2 2 5" xfId="3833" xr:uid="{00000000-0005-0000-0000-0000714C0000}"/>
    <cellStyle name="Normal 48 2 4 2 2 2 5 2" xfId="15609" xr:uid="{00000000-0005-0000-0000-0000724C0000}"/>
    <cellStyle name="Normal 48 2 4 2 2 2 5 2 2" xfId="39178" xr:uid="{00000000-0005-0000-0000-0000734C0000}"/>
    <cellStyle name="Normal 48 2 4 2 2 2 5 3" xfId="9721" xr:uid="{00000000-0005-0000-0000-0000744C0000}"/>
    <cellStyle name="Normal 48 2 4 2 2 2 5 3 2" xfId="33290" xr:uid="{00000000-0005-0000-0000-0000754C0000}"/>
    <cellStyle name="Normal 48 2 4 2 2 2 5 4" xfId="21497" xr:uid="{00000000-0005-0000-0000-0000764C0000}"/>
    <cellStyle name="Normal 48 2 4 2 2 2 5 5" xfId="27402" xr:uid="{00000000-0005-0000-0000-0000774C0000}"/>
    <cellStyle name="Normal 48 2 4 2 2 2 6" xfId="4569" xr:uid="{00000000-0005-0000-0000-0000784C0000}"/>
    <cellStyle name="Normal 48 2 4 2 2 2 6 2" xfId="16345" xr:uid="{00000000-0005-0000-0000-0000794C0000}"/>
    <cellStyle name="Normal 48 2 4 2 2 2 6 2 2" xfId="39914" xr:uid="{00000000-0005-0000-0000-00007A4C0000}"/>
    <cellStyle name="Normal 48 2 4 2 2 2 6 3" xfId="10457" xr:uid="{00000000-0005-0000-0000-00007B4C0000}"/>
    <cellStyle name="Normal 48 2 4 2 2 2 6 3 2" xfId="34026" xr:uid="{00000000-0005-0000-0000-00007C4C0000}"/>
    <cellStyle name="Normal 48 2 4 2 2 2 6 4" xfId="22233" xr:uid="{00000000-0005-0000-0000-00007D4C0000}"/>
    <cellStyle name="Normal 48 2 4 2 2 2 6 5" xfId="28138" xr:uid="{00000000-0005-0000-0000-00007E4C0000}"/>
    <cellStyle name="Normal 48 2 4 2 2 2 7" xfId="5305" xr:uid="{00000000-0005-0000-0000-00007F4C0000}"/>
    <cellStyle name="Normal 48 2 4 2 2 2 7 2" xfId="17081" xr:uid="{00000000-0005-0000-0000-0000804C0000}"/>
    <cellStyle name="Normal 48 2 4 2 2 2 7 2 2" xfId="40650" xr:uid="{00000000-0005-0000-0000-0000814C0000}"/>
    <cellStyle name="Normal 48 2 4 2 2 2 7 3" xfId="11193" xr:uid="{00000000-0005-0000-0000-0000824C0000}"/>
    <cellStyle name="Normal 48 2 4 2 2 2 7 3 2" xfId="34762" xr:uid="{00000000-0005-0000-0000-0000834C0000}"/>
    <cellStyle name="Normal 48 2 4 2 2 2 7 4" xfId="22969" xr:uid="{00000000-0005-0000-0000-0000844C0000}"/>
    <cellStyle name="Normal 48 2 4 2 2 2 7 5" xfId="28874" xr:uid="{00000000-0005-0000-0000-0000854C0000}"/>
    <cellStyle name="Normal 48 2 4 2 2 2 8" xfId="6041" xr:uid="{00000000-0005-0000-0000-0000864C0000}"/>
    <cellStyle name="Normal 48 2 4 2 2 2 8 2" xfId="17817" xr:uid="{00000000-0005-0000-0000-0000874C0000}"/>
    <cellStyle name="Normal 48 2 4 2 2 2 8 2 2" xfId="41386" xr:uid="{00000000-0005-0000-0000-0000884C0000}"/>
    <cellStyle name="Normal 48 2 4 2 2 2 8 3" xfId="11929" xr:uid="{00000000-0005-0000-0000-0000894C0000}"/>
    <cellStyle name="Normal 48 2 4 2 2 2 8 3 2" xfId="35498" xr:uid="{00000000-0005-0000-0000-00008A4C0000}"/>
    <cellStyle name="Normal 48 2 4 2 2 2 8 4" xfId="23705" xr:uid="{00000000-0005-0000-0000-00008B4C0000}"/>
    <cellStyle name="Normal 48 2 4 2 2 2 8 5" xfId="29610" xr:uid="{00000000-0005-0000-0000-00008C4C0000}"/>
    <cellStyle name="Normal 48 2 4 2 2 2 9" xfId="12665" xr:uid="{00000000-0005-0000-0000-00008D4C0000}"/>
    <cellStyle name="Normal 48 2 4 2 2 2 9 2" xfId="36234" xr:uid="{00000000-0005-0000-0000-00008E4C0000}"/>
    <cellStyle name="Normal 48 2 4 2 2 3" xfId="1181" xr:uid="{00000000-0005-0000-0000-00008F4C0000}"/>
    <cellStyle name="Normal 48 2 4 2 2 3 2" xfId="12959" xr:uid="{00000000-0005-0000-0000-0000904C0000}"/>
    <cellStyle name="Normal 48 2 4 2 2 3 2 2" xfId="36528" xr:uid="{00000000-0005-0000-0000-0000914C0000}"/>
    <cellStyle name="Normal 48 2 4 2 2 3 3" xfId="7071" xr:uid="{00000000-0005-0000-0000-0000924C0000}"/>
    <cellStyle name="Normal 48 2 4 2 2 3 3 2" xfId="30640" xr:uid="{00000000-0005-0000-0000-0000934C0000}"/>
    <cellStyle name="Normal 48 2 4 2 2 3 4" xfId="18847" xr:uid="{00000000-0005-0000-0000-0000944C0000}"/>
    <cellStyle name="Normal 48 2 4 2 2 3 5" xfId="24752" xr:uid="{00000000-0005-0000-0000-0000954C0000}"/>
    <cellStyle name="Normal 48 2 4 2 2 4" xfId="1919" xr:uid="{00000000-0005-0000-0000-0000964C0000}"/>
    <cellStyle name="Normal 48 2 4 2 2 4 2" xfId="13695" xr:uid="{00000000-0005-0000-0000-0000974C0000}"/>
    <cellStyle name="Normal 48 2 4 2 2 4 2 2" xfId="37264" xr:uid="{00000000-0005-0000-0000-0000984C0000}"/>
    <cellStyle name="Normal 48 2 4 2 2 4 3" xfId="7807" xr:uid="{00000000-0005-0000-0000-0000994C0000}"/>
    <cellStyle name="Normal 48 2 4 2 2 4 3 2" xfId="31376" xr:uid="{00000000-0005-0000-0000-00009A4C0000}"/>
    <cellStyle name="Normal 48 2 4 2 2 4 4" xfId="19583" xr:uid="{00000000-0005-0000-0000-00009B4C0000}"/>
    <cellStyle name="Normal 48 2 4 2 2 4 5" xfId="25488" xr:uid="{00000000-0005-0000-0000-00009C4C0000}"/>
    <cellStyle name="Normal 48 2 4 2 2 5" xfId="2655" xr:uid="{00000000-0005-0000-0000-00009D4C0000}"/>
    <cellStyle name="Normal 48 2 4 2 2 5 2" xfId="14431" xr:uid="{00000000-0005-0000-0000-00009E4C0000}"/>
    <cellStyle name="Normal 48 2 4 2 2 5 2 2" xfId="38000" xr:uid="{00000000-0005-0000-0000-00009F4C0000}"/>
    <cellStyle name="Normal 48 2 4 2 2 5 3" xfId="8543" xr:uid="{00000000-0005-0000-0000-0000A04C0000}"/>
    <cellStyle name="Normal 48 2 4 2 2 5 3 2" xfId="32112" xr:uid="{00000000-0005-0000-0000-0000A14C0000}"/>
    <cellStyle name="Normal 48 2 4 2 2 5 4" xfId="20319" xr:uid="{00000000-0005-0000-0000-0000A24C0000}"/>
    <cellStyle name="Normal 48 2 4 2 2 5 5" xfId="26224" xr:uid="{00000000-0005-0000-0000-0000A34C0000}"/>
    <cellStyle name="Normal 48 2 4 2 2 6" xfId="3391" xr:uid="{00000000-0005-0000-0000-0000A44C0000}"/>
    <cellStyle name="Normal 48 2 4 2 2 6 2" xfId="15167" xr:uid="{00000000-0005-0000-0000-0000A54C0000}"/>
    <cellStyle name="Normal 48 2 4 2 2 6 2 2" xfId="38736" xr:uid="{00000000-0005-0000-0000-0000A64C0000}"/>
    <cellStyle name="Normal 48 2 4 2 2 6 3" xfId="9279" xr:uid="{00000000-0005-0000-0000-0000A74C0000}"/>
    <cellStyle name="Normal 48 2 4 2 2 6 3 2" xfId="32848" xr:uid="{00000000-0005-0000-0000-0000A84C0000}"/>
    <cellStyle name="Normal 48 2 4 2 2 6 4" xfId="21055" xr:uid="{00000000-0005-0000-0000-0000A94C0000}"/>
    <cellStyle name="Normal 48 2 4 2 2 6 5" xfId="26960" xr:uid="{00000000-0005-0000-0000-0000AA4C0000}"/>
    <cellStyle name="Normal 48 2 4 2 2 7" xfId="4127" xr:uid="{00000000-0005-0000-0000-0000AB4C0000}"/>
    <cellStyle name="Normal 48 2 4 2 2 7 2" xfId="15903" xr:uid="{00000000-0005-0000-0000-0000AC4C0000}"/>
    <cellStyle name="Normal 48 2 4 2 2 7 2 2" xfId="39472" xr:uid="{00000000-0005-0000-0000-0000AD4C0000}"/>
    <cellStyle name="Normal 48 2 4 2 2 7 3" xfId="10015" xr:uid="{00000000-0005-0000-0000-0000AE4C0000}"/>
    <cellStyle name="Normal 48 2 4 2 2 7 3 2" xfId="33584" xr:uid="{00000000-0005-0000-0000-0000AF4C0000}"/>
    <cellStyle name="Normal 48 2 4 2 2 7 4" xfId="21791" xr:uid="{00000000-0005-0000-0000-0000B04C0000}"/>
    <cellStyle name="Normal 48 2 4 2 2 7 5" xfId="27696" xr:uid="{00000000-0005-0000-0000-0000B14C0000}"/>
    <cellStyle name="Normal 48 2 4 2 2 8" xfId="4863" xr:uid="{00000000-0005-0000-0000-0000B24C0000}"/>
    <cellStyle name="Normal 48 2 4 2 2 8 2" xfId="16639" xr:uid="{00000000-0005-0000-0000-0000B34C0000}"/>
    <cellStyle name="Normal 48 2 4 2 2 8 2 2" xfId="40208" xr:uid="{00000000-0005-0000-0000-0000B44C0000}"/>
    <cellStyle name="Normal 48 2 4 2 2 8 3" xfId="10751" xr:uid="{00000000-0005-0000-0000-0000B54C0000}"/>
    <cellStyle name="Normal 48 2 4 2 2 8 3 2" xfId="34320" xr:uid="{00000000-0005-0000-0000-0000B64C0000}"/>
    <cellStyle name="Normal 48 2 4 2 2 8 4" xfId="22527" xr:uid="{00000000-0005-0000-0000-0000B74C0000}"/>
    <cellStyle name="Normal 48 2 4 2 2 8 5" xfId="28432" xr:uid="{00000000-0005-0000-0000-0000B84C0000}"/>
    <cellStyle name="Normal 48 2 4 2 2 9" xfId="5599" xr:uid="{00000000-0005-0000-0000-0000B94C0000}"/>
    <cellStyle name="Normal 48 2 4 2 2 9 2" xfId="17375" xr:uid="{00000000-0005-0000-0000-0000BA4C0000}"/>
    <cellStyle name="Normal 48 2 4 2 2 9 2 2" xfId="40944" xr:uid="{00000000-0005-0000-0000-0000BB4C0000}"/>
    <cellStyle name="Normal 48 2 4 2 2 9 3" xfId="11487" xr:uid="{00000000-0005-0000-0000-0000BC4C0000}"/>
    <cellStyle name="Normal 48 2 4 2 2 9 3 2" xfId="35056" xr:uid="{00000000-0005-0000-0000-0000BD4C0000}"/>
    <cellStyle name="Normal 48 2 4 2 2 9 4" xfId="23263" xr:uid="{00000000-0005-0000-0000-0000BE4C0000}"/>
    <cellStyle name="Normal 48 2 4 2 2 9 5" xfId="29168" xr:uid="{00000000-0005-0000-0000-0000BF4C0000}"/>
    <cellStyle name="Normal 48 2 4 2 3" xfId="767" xr:uid="{00000000-0005-0000-0000-0000C04C0000}"/>
    <cellStyle name="Normal 48 2 4 2 3 10" xfId="6681" xr:uid="{00000000-0005-0000-0000-0000C14C0000}"/>
    <cellStyle name="Normal 48 2 4 2 3 10 2" xfId="30250" xr:uid="{00000000-0005-0000-0000-0000C24C0000}"/>
    <cellStyle name="Normal 48 2 4 2 3 11" xfId="18457" xr:uid="{00000000-0005-0000-0000-0000C34C0000}"/>
    <cellStyle name="Normal 48 2 4 2 3 12" xfId="24362" xr:uid="{00000000-0005-0000-0000-0000C44C0000}"/>
    <cellStyle name="Normal 48 2 4 2 3 13" xfId="42026" xr:uid="{00000000-0005-0000-0000-0000C54C0000}"/>
    <cellStyle name="Normal 48 2 4 2 3 2" xfId="1528" xr:uid="{00000000-0005-0000-0000-0000C64C0000}"/>
    <cellStyle name="Normal 48 2 4 2 3 2 2" xfId="13305" xr:uid="{00000000-0005-0000-0000-0000C74C0000}"/>
    <cellStyle name="Normal 48 2 4 2 3 2 2 2" xfId="36874" xr:uid="{00000000-0005-0000-0000-0000C84C0000}"/>
    <cellStyle name="Normal 48 2 4 2 3 2 3" xfId="7417" xr:uid="{00000000-0005-0000-0000-0000C94C0000}"/>
    <cellStyle name="Normal 48 2 4 2 3 2 3 2" xfId="30986" xr:uid="{00000000-0005-0000-0000-0000CA4C0000}"/>
    <cellStyle name="Normal 48 2 4 2 3 2 4" xfId="19193" xr:uid="{00000000-0005-0000-0000-0000CB4C0000}"/>
    <cellStyle name="Normal 48 2 4 2 3 2 5" xfId="25098" xr:uid="{00000000-0005-0000-0000-0000CC4C0000}"/>
    <cellStyle name="Normal 48 2 4 2 3 3" xfId="2265" xr:uid="{00000000-0005-0000-0000-0000CD4C0000}"/>
    <cellStyle name="Normal 48 2 4 2 3 3 2" xfId="14041" xr:uid="{00000000-0005-0000-0000-0000CE4C0000}"/>
    <cellStyle name="Normal 48 2 4 2 3 3 2 2" xfId="37610" xr:uid="{00000000-0005-0000-0000-0000CF4C0000}"/>
    <cellStyle name="Normal 48 2 4 2 3 3 3" xfId="8153" xr:uid="{00000000-0005-0000-0000-0000D04C0000}"/>
    <cellStyle name="Normal 48 2 4 2 3 3 3 2" xfId="31722" xr:uid="{00000000-0005-0000-0000-0000D14C0000}"/>
    <cellStyle name="Normal 48 2 4 2 3 3 4" xfId="19929" xr:uid="{00000000-0005-0000-0000-0000D24C0000}"/>
    <cellStyle name="Normal 48 2 4 2 3 3 5" xfId="25834" xr:uid="{00000000-0005-0000-0000-0000D34C0000}"/>
    <cellStyle name="Normal 48 2 4 2 3 4" xfId="3001" xr:uid="{00000000-0005-0000-0000-0000D44C0000}"/>
    <cellStyle name="Normal 48 2 4 2 3 4 2" xfId="14777" xr:uid="{00000000-0005-0000-0000-0000D54C0000}"/>
    <cellStyle name="Normal 48 2 4 2 3 4 2 2" xfId="38346" xr:uid="{00000000-0005-0000-0000-0000D64C0000}"/>
    <cellStyle name="Normal 48 2 4 2 3 4 3" xfId="8889" xr:uid="{00000000-0005-0000-0000-0000D74C0000}"/>
    <cellStyle name="Normal 48 2 4 2 3 4 3 2" xfId="32458" xr:uid="{00000000-0005-0000-0000-0000D84C0000}"/>
    <cellStyle name="Normal 48 2 4 2 3 4 4" xfId="20665" xr:uid="{00000000-0005-0000-0000-0000D94C0000}"/>
    <cellStyle name="Normal 48 2 4 2 3 4 5" xfId="26570" xr:uid="{00000000-0005-0000-0000-0000DA4C0000}"/>
    <cellStyle name="Normal 48 2 4 2 3 5" xfId="3737" xr:uid="{00000000-0005-0000-0000-0000DB4C0000}"/>
    <cellStyle name="Normal 48 2 4 2 3 5 2" xfId="15513" xr:uid="{00000000-0005-0000-0000-0000DC4C0000}"/>
    <cellStyle name="Normal 48 2 4 2 3 5 2 2" xfId="39082" xr:uid="{00000000-0005-0000-0000-0000DD4C0000}"/>
    <cellStyle name="Normal 48 2 4 2 3 5 3" xfId="9625" xr:uid="{00000000-0005-0000-0000-0000DE4C0000}"/>
    <cellStyle name="Normal 48 2 4 2 3 5 3 2" xfId="33194" xr:uid="{00000000-0005-0000-0000-0000DF4C0000}"/>
    <cellStyle name="Normal 48 2 4 2 3 5 4" xfId="21401" xr:uid="{00000000-0005-0000-0000-0000E04C0000}"/>
    <cellStyle name="Normal 48 2 4 2 3 5 5" xfId="27306" xr:uid="{00000000-0005-0000-0000-0000E14C0000}"/>
    <cellStyle name="Normal 48 2 4 2 3 6" xfId="4473" xr:uid="{00000000-0005-0000-0000-0000E24C0000}"/>
    <cellStyle name="Normal 48 2 4 2 3 6 2" xfId="16249" xr:uid="{00000000-0005-0000-0000-0000E34C0000}"/>
    <cellStyle name="Normal 48 2 4 2 3 6 2 2" xfId="39818" xr:uid="{00000000-0005-0000-0000-0000E44C0000}"/>
    <cellStyle name="Normal 48 2 4 2 3 6 3" xfId="10361" xr:uid="{00000000-0005-0000-0000-0000E54C0000}"/>
    <cellStyle name="Normal 48 2 4 2 3 6 3 2" xfId="33930" xr:uid="{00000000-0005-0000-0000-0000E64C0000}"/>
    <cellStyle name="Normal 48 2 4 2 3 6 4" xfId="22137" xr:uid="{00000000-0005-0000-0000-0000E74C0000}"/>
    <cellStyle name="Normal 48 2 4 2 3 6 5" xfId="28042" xr:uid="{00000000-0005-0000-0000-0000E84C0000}"/>
    <cellStyle name="Normal 48 2 4 2 3 7" xfId="5209" xr:uid="{00000000-0005-0000-0000-0000E94C0000}"/>
    <cellStyle name="Normal 48 2 4 2 3 7 2" xfId="16985" xr:uid="{00000000-0005-0000-0000-0000EA4C0000}"/>
    <cellStyle name="Normal 48 2 4 2 3 7 2 2" xfId="40554" xr:uid="{00000000-0005-0000-0000-0000EB4C0000}"/>
    <cellStyle name="Normal 48 2 4 2 3 7 3" xfId="11097" xr:uid="{00000000-0005-0000-0000-0000EC4C0000}"/>
    <cellStyle name="Normal 48 2 4 2 3 7 3 2" xfId="34666" xr:uid="{00000000-0005-0000-0000-0000ED4C0000}"/>
    <cellStyle name="Normal 48 2 4 2 3 7 4" xfId="22873" xr:uid="{00000000-0005-0000-0000-0000EE4C0000}"/>
    <cellStyle name="Normal 48 2 4 2 3 7 5" xfId="28778" xr:uid="{00000000-0005-0000-0000-0000EF4C0000}"/>
    <cellStyle name="Normal 48 2 4 2 3 8" xfId="5945" xr:uid="{00000000-0005-0000-0000-0000F04C0000}"/>
    <cellStyle name="Normal 48 2 4 2 3 8 2" xfId="17721" xr:uid="{00000000-0005-0000-0000-0000F14C0000}"/>
    <cellStyle name="Normal 48 2 4 2 3 8 2 2" xfId="41290" xr:uid="{00000000-0005-0000-0000-0000F24C0000}"/>
    <cellStyle name="Normal 48 2 4 2 3 8 3" xfId="11833" xr:uid="{00000000-0005-0000-0000-0000F34C0000}"/>
    <cellStyle name="Normal 48 2 4 2 3 8 3 2" xfId="35402" xr:uid="{00000000-0005-0000-0000-0000F44C0000}"/>
    <cellStyle name="Normal 48 2 4 2 3 8 4" xfId="23609" xr:uid="{00000000-0005-0000-0000-0000F54C0000}"/>
    <cellStyle name="Normal 48 2 4 2 3 8 5" xfId="29514" xr:uid="{00000000-0005-0000-0000-0000F64C0000}"/>
    <cellStyle name="Normal 48 2 4 2 3 9" xfId="12569" xr:uid="{00000000-0005-0000-0000-0000F74C0000}"/>
    <cellStyle name="Normal 48 2 4 2 3 9 2" xfId="36138" xr:uid="{00000000-0005-0000-0000-0000F84C0000}"/>
    <cellStyle name="Normal 48 2 4 2 4" xfId="570" xr:uid="{00000000-0005-0000-0000-0000F94C0000}"/>
    <cellStyle name="Normal 48 2 4 2 4 10" xfId="6484" xr:uid="{00000000-0005-0000-0000-0000FA4C0000}"/>
    <cellStyle name="Normal 48 2 4 2 4 10 2" xfId="30053" xr:uid="{00000000-0005-0000-0000-0000FB4C0000}"/>
    <cellStyle name="Normal 48 2 4 2 4 11" xfId="18260" xr:uid="{00000000-0005-0000-0000-0000FC4C0000}"/>
    <cellStyle name="Normal 48 2 4 2 4 12" xfId="24165" xr:uid="{00000000-0005-0000-0000-0000FD4C0000}"/>
    <cellStyle name="Normal 48 2 4 2 4 13" xfId="41829" xr:uid="{00000000-0005-0000-0000-0000FE4C0000}"/>
    <cellStyle name="Normal 48 2 4 2 4 2" xfId="1331" xr:uid="{00000000-0005-0000-0000-0000FF4C0000}"/>
    <cellStyle name="Normal 48 2 4 2 4 2 2" xfId="13108" xr:uid="{00000000-0005-0000-0000-0000004D0000}"/>
    <cellStyle name="Normal 48 2 4 2 4 2 2 2" xfId="36677" xr:uid="{00000000-0005-0000-0000-0000014D0000}"/>
    <cellStyle name="Normal 48 2 4 2 4 2 3" xfId="7220" xr:uid="{00000000-0005-0000-0000-0000024D0000}"/>
    <cellStyle name="Normal 48 2 4 2 4 2 3 2" xfId="30789" xr:uid="{00000000-0005-0000-0000-0000034D0000}"/>
    <cellStyle name="Normal 48 2 4 2 4 2 4" xfId="18996" xr:uid="{00000000-0005-0000-0000-0000044D0000}"/>
    <cellStyle name="Normal 48 2 4 2 4 2 5" xfId="24901" xr:uid="{00000000-0005-0000-0000-0000054D0000}"/>
    <cellStyle name="Normal 48 2 4 2 4 3" xfId="2068" xr:uid="{00000000-0005-0000-0000-0000064D0000}"/>
    <cellStyle name="Normal 48 2 4 2 4 3 2" xfId="13844" xr:uid="{00000000-0005-0000-0000-0000074D0000}"/>
    <cellStyle name="Normal 48 2 4 2 4 3 2 2" xfId="37413" xr:uid="{00000000-0005-0000-0000-0000084D0000}"/>
    <cellStyle name="Normal 48 2 4 2 4 3 3" xfId="7956" xr:uid="{00000000-0005-0000-0000-0000094D0000}"/>
    <cellStyle name="Normal 48 2 4 2 4 3 3 2" xfId="31525" xr:uid="{00000000-0005-0000-0000-00000A4D0000}"/>
    <cellStyle name="Normal 48 2 4 2 4 3 4" xfId="19732" xr:uid="{00000000-0005-0000-0000-00000B4D0000}"/>
    <cellStyle name="Normal 48 2 4 2 4 3 5" xfId="25637" xr:uid="{00000000-0005-0000-0000-00000C4D0000}"/>
    <cellStyle name="Normal 48 2 4 2 4 4" xfId="2804" xr:uid="{00000000-0005-0000-0000-00000D4D0000}"/>
    <cellStyle name="Normal 48 2 4 2 4 4 2" xfId="14580" xr:uid="{00000000-0005-0000-0000-00000E4D0000}"/>
    <cellStyle name="Normal 48 2 4 2 4 4 2 2" xfId="38149" xr:uid="{00000000-0005-0000-0000-00000F4D0000}"/>
    <cellStyle name="Normal 48 2 4 2 4 4 3" xfId="8692" xr:uid="{00000000-0005-0000-0000-0000104D0000}"/>
    <cellStyle name="Normal 48 2 4 2 4 4 3 2" xfId="32261" xr:uid="{00000000-0005-0000-0000-0000114D0000}"/>
    <cellStyle name="Normal 48 2 4 2 4 4 4" xfId="20468" xr:uid="{00000000-0005-0000-0000-0000124D0000}"/>
    <cellStyle name="Normal 48 2 4 2 4 4 5" xfId="26373" xr:uid="{00000000-0005-0000-0000-0000134D0000}"/>
    <cellStyle name="Normal 48 2 4 2 4 5" xfId="3540" xr:uid="{00000000-0005-0000-0000-0000144D0000}"/>
    <cellStyle name="Normal 48 2 4 2 4 5 2" xfId="15316" xr:uid="{00000000-0005-0000-0000-0000154D0000}"/>
    <cellStyle name="Normal 48 2 4 2 4 5 2 2" xfId="38885" xr:uid="{00000000-0005-0000-0000-0000164D0000}"/>
    <cellStyle name="Normal 48 2 4 2 4 5 3" xfId="9428" xr:uid="{00000000-0005-0000-0000-0000174D0000}"/>
    <cellStyle name="Normal 48 2 4 2 4 5 3 2" xfId="32997" xr:uid="{00000000-0005-0000-0000-0000184D0000}"/>
    <cellStyle name="Normal 48 2 4 2 4 5 4" xfId="21204" xr:uid="{00000000-0005-0000-0000-0000194D0000}"/>
    <cellStyle name="Normal 48 2 4 2 4 5 5" xfId="27109" xr:uid="{00000000-0005-0000-0000-00001A4D0000}"/>
    <cellStyle name="Normal 48 2 4 2 4 6" xfId="4276" xr:uid="{00000000-0005-0000-0000-00001B4D0000}"/>
    <cellStyle name="Normal 48 2 4 2 4 6 2" xfId="16052" xr:uid="{00000000-0005-0000-0000-00001C4D0000}"/>
    <cellStyle name="Normal 48 2 4 2 4 6 2 2" xfId="39621" xr:uid="{00000000-0005-0000-0000-00001D4D0000}"/>
    <cellStyle name="Normal 48 2 4 2 4 6 3" xfId="10164" xr:uid="{00000000-0005-0000-0000-00001E4D0000}"/>
    <cellStyle name="Normal 48 2 4 2 4 6 3 2" xfId="33733" xr:uid="{00000000-0005-0000-0000-00001F4D0000}"/>
    <cellStyle name="Normal 48 2 4 2 4 6 4" xfId="21940" xr:uid="{00000000-0005-0000-0000-0000204D0000}"/>
    <cellStyle name="Normal 48 2 4 2 4 6 5" xfId="27845" xr:uid="{00000000-0005-0000-0000-0000214D0000}"/>
    <cellStyle name="Normal 48 2 4 2 4 7" xfId="5012" xr:uid="{00000000-0005-0000-0000-0000224D0000}"/>
    <cellStyle name="Normal 48 2 4 2 4 7 2" xfId="16788" xr:uid="{00000000-0005-0000-0000-0000234D0000}"/>
    <cellStyle name="Normal 48 2 4 2 4 7 2 2" xfId="40357" xr:uid="{00000000-0005-0000-0000-0000244D0000}"/>
    <cellStyle name="Normal 48 2 4 2 4 7 3" xfId="10900" xr:uid="{00000000-0005-0000-0000-0000254D0000}"/>
    <cellStyle name="Normal 48 2 4 2 4 7 3 2" xfId="34469" xr:uid="{00000000-0005-0000-0000-0000264D0000}"/>
    <cellStyle name="Normal 48 2 4 2 4 7 4" xfId="22676" xr:uid="{00000000-0005-0000-0000-0000274D0000}"/>
    <cellStyle name="Normal 48 2 4 2 4 7 5" xfId="28581" xr:uid="{00000000-0005-0000-0000-0000284D0000}"/>
    <cellStyle name="Normal 48 2 4 2 4 8" xfId="5748" xr:uid="{00000000-0005-0000-0000-0000294D0000}"/>
    <cellStyle name="Normal 48 2 4 2 4 8 2" xfId="17524" xr:uid="{00000000-0005-0000-0000-00002A4D0000}"/>
    <cellStyle name="Normal 48 2 4 2 4 8 2 2" xfId="41093" xr:uid="{00000000-0005-0000-0000-00002B4D0000}"/>
    <cellStyle name="Normal 48 2 4 2 4 8 3" xfId="11636" xr:uid="{00000000-0005-0000-0000-00002C4D0000}"/>
    <cellStyle name="Normal 48 2 4 2 4 8 3 2" xfId="35205" xr:uid="{00000000-0005-0000-0000-00002D4D0000}"/>
    <cellStyle name="Normal 48 2 4 2 4 8 4" xfId="23412" xr:uid="{00000000-0005-0000-0000-00002E4D0000}"/>
    <cellStyle name="Normal 48 2 4 2 4 8 5" xfId="29317" xr:uid="{00000000-0005-0000-0000-00002F4D0000}"/>
    <cellStyle name="Normal 48 2 4 2 4 9" xfId="12372" xr:uid="{00000000-0005-0000-0000-0000304D0000}"/>
    <cellStyle name="Normal 48 2 4 2 4 9 2" xfId="35941" xr:uid="{00000000-0005-0000-0000-0000314D0000}"/>
    <cellStyle name="Normal 48 2 4 2 5" xfId="1084" xr:uid="{00000000-0005-0000-0000-0000324D0000}"/>
    <cellStyle name="Normal 48 2 4 2 5 2" xfId="12863" xr:uid="{00000000-0005-0000-0000-0000334D0000}"/>
    <cellStyle name="Normal 48 2 4 2 5 2 2" xfId="36432" xr:uid="{00000000-0005-0000-0000-0000344D0000}"/>
    <cellStyle name="Normal 48 2 4 2 5 3" xfId="6975" xr:uid="{00000000-0005-0000-0000-0000354D0000}"/>
    <cellStyle name="Normal 48 2 4 2 5 3 2" xfId="30544" xr:uid="{00000000-0005-0000-0000-0000364D0000}"/>
    <cellStyle name="Normal 48 2 4 2 5 4" xfId="18751" xr:uid="{00000000-0005-0000-0000-0000374D0000}"/>
    <cellStyle name="Normal 48 2 4 2 5 5" xfId="24656" xr:uid="{00000000-0005-0000-0000-0000384D0000}"/>
    <cellStyle name="Normal 48 2 4 2 6" xfId="1823" xr:uid="{00000000-0005-0000-0000-0000394D0000}"/>
    <cellStyle name="Normal 48 2 4 2 6 2" xfId="13599" xr:uid="{00000000-0005-0000-0000-00003A4D0000}"/>
    <cellStyle name="Normal 48 2 4 2 6 2 2" xfId="37168" xr:uid="{00000000-0005-0000-0000-00003B4D0000}"/>
    <cellStyle name="Normal 48 2 4 2 6 3" xfId="7711" xr:uid="{00000000-0005-0000-0000-00003C4D0000}"/>
    <cellStyle name="Normal 48 2 4 2 6 3 2" xfId="31280" xr:uid="{00000000-0005-0000-0000-00003D4D0000}"/>
    <cellStyle name="Normal 48 2 4 2 6 4" xfId="19487" xr:uid="{00000000-0005-0000-0000-00003E4D0000}"/>
    <cellStyle name="Normal 48 2 4 2 6 5" xfId="25392" xr:uid="{00000000-0005-0000-0000-00003F4D0000}"/>
    <cellStyle name="Normal 48 2 4 2 7" xfId="2559" xr:uid="{00000000-0005-0000-0000-0000404D0000}"/>
    <cellStyle name="Normal 48 2 4 2 7 2" xfId="14335" xr:uid="{00000000-0005-0000-0000-0000414D0000}"/>
    <cellStyle name="Normal 48 2 4 2 7 2 2" xfId="37904" xr:uid="{00000000-0005-0000-0000-0000424D0000}"/>
    <cellStyle name="Normal 48 2 4 2 7 3" xfId="8447" xr:uid="{00000000-0005-0000-0000-0000434D0000}"/>
    <cellStyle name="Normal 48 2 4 2 7 3 2" xfId="32016" xr:uid="{00000000-0005-0000-0000-0000444D0000}"/>
    <cellStyle name="Normal 48 2 4 2 7 4" xfId="20223" xr:uid="{00000000-0005-0000-0000-0000454D0000}"/>
    <cellStyle name="Normal 48 2 4 2 7 5" xfId="26128" xr:uid="{00000000-0005-0000-0000-0000464D0000}"/>
    <cellStyle name="Normal 48 2 4 2 8" xfId="3295" xr:uid="{00000000-0005-0000-0000-0000474D0000}"/>
    <cellStyle name="Normal 48 2 4 2 8 2" xfId="15071" xr:uid="{00000000-0005-0000-0000-0000484D0000}"/>
    <cellStyle name="Normal 48 2 4 2 8 2 2" xfId="38640" xr:uid="{00000000-0005-0000-0000-0000494D0000}"/>
    <cellStyle name="Normal 48 2 4 2 8 3" xfId="9183" xr:uid="{00000000-0005-0000-0000-00004A4D0000}"/>
    <cellStyle name="Normal 48 2 4 2 8 3 2" xfId="32752" xr:uid="{00000000-0005-0000-0000-00004B4D0000}"/>
    <cellStyle name="Normal 48 2 4 2 8 4" xfId="20959" xr:uid="{00000000-0005-0000-0000-00004C4D0000}"/>
    <cellStyle name="Normal 48 2 4 2 8 5" xfId="26864" xr:uid="{00000000-0005-0000-0000-00004D4D0000}"/>
    <cellStyle name="Normal 48 2 4 2 9" xfId="4031" xr:uid="{00000000-0005-0000-0000-00004E4D0000}"/>
    <cellStyle name="Normal 48 2 4 2 9 2" xfId="15807" xr:uid="{00000000-0005-0000-0000-00004F4D0000}"/>
    <cellStyle name="Normal 48 2 4 2 9 2 2" xfId="39376" xr:uid="{00000000-0005-0000-0000-0000504D0000}"/>
    <cellStyle name="Normal 48 2 4 2 9 3" xfId="9919" xr:uid="{00000000-0005-0000-0000-0000514D0000}"/>
    <cellStyle name="Normal 48 2 4 2 9 3 2" xfId="33488" xr:uid="{00000000-0005-0000-0000-0000524D0000}"/>
    <cellStyle name="Normal 48 2 4 2 9 4" xfId="21695" xr:uid="{00000000-0005-0000-0000-0000534D0000}"/>
    <cellStyle name="Normal 48 2 4 2 9 5" xfId="27600" xr:uid="{00000000-0005-0000-0000-0000544D0000}"/>
    <cellStyle name="Normal 48 2 4 3" xfId="263" xr:uid="{00000000-0005-0000-0000-0000554D0000}"/>
    <cellStyle name="Normal 48 2 4 3 10" xfId="4719" xr:uid="{00000000-0005-0000-0000-0000564D0000}"/>
    <cellStyle name="Normal 48 2 4 3 10 2" xfId="16495" xr:uid="{00000000-0005-0000-0000-0000574D0000}"/>
    <cellStyle name="Normal 48 2 4 3 10 2 2" xfId="40064" xr:uid="{00000000-0005-0000-0000-0000584D0000}"/>
    <cellStyle name="Normal 48 2 4 3 10 3" xfId="10607" xr:uid="{00000000-0005-0000-0000-0000594D0000}"/>
    <cellStyle name="Normal 48 2 4 3 10 3 2" xfId="34176" xr:uid="{00000000-0005-0000-0000-00005A4D0000}"/>
    <cellStyle name="Normal 48 2 4 3 10 4" xfId="22383" xr:uid="{00000000-0005-0000-0000-00005B4D0000}"/>
    <cellStyle name="Normal 48 2 4 3 10 5" xfId="28288" xr:uid="{00000000-0005-0000-0000-00005C4D0000}"/>
    <cellStyle name="Normal 48 2 4 3 11" xfId="5455" xr:uid="{00000000-0005-0000-0000-00005D4D0000}"/>
    <cellStyle name="Normal 48 2 4 3 11 2" xfId="17231" xr:uid="{00000000-0005-0000-0000-00005E4D0000}"/>
    <cellStyle name="Normal 48 2 4 3 11 2 2" xfId="40800" xr:uid="{00000000-0005-0000-0000-00005F4D0000}"/>
    <cellStyle name="Normal 48 2 4 3 11 3" xfId="11343" xr:uid="{00000000-0005-0000-0000-0000604D0000}"/>
    <cellStyle name="Normal 48 2 4 3 11 3 2" xfId="34912" xr:uid="{00000000-0005-0000-0000-0000614D0000}"/>
    <cellStyle name="Normal 48 2 4 3 11 4" xfId="23119" xr:uid="{00000000-0005-0000-0000-0000624D0000}"/>
    <cellStyle name="Normal 48 2 4 3 11 5" xfId="29024" xr:uid="{00000000-0005-0000-0000-0000634D0000}"/>
    <cellStyle name="Normal 48 2 4 3 12" xfId="12079" xr:uid="{00000000-0005-0000-0000-0000644D0000}"/>
    <cellStyle name="Normal 48 2 4 3 12 2" xfId="35648" xr:uid="{00000000-0005-0000-0000-0000654D0000}"/>
    <cellStyle name="Normal 48 2 4 3 13" xfId="6191" xr:uid="{00000000-0005-0000-0000-0000664D0000}"/>
    <cellStyle name="Normal 48 2 4 3 13 2" xfId="29760" xr:uid="{00000000-0005-0000-0000-0000674D0000}"/>
    <cellStyle name="Normal 48 2 4 3 14" xfId="17967" xr:uid="{00000000-0005-0000-0000-0000684D0000}"/>
    <cellStyle name="Normal 48 2 4 3 15" xfId="23872" xr:uid="{00000000-0005-0000-0000-0000694D0000}"/>
    <cellStyle name="Normal 48 2 4 3 16" xfId="41536" xr:uid="{00000000-0005-0000-0000-00006A4D0000}"/>
    <cellStyle name="Normal 48 2 4 3 2" xfId="420" xr:uid="{00000000-0005-0000-0000-00006B4D0000}"/>
    <cellStyle name="Normal 48 2 4 3 2 10" xfId="12224" xr:uid="{00000000-0005-0000-0000-00006C4D0000}"/>
    <cellStyle name="Normal 48 2 4 3 2 10 2" xfId="35793" xr:uid="{00000000-0005-0000-0000-00006D4D0000}"/>
    <cellStyle name="Normal 48 2 4 3 2 11" xfId="6336" xr:uid="{00000000-0005-0000-0000-00006E4D0000}"/>
    <cellStyle name="Normal 48 2 4 3 2 11 2" xfId="29905" xr:uid="{00000000-0005-0000-0000-00006F4D0000}"/>
    <cellStyle name="Normal 48 2 4 3 2 12" xfId="18112" xr:uid="{00000000-0005-0000-0000-0000704D0000}"/>
    <cellStyle name="Normal 48 2 4 3 2 13" xfId="24017" xr:uid="{00000000-0005-0000-0000-0000714D0000}"/>
    <cellStyle name="Normal 48 2 4 3 2 14" xfId="41681" xr:uid="{00000000-0005-0000-0000-0000724D0000}"/>
    <cellStyle name="Normal 48 2 4 3 2 2" xfId="865" xr:uid="{00000000-0005-0000-0000-0000734D0000}"/>
    <cellStyle name="Normal 48 2 4 3 2 2 10" xfId="6778" xr:uid="{00000000-0005-0000-0000-0000744D0000}"/>
    <cellStyle name="Normal 48 2 4 3 2 2 10 2" xfId="30347" xr:uid="{00000000-0005-0000-0000-0000754D0000}"/>
    <cellStyle name="Normal 48 2 4 3 2 2 11" xfId="18554" xr:uid="{00000000-0005-0000-0000-0000764D0000}"/>
    <cellStyle name="Normal 48 2 4 3 2 2 12" xfId="24459" xr:uid="{00000000-0005-0000-0000-0000774D0000}"/>
    <cellStyle name="Normal 48 2 4 3 2 2 13" xfId="42123" xr:uid="{00000000-0005-0000-0000-0000784D0000}"/>
    <cellStyle name="Normal 48 2 4 3 2 2 2" xfId="1625" xr:uid="{00000000-0005-0000-0000-0000794D0000}"/>
    <cellStyle name="Normal 48 2 4 3 2 2 2 2" xfId="13402" xr:uid="{00000000-0005-0000-0000-00007A4D0000}"/>
    <cellStyle name="Normal 48 2 4 3 2 2 2 2 2" xfId="36971" xr:uid="{00000000-0005-0000-0000-00007B4D0000}"/>
    <cellStyle name="Normal 48 2 4 3 2 2 2 3" xfId="7514" xr:uid="{00000000-0005-0000-0000-00007C4D0000}"/>
    <cellStyle name="Normal 48 2 4 3 2 2 2 3 2" xfId="31083" xr:uid="{00000000-0005-0000-0000-00007D4D0000}"/>
    <cellStyle name="Normal 48 2 4 3 2 2 2 4" xfId="19290" xr:uid="{00000000-0005-0000-0000-00007E4D0000}"/>
    <cellStyle name="Normal 48 2 4 3 2 2 2 5" xfId="25195" xr:uid="{00000000-0005-0000-0000-00007F4D0000}"/>
    <cellStyle name="Normal 48 2 4 3 2 2 3" xfId="2362" xr:uid="{00000000-0005-0000-0000-0000804D0000}"/>
    <cellStyle name="Normal 48 2 4 3 2 2 3 2" xfId="14138" xr:uid="{00000000-0005-0000-0000-0000814D0000}"/>
    <cellStyle name="Normal 48 2 4 3 2 2 3 2 2" xfId="37707" xr:uid="{00000000-0005-0000-0000-0000824D0000}"/>
    <cellStyle name="Normal 48 2 4 3 2 2 3 3" xfId="8250" xr:uid="{00000000-0005-0000-0000-0000834D0000}"/>
    <cellStyle name="Normal 48 2 4 3 2 2 3 3 2" xfId="31819" xr:uid="{00000000-0005-0000-0000-0000844D0000}"/>
    <cellStyle name="Normal 48 2 4 3 2 2 3 4" xfId="20026" xr:uid="{00000000-0005-0000-0000-0000854D0000}"/>
    <cellStyle name="Normal 48 2 4 3 2 2 3 5" xfId="25931" xr:uid="{00000000-0005-0000-0000-0000864D0000}"/>
    <cellStyle name="Normal 48 2 4 3 2 2 4" xfId="3098" xr:uid="{00000000-0005-0000-0000-0000874D0000}"/>
    <cellStyle name="Normal 48 2 4 3 2 2 4 2" xfId="14874" xr:uid="{00000000-0005-0000-0000-0000884D0000}"/>
    <cellStyle name="Normal 48 2 4 3 2 2 4 2 2" xfId="38443" xr:uid="{00000000-0005-0000-0000-0000894D0000}"/>
    <cellStyle name="Normal 48 2 4 3 2 2 4 3" xfId="8986" xr:uid="{00000000-0005-0000-0000-00008A4D0000}"/>
    <cellStyle name="Normal 48 2 4 3 2 2 4 3 2" xfId="32555" xr:uid="{00000000-0005-0000-0000-00008B4D0000}"/>
    <cellStyle name="Normal 48 2 4 3 2 2 4 4" xfId="20762" xr:uid="{00000000-0005-0000-0000-00008C4D0000}"/>
    <cellStyle name="Normal 48 2 4 3 2 2 4 5" xfId="26667" xr:uid="{00000000-0005-0000-0000-00008D4D0000}"/>
    <cellStyle name="Normal 48 2 4 3 2 2 5" xfId="3834" xr:uid="{00000000-0005-0000-0000-00008E4D0000}"/>
    <cellStyle name="Normal 48 2 4 3 2 2 5 2" xfId="15610" xr:uid="{00000000-0005-0000-0000-00008F4D0000}"/>
    <cellStyle name="Normal 48 2 4 3 2 2 5 2 2" xfId="39179" xr:uid="{00000000-0005-0000-0000-0000904D0000}"/>
    <cellStyle name="Normal 48 2 4 3 2 2 5 3" xfId="9722" xr:uid="{00000000-0005-0000-0000-0000914D0000}"/>
    <cellStyle name="Normal 48 2 4 3 2 2 5 3 2" xfId="33291" xr:uid="{00000000-0005-0000-0000-0000924D0000}"/>
    <cellStyle name="Normal 48 2 4 3 2 2 5 4" xfId="21498" xr:uid="{00000000-0005-0000-0000-0000934D0000}"/>
    <cellStyle name="Normal 48 2 4 3 2 2 5 5" xfId="27403" xr:uid="{00000000-0005-0000-0000-0000944D0000}"/>
    <cellStyle name="Normal 48 2 4 3 2 2 6" xfId="4570" xr:uid="{00000000-0005-0000-0000-0000954D0000}"/>
    <cellStyle name="Normal 48 2 4 3 2 2 6 2" xfId="16346" xr:uid="{00000000-0005-0000-0000-0000964D0000}"/>
    <cellStyle name="Normal 48 2 4 3 2 2 6 2 2" xfId="39915" xr:uid="{00000000-0005-0000-0000-0000974D0000}"/>
    <cellStyle name="Normal 48 2 4 3 2 2 6 3" xfId="10458" xr:uid="{00000000-0005-0000-0000-0000984D0000}"/>
    <cellStyle name="Normal 48 2 4 3 2 2 6 3 2" xfId="34027" xr:uid="{00000000-0005-0000-0000-0000994D0000}"/>
    <cellStyle name="Normal 48 2 4 3 2 2 6 4" xfId="22234" xr:uid="{00000000-0005-0000-0000-00009A4D0000}"/>
    <cellStyle name="Normal 48 2 4 3 2 2 6 5" xfId="28139" xr:uid="{00000000-0005-0000-0000-00009B4D0000}"/>
    <cellStyle name="Normal 48 2 4 3 2 2 7" xfId="5306" xr:uid="{00000000-0005-0000-0000-00009C4D0000}"/>
    <cellStyle name="Normal 48 2 4 3 2 2 7 2" xfId="17082" xr:uid="{00000000-0005-0000-0000-00009D4D0000}"/>
    <cellStyle name="Normal 48 2 4 3 2 2 7 2 2" xfId="40651" xr:uid="{00000000-0005-0000-0000-00009E4D0000}"/>
    <cellStyle name="Normal 48 2 4 3 2 2 7 3" xfId="11194" xr:uid="{00000000-0005-0000-0000-00009F4D0000}"/>
    <cellStyle name="Normal 48 2 4 3 2 2 7 3 2" xfId="34763" xr:uid="{00000000-0005-0000-0000-0000A04D0000}"/>
    <cellStyle name="Normal 48 2 4 3 2 2 7 4" xfId="22970" xr:uid="{00000000-0005-0000-0000-0000A14D0000}"/>
    <cellStyle name="Normal 48 2 4 3 2 2 7 5" xfId="28875" xr:uid="{00000000-0005-0000-0000-0000A24D0000}"/>
    <cellStyle name="Normal 48 2 4 3 2 2 8" xfId="6042" xr:uid="{00000000-0005-0000-0000-0000A34D0000}"/>
    <cellStyle name="Normal 48 2 4 3 2 2 8 2" xfId="17818" xr:uid="{00000000-0005-0000-0000-0000A44D0000}"/>
    <cellStyle name="Normal 48 2 4 3 2 2 8 2 2" xfId="41387" xr:uid="{00000000-0005-0000-0000-0000A54D0000}"/>
    <cellStyle name="Normal 48 2 4 3 2 2 8 3" xfId="11930" xr:uid="{00000000-0005-0000-0000-0000A64D0000}"/>
    <cellStyle name="Normal 48 2 4 3 2 2 8 3 2" xfId="35499" xr:uid="{00000000-0005-0000-0000-0000A74D0000}"/>
    <cellStyle name="Normal 48 2 4 3 2 2 8 4" xfId="23706" xr:uid="{00000000-0005-0000-0000-0000A84D0000}"/>
    <cellStyle name="Normal 48 2 4 3 2 2 8 5" xfId="29611" xr:uid="{00000000-0005-0000-0000-0000A94D0000}"/>
    <cellStyle name="Normal 48 2 4 3 2 2 9" xfId="12666" xr:uid="{00000000-0005-0000-0000-0000AA4D0000}"/>
    <cellStyle name="Normal 48 2 4 3 2 2 9 2" xfId="36235" xr:uid="{00000000-0005-0000-0000-0000AB4D0000}"/>
    <cellStyle name="Normal 48 2 4 3 2 3" xfId="1182" xr:uid="{00000000-0005-0000-0000-0000AC4D0000}"/>
    <cellStyle name="Normal 48 2 4 3 2 3 2" xfId="12960" xr:uid="{00000000-0005-0000-0000-0000AD4D0000}"/>
    <cellStyle name="Normal 48 2 4 3 2 3 2 2" xfId="36529" xr:uid="{00000000-0005-0000-0000-0000AE4D0000}"/>
    <cellStyle name="Normal 48 2 4 3 2 3 3" xfId="7072" xr:uid="{00000000-0005-0000-0000-0000AF4D0000}"/>
    <cellStyle name="Normal 48 2 4 3 2 3 3 2" xfId="30641" xr:uid="{00000000-0005-0000-0000-0000B04D0000}"/>
    <cellStyle name="Normal 48 2 4 3 2 3 4" xfId="18848" xr:uid="{00000000-0005-0000-0000-0000B14D0000}"/>
    <cellStyle name="Normal 48 2 4 3 2 3 5" xfId="24753" xr:uid="{00000000-0005-0000-0000-0000B24D0000}"/>
    <cellStyle name="Normal 48 2 4 3 2 4" xfId="1920" xr:uid="{00000000-0005-0000-0000-0000B34D0000}"/>
    <cellStyle name="Normal 48 2 4 3 2 4 2" xfId="13696" xr:uid="{00000000-0005-0000-0000-0000B44D0000}"/>
    <cellStyle name="Normal 48 2 4 3 2 4 2 2" xfId="37265" xr:uid="{00000000-0005-0000-0000-0000B54D0000}"/>
    <cellStyle name="Normal 48 2 4 3 2 4 3" xfId="7808" xr:uid="{00000000-0005-0000-0000-0000B64D0000}"/>
    <cellStyle name="Normal 48 2 4 3 2 4 3 2" xfId="31377" xr:uid="{00000000-0005-0000-0000-0000B74D0000}"/>
    <cellStyle name="Normal 48 2 4 3 2 4 4" xfId="19584" xr:uid="{00000000-0005-0000-0000-0000B84D0000}"/>
    <cellStyle name="Normal 48 2 4 3 2 4 5" xfId="25489" xr:uid="{00000000-0005-0000-0000-0000B94D0000}"/>
    <cellStyle name="Normal 48 2 4 3 2 5" xfId="2656" xr:uid="{00000000-0005-0000-0000-0000BA4D0000}"/>
    <cellStyle name="Normal 48 2 4 3 2 5 2" xfId="14432" xr:uid="{00000000-0005-0000-0000-0000BB4D0000}"/>
    <cellStyle name="Normal 48 2 4 3 2 5 2 2" xfId="38001" xr:uid="{00000000-0005-0000-0000-0000BC4D0000}"/>
    <cellStyle name="Normal 48 2 4 3 2 5 3" xfId="8544" xr:uid="{00000000-0005-0000-0000-0000BD4D0000}"/>
    <cellStyle name="Normal 48 2 4 3 2 5 3 2" xfId="32113" xr:uid="{00000000-0005-0000-0000-0000BE4D0000}"/>
    <cellStyle name="Normal 48 2 4 3 2 5 4" xfId="20320" xr:uid="{00000000-0005-0000-0000-0000BF4D0000}"/>
    <cellStyle name="Normal 48 2 4 3 2 5 5" xfId="26225" xr:uid="{00000000-0005-0000-0000-0000C04D0000}"/>
    <cellStyle name="Normal 48 2 4 3 2 6" xfId="3392" xr:uid="{00000000-0005-0000-0000-0000C14D0000}"/>
    <cellStyle name="Normal 48 2 4 3 2 6 2" xfId="15168" xr:uid="{00000000-0005-0000-0000-0000C24D0000}"/>
    <cellStyle name="Normal 48 2 4 3 2 6 2 2" xfId="38737" xr:uid="{00000000-0005-0000-0000-0000C34D0000}"/>
    <cellStyle name="Normal 48 2 4 3 2 6 3" xfId="9280" xr:uid="{00000000-0005-0000-0000-0000C44D0000}"/>
    <cellStyle name="Normal 48 2 4 3 2 6 3 2" xfId="32849" xr:uid="{00000000-0005-0000-0000-0000C54D0000}"/>
    <cellStyle name="Normal 48 2 4 3 2 6 4" xfId="21056" xr:uid="{00000000-0005-0000-0000-0000C64D0000}"/>
    <cellStyle name="Normal 48 2 4 3 2 6 5" xfId="26961" xr:uid="{00000000-0005-0000-0000-0000C74D0000}"/>
    <cellStyle name="Normal 48 2 4 3 2 7" xfId="4128" xr:uid="{00000000-0005-0000-0000-0000C84D0000}"/>
    <cellStyle name="Normal 48 2 4 3 2 7 2" xfId="15904" xr:uid="{00000000-0005-0000-0000-0000C94D0000}"/>
    <cellStyle name="Normal 48 2 4 3 2 7 2 2" xfId="39473" xr:uid="{00000000-0005-0000-0000-0000CA4D0000}"/>
    <cellStyle name="Normal 48 2 4 3 2 7 3" xfId="10016" xr:uid="{00000000-0005-0000-0000-0000CB4D0000}"/>
    <cellStyle name="Normal 48 2 4 3 2 7 3 2" xfId="33585" xr:uid="{00000000-0005-0000-0000-0000CC4D0000}"/>
    <cellStyle name="Normal 48 2 4 3 2 7 4" xfId="21792" xr:uid="{00000000-0005-0000-0000-0000CD4D0000}"/>
    <cellStyle name="Normal 48 2 4 3 2 7 5" xfId="27697" xr:uid="{00000000-0005-0000-0000-0000CE4D0000}"/>
    <cellStyle name="Normal 48 2 4 3 2 8" xfId="4864" xr:uid="{00000000-0005-0000-0000-0000CF4D0000}"/>
    <cellStyle name="Normal 48 2 4 3 2 8 2" xfId="16640" xr:uid="{00000000-0005-0000-0000-0000D04D0000}"/>
    <cellStyle name="Normal 48 2 4 3 2 8 2 2" xfId="40209" xr:uid="{00000000-0005-0000-0000-0000D14D0000}"/>
    <cellStyle name="Normal 48 2 4 3 2 8 3" xfId="10752" xr:uid="{00000000-0005-0000-0000-0000D24D0000}"/>
    <cellStyle name="Normal 48 2 4 3 2 8 3 2" xfId="34321" xr:uid="{00000000-0005-0000-0000-0000D34D0000}"/>
    <cellStyle name="Normal 48 2 4 3 2 8 4" xfId="22528" xr:uid="{00000000-0005-0000-0000-0000D44D0000}"/>
    <cellStyle name="Normal 48 2 4 3 2 8 5" xfId="28433" xr:uid="{00000000-0005-0000-0000-0000D54D0000}"/>
    <cellStyle name="Normal 48 2 4 3 2 9" xfId="5600" xr:uid="{00000000-0005-0000-0000-0000D64D0000}"/>
    <cellStyle name="Normal 48 2 4 3 2 9 2" xfId="17376" xr:uid="{00000000-0005-0000-0000-0000D74D0000}"/>
    <cellStyle name="Normal 48 2 4 3 2 9 2 2" xfId="40945" xr:uid="{00000000-0005-0000-0000-0000D84D0000}"/>
    <cellStyle name="Normal 48 2 4 3 2 9 3" xfId="11488" xr:uid="{00000000-0005-0000-0000-0000D94D0000}"/>
    <cellStyle name="Normal 48 2 4 3 2 9 3 2" xfId="35057" xr:uid="{00000000-0005-0000-0000-0000DA4D0000}"/>
    <cellStyle name="Normal 48 2 4 3 2 9 4" xfId="23264" xr:uid="{00000000-0005-0000-0000-0000DB4D0000}"/>
    <cellStyle name="Normal 48 2 4 3 2 9 5" xfId="29169" xr:uid="{00000000-0005-0000-0000-0000DC4D0000}"/>
    <cellStyle name="Normal 48 2 4 3 3" xfId="719" xr:uid="{00000000-0005-0000-0000-0000DD4D0000}"/>
    <cellStyle name="Normal 48 2 4 3 3 10" xfId="6633" xr:uid="{00000000-0005-0000-0000-0000DE4D0000}"/>
    <cellStyle name="Normal 48 2 4 3 3 10 2" xfId="30202" xr:uid="{00000000-0005-0000-0000-0000DF4D0000}"/>
    <cellStyle name="Normal 48 2 4 3 3 11" xfId="18409" xr:uid="{00000000-0005-0000-0000-0000E04D0000}"/>
    <cellStyle name="Normal 48 2 4 3 3 12" xfId="24314" xr:uid="{00000000-0005-0000-0000-0000E14D0000}"/>
    <cellStyle name="Normal 48 2 4 3 3 13" xfId="41978" xr:uid="{00000000-0005-0000-0000-0000E24D0000}"/>
    <cellStyle name="Normal 48 2 4 3 3 2" xfId="1480" xr:uid="{00000000-0005-0000-0000-0000E34D0000}"/>
    <cellStyle name="Normal 48 2 4 3 3 2 2" xfId="13257" xr:uid="{00000000-0005-0000-0000-0000E44D0000}"/>
    <cellStyle name="Normal 48 2 4 3 3 2 2 2" xfId="36826" xr:uid="{00000000-0005-0000-0000-0000E54D0000}"/>
    <cellStyle name="Normal 48 2 4 3 3 2 3" xfId="7369" xr:uid="{00000000-0005-0000-0000-0000E64D0000}"/>
    <cellStyle name="Normal 48 2 4 3 3 2 3 2" xfId="30938" xr:uid="{00000000-0005-0000-0000-0000E74D0000}"/>
    <cellStyle name="Normal 48 2 4 3 3 2 4" xfId="19145" xr:uid="{00000000-0005-0000-0000-0000E84D0000}"/>
    <cellStyle name="Normal 48 2 4 3 3 2 5" xfId="25050" xr:uid="{00000000-0005-0000-0000-0000E94D0000}"/>
    <cellStyle name="Normal 48 2 4 3 3 3" xfId="2217" xr:uid="{00000000-0005-0000-0000-0000EA4D0000}"/>
    <cellStyle name="Normal 48 2 4 3 3 3 2" xfId="13993" xr:uid="{00000000-0005-0000-0000-0000EB4D0000}"/>
    <cellStyle name="Normal 48 2 4 3 3 3 2 2" xfId="37562" xr:uid="{00000000-0005-0000-0000-0000EC4D0000}"/>
    <cellStyle name="Normal 48 2 4 3 3 3 3" xfId="8105" xr:uid="{00000000-0005-0000-0000-0000ED4D0000}"/>
    <cellStyle name="Normal 48 2 4 3 3 3 3 2" xfId="31674" xr:uid="{00000000-0005-0000-0000-0000EE4D0000}"/>
    <cellStyle name="Normal 48 2 4 3 3 3 4" xfId="19881" xr:uid="{00000000-0005-0000-0000-0000EF4D0000}"/>
    <cellStyle name="Normal 48 2 4 3 3 3 5" xfId="25786" xr:uid="{00000000-0005-0000-0000-0000F04D0000}"/>
    <cellStyle name="Normal 48 2 4 3 3 4" xfId="2953" xr:uid="{00000000-0005-0000-0000-0000F14D0000}"/>
    <cellStyle name="Normal 48 2 4 3 3 4 2" xfId="14729" xr:uid="{00000000-0005-0000-0000-0000F24D0000}"/>
    <cellStyle name="Normal 48 2 4 3 3 4 2 2" xfId="38298" xr:uid="{00000000-0005-0000-0000-0000F34D0000}"/>
    <cellStyle name="Normal 48 2 4 3 3 4 3" xfId="8841" xr:uid="{00000000-0005-0000-0000-0000F44D0000}"/>
    <cellStyle name="Normal 48 2 4 3 3 4 3 2" xfId="32410" xr:uid="{00000000-0005-0000-0000-0000F54D0000}"/>
    <cellStyle name="Normal 48 2 4 3 3 4 4" xfId="20617" xr:uid="{00000000-0005-0000-0000-0000F64D0000}"/>
    <cellStyle name="Normal 48 2 4 3 3 4 5" xfId="26522" xr:uid="{00000000-0005-0000-0000-0000F74D0000}"/>
    <cellStyle name="Normal 48 2 4 3 3 5" xfId="3689" xr:uid="{00000000-0005-0000-0000-0000F84D0000}"/>
    <cellStyle name="Normal 48 2 4 3 3 5 2" xfId="15465" xr:uid="{00000000-0005-0000-0000-0000F94D0000}"/>
    <cellStyle name="Normal 48 2 4 3 3 5 2 2" xfId="39034" xr:uid="{00000000-0005-0000-0000-0000FA4D0000}"/>
    <cellStyle name="Normal 48 2 4 3 3 5 3" xfId="9577" xr:uid="{00000000-0005-0000-0000-0000FB4D0000}"/>
    <cellStyle name="Normal 48 2 4 3 3 5 3 2" xfId="33146" xr:uid="{00000000-0005-0000-0000-0000FC4D0000}"/>
    <cellStyle name="Normal 48 2 4 3 3 5 4" xfId="21353" xr:uid="{00000000-0005-0000-0000-0000FD4D0000}"/>
    <cellStyle name="Normal 48 2 4 3 3 5 5" xfId="27258" xr:uid="{00000000-0005-0000-0000-0000FE4D0000}"/>
    <cellStyle name="Normal 48 2 4 3 3 6" xfId="4425" xr:uid="{00000000-0005-0000-0000-0000FF4D0000}"/>
    <cellStyle name="Normal 48 2 4 3 3 6 2" xfId="16201" xr:uid="{00000000-0005-0000-0000-0000004E0000}"/>
    <cellStyle name="Normal 48 2 4 3 3 6 2 2" xfId="39770" xr:uid="{00000000-0005-0000-0000-0000014E0000}"/>
    <cellStyle name="Normal 48 2 4 3 3 6 3" xfId="10313" xr:uid="{00000000-0005-0000-0000-0000024E0000}"/>
    <cellStyle name="Normal 48 2 4 3 3 6 3 2" xfId="33882" xr:uid="{00000000-0005-0000-0000-0000034E0000}"/>
    <cellStyle name="Normal 48 2 4 3 3 6 4" xfId="22089" xr:uid="{00000000-0005-0000-0000-0000044E0000}"/>
    <cellStyle name="Normal 48 2 4 3 3 6 5" xfId="27994" xr:uid="{00000000-0005-0000-0000-0000054E0000}"/>
    <cellStyle name="Normal 48 2 4 3 3 7" xfId="5161" xr:uid="{00000000-0005-0000-0000-0000064E0000}"/>
    <cellStyle name="Normal 48 2 4 3 3 7 2" xfId="16937" xr:uid="{00000000-0005-0000-0000-0000074E0000}"/>
    <cellStyle name="Normal 48 2 4 3 3 7 2 2" xfId="40506" xr:uid="{00000000-0005-0000-0000-0000084E0000}"/>
    <cellStyle name="Normal 48 2 4 3 3 7 3" xfId="11049" xr:uid="{00000000-0005-0000-0000-0000094E0000}"/>
    <cellStyle name="Normal 48 2 4 3 3 7 3 2" xfId="34618" xr:uid="{00000000-0005-0000-0000-00000A4E0000}"/>
    <cellStyle name="Normal 48 2 4 3 3 7 4" xfId="22825" xr:uid="{00000000-0005-0000-0000-00000B4E0000}"/>
    <cellStyle name="Normal 48 2 4 3 3 7 5" xfId="28730" xr:uid="{00000000-0005-0000-0000-00000C4E0000}"/>
    <cellStyle name="Normal 48 2 4 3 3 8" xfId="5897" xr:uid="{00000000-0005-0000-0000-00000D4E0000}"/>
    <cellStyle name="Normal 48 2 4 3 3 8 2" xfId="17673" xr:uid="{00000000-0005-0000-0000-00000E4E0000}"/>
    <cellStyle name="Normal 48 2 4 3 3 8 2 2" xfId="41242" xr:uid="{00000000-0005-0000-0000-00000F4E0000}"/>
    <cellStyle name="Normal 48 2 4 3 3 8 3" xfId="11785" xr:uid="{00000000-0005-0000-0000-0000104E0000}"/>
    <cellStyle name="Normal 48 2 4 3 3 8 3 2" xfId="35354" xr:uid="{00000000-0005-0000-0000-0000114E0000}"/>
    <cellStyle name="Normal 48 2 4 3 3 8 4" xfId="23561" xr:uid="{00000000-0005-0000-0000-0000124E0000}"/>
    <cellStyle name="Normal 48 2 4 3 3 8 5" xfId="29466" xr:uid="{00000000-0005-0000-0000-0000134E0000}"/>
    <cellStyle name="Normal 48 2 4 3 3 9" xfId="12521" xr:uid="{00000000-0005-0000-0000-0000144E0000}"/>
    <cellStyle name="Normal 48 2 4 3 3 9 2" xfId="36090" xr:uid="{00000000-0005-0000-0000-0000154E0000}"/>
    <cellStyle name="Normal 48 2 4 3 4" xfId="571" xr:uid="{00000000-0005-0000-0000-0000164E0000}"/>
    <cellStyle name="Normal 48 2 4 3 4 10" xfId="6485" xr:uid="{00000000-0005-0000-0000-0000174E0000}"/>
    <cellStyle name="Normal 48 2 4 3 4 10 2" xfId="30054" xr:uid="{00000000-0005-0000-0000-0000184E0000}"/>
    <cellStyle name="Normal 48 2 4 3 4 11" xfId="18261" xr:uid="{00000000-0005-0000-0000-0000194E0000}"/>
    <cellStyle name="Normal 48 2 4 3 4 12" xfId="24166" xr:uid="{00000000-0005-0000-0000-00001A4E0000}"/>
    <cellStyle name="Normal 48 2 4 3 4 13" xfId="41830" xr:uid="{00000000-0005-0000-0000-00001B4E0000}"/>
    <cellStyle name="Normal 48 2 4 3 4 2" xfId="1332" xr:uid="{00000000-0005-0000-0000-00001C4E0000}"/>
    <cellStyle name="Normal 48 2 4 3 4 2 2" xfId="13109" xr:uid="{00000000-0005-0000-0000-00001D4E0000}"/>
    <cellStyle name="Normal 48 2 4 3 4 2 2 2" xfId="36678" xr:uid="{00000000-0005-0000-0000-00001E4E0000}"/>
    <cellStyle name="Normal 48 2 4 3 4 2 3" xfId="7221" xr:uid="{00000000-0005-0000-0000-00001F4E0000}"/>
    <cellStyle name="Normal 48 2 4 3 4 2 3 2" xfId="30790" xr:uid="{00000000-0005-0000-0000-0000204E0000}"/>
    <cellStyle name="Normal 48 2 4 3 4 2 4" xfId="18997" xr:uid="{00000000-0005-0000-0000-0000214E0000}"/>
    <cellStyle name="Normal 48 2 4 3 4 2 5" xfId="24902" xr:uid="{00000000-0005-0000-0000-0000224E0000}"/>
    <cellStyle name="Normal 48 2 4 3 4 3" xfId="2069" xr:uid="{00000000-0005-0000-0000-0000234E0000}"/>
    <cellStyle name="Normal 48 2 4 3 4 3 2" xfId="13845" xr:uid="{00000000-0005-0000-0000-0000244E0000}"/>
    <cellStyle name="Normal 48 2 4 3 4 3 2 2" xfId="37414" xr:uid="{00000000-0005-0000-0000-0000254E0000}"/>
    <cellStyle name="Normal 48 2 4 3 4 3 3" xfId="7957" xr:uid="{00000000-0005-0000-0000-0000264E0000}"/>
    <cellStyle name="Normal 48 2 4 3 4 3 3 2" xfId="31526" xr:uid="{00000000-0005-0000-0000-0000274E0000}"/>
    <cellStyle name="Normal 48 2 4 3 4 3 4" xfId="19733" xr:uid="{00000000-0005-0000-0000-0000284E0000}"/>
    <cellStyle name="Normal 48 2 4 3 4 3 5" xfId="25638" xr:uid="{00000000-0005-0000-0000-0000294E0000}"/>
    <cellStyle name="Normal 48 2 4 3 4 4" xfId="2805" xr:uid="{00000000-0005-0000-0000-00002A4E0000}"/>
    <cellStyle name="Normal 48 2 4 3 4 4 2" xfId="14581" xr:uid="{00000000-0005-0000-0000-00002B4E0000}"/>
    <cellStyle name="Normal 48 2 4 3 4 4 2 2" xfId="38150" xr:uid="{00000000-0005-0000-0000-00002C4E0000}"/>
    <cellStyle name="Normal 48 2 4 3 4 4 3" xfId="8693" xr:uid="{00000000-0005-0000-0000-00002D4E0000}"/>
    <cellStyle name="Normal 48 2 4 3 4 4 3 2" xfId="32262" xr:uid="{00000000-0005-0000-0000-00002E4E0000}"/>
    <cellStyle name="Normal 48 2 4 3 4 4 4" xfId="20469" xr:uid="{00000000-0005-0000-0000-00002F4E0000}"/>
    <cellStyle name="Normal 48 2 4 3 4 4 5" xfId="26374" xr:uid="{00000000-0005-0000-0000-0000304E0000}"/>
    <cellStyle name="Normal 48 2 4 3 4 5" xfId="3541" xr:uid="{00000000-0005-0000-0000-0000314E0000}"/>
    <cellStyle name="Normal 48 2 4 3 4 5 2" xfId="15317" xr:uid="{00000000-0005-0000-0000-0000324E0000}"/>
    <cellStyle name="Normal 48 2 4 3 4 5 2 2" xfId="38886" xr:uid="{00000000-0005-0000-0000-0000334E0000}"/>
    <cellStyle name="Normal 48 2 4 3 4 5 3" xfId="9429" xr:uid="{00000000-0005-0000-0000-0000344E0000}"/>
    <cellStyle name="Normal 48 2 4 3 4 5 3 2" xfId="32998" xr:uid="{00000000-0005-0000-0000-0000354E0000}"/>
    <cellStyle name="Normal 48 2 4 3 4 5 4" xfId="21205" xr:uid="{00000000-0005-0000-0000-0000364E0000}"/>
    <cellStyle name="Normal 48 2 4 3 4 5 5" xfId="27110" xr:uid="{00000000-0005-0000-0000-0000374E0000}"/>
    <cellStyle name="Normal 48 2 4 3 4 6" xfId="4277" xr:uid="{00000000-0005-0000-0000-0000384E0000}"/>
    <cellStyle name="Normal 48 2 4 3 4 6 2" xfId="16053" xr:uid="{00000000-0005-0000-0000-0000394E0000}"/>
    <cellStyle name="Normal 48 2 4 3 4 6 2 2" xfId="39622" xr:uid="{00000000-0005-0000-0000-00003A4E0000}"/>
    <cellStyle name="Normal 48 2 4 3 4 6 3" xfId="10165" xr:uid="{00000000-0005-0000-0000-00003B4E0000}"/>
    <cellStyle name="Normal 48 2 4 3 4 6 3 2" xfId="33734" xr:uid="{00000000-0005-0000-0000-00003C4E0000}"/>
    <cellStyle name="Normal 48 2 4 3 4 6 4" xfId="21941" xr:uid="{00000000-0005-0000-0000-00003D4E0000}"/>
    <cellStyle name="Normal 48 2 4 3 4 6 5" xfId="27846" xr:uid="{00000000-0005-0000-0000-00003E4E0000}"/>
    <cellStyle name="Normal 48 2 4 3 4 7" xfId="5013" xr:uid="{00000000-0005-0000-0000-00003F4E0000}"/>
    <cellStyle name="Normal 48 2 4 3 4 7 2" xfId="16789" xr:uid="{00000000-0005-0000-0000-0000404E0000}"/>
    <cellStyle name="Normal 48 2 4 3 4 7 2 2" xfId="40358" xr:uid="{00000000-0005-0000-0000-0000414E0000}"/>
    <cellStyle name="Normal 48 2 4 3 4 7 3" xfId="10901" xr:uid="{00000000-0005-0000-0000-0000424E0000}"/>
    <cellStyle name="Normal 48 2 4 3 4 7 3 2" xfId="34470" xr:uid="{00000000-0005-0000-0000-0000434E0000}"/>
    <cellStyle name="Normal 48 2 4 3 4 7 4" xfId="22677" xr:uid="{00000000-0005-0000-0000-0000444E0000}"/>
    <cellStyle name="Normal 48 2 4 3 4 7 5" xfId="28582" xr:uid="{00000000-0005-0000-0000-0000454E0000}"/>
    <cellStyle name="Normal 48 2 4 3 4 8" xfId="5749" xr:uid="{00000000-0005-0000-0000-0000464E0000}"/>
    <cellStyle name="Normal 48 2 4 3 4 8 2" xfId="17525" xr:uid="{00000000-0005-0000-0000-0000474E0000}"/>
    <cellStyle name="Normal 48 2 4 3 4 8 2 2" xfId="41094" xr:uid="{00000000-0005-0000-0000-0000484E0000}"/>
    <cellStyle name="Normal 48 2 4 3 4 8 3" xfId="11637" xr:uid="{00000000-0005-0000-0000-0000494E0000}"/>
    <cellStyle name="Normal 48 2 4 3 4 8 3 2" xfId="35206" xr:uid="{00000000-0005-0000-0000-00004A4E0000}"/>
    <cellStyle name="Normal 48 2 4 3 4 8 4" xfId="23413" xr:uid="{00000000-0005-0000-0000-00004B4E0000}"/>
    <cellStyle name="Normal 48 2 4 3 4 8 5" xfId="29318" xr:uid="{00000000-0005-0000-0000-00004C4E0000}"/>
    <cellStyle name="Normal 48 2 4 3 4 9" xfId="12373" xr:uid="{00000000-0005-0000-0000-00004D4E0000}"/>
    <cellStyle name="Normal 48 2 4 3 4 9 2" xfId="35942" xr:uid="{00000000-0005-0000-0000-00004E4E0000}"/>
    <cellStyle name="Normal 48 2 4 3 5" xfId="1036" xr:uid="{00000000-0005-0000-0000-00004F4E0000}"/>
    <cellStyle name="Normal 48 2 4 3 5 2" xfId="12815" xr:uid="{00000000-0005-0000-0000-0000504E0000}"/>
    <cellStyle name="Normal 48 2 4 3 5 2 2" xfId="36384" xr:uid="{00000000-0005-0000-0000-0000514E0000}"/>
    <cellStyle name="Normal 48 2 4 3 5 3" xfId="6927" xr:uid="{00000000-0005-0000-0000-0000524E0000}"/>
    <cellStyle name="Normal 48 2 4 3 5 3 2" xfId="30496" xr:uid="{00000000-0005-0000-0000-0000534E0000}"/>
    <cellStyle name="Normal 48 2 4 3 5 4" xfId="18703" xr:uid="{00000000-0005-0000-0000-0000544E0000}"/>
    <cellStyle name="Normal 48 2 4 3 5 5" xfId="24608" xr:uid="{00000000-0005-0000-0000-0000554E0000}"/>
    <cellStyle name="Normal 48 2 4 3 6" xfId="1775" xr:uid="{00000000-0005-0000-0000-0000564E0000}"/>
    <cellStyle name="Normal 48 2 4 3 6 2" xfId="13551" xr:uid="{00000000-0005-0000-0000-0000574E0000}"/>
    <cellStyle name="Normal 48 2 4 3 6 2 2" xfId="37120" xr:uid="{00000000-0005-0000-0000-0000584E0000}"/>
    <cellStyle name="Normal 48 2 4 3 6 3" xfId="7663" xr:uid="{00000000-0005-0000-0000-0000594E0000}"/>
    <cellStyle name="Normal 48 2 4 3 6 3 2" xfId="31232" xr:uid="{00000000-0005-0000-0000-00005A4E0000}"/>
    <cellStyle name="Normal 48 2 4 3 6 4" xfId="19439" xr:uid="{00000000-0005-0000-0000-00005B4E0000}"/>
    <cellStyle name="Normal 48 2 4 3 6 5" xfId="25344" xr:uid="{00000000-0005-0000-0000-00005C4E0000}"/>
    <cellStyle name="Normal 48 2 4 3 7" xfId="2511" xr:uid="{00000000-0005-0000-0000-00005D4E0000}"/>
    <cellStyle name="Normal 48 2 4 3 7 2" xfId="14287" xr:uid="{00000000-0005-0000-0000-00005E4E0000}"/>
    <cellStyle name="Normal 48 2 4 3 7 2 2" xfId="37856" xr:uid="{00000000-0005-0000-0000-00005F4E0000}"/>
    <cellStyle name="Normal 48 2 4 3 7 3" xfId="8399" xr:uid="{00000000-0005-0000-0000-0000604E0000}"/>
    <cellStyle name="Normal 48 2 4 3 7 3 2" xfId="31968" xr:uid="{00000000-0005-0000-0000-0000614E0000}"/>
    <cellStyle name="Normal 48 2 4 3 7 4" xfId="20175" xr:uid="{00000000-0005-0000-0000-0000624E0000}"/>
    <cellStyle name="Normal 48 2 4 3 7 5" xfId="26080" xr:uid="{00000000-0005-0000-0000-0000634E0000}"/>
    <cellStyle name="Normal 48 2 4 3 8" xfId="3247" xr:uid="{00000000-0005-0000-0000-0000644E0000}"/>
    <cellStyle name="Normal 48 2 4 3 8 2" xfId="15023" xr:uid="{00000000-0005-0000-0000-0000654E0000}"/>
    <cellStyle name="Normal 48 2 4 3 8 2 2" xfId="38592" xr:uid="{00000000-0005-0000-0000-0000664E0000}"/>
    <cellStyle name="Normal 48 2 4 3 8 3" xfId="9135" xr:uid="{00000000-0005-0000-0000-0000674E0000}"/>
    <cellStyle name="Normal 48 2 4 3 8 3 2" xfId="32704" xr:uid="{00000000-0005-0000-0000-0000684E0000}"/>
    <cellStyle name="Normal 48 2 4 3 8 4" xfId="20911" xr:uid="{00000000-0005-0000-0000-0000694E0000}"/>
    <cellStyle name="Normal 48 2 4 3 8 5" xfId="26816" xr:uid="{00000000-0005-0000-0000-00006A4E0000}"/>
    <cellStyle name="Normal 48 2 4 3 9" xfId="3983" xr:uid="{00000000-0005-0000-0000-00006B4E0000}"/>
    <cellStyle name="Normal 48 2 4 3 9 2" xfId="15759" xr:uid="{00000000-0005-0000-0000-00006C4E0000}"/>
    <cellStyle name="Normal 48 2 4 3 9 2 2" xfId="39328" xr:uid="{00000000-0005-0000-0000-00006D4E0000}"/>
    <cellStyle name="Normal 48 2 4 3 9 3" xfId="9871" xr:uid="{00000000-0005-0000-0000-00006E4E0000}"/>
    <cellStyle name="Normal 48 2 4 3 9 3 2" xfId="33440" xr:uid="{00000000-0005-0000-0000-00006F4E0000}"/>
    <cellStyle name="Normal 48 2 4 3 9 4" xfId="21647" xr:uid="{00000000-0005-0000-0000-0000704E0000}"/>
    <cellStyle name="Normal 48 2 4 3 9 5" xfId="27552" xr:uid="{00000000-0005-0000-0000-0000714E0000}"/>
    <cellStyle name="Normal 48 2 4 4" xfId="418" xr:uid="{00000000-0005-0000-0000-0000724E0000}"/>
    <cellStyle name="Normal 48 2 4 4 10" xfId="12222" xr:uid="{00000000-0005-0000-0000-0000734E0000}"/>
    <cellStyle name="Normal 48 2 4 4 10 2" xfId="35791" xr:uid="{00000000-0005-0000-0000-0000744E0000}"/>
    <cellStyle name="Normal 48 2 4 4 11" xfId="6334" xr:uid="{00000000-0005-0000-0000-0000754E0000}"/>
    <cellStyle name="Normal 48 2 4 4 11 2" xfId="29903" xr:uid="{00000000-0005-0000-0000-0000764E0000}"/>
    <cellStyle name="Normal 48 2 4 4 12" xfId="18110" xr:uid="{00000000-0005-0000-0000-0000774E0000}"/>
    <cellStyle name="Normal 48 2 4 4 13" xfId="24015" xr:uid="{00000000-0005-0000-0000-0000784E0000}"/>
    <cellStyle name="Normal 48 2 4 4 14" xfId="41679" xr:uid="{00000000-0005-0000-0000-0000794E0000}"/>
    <cellStyle name="Normal 48 2 4 4 2" xfId="863" xr:uid="{00000000-0005-0000-0000-00007A4E0000}"/>
    <cellStyle name="Normal 48 2 4 4 2 10" xfId="6776" xr:uid="{00000000-0005-0000-0000-00007B4E0000}"/>
    <cellStyle name="Normal 48 2 4 4 2 10 2" xfId="30345" xr:uid="{00000000-0005-0000-0000-00007C4E0000}"/>
    <cellStyle name="Normal 48 2 4 4 2 11" xfId="18552" xr:uid="{00000000-0005-0000-0000-00007D4E0000}"/>
    <cellStyle name="Normal 48 2 4 4 2 12" xfId="24457" xr:uid="{00000000-0005-0000-0000-00007E4E0000}"/>
    <cellStyle name="Normal 48 2 4 4 2 13" xfId="42121" xr:uid="{00000000-0005-0000-0000-00007F4E0000}"/>
    <cellStyle name="Normal 48 2 4 4 2 2" xfId="1623" xr:uid="{00000000-0005-0000-0000-0000804E0000}"/>
    <cellStyle name="Normal 48 2 4 4 2 2 2" xfId="13400" xr:uid="{00000000-0005-0000-0000-0000814E0000}"/>
    <cellStyle name="Normal 48 2 4 4 2 2 2 2" xfId="36969" xr:uid="{00000000-0005-0000-0000-0000824E0000}"/>
    <cellStyle name="Normal 48 2 4 4 2 2 3" xfId="7512" xr:uid="{00000000-0005-0000-0000-0000834E0000}"/>
    <cellStyle name="Normal 48 2 4 4 2 2 3 2" xfId="31081" xr:uid="{00000000-0005-0000-0000-0000844E0000}"/>
    <cellStyle name="Normal 48 2 4 4 2 2 4" xfId="19288" xr:uid="{00000000-0005-0000-0000-0000854E0000}"/>
    <cellStyle name="Normal 48 2 4 4 2 2 5" xfId="25193" xr:uid="{00000000-0005-0000-0000-0000864E0000}"/>
    <cellStyle name="Normal 48 2 4 4 2 3" xfId="2360" xr:uid="{00000000-0005-0000-0000-0000874E0000}"/>
    <cellStyle name="Normal 48 2 4 4 2 3 2" xfId="14136" xr:uid="{00000000-0005-0000-0000-0000884E0000}"/>
    <cellStyle name="Normal 48 2 4 4 2 3 2 2" xfId="37705" xr:uid="{00000000-0005-0000-0000-0000894E0000}"/>
    <cellStyle name="Normal 48 2 4 4 2 3 3" xfId="8248" xr:uid="{00000000-0005-0000-0000-00008A4E0000}"/>
    <cellStyle name="Normal 48 2 4 4 2 3 3 2" xfId="31817" xr:uid="{00000000-0005-0000-0000-00008B4E0000}"/>
    <cellStyle name="Normal 48 2 4 4 2 3 4" xfId="20024" xr:uid="{00000000-0005-0000-0000-00008C4E0000}"/>
    <cellStyle name="Normal 48 2 4 4 2 3 5" xfId="25929" xr:uid="{00000000-0005-0000-0000-00008D4E0000}"/>
    <cellStyle name="Normal 48 2 4 4 2 4" xfId="3096" xr:uid="{00000000-0005-0000-0000-00008E4E0000}"/>
    <cellStyle name="Normal 48 2 4 4 2 4 2" xfId="14872" xr:uid="{00000000-0005-0000-0000-00008F4E0000}"/>
    <cellStyle name="Normal 48 2 4 4 2 4 2 2" xfId="38441" xr:uid="{00000000-0005-0000-0000-0000904E0000}"/>
    <cellStyle name="Normal 48 2 4 4 2 4 3" xfId="8984" xr:uid="{00000000-0005-0000-0000-0000914E0000}"/>
    <cellStyle name="Normal 48 2 4 4 2 4 3 2" xfId="32553" xr:uid="{00000000-0005-0000-0000-0000924E0000}"/>
    <cellStyle name="Normal 48 2 4 4 2 4 4" xfId="20760" xr:uid="{00000000-0005-0000-0000-0000934E0000}"/>
    <cellStyle name="Normal 48 2 4 4 2 4 5" xfId="26665" xr:uid="{00000000-0005-0000-0000-0000944E0000}"/>
    <cellStyle name="Normal 48 2 4 4 2 5" xfId="3832" xr:uid="{00000000-0005-0000-0000-0000954E0000}"/>
    <cellStyle name="Normal 48 2 4 4 2 5 2" xfId="15608" xr:uid="{00000000-0005-0000-0000-0000964E0000}"/>
    <cellStyle name="Normal 48 2 4 4 2 5 2 2" xfId="39177" xr:uid="{00000000-0005-0000-0000-0000974E0000}"/>
    <cellStyle name="Normal 48 2 4 4 2 5 3" xfId="9720" xr:uid="{00000000-0005-0000-0000-0000984E0000}"/>
    <cellStyle name="Normal 48 2 4 4 2 5 3 2" xfId="33289" xr:uid="{00000000-0005-0000-0000-0000994E0000}"/>
    <cellStyle name="Normal 48 2 4 4 2 5 4" xfId="21496" xr:uid="{00000000-0005-0000-0000-00009A4E0000}"/>
    <cellStyle name="Normal 48 2 4 4 2 5 5" xfId="27401" xr:uid="{00000000-0005-0000-0000-00009B4E0000}"/>
    <cellStyle name="Normal 48 2 4 4 2 6" xfId="4568" xr:uid="{00000000-0005-0000-0000-00009C4E0000}"/>
    <cellStyle name="Normal 48 2 4 4 2 6 2" xfId="16344" xr:uid="{00000000-0005-0000-0000-00009D4E0000}"/>
    <cellStyle name="Normal 48 2 4 4 2 6 2 2" xfId="39913" xr:uid="{00000000-0005-0000-0000-00009E4E0000}"/>
    <cellStyle name="Normal 48 2 4 4 2 6 3" xfId="10456" xr:uid="{00000000-0005-0000-0000-00009F4E0000}"/>
    <cellStyle name="Normal 48 2 4 4 2 6 3 2" xfId="34025" xr:uid="{00000000-0005-0000-0000-0000A04E0000}"/>
    <cellStyle name="Normal 48 2 4 4 2 6 4" xfId="22232" xr:uid="{00000000-0005-0000-0000-0000A14E0000}"/>
    <cellStyle name="Normal 48 2 4 4 2 6 5" xfId="28137" xr:uid="{00000000-0005-0000-0000-0000A24E0000}"/>
    <cellStyle name="Normal 48 2 4 4 2 7" xfId="5304" xr:uid="{00000000-0005-0000-0000-0000A34E0000}"/>
    <cellStyle name="Normal 48 2 4 4 2 7 2" xfId="17080" xr:uid="{00000000-0005-0000-0000-0000A44E0000}"/>
    <cellStyle name="Normal 48 2 4 4 2 7 2 2" xfId="40649" xr:uid="{00000000-0005-0000-0000-0000A54E0000}"/>
    <cellStyle name="Normal 48 2 4 4 2 7 3" xfId="11192" xr:uid="{00000000-0005-0000-0000-0000A64E0000}"/>
    <cellStyle name="Normal 48 2 4 4 2 7 3 2" xfId="34761" xr:uid="{00000000-0005-0000-0000-0000A74E0000}"/>
    <cellStyle name="Normal 48 2 4 4 2 7 4" xfId="22968" xr:uid="{00000000-0005-0000-0000-0000A84E0000}"/>
    <cellStyle name="Normal 48 2 4 4 2 7 5" xfId="28873" xr:uid="{00000000-0005-0000-0000-0000A94E0000}"/>
    <cellStyle name="Normal 48 2 4 4 2 8" xfId="6040" xr:uid="{00000000-0005-0000-0000-0000AA4E0000}"/>
    <cellStyle name="Normal 48 2 4 4 2 8 2" xfId="17816" xr:uid="{00000000-0005-0000-0000-0000AB4E0000}"/>
    <cellStyle name="Normal 48 2 4 4 2 8 2 2" xfId="41385" xr:uid="{00000000-0005-0000-0000-0000AC4E0000}"/>
    <cellStyle name="Normal 48 2 4 4 2 8 3" xfId="11928" xr:uid="{00000000-0005-0000-0000-0000AD4E0000}"/>
    <cellStyle name="Normal 48 2 4 4 2 8 3 2" xfId="35497" xr:uid="{00000000-0005-0000-0000-0000AE4E0000}"/>
    <cellStyle name="Normal 48 2 4 4 2 8 4" xfId="23704" xr:uid="{00000000-0005-0000-0000-0000AF4E0000}"/>
    <cellStyle name="Normal 48 2 4 4 2 8 5" xfId="29609" xr:uid="{00000000-0005-0000-0000-0000B04E0000}"/>
    <cellStyle name="Normal 48 2 4 4 2 9" xfId="12664" xr:uid="{00000000-0005-0000-0000-0000B14E0000}"/>
    <cellStyle name="Normal 48 2 4 4 2 9 2" xfId="36233" xr:uid="{00000000-0005-0000-0000-0000B24E0000}"/>
    <cellStyle name="Normal 48 2 4 4 3" xfId="1180" xr:uid="{00000000-0005-0000-0000-0000B34E0000}"/>
    <cellStyle name="Normal 48 2 4 4 3 2" xfId="12958" xr:uid="{00000000-0005-0000-0000-0000B44E0000}"/>
    <cellStyle name="Normal 48 2 4 4 3 2 2" xfId="36527" xr:uid="{00000000-0005-0000-0000-0000B54E0000}"/>
    <cellStyle name="Normal 48 2 4 4 3 3" xfId="7070" xr:uid="{00000000-0005-0000-0000-0000B64E0000}"/>
    <cellStyle name="Normal 48 2 4 4 3 3 2" xfId="30639" xr:uid="{00000000-0005-0000-0000-0000B74E0000}"/>
    <cellStyle name="Normal 48 2 4 4 3 4" xfId="18846" xr:uid="{00000000-0005-0000-0000-0000B84E0000}"/>
    <cellStyle name="Normal 48 2 4 4 3 5" xfId="24751" xr:uid="{00000000-0005-0000-0000-0000B94E0000}"/>
    <cellStyle name="Normal 48 2 4 4 4" xfId="1918" xr:uid="{00000000-0005-0000-0000-0000BA4E0000}"/>
    <cellStyle name="Normal 48 2 4 4 4 2" xfId="13694" xr:uid="{00000000-0005-0000-0000-0000BB4E0000}"/>
    <cellStyle name="Normal 48 2 4 4 4 2 2" xfId="37263" xr:uid="{00000000-0005-0000-0000-0000BC4E0000}"/>
    <cellStyle name="Normal 48 2 4 4 4 3" xfId="7806" xr:uid="{00000000-0005-0000-0000-0000BD4E0000}"/>
    <cellStyle name="Normal 48 2 4 4 4 3 2" xfId="31375" xr:uid="{00000000-0005-0000-0000-0000BE4E0000}"/>
    <cellStyle name="Normal 48 2 4 4 4 4" xfId="19582" xr:uid="{00000000-0005-0000-0000-0000BF4E0000}"/>
    <cellStyle name="Normal 48 2 4 4 4 5" xfId="25487" xr:uid="{00000000-0005-0000-0000-0000C04E0000}"/>
    <cellStyle name="Normal 48 2 4 4 5" xfId="2654" xr:uid="{00000000-0005-0000-0000-0000C14E0000}"/>
    <cellStyle name="Normal 48 2 4 4 5 2" xfId="14430" xr:uid="{00000000-0005-0000-0000-0000C24E0000}"/>
    <cellStyle name="Normal 48 2 4 4 5 2 2" xfId="37999" xr:uid="{00000000-0005-0000-0000-0000C34E0000}"/>
    <cellStyle name="Normal 48 2 4 4 5 3" xfId="8542" xr:uid="{00000000-0005-0000-0000-0000C44E0000}"/>
    <cellStyle name="Normal 48 2 4 4 5 3 2" xfId="32111" xr:uid="{00000000-0005-0000-0000-0000C54E0000}"/>
    <cellStyle name="Normal 48 2 4 4 5 4" xfId="20318" xr:uid="{00000000-0005-0000-0000-0000C64E0000}"/>
    <cellStyle name="Normal 48 2 4 4 5 5" xfId="26223" xr:uid="{00000000-0005-0000-0000-0000C74E0000}"/>
    <cellStyle name="Normal 48 2 4 4 6" xfId="3390" xr:uid="{00000000-0005-0000-0000-0000C84E0000}"/>
    <cellStyle name="Normal 48 2 4 4 6 2" xfId="15166" xr:uid="{00000000-0005-0000-0000-0000C94E0000}"/>
    <cellStyle name="Normal 48 2 4 4 6 2 2" xfId="38735" xr:uid="{00000000-0005-0000-0000-0000CA4E0000}"/>
    <cellStyle name="Normal 48 2 4 4 6 3" xfId="9278" xr:uid="{00000000-0005-0000-0000-0000CB4E0000}"/>
    <cellStyle name="Normal 48 2 4 4 6 3 2" xfId="32847" xr:uid="{00000000-0005-0000-0000-0000CC4E0000}"/>
    <cellStyle name="Normal 48 2 4 4 6 4" xfId="21054" xr:uid="{00000000-0005-0000-0000-0000CD4E0000}"/>
    <cellStyle name="Normal 48 2 4 4 6 5" xfId="26959" xr:uid="{00000000-0005-0000-0000-0000CE4E0000}"/>
    <cellStyle name="Normal 48 2 4 4 7" xfId="4126" xr:uid="{00000000-0005-0000-0000-0000CF4E0000}"/>
    <cellStyle name="Normal 48 2 4 4 7 2" xfId="15902" xr:uid="{00000000-0005-0000-0000-0000D04E0000}"/>
    <cellStyle name="Normal 48 2 4 4 7 2 2" xfId="39471" xr:uid="{00000000-0005-0000-0000-0000D14E0000}"/>
    <cellStyle name="Normal 48 2 4 4 7 3" xfId="10014" xr:uid="{00000000-0005-0000-0000-0000D24E0000}"/>
    <cellStyle name="Normal 48 2 4 4 7 3 2" xfId="33583" xr:uid="{00000000-0005-0000-0000-0000D34E0000}"/>
    <cellStyle name="Normal 48 2 4 4 7 4" xfId="21790" xr:uid="{00000000-0005-0000-0000-0000D44E0000}"/>
    <cellStyle name="Normal 48 2 4 4 7 5" xfId="27695" xr:uid="{00000000-0005-0000-0000-0000D54E0000}"/>
    <cellStyle name="Normal 48 2 4 4 8" xfId="4862" xr:uid="{00000000-0005-0000-0000-0000D64E0000}"/>
    <cellStyle name="Normal 48 2 4 4 8 2" xfId="16638" xr:uid="{00000000-0005-0000-0000-0000D74E0000}"/>
    <cellStyle name="Normal 48 2 4 4 8 2 2" xfId="40207" xr:uid="{00000000-0005-0000-0000-0000D84E0000}"/>
    <cellStyle name="Normal 48 2 4 4 8 3" xfId="10750" xr:uid="{00000000-0005-0000-0000-0000D94E0000}"/>
    <cellStyle name="Normal 48 2 4 4 8 3 2" xfId="34319" xr:uid="{00000000-0005-0000-0000-0000DA4E0000}"/>
    <cellStyle name="Normal 48 2 4 4 8 4" xfId="22526" xr:uid="{00000000-0005-0000-0000-0000DB4E0000}"/>
    <cellStyle name="Normal 48 2 4 4 8 5" xfId="28431" xr:uid="{00000000-0005-0000-0000-0000DC4E0000}"/>
    <cellStyle name="Normal 48 2 4 4 9" xfId="5598" xr:uid="{00000000-0005-0000-0000-0000DD4E0000}"/>
    <cellStyle name="Normal 48 2 4 4 9 2" xfId="17374" xr:uid="{00000000-0005-0000-0000-0000DE4E0000}"/>
    <cellStyle name="Normal 48 2 4 4 9 2 2" xfId="40943" xr:uid="{00000000-0005-0000-0000-0000DF4E0000}"/>
    <cellStyle name="Normal 48 2 4 4 9 3" xfId="11486" xr:uid="{00000000-0005-0000-0000-0000E04E0000}"/>
    <cellStyle name="Normal 48 2 4 4 9 3 2" xfId="35055" xr:uid="{00000000-0005-0000-0000-0000E14E0000}"/>
    <cellStyle name="Normal 48 2 4 4 9 4" xfId="23262" xr:uid="{00000000-0005-0000-0000-0000E24E0000}"/>
    <cellStyle name="Normal 48 2 4 4 9 5" xfId="29167" xr:uid="{00000000-0005-0000-0000-0000E34E0000}"/>
    <cellStyle name="Normal 48 2 4 5" xfId="671" xr:uid="{00000000-0005-0000-0000-0000E44E0000}"/>
    <cellStyle name="Normal 48 2 4 5 10" xfId="6585" xr:uid="{00000000-0005-0000-0000-0000E54E0000}"/>
    <cellStyle name="Normal 48 2 4 5 10 2" xfId="30154" xr:uid="{00000000-0005-0000-0000-0000E64E0000}"/>
    <cellStyle name="Normal 48 2 4 5 11" xfId="18361" xr:uid="{00000000-0005-0000-0000-0000E74E0000}"/>
    <cellStyle name="Normal 48 2 4 5 12" xfId="24266" xr:uid="{00000000-0005-0000-0000-0000E84E0000}"/>
    <cellStyle name="Normal 48 2 4 5 13" xfId="41930" xr:uid="{00000000-0005-0000-0000-0000E94E0000}"/>
    <cellStyle name="Normal 48 2 4 5 2" xfId="1432" xr:uid="{00000000-0005-0000-0000-0000EA4E0000}"/>
    <cellStyle name="Normal 48 2 4 5 2 2" xfId="13209" xr:uid="{00000000-0005-0000-0000-0000EB4E0000}"/>
    <cellStyle name="Normal 48 2 4 5 2 2 2" xfId="36778" xr:uid="{00000000-0005-0000-0000-0000EC4E0000}"/>
    <cellStyle name="Normal 48 2 4 5 2 3" xfId="7321" xr:uid="{00000000-0005-0000-0000-0000ED4E0000}"/>
    <cellStyle name="Normal 48 2 4 5 2 3 2" xfId="30890" xr:uid="{00000000-0005-0000-0000-0000EE4E0000}"/>
    <cellStyle name="Normal 48 2 4 5 2 4" xfId="19097" xr:uid="{00000000-0005-0000-0000-0000EF4E0000}"/>
    <cellStyle name="Normal 48 2 4 5 2 5" xfId="25002" xr:uid="{00000000-0005-0000-0000-0000F04E0000}"/>
    <cellStyle name="Normal 48 2 4 5 3" xfId="2169" xr:uid="{00000000-0005-0000-0000-0000F14E0000}"/>
    <cellStyle name="Normal 48 2 4 5 3 2" xfId="13945" xr:uid="{00000000-0005-0000-0000-0000F24E0000}"/>
    <cellStyle name="Normal 48 2 4 5 3 2 2" xfId="37514" xr:uid="{00000000-0005-0000-0000-0000F34E0000}"/>
    <cellStyle name="Normal 48 2 4 5 3 3" xfId="8057" xr:uid="{00000000-0005-0000-0000-0000F44E0000}"/>
    <cellStyle name="Normal 48 2 4 5 3 3 2" xfId="31626" xr:uid="{00000000-0005-0000-0000-0000F54E0000}"/>
    <cellStyle name="Normal 48 2 4 5 3 4" xfId="19833" xr:uid="{00000000-0005-0000-0000-0000F64E0000}"/>
    <cellStyle name="Normal 48 2 4 5 3 5" xfId="25738" xr:uid="{00000000-0005-0000-0000-0000F74E0000}"/>
    <cellStyle name="Normal 48 2 4 5 4" xfId="2905" xr:uid="{00000000-0005-0000-0000-0000F84E0000}"/>
    <cellStyle name="Normal 48 2 4 5 4 2" xfId="14681" xr:uid="{00000000-0005-0000-0000-0000F94E0000}"/>
    <cellStyle name="Normal 48 2 4 5 4 2 2" xfId="38250" xr:uid="{00000000-0005-0000-0000-0000FA4E0000}"/>
    <cellStyle name="Normal 48 2 4 5 4 3" xfId="8793" xr:uid="{00000000-0005-0000-0000-0000FB4E0000}"/>
    <cellStyle name="Normal 48 2 4 5 4 3 2" xfId="32362" xr:uid="{00000000-0005-0000-0000-0000FC4E0000}"/>
    <cellStyle name="Normal 48 2 4 5 4 4" xfId="20569" xr:uid="{00000000-0005-0000-0000-0000FD4E0000}"/>
    <cellStyle name="Normal 48 2 4 5 4 5" xfId="26474" xr:uid="{00000000-0005-0000-0000-0000FE4E0000}"/>
    <cellStyle name="Normal 48 2 4 5 5" xfId="3641" xr:uid="{00000000-0005-0000-0000-0000FF4E0000}"/>
    <cellStyle name="Normal 48 2 4 5 5 2" xfId="15417" xr:uid="{00000000-0005-0000-0000-0000004F0000}"/>
    <cellStyle name="Normal 48 2 4 5 5 2 2" xfId="38986" xr:uid="{00000000-0005-0000-0000-0000014F0000}"/>
    <cellStyle name="Normal 48 2 4 5 5 3" xfId="9529" xr:uid="{00000000-0005-0000-0000-0000024F0000}"/>
    <cellStyle name="Normal 48 2 4 5 5 3 2" xfId="33098" xr:uid="{00000000-0005-0000-0000-0000034F0000}"/>
    <cellStyle name="Normal 48 2 4 5 5 4" xfId="21305" xr:uid="{00000000-0005-0000-0000-0000044F0000}"/>
    <cellStyle name="Normal 48 2 4 5 5 5" xfId="27210" xr:uid="{00000000-0005-0000-0000-0000054F0000}"/>
    <cellStyle name="Normal 48 2 4 5 6" xfId="4377" xr:uid="{00000000-0005-0000-0000-0000064F0000}"/>
    <cellStyle name="Normal 48 2 4 5 6 2" xfId="16153" xr:uid="{00000000-0005-0000-0000-0000074F0000}"/>
    <cellStyle name="Normal 48 2 4 5 6 2 2" xfId="39722" xr:uid="{00000000-0005-0000-0000-0000084F0000}"/>
    <cellStyle name="Normal 48 2 4 5 6 3" xfId="10265" xr:uid="{00000000-0005-0000-0000-0000094F0000}"/>
    <cellStyle name="Normal 48 2 4 5 6 3 2" xfId="33834" xr:uid="{00000000-0005-0000-0000-00000A4F0000}"/>
    <cellStyle name="Normal 48 2 4 5 6 4" xfId="22041" xr:uid="{00000000-0005-0000-0000-00000B4F0000}"/>
    <cellStyle name="Normal 48 2 4 5 6 5" xfId="27946" xr:uid="{00000000-0005-0000-0000-00000C4F0000}"/>
    <cellStyle name="Normal 48 2 4 5 7" xfId="5113" xr:uid="{00000000-0005-0000-0000-00000D4F0000}"/>
    <cellStyle name="Normal 48 2 4 5 7 2" xfId="16889" xr:uid="{00000000-0005-0000-0000-00000E4F0000}"/>
    <cellStyle name="Normal 48 2 4 5 7 2 2" xfId="40458" xr:uid="{00000000-0005-0000-0000-00000F4F0000}"/>
    <cellStyle name="Normal 48 2 4 5 7 3" xfId="11001" xr:uid="{00000000-0005-0000-0000-0000104F0000}"/>
    <cellStyle name="Normal 48 2 4 5 7 3 2" xfId="34570" xr:uid="{00000000-0005-0000-0000-0000114F0000}"/>
    <cellStyle name="Normal 48 2 4 5 7 4" xfId="22777" xr:uid="{00000000-0005-0000-0000-0000124F0000}"/>
    <cellStyle name="Normal 48 2 4 5 7 5" xfId="28682" xr:uid="{00000000-0005-0000-0000-0000134F0000}"/>
    <cellStyle name="Normal 48 2 4 5 8" xfId="5849" xr:uid="{00000000-0005-0000-0000-0000144F0000}"/>
    <cellStyle name="Normal 48 2 4 5 8 2" xfId="17625" xr:uid="{00000000-0005-0000-0000-0000154F0000}"/>
    <cellStyle name="Normal 48 2 4 5 8 2 2" xfId="41194" xr:uid="{00000000-0005-0000-0000-0000164F0000}"/>
    <cellStyle name="Normal 48 2 4 5 8 3" xfId="11737" xr:uid="{00000000-0005-0000-0000-0000174F0000}"/>
    <cellStyle name="Normal 48 2 4 5 8 3 2" xfId="35306" xr:uid="{00000000-0005-0000-0000-0000184F0000}"/>
    <cellStyle name="Normal 48 2 4 5 8 4" xfId="23513" xr:uid="{00000000-0005-0000-0000-0000194F0000}"/>
    <cellStyle name="Normal 48 2 4 5 8 5" xfId="29418" xr:uid="{00000000-0005-0000-0000-00001A4F0000}"/>
    <cellStyle name="Normal 48 2 4 5 9" xfId="12473" xr:uid="{00000000-0005-0000-0000-00001B4F0000}"/>
    <cellStyle name="Normal 48 2 4 5 9 2" xfId="36042" xr:uid="{00000000-0005-0000-0000-00001C4F0000}"/>
    <cellStyle name="Normal 48 2 4 6" xfId="569" xr:uid="{00000000-0005-0000-0000-00001D4F0000}"/>
    <cellStyle name="Normal 48 2 4 6 10" xfId="6483" xr:uid="{00000000-0005-0000-0000-00001E4F0000}"/>
    <cellStyle name="Normal 48 2 4 6 10 2" xfId="30052" xr:uid="{00000000-0005-0000-0000-00001F4F0000}"/>
    <cellStyle name="Normal 48 2 4 6 11" xfId="18259" xr:uid="{00000000-0005-0000-0000-0000204F0000}"/>
    <cellStyle name="Normal 48 2 4 6 12" xfId="24164" xr:uid="{00000000-0005-0000-0000-0000214F0000}"/>
    <cellStyle name="Normal 48 2 4 6 13" xfId="41828" xr:uid="{00000000-0005-0000-0000-0000224F0000}"/>
    <cellStyle name="Normal 48 2 4 6 2" xfId="1330" xr:uid="{00000000-0005-0000-0000-0000234F0000}"/>
    <cellStyle name="Normal 48 2 4 6 2 2" xfId="13107" xr:uid="{00000000-0005-0000-0000-0000244F0000}"/>
    <cellStyle name="Normal 48 2 4 6 2 2 2" xfId="36676" xr:uid="{00000000-0005-0000-0000-0000254F0000}"/>
    <cellStyle name="Normal 48 2 4 6 2 3" xfId="7219" xr:uid="{00000000-0005-0000-0000-0000264F0000}"/>
    <cellStyle name="Normal 48 2 4 6 2 3 2" xfId="30788" xr:uid="{00000000-0005-0000-0000-0000274F0000}"/>
    <cellStyle name="Normal 48 2 4 6 2 4" xfId="18995" xr:uid="{00000000-0005-0000-0000-0000284F0000}"/>
    <cellStyle name="Normal 48 2 4 6 2 5" xfId="24900" xr:uid="{00000000-0005-0000-0000-0000294F0000}"/>
    <cellStyle name="Normal 48 2 4 6 3" xfId="2067" xr:uid="{00000000-0005-0000-0000-00002A4F0000}"/>
    <cellStyle name="Normal 48 2 4 6 3 2" xfId="13843" xr:uid="{00000000-0005-0000-0000-00002B4F0000}"/>
    <cellStyle name="Normal 48 2 4 6 3 2 2" xfId="37412" xr:uid="{00000000-0005-0000-0000-00002C4F0000}"/>
    <cellStyle name="Normal 48 2 4 6 3 3" xfId="7955" xr:uid="{00000000-0005-0000-0000-00002D4F0000}"/>
    <cellStyle name="Normal 48 2 4 6 3 3 2" xfId="31524" xr:uid="{00000000-0005-0000-0000-00002E4F0000}"/>
    <cellStyle name="Normal 48 2 4 6 3 4" xfId="19731" xr:uid="{00000000-0005-0000-0000-00002F4F0000}"/>
    <cellStyle name="Normal 48 2 4 6 3 5" xfId="25636" xr:uid="{00000000-0005-0000-0000-0000304F0000}"/>
    <cellStyle name="Normal 48 2 4 6 4" xfId="2803" xr:uid="{00000000-0005-0000-0000-0000314F0000}"/>
    <cellStyle name="Normal 48 2 4 6 4 2" xfId="14579" xr:uid="{00000000-0005-0000-0000-0000324F0000}"/>
    <cellStyle name="Normal 48 2 4 6 4 2 2" xfId="38148" xr:uid="{00000000-0005-0000-0000-0000334F0000}"/>
    <cellStyle name="Normal 48 2 4 6 4 3" xfId="8691" xr:uid="{00000000-0005-0000-0000-0000344F0000}"/>
    <cellStyle name="Normal 48 2 4 6 4 3 2" xfId="32260" xr:uid="{00000000-0005-0000-0000-0000354F0000}"/>
    <cellStyle name="Normal 48 2 4 6 4 4" xfId="20467" xr:uid="{00000000-0005-0000-0000-0000364F0000}"/>
    <cellStyle name="Normal 48 2 4 6 4 5" xfId="26372" xr:uid="{00000000-0005-0000-0000-0000374F0000}"/>
    <cellStyle name="Normal 48 2 4 6 5" xfId="3539" xr:uid="{00000000-0005-0000-0000-0000384F0000}"/>
    <cellStyle name="Normal 48 2 4 6 5 2" xfId="15315" xr:uid="{00000000-0005-0000-0000-0000394F0000}"/>
    <cellStyle name="Normal 48 2 4 6 5 2 2" xfId="38884" xr:uid="{00000000-0005-0000-0000-00003A4F0000}"/>
    <cellStyle name="Normal 48 2 4 6 5 3" xfId="9427" xr:uid="{00000000-0005-0000-0000-00003B4F0000}"/>
    <cellStyle name="Normal 48 2 4 6 5 3 2" xfId="32996" xr:uid="{00000000-0005-0000-0000-00003C4F0000}"/>
    <cellStyle name="Normal 48 2 4 6 5 4" xfId="21203" xr:uid="{00000000-0005-0000-0000-00003D4F0000}"/>
    <cellStyle name="Normal 48 2 4 6 5 5" xfId="27108" xr:uid="{00000000-0005-0000-0000-00003E4F0000}"/>
    <cellStyle name="Normal 48 2 4 6 6" xfId="4275" xr:uid="{00000000-0005-0000-0000-00003F4F0000}"/>
    <cellStyle name="Normal 48 2 4 6 6 2" xfId="16051" xr:uid="{00000000-0005-0000-0000-0000404F0000}"/>
    <cellStyle name="Normal 48 2 4 6 6 2 2" xfId="39620" xr:uid="{00000000-0005-0000-0000-0000414F0000}"/>
    <cellStyle name="Normal 48 2 4 6 6 3" xfId="10163" xr:uid="{00000000-0005-0000-0000-0000424F0000}"/>
    <cellStyle name="Normal 48 2 4 6 6 3 2" xfId="33732" xr:uid="{00000000-0005-0000-0000-0000434F0000}"/>
    <cellStyle name="Normal 48 2 4 6 6 4" xfId="21939" xr:uid="{00000000-0005-0000-0000-0000444F0000}"/>
    <cellStyle name="Normal 48 2 4 6 6 5" xfId="27844" xr:uid="{00000000-0005-0000-0000-0000454F0000}"/>
    <cellStyle name="Normal 48 2 4 6 7" xfId="5011" xr:uid="{00000000-0005-0000-0000-0000464F0000}"/>
    <cellStyle name="Normal 48 2 4 6 7 2" xfId="16787" xr:uid="{00000000-0005-0000-0000-0000474F0000}"/>
    <cellStyle name="Normal 48 2 4 6 7 2 2" xfId="40356" xr:uid="{00000000-0005-0000-0000-0000484F0000}"/>
    <cellStyle name="Normal 48 2 4 6 7 3" xfId="10899" xr:uid="{00000000-0005-0000-0000-0000494F0000}"/>
    <cellStyle name="Normal 48 2 4 6 7 3 2" xfId="34468" xr:uid="{00000000-0005-0000-0000-00004A4F0000}"/>
    <cellStyle name="Normal 48 2 4 6 7 4" xfId="22675" xr:uid="{00000000-0005-0000-0000-00004B4F0000}"/>
    <cellStyle name="Normal 48 2 4 6 7 5" xfId="28580" xr:uid="{00000000-0005-0000-0000-00004C4F0000}"/>
    <cellStyle name="Normal 48 2 4 6 8" xfId="5747" xr:uid="{00000000-0005-0000-0000-00004D4F0000}"/>
    <cellStyle name="Normal 48 2 4 6 8 2" xfId="17523" xr:uid="{00000000-0005-0000-0000-00004E4F0000}"/>
    <cellStyle name="Normal 48 2 4 6 8 2 2" xfId="41092" xr:uid="{00000000-0005-0000-0000-00004F4F0000}"/>
    <cellStyle name="Normal 48 2 4 6 8 3" xfId="11635" xr:uid="{00000000-0005-0000-0000-0000504F0000}"/>
    <cellStyle name="Normal 48 2 4 6 8 3 2" xfId="35204" xr:uid="{00000000-0005-0000-0000-0000514F0000}"/>
    <cellStyle name="Normal 48 2 4 6 8 4" xfId="23411" xr:uid="{00000000-0005-0000-0000-0000524F0000}"/>
    <cellStyle name="Normal 48 2 4 6 8 5" xfId="29316" xr:uid="{00000000-0005-0000-0000-0000534F0000}"/>
    <cellStyle name="Normal 48 2 4 6 9" xfId="12371" xr:uid="{00000000-0005-0000-0000-0000544F0000}"/>
    <cellStyle name="Normal 48 2 4 6 9 2" xfId="35940" xr:uid="{00000000-0005-0000-0000-0000554F0000}"/>
    <cellStyle name="Normal 48 2 4 7" xfId="988" xr:uid="{00000000-0005-0000-0000-0000564F0000}"/>
    <cellStyle name="Normal 48 2 4 7 2" xfId="12767" xr:uid="{00000000-0005-0000-0000-0000574F0000}"/>
    <cellStyle name="Normal 48 2 4 7 2 2" xfId="36336" xr:uid="{00000000-0005-0000-0000-0000584F0000}"/>
    <cellStyle name="Normal 48 2 4 7 3" xfId="6879" xr:uid="{00000000-0005-0000-0000-0000594F0000}"/>
    <cellStyle name="Normal 48 2 4 7 3 2" xfId="30448" xr:uid="{00000000-0005-0000-0000-00005A4F0000}"/>
    <cellStyle name="Normal 48 2 4 7 4" xfId="18655" xr:uid="{00000000-0005-0000-0000-00005B4F0000}"/>
    <cellStyle name="Normal 48 2 4 7 5" xfId="24560" xr:uid="{00000000-0005-0000-0000-00005C4F0000}"/>
    <cellStyle name="Normal 48 2 4 8" xfId="1727" xr:uid="{00000000-0005-0000-0000-00005D4F0000}"/>
    <cellStyle name="Normal 48 2 4 8 2" xfId="13503" xr:uid="{00000000-0005-0000-0000-00005E4F0000}"/>
    <cellStyle name="Normal 48 2 4 8 2 2" xfId="37072" xr:uid="{00000000-0005-0000-0000-00005F4F0000}"/>
    <cellStyle name="Normal 48 2 4 8 3" xfId="7615" xr:uid="{00000000-0005-0000-0000-0000604F0000}"/>
    <cellStyle name="Normal 48 2 4 8 3 2" xfId="31184" xr:uid="{00000000-0005-0000-0000-0000614F0000}"/>
    <cellStyle name="Normal 48 2 4 8 4" xfId="19391" xr:uid="{00000000-0005-0000-0000-0000624F0000}"/>
    <cellStyle name="Normal 48 2 4 8 5" xfId="25296" xr:uid="{00000000-0005-0000-0000-0000634F0000}"/>
    <cellStyle name="Normal 48 2 4 9" xfId="2463" xr:uid="{00000000-0005-0000-0000-0000644F0000}"/>
    <cellStyle name="Normal 48 2 4 9 2" xfId="14239" xr:uid="{00000000-0005-0000-0000-0000654F0000}"/>
    <cellStyle name="Normal 48 2 4 9 2 2" xfId="37808" xr:uid="{00000000-0005-0000-0000-0000664F0000}"/>
    <cellStyle name="Normal 48 2 4 9 3" xfId="8351" xr:uid="{00000000-0005-0000-0000-0000674F0000}"/>
    <cellStyle name="Normal 48 2 4 9 3 2" xfId="31920" xr:uid="{00000000-0005-0000-0000-0000684F0000}"/>
    <cellStyle name="Normal 48 2 4 9 4" xfId="20127" xr:uid="{00000000-0005-0000-0000-0000694F0000}"/>
    <cellStyle name="Normal 48 2 4 9 5" xfId="26032" xr:uid="{00000000-0005-0000-0000-00006A4F0000}"/>
    <cellStyle name="Normal 48 2 5" xfId="287" xr:uid="{00000000-0005-0000-0000-00006B4F0000}"/>
    <cellStyle name="Normal 48 2 5 10" xfId="4743" xr:uid="{00000000-0005-0000-0000-00006C4F0000}"/>
    <cellStyle name="Normal 48 2 5 10 2" xfId="16519" xr:uid="{00000000-0005-0000-0000-00006D4F0000}"/>
    <cellStyle name="Normal 48 2 5 10 2 2" xfId="40088" xr:uid="{00000000-0005-0000-0000-00006E4F0000}"/>
    <cellStyle name="Normal 48 2 5 10 3" xfId="10631" xr:uid="{00000000-0005-0000-0000-00006F4F0000}"/>
    <cellStyle name="Normal 48 2 5 10 3 2" xfId="34200" xr:uid="{00000000-0005-0000-0000-0000704F0000}"/>
    <cellStyle name="Normal 48 2 5 10 4" xfId="22407" xr:uid="{00000000-0005-0000-0000-0000714F0000}"/>
    <cellStyle name="Normal 48 2 5 10 5" xfId="28312" xr:uid="{00000000-0005-0000-0000-0000724F0000}"/>
    <cellStyle name="Normal 48 2 5 11" xfId="5479" xr:uid="{00000000-0005-0000-0000-0000734F0000}"/>
    <cellStyle name="Normal 48 2 5 11 2" xfId="17255" xr:uid="{00000000-0005-0000-0000-0000744F0000}"/>
    <cellStyle name="Normal 48 2 5 11 2 2" xfId="40824" xr:uid="{00000000-0005-0000-0000-0000754F0000}"/>
    <cellStyle name="Normal 48 2 5 11 3" xfId="11367" xr:uid="{00000000-0005-0000-0000-0000764F0000}"/>
    <cellStyle name="Normal 48 2 5 11 3 2" xfId="34936" xr:uid="{00000000-0005-0000-0000-0000774F0000}"/>
    <cellStyle name="Normal 48 2 5 11 4" xfId="23143" xr:uid="{00000000-0005-0000-0000-0000784F0000}"/>
    <cellStyle name="Normal 48 2 5 11 5" xfId="29048" xr:uid="{00000000-0005-0000-0000-0000794F0000}"/>
    <cellStyle name="Normal 48 2 5 12" xfId="12103" xr:uid="{00000000-0005-0000-0000-00007A4F0000}"/>
    <cellStyle name="Normal 48 2 5 12 2" xfId="35672" xr:uid="{00000000-0005-0000-0000-00007B4F0000}"/>
    <cellStyle name="Normal 48 2 5 13" xfId="6215" xr:uid="{00000000-0005-0000-0000-00007C4F0000}"/>
    <cellStyle name="Normal 48 2 5 13 2" xfId="29784" xr:uid="{00000000-0005-0000-0000-00007D4F0000}"/>
    <cellStyle name="Normal 48 2 5 14" xfId="17991" xr:uid="{00000000-0005-0000-0000-00007E4F0000}"/>
    <cellStyle name="Normal 48 2 5 15" xfId="23896" xr:uid="{00000000-0005-0000-0000-00007F4F0000}"/>
    <cellStyle name="Normal 48 2 5 16" xfId="41560" xr:uid="{00000000-0005-0000-0000-0000804F0000}"/>
    <cellStyle name="Normal 48 2 5 2" xfId="421" xr:uid="{00000000-0005-0000-0000-0000814F0000}"/>
    <cellStyle name="Normal 48 2 5 2 10" xfId="12225" xr:uid="{00000000-0005-0000-0000-0000824F0000}"/>
    <cellStyle name="Normal 48 2 5 2 10 2" xfId="35794" xr:uid="{00000000-0005-0000-0000-0000834F0000}"/>
    <cellStyle name="Normal 48 2 5 2 11" xfId="6337" xr:uid="{00000000-0005-0000-0000-0000844F0000}"/>
    <cellStyle name="Normal 48 2 5 2 11 2" xfId="29906" xr:uid="{00000000-0005-0000-0000-0000854F0000}"/>
    <cellStyle name="Normal 48 2 5 2 12" xfId="18113" xr:uid="{00000000-0005-0000-0000-0000864F0000}"/>
    <cellStyle name="Normal 48 2 5 2 13" xfId="24018" xr:uid="{00000000-0005-0000-0000-0000874F0000}"/>
    <cellStyle name="Normal 48 2 5 2 14" xfId="41682" xr:uid="{00000000-0005-0000-0000-0000884F0000}"/>
    <cellStyle name="Normal 48 2 5 2 2" xfId="866" xr:uid="{00000000-0005-0000-0000-0000894F0000}"/>
    <cellStyle name="Normal 48 2 5 2 2 10" xfId="6779" xr:uid="{00000000-0005-0000-0000-00008A4F0000}"/>
    <cellStyle name="Normal 48 2 5 2 2 10 2" xfId="30348" xr:uid="{00000000-0005-0000-0000-00008B4F0000}"/>
    <cellStyle name="Normal 48 2 5 2 2 11" xfId="18555" xr:uid="{00000000-0005-0000-0000-00008C4F0000}"/>
    <cellStyle name="Normal 48 2 5 2 2 12" xfId="24460" xr:uid="{00000000-0005-0000-0000-00008D4F0000}"/>
    <cellStyle name="Normal 48 2 5 2 2 13" xfId="42124" xr:uid="{00000000-0005-0000-0000-00008E4F0000}"/>
    <cellStyle name="Normal 48 2 5 2 2 2" xfId="1626" xr:uid="{00000000-0005-0000-0000-00008F4F0000}"/>
    <cellStyle name="Normal 48 2 5 2 2 2 2" xfId="13403" xr:uid="{00000000-0005-0000-0000-0000904F0000}"/>
    <cellStyle name="Normal 48 2 5 2 2 2 2 2" xfId="36972" xr:uid="{00000000-0005-0000-0000-0000914F0000}"/>
    <cellStyle name="Normal 48 2 5 2 2 2 3" xfId="7515" xr:uid="{00000000-0005-0000-0000-0000924F0000}"/>
    <cellStyle name="Normal 48 2 5 2 2 2 3 2" xfId="31084" xr:uid="{00000000-0005-0000-0000-0000934F0000}"/>
    <cellStyle name="Normal 48 2 5 2 2 2 4" xfId="19291" xr:uid="{00000000-0005-0000-0000-0000944F0000}"/>
    <cellStyle name="Normal 48 2 5 2 2 2 5" xfId="25196" xr:uid="{00000000-0005-0000-0000-0000954F0000}"/>
    <cellStyle name="Normal 48 2 5 2 2 3" xfId="2363" xr:uid="{00000000-0005-0000-0000-0000964F0000}"/>
    <cellStyle name="Normal 48 2 5 2 2 3 2" xfId="14139" xr:uid="{00000000-0005-0000-0000-0000974F0000}"/>
    <cellStyle name="Normal 48 2 5 2 2 3 2 2" xfId="37708" xr:uid="{00000000-0005-0000-0000-0000984F0000}"/>
    <cellStyle name="Normal 48 2 5 2 2 3 3" xfId="8251" xr:uid="{00000000-0005-0000-0000-0000994F0000}"/>
    <cellStyle name="Normal 48 2 5 2 2 3 3 2" xfId="31820" xr:uid="{00000000-0005-0000-0000-00009A4F0000}"/>
    <cellStyle name="Normal 48 2 5 2 2 3 4" xfId="20027" xr:uid="{00000000-0005-0000-0000-00009B4F0000}"/>
    <cellStyle name="Normal 48 2 5 2 2 3 5" xfId="25932" xr:uid="{00000000-0005-0000-0000-00009C4F0000}"/>
    <cellStyle name="Normal 48 2 5 2 2 4" xfId="3099" xr:uid="{00000000-0005-0000-0000-00009D4F0000}"/>
    <cellStyle name="Normal 48 2 5 2 2 4 2" xfId="14875" xr:uid="{00000000-0005-0000-0000-00009E4F0000}"/>
    <cellStyle name="Normal 48 2 5 2 2 4 2 2" xfId="38444" xr:uid="{00000000-0005-0000-0000-00009F4F0000}"/>
    <cellStyle name="Normal 48 2 5 2 2 4 3" xfId="8987" xr:uid="{00000000-0005-0000-0000-0000A04F0000}"/>
    <cellStyle name="Normal 48 2 5 2 2 4 3 2" xfId="32556" xr:uid="{00000000-0005-0000-0000-0000A14F0000}"/>
    <cellStyle name="Normal 48 2 5 2 2 4 4" xfId="20763" xr:uid="{00000000-0005-0000-0000-0000A24F0000}"/>
    <cellStyle name="Normal 48 2 5 2 2 4 5" xfId="26668" xr:uid="{00000000-0005-0000-0000-0000A34F0000}"/>
    <cellStyle name="Normal 48 2 5 2 2 5" xfId="3835" xr:uid="{00000000-0005-0000-0000-0000A44F0000}"/>
    <cellStyle name="Normal 48 2 5 2 2 5 2" xfId="15611" xr:uid="{00000000-0005-0000-0000-0000A54F0000}"/>
    <cellStyle name="Normal 48 2 5 2 2 5 2 2" xfId="39180" xr:uid="{00000000-0005-0000-0000-0000A64F0000}"/>
    <cellStyle name="Normal 48 2 5 2 2 5 3" xfId="9723" xr:uid="{00000000-0005-0000-0000-0000A74F0000}"/>
    <cellStyle name="Normal 48 2 5 2 2 5 3 2" xfId="33292" xr:uid="{00000000-0005-0000-0000-0000A84F0000}"/>
    <cellStyle name="Normal 48 2 5 2 2 5 4" xfId="21499" xr:uid="{00000000-0005-0000-0000-0000A94F0000}"/>
    <cellStyle name="Normal 48 2 5 2 2 5 5" xfId="27404" xr:uid="{00000000-0005-0000-0000-0000AA4F0000}"/>
    <cellStyle name="Normal 48 2 5 2 2 6" xfId="4571" xr:uid="{00000000-0005-0000-0000-0000AB4F0000}"/>
    <cellStyle name="Normal 48 2 5 2 2 6 2" xfId="16347" xr:uid="{00000000-0005-0000-0000-0000AC4F0000}"/>
    <cellStyle name="Normal 48 2 5 2 2 6 2 2" xfId="39916" xr:uid="{00000000-0005-0000-0000-0000AD4F0000}"/>
    <cellStyle name="Normal 48 2 5 2 2 6 3" xfId="10459" xr:uid="{00000000-0005-0000-0000-0000AE4F0000}"/>
    <cellStyle name="Normal 48 2 5 2 2 6 3 2" xfId="34028" xr:uid="{00000000-0005-0000-0000-0000AF4F0000}"/>
    <cellStyle name="Normal 48 2 5 2 2 6 4" xfId="22235" xr:uid="{00000000-0005-0000-0000-0000B04F0000}"/>
    <cellStyle name="Normal 48 2 5 2 2 6 5" xfId="28140" xr:uid="{00000000-0005-0000-0000-0000B14F0000}"/>
    <cellStyle name="Normal 48 2 5 2 2 7" xfId="5307" xr:uid="{00000000-0005-0000-0000-0000B24F0000}"/>
    <cellStyle name="Normal 48 2 5 2 2 7 2" xfId="17083" xr:uid="{00000000-0005-0000-0000-0000B34F0000}"/>
    <cellStyle name="Normal 48 2 5 2 2 7 2 2" xfId="40652" xr:uid="{00000000-0005-0000-0000-0000B44F0000}"/>
    <cellStyle name="Normal 48 2 5 2 2 7 3" xfId="11195" xr:uid="{00000000-0005-0000-0000-0000B54F0000}"/>
    <cellStyle name="Normal 48 2 5 2 2 7 3 2" xfId="34764" xr:uid="{00000000-0005-0000-0000-0000B64F0000}"/>
    <cellStyle name="Normal 48 2 5 2 2 7 4" xfId="22971" xr:uid="{00000000-0005-0000-0000-0000B74F0000}"/>
    <cellStyle name="Normal 48 2 5 2 2 7 5" xfId="28876" xr:uid="{00000000-0005-0000-0000-0000B84F0000}"/>
    <cellStyle name="Normal 48 2 5 2 2 8" xfId="6043" xr:uid="{00000000-0005-0000-0000-0000B94F0000}"/>
    <cellStyle name="Normal 48 2 5 2 2 8 2" xfId="17819" xr:uid="{00000000-0005-0000-0000-0000BA4F0000}"/>
    <cellStyle name="Normal 48 2 5 2 2 8 2 2" xfId="41388" xr:uid="{00000000-0005-0000-0000-0000BB4F0000}"/>
    <cellStyle name="Normal 48 2 5 2 2 8 3" xfId="11931" xr:uid="{00000000-0005-0000-0000-0000BC4F0000}"/>
    <cellStyle name="Normal 48 2 5 2 2 8 3 2" xfId="35500" xr:uid="{00000000-0005-0000-0000-0000BD4F0000}"/>
    <cellStyle name="Normal 48 2 5 2 2 8 4" xfId="23707" xr:uid="{00000000-0005-0000-0000-0000BE4F0000}"/>
    <cellStyle name="Normal 48 2 5 2 2 8 5" xfId="29612" xr:uid="{00000000-0005-0000-0000-0000BF4F0000}"/>
    <cellStyle name="Normal 48 2 5 2 2 9" xfId="12667" xr:uid="{00000000-0005-0000-0000-0000C04F0000}"/>
    <cellStyle name="Normal 48 2 5 2 2 9 2" xfId="36236" xr:uid="{00000000-0005-0000-0000-0000C14F0000}"/>
    <cellStyle name="Normal 48 2 5 2 3" xfId="1183" xr:uid="{00000000-0005-0000-0000-0000C24F0000}"/>
    <cellStyle name="Normal 48 2 5 2 3 2" xfId="12961" xr:uid="{00000000-0005-0000-0000-0000C34F0000}"/>
    <cellStyle name="Normal 48 2 5 2 3 2 2" xfId="36530" xr:uid="{00000000-0005-0000-0000-0000C44F0000}"/>
    <cellStyle name="Normal 48 2 5 2 3 3" xfId="7073" xr:uid="{00000000-0005-0000-0000-0000C54F0000}"/>
    <cellStyle name="Normal 48 2 5 2 3 3 2" xfId="30642" xr:uid="{00000000-0005-0000-0000-0000C64F0000}"/>
    <cellStyle name="Normal 48 2 5 2 3 4" xfId="18849" xr:uid="{00000000-0005-0000-0000-0000C74F0000}"/>
    <cellStyle name="Normal 48 2 5 2 3 5" xfId="24754" xr:uid="{00000000-0005-0000-0000-0000C84F0000}"/>
    <cellStyle name="Normal 48 2 5 2 4" xfId="1921" xr:uid="{00000000-0005-0000-0000-0000C94F0000}"/>
    <cellStyle name="Normal 48 2 5 2 4 2" xfId="13697" xr:uid="{00000000-0005-0000-0000-0000CA4F0000}"/>
    <cellStyle name="Normal 48 2 5 2 4 2 2" xfId="37266" xr:uid="{00000000-0005-0000-0000-0000CB4F0000}"/>
    <cellStyle name="Normal 48 2 5 2 4 3" xfId="7809" xr:uid="{00000000-0005-0000-0000-0000CC4F0000}"/>
    <cellStyle name="Normal 48 2 5 2 4 3 2" xfId="31378" xr:uid="{00000000-0005-0000-0000-0000CD4F0000}"/>
    <cellStyle name="Normal 48 2 5 2 4 4" xfId="19585" xr:uid="{00000000-0005-0000-0000-0000CE4F0000}"/>
    <cellStyle name="Normal 48 2 5 2 4 5" xfId="25490" xr:uid="{00000000-0005-0000-0000-0000CF4F0000}"/>
    <cellStyle name="Normal 48 2 5 2 5" xfId="2657" xr:uid="{00000000-0005-0000-0000-0000D04F0000}"/>
    <cellStyle name="Normal 48 2 5 2 5 2" xfId="14433" xr:uid="{00000000-0005-0000-0000-0000D14F0000}"/>
    <cellStyle name="Normal 48 2 5 2 5 2 2" xfId="38002" xr:uid="{00000000-0005-0000-0000-0000D24F0000}"/>
    <cellStyle name="Normal 48 2 5 2 5 3" xfId="8545" xr:uid="{00000000-0005-0000-0000-0000D34F0000}"/>
    <cellStyle name="Normal 48 2 5 2 5 3 2" xfId="32114" xr:uid="{00000000-0005-0000-0000-0000D44F0000}"/>
    <cellStyle name="Normal 48 2 5 2 5 4" xfId="20321" xr:uid="{00000000-0005-0000-0000-0000D54F0000}"/>
    <cellStyle name="Normal 48 2 5 2 5 5" xfId="26226" xr:uid="{00000000-0005-0000-0000-0000D64F0000}"/>
    <cellStyle name="Normal 48 2 5 2 6" xfId="3393" xr:uid="{00000000-0005-0000-0000-0000D74F0000}"/>
    <cellStyle name="Normal 48 2 5 2 6 2" xfId="15169" xr:uid="{00000000-0005-0000-0000-0000D84F0000}"/>
    <cellStyle name="Normal 48 2 5 2 6 2 2" xfId="38738" xr:uid="{00000000-0005-0000-0000-0000D94F0000}"/>
    <cellStyle name="Normal 48 2 5 2 6 3" xfId="9281" xr:uid="{00000000-0005-0000-0000-0000DA4F0000}"/>
    <cellStyle name="Normal 48 2 5 2 6 3 2" xfId="32850" xr:uid="{00000000-0005-0000-0000-0000DB4F0000}"/>
    <cellStyle name="Normal 48 2 5 2 6 4" xfId="21057" xr:uid="{00000000-0005-0000-0000-0000DC4F0000}"/>
    <cellStyle name="Normal 48 2 5 2 6 5" xfId="26962" xr:uid="{00000000-0005-0000-0000-0000DD4F0000}"/>
    <cellStyle name="Normal 48 2 5 2 7" xfId="4129" xr:uid="{00000000-0005-0000-0000-0000DE4F0000}"/>
    <cellStyle name="Normal 48 2 5 2 7 2" xfId="15905" xr:uid="{00000000-0005-0000-0000-0000DF4F0000}"/>
    <cellStyle name="Normal 48 2 5 2 7 2 2" xfId="39474" xr:uid="{00000000-0005-0000-0000-0000E04F0000}"/>
    <cellStyle name="Normal 48 2 5 2 7 3" xfId="10017" xr:uid="{00000000-0005-0000-0000-0000E14F0000}"/>
    <cellStyle name="Normal 48 2 5 2 7 3 2" xfId="33586" xr:uid="{00000000-0005-0000-0000-0000E24F0000}"/>
    <cellStyle name="Normal 48 2 5 2 7 4" xfId="21793" xr:uid="{00000000-0005-0000-0000-0000E34F0000}"/>
    <cellStyle name="Normal 48 2 5 2 7 5" xfId="27698" xr:uid="{00000000-0005-0000-0000-0000E44F0000}"/>
    <cellStyle name="Normal 48 2 5 2 8" xfId="4865" xr:uid="{00000000-0005-0000-0000-0000E54F0000}"/>
    <cellStyle name="Normal 48 2 5 2 8 2" xfId="16641" xr:uid="{00000000-0005-0000-0000-0000E64F0000}"/>
    <cellStyle name="Normal 48 2 5 2 8 2 2" xfId="40210" xr:uid="{00000000-0005-0000-0000-0000E74F0000}"/>
    <cellStyle name="Normal 48 2 5 2 8 3" xfId="10753" xr:uid="{00000000-0005-0000-0000-0000E84F0000}"/>
    <cellStyle name="Normal 48 2 5 2 8 3 2" xfId="34322" xr:uid="{00000000-0005-0000-0000-0000E94F0000}"/>
    <cellStyle name="Normal 48 2 5 2 8 4" xfId="22529" xr:uid="{00000000-0005-0000-0000-0000EA4F0000}"/>
    <cellStyle name="Normal 48 2 5 2 8 5" xfId="28434" xr:uid="{00000000-0005-0000-0000-0000EB4F0000}"/>
    <cellStyle name="Normal 48 2 5 2 9" xfId="5601" xr:uid="{00000000-0005-0000-0000-0000EC4F0000}"/>
    <cellStyle name="Normal 48 2 5 2 9 2" xfId="17377" xr:uid="{00000000-0005-0000-0000-0000ED4F0000}"/>
    <cellStyle name="Normal 48 2 5 2 9 2 2" xfId="40946" xr:uid="{00000000-0005-0000-0000-0000EE4F0000}"/>
    <cellStyle name="Normal 48 2 5 2 9 3" xfId="11489" xr:uid="{00000000-0005-0000-0000-0000EF4F0000}"/>
    <cellStyle name="Normal 48 2 5 2 9 3 2" xfId="35058" xr:uid="{00000000-0005-0000-0000-0000F04F0000}"/>
    <cellStyle name="Normal 48 2 5 2 9 4" xfId="23265" xr:uid="{00000000-0005-0000-0000-0000F14F0000}"/>
    <cellStyle name="Normal 48 2 5 2 9 5" xfId="29170" xr:uid="{00000000-0005-0000-0000-0000F24F0000}"/>
    <cellStyle name="Normal 48 2 5 3" xfId="743" xr:uid="{00000000-0005-0000-0000-0000F34F0000}"/>
    <cellStyle name="Normal 48 2 5 3 10" xfId="6657" xr:uid="{00000000-0005-0000-0000-0000F44F0000}"/>
    <cellStyle name="Normal 48 2 5 3 10 2" xfId="30226" xr:uid="{00000000-0005-0000-0000-0000F54F0000}"/>
    <cellStyle name="Normal 48 2 5 3 11" xfId="18433" xr:uid="{00000000-0005-0000-0000-0000F64F0000}"/>
    <cellStyle name="Normal 48 2 5 3 12" xfId="24338" xr:uid="{00000000-0005-0000-0000-0000F74F0000}"/>
    <cellStyle name="Normal 48 2 5 3 13" xfId="42002" xr:uid="{00000000-0005-0000-0000-0000F84F0000}"/>
    <cellStyle name="Normal 48 2 5 3 2" xfId="1504" xr:uid="{00000000-0005-0000-0000-0000F94F0000}"/>
    <cellStyle name="Normal 48 2 5 3 2 2" xfId="13281" xr:uid="{00000000-0005-0000-0000-0000FA4F0000}"/>
    <cellStyle name="Normal 48 2 5 3 2 2 2" xfId="36850" xr:uid="{00000000-0005-0000-0000-0000FB4F0000}"/>
    <cellStyle name="Normal 48 2 5 3 2 3" xfId="7393" xr:uid="{00000000-0005-0000-0000-0000FC4F0000}"/>
    <cellStyle name="Normal 48 2 5 3 2 3 2" xfId="30962" xr:uid="{00000000-0005-0000-0000-0000FD4F0000}"/>
    <cellStyle name="Normal 48 2 5 3 2 4" xfId="19169" xr:uid="{00000000-0005-0000-0000-0000FE4F0000}"/>
    <cellStyle name="Normal 48 2 5 3 2 5" xfId="25074" xr:uid="{00000000-0005-0000-0000-0000FF4F0000}"/>
    <cellStyle name="Normal 48 2 5 3 3" xfId="2241" xr:uid="{00000000-0005-0000-0000-000000500000}"/>
    <cellStyle name="Normal 48 2 5 3 3 2" xfId="14017" xr:uid="{00000000-0005-0000-0000-000001500000}"/>
    <cellStyle name="Normal 48 2 5 3 3 2 2" xfId="37586" xr:uid="{00000000-0005-0000-0000-000002500000}"/>
    <cellStyle name="Normal 48 2 5 3 3 3" xfId="8129" xr:uid="{00000000-0005-0000-0000-000003500000}"/>
    <cellStyle name="Normal 48 2 5 3 3 3 2" xfId="31698" xr:uid="{00000000-0005-0000-0000-000004500000}"/>
    <cellStyle name="Normal 48 2 5 3 3 4" xfId="19905" xr:uid="{00000000-0005-0000-0000-000005500000}"/>
    <cellStyle name="Normal 48 2 5 3 3 5" xfId="25810" xr:uid="{00000000-0005-0000-0000-000006500000}"/>
    <cellStyle name="Normal 48 2 5 3 4" xfId="2977" xr:uid="{00000000-0005-0000-0000-000007500000}"/>
    <cellStyle name="Normal 48 2 5 3 4 2" xfId="14753" xr:uid="{00000000-0005-0000-0000-000008500000}"/>
    <cellStyle name="Normal 48 2 5 3 4 2 2" xfId="38322" xr:uid="{00000000-0005-0000-0000-000009500000}"/>
    <cellStyle name="Normal 48 2 5 3 4 3" xfId="8865" xr:uid="{00000000-0005-0000-0000-00000A500000}"/>
    <cellStyle name="Normal 48 2 5 3 4 3 2" xfId="32434" xr:uid="{00000000-0005-0000-0000-00000B500000}"/>
    <cellStyle name="Normal 48 2 5 3 4 4" xfId="20641" xr:uid="{00000000-0005-0000-0000-00000C500000}"/>
    <cellStyle name="Normal 48 2 5 3 4 5" xfId="26546" xr:uid="{00000000-0005-0000-0000-00000D500000}"/>
    <cellStyle name="Normal 48 2 5 3 5" xfId="3713" xr:uid="{00000000-0005-0000-0000-00000E500000}"/>
    <cellStyle name="Normal 48 2 5 3 5 2" xfId="15489" xr:uid="{00000000-0005-0000-0000-00000F500000}"/>
    <cellStyle name="Normal 48 2 5 3 5 2 2" xfId="39058" xr:uid="{00000000-0005-0000-0000-000010500000}"/>
    <cellStyle name="Normal 48 2 5 3 5 3" xfId="9601" xr:uid="{00000000-0005-0000-0000-000011500000}"/>
    <cellStyle name="Normal 48 2 5 3 5 3 2" xfId="33170" xr:uid="{00000000-0005-0000-0000-000012500000}"/>
    <cellStyle name="Normal 48 2 5 3 5 4" xfId="21377" xr:uid="{00000000-0005-0000-0000-000013500000}"/>
    <cellStyle name="Normal 48 2 5 3 5 5" xfId="27282" xr:uid="{00000000-0005-0000-0000-000014500000}"/>
    <cellStyle name="Normal 48 2 5 3 6" xfId="4449" xr:uid="{00000000-0005-0000-0000-000015500000}"/>
    <cellStyle name="Normal 48 2 5 3 6 2" xfId="16225" xr:uid="{00000000-0005-0000-0000-000016500000}"/>
    <cellStyle name="Normal 48 2 5 3 6 2 2" xfId="39794" xr:uid="{00000000-0005-0000-0000-000017500000}"/>
    <cellStyle name="Normal 48 2 5 3 6 3" xfId="10337" xr:uid="{00000000-0005-0000-0000-000018500000}"/>
    <cellStyle name="Normal 48 2 5 3 6 3 2" xfId="33906" xr:uid="{00000000-0005-0000-0000-000019500000}"/>
    <cellStyle name="Normal 48 2 5 3 6 4" xfId="22113" xr:uid="{00000000-0005-0000-0000-00001A500000}"/>
    <cellStyle name="Normal 48 2 5 3 6 5" xfId="28018" xr:uid="{00000000-0005-0000-0000-00001B500000}"/>
    <cellStyle name="Normal 48 2 5 3 7" xfId="5185" xr:uid="{00000000-0005-0000-0000-00001C500000}"/>
    <cellStyle name="Normal 48 2 5 3 7 2" xfId="16961" xr:uid="{00000000-0005-0000-0000-00001D500000}"/>
    <cellStyle name="Normal 48 2 5 3 7 2 2" xfId="40530" xr:uid="{00000000-0005-0000-0000-00001E500000}"/>
    <cellStyle name="Normal 48 2 5 3 7 3" xfId="11073" xr:uid="{00000000-0005-0000-0000-00001F500000}"/>
    <cellStyle name="Normal 48 2 5 3 7 3 2" xfId="34642" xr:uid="{00000000-0005-0000-0000-000020500000}"/>
    <cellStyle name="Normal 48 2 5 3 7 4" xfId="22849" xr:uid="{00000000-0005-0000-0000-000021500000}"/>
    <cellStyle name="Normal 48 2 5 3 7 5" xfId="28754" xr:uid="{00000000-0005-0000-0000-000022500000}"/>
    <cellStyle name="Normal 48 2 5 3 8" xfId="5921" xr:uid="{00000000-0005-0000-0000-000023500000}"/>
    <cellStyle name="Normal 48 2 5 3 8 2" xfId="17697" xr:uid="{00000000-0005-0000-0000-000024500000}"/>
    <cellStyle name="Normal 48 2 5 3 8 2 2" xfId="41266" xr:uid="{00000000-0005-0000-0000-000025500000}"/>
    <cellStyle name="Normal 48 2 5 3 8 3" xfId="11809" xr:uid="{00000000-0005-0000-0000-000026500000}"/>
    <cellStyle name="Normal 48 2 5 3 8 3 2" xfId="35378" xr:uid="{00000000-0005-0000-0000-000027500000}"/>
    <cellStyle name="Normal 48 2 5 3 8 4" xfId="23585" xr:uid="{00000000-0005-0000-0000-000028500000}"/>
    <cellStyle name="Normal 48 2 5 3 8 5" xfId="29490" xr:uid="{00000000-0005-0000-0000-000029500000}"/>
    <cellStyle name="Normal 48 2 5 3 9" xfId="12545" xr:uid="{00000000-0005-0000-0000-00002A500000}"/>
    <cellStyle name="Normal 48 2 5 3 9 2" xfId="36114" xr:uid="{00000000-0005-0000-0000-00002B500000}"/>
    <cellStyle name="Normal 48 2 5 4" xfId="572" xr:uid="{00000000-0005-0000-0000-00002C500000}"/>
    <cellStyle name="Normal 48 2 5 4 10" xfId="6486" xr:uid="{00000000-0005-0000-0000-00002D500000}"/>
    <cellStyle name="Normal 48 2 5 4 10 2" xfId="30055" xr:uid="{00000000-0005-0000-0000-00002E500000}"/>
    <cellStyle name="Normal 48 2 5 4 11" xfId="18262" xr:uid="{00000000-0005-0000-0000-00002F500000}"/>
    <cellStyle name="Normal 48 2 5 4 12" xfId="24167" xr:uid="{00000000-0005-0000-0000-000030500000}"/>
    <cellStyle name="Normal 48 2 5 4 13" xfId="41831" xr:uid="{00000000-0005-0000-0000-000031500000}"/>
    <cellStyle name="Normal 48 2 5 4 2" xfId="1333" xr:uid="{00000000-0005-0000-0000-000032500000}"/>
    <cellStyle name="Normal 48 2 5 4 2 2" xfId="13110" xr:uid="{00000000-0005-0000-0000-000033500000}"/>
    <cellStyle name="Normal 48 2 5 4 2 2 2" xfId="36679" xr:uid="{00000000-0005-0000-0000-000034500000}"/>
    <cellStyle name="Normal 48 2 5 4 2 3" xfId="7222" xr:uid="{00000000-0005-0000-0000-000035500000}"/>
    <cellStyle name="Normal 48 2 5 4 2 3 2" xfId="30791" xr:uid="{00000000-0005-0000-0000-000036500000}"/>
    <cellStyle name="Normal 48 2 5 4 2 4" xfId="18998" xr:uid="{00000000-0005-0000-0000-000037500000}"/>
    <cellStyle name="Normal 48 2 5 4 2 5" xfId="24903" xr:uid="{00000000-0005-0000-0000-000038500000}"/>
    <cellStyle name="Normal 48 2 5 4 3" xfId="2070" xr:uid="{00000000-0005-0000-0000-000039500000}"/>
    <cellStyle name="Normal 48 2 5 4 3 2" xfId="13846" xr:uid="{00000000-0005-0000-0000-00003A500000}"/>
    <cellStyle name="Normal 48 2 5 4 3 2 2" xfId="37415" xr:uid="{00000000-0005-0000-0000-00003B500000}"/>
    <cellStyle name="Normal 48 2 5 4 3 3" xfId="7958" xr:uid="{00000000-0005-0000-0000-00003C500000}"/>
    <cellStyle name="Normal 48 2 5 4 3 3 2" xfId="31527" xr:uid="{00000000-0005-0000-0000-00003D500000}"/>
    <cellStyle name="Normal 48 2 5 4 3 4" xfId="19734" xr:uid="{00000000-0005-0000-0000-00003E500000}"/>
    <cellStyle name="Normal 48 2 5 4 3 5" xfId="25639" xr:uid="{00000000-0005-0000-0000-00003F500000}"/>
    <cellStyle name="Normal 48 2 5 4 4" xfId="2806" xr:uid="{00000000-0005-0000-0000-000040500000}"/>
    <cellStyle name="Normal 48 2 5 4 4 2" xfId="14582" xr:uid="{00000000-0005-0000-0000-000041500000}"/>
    <cellStyle name="Normal 48 2 5 4 4 2 2" xfId="38151" xr:uid="{00000000-0005-0000-0000-000042500000}"/>
    <cellStyle name="Normal 48 2 5 4 4 3" xfId="8694" xr:uid="{00000000-0005-0000-0000-000043500000}"/>
    <cellStyle name="Normal 48 2 5 4 4 3 2" xfId="32263" xr:uid="{00000000-0005-0000-0000-000044500000}"/>
    <cellStyle name="Normal 48 2 5 4 4 4" xfId="20470" xr:uid="{00000000-0005-0000-0000-000045500000}"/>
    <cellStyle name="Normal 48 2 5 4 4 5" xfId="26375" xr:uid="{00000000-0005-0000-0000-000046500000}"/>
    <cellStyle name="Normal 48 2 5 4 5" xfId="3542" xr:uid="{00000000-0005-0000-0000-000047500000}"/>
    <cellStyle name="Normal 48 2 5 4 5 2" xfId="15318" xr:uid="{00000000-0005-0000-0000-000048500000}"/>
    <cellStyle name="Normal 48 2 5 4 5 2 2" xfId="38887" xr:uid="{00000000-0005-0000-0000-000049500000}"/>
    <cellStyle name="Normal 48 2 5 4 5 3" xfId="9430" xr:uid="{00000000-0005-0000-0000-00004A500000}"/>
    <cellStyle name="Normal 48 2 5 4 5 3 2" xfId="32999" xr:uid="{00000000-0005-0000-0000-00004B500000}"/>
    <cellStyle name="Normal 48 2 5 4 5 4" xfId="21206" xr:uid="{00000000-0005-0000-0000-00004C500000}"/>
    <cellStyle name="Normal 48 2 5 4 5 5" xfId="27111" xr:uid="{00000000-0005-0000-0000-00004D500000}"/>
    <cellStyle name="Normal 48 2 5 4 6" xfId="4278" xr:uid="{00000000-0005-0000-0000-00004E500000}"/>
    <cellStyle name="Normal 48 2 5 4 6 2" xfId="16054" xr:uid="{00000000-0005-0000-0000-00004F500000}"/>
    <cellStyle name="Normal 48 2 5 4 6 2 2" xfId="39623" xr:uid="{00000000-0005-0000-0000-000050500000}"/>
    <cellStyle name="Normal 48 2 5 4 6 3" xfId="10166" xr:uid="{00000000-0005-0000-0000-000051500000}"/>
    <cellStyle name="Normal 48 2 5 4 6 3 2" xfId="33735" xr:uid="{00000000-0005-0000-0000-000052500000}"/>
    <cellStyle name="Normal 48 2 5 4 6 4" xfId="21942" xr:uid="{00000000-0005-0000-0000-000053500000}"/>
    <cellStyle name="Normal 48 2 5 4 6 5" xfId="27847" xr:uid="{00000000-0005-0000-0000-000054500000}"/>
    <cellStyle name="Normal 48 2 5 4 7" xfId="5014" xr:uid="{00000000-0005-0000-0000-000055500000}"/>
    <cellStyle name="Normal 48 2 5 4 7 2" xfId="16790" xr:uid="{00000000-0005-0000-0000-000056500000}"/>
    <cellStyle name="Normal 48 2 5 4 7 2 2" xfId="40359" xr:uid="{00000000-0005-0000-0000-000057500000}"/>
    <cellStyle name="Normal 48 2 5 4 7 3" xfId="10902" xr:uid="{00000000-0005-0000-0000-000058500000}"/>
    <cellStyle name="Normal 48 2 5 4 7 3 2" xfId="34471" xr:uid="{00000000-0005-0000-0000-000059500000}"/>
    <cellStyle name="Normal 48 2 5 4 7 4" xfId="22678" xr:uid="{00000000-0005-0000-0000-00005A500000}"/>
    <cellStyle name="Normal 48 2 5 4 7 5" xfId="28583" xr:uid="{00000000-0005-0000-0000-00005B500000}"/>
    <cellStyle name="Normal 48 2 5 4 8" xfId="5750" xr:uid="{00000000-0005-0000-0000-00005C500000}"/>
    <cellStyle name="Normal 48 2 5 4 8 2" xfId="17526" xr:uid="{00000000-0005-0000-0000-00005D500000}"/>
    <cellStyle name="Normal 48 2 5 4 8 2 2" xfId="41095" xr:uid="{00000000-0005-0000-0000-00005E500000}"/>
    <cellStyle name="Normal 48 2 5 4 8 3" xfId="11638" xr:uid="{00000000-0005-0000-0000-00005F500000}"/>
    <cellStyle name="Normal 48 2 5 4 8 3 2" xfId="35207" xr:uid="{00000000-0005-0000-0000-000060500000}"/>
    <cellStyle name="Normal 48 2 5 4 8 4" xfId="23414" xr:uid="{00000000-0005-0000-0000-000061500000}"/>
    <cellStyle name="Normal 48 2 5 4 8 5" xfId="29319" xr:uid="{00000000-0005-0000-0000-000062500000}"/>
    <cellStyle name="Normal 48 2 5 4 9" xfId="12374" xr:uid="{00000000-0005-0000-0000-000063500000}"/>
    <cellStyle name="Normal 48 2 5 4 9 2" xfId="35943" xr:uid="{00000000-0005-0000-0000-000064500000}"/>
    <cellStyle name="Normal 48 2 5 5" xfId="1060" xr:uid="{00000000-0005-0000-0000-000065500000}"/>
    <cellStyle name="Normal 48 2 5 5 2" xfId="12839" xr:uid="{00000000-0005-0000-0000-000066500000}"/>
    <cellStyle name="Normal 48 2 5 5 2 2" xfId="36408" xr:uid="{00000000-0005-0000-0000-000067500000}"/>
    <cellStyle name="Normal 48 2 5 5 3" xfId="6951" xr:uid="{00000000-0005-0000-0000-000068500000}"/>
    <cellStyle name="Normal 48 2 5 5 3 2" xfId="30520" xr:uid="{00000000-0005-0000-0000-000069500000}"/>
    <cellStyle name="Normal 48 2 5 5 4" xfId="18727" xr:uid="{00000000-0005-0000-0000-00006A500000}"/>
    <cellStyle name="Normal 48 2 5 5 5" xfId="24632" xr:uid="{00000000-0005-0000-0000-00006B500000}"/>
    <cellStyle name="Normal 48 2 5 6" xfId="1799" xr:uid="{00000000-0005-0000-0000-00006C500000}"/>
    <cellStyle name="Normal 48 2 5 6 2" xfId="13575" xr:uid="{00000000-0005-0000-0000-00006D500000}"/>
    <cellStyle name="Normal 48 2 5 6 2 2" xfId="37144" xr:uid="{00000000-0005-0000-0000-00006E500000}"/>
    <cellStyle name="Normal 48 2 5 6 3" xfId="7687" xr:uid="{00000000-0005-0000-0000-00006F500000}"/>
    <cellStyle name="Normal 48 2 5 6 3 2" xfId="31256" xr:uid="{00000000-0005-0000-0000-000070500000}"/>
    <cellStyle name="Normal 48 2 5 6 4" xfId="19463" xr:uid="{00000000-0005-0000-0000-000071500000}"/>
    <cellStyle name="Normal 48 2 5 6 5" xfId="25368" xr:uid="{00000000-0005-0000-0000-000072500000}"/>
    <cellStyle name="Normal 48 2 5 7" xfId="2535" xr:uid="{00000000-0005-0000-0000-000073500000}"/>
    <cellStyle name="Normal 48 2 5 7 2" xfId="14311" xr:uid="{00000000-0005-0000-0000-000074500000}"/>
    <cellStyle name="Normal 48 2 5 7 2 2" xfId="37880" xr:uid="{00000000-0005-0000-0000-000075500000}"/>
    <cellStyle name="Normal 48 2 5 7 3" xfId="8423" xr:uid="{00000000-0005-0000-0000-000076500000}"/>
    <cellStyle name="Normal 48 2 5 7 3 2" xfId="31992" xr:uid="{00000000-0005-0000-0000-000077500000}"/>
    <cellStyle name="Normal 48 2 5 7 4" xfId="20199" xr:uid="{00000000-0005-0000-0000-000078500000}"/>
    <cellStyle name="Normal 48 2 5 7 5" xfId="26104" xr:uid="{00000000-0005-0000-0000-000079500000}"/>
    <cellStyle name="Normal 48 2 5 8" xfId="3271" xr:uid="{00000000-0005-0000-0000-00007A500000}"/>
    <cellStyle name="Normal 48 2 5 8 2" xfId="15047" xr:uid="{00000000-0005-0000-0000-00007B500000}"/>
    <cellStyle name="Normal 48 2 5 8 2 2" xfId="38616" xr:uid="{00000000-0005-0000-0000-00007C500000}"/>
    <cellStyle name="Normal 48 2 5 8 3" xfId="9159" xr:uid="{00000000-0005-0000-0000-00007D500000}"/>
    <cellStyle name="Normal 48 2 5 8 3 2" xfId="32728" xr:uid="{00000000-0005-0000-0000-00007E500000}"/>
    <cellStyle name="Normal 48 2 5 8 4" xfId="20935" xr:uid="{00000000-0005-0000-0000-00007F500000}"/>
    <cellStyle name="Normal 48 2 5 8 5" xfId="26840" xr:uid="{00000000-0005-0000-0000-000080500000}"/>
    <cellStyle name="Normal 48 2 5 9" xfId="4007" xr:uid="{00000000-0005-0000-0000-000081500000}"/>
    <cellStyle name="Normal 48 2 5 9 2" xfId="15783" xr:uid="{00000000-0005-0000-0000-000082500000}"/>
    <cellStyle name="Normal 48 2 5 9 2 2" xfId="39352" xr:uid="{00000000-0005-0000-0000-000083500000}"/>
    <cellStyle name="Normal 48 2 5 9 3" xfId="9895" xr:uid="{00000000-0005-0000-0000-000084500000}"/>
    <cellStyle name="Normal 48 2 5 9 3 2" xfId="33464" xr:uid="{00000000-0005-0000-0000-000085500000}"/>
    <cellStyle name="Normal 48 2 5 9 4" xfId="21671" xr:uid="{00000000-0005-0000-0000-000086500000}"/>
    <cellStyle name="Normal 48 2 5 9 5" xfId="27576" xr:uid="{00000000-0005-0000-0000-000087500000}"/>
    <cellStyle name="Normal 48 2 6" xfId="239" xr:uid="{00000000-0005-0000-0000-000088500000}"/>
    <cellStyle name="Normal 48 2 6 10" xfId="4695" xr:uid="{00000000-0005-0000-0000-000089500000}"/>
    <cellStyle name="Normal 48 2 6 10 2" xfId="16471" xr:uid="{00000000-0005-0000-0000-00008A500000}"/>
    <cellStyle name="Normal 48 2 6 10 2 2" xfId="40040" xr:uid="{00000000-0005-0000-0000-00008B500000}"/>
    <cellStyle name="Normal 48 2 6 10 3" xfId="10583" xr:uid="{00000000-0005-0000-0000-00008C500000}"/>
    <cellStyle name="Normal 48 2 6 10 3 2" xfId="34152" xr:uid="{00000000-0005-0000-0000-00008D500000}"/>
    <cellStyle name="Normal 48 2 6 10 4" xfId="22359" xr:uid="{00000000-0005-0000-0000-00008E500000}"/>
    <cellStyle name="Normal 48 2 6 10 5" xfId="28264" xr:uid="{00000000-0005-0000-0000-00008F500000}"/>
    <cellStyle name="Normal 48 2 6 11" xfId="5431" xr:uid="{00000000-0005-0000-0000-000090500000}"/>
    <cellStyle name="Normal 48 2 6 11 2" xfId="17207" xr:uid="{00000000-0005-0000-0000-000091500000}"/>
    <cellStyle name="Normal 48 2 6 11 2 2" xfId="40776" xr:uid="{00000000-0005-0000-0000-000092500000}"/>
    <cellStyle name="Normal 48 2 6 11 3" xfId="11319" xr:uid="{00000000-0005-0000-0000-000093500000}"/>
    <cellStyle name="Normal 48 2 6 11 3 2" xfId="34888" xr:uid="{00000000-0005-0000-0000-000094500000}"/>
    <cellStyle name="Normal 48 2 6 11 4" xfId="23095" xr:uid="{00000000-0005-0000-0000-000095500000}"/>
    <cellStyle name="Normal 48 2 6 11 5" xfId="29000" xr:uid="{00000000-0005-0000-0000-000096500000}"/>
    <cellStyle name="Normal 48 2 6 12" xfId="12055" xr:uid="{00000000-0005-0000-0000-000097500000}"/>
    <cellStyle name="Normal 48 2 6 12 2" xfId="35624" xr:uid="{00000000-0005-0000-0000-000098500000}"/>
    <cellStyle name="Normal 48 2 6 13" xfId="6167" xr:uid="{00000000-0005-0000-0000-000099500000}"/>
    <cellStyle name="Normal 48 2 6 13 2" xfId="29736" xr:uid="{00000000-0005-0000-0000-00009A500000}"/>
    <cellStyle name="Normal 48 2 6 14" xfId="17943" xr:uid="{00000000-0005-0000-0000-00009B500000}"/>
    <cellStyle name="Normal 48 2 6 15" xfId="23848" xr:uid="{00000000-0005-0000-0000-00009C500000}"/>
    <cellStyle name="Normal 48 2 6 16" xfId="41512" xr:uid="{00000000-0005-0000-0000-00009D500000}"/>
    <cellStyle name="Normal 48 2 6 2" xfId="422" xr:uid="{00000000-0005-0000-0000-00009E500000}"/>
    <cellStyle name="Normal 48 2 6 2 10" xfId="12226" xr:uid="{00000000-0005-0000-0000-00009F500000}"/>
    <cellStyle name="Normal 48 2 6 2 10 2" xfId="35795" xr:uid="{00000000-0005-0000-0000-0000A0500000}"/>
    <cellStyle name="Normal 48 2 6 2 11" xfId="6338" xr:uid="{00000000-0005-0000-0000-0000A1500000}"/>
    <cellStyle name="Normal 48 2 6 2 11 2" xfId="29907" xr:uid="{00000000-0005-0000-0000-0000A2500000}"/>
    <cellStyle name="Normal 48 2 6 2 12" xfId="18114" xr:uid="{00000000-0005-0000-0000-0000A3500000}"/>
    <cellStyle name="Normal 48 2 6 2 13" xfId="24019" xr:uid="{00000000-0005-0000-0000-0000A4500000}"/>
    <cellStyle name="Normal 48 2 6 2 14" xfId="41683" xr:uid="{00000000-0005-0000-0000-0000A5500000}"/>
    <cellStyle name="Normal 48 2 6 2 2" xfId="867" xr:uid="{00000000-0005-0000-0000-0000A6500000}"/>
    <cellStyle name="Normal 48 2 6 2 2 10" xfId="6780" xr:uid="{00000000-0005-0000-0000-0000A7500000}"/>
    <cellStyle name="Normal 48 2 6 2 2 10 2" xfId="30349" xr:uid="{00000000-0005-0000-0000-0000A8500000}"/>
    <cellStyle name="Normal 48 2 6 2 2 11" xfId="18556" xr:uid="{00000000-0005-0000-0000-0000A9500000}"/>
    <cellStyle name="Normal 48 2 6 2 2 12" xfId="24461" xr:uid="{00000000-0005-0000-0000-0000AA500000}"/>
    <cellStyle name="Normal 48 2 6 2 2 13" xfId="42125" xr:uid="{00000000-0005-0000-0000-0000AB500000}"/>
    <cellStyle name="Normal 48 2 6 2 2 2" xfId="1627" xr:uid="{00000000-0005-0000-0000-0000AC500000}"/>
    <cellStyle name="Normal 48 2 6 2 2 2 2" xfId="13404" xr:uid="{00000000-0005-0000-0000-0000AD500000}"/>
    <cellStyle name="Normal 48 2 6 2 2 2 2 2" xfId="36973" xr:uid="{00000000-0005-0000-0000-0000AE500000}"/>
    <cellStyle name="Normal 48 2 6 2 2 2 3" xfId="7516" xr:uid="{00000000-0005-0000-0000-0000AF500000}"/>
    <cellStyle name="Normal 48 2 6 2 2 2 3 2" xfId="31085" xr:uid="{00000000-0005-0000-0000-0000B0500000}"/>
    <cellStyle name="Normal 48 2 6 2 2 2 4" xfId="19292" xr:uid="{00000000-0005-0000-0000-0000B1500000}"/>
    <cellStyle name="Normal 48 2 6 2 2 2 5" xfId="25197" xr:uid="{00000000-0005-0000-0000-0000B2500000}"/>
    <cellStyle name="Normal 48 2 6 2 2 3" xfId="2364" xr:uid="{00000000-0005-0000-0000-0000B3500000}"/>
    <cellStyle name="Normal 48 2 6 2 2 3 2" xfId="14140" xr:uid="{00000000-0005-0000-0000-0000B4500000}"/>
    <cellStyle name="Normal 48 2 6 2 2 3 2 2" xfId="37709" xr:uid="{00000000-0005-0000-0000-0000B5500000}"/>
    <cellStyle name="Normal 48 2 6 2 2 3 3" xfId="8252" xr:uid="{00000000-0005-0000-0000-0000B6500000}"/>
    <cellStyle name="Normal 48 2 6 2 2 3 3 2" xfId="31821" xr:uid="{00000000-0005-0000-0000-0000B7500000}"/>
    <cellStyle name="Normal 48 2 6 2 2 3 4" xfId="20028" xr:uid="{00000000-0005-0000-0000-0000B8500000}"/>
    <cellStyle name="Normal 48 2 6 2 2 3 5" xfId="25933" xr:uid="{00000000-0005-0000-0000-0000B9500000}"/>
    <cellStyle name="Normal 48 2 6 2 2 4" xfId="3100" xr:uid="{00000000-0005-0000-0000-0000BA500000}"/>
    <cellStyle name="Normal 48 2 6 2 2 4 2" xfId="14876" xr:uid="{00000000-0005-0000-0000-0000BB500000}"/>
    <cellStyle name="Normal 48 2 6 2 2 4 2 2" xfId="38445" xr:uid="{00000000-0005-0000-0000-0000BC500000}"/>
    <cellStyle name="Normal 48 2 6 2 2 4 3" xfId="8988" xr:uid="{00000000-0005-0000-0000-0000BD500000}"/>
    <cellStyle name="Normal 48 2 6 2 2 4 3 2" xfId="32557" xr:uid="{00000000-0005-0000-0000-0000BE500000}"/>
    <cellStyle name="Normal 48 2 6 2 2 4 4" xfId="20764" xr:uid="{00000000-0005-0000-0000-0000BF500000}"/>
    <cellStyle name="Normal 48 2 6 2 2 4 5" xfId="26669" xr:uid="{00000000-0005-0000-0000-0000C0500000}"/>
    <cellStyle name="Normal 48 2 6 2 2 5" xfId="3836" xr:uid="{00000000-0005-0000-0000-0000C1500000}"/>
    <cellStyle name="Normal 48 2 6 2 2 5 2" xfId="15612" xr:uid="{00000000-0005-0000-0000-0000C2500000}"/>
    <cellStyle name="Normal 48 2 6 2 2 5 2 2" xfId="39181" xr:uid="{00000000-0005-0000-0000-0000C3500000}"/>
    <cellStyle name="Normal 48 2 6 2 2 5 3" xfId="9724" xr:uid="{00000000-0005-0000-0000-0000C4500000}"/>
    <cellStyle name="Normal 48 2 6 2 2 5 3 2" xfId="33293" xr:uid="{00000000-0005-0000-0000-0000C5500000}"/>
    <cellStyle name="Normal 48 2 6 2 2 5 4" xfId="21500" xr:uid="{00000000-0005-0000-0000-0000C6500000}"/>
    <cellStyle name="Normal 48 2 6 2 2 5 5" xfId="27405" xr:uid="{00000000-0005-0000-0000-0000C7500000}"/>
    <cellStyle name="Normal 48 2 6 2 2 6" xfId="4572" xr:uid="{00000000-0005-0000-0000-0000C8500000}"/>
    <cellStyle name="Normal 48 2 6 2 2 6 2" xfId="16348" xr:uid="{00000000-0005-0000-0000-0000C9500000}"/>
    <cellStyle name="Normal 48 2 6 2 2 6 2 2" xfId="39917" xr:uid="{00000000-0005-0000-0000-0000CA500000}"/>
    <cellStyle name="Normal 48 2 6 2 2 6 3" xfId="10460" xr:uid="{00000000-0005-0000-0000-0000CB500000}"/>
    <cellStyle name="Normal 48 2 6 2 2 6 3 2" xfId="34029" xr:uid="{00000000-0005-0000-0000-0000CC500000}"/>
    <cellStyle name="Normal 48 2 6 2 2 6 4" xfId="22236" xr:uid="{00000000-0005-0000-0000-0000CD500000}"/>
    <cellStyle name="Normal 48 2 6 2 2 6 5" xfId="28141" xr:uid="{00000000-0005-0000-0000-0000CE500000}"/>
    <cellStyle name="Normal 48 2 6 2 2 7" xfId="5308" xr:uid="{00000000-0005-0000-0000-0000CF500000}"/>
    <cellStyle name="Normal 48 2 6 2 2 7 2" xfId="17084" xr:uid="{00000000-0005-0000-0000-0000D0500000}"/>
    <cellStyle name="Normal 48 2 6 2 2 7 2 2" xfId="40653" xr:uid="{00000000-0005-0000-0000-0000D1500000}"/>
    <cellStyle name="Normal 48 2 6 2 2 7 3" xfId="11196" xr:uid="{00000000-0005-0000-0000-0000D2500000}"/>
    <cellStyle name="Normal 48 2 6 2 2 7 3 2" xfId="34765" xr:uid="{00000000-0005-0000-0000-0000D3500000}"/>
    <cellStyle name="Normal 48 2 6 2 2 7 4" xfId="22972" xr:uid="{00000000-0005-0000-0000-0000D4500000}"/>
    <cellStyle name="Normal 48 2 6 2 2 7 5" xfId="28877" xr:uid="{00000000-0005-0000-0000-0000D5500000}"/>
    <cellStyle name="Normal 48 2 6 2 2 8" xfId="6044" xr:uid="{00000000-0005-0000-0000-0000D6500000}"/>
    <cellStyle name="Normal 48 2 6 2 2 8 2" xfId="17820" xr:uid="{00000000-0005-0000-0000-0000D7500000}"/>
    <cellStyle name="Normal 48 2 6 2 2 8 2 2" xfId="41389" xr:uid="{00000000-0005-0000-0000-0000D8500000}"/>
    <cellStyle name="Normal 48 2 6 2 2 8 3" xfId="11932" xr:uid="{00000000-0005-0000-0000-0000D9500000}"/>
    <cellStyle name="Normal 48 2 6 2 2 8 3 2" xfId="35501" xr:uid="{00000000-0005-0000-0000-0000DA500000}"/>
    <cellStyle name="Normal 48 2 6 2 2 8 4" xfId="23708" xr:uid="{00000000-0005-0000-0000-0000DB500000}"/>
    <cellStyle name="Normal 48 2 6 2 2 8 5" xfId="29613" xr:uid="{00000000-0005-0000-0000-0000DC500000}"/>
    <cellStyle name="Normal 48 2 6 2 2 9" xfId="12668" xr:uid="{00000000-0005-0000-0000-0000DD500000}"/>
    <cellStyle name="Normal 48 2 6 2 2 9 2" xfId="36237" xr:uid="{00000000-0005-0000-0000-0000DE500000}"/>
    <cellStyle name="Normal 48 2 6 2 3" xfId="1184" xr:uid="{00000000-0005-0000-0000-0000DF500000}"/>
    <cellStyle name="Normal 48 2 6 2 3 2" xfId="12962" xr:uid="{00000000-0005-0000-0000-0000E0500000}"/>
    <cellStyle name="Normal 48 2 6 2 3 2 2" xfId="36531" xr:uid="{00000000-0005-0000-0000-0000E1500000}"/>
    <cellStyle name="Normal 48 2 6 2 3 3" xfId="7074" xr:uid="{00000000-0005-0000-0000-0000E2500000}"/>
    <cellStyle name="Normal 48 2 6 2 3 3 2" xfId="30643" xr:uid="{00000000-0005-0000-0000-0000E3500000}"/>
    <cellStyle name="Normal 48 2 6 2 3 4" xfId="18850" xr:uid="{00000000-0005-0000-0000-0000E4500000}"/>
    <cellStyle name="Normal 48 2 6 2 3 5" xfId="24755" xr:uid="{00000000-0005-0000-0000-0000E5500000}"/>
    <cellStyle name="Normal 48 2 6 2 4" xfId="1922" xr:uid="{00000000-0005-0000-0000-0000E6500000}"/>
    <cellStyle name="Normal 48 2 6 2 4 2" xfId="13698" xr:uid="{00000000-0005-0000-0000-0000E7500000}"/>
    <cellStyle name="Normal 48 2 6 2 4 2 2" xfId="37267" xr:uid="{00000000-0005-0000-0000-0000E8500000}"/>
    <cellStyle name="Normal 48 2 6 2 4 3" xfId="7810" xr:uid="{00000000-0005-0000-0000-0000E9500000}"/>
    <cellStyle name="Normal 48 2 6 2 4 3 2" xfId="31379" xr:uid="{00000000-0005-0000-0000-0000EA500000}"/>
    <cellStyle name="Normal 48 2 6 2 4 4" xfId="19586" xr:uid="{00000000-0005-0000-0000-0000EB500000}"/>
    <cellStyle name="Normal 48 2 6 2 4 5" xfId="25491" xr:uid="{00000000-0005-0000-0000-0000EC500000}"/>
    <cellStyle name="Normal 48 2 6 2 5" xfId="2658" xr:uid="{00000000-0005-0000-0000-0000ED500000}"/>
    <cellStyle name="Normal 48 2 6 2 5 2" xfId="14434" xr:uid="{00000000-0005-0000-0000-0000EE500000}"/>
    <cellStyle name="Normal 48 2 6 2 5 2 2" xfId="38003" xr:uid="{00000000-0005-0000-0000-0000EF500000}"/>
    <cellStyle name="Normal 48 2 6 2 5 3" xfId="8546" xr:uid="{00000000-0005-0000-0000-0000F0500000}"/>
    <cellStyle name="Normal 48 2 6 2 5 3 2" xfId="32115" xr:uid="{00000000-0005-0000-0000-0000F1500000}"/>
    <cellStyle name="Normal 48 2 6 2 5 4" xfId="20322" xr:uid="{00000000-0005-0000-0000-0000F2500000}"/>
    <cellStyle name="Normal 48 2 6 2 5 5" xfId="26227" xr:uid="{00000000-0005-0000-0000-0000F3500000}"/>
    <cellStyle name="Normal 48 2 6 2 6" xfId="3394" xr:uid="{00000000-0005-0000-0000-0000F4500000}"/>
    <cellStyle name="Normal 48 2 6 2 6 2" xfId="15170" xr:uid="{00000000-0005-0000-0000-0000F5500000}"/>
    <cellStyle name="Normal 48 2 6 2 6 2 2" xfId="38739" xr:uid="{00000000-0005-0000-0000-0000F6500000}"/>
    <cellStyle name="Normal 48 2 6 2 6 3" xfId="9282" xr:uid="{00000000-0005-0000-0000-0000F7500000}"/>
    <cellStyle name="Normal 48 2 6 2 6 3 2" xfId="32851" xr:uid="{00000000-0005-0000-0000-0000F8500000}"/>
    <cellStyle name="Normal 48 2 6 2 6 4" xfId="21058" xr:uid="{00000000-0005-0000-0000-0000F9500000}"/>
    <cellStyle name="Normal 48 2 6 2 6 5" xfId="26963" xr:uid="{00000000-0005-0000-0000-0000FA500000}"/>
    <cellStyle name="Normal 48 2 6 2 7" xfId="4130" xr:uid="{00000000-0005-0000-0000-0000FB500000}"/>
    <cellStyle name="Normal 48 2 6 2 7 2" xfId="15906" xr:uid="{00000000-0005-0000-0000-0000FC500000}"/>
    <cellStyle name="Normal 48 2 6 2 7 2 2" xfId="39475" xr:uid="{00000000-0005-0000-0000-0000FD500000}"/>
    <cellStyle name="Normal 48 2 6 2 7 3" xfId="10018" xr:uid="{00000000-0005-0000-0000-0000FE500000}"/>
    <cellStyle name="Normal 48 2 6 2 7 3 2" xfId="33587" xr:uid="{00000000-0005-0000-0000-0000FF500000}"/>
    <cellStyle name="Normal 48 2 6 2 7 4" xfId="21794" xr:uid="{00000000-0005-0000-0000-000000510000}"/>
    <cellStyle name="Normal 48 2 6 2 7 5" xfId="27699" xr:uid="{00000000-0005-0000-0000-000001510000}"/>
    <cellStyle name="Normal 48 2 6 2 8" xfId="4866" xr:uid="{00000000-0005-0000-0000-000002510000}"/>
    <cellStyle name="Normal 48 2 6 2 8 2" xfId="16642" xr:uid="{00000000-0005-0000-0000-000003510000}"/>
    <cellStyle name="Normal 48 2 6 2 8 2 2" xfId="40211" xr:uid="{00000000-0005-0000-0000-000004510000}"/>
    <cellStyle name="Normal 48 2 6 2 8 3" xfId="10754" xr:uid="{00000000-0005-0000-0000-000005510000}"/>
    <cellStyle name="Normal 48 2 6 2 8 3 2" xfId="34323" xr:uid="{00000000-0005-0000-0000-000006510000}"/>
    <cellStyle name="Normal 48 2 6 2 8 4" xfId="22530" xr:uid="{00000000-0005-0000-0000-000007510000}"/>
    <cellStyle name="Normal 48 2 6 2 8 5" xfId="28435" xr:uid="{00000000-0005-0000-0000-000008510000}"/>
    <cellStyle name="Normal 48 2 6 2 9" xfId="5602" xr:uid="{00000000-0005-0000-0000-000009510000}"/>
    <cellStyle name="Normal 48 2 6 2 9 2" xfId="17378" xr:uid="{00000000-0005-0000-0000-00000A510000}"/>
    <cellStyle name="Normal 48 2 6 2 9 2 2" xfId="40947" xr:uid="{00000000-0005-0000-0000-00000B510000}"/>
    <cellStyle name="Normal 48 2 6 2 9 3" xfId="11490" xr:uid="{00000000-0005-0000-0000-00000C510000}"/>
    <cellStyle name="Normal 48 2 6 2 9 3 2" xfId="35059" xr:uid="{00000000-0005-0000-0000-00000D510000}"/>
    <cellStyle name="Normal 48 2 6 2 9 4" xfId="23266" xr:uid="{00000000-0005-0000-0000-00000E510000}"/>
    <cellStyle name="Normal 48 2 6 2 9 5" xfId="29171" xr:uid="{00000000-0005-0000-0000-00000F510000}"/>
    <cellStyle name="Normal 48 2 6 3" xfId="695" xr:uid="{00000000-0005-0000-0000-000010510000}"/>
    <cellStyle name="Normal 48 2 6 3 10" xfId="6609" xr:uid="{00000000-0005-0000-0000-000011510000}"/>
    <cellStyle name="Normal 48 2 6 3 10 2" xfId="30178" xr:uid="{00000000-0005-0000-0000-000012510000}"/>
    <cellStyle name="Normal 48 2 6 3 11" xfId="18385" xr:uid="{00000000-0005-0000-0000-000013510000}"/>
    <cellStyle name="Normal 48 2 6 3 12" xfId="24290" xr:uid="{00000000-0005-0000-0000-000014510000}"/>
    <cellStyle name="Normal 48 2 6 3 13" xfId="41954" xr:uid="{00000000-0005-0000-0000-000015510000}"/>
    <cellStyle name="Normal 48 2 6 3 2" xfId="1456" xr:uid="{00000000-0005-0000-0000-000016510000}"/>
    <cellStyle name="Normal 48 2 6 3 2 2" xfId="13233" xr:uid="{00000000-0005-0000-0000-000017510000}"/>
    <cellStyle name="Normal 48 2 6 3 2 2 2" xfId="36802" xr:uid="{00000000-0005-0000-0000-000018510000}"/>
    <cellStyle name="Normal 48 2 6 3 2 3" xfId="7345" xr:uid="{00000000-0005-0000-0000-000019510000}"/>
    <cellStyle name="Normal 48 2 6 3 2 3 2" xfId="30914" xr:uid="{00000000-0005-0000-0000-00001A510000}"/>
    <cellStyle name="Normal 48 2 6 3 2 4" xfId="19121" xr:uid="{00000000-0005-0000-0000-00001B510000}"/>
    <cellStyle name="Normal 48 2 6 3 2 5" xfId="25026" xr:uid="{00000000-0005-0000-0000-00001C510000}"/>
    <cellStyle name="Normal 48 2 6 3 3" xfId="2193" xr:uid="{00000000-0005-0000-0000-00001D510000}"/>
    <cellStyle name="Normal 48 2 6 3 3 2" xfId="13969" xr:uid="{00000000-0005-0000-0000-00001E510000}"/>
    <cellStyle name="Normal 48 2 6 3 3 2 2" xfId="37538" xr:uid="{00000000-0005-0000-0000-00001F510000}"/>
    <cellStyle name="Normal 48 2 6 3 3 3" xfId="8081" xr:uid="{00000000-0005-0000-0000-000020510000}"/>
    <cellStyle name="Normal 48 2 6 3 3 3 2" xfId="31650" xr:uid="{00000000-0005-0000-0000-000021510000}"/>
    <cellStyle name="Normal 48 2 6 3 3 4" xfId="19857" xr:uid="{00000000-0005-0000-0000-000022510000}"/>
    <cellStyle name="Normal 48 2 6 3 3 5" xfId="25762" xr:uid="{00000000-0005-0000-0000-000023510000}"/>
    <cellStyle name="Normal 48 2 6 3 4" xfId="2929" xr:uid="{00000000-0005-0000-0000-000024510000}"/>
    <cellStyle name="Normal 48 2 6 3 4 2" xfId="14705" xr:uid="{00000000-0005-0000-0000-000025510000}"/>
    <cellStyle name="Normal 48 2 6 3 4 2 2" xfId="38274" xr:uid="{00000000-0005-0000-0000-000026510000}"/>
    <cellStyle name="Normal 48 2 6 3 4 3" xfId="8817" xr:uid="{00000000-0005-0000-0000-000027510000}"/>
    <cellStyle name="Normal 48 2 6 3 4 3 2" xfId="32386" xr:uid="{00000000-0005-0000-0000-000028510000}"/>
    <cellStyle name="Normal 48 2 6 3 4 4" xfId="20593" xr:uid="{00000000-0005-0000-0000-000029510000}"/>
    <cellStyle name="Normal 48 2 6 3 4 5" xfId="26498" xr:uid="{00000000-0005-0000-0000-00002A510000}"/>
    <cellStyle name="Normal 48 2 6 3 5" xfId="3665" xr:uid="{00000000-0005-0000-0000-00002B510000}"/>
    <cellStyle name="Normal 48 2 6 3 5 2" xfId="15441" xr:uid="{00000000-0005-0000-0000-00002C510000}"/>
    <cellStyle name="Normal 48 2 6 3 5 2 2" xfId="39010" xr:uid="{00000000-0005-0000-0000-00002D510000}"/>
    <cellStyle name="Normal 48 2 6 3 5 3" xfId="9553" xr:uid="{00000000-0005-0000-0000-00002E510000}"/>
    <cellStyle name="Normal 48 2 6 3 5 3 2" xfId="33122" xr:uid="{00000000-0005-0000-0000-00002F510000}"/>
    <cellStyle name="Normal 48 2 6 3 5 4" xfId="21329" xr:uid="{00000000-0005-0000-0000-000030510000}"/>
    <cellStyle name="Normal 48 2 6 3 5 5" xfId="27234" xr:uid="{00000000-0005-0000-0000-000031510000}"/>
    <cellStyle name="Normal 48 2 6 3 6" xfId="4401" xr:uid="{00000000-0005-0000-0000-000032510000}"/>
    <cellStyle name="Normal 48 2 6 3 6 2" xfId="16177" xr:uid="{00000000-0005-0000-0000-000033510000}"/>
    <cellStyle name="Normal 48 2 6 3 6 2 2" xfId="39746" xr:uid="{00000000-0005-0000-0000-000034510000}"/>
    <cellStyle name="Normal 48 2 6 3 6 3" xfId="10289" xr:uid="{00000000-0005-0000-0000-000035510000}"/>
    <cellStyle name="Normal 48 2 6 3 6 3 2" xfId="33858" xr:uid="{00000000-0005-0000-0000-000036510000}"/>
    <cellStyle name="Normal 48 2 6 3 6 4" xfId="22065" xr:uid="{00000000-0005-0000-0000-000037510000}"/>
    <cellStyle name="Normal 48 2 6 3 6 5" xfId="27970" xr:uid="{00000000-0005-0000-0000-000038510000}"/>
    <cellStyle name="Normal 48 2 6 3 7" xfId="5137" xr:uid="{00000000-0005-0000-0000-000039510000}"/>
    <cellStyle name="Normal 48 2 6 3 7 2" xfId="16913" xr:uid="{00000000-0005-0000-0000-00003A510000}"/>
    <cellStyle name="Normal 48 2 6 3 7 2 2" xfId="40482" xr:uid="{00000000-0005-0000-0000-00003B510000}"/>
    <cellStyle name="Normal 48 2 6 3 7 3" xfId="11025" xr:uid="{00000000-0005-0000-0000-00003C510000}"/>
    <cellStyle name="Normal 48 2 6 3 7 3 2" xfId="34594" xr:uid="{00000000-0005-0000-0000-00003D510000}"/>
    <cellStyle name="Normal 48 2 6 3 7 4" xfId="22801" xr:uid="{00000000-0005-0000-0000-00003E510000}"/>
    <cellStyle name="Normal 48 2 6 3 7 5" xfId="28706" xr:uid="{00000000-0005-0000-0000-00003F510000}"/>
    <cellStyle name="Normal 48 2 6 3 8" xfId="5873" xr:uid="{00000000-0005-0000-0000-000040510000}"/>
    <cellStyle name="Normal 48 2 6 3 8 2" xfId="17649" xr:uid="{00000000-0005-0000-0000-000041510000}"/>
    <cellStyle name="Normal 48 2 6 3 8 2 2" xfId="41218" xr:uid="{00000000-0005-0000-0000-000042510000}"/>
    <cellStyle name="Normal 48 2 6 3 8 3" xfId="11761" xr:uid="{00000000-0005-0000-0000-000043510000}"/>
    <cellStyle name="Normal 48 2 6 3 8 3 2" xfId="35330" xr:uid="{00000000-0005-0000-0000-000044510000}"/>
    <cellStyle name="Normal 48 2 6 3 8 4" xfId="23537" xr:uid="{00000000-0005-0000-0000-000045510000}"/>
    <cellStyle name="Normal 48 2 6 3 8 5" xfId="29442" xr:uid="{00000000-0005-0000-0000-000046510000}"/>
    <cellStyle name="Normal 48 2 6 3 9" xfId="12497" xr:uid="{00000000-0005-0000-0000-000047510000}"/>
    <cellStyle name="Normal 48 2 6 3 9 2" xfId="36066" xr:uid="{00000000-0005-0000-0000-000048510000}"/>
    <cellStyle name="Normal 48 2 6 4" xfId="573" xr:uid="{00000000-0005-0000-0000-000049510000}"/>
    <cellStyle name="Normal 48 2 6 4 10" xfId="6487" xr:uid="{00000000-0005-0000-0000-00004A510000}"/>
    <cellStyle name="Normal 48 2 6 4 10 2" xfId="30056" xr:uid="{00000000-0005-0000-0000-00004B510000}"/>
    <cellStyle name="Normal 48 2 6 4 11" xfId="18263" xr:uid="{00000000-0005-0000-0000-00004C510000}"/>
    <cellStyle name="Normal 48 2 6 4 12" xfId="24168" xr:uid="{00000000-0005-0000-0000-00004D510000}"/>
    <cellStyle name="Normal 48 2 6 4 13" xfId="41832" xr:uid="{00000000-0005-0000-0000-00004E510000}"/>
    <cellStyle name="Normal 48 2 6 4 2" xfId="1334" xr:uid="{00000000-0005-0000-0000-00004F510000}"/>
    <cellStyle name="Normal 48 2 6 4 2 2" xfId="13111" xr:uid="{00000000-0005-0000-0000-000050510000}"/>
    <cellStyle name="Normal 48 2 6 4 2 2 2" xfId="36680" xr:uid="{00000000-0005-0000-0000-000051510000}"/>
    <cellStyle name="Normal 48 2 6 4 2 3" xfId="7223" xr:uid="{00000000-0005-0000-0000-000052510000}"/>
    <cellStyle name="Normal 48 2 6 4 2 3 2" xfId="30792" xr:uid="{00000000-0005-0000-0000-000053510000}"/>
    <cellStyle name="Normal 48 2 6 4 2 4" xfId="18999" xr:uid="{00000000-0005-0000-0000-000054510000}"/>
    <cellStyle name="Normal 48 2 6 4 2 5" xfId="24904" xr:uid="{00000000-0005-0000-0000-000055510000}"/>
    <cellStyle name="Normal 48 2 6 4 3" xfId="2071" xr:uid="{00000000-0005-0000-0000-000056510000}"/>
    <cellStyle name="Normal 48 2 6 4 3 2" xfId="13847" xr:uid="{00000000-0005-0000-0000-000057510000}"/>
    <cellStyle name="Normal 48 2 6 4 3 2 2" xfId="37416" xr:uid="{00000000-0005-0000-0000-000058510000}"/>
    <cellStyle name="Normal 48 2 6 4 3 3" xfId="7959" xr:uid="{00000000-0005-0000-0000-000059510000}"/>
    <cellStyle name="Normal 48 2 6 4 3 3 2" xfId="31528" xr:uid="{00000000-0005-0000-0000-00005A510000}"/>
    <cellStyle name="Normal 48 2 6 4 3 4" xfId="19735" xr:uid="{00000000-0005-0000-0000-00005B510000}"/>
    <cellStyle name="Normal 48 2 6 4 3 5" xfId="25640" xr:uid="{00000000-0005-0000-0000-00005C510000}"/>
    <cellStyle name="Normal 48 2 6 4 4" xfId="2807" xr:uid="{00000000-0005-0000-0000-00005D510000}"/>
    <cellStyle name="Normal 48 2 6 4 4 2" xfId="14583" xr:uid="{00000000-0005-0000-0000-00005E510000}"/>
    <cellStyle name="Normal 48 2 6 4 4 2 2" xfId="38152" xr:uid="{00000000-0005-0000-0000-00005F510000}"/>
    <cellStyle name="Normal 48 2 6 4 4 3" xfId="8695" xr:uid="{00000000-0005-0000-0000-000060510000}"/>
    <cellStyle name="Normal 48 2 6 4 4 3 2" xfId="32264" xr:uid="{00000000-0005-0000-0000-000061510000}"/>
    <cellStyle name="Normal 48 2 6 4 4 4" xfId="20471" xr:uid="{00000000-0005-0000-0000-000062510000}"/>
    <cellStyle name="Normal 48 2 6 4 4 5" xfId="26376" xr:uid="{00000000-0005-0000-0000-000063510000}"/>
    <cellStyle name="Normal 48 2 6 4 5" xfId="3543" xr:uid="{00000000-0005-0000-0000-000064510000}"/>
    <cellStyle name="Normal 48 2 6 4 5 2" xfId="15319" xr:uid="{00000000-0005-0000-0000-000065510000}"/>
    <cellStyle name="Normal 48 2 6 4 5 2 2" xfId="38888" xr:uid="{00000000-0005-0000-0000-000066510000}"/>
    <cellStyle name="Normal 48 2 6 4 5 3" xfId="9431" xr:uid="{00000000-0005-0000-0000-000067510000}"/>
    <cellStyle name="Normal 48 2 6 4 5 3 2" xfId="33000" xr:uid="{00000000-0005-0000-0000-000068510000}"/>
    <cellStyle name="Normal 48 2 6 4 5 4" xfId="21207" xr:uid="{00000000-0005-0000-0000-000069510000}"/>
    <cellStyle name="Normal 48 2 6 4 5 5" xfId="27112" xr:uid="{00000000-0005-0000-0000-00006A510000}"/>
    <cellStyle name="Normal 48 2 6 4 6" xfId="4279" xr:uid="{00000000-0005-0000-0000-00006B510000}"/>
    <cellStyle name="Normal 48 2 6 4 6 2" xfId="16055" xr:uid="{00000000-0005-0000-0000-00006C510000}"/>
    <cellStyle name="Normal 48 2 6 4 6 2 2" xfId="39624" xr:uid="{00000000-0005-0000-0000-00006D510000}"/>
    <cellStyle name="Normal 48 2 6 4 6 3" xfId="10167" xr:uid="{00000000-0005-0000-0000-00006E510000}"/>
    <cellStyle name="Normal 48 2 6 4 6 3 2" xfId="33736" xr:uid="{00000000-0005-0000-0000-00006F510000}"/>
    <cellStyle name="Normal 48 2 6 4 6 4" xfId="21943" xr:uid="{00000000-0005-0000-0000-000070510000}"/>
    <cellStyle name="Normal 48 2 6 4 6 5" xfId="27848" xr:uid="{00000000-0005-0000-0000-000071510000}"/>
    <cellStyle name="Normal 48 2 6 4 7" xfId="5015" xr:uid="{00000000-0005-0000-0000-000072510000}"/>
    <cellStyle name="Normal 48 2 6 4 7 2" xfId="16791" xr:uid="{00000000-0005-0000-0000-000073510000}"/>
    <cellStyle name="Normal 48 2 6 4 7 2 2" xfId="40360" xr:uid="{00000000-0005-0000-0000-000074510000}"/>
    <cellStyle name="Normal 48 2 6 4 7 3" xfId="10903" xr:uid="{00000000-0005-0000-0000-000075510000}"/>
    <cellStyle name="Normal 48 2 6 4 7 3 2" xfId="34472" xr:uid="{00000000-0005-0000-0000-000076510000}"/>
    <cellStyle name="Normal 48 2 6 4 7 4" xfId="22679" xr:uid="{00000000-0005-0000-0000-000077510000}"/>
    <cellStyle name="Normal 48 2 6 4 7 5" xfId="28584" xr:uid="{00000000-0005-0000-0000-000078510000}"/>
    <cellStyle name="Normal 48 2 6 4 8" xfId="5751" xr:uid="{00000000-0005-0000-0000-000079510000}"/>
    <cellStyle name="Normal 48 2 6 4 8 2" xfId="17527" xr:uid="{00000000-0005-0000-0000-00007A510000}"/>
    <cellStyle name="Normal 48 2 6 4 8 2 2" xfId="41096" xr:uid="{00000000-0005-0000-0000-00007B510000}"/>
    <cellStyle name="Normal 48 2 6 4 8 3" xfId="11639" xr:uid="{00000000-0005-0000-0000-00007C510000}"/>
    <cellStyle name="Normal 48 2 6 4 8 3 2" xfId="35208" xr:uid="{00000000-0005-0000-0000-00007D510000}"/>
    <cellStyle name="Normal 48 2 6 4 8 4" xfId="23415" xr:uid="{00000000-0005-0000-0000-00007E510000}"/>
    <cellStyle name="Normal 48 2 6 4 8 5" xfId="29320" xr:uid="{00000000-0005-0000-0000-00007F510000}"/>
    <cellStyle name="Normal 48 2 6 4 9" xfId="12375" xr:uid="{00000000-0005-0000-0000-000080510000}"/>
    <cellStyle name="Normal 48 2 6 4 9 2" xfId="35944" xr:uid="{00000000-0005-0000-0000-000081510000}"/>
    <cellStyle name="Normal 48 2 6 5" xfId="1012" xr:uid="{00000000-0005-0000-0000-000082510000}"/>
    <cellStyle name="Normal 48 2 6 5 2" xfId="12791" xr:uid="{00000000-0005-0000-0000-000083510000}"/>
    <cellStyle name="Normal 48 2 6 5 2 2" xfId="36360" xr:uid="{00000000-0005-0000-0000-000084510000}"/>
    <cellStyle name="Normal 48 2 6 5 3" xfId="6903" xr:uid="{00000000-0005-0000-0000-000085510000}"/>
    <cellStyle name="Normal 48 2 6 5 3 2" xfId="30472" xr:uid="{00000000-0005-0000-0000-000086510000}"/>
    <cellStyle name="Normal 48 2 6 5 4" xfId="18679" xr:uid="{00000000-0005-0000-0000-000087510000}"/>
    <cellStyle name="Normal 48 2 6 5 5" xfId="24584" xr:uid="{00000000-0005-0000-0000-000088510000}"/>
    <cellStyle name="Normal 48 2 6 6" xfId="1751" xr:uid="{00000000-0005-0000-0000-000089510000}"/>
    <cellStyle name="Normal 48 2 6 6 2" xfId="13527" xr:uid="{00000000-0005-0000-0000-00008A510000}"/>
    <cellStyle name="Normal 48 2 6 6 2 2" xfId="37096" xr:uid="{00000000-0005-0000-0000-00008B510000}"/>
    <cellStyle name="Normal 48 2 6 6 3" xfId="7639" xr:uid="{00000000-0005-0000-0000-00008C510000}"/>
    <cellStyle name="Normal 48 2 6 6 3 2" xfId="31208" xr:uid="{00000000-0005-0000-0000-00008D510000}"/>
    <cellStyle name="Normal 48 2 6 6 4" xfId="19415" xr:uid="{00000000-0005-0000-0000-00008E510000}"/>
    <cellStyle name="Normal 48 2 6 6 5" xfId="25320" xr:uid="{00000000-0005-0000-0000-00008F510000}"/>
    <cellStyle name="Normal 48 2 6 7" xfId="2487" xr:uid="{00000000-0005-0000-0000-000090510000}"/>
    <cellStyle name="Normal 48 2 6 7 2" xfId="14263" xr:uid="{00000000-0005-0000-0000-000091510000}"/>
    <cellStyle name="Normal 48 2 6 7 2 2" xfId="37832" xr:uid="{00000000-0005-0000-0000-000092510000}"/>
    <cellStyle name="Normal 48 2 6 7 3" xfId="8375" xr:uid="{00000000-0005-0000-0000-000093510000}"/>
    <cellStyle name="Normal 48 2 6 7 3 2" xfId="31944" xr:uid="{00000000-0005-0000-0000-000094510000}"/>
    <cellStyle name="Normal 48 2 6 7 4" xfId="20151" xr:uid="{00000000-0005-0000-0000-000095510000}"/>
    <cellStyle name="Normal 48 2 6 7 5" xfId="26056" xr:uid="{00000000-0005-0000-0000-000096510000}"/>
    <cellStyle name="Normal 48 2 6 8" xfId="3223" xr:uid="{00000000-0005-0000-0000-000097510000}"/>
    <cellStyle name="Normal 48 2 6 8 2" xfId="14999" xr:uid="{00000000-0005-0000-0000-000098510000}"/>
    <cellStyle name="Normal 48 2 6 8 2 2" xfId="38568" xr:uid="{00000000-0005-0000-0000-000099510000}"/>
    <cellStyle name="Normal 48 2 6 8 3" xfId="9111" xr:uid="{00000000-0005-0000-0000-00009A510000}"/>
    <cellStyle name="Normal 48 2 6 8 3 2" xfId="32680" xr:uid="{00000000-0005-0000-0000-00009B510000}"/>
    <cellStyle name="Normal 48 2 6 8 4" xfId="20887" xr:uid="{00000000-0005-0000-0000-00009C510000}"/>
    <cellStyle name="Normal 48 2 6 8 5" xfId="26792" xr:uid="{00000000-0005-0000-0000-00009D510000}"/>
    <cellStyle name="Normal 48 2 6 9" xfId="3959" xr:uid="{00000000-0005-0000-0000-00009E510000}"/>
    <cellStyle name="Normal 48 2 6 9 2" xfId="15735" xr:uid="{00000000-0005-0000-0000-00009F510000}"/>
    <cellStyle name="Normal 48 2 6 9 2 2" xfId="39304" xr:uid="{00000000-0005-0000-0000-0000A0510000}"/>
    <cellStyle name="Normal 48 2 6 9 3" xfId="9847" xr:uid="{00000000-0005-0000-0000-0000A1510000}"/>
    <cellStyle name="Normal 48 2 6 9 3 2" xfId="33416" xr:uid="{00000000-0005-0000-0000-0000A2510000}"/>
    <cellStyle name="Normal 48 2 6 9 4" xfId="21623" xr:uid="{00000000-0005-0000-0000-0000A3510000}"/>
    <cellStyle name="Normal 48 2 6 9 5" xfId="27528" xr:uid="{00000000-0005-0000-0000-0000A4510000}"/>
    <cellStyle name="Normal 48 2 7" xfId="399" xr:uid="{00000000-0005-0000-0000-0000A5510000}"/>
    <cellStyle name="Normal 48 2 7 10" xfId="12203" xr:uid="{00000000-0005-0000-0000-0000A6510000}"/>
    <cellStyle name="Normal 48 2 7 10 2" xfId="35772" xr:uid="{00000000-0005-0000-0000-0000A7510000}"/>
    <cellStyle name="Normal 48 2 7 11" xfId="6315" xr:uid="{00000000-0005-0000-0000-0000A8510000}"/>
    <cellStyle name="Normal 48 2 7 11 2" xfId="29884" xr:uid="{00000000-0005-0000-0000-0000A9510000}"/>
    <cellStyle name="Normal 48 2 7 12" xfId="18091" xr:uid="{00000000-0005-0000-0000-0000AA510000}"/>
    <cellStyle name="Normal 48 2 7 13" xfId="23996" xr:uid="{00000000-0005-0000-0000-0000AB510000}"/>
    <cellStyle name="Normal 48 2 7 14" xfId="41660" xr:uid="{00000000-0005-0000-0000-0000AC510000}"/>
    <cellStyle name="Normal 48 2 7 2" xfId="844" xr:uid="{00000000-0005-0000-0000-0000AD510000}"/>
    <cellStyle name="Normal 48 2 7 2 10" xfId="6757" xr:uid="{00000000-0005-0000-0000-0000AE510000}"/>
    <cellStyle name="Normal 48 2 7 2 10 2" xfId="30326" xr:uid="{00000000-0005-0000-0000-0000AF510000}"/>
    <cellStyle name="Normal 48 2 7 2 11" xfId="18533" xr:uid="{00000000-0005-0000-0000-0000B0510000}"/>
    <cellStyle name="Normal 48 2 7 2 12" xfId="24438" xr:uid="{00000000-0005-0000-0000-0000B1510000}"/>
    <cellStyle name="Normal 48 2 7 2 13" xfId="42102" xr:uid="{00000000-0005-0000-0000-0000B2510000}"/>
    <cellStyle name="Normal 48 2 7 2 2" xfId="1604" xr:uid="{00000000-0005-0000-0000-0000B3510000}"/>
    <cellStyle name="Normal 48 2 7 2 2 2" xfId="13381" xr:uid="{00000000-0005-0000-0000-0000B4510000}"/>
    <cellStyle name="Normal 48 2 7 2 2 2 2" xfId="36950" xr:uid="{00000000-0005-0000-0000-0000B5510000}"/>
    <cellStyle name="Normal 48 2 7 2 2 3" xfId="7493" xr:uid="{00000000-0005-0000-0000-0000B6510000}"/>
    <cellStyle name="Normal 48 2 7 2 2 3 2" xfId="31062" xr:uid="{00000000-0005-0000-0000-0000B7510000}"/>
    <cellStyle name="Normal 48 2 7 2 2 4" xfId="19269" xr:uid="{00000000-0005-0000-0000-0000B8510000}"/>
    <cellStyle name="Normal 48 2 7 2 2 5" xfId="25174" xr:uid="{00000000-0005-0000-0000-0000B9510000}"/>
    <cellStyle name="Normal 48 2 7 2 3" xfId="2341" xr:uid="{00000000-0005-0000-0000-0000BA510000}"/>
    <cellStyle name="Normal 48 2 7 2 3 2" xfId="14117" xr:uid="{00000000-0005-0000-0000-0000BB510000}"/>
    <cellStyle name="Normal 48 2 7 2 3 2 2" xfId="37686" xr:uid="{00000000-0005-0000-0000-0000BC510000}"/>
    <cellStyle name="Normal 48 2 7 2 3 3" xfId="8229" xr:uid="{00000000-0005-0000-0000-0000BD510000}"/>
    <cellStyle name="Normal 48 2 7 2 3 3 2" xfId="31798" xr:uid="{00000000-0005-0000-0000-0000BE510000}"/>
    <cellStyle name="Normal 48 2 7 2 3 4" xfId="20005" xr:uid="{00000000-0005-0000-0000-0000BF510000}"/>
    <cellStyle name="Normal 48 2 7 2 3 5" xfId="25910" xr:uid="{00000000-0005-0000-0000-0000C0510000}"/>
    <cellStyle name="Normal 48 2 7 2 4" xfId="3077" xr:uid="{00000000-0005-0000-0000-0000C1510000}"/>
    <cellStyle name="Normal 48 2 7 2 4 2" xfId="14853" xr:uid="{00000000-0005-0000-0000-0000C2510000}"/>
    <cellStyle name="Normal 48 2 7 2 4 2 2" xfId="38422" xr:uid="{00000000-0005-0000-0000-0000C3510000}"/>
    <cellStyle name="Normal 48 2 7 2 4 3" xfId="8965" xr:uid="{00000000-0005-0000-0000-0000C4510000}"/>
    <cellStyle name="Normal 48 2 7 2 4 3 2" xfId="32534" xr:uid="{00000000-0005-0000-0000-0000C5510000}"/>
    <cellStyle name="Normal 48 2 7 2 4 4" xfId="20741" xr:uid="{00000000-0005-0000-0000-0000C6510000}"/>
    <cellStyle name="Normal 48 2 7 2 4 5" xfId="26646" xr:uid="{00000000-0005-0000-0000-0000C7510000}"/>
    <cellStyle name="Normal 48 2 7 2 5" xfId="3813" xr:uid="{00000000-0005-0000-0000-0000C8510000}"/>
    <cellStyle name="Normal 48 2 7 2 5 2" xfId="15589" xr:uid="{00000000-0005-0000-0000-0000C9510000}"/>
    <cellStyle name="Normal 48 2 7 2 5 2 2" xfId="39158" xr:uid="{00000000-0005-0000-0000-0000CA510000}"/>
    <cellStyle name="Normal 48 2 7 2 5 3" xfId="9701" xr:uid="{00000000-0005-0000-0000-0000CB510000}"/>
    <cellStyle name="Normal 48 2 7 2 5 3 2" xfId="33270" xr:uid="{00000000-0005-0000-0000-0000CC510000}"/>
    <cellStyle name="Normal 48 2 7 2 5 4" xfId="21477" xr:uid="{00000000-0005-0000-0000-0000CD510000}"/>
    <cellStyle name="Normal 48 2 7 2 5 5" xfId="27382" xr:uid="{00000000-0005-0000-0000-0000CE510000}"/>
    <cellStyle name="Normal 48 2 7 2 6" xfId="4549" xr:uid="{00000000-0005-0000-0000-0000CF510000}"/>
    <cellStyle name="Normal 48 2 7 2 6 2" xfId="16325" xr:uid="{00000000-0005-0000-0000-0000D0510000}"/>
    <cellStyle name="Normal 48 2 7 2 6 2 2" xfId="39894" xr:uid="{00000000-0005-0000-0000-0000D1510000}"/>
    <cellStyle name="Normal 48 2 7 2 6 3" xfId="10437" xr:uid="{00000000-0005-0000-0000-0000D2510000}"/>
    <cellStyle name="Normal 48 2 7 2 6 3 2" xfId="34006" xr:uid="{00000000-0005-0000-0000-0000D3510000}"/>
    <cellStyle name="Normal 48 2 7 2 6 4" xfId="22213" xr:uid="{00000000-0005-0000-0000-0000D4510000}"/>
    <cellStyle name="Normal 48 2 7 2 6 5" xfId="28118" xr:uid="{00000000-0005-0000-0000-0000D5510000}"/>
    <cellStyle name="Normal 48 2 7 2 7" xfId="5285" xr:uid="{00000000-0005-0000-0000-0000D6510000}"/>
    <cellStyle name="Normal 48 2 7 2 7 2" xfId="17061" xr:uid="{00000000-0005-0000-0000-0000D7510000}"/>
    <cellStyle name="Normal 48 2 7 2 7 2 2" xfId="40630" xr:uid="{00000000-0005-0000-0000-0000D8510000}"/>
    <cellStyle name="Normal 48 2 7 2 7 3" xfId="11173" xr:uid="{00000000-0005-0000-0000-0000D9510000}"/>
    <cellStyle name="Normal 48 2 7 2 7 3 2" xfId="34742" xr:uid="{00000000-0005-0000-0000-0000DA510000}"/>
    <cellStyle name="Normal 48 2 7 2 7 4" xfId="22949" xr:uid="{00000000-0005-0000-0000-0000DB510000}"/>
    <cellStyle name="Normal 48 2 7 2 7 5" xfId="28854" xr:uid="{00000000-0005-0000-0000-0000DC510000}"/>
    <cellStyle name="Normal 48 2 7 2 8" xfId="6021" xr:uid="{00000000-0005-0000-0000-0000DD510000}"/>
    <cellStyle name="Normal 48 2 7 2 8 2" xfId="17797" xr:uid="{00000000-0005-0000-0000-0000DE510000}"/>
    <cellStyle name="Normal 48 2 7 2 8 2 2" xfId="41366" xr:uid="{00000000-0005-0000-0000-0000DF510000}"/>
    <cellStyle name="Normal 48 2 7 2 8 3" xfId="11909" xr:uid="{00000000-0005-0000-0000-0000E0510000}"/>
    <cellStyle name="Normal 48 2 7 2 8 3 2" xfId="35478" xr:uid="{00000000-0005-0000-0000-0000E1510000}"/>
    <cellStyle name="Normal 48 2 7 2 8 4" xfId="23685" xr:uid="{00000000-0005-0000-0000-0000E2510000}"/>
    <cellStyle name="Normal 48 2 7 2 8 5" xfId="29590" xr:uid="{00000000-0005-0000-0000-0000E3510000}"/>
    <cellStyle name="Normal 48 2 7 2 9" xfId="12645" xr:uid="{00000000-0005-0000-0000-0000E4510000}"/>
    <cellStyle name="Normal 48 2 7 2 9 2" xfId="36214" xr:uid="{00000000-0005-0000-0000-0000E5510000}"/>
    <cellStyle name="Normal 48 2 7 3" xfId="1161" xr:uid="{00000000-0005-0000-0000-0000E6510000}"/>
    <cellStyle name="Normal 48 2 7 3 2" xfId="12939" xr:uid="{00000000-0005-0000-0000-0000E7510000}"/>
    <cellStyle name="Normal 48 2 7 3 2 2" xfId="36508" xr:uid="{00000000-0005-0000-0000-0000E8510000}"/>
    <cellStyle name="Normal 48 2 7 3 3" xfId="7051" xr:uid="{00000000-0005-0000-0000-0000E9510000}"/>
    <cellStyle name="Normal 48 2 7 3 3 2" xfId="30620" xr:uid="{00000000-0005-0000-0000-0000EA510000}"/>
    <cellStyle name="Normal 48 2 7 3 4" xfId="18827" xr:uid="{00000000-0005-0000-0000-0000EB510000}"/>
    <cellStyle name="Normal 48 2 7 3 5" xfId="24732" xr:uid="{00000000-0005-0000-0000-0000EC510000}"/>
    <cellStyle name="Normal 48 2 7 4" xfId="1899" xr:uid="{00000000-0005-0000-0000-0000ED510000}"/>
    <cellStyle name="Normal 48 2 7 4 2" xfId="13675" xr:uid="{00000000-0005-0000-0000-0000EE510000}"/>
    <cellStyle name="Normal 48 2 7 4 2 2" xfId="37244" xr:uid="{00000000-0005-0000-0000-0000EF510000}"/>
    <cellStyle name="Normal 48 2 7 4 3" xfId="7787" xr:uid="{00000000-0005-0000-0000-0000F0510000}"/>
    <cellStyle name="Normal 48 2 7 4 3 2" xfId="31356" xr:uid="{00000000-0005-0000-0000-0000F1510000}"/>
    <cellStyle name="Normal 48 2 7 4 4" xfId="19563" xr:uid="{00000000-0005-0000-0000-0000F2510000}"/>
    <cellStyle name="Normal 48 2 7 4 5" xfId="25468" xr:uid="{00000000-0005-0000-0000-0000F3510000}"/>
    <cellStyle name="Normal 48 2 7 5" xfId="2635" xr:uid="{00000000-0005-0000-0000-0000F4510000}"/>
    <cellStyle name="Normal 48 2 7 5 2" xfId="14411" xr:uid="{00000000-0005-0000-0000-0000F5510000}"/>
    <cellStyle name="Normal 48 2 7 5 2 2" xfId="37980" xr:uid="{00000000-0005-0000-0000-0000F6510000}"/>
    <cellStyle name="Normal 48 2 7 5 3" xfId="8523" xr:uid="{00000000-0005-0000-0000-0000F7510000}"/>
    <cellStyle name="Normal 48 2 7 5 3 2" xfId="32092" xr:uid="{00000000-0005-0000-0000-0000F8510000}"/>
    <cellStyle name="Normal 48 2 7 5 4" xfId="20299" xr:uid="{00000000-0005-0000-0000-0000F9510000}"/>
    <cellStyle name="Normal 48 2 7 5 5" xfId="26204" xr:uid="{00000000-0005-0000-0000-0000FA510000}"/>
    <cellStyle name="Normal 48 2 7 6" xfId="3371" xr:uid="{00000000-0005-0000-0000-0000FB510000}"/>
    <cellStyle name="Normal 48 2 7 6 2" xfId="15147" xr:uid="{00000000-0005-0000-0000-0000FC510000}"/>
    <cellStyle name="Normal 48 2 7 6 2 2" xfId="38716" xr:uid="{00000000-0005-0000-0000-0000FD510000}"/>
    <cellStyle name="Normal 48 2 7 6 3" xfId="9259" xr:uid="{00000000-0005-0000-0000-0000FE510000}"/>
    <cellStyle name="Normal 48 2 7 6 3 2" xfId="32828" xr:uid="{00000000-0005-0000-0000-0000FF510000}"/>
    <cellStyle name="Normal 48 2 7 6 4" xfId="21035" xr:uid="{00000000-0005-0000-0000-000000520000}"/>
    <cellStyle name="Normal 48 2 7 6 5" xfId="26940" xr:uid="{00000000-0005-0000-0000-000001520000}"/>
    <cellStyle name="Normal 48 2 7 7" xfId="4107" xr:uid="{00000000-0005-0000-0000-000002520000}"/>
    <cellStyle name="Normal 48 2 7 7 2" xfId="15883" xr:uid="{00000000-0005-0000-0000-000003520000}"/>
    <cellStyle name="Normal 48 2 7 7 2 2" xfId="39452" xr:uid="{00000000-0005-0000-0000-000004520000}"/>
    <cellStyle name="Normal 48 2 7 7 3" xfId="9995" xr:uid="{00000000-0005-0000-0000-000005520000}"/>
    <cellStyle name="Normal 48 2 7 7 3 2" xfId="33564" xr:uid="{00000000-0005-0000-0000-000006520000}"/>
    <cellStyle name="Normal 48 2 7 7 4" xfId="21771" xr:uid="{00000000-0005-0000-0000-000007520000}"/>
    <cellStyle name="Normal 48 2 7 7 5" xfId="27676" xr:uid="{00000000-0005-0000-0000-000008520000}"/>
    <cellStyle name="Normal 48 2 7 8" xfId="4843" xr:uid="{00000000-0005-0000-0000-000009520000}"/>
    <cellStyle name="Normal 48 2 7 8 2" xfId="16619" xr:uid="{00000000-0005-0000-0000-00000A520000}"/>
    <cellStyle name="Normal 48 2 7 8 2 2" xfId="40188" xr:uid="{00000000-0005-0000-0000-00000B520000}"/>
    <cellStyle name="Normal 48 2 7 8 3" xfId="10731" xr:uid="{00000000-0005-0000-0000-00000C520000}"/>
    <cellStyle name="Normal 48 2 7 8 3 2" xfId="34300" xr:uid="{00000000-0005-0000-0000-00000D520000}"/>
    <cellStyle name="Normal 48 2 7 8 4" xfId="22507" xr:uid="{00000000-0005-0000-0000-00000E520000}"/>
    <cellStyle name="Normal 48 2 7 8 5" xfId="28412" xr:uid="{00000000-0005-0000-0000-00000F520000}"/>
    <cellStyle name="Normal 48 2 7 9" xfId="5579" xr:uid="{00000000-0005-0000-0000-000010520000}"/>
    <cellStyle name="Normal 48 2 7 9 2" xfId="17355" xr:uid="{00000000-0005-0000-0000-000011520000}"/>
    <cellStyle name="Normal 48 2 7 9 2 2" xfId="40924" xr:uid="{00000000-0005-0000-0000-000012520000}"/>
    <cellStyle name="Normal 48 2 7 9 3" xfId="11467" xr:uid="{00000000-0005-0000-0000-000013520000}"/>
    <cellStyle name="Normal 48 2 7 9 3 2" xfId="35036" xr:uid="{00000000-0005-0000-0000-000014520000}"/>
    <cellStyle name="Normal 48 2 7 9 4" xfId="23243" xr:uid="{00000000-0005-0000-0000-000015520000}"/>
    <cellStyle name="Normal 48 2 7 9 5" xfId="29148" xr:uid="{00000000-0005-0000-0000-000016520000}"/>
    <cellStyle name="Normal 48 2 8" xfId="647" xr:uid="{00000000-0005-0000-0000-000017520000}"/>
    <cellStyle name="Normal 48 2 8 10" xfId="6561" xr:uid="{00000000-0005-0000-0000-000018520000}"/>
    <cellStyle name="Normal 48 2 8 10 2" xfId="30130" xr:uid="{00000000-0005-0000-0000-000019520000}"/>
    <cellStyle name="Normal 48 2 8 11" xfId="18337" xr:uid="{00000000-0005-0000-0000-00001A520000}"/>
    <cellStyle name="Normal 48 2 8 12" xfId="24242" xr:uid="{00000000-0005-0000-0000-00001B520000}"/>
    <cellStyle name="Normal 48 2 8 13" xfId="41906" xr:uid="{00000000-0005-0000-0000-00001C520000}"/>
    <cellStyle name="Normal 48 2 8 2" xfId="1408" xr:uid="{00000000-0005-0000-0000-00001D520000}"/>
    <cellStyle name="Normal 48 2 8 2 2" xfId="13185" xr:uid="{00000000-0005-0000-0000-00001E520000}"/>
    <cellStyle name="Normal 48 2 8 2 2 2" xfId="36754" xr:uid="{00000000-0005-0000-0000-00001F520000}"/>
    <cellStyle name="Normal 48 2 8 2 3" xfId="7297" xr:uid="{00000000-0005-0000-0000-000020520000}"/>
    <cellStyle name="Normal 48 2 8 2 3 2" xfId="30866" xr:uid="{00000000-0005-0000-0000-000021520000}"/>
    <cellStyle name="Normal 48 2 8 2 4" xfId="19073" xr:uid="{00000000-0005-0000-0000-000022520000}"/>
    <cellStyle name="Normal 48 2 8 2 5" xfId="24978" xr:uid="{00000000-0005-0000-0000-000023520000}"/>
    <cellStyle name="Normal 48 2 8 3" xfId="2145" xr:uid="{00000000-0005-0000-0000-000024520000}"/>
    <cellStyle name="Normal 48 2 8 3 2" xfId="13921" xr:uid="{00000000-0005-0000-0000-000025520000}"/>
    <cellStyle name="Normal 48 2 8 3 2 2" xfId="37490" xr:uid="{00000000-0005-0000-0000-000026520000}"/>
    <cellStyle name="Normal 48 2 8 3 3" xfId="8033" xr:uid="{00000000-0005-0000-0000-000027520000}"/>
    <cellStyle name="Normal 48 2 8 3 3 2" xfId="31602" xr:uid="{00000000-0005-0000-0000-000028520000}"/>
    <cellStyle name="Normal 48 2 8 3 4" xfId="19809" xr:uid="{00000000-0005-0000-0000-000029520000}"/>
    <cellStyle name="Normal 48 2 8 3 5" xfId="25714" xr:uid="{00000000-0005-0000-0000-00002A520000}"/>
    <cellStyle name="Normal 48 2 8 4" xfId="2881" xr:uid="{00000000-0005-0000-0000-00002B520000}"/>
    <cellStyle name="Normal 48 2 8 4 2" xfId="14657" xr:uid="{00000000-0005-0000-0000-00002C520000}"/>
    <cellStyle name="Normal 48 2 8 4 2 2" xfId="38226" xr:uid="{00000000-0005-0000-0000-00002D520000}"/>
    <cellStyle name="Normal 48 2 8 4 3" xfId="8769" xr:uid="{00000000-0005-0000-0000-00002E520000}"/>
    <cellStyle name="Normal 48 2 8 4 3 2" xfId="32338" xr:uid="{00000000-0005-0000-0000-00002F520000}"/>
    <cellStyle name="Normal 48 2 8 4 4" xfId="20545" xr:uid="{00000000-0005-0000-0000-000030520000}"/>
    <cellStyle name="Normal 48 2 8 4 5" xfId="26450" xr:uid="{00000000-0005-0000-0000-000031520000}"/>
    <cellStyle name="Normal 48 2 8 5" xfId="3617" xr:uid="{00000000-0005-0000-0000-000032520000}"/>
    <cellStyle name="Normal 48 2 8 5 2" xfId="15393" xr:uid="{00000000-0005-0000-0000-000033520000}"/>
    <cellStyle name="Normal 48 2 8 5 2 2" xfId="38962" xr:uid="{00000000-0005-0000-0000-000034520000}"/>
    <cellStyle name="Normal 48 2 8 5 3" xfId="9505" xr:uid="{00000000-0005-0000-0000-000035520000}"/>
    <cellStyle name="Normal 48 2 8 5 3 2" xfId="33074" xr:uid="{00000000-0005-0000-0000-000036520000}"/>
    <cellStyle name="Normal 48 2 8 5 4" xfId="21281" xr:uid="{00000000-0005-0000-0000-000037520000}"/>
    <cellStyle name="Normal 48 2 8 5 5" xfId="27186" xr:uid="{00000000-0005-0000-0000-000038520000}"/>
    <cellStyle name="Normal 48 2 8 6" xfId="4353" xr:uid="{00000000-0005-0000-0000-000039520000}"/>
    <cellStyle name="Normal 48 2 8 6 2" xfId="16129" xr:uid="{00000000-0005-0000-0000-00003A520000}"/>
    <cellStyle name="Normal 48 2 8 6 2 2" xfId="39698" xr:uid="{00000000-0005-0000-0000-00003B520000}"/>
    <cellStyle name="Normal 48 2 8 6 3" xfId="10241" xr:uid="{00000000-0005-0000-0000-00003C520000}"/>
    <cellStyle name="Normal 48 2 8 6 3 2" xfId="33810" xr:uid="{00000000-0005-0000-0000-00003D520000}"/>
    <cellStyle name="Normal 48 2 8 6 4" xfId="22017" xr:uid="{00000000-0005-0000-0000-00003E520000}"/>
    <cellStyle name="Normal 48 2 8 6 5" xfId="27922" xr:uid="{00000000-0005-0000-0000-00003F520000}"/>
    <cellStyle name="Normal 48 2 8 7" xfId="5089" xr:uid="{00000000-0005-0000-0000-000040520000}"/>
    <cellStyle name="Normal 48 2 8 7 2" xfId="16865" xr:uid="{00000000-0005-0000-0000-000041520000}"/>
    <cellStyle name="Normal 48 2 8 7 2 2" xfId="40434" xr:uid="{00000000-0005-0000-0000-000042520000}"/>
    <cellStyle name="Normal 48 2 8 7 3" xfId="10977" xr:uid="{00000000-0005-0000-0000-000043520000}"/>
    <cellStyle name="Normal 48 2 8 7 3 2" xfId="34546" xr:uid="{00000000-0005-0000-0000-000044520000}"/>
    <cellStyle name="Normal 48 2 8 7 4" xfId="22753" xr:uid="{00000000-0005-0000-0000-000045520000}"/>
    <cellStyle name="Normal 48 2 8 7 5" xfId="28658" xr:uid="{00000000-0005-0000-0000-000046520000}"/>
    <cellStyle name="Normal 48 2 8 8" xfId="5825" xr:uid="{00000000-0005-0000-0000-000047520000}"/>
    <cellStyle name="Normal 48 2 8 8 2" xfId="17601" xr:uid="{00000000-0005-0000-0000-000048520000}"/>
    <cellStyle name="Normal 48 2 8 8 2 2" xfId="41170" xr:uid="{00000000-0005-0000-0000-000049520000}"/>
    <cellStyle name="Normal 48 2 8 8 3" xfId="11713" xr:uid="{00000000-0005-0000-0000-00004A520000}"/>
    <cellStyle name="Normal 48 2 8 8 3 2" xfId="35282" xr:uid="{00000000-0005-0000-0000-00004B520000}"/>
    <cellStyle name="Normal 48 2 8 8 4" xfId="23489" xr:uid="{00000000-0005-0000-0000-00004C520000}"/>
    <cellStyle name="Normal 48 2 8 8 5" xfId="29394" xr:uid="{00000000-0005-0000-0000-00004D520000}"/>
    <cellStyle name="Normal 48 2 8 9" xfId="12449" xr:uid="{00000000-0005-0000-0000-00004E520000}"/>
    <cellStyle name="Normal 48 2 8 9 2" xfId="36018" xr:uid="{00000000-0005-0000-0000-00004F520000}"/>
    <cellStyle name="Normal 48 2 9" xfId="550" xr:uid="{00000000-0005-0000-0000-000050520000}"/>
    <cellStyle name="Normal 48 2 9 10" xfId="6464" xr:uid="{00000000-0005-0000-0000-000051520000}"/>
    <cellStyle name="Normal 48 2 9 10 2" xfId="30033" xr:uid="{00000000-0005-0000-0000-000052520000}"/>
    <cellStyle name="Normal 48 2 9 11" xfId="18240" xr:uid="{00000000-0005-0000-0000-000053520000}"/>
    <cellStyle name="Normal 48 2 9 12" xfId="24145" xr:uid="{00000000-0005-0000-0000-000054520000}"/>
    <cellStyle name="Normal 48 2 9 13" xfId="41809" xr:uid="{00000000-0005-0000-0000-000055520000}"/>
    <cellStyle name="Normal 48 2 9 2" xfId="1311" xr:uid="{00000000-0005-0000-0000-000056520000}"/>
    <cellStyle name="Normal 48 2 9 2 2" xfId="13088" xr:uid="{00000000-0005-0000-0000-000057520000}"/>
    <cellStyle name="Normal 48 2 9 2 2 2" xfId="36657" xr:uid="{00000000-0005-0000-0000-000058520000}"/>
    <cellStyle name="Normal 48 2 9 2 3" xfId="7200" xr:uid="{00000000-0005-0000-0000-000059520000}"/>
    <cellStyle name="Normal 48 2 9 2 3 2" xfId="30769" xr:uid="{00000000-0005-0000-0000-00005A520000}"/>
    <cellStyle name="Normal 48 2 9 2 4" xfId="18976" xr:uid="{00000000-0005-0000-0000-00005B520000}"/>
    <cellStyle name="Normal 48 2 9 2 5" xfId="24881" xr:uid="{00000000-0005-0000-0000-00005C520000}"/>
    <cellStyle name="Normal 48 2 9 3" xfId="2048" xr:uid="{00000000-0005-0000-0000-00005D520000}"/>
    <cellStyle name="Normal 48 2 9 3 2" xfId="13824" xr:uid="{00000000-0005-0000-0000-00005E520000}"/>
    <cellStyle name="Normal 48 2 9 3 2 2" xfId="37393" xr:uid="{00000000-0005-0000-0000-00005F520000}"/>
    <cellStyle name="Normal 48 2 9 3 3" xfId="7936" xr:uid="{00000000-0005-0000-0000-000060520000}"/>
    <cellStyle name="Normal 48 2 9 3 3 2" xfId="31505" xr:uid="{00000000-0005-0000-0000-000061520000}"/>
    <cellStyle name="Normal 48 2 9 3 4" xfId="19712" xr:uid="{00000000-0005-0000-0000-000062520000}"/>
    <cellStyle name="Normal 48 2 9 3 5" xfId="25617" xr:uid="{00000000-0005-0000-0000-000063520000}"/>
    <cellStyle name="Normal 48 2 9 4" xfId="2784" xr:uid="{00000000-0005-0000-0000-000064520000}"/>
    <cellStyle name="Normal 48 2 9 4 2" xfId="14560" xr:uid="{00000000-0005-0000-0000-000065520000}"/>
    <cellStyle name="Normal 48 2 9 4 2 2" xfId="38129" xr:uid="{00000000-0005-0000-0000-000066520000}"/>
    <cellStyle name="Normal 48 2 9 4 3" xfId="8672" xr:uid="{00000000-0005-0000-0000-000067520000}"/>
    <cellStyle name="Normal 48 2 9 4 3 2" xfId="32241" xr:uid="{00000000-0005-0000-0000-000068520000}"/>
    <cellStyle name="Normal 48 2 9 4 4" xfId="20448" xr:uid="{00000000-0005-0000-0000-000069520000}"/>
    <cellStyle name="Normal 48 2 9 4 5" xfId="26353" xr:uid="{00000000-0005-0000-0000-00006A520000}"/>
    <cellStyle name="Normal 48 2 9 5" xfId="3520" xr:uid="{00000000-0005-0000-0000-00006B520000}"/>
    <cellStyle name="Normal 48 2 9 5 2" xfId="15296" xr:uid="{00000000-0005-0000-0000-00006C520000}"/>
    <cellStyle name="Normal 48 2 9 5 2 2" xfId="38865" xr:uid="{00000000-0005-0000-0000-00006D520000}"/>
    <cellStyle name="Normal 48 2 9 5 3" xfId="9408" xr:uid="{00000000-0005-0000-0000-00006E520000}"/>
    <cellStyle name="Normal 48 2 9 5 3 2" xfId="32977" xr:uid="{00000000-0005-0000-0000-00006F520000}"/>
    <cellStyle name="Normal 48 2 9 5 4" xfId="21184" xr:uid="{00000000-0005-0000-0000-000070520000}"/>
    <cellStyle name="Normal 48 2 9 5 5" xfId="27089" xr:uid="{00000000-0005-0000-0000-000071520000}"/>
    <cellStyle name="Normal 48 2 9 6" xfId="4256" xr:uid="{00000000-0005-0000-0000-000072520000}"/>
    <cellStyle name="Normal 48 2 9 6 2" xfId="16032" xr:uid="{00000000-0005-0000-0000-000073520000}"/>
    <cellStyle name="Normal 48 2 9 6 2 2" xfId="39601" xr:uid="{00000000-0005-0000-0000-000074520000}"/>
    <cellStyle name="Normal 48 2 9 6 3" xfId="10144" xr:uid="{00000000-0005-0000-0000-000075520000}"/>
    <cellStyle name="Normal 48 2 9 6 3 2" xfId="33713" xr:uid="{00000000-0005-0000-0000-000076520000}"/>
    <cellStyle name="Normal 48 2 9 6 4" xfId="21920" xr:uid="{00000000-0005-0000-0000-000077520000}"/>
    <cellStyle name="Normal 48 2 9 6 5" xfId="27825" xr:uid="{00000000-0005-0000-0000-000078520000}"/>
    <cellStyle name="Normal 48 2 9 7" xfId="4992" xr:uid="{00000000-0005-0000-0000-000079520000}"/>
    <cellStyle name="Normal 48 2 9 7 2" xfId="16768" xr:uid="{00000000-0005-0000-0000-00007A520000}"/>
    <cellStyle name="Normal 48 2 9 7 2 2" xfId="40337" xr:uid="{00000000-0005-0000-0000-00007B520000}"/>
    <cellStyle name="Normal 48 2 9 7 3" xfId="10880" xr:uid="{00000000-0005-0000-0000-00007C520000}"/>
    <cellStyle name="Normal 48 2 9 7 3 2" xfId="34449" xr:uid="{00000000-0005-0000-0000-00007D520000}"/>
    <cellStyle name="Normal 48 2 9 7 4" xfId="22656" xr:uid="{00000000-0005-0000-0000-00007E520000}"/>
    <cellStyle name="Normal 48 2 9 7 5" xfId="28561" xr:uid="{00000000-0005-0000-0000-00007F520000}"/>
    <cellStyle name="Normal 48 2 9 8" xfId="5728" xr:uid="{00000000-0005-0000-0000-000080520000}"/>
    <cellStyle name="Normal 48 2 9 8 2" xfId="17504" xr:uid="{00000000-0005-0000-0000-000081520000}"/>
    <cellStyle name="Normal 48 2 9 8 2 2" xfId="41073" xr:uid="{00000000-0005-0000-0000-000082520000}"/>
    <cellStyle name="Normal 48 2 9 8 3" xfId="11616" xr:uid="{00000000-0005-0000-0000-000083520000}"/>
    <cellStyle name="Normal 48 2 9 8 3 2" xfId="35185" xr:uid="{00000000-0005-0000-0000-000084520000}"/>
    <cellStyle name="Normal 48 2 9 8 4" xfId="23392" xr:uid="{00000000-0005-0000-0000-000085520000}"/>
    <cellStyle name="Normal 48 2 9 8 5" xfId="29297" xr:uid="{00000000-0005-0000-0000-000086520000}"/>
    <cellStyle name="Normal 48 2 9 9" xfId="12352" xr:uid="{00000000-0005-0000-0000-000087520000}"/>
    <cellStyle name="Normal 48 2 9 9 2" xfId="35921" xr:uid="{00000000-0005-0000-0000-000088520000}"/>
    <cellStyle name="Normal 5" xfId="344" xr:uid="{00000000-0005-0000-0000-000089520000}"/>
    <cellStyle name="Normal 5 2" xfId="88" xr:uid="{00000000-0005-0000-0000-00008A520000}"/>
    <cellStyle name="Normal 5 2 2" xfId="115" xr:uid="{00000000-0005-0000-0000-00008B520000}"/>
    <cellStyle name="Normal 51 2" xfId="89" xr:uid="{00000000-0005-0000-0000-00008C520000}"/>
    <cellStyle name="Normal 51 2 10" xfId="965" xr:uid="{00000000-0005-0000-0000-00008D520000}"/>
    <cellStyle name="Normal 51 2 10 2" xfId="12744" xr:uid="{00000000-0005-0000-0000-00008E520000}"/>
    <cellStyle name="Normal 51 2 10 2 2" xfId="36313" xr:uid="{00000000-0005-0000-0000-00008F520000}"/>
    <cellStyle name="Normal 51 2 10 3" xfId="6856" xr:uid="{00000000-0005-0000-0000-000090520000}"/>
    <cellStyle name="Normal 51 2 10 3 2" xfId="30425" xr:uid="{00000000-0005-0000-0000-000091520000}"/>
    <cellStyle name="Normal 51 2 10 4" xfId="18632" xr:uid="{00000000-0005-0000-0000-000092520000}"/>
    <cellStyle name="Normal 51 2 10 5" xfId="24537" xr:uid="{00000000-0005-0000-0000-000093520000}"/>
    <cellStyle name="Normal 51 2 11" xfId="1704" xr:uid="{00000000-0005-0000-0000-000094520000}"/>
    <cellStyle name="Normal 51 2 11 2" xfId="13480" xr:uid="{00000000-0005-0000-0000-000095520000}"/>
    <cellStyle name="Normal 51 2 11 2 2" xfId="37049" xr:uid="{00000000-0005-0000-0000-000096520000}"/>
    <cellStyle name="Normal 51 2 11 3" xfId="7592" xr:uid="{00000000-0005-0000-0000-000097520000}"/>
    <cellStyle name="Normal 51 2 11 3 2" xfId="31161" xr:uid="{00000000-0005-0000-0000-000098520000}"/>
    <cellStyle name="Normal 51 2 11 4" xfId="19368" xr:uid="{00000000-0005-0000-0000-000099520000}"/>
    <cellStyle name="Normal 51 2 11 5" xfId="25273" xr:uid="{00000000-0005-0000-0000-00009A520000}"/>
    <cellStyle name="Normal 51 2 12" xfId="2440" xr:uid="{00000000-0005-0000-0000-00009B520000}"/>
    <cellStyle name="Normal 51 2 12 2" xfId="14216" xr:uid="{00000000-0005-0000-0000-00009C520000}"/>
    <cellStyle name="Normal 51 2 12 2 2" xfId="37785" xr:uid="{00000000-0005-0000-0000-00009D520000}"/>
    <cellStyle name="Normal 51 2 12 3" xfId="8328" xr:uid="{00000000-0005-0000-0000-00009E520000}"/>
    <cellStyle name="Normal 51 2 12 3 2" xfId="31897" xr:uid="{00000000-0005-0000-0000-00009F520000}"/>
    <cellStyle name="Normal 51 2 12 4" xfId="20104" xr:uid="{00000000-0005-0000-0000-0000A0520000}"/>
    <cellStyle name="Normal 51 2 12 5" xfId="26009" xr:uid="{00000000-0005-0000-0000-0000A1520000}"/>
    <cellStyle name="Normal 51 2 13" xfId="3176" xr:uid="{00000000-0005-0000-0000-0000A2520000}"/>
    <cellStyle name="Normal 51 2 13 2" xfId="14952" xr:uid="{00000000-0005-0000-0000-0000A3520000}"/>
    <cellStyle name="Normal 51 2 13 2 2" xfId="38521" xr:uid="{00000000-0005-0000-0000-0000A4520000}"/>
    <cellStyle name="Normal 51 2 13 3" xfId="9064" xr:uid="{00000000-0005-0000-0000-0000A5520000}"/>
    <cellStyle name="Normal 51 2 13 3 2" xfId="32633" xr:uid="{00000000-0005-0000-0000-0000A6520000}"/>
    <cellStyle name="Normal 51 2 13 4" xfId="20840" xr:uid="{00000000-0005-0000-0000-0000A7520000}"/>
    <cellStyle name="Normal 51 2 13 5" xfId="26745" xr:uid="{00000000-0005-0000-0000-0000A8520000}"/>
    <cellStyle name="Normal 51 2 14" xfId="3912" xr:uid="{00000000-0005-0000-0000-0000A9520000}"/>
    <cellStyle name="Normal 51 2 14 2" xfId="15688" xr:uid="{00000000-0005-0000-0000-0000AA520000}"/>
    <cellStyle name="Normal 51 2 14 2 2" xfId="39257" xr:uid="{00000000-0005-0000-0000-0000AB520000}"/>
    <cellStyle name="Normal 51 2 14 3" xfId="9800" xr:uid="{00000000-0005-0000-0000-0000AC520000}"/>
    <cellStyle name="Normal 51 2 14 3 2" xfId="33369" xr:uid="{00000000-0005-0000-0000-0000AD520000}"/>
    <cellStyle name="Normal 51 2 14 4" xfId="21576" xr:uid="{00000000-0005-0000-0000-0000AE520000}"/>
    <cellStyle name="Normal 51 2 14 5" xfId="27481" xr:uid="{00000000-0005-0000-0000-0000AF520000}"/>
    <cellStyle name="Normal 51 2 15" xfId="4648" xr:uid="{00000000-0005-0000-0000-0000B0520000}"/>
    <cellStyle name="Normal 51 2 15 2" xfId="16424" xr:uid="{00000000-0005-0000-0000-0000B1520000}"/>
    <cellStyle name="Normal 51 2 15 2 2" xfId="39993" xr:uid="{00000000-0005-0000-0000-0000B2520000}"/>
    <cellStyle name="Normal 51 2 15 3" xfId="10536" xr:uid="{00000000-0005-0000-0000-0000B3520000}"/>
    <cellStyle name="Normal 51 2 15 3 2" xfId="34105" xr:uid="{00000000-0005-0000-0000-0000B4520000}"/>
    <cellStyle name="Normal 51 2 15 4" xfId="22312" xr:uid="{00000000-0005-0000-0000-0000B5520000}"/>
    <cellStyle name="Normal 51 2 15 5" xfId="28217" xr:uid="{00000000-0005-0000-0000-0000B6520000}"/>
    <cellStyle name="Normal 51 2 16" xfId="5384" xr:uid="{00000000-0005-0000-0000-0000B7520000}"/>
    <cellStyle name="Normal 51 2 16 2" xfId="17160" xr:uid="{00000000-0005-0000-0000-0000B8520000}"/>
    <cellStyle name="Normal 51 2 16 2 2" xfId="40729" xr:uid="{00000000-0005-0000-0000-0000B9520000}"/>
    <cellStyle name="Normal 51 2 16 3" xfId="11272" xr:uid="{00000000-0005-0000-0000-0000BA520000}"/>
    <cellStyle name="Normal 51 2 16 3 2" xfId="34841" xr:uid="{00000000-0005-0000-0000-0000BB520000}"/>
    <cellStyle name="Normal 51 2 16 4" xfId="23048" xr:uid="{00000000-0005-0000-0000-0000BC520000}"/>
    <cellStyle name="Normal 51 2 16 5" xfId="28953" xr:uid="{00000000-0005-0000-0000-0000BD520000}"/>
    <cellStyle name="Normal 51 2 17" xfId="12008" xr:uid="{00000000-0005-0000-0000-0000BE520000}"/>
    <cellStyle name="Normal 51 2 17 2" xfId="35577" xr:uid="{00000000-0005-0000-0000-0000BF520000}"/>
    <cellStyle name="Normal 51 2 18" xfId="6120" xr:uid="{00000000-0005-0000-0000-0000C0520000}"/>
    <cellStyle name="Normal 51 2 18 2" xfId="29689" xr:uid="{00000000-0005-0000-0000-0000C1520000}"/>
    <cellStyle name="Normal 51 2 19" xfId="17896" xr:uid="{00000000-0005-0000-0000-0000C2520000}"/>
    <cellStyle name="Normal 51 2 2" xfId="116" xr:uid="{00000000-0005-0000-0000-0000C3520000}"/>
    <cellStyle name="Normal 51 2 2 10" xfId="1710" xr:uid="{00000000-0005-0000-0000-0000C4520000}"/>
    <cellStyle name="Normal 51 2 2 10 2" xfId="13486" xr:uid="{00000000-0005-0000-0000-0000C5520000}"/>
    <cellStyle name="Normal 51 2 2 10 2 2" xfId="37055" xr:uid="{00000000-0005-0000-0000-0000C6520000}"/>
    <cellStyle name="Normal 51 2 2 10 3" xfId="7598" xr:uid="{00000000-0005-0000-0000-0000C7520000}"/>
    <cellStyle name="Normal 51 2 2 10 3 2" xfId="31167" xr:uid="{00000000-0005-0000-0000-0000C8520000}"/>
    <cellStyle name="Normal 51 2 2 10 4" xfId="19374" xr:uid="{00000000-0005-0000-0000-0000C9520000}"/>
    <cellStyle name="Normal 51 2 2 10 5" xfId="25279" xr:uid="{00000000-0005-0000-0000-0000CA520000}"/>
    <cellStyle name="Normal 51 2 2 11" xfId="2446" xr:uid="{00000000-0005-0000-0000-0000CB520000}"/>
    <cellStyle name="Normal 51 2 2 11 2" xfId="14222" xr:uid="{00000000-0005-0000-0000-0000CC520000}"/>
    <cellStyle name="Normal 51 2 2 11 2 2" xfId="37791" xr:uid="{00000000-0005-0000-0000-0000CD520000}"/>
    <cellStyle name="Normal 51 2 2 11 3" xfId="8334" xr:uid="{00000000-0005-0000-0000-0000CE520000}"/>
    <cellStyle name="Normal 51 2 2 11 3 2" xfId="31903" xr:uid="{00000000-0005-0000-0000-0000CF520000}"/>
    <cellStyle name="Normal 51 2 2 11 4" xfId="20110" xr:uid="{00000000-0005-0000-0000-0000D0520000}"/>
    <cellStyle name="Normal 51 2 2 11 5" xfId="26015" xr:uid="{00000000-0005-0000-0000-0000D1520000}"/>
    <cellStyle name="Normal 51 2 2 12" xfId="3182" xr:uid="{00000000-0005-0000-0000-0000D2520000}"/>
    <cellStyle name="Normal 51 2 2 12 2" xfId="14958" xr:uid="{00000000-0005-0000-0000-0000D3520000}"/>
    <cellStyle name="Normal 51 2 2 12 2 2" xfId="38527" xr:uid="{00000000-0005-0000-0000-0000D4520000}"/>
    <cellStyle name="Normal 51 2 2 12 3" xfId="9070" xr:uid="{00000000-0005-0000-0000-0000D5520000}"/>
    <cellStyle name="Normal 51 2 2 12 3 2" xfId="32639" xr:uid="{00000000-0005-0000-0000-0000D6520000}"/>
    <cellStyle name="Normal 51 2 2 12 4" xfId="20846" xr:uid="{00000000-0005-0000-0000-0000D7520000}"/>
    <cellStyle name="Normal 51 2 2 12 5" xfId="26751" xr:uid="{00000000-0005-0000-0000-0000D8520000}"/>
    <cellStyle name="Normal 51 2 2 13" xfId="3918" xr:uid="{00000000-0005-0000-0000-0000D9520000}"/>
    <cellStyle name="Normal 51 2 2 13 2" xfId="15694" xr:uid="{00000000-0005-0000-0000-0000DA520000}"/>
    <cellStyle name="Normal 51 2 2 13 2 2" xfId="39263" xr:uid="{00000000-0005-0000-0000-0000DB520000}"/>
    <cellStyle name="Normal 51 2 2 13 3" xfId="9806" xr:uid="{00000000-0005-0000-0000-0000DC520000}"/>
    <cellStyle name="Normal 51 2 2 13 3 2" xfId="33375" xr:uid="{00000000-0005-0000-0000-0000DD520000}"/>
    <cellStyle name="Normal 51 2 2 13 4" xfId="21582" xr:uid="{00000000-0005-0000-0000-0000DE520000}"/>
    <cellStyle name="Normal 51 2 2 13 5" xfId="27487" xr:uid="{00000000-0005-0000-0000-0000DF520000}"/>
    <cellStyle name="Normal 51 2 2 14" xfId="4654" xr:uid="{00000000-0005-0000-0000-0000E0520000}"/>
    <cellStyle name="Normal 51 2 2 14 2" xfId="16430" xr:uid="{00000000-0005-0000-0000-0000E1520000}"/>
    <cellStyle name="Normal 51 2 2 14 2 2" xfId="39999" xr:uid="{00000000-0005-0000-0000-0000E2520000}"/>
    <cellStyle name="Normal 51 2 2 14 3" xfId="10542" xr:uid="{00000000-0005-0000-0000-0000E3520000}"/>
    <cellStyle name="Normal 51 2 2 14 3 2" xfId="34111" xr:uid="{00000000-0005-0000-0000-0000E4520000}"/>
    <cellStyle name="Normal 51 2 2 14 4" xfId="22318" xr:uid="{00000000-0005-0000-0000-0000E5520000}"/>
    <cellStyle name="Normal 51 2 2 14 5" xfId="28223" xr:uid="{00000000-0005-0000-0000-0000E6520000}"/>
    <cellStyle name="Normal 51 2 2 15" xfId="5390" xr:uid="{00000000-0005-0000-0000-0000E7520000}"/>
    <cellStyle name="Normal 51 2 2 15 2" xfId="17166" xr:uid="{00000000-0005-0000-0000-0000E8520000}"/>
    <cellStyle name="Normal 51 2 2 15 2 2" xfId="40735" xr:uid="{00000000-0005-0000-0000-0000E9520000}"/>
    <cellStyle name="Normal 51 2 2 15 3" xfId="11278" xr:uid="{00000000-0005-0000-0000-0000EA520000}"/>
    <cellStyle name="Normal 51 2 2 15 3 2" xfId="34847" xr:uid="{00000000-0005-0000-0000-0000EB520000}"/>
    <cellStyle name="Normal 51 2 2 15 4" xfId="23054" xr:uid="{00000000-0005-0000-0000-0000EC520000}"/>
    <cellStyle name="Normal 51 2 2 15 5" xfId="28959" xr:uid="{00000000-0005-0000-0000-0000ED520000}"/>
    <cellStyle name="Normal 51 2 2 16" xfId="12014" xr:uid="{00000000-0005-0000-0000-0000EE520000}"/>
    <cellStyle name="Normal 51 2 2 16 2" xfId="35583" xr:uid="{00000000-0005-0000-0000-0000EF520000}"/>
    <cellStyle name="Normal 51 2 2 17" xfId="6126" xr:uid="{00000000-0005-0000-0000-0000F0520000}"/>
    <cellStyle name="Normal 51 2 2 17 2" xfId="29695" xr:uid="{00000000-0005-0000-0000-0000F1520000}"/>
    <cellStyle name="Normal 51 2 2 18" xfId="17902" xr:uid="{00000000-0005-0000-0000-0000F2520000}"/>
    <cellStyle name="Normal 51 2 2 19" xfId="23807" xr:uid="{00000000-0005-0000-0000-0000F3520000}"/>
    <cellStyle name="Normal 51 2 2 2" xfId="210" xr:uid="{00000000-0005-0000-0000-0000F4520000}"/>
    <cellStyle name="Normal 51 2 2 2 10" xfId="2458" xr:uid="{00000000-0005-0000-0000-0000F5520000}"/>
    <cellStyle name="Normal 51 2 2 2 10 2" xfId="14234" xr:uid="{00000000-0005-0000-0000-0000F6520000}"/>
    <cellStyle name="Normal 51 2 2 2 10 2 2" xfId="37803" xr:uid="{00000000-0005-0000-0000-0000F7520000}"/>
    <cellStyle name="Normal 51 2 2 2 10 3" xfId="8346" xr:uid="{00000000-0005-0000-0000-0000F8520000}"/>
    <cellStyle name="Normal 51 2 2 2 10 3 2" xfId="31915" xr:uid="{00000000-0005-0000-0000-0000F9520000}"/>
    <cellStyle name="Normal 51 2 2 2 10 4" xfId="20122" xr:uid="{00000000-0005-0000-0000-0000FA520000}"/>
    <cellStyle name="Normal 51 2 2 2 10 5" xfId="26027" xr:uid="{00000000-0005-0000-0000-0000FB520000}"/>
    <cellStyle name="Normal 51 2 2 2 11" xfId="3194" xr:uid="{00000000-0005-0000-0000-0000FC520000}"/>
    <cellStyle name="Normal 51 2 2 2 11 2" xfId="14970" xr:uid="{00000000-0005-0000-0000-0000FD520000}"/>
    <cellStyle name="Normal 51 2 2 2 11 2 2" xfId="38539" xr:uid="{00000000-0005-0000-0000-0000FE520000}"/>
    <cellStyle name="Normal 51 2 2 2 11 3" xfId="9082" xr:uid="{00000000-0005-0000-0000-0000FF520000}"/>
    <cellStyle name="Normal 51 2 2 2 11 3 2" xfId="32651" xr:uid="{00000000-0005-0000-0000-000000530000}"/>
    <cellStyle name="Normal 51 2 2 2 11 4" xfId="20858" xr:uid="{00000000-0005-0000-0000-000001530000}"/>
    <cellStyle name="Normal 51 2 2 2 11 5" xfId="26763" xr:uid="{00000000-0005-0000-0000-000002530000}"/>
    <cellStyle name="Normal 51 2 2 2 12" xfId="3930" xr:uid="{00000000-0005-0000-0000-000003530000}"/>
    <cellStyle name="Normal 51 2 2 2 12 2" xfId="15706" xr:uid="{00000000-0005-0000-0000-000004530000}"/>
    <cellStyle name="Normal 51 2 2 2 12 2 2" xfId="39275" xr:uid="{00000000-0005-0000-0000-000005530000}"/>
    <cellStyle name="Normal 51 2 2 2 12 3" xfId="9818" xr:uid="{00000000-0005-0000-0000-000006530000}"/>
    <cellStyle name="Normal 51 2 2 2 12 3 2" xfId="33387" xr:uid="{00000000-0005-0000-0000-000007530000}"/>
    <cellStyle name="Normal 51 2 2 2 12 4" xfId="21594" xr:uid="{00000000-0005-0000-0000-000008530000}"/>
    <cellStyle name="Normal 51 2 2 2 12 5" xfId="27499" xr:uid="{00000000-0005-0000-0000-000009530000}"/>
    <cellStyle name="Normal 51 2 2 2 13" xfId="4666" xr:uid="{00000000-0005-0000-0000-00000A530000}"/>
    <cellStyle name="Normal 51 2 2 2 13 2" xfId="16442" xr:uid="{00000000-0005-0000-0000-00000B530000}"/>
    <cellStyle name="Normal 51 2 2 2 13 2 2" xfId="40011" xr:uid="{00000000-0005-0000-0000-00000C530000}"/>
    <cellStyle name="Normal 51 2 2 2 13 3" xfId="10554" xr:uid="{00000000-0005-0000-0000-00000D530000}"/>
    <cellStyle name="Normal 51 2 2 2 13 3 2" xfId="34123" xr:uid="{00000000-0005-0000-0000-00000E530000}"/>
    <cellStyle name="Normal 51 2 2 2 13 4" xfId="22330" xr:uid="{00000000-0005-0000-0000-00000F530000}"/>
    <cellStyle name="Normal 51 2 2 2 13 5" xfId="28235" xr:uid="{00000000-0005-0000-0000-000010530000}"/>
    <cellStyle name="Normal 51 2 2 2 14" xfId="5402" xr:uid="{00000000-0005-0000-0000-000011530000}"/>
    <cellStyle name="Normal 51 2 2 2 14 2" xfId="17178" xr:uid="{00000000-0005-0000-0000-000012530000}"/>
    <cellStyle name="Normal 51 2 2 2 14 2 2" xfId="40747" xr:uid="{00000000-0005-0000-0000-000013530000}"/>
    <cellStyle name="Normal 51 2 2 2 14 3" xfId="11290" xr:uid="{00000000-0005-0000-0000-000014530000}"/>
    <cellStyle name="Normal 51 2 2 2 14 3 2" xfId="34859" xr:uid="{00000000-0005-0000-0000-000015530000}"/>
    <cellStyle name="Normal 51 2 2 2 14 4" xfId="23066" xr:uid="{00000000-0005-0000-0000-000016530000}"/>
    <cellStyle name="Normal 51 2 2 2 14 5" xfId="28971" xr:uid="{00000000-0005-0000-0000-000017530000}"/>
    <cellStyle name="Normal 51 2 2 2 15" xfId="12026" xr:uid="{00000000-0005-0000-0000-000018530000}"/>
    <cellStyle name="Normal 51 2 2 2 15 2" xfId="35595" xr:uid="{00000000-0005-0000-0000-000019530000}"/>
    <cellStyle name="Normal 51 2 2 2 16" xfId="6138" xr:uid="{00000000-0005-0000-0000-00001A530000}"/>
    <cellStyle name="Normal 51 2 2 2 16 2" xfId="29707" xr:uid="{00000000-0005-0000-0000-00001B530000}"/>
    <cellStyle name="Normal 51 2 2 2 17" xfId="17914" xr:uid="{00000000-0005-0000-0000-00001C530000}"/>
    <cellStyle name="Normal 51 2 2 2 18" xfId="23819" xr:uid="{00000000-0005-0000-0000-00001D530000}"/>
    <cellStyle name="Normal 51 2 2 2 19" xfId="41483" xr:uid="{00000000-0005-0000-0000-00001E530000}"/>
    <cellStyle name="Normal 51 2 2 2 2" xfId="234" xr:uid="{00000000-0005-0000-0000-00001F530000}"/>
    <cellStyle name="Normal 51 2 2 2 2 10" xfId="3218" xr:uid="{00000000-0005-0000-0000-000020530000}"/>
    <cellStyle name="Normal 51 2 2 2 2 10 2" xfId="14994" xr:uid="{00000000-0005-0000-0000-000021530000}"/>
    <cellStyle name="Normal 51 2 2 2 2 10 2 2" xfId="38563" xr:uid="{00000000-0005-0000-0000-000022530000}"/>
    <cellStyle name="Normal 51 2 2 2 2 10 3" xfId="9106" xr:uid="{00000000-0005-0000-0000-000023530000}"/>
    <cellStyle name="Normal 51 2 2 2 2 10 3 2" xfId="32675" xr:uid="{00000000-0005-0000-0000-000024530000}"/>
    <cellStyle name="Normal 51 2 2 2 2 10 4" xfId="20882" xr:uid="{00000000-0005-0000-0000-000025530000}"/>
    <cellStyle name="Normal 51 2 2 2 2 10 5" xfId="26787" xr:uid="{00000000-0005-0000-0000-000026530000}"/>
    <cellStyle name="Normal 51 2 2 2 2 11" xfId="3954" xr:uid="{00000000-0005-0000-0000-000027530000}"/>
    <cellStyle name="Normal 51 2 2 2 2 11 2" xfId="15730" xr:uid="{00000000-0005-0000-0000-000028530000}"/>
    <cellStyle name="Normal 51 2 2 2 2 11 2 2" xfId="39299" xr:uid="{00000000-0005-0000-0000-000029530000}"/>
    <cellStyle name="Normal 51 2 2 2 2 11 3" xfId="9842" xr:uid="{00000000-0005-0000-0000-00002A530000}"/>
    <cellStyle name="Normal 51 2 2 2 2 11 3 2" xfId="33411" xr:uid="{00000000-0005-0000-0000-00002B530000}"/>
    <cellStyle name="Normal 51 2 2 2 2 11 4" xfId="21618" xr:uid="{00000000-0005-0000-0000-00002C530000}"/>
    <cellStyle name="Normal 51 2 2 2 2 11 5" xfId="27523" xr:uid="{00000000-0005-0000-0000-00002D530000}"/>
    <cellStyle name="Normal 51 2 2 2 2 12" xfId="4690" xr:uid="{00000000-0005-0000-0000-00002E530000}"/>
    <cellStyle name="Normal 51 2 2 2 2 12 2" xfId="16466" xr:uid="{00000000-0005-0000-0000-00002F530000}"/>
    <cellStyle name="Normal 51 2 2 2 2 12 2 2" xfId="40035" xr:uid="{00000000-0005-0000-0000-000030530000}"/>
    <cellStyle name="Normal 51 2 2 2 2 12 3" xfId="10578" xr:uid="{00000000-0005-0000-0000-000031530000}"/>
    <cellStyle name="Normal 51 2 2 2 2 12 3 2" xfId="34147" xr:uid="{00000000-0005-0000-0000-000032530000}"/>
    <cellStyle name="Normal 51 2 2 2 2 12 4" xfId="22354" xr:uid="{00000000-0005-0000-0000-000033530000}"/>
    <cellStyle name="Normal 51 2 2 2 2 12 5" xfId="28259" xr:uid="{00000000-0005-0000-0000-000034530000}"/>
    <cellStyle name="Normal 51 2 2 2 2 13" xfId="5426" xr:uid="{00000000-0005-0000-0000-000035530000}"/>
    <cellStyle name="Normal 51 2 2 2 2 13 2" xfId="17202" xr:uid="{00000000-0005-0000-0000-000036530000}"/>
    <cellStyle name="Normal 51 2 2 2 2 13 2 2" xfId="40771" xr:uid="{00000000-0005-0000-0000-000037530000}"/>
    <cellStyle name="Normal 51 2 2 2 2 13 3" xfId="11314" xr:uid="{00000000-0005-0000-0000-000038530000}"/>
    <cellStyle name="Normal 51 2 2 2 2 13 3 2" xfId="34883" xr:uid="{00000000-0005-0000-0000-000039530000}"/>
    <cellStyle name="Normal 51 2 2 2 2 13 4" xfId="23090" xr:uid="{00000000-0005-0000-0000-00003A530000}"/>
    <cellStyle name="Normal 51 2 2 2 2 13 5" xfId="28995" xr:uid="{00000000-0005-0000-0000-00003B530000}"/>
    <cellStyle name="Normal 51 2 2 2 2 14" xfId="12050" xr:uid="{00000000-0005-0000-0000-00003C530000}"/>
    <cellStyle name="Normal 51 2 2 2 2 14 2" xfId="35619" xr:uid="{00000000-0005-0000-0000-00003D530000}"/>
    <cellStyle name="Normal 51 2 2 2 2 15" xfId="6162" xr:uid="{00000000-0005-0000-0000-00003E530000}"/>
    <cellStyle name="Normal 51 2 2 2 2 15 2" xfId="29731" xr:uid="{00000000-0005-0000-0000-00003F530000}"/>
    <cellStyle name="Normal 51 2 2 2 2 16" xfId="17938" xr:uid="{00000000-0005-0000-0000-000040530000}"/>
    <cellStyle name="Normal 51 2 2 2 2 17" xfId="23843" xr:uid="{00000000-0005-0000-0000-000041530000}"/>
    <cellStyle name="Normal 51 2 2 2 2 18" xfId="41507" xr:uid="{00000000-0005-0000-0000-000042530000}"/>
    <cellStyle name="Normal 51 2 2 2 2 2" xfId="330" xr:uid="{00000000-0005-0000-0000-000043530000}"/>
    <cellStyle name="Normal 51 2 2 2 2 2 10" xfId="4786" xr:uid="{00000000-0005-0000-0000-000044530000}"/>
    <cellStyle name="Normal 51 2 2 2 2 2 10 2" xfId="16562" xr:uid="{00000000-0005-0000-0000-000045530000}"/>
    <cellStyle name="Normal 51 2 2 2 2 2 10 2 2" xfId="40131" xr:uid="{00000000-0005-0000-0000-000046530000}"/>
    <cellStyle name="Normal 51 2 2 2 2 2 10 3" xfId="10674" xr:uid="{00000000-0005-0000-0000-000047530000}"/>
    <cellStyle name="Normal 51 2 2 2 2 2 10 3 2" xfId="34243" xr:uid="{00000000-0005-0000-0000-000048530000}"/>
    <cellStyle name="Normal 51 2 2 2 2 2 10 4" xfId="22450" xr:uid="{00000000-0005-0000-0000-000049530000}"/>
    <cellStyle name="Normal 51 2 2 2 2 2 10 5" xfId="28355" xr:uid="{00000000-0005-0000-0000-00004A530000}"/>
    <cellStyle name="Normal 51 2 2 2 2 2 11" xfId="5522" xr:uid="{00000000-0005-0000-0000-00004B530000}"/>
    <cellStyle name="Normal 51 2 2 2 2 2 11 2" xfId="17298" xr:uid="{00000000-0005-0000-0000-00004C530000}"/>
    <cellStyle name="Normal 51 2 2 2 2 2 11 2 2" xfId="40867" xr:uid="{00000000-0005-0000-0000-00004D530000}"/>
    <cellStyle name="Normal 51 2 2 2 2 2 11 3" xfId="11410" xr:uid="{00000000-0005-0000-0000-00004E530000}"/>
    <cellStyle name="Normal 51 2 2 2 2 2 11 3 2" xfId="34979" xr:uid="{00000000-0005-0000-0000-00004F530000}"/>
    <cellStyle name="Normal 51 2 2 2 2 2 11 4" xfId="23186" xr:uid="{00000000-0005-0000-0000-000050530000}"/>
    <cellStyle name="Normal 51 2 2 2 2 2 11 5" xfId="29091" xr:uid="{00000000-0005-0000-0000-000051530000}"/>
    <cellStyle name="Normal 51 2 2 2 2 2 12" xfId="12146" xr:uid="{00000000-0005-0000-0000-000052530000}"/>
    <cellStyle name="Normal 51 2 2 2 2 2 12 2" xfId="35715" xr:uid="{00000000-0005-0000-0000-000053530000}"/>
    <cellStyle name="Normal 51 2 2 2 2 2 13" xfId="6258" xr:uid="{00000000-0005-0000-0000-000054530000}"/>
    <cellStyle name="Normal 51 2 2 2 2 2 13 2" xfId="29827" xr:uid="{00000000-0005-0000-0000-000055530000}"/>
    <cellStyle name="Normal 51 2 2 2 2 2 14" xfId="18034" xr:uid="{00000000-0005-0000-0000-000056530000}"/>
    <cellStyle name="Normal 51 2 2 2 2 2 15" xfId="23939" xr:uid="{00000000-0005-0000-0000-000057530000}"/>
    <cellStyle name="Normal 51 2 2 2 2 2 16" xfId="41603" xr:uid="{00000000-0005-0000-0000-000058530000}"/>
    <cellStyle name="Normal 51 2 2 2 2 2 2" xfId="427" xr:uid="{00000000-0005-0000-0000-000059530000}"/>
    <cellStyle name="Normal 51 2 2 2 2 2 2 10" xfId="12231" xr:uid="{00000000-0005-0000-0000-00005A530000}"/>
    <cellStyle name="Normal 51 2 2 2 2 2 2 10 2" xfId="35800" xr:uid="{00000000-0005-0000-0000-00005B530000}"/>
    <cellStyle name="Normal 51 2 2 2 2 2 2 11" xfId="6343" xr:uid="{00000000-0005-0000-0000-00005C530000}"/>
    <cellStyle name="Normal 51 2 2 2 2 2 2 11 2" xfId="29912" xr:uid="{00000000-0005-0000-0000-00005D530000}"/>
    <cellStyle name="Normal 51 2 2 2 2 2 2 12" xfId="18119" xr:uid="{00000000-0005-0000-0000-00005E530000}"/>
    <cellStyle name="Normal 51 2 2 2 2 2 2 13" xfId="24024" xr:uid="{00000000-0005-0000-0000-00005F530000}"/>
    <cellStyle name="Normal 51 2 2 2 2 2 2 14" xfId="41688" xr:uid="{00000000-0005-0000-0000-000060530000}"/>
    <cellStyle name="Normal 51 2 2 2 2 2 2 2" xfId="872" xr:uid="{00000000-0005-0000-0000-000061530000}"/>
    <cellStyle name="Normal 51 2 2 2 2 2 2 2 10" xfId="6785" xr:uid="{00000000-0005-0000-0000-000062530000}"/>
    <cellStyle name="Normal 51 2 2 2 2 2 2 2 10 2" xfId="30354" xr:uid="{00000000-0005-0000-0000-000063530000}"/>
    <cellStyle name="Normal 51 2 2 2 2 2 2 2 11" xfId="18561" xr:uid="{00000000-0005-0000-0000-000064530000}"/>
    <cellStyle name="Normal 51 2 2 2 2 2 2 2 12" xfId="24466" xr:uid="{00000000-0005-0000-0000-000065530000}"/>
    <cellStyle name="Normal 51 2 2 2 2 2 2 2 13" xfId="42130" xr:uid="{00000000-0005-0000-0000-000066530000}"/>
    <cellStyle name="Normal 51 2 2 2 2 2 2 2 2" xfId="1632" xr:uid="{00000000-0005-0000-0000-000067530000}"/>
    <cellStyle name="Normal 51 2 2 2 2 2 2 2 2 2" xfId="13409" xr:uid="{00000000-0005-0000-0000-000068530000}"/>
    <cellStyle name="Normal 51 2 2 2 2 2 2 2 2 2 2" xfId="36978" xr:uid="{00000000-0005-0000-0000-000069530000}"/>
    <cellStyle name="Normal 51 2 2 2 2 2 2 2 2 3" xfId="7521" xr:uid="{00000000-0005-0000-0000-00006A530000}"/>
    <cellStyle name="Normal 51 2 2 2 2 2 2 2 2 3 2" xfId="31090" xr:uid="{00000000-0005-0000-0000-00006B530000}"/>
    <cellStyle name="Normal 51 2 2 2 2 2 2 2 2 4" xfId="19297" xr:uid="{00000000-0005-0000-0000-00006C530000}"/>
    <cellStyle name="Normal 51 2 2 2 2 2 2 2 2 5" xfId="25202" xr:uid="{00000000-0005-0000-0000-00006D530000}"/>
    <cellStyle name="Normal 51 2 2 2 2 2 2 2 3" xfId="2369" xr:uid="{00000000-0005-0000-0000-00006E530000}"/>
    <cellStyle name="Normal 51 2 2 2 2 2 2 2 3 2" xfId="14145" xr:uid="{00000000-0005-0000-0000-00006F530000}"/>
    <cellStyle name="Normal 51 2 2 2 2 2 2 2 3 2 2" xfId="37714" xr:uid="{00000000-0005-0000-0000-000070530000}"/>
    <cellStyle name="Normal 51 2 2 2 2 2 2 2 3 3" xfId="8257" xr:uid="{00000000-0005-0000-0000-000071530000}"/>
    <cellStyle name="Normal 51 2 2 2 2 2 2 2 3 3 2" xfId="31826" xr:uid="{00000000-0005-0000-0000-000072530000}"/>
    <cellStyle name="Normal 51 2 2 2 2 2 2 2 3 4" xfId="20033" xr:uid="{00000000-0005-0000-0000-000073530000}"/>
    <cellStyle name="Normal 51 2 2 2 2 2 2 2 3 5" xfId="25938" xr:uid="{00000000-0005-0000-0000-000074530000}"/>
    <cellStyle name="Normal 51 2 2 2 2 2 2 2 4" xfId="3105" xr:uid="{00000000-0005-0000-0000-000075530000}"/>
    <cellStyle name="Normal 51 2 2 2 2 2 2 2 4 2" xfId="14881" xr:uid="{00000000-0005-0000-0000-000076530000}"/>
    <cellStyle name="Normal 51 2 2 2 2 2 2 2 4 2 2" xfId="38450" xr:uid="{00000000-0005-0000-0000-000077530000}"/>
    <cellStyle name="Normal 51 2 2 2 2 2 2 2 4 3" xfId="8993" xr:uid="{00000000-0005-0000-0000-000078530000}"/>
    <cellStyle name="Normal 51 2 2 2 2 2 2 2 4 3 2" xfId="32562" xr:uid="{00000000-0005-0000-0000-000079530000}"/>
    <cellStyle name="Normal 51 2 2 2 2 2 2 2 4 4" xfId="20769" xr:uid="{00000000-0005-0000-0000-00007A530000}"/>
    <cellStyle name="Normal 51 2 2 2 2 2 2 2 4 5" xfId="26674" xr:uid="{00000000-0005-0000-0000-00007B530000}"/>
    <cellStyle name="Normal 51 2 2 2 2 2 2 2 5" xfId="3841" xr:uid="{00000000-0005-0000-0000-00007C530000}"/>
    <cellStyle name="Normal 51 2 2 2 2 2 2 2 5 2" xfId="15617" xr:uid="{00000000-0005-0000-0000-00007D530000}"/>
    <cellStyle name="Normal 51 2 2 2 2 2 2 2 5 2 2" xfId="39186" xr:uid="{00000000-0005-0000-0000-00007E530000}"/>
    <cellStyle name="Normal 51 2 2 2 2 2 2 2 5 3" xfId="9729" xr:uid="{00000000-0005-0000-0000-00007F530000}"/>
    <cellStyle name="Normal 51 2 2 2 2 2 2 2 5 3 2" xfId="33298" xr:uid="{00000000-0005-0000-0000-000080530000}"/>
    <cellStyle name="Normal 51 2 2 2 2 2 2 2 5 4" xfId="21505" xr:uid="{00000000-0005-0000-0000-000081530000}"/>
    <cellStyle name="Normal 51 2 2 2 2 2 2 2 5 5" xfId="27410" xr:uid="{00000000-0005-0000-0000-000082530000}"/>
    <cellStyle name="Normal 51 2 2 2 2 2 2 2 6" xfId="4577" xr:uid="{00000000-0005-0000-0000-000083530000}"/>
    <cellStyle name="Normal 51 2 2 2 2 2 2 2 6 2" xfId="16353" xr:uid="{00000000-0005-0000-0000-000084530000}"/>
    <cellStyle name="Normal 51 2 2 2 2 2 2 2 6 2 2" xfId="39922" xr:uid="{00000000-0005-0000-0000-000085530000}"/>
    <cellStyle name="Normal 51 2 2 2 2 2 2 2 6 3" xfId="10465" xr:uid="{00000000-0005-0000-0000-000086530000}"/>
    <cellStyle name="Normal 51 2 2 2 2 2 2 2 6 3 2" xfId="34034" xr:uid="{00000000-0005-0000-0000-000087530000}"/>
    <cellStyle name="Normal 51 2 2 2 2 2 2 2 6 4" xfId="22241" xr:uid="{00000000-0005-0000-0000-000088530000}"/>
    <cellStyle name="Normal 51 2 2 2 2 2 2 2 6 5" xfId="28146" xr:uid="{00000000-0005-0000-0000-000089530000}"/>
    <cellStyle name="Normal 51 2 2 2 2 2 2 2 7" xfId="5313" xr:uid="{00000000-0005-0000-0000-00008A530000}"/>
    <cellStyle name="Normal 51 2 2 2 2 2 2 2 7 2" xfId="17089" xr:uid="{00000000-0005-0000-0000-00008B530000}"/>
    <cellStyle name="Normal 51 2 2 2 2 2 2 2 7 2 2" xfId="40658" xr:uid="{00000000-0005-0000-0000-00008C530000}"/>
    <cellStyle name="Normal 51 2 2 2 2 2 2 2 7 3" xfId="11201" xr:uid="{00000000-0005-0000-0000-00008D530000}"/>
    <cellStyle name="Normal 51 2 2 2 2 2 2 2 7 3 2" xfId="34770" xr:uid="{00000000-0005-0000-0000-00008E530000}"/>
    <cellStyle name="Normal 51 2 2 2 2 2 2 2 7 4" xfId="22977" xr:uid="{00000000-0005-0000-0000-00008F530000}"/>
    <cellStyle name="Normal 51 2 2 2 2 2 2 2 7 5" xfId="28882" xr:uid="{00000000-0005-0000-0000-000090530000}"/>
    <cellStyle name="Normal 51 2 2 2 2 2 2 2 8" xfId="6049" xr:uid="{00000000-0005-0000-0000-000091530000}"/>
    <cellStyle name="Normal 51 2 2 2 2 2 2 2 8 2" xfId="17825" xr:uid="{00000000-0005-0000-0000-000092530000}"/>
    <cellStyle name="Normal 51 2 2 2 2 2 2 2 8 2 2" xfId="41394" xr:uid="{00000000-0005-0000-0000-000093530000}"/>
    <cellStyle name="Normal 51 2 2 2 2 2 2 2 8 3" xfId="11937" xr:uid="{00000000-0005-0000-0000-000094530000}"/>
    <cellStyle name="Normal 51 2 2 2 2 2 2 2 8 3 2" xfId="35506" xr:uid="{00000000-0005-0000-0000-000095530000}"/>
    <cellStyle name="Normal 51 2 2 2 2 2 2 2 8 4" xfId="23713" xr:uid="{00000000-0005-0000-0000-000096530000}"/>
    <cellStyle name="Normal 51 2 2 2 2 2 2 2 8 5" xfId="29618" xr:uid="{00000000-0005-0000-0000-000097530000}"/>
    <cellStyle name="Normal 51 2 2 2 2 2 2 2 9" xfId="12673" xr:uid="{00000000-0005-0000-0000-000098530000}"/>
    <cellStyle name="Normal 51 2 2 2 2 2 2 2 9 2" xfId="36242" xr:uid="{00000000-0005-0000-0000-000099530000}"/>
    <cellStyle name="Normal 51 2 2 2 2 2 2 3" xfId="1189" xr:uid="{00000000-0005-0000-0000-00009A530000}"/>
    <cellStyle name="Normal 51 2 2 2 2 2 2 3 2" xfId="12967" xr:uid="{00000000-0005-0000-0000-00009B530000}"/>
    <cellStyle name="Normal 51 2 2 2 2 2 2 3 2 2" xfId="36536" xr:uid="{00000000-0005-0000-0000-00009C530000}"/>
    <cellStyle name="Normal 51 2 2 2 2 2 2 3 3" xfId="7079" xr:uid="{00000000-0005-0000-0000-00009D530000}"/>
    <cellStyle name="Normal 51 2 2 2 2 2 2 3 3 2" xfId="30648" xr:uid="{00000000-0005-0000-0000-00009E530000}"/>
    <cellStyle name="Normal 51 2 2 2 2 2 2 3 4" xfId="18855" xr:uid="{00000000-0005-0000-0000-00009F530000}"/>
    <cellStyle name="Normal 51 2 2 2 2 2 2 3 5" xfId="24760" xr:uid="{00000000-0005-0000-0000-0000A0530000}"/>
    <cellStyle name="Normal 51 2 2 2 2 2 2 4" xfId="1927" xr:uid="{00000000-0005-0000-0000-0000A1530000}"/>
    <cellStyle name="Normal 51 2 2 2 2 2 2 4 2" xfId="13703" xr:uid="{00000000-0005-0000-0000-0000A2530000}"/>
    <cellStyle name="Normal 51 2 2 2 2 2 2 4 2 2" xfId="37272" xr:uid="{00000000-0005-0000-0000-0000A3530000}"/>
    <cellStyle name="Normal 51 2 2 2 2 2 2 4 3" xfId="7815" xr:uid="{00000000-0005-0000-0000-0000A4530000}"/>
    <cellStyle name="Normal 51 2 2 2 2 2 2 4 3 2" xfId="31384" xr:uid="{00000000-0005-0000-0000-0000A5530000}"/>
    <cellStyle name="Normal 51 2 2 2 2 2 2 4 4" xfId="19591" xr:uid="{00000000-0005-0000-0000-0000A6530000}"/>
    <cellStyle name="Normal 51 2 2 2 2 2 2 4 5" xfId="25496" xr:uid="{00000000-0005-0000-0000-0000A7530000}"/>
    <cellStyle name="Normal 51 2 2 2 2 2 2 5" xfId="2663" xr:uid="{00000000-0005-0000-0000-0000A8530000}"/>
    <cellStyle name="Normal 51 2 2 2 2 2 2 5 2" xfId="14439" xr:uid="{00000000-0005-0000-0000-0000A9530000}"/>
    <cellStyle name="Normal 51 2 2 2 2 2 2 5 2 2" xfId="38008" xr:uid="{00000000-0005-0000-0000-0000AA530000}"/>
    <cellStyle name="Normal 51 2 2 2 2 2 2 5 3" xfId="8551" xr:uid="{00000000-0005-0000-0000-0000AB530000}"/>
    <cellStyle name="Normal 51 2 2 2 2 2 2 5 3 2" xfId="32120" xr:uid="{00000000-0005-0000-0000-0000AC530000}"/>
    <cellStyle name="Normal 51 2 2 2 2 2 2 5 4" xfId="20327" xr:uid="{00000000-0005-0000-0000-0000AD530000}"/>
    <cellStyle name="Normal 51 2 2 2 2 2 2 5 5" xfId="26232" xr:uid="{00000000-0005-0000-0000-0000AE530000}"/>
    <cellStyle name="Normal 51 2 2 2 2 2 2 6" xfId="3399" xr:uid="{00000000-0005-0000-0000-0000AF530000}"/>
    <cellStyle name="Normal 51 2 2 2 2 2 2 6 2" xfId="15175" xr:uid="{00000000-0005-0000-0000-0000B0530000}"/>
    <cellStyle name="Normal 51 2 2 2 2 2 2 6 2 2" xfId="38744" xr:uid="{00000000-0005-0000-0000-0000B1530000}"/>
    <cellStyle name="Normal 51 2 2 2 2 2 2 6 3" xfId="9287" xr:uid="{00000000-0005-0000-0000-0000B2530000}"/>
    <cellStyle name="Normal 51 2 2 2 2 2 2 6 3 2" xfId="32856" xr:uid="{00000000-0005-0000-0000-0000B3530000}"/>
    <cellStyle name="Normal 51 2 2 2 2 2 2 6 4" xfId="21063" xr:uid="{00000000-0005-0000-0000-0000B4530000}"/>
    <cellStyle name="Normal 51 2 2 2 2 2 2 6 5" xfId="26968" xr:uid="{00000000-0005-0000-0000-0000B5530000}"/>
    <cellStyle name="Normal 51 2 2 2 2 2 2 7" xfId="4135" xr:uid="{00000000-0005-0000-0000-0000B6530000}"/>
    <cellStyle name="Normal 51 2 2 2 2 2 2 7 2" xfId="15911" xr:uid="{00000000-0005-0000-0000-0000B7530000}"/>
    <cellStyle name="Normal 51 2 2 2 2 2 2 7 2 2" xfId="39480" xr:uid="{00000000-0005-0000-0000-0000B8530000}"/>
    <cellStyle name="Normal 51 2 2 2 2 2 2 7 3" xfId="10023" xr:uid="{00000000-0005-0000-0000-0000B9530000}"/>
    <cellStyle name="Normal 51 2 2 2 2 2 2 7 3 2" xfId="33592" xr:uid="{00000000-0005-0000-0000-0000BA530000}"/>
    <cellStyle name="Normal 51 2 2 2 2 2 2 7 4" xfId="21799" xr:uid="{00000000-0005-0000-0000-0000BB530000}"/>
    <cellStyle name="Normal 51 2 2 2 2 2 2 7 5" xfId="27704" xr:uid="{00000000-0005-0000-0000-0000BC530000}"/>
    <cellStyle name="Normal 51 2 2 2 2 2 2 8" xfId="4871" xr:uid="{00000000-0005-0000-0000-0000BD530000}"/>
    <cellStyle name="Normal 51 2 2 2 2 2 2 8 2" xfId="16647" xr:uid="{00000000-0005-0000-0000-0000BE530000}"/>
    <cellStyle name="Normal 51 2 2 2 2 2 2 8 2 2" xfId="40216" xr:uid="{00000000-0005-0000-0000-0000BF530000}"/>
    <cellStyle name="Normal 51 2 2 2 2 2 2 8 3" xfId="10759" xr:uid="{00000000-0005-0000-0000-0000C0530000}"/>
    <cellStyle name="Normal 51 2 2 2 2 2 2 8 3 2" xfId="34328" xr:uid="{00000000-0005-0000-0000-0000C1530000}"/>
    <cellStyle name="Normal 51 2 2 2 2 2 2 8 4" xfId="22535" xr:uid="{00000000-0005-0000-0000-0000C2530000}"/>
    <cellStyle name="Normal 51 2 2 2 2 2 2 8 5" xfId="28440" xr:uid="{00000000-0005-0000-0000-0000C3530000}"/>
    <cellStyle name="Normal 51 2 2 2 2 2 2 9" xfId="5607" xr:uid="{00000000-0005-0000-0000-0000C4530000}"/>
    <cellStyle name="Normal 51 2 2 2 2 2 2 9 2" xfId="17383" xr:uid="{00000000-0005-0000-0000-0000C5530000}"/>
    <cellStyle name="Normal 51 2 2 2 2 2 2 9 2 2" xfId="40952" xr:uid="{00000000-0005-0000-0000-0000C6530000}"/>
    <cellStyle name="Normal 51 2 2 2 2 2 2 9 3" xfId="11495" xr:uid="{00000000-0005-0000-0000-0000C7530000}"/>
    <cellStyle name="Normal 51 2 2 2 2 2 2 9 3 2" xfId="35064" xr:uid="{00000000-0005-0000-0000-0000C8530000}"/>
    <cellStyle name="Normal 51 2 2 2 2 2 2 9 4" xfId="23271" xr:uid="{00000000-0005-0000-0000-0000C9530000}"/>
    <cellStyle name="Normal 51 2 2 2 2 2 2 9 5" xfId="29176" xr:uid="{00000000-0005-0000-0000-0000CA530000}"/>
    <cellStyle name="Normal 51 2 2 2 2 2 3" xfId="786" xr:uid="{00000000-0005-0000-0000-0000CB530000}"/>
    <cellStyle name="Normal 51 2 2 2 2 2 3 10" xfId="6700" xr:uid="{00000000-0005-0000-0000-0000CC530000}"/>
    <cellStyle name="Normal 51 2 2 2 2 2 3 10 2" xfId="30269" xr:uid="{00000000-0005-0000-0000-0000CD530000}"/>
    <cellStyle name="Normal 51 2 2 2 2 2 3 11" xfId="18476" xr:uid="{00000000-0005-0000-0000-0000CE530000}"/>
    <cellStyle name="Normal 51 2 2 2 2 2 3 12" xfId="24381" xr:uid="{00000000-0005-0000-0000-0000CF530000}"/>
    <cellStyle name="Normal 51 2 2 2 2 2 3 13" xfId="42045" xr:uid="{00000000-0005-0000-0000-0000D0530000}"/>
    <cellStyle name="Normal 51 2 2 2 2 2 3 2" xfId="1547" xr:uid="{00000000-0005-0000-0000-0000D1530000}"/>
    <cellStyle name="Normal 51 2 2 2 2 2 3 2 2" xfId="13324" xr:uid="{00000000-0005-0000-0000-0000D2530000}"/>
    <cellStyle name="Normal 51 2 2 2 2 2 3 2 2 2" xfId="36893" xr:uid="{00000000-0005-0000-0000-0000D3530000}"/>
    <cellStyle name="Normal 51 2 2 2 2 2 3 2 3" xfId="7436" xr:uid="{00000000-0005-0000-0000-0000D4530000}"/>
    <cellStyle name="Normal 51 2 2 2 2 2 3 2 3 2" xfId="31005" xr:uid="{00000000-0005-0000-0000-0000D5530000}"/>
    <cellStyle name="Normal 51 2 2 2 2 2 3 2 4" xfId="19212" xr:uid="{00000000-0005-0000-0000-0000D6530000}"/>
    <cellStyle name="Normal 51 2 2 2 2 2 3 2 5" xfId="25117" xr:uid="{00000000-0005-0000-0000-0000D7530000}"/>
    <cellStyle name="Normal 51 2 2 2 2 2 3 3" xfId="2284" xr:uid="{00000000-0005-0000-0000-0000D8530000}"/>
    <cellStyle name="Normal 51 2 2 2 2 2 3 3 2" xfId="14060" xr:uid="{00000000-0005-0000-0000-0000D9530000}"/>
    <cellStyle name="Normal 51 2 2 2 2 2 3 3 2 2" xfId="37629" xr:uid="{00000000-0005-0000-0000-0000DA530000}"/>
    <cellStyle name="Normal 51 2 2 2 2 2 3 3 3" xfId="8172" xr:uid="{00000000-0005-0000-0000-0000DB530000}"/>
    <cellStyle name="Normal 51 2 2 2 2 2 3 3 3 2" xfId="31741" xr:uid="{00000000-0005-0000-0000-0000DC530000}"/>
    <cellStyle name="Normal 51 2 2 2 2 2 3 3 4" xfId="19948" xr:uid="{00000000-0005-0000-0000-0000DD530000}"/>
    <cellStyle name="Normal 51 2 2 2 2 2 3 3 5" xfId="25853" xr:uid="{00000000-0005-0000-0000-0000DE530000}"/>
    <cellStyle name="Normal 51 2 2 2 2 2 3 4" xfId="3020" xr:uid="{00000000-0005-0000-0000-0000DF530000}"/>
    <cellStyle name="Normal 51 2 2 2 2 2 3 4 2" xfId="14796" xr:uid="{00000000-0005-0000-0000-0000E0530000}"/>
    <cellStyle name="Normal 51 2 2 2 2 2 3 4 2 2" xfId="38365" xr:uid="{00000000-0005-0000-0000-0000E1530000}"/>
    <cellStyle name="Normal 51 2 2 2 2 2 3 4 3" xfId="8908" xr:uid="{00000000-0005-0000-0000-0000E2530000}"/>
    <cellStyle name="Normal 51 2 2 2 2 2 3 4 3 2" xfId="32477" xr:uid="{00000000-0005-0000-0000-0000E3530000}"/>
    <cellStyle name="Normal 51 2 2 2 2 2 3 4 4" xfId="20684" xr:uid="{00000000-0005-0000-0000-0000E4530000}"/>
    <cellStyle name="Normal 51 2 2 2 2 2 3 4 5" xfId="26589" xr:uid="{00000000-0005-0000-0000-0000E5530000}"/>
    <cellStyle name="Normal 51 2 2 2 2 2 3 5" xfId="3756" xr:uid="{00000000-0005-0000-0000-0000E6530000}"/>
    <cellStyle name="Normal 51 2 2 2 2 2 3 5 2" xfId="15532" xr:uid="{00000000-0005-0000-0000-0000E7530000}"/>
    <cellStyle name="Normal 51 2 2 2 2 2 3 5 2 2" xfId="39101" xr:uid="{00000000-0005-0000-0000-0000E8530000}"/>
    <cellStyle name="Normal 51 2 2 2 2 2 3 5 3" xfId="9644" xr:uid="{00000000-0005-0000-0000-0000E9530000}"/>
    <cellStyle name="Normal 51 2 2 2 2 2 3 5 3 2" xfId="33213" xr:uid="{00000000-0005-0000-0000-0000EA530000}"/>
    <cellStyle name="Normal 51 2 2 2 2 2 3 5 4" xfId="21420" xr:uid="{00000000-0005-0000-0000-0000EB530000}"/>
    <cellStyle name="Normal 51 2 2 2 2 2 3 5 5" xfId="27325" xr:uid="{00000000-0005-0000-0000-0000EC530000}"/>
    <cellStyle name="Normal 51 2 2 2 2 2 3 6" xfId="4492" xr:uid="{00000000-0005-0000-0000-0000ED530000}"/>
    <cellStyle name="Normal 51 2 2 2 2 2 3 6 2" xfId="16268" xr:uid="{00000000-0005-0000-0000-0000EE530000}"/>
    <cellStyle name="Normal 51 2 2 2 2 2 3 6 2 2" xfId="39837" xr:uid="{00000000-0005-0000-0000-0000EF530000}"/>
    <cellStyle name="Normal 51 2 2 2 2 2 3 6 3" xfId="10380" xr:uid="{00000000-0005-0000-0000-0000F0530000}"/>
    <cellStyle name="Normal 51 2 2 2 2 2 3 6 3 2" xfId="33949" xr:uid="{00000000-0005-0000-0000-0000F1530000}"/>
    <cellStyle name="Normal 51 2 2 2 2 2 3 6 4" xfId="22156" xr:uid="{00000000-0005-0000-0000-0000F2530000}"/>
    <cellStyle name="Normal 51 2 2 2 2 2 3 6 5" xfId="28061" xr:uid="{00000000-0005-0000-0000-0000F3530000}"/>
    <cellStyle name="Normal 51 2 2 2 2 2 3 7" xfId="5228" xr:uid="{00000000-0005-0000-0000-0000F4530000}"/>
    <cellStyle name="Normal 51 2 2 2 2 2 3 7 2" xfId="17004" xr:uid="{00000000-0005-0000-0000-0000F5530000}"/>
    <cellStyle name="Normal 51 2 2 2 2 2 3 7 2 2" xfId="40573" xr:uid="{00000000-0005-0000-0000-0000F6530000}"/>
    <cellStyle name="Normal 51 2 2 2 2 2 3 7 3" xfId="11116" xr:uid="{00000000-0005-0000-0000-0000F7530000}"/>
    <cellStyle name="Normal 51 2 2 2 2 2 3 7 3 2" xfId="34685" xr:uid="{00000000-0005-0000-0000-0000F8530000}"/>
    <cellStyle name="Normal 51 2 2 2 2 2 3 7 4" xfId="22892" xr:uid="{00000000-0005-0000-0000-0000F9530000}"/>
    <cellStyle name="Normal 51 2 2 2 2 2 3 7 5" xfId="28797" xr:uid="{00000000-0005-0000-0000-0000FA530000}"/>
    <cellStyle name="Normal 51 2 2 2 2 2 3 8" xfId="5964" xr:uid="{00000000-0005-0000-0000-0000FB530000}"/>
    <cellStyle name="Normal 51 2 2 2 2 2 3 8 2" xfId="17740" xr:uid="{00000000-0005-0000-0000-0000FC530000}"/>
    <cellStyle name="Normal 51 2 2 2 2 2 3 8 2 2" xfId="41309" xr:uid="{00000000-0005-0000-0000-0000FD530000}"/>
    <cellStyle name="Normal 51 2 2 2 2 2 3 8 3" xfId="11852" xr:uid="{00000000-0005-0000-0000-0000FE530000}"/>
    <cellStyle name="Normal 51 2 2 2 2 2 3 8 3 2" xfId="35421" xr:uid="{00000000-0005-0000-0000-0000FF530000}"/>
    <cellStyle name="Normal 51 2 2 2 2 2 3 8 4" xfId="23628" xr:uid="{00000000-0005-0000-0000-000000540000}"/>
    <cellStyle name="Normal 51 2 2 2 2 2 3 8 5" xfId="29533" xr:uid="{00000000-0005-0000-0000-000001540000}"/>
    <cellStyle name="Normal 51 2 2 2 2 2 3 9" xfId="12588" xr:uid="{00000000-0005-0000-0000-000002540000}"/>
    <cellStyle name="Normal 51 2 2 2 2 2 3 9 2" xfId="36157" xr:uid="{00000000-0005-0000-0000-000003540000}"/>
    <cellStyle name="Normal 51 2 2 2 2 2 4" xfId="578" xr:uid="{00000000-0005-0000-0000-000004540000}"/>
    <cellStyle name="Normal 51 2 2 2 2 2 4 10" xfId="6492" xr:uid="{00000000-0005-0000-0000-000005540000}"/>
    <cellStyle name="Normal 51 2 2 2 2 2 4 10 2" xfId="30061" xr:uid="{00000000-0005-0000-0000-000006540000}"/>
    <cellStyle name="Normal 51 2 2 2 2 2 4 11" xfId="18268" xr:uid="{00000000-0005-0000-0000-000007540000}"/>
    <cellStyle name="Normal 51 2 2 2 2 2 4 12" xfId="24173" xr:uid="{00000000-0005-0000-0000-000008540000}"/>
    <cellStyle name="Normal 51 2 2 2 2 2 4 13" xfId="41837" xr:uid="{00000000-0005-0000-0000-000009540000}"/>
    <cellStyle name="Normal 51 2 2 2 2 2 4 2" xfId="1339" xr:uid="{00000000-0005-0000-0000-00000A540000}"/>
    <cellStyle name="Normal 51 2 2 2 2 2 4 2 2" xfId="13116" xr:uid="{00000000-0005-0000-0000-00000B540000}"/>
    <cellStyle name="Normal 51 2 2 2 2 2 4 2 2 2" xfId="36685" xr:uid="{00000000-0005-0000-0000-00000C540000}"/>
    <cellStyle name="Normal 51 2 2 2 2 2 4 2 3" xfId="7228" xr:uid="{00000000-0005-0000-0000-00000D540000}"/>
    <cellStyle name="Normal 51 2 2 2 2 2 4 2 3 2" xfId="30797" xr:uid="{00000000-0005-0000-0000-00000E540000}"/>
    <cellStyle name="Normal 51 2 2 2 2 2 4 2 4" xfId="19004" xr:uid="{00000000-0005-0000-0000-00000F540000}"/>
    <cellStyle name="Normal 51 2 2 2 2 2 4 2 5" xfId="24909" xr:uid="{00000000-0005-0000-0000-000010540000}"/>
    <cellStyle name="Normal 51 2 2 2 2 2 4 3" xfId="2076" xr:uid="{00000000-0005-0000-0000-000011540000}"/>
    <cellStyle name="Normal 51 2 2 2 2 2 4 3 2" xfId="13852" xr:uid="{00000000-0005-0000-0000-000012540000}"/>
    <cellStyle name="Normal 51 2 2 2 2 2 4 3 2 2" xfId="37421" xr:uid="{00000000-0005-0000-0000-000013540000}"/>
    <cellStyle name="Normal 51 2 2 2 2 2 4 3 3" xfId="7964" xr:uid="{00000000-0005-0000-0000-000014540000}"/>
    <cellStyle name="Normal 51 2 2 2 2 2 4 3 3 2" xfId="31533" xr:uid="{00000000-0005-0000-0000-000015540000}"/>
    <cellStyle name="Normal 51 2 2 2 2 2 4 3 4" xfId="19740" xr:uid="{00000000-0005-0000-0000-000016540000}"/>
    <cellStyle name="Normal 51 2 2 2 2 2 4 3 5" xfId="25645" xr:uid="{00000000-0005-0000-0000-000017540000}"/>
    <cellStyle name="Normal 51 2 2 2 2 2 4 4" xfId="2812" xr:uid="{00000000-0005-0000-0000-000018540000}"/>
    <cellStyle name="Normal 51 2 2 2 2 2 4 4 2" xfId="14588" xr:uid="{00000000-0005-0000-0000-000019540000}"/>
    <cellStyle name="Normal 51 2 2 2 2 2 4 4 2 2" xfId="38157" xr:uid="{00000000-0005-0000-0000-00001A540000}"/>
    <cellStyle name="Normal 51 2 2 2 2 2 4 4 3" xfId="8700" xr:uid="{00000000-0005-0000-0000-00001B540000}"/>
    <cellStyle name="Normal 51 2 2 2 2 2 4 4 3 2" xfId="32269" xr:uid="{00000000-0005-0000-0000-00001C540000}"/>
    <cellStyle name="Normal 51 2 2 2 2 2 4 4 4" xfId="20476" xr:uid="{00000000-0005-0000-0000-00001D540000}"/>
    <cellStyle name="Normal 51 2 2 2 2 2 4 4 5" xfId="26381" xr:uid="{00000000-0005-0000-0000-00001E540000}"/>
    <cellStyle name="Normal 51 2 2 2 2 2 4 5" xfId="3548" xr:uid="{00000000-0005-0000-0000-00001F540000}"/>
    <cellStyle name="Normal 51 2 2 2 2 2 4 5 2" xfId="15324" xr:uid="{00000000-0005-0000-0000-000020540000}"/>
    <cellStyle name="Normal 51 2 2 2 2 2 4 5 2 2" xfId="38893" xr:uid="{00000000-0005-0000-0000-000021540000}"/>
    <cellStyle name="Normal 51 2 2 2 2 2 4 5 3" xfId="9436" xr:uid="{00000000-0005-0000-0000-000022540000}"/>
    <cellStyle name="Normal 51 2 2 2 2 2 4 5 3 2" xfId="33005" xr:uid="{00000000-0005-0000-0000-000023540000}"/>
    <cellStyle name="Normal 51 2 2 2 2 2 4 5 4" xfId="21212" xr:uid="{00000000-0005-0000-0000-000024540000}"/>
    <cellStyle name="Normal 51 2 2 2 2 2 4 5 5" xfId="27117" xr:uid="{00000000-0005-0000-0000-000025540000}"/>
    <cellStyle name="Normal 51 2 2 2 2 2 4 6" xfId="4284" xr:uid="{00000000-0005-0000-0000-000026540000}"/>
    <cellStyle name="Normal 51 2 2 2 2 2 4 6 2" xfId="16060" xr:uid="{00000000-0005-0000-0000-000027540000}"/>
    <cellStyle name="Normal 51 2 2 2 2 2 4 6 2 2" xfId="39629" xr:uid="{00000000-0005-0000-0000-000028540000}"/>
    <cellStyle name="Normal 51 2 2 2 2 2 4 6 3" xfId="10172" xr:uid="{00000000-0005-0000-0000-000029540000}"/>
    <cellStyle name="Normal 51 2 2 2 2 2 4 6 3 2" xfId="33741" xr:uid="{00000000-0005-0000-0000-00002A540000}"/>
    <cellStyle name="Normal 51 2 2 2 2 2 4 6 4" xfId="21948" xr:uid="{00000000-0005-0000-0000-00002B540000}"/>
    <cellStyle name="Normal 51 2 2 2 2 2 4 6 5" xfId="27853" xr:uid="{00000000-0005-0000-0000-00002C540000}"/>
    <cellStyle name="Normal 51 2 2 2 2 2 4 7" xfId="5020" xr:uid="{00000000-0005-0000-0000-00002D540000}"/>
    <cellStyle name="Normal 51 2 2 2 2 2 4 7 2" xfId="16796" xr:uid="{00000000-0005-0000-0000-00002E540000}"/>
    <cellStyle name="Normal 51 2 2 2 2 2 4 7 2 2" xfId="40365" xr:uid="{00000000-0005-0000-0000-00002F540000}"/>
    <cellStyle name="Normal 51 2 2 2 2 2 4 7 3" xfId="10908" xr:uid="{00000000-0005-0000-0000-000030540000}"/>
    <cellStyle name="Normal 51 2 2 2 2 2 4 7 3 2" xfId="34477" xr:uid="{00000000-0005-0000-0000-000031540000}"/>
    <cellStyle name="Normal 51 2 2 2 2 2 4 7 4" xfId="22684" xr:uid="{00000000-0005-0000-0000-000032540000}"/>
    <cellStyle name="Normal 51 2 2 2 2 2 4 7 5" xfId="28589" xr:uid="{00000000-0005-0000-0000-000033540000}"/>
    <cellStyle name="Normal 51 2 2 2 2 2 4 8" xfId="5756" xr:uid="{00000000-0005-0000-0000-000034540000}"/>
    <cellStyle name="Normal 51 2 2 2 2 2 4 8 2" xfId="17532" xr:uid="{00000000-0005-0000-0000-000035540000}"/>
    <cellStyle name="Normal 51 2 2 2 2 2 4 8 2 2" xfId="41101" xr:uid="{00000000-0005-0000-0000-000036540000}"/>
    <cellStyle name="Normal 51 2 2 2 2 2 4 8 3" xfId="11644" xr:uid="{00000000-0005-0000-0000-000037540000}"/>
    <cellStyle name="Normal 51 2 2 2 2 2 4 8 3 2" xfId="35213" xr:uid="{00000000-0005-0000-0000-000038540000}"/>
    <cellStyle name="Normal 51 2 2 2 2 2 4 8 4" xfId="23420" xr:uid="{00000000-0005-0000-0000-000039540000}"/>
    <cellStyle name="Normal 51 2 2 2 2 2 4 8 5" xfId="29325" xr:uid="{00000000-0005-0000-0000-00003A540000}"/>
    <cellStyle name="Normal 51 2 2 2 2 2 4 9" xfId="12380" xr:uid="{00000000-0005-0000-0000-00003B540000}"/>
    <cellStyle name="Normal 51 2 2 2 2 2 4 9 2" xfId="35949" xr:uid="{00000000-0005-0000-0000-00003C540000}"/>
    <cellStyle name="Normal 51 2 2 2 2 2 5" xfId="1103" xr:uid="{00000000-0005-0000-0000-00003D540000}"/>
    <cellStyle name="Normal 51 2 2 2 2 2 5 2" xfId="12882" xr:uid="{00000000-0005-0000-0000-00003E540000}"/>
    <cellStyle name="Normal 51 2 2 2 2 2 5 2 2" xfId="36451" xr:uid="{00000000-0005-0000-0000-00003F540000}"/>
    <cellStyle name="Normal 51 2 2 2 2 2 5 3" xfId="6994" xr:uid="{00000000-0005-0000-0000-000040540000}"/>
    <cellStyle name="Normal 51 2 2 2 2 2 5 3 2" xfId="30563" xr:uid="{00000000-0005-0000-0000-000041540000}"/>
    <cellStyle name="Normal 51 2 2 2 2 2 5 4" xfId="18770" xr:uid="{00000000-0005-0000-0000-000042540000}"/>
    <cellStyle name="Normal 51 2 2 2 2 2 5 5" xfId="24675" xr:uid="{00000000-0005-0000-0000-000043540000}"/>
    <cellStyle name="Normal 51 2 2 2 2 2 6" xfId="1842" xr:uid="{00000000-0005-0000-0000-000044540000}"/>
    <cellStyle name="Normal 51 2 2 2 2 2 6 2" xfId="13618" xr:uid="{00000000-0005-0000-0000-000045540000}"/>
    <cellStyle name="Normal 51 2 2 2 2 2 6 2 2" xfId="37187" xr:uid="{00000000-0005-0000-0000-000046540000}"/>
    <cellStyle name="Normal 51 2 2 2 2 2 6 3" xfId="7730" xr:uid="{00000000-0005-0000-0000-000047540000}"/>
    <cellStyle name="Normal 51 2 2 2 2 2 6 3 2" xfId="31299" xr:uid="{00000000-0005-0000-0000-000048540000}"/>
    <cellStyle name="Normal 51 2 2 2 2 2 6 4" xfId="19506" xr:uid="{00000000-0005-0000-0000-000049540000}"/>
    <cellStyle name="Normal 51 2 2 2 2 2 6 5" xfId="25411" xr:uid="{00000000-0005-0000-0000-00004A540000}"/>
    <cellStyle name="Normal 51 2 2 2 2 2 7" xfId="2578" xr:uid="{00000000-0005-0000-0000-00004B540000}"/>
    <cellStyle name="Normal 51 2 2 2 2 2 7 2" xfId="14354" xr:uid="{00000000-0005-0000-0000-00004C540000}"/>
    <cellStyle name="Normal 51 2 2 2 2 2 7 2 2" xfId="37923" xr:uid="{00000000-0005-0000-0000-00004D540000}"/>
    <cellStyle name="Normal 51 2 2 2 2 2 7 3" xfId="8466" xr:uid="{00000000-0005-0000-0000-00004E540000}"/>
    <cellStyle name="Normal 51 2 2 2 2 2 7 3 2" xfId="32035" xr:uid="{00000000-0005-0000-0000-00004F540000}"/>
    <cellStyle name="Normal 51 2 2 2 2 2 7 4" xfId="20242" xr:uid="{00000000-0005-0000-0000-000050540000}"/>
    <cellStyle name="Normal 51 2 2 2 2 2 7 5" xfId="26147" xr:uid="{00000000-0005-0000-0000-000051540000}"/>
    <cellStyle name="Normal 51 2 2 2 2 2 8" xfId="3314" xr:uid="{00000000-0005-0000-0000-000052540000}"/>
    <cellStyle name="Normal 51 2 2 2 2 2 8 2" xfId="15090" xr:uid="{00000000-0005-0000-0000-000053540000}"/>
    <cellStyle name="Normal 51 2 2 2 2 2 8 2 2" xfId="38659" xr:uid="{00000000-0005-0000-0000-000054540000}"/>
    <cellStyle name="Normal 51 2 2 2 2 2 8 3" xfId="9202" xr:uid="{00000000-0005-0000-0000-000055540000}"/>
    <cellStyle name="Normal 51 2 2 2 2 2 8 3 2" xfId="32771" xr:uid="{00000000-0005-0000-0000-000056540000}"/>
    <cellStyle name="Normal 51 2 2 2 2 2 8 4" xfId="20978" xr:uid="{00000000-0005-0000-0000-000057540000}"/>
    <cellStyle name="Normal 51 2 2 2 2 2 8 5" xfId="26883" xr:uid="{00000000-0005-0000-0000-000058540000}"/>
    <cellStyle name="Normal 51 2 2 2 2 2 9" xfId="4050" xr:uid="{00000000-0005-0000-0000-000059540000}"/>
    <cellStyle name="Normal 51 2 2 2 2 2 9 2" xfId="15826" xr:uid="{00000000-0005-0000-0000-00005A540000}"/>
    <cellStyle name="Normal 51 2 2 2 2 2 9 2 2" xfId="39395" xr:uid="{00000000-0005-0000-0000-00005B540000}"/>
    <cellStyle name="Normal 51 2 2 2 2 2 9 3" xfId="9938" xr:uid="{00000000-0005-0000-0000-00005C540000}"/>
    <cellStyle name="Normal 51 2 2 2 2 2 9 3 2" xfId="33507" xr:uid="{00000000-0005-0000-0000-00005D540000}"/>
    <cellStyle name="Normal 51 2 2 2 2 2 9 4" xfId="21714" xr:uid="{00000000-0005-0000-0000-00005E540000}"/>
    <cellStyle name="Normal 51 2 2 2 2 2 9 5" xfId="27619" xr:uid="{00000000-0005-0000-0000-00005F540000}"/>
    <cellStyle name="Normal 51 2 2 2 2 3" xfId="282" xr:uid="{00000000-0005-0000-0000-000060540000}"/>
    <cellStyle name="Normal 51 2 2 2 2 3 10" xfId="4738" xr:uid="{00000000-0005-0000-0000-000061540000}"/>
    <cellStyle name="Normal 51 2 2 2 2 3 10 2" xfId="16514" xr:uid="{00000000-0005-0000-0000-000062540000}"/>
    <cellStyle name="Normal 51 2 2 2 2 3 10 2 2" xfId="40083" xr:uid="{00000000-0005-0000-0000-000063540000}"/>
    <cellStyle name="Normal 51 2 2 2 2 3 10 3" xfId="10626" xr:uid="{00000000-0005-0000-0000-000064540000}"/>
    <cellStyle name="Normal 51 2 2 2 2 3 10 3 2" xfId="34195" xr:uid="{00000000-0005-0000-0000-000065540000}"/>
    <cellStyle name="Normal 51 2 2 2 2 3 10 4" xfId="22402" xr:uid="{00000000-0005-0000-0000-000066540000}"/>
    <cellStyle name="Normal 51 2 2 2 2 3 10 5" xfId="28307" xr:uid="{00000000-0005-0000-0000-000067540000}"/>
    <cellStyle name="Normal 51 2 2 2 2 3 11" xfId="5474" xr:uid="{00000000-0005-0000-0000-000068540000}"/>
    <cellStyle name="Normal 51 2 2 2 2 3 11 2" xfId="17250" xr:uid="{00000000-0005-0000-0000-000069540000}"/>
    <cellStyle name="Normal 51 2 2 2 2 3 11 2 2" xfId="40819" xr:uid="{00000000-0005-0000-0000-00006A540000}"/>
    <cellStyle name="Normal 51 2 2 2 2 3 11 3" xfId="11362" xr:uid="{00000000-0005-0000-0000-00006B540000}"/>
    <cellStyle name="Normal 51 2 2 2 2 3 11 3 2" xfId="34931" xr:uid="{00000000-0005-0000-0000-00006C540000}"/>
    <cellStyle name="Normal 51 2 2 2 2 3 11 4" xfId="23138" xr:uid="{00000000-0005-0000-0000-00006D540000}"/>
    <cellStyle name="Normal 51 2 2 2 2 3 11 5" xfId="29043" xr:uid="{00000000-0005-0000-0000-00006E540000}"/>
    <cellStyle name="Normal 51 2 2 2 2 3 12" xfId="12098" xr:uid="{00000000-0005-0000-0000-00006F540000}"/>
    <cellStyle name="Normal 51 2 2 2 2 3 12 2" xfId="35667" xr:uid="{00000000-0005-0000-0000-000070540000}"/>
    <cellStyle name="Normal 51 2 2 2 2 3 13" xfId="6210" xr:uid="{00000000-0005-0000-0000-000071540000}"/>
    <cellStyle name="Normal 51 2 2 2 2 3 13 2" xfId="29779" xr:uid="{00000000-0005-0000-0000-000072540000}"/>
    <cellStyle name="Normal 51 2 2 2 2 3 14" xfId="17986" xr:uid="{00000000-0005-0000-0000-000073540000}"/>
    <cellStyle name="Normal 51 2 2 2 2 3 15" xfId="23891" xr:uid="{00000000-0005-0000-0000-000074540000}"/>
    <cellStyle name="Normal 51 2 2 2 2 3 16" xfId="41555" xr:uid="{00000000-0005-0000-0000-000075540000}"/>
    <cellStyle name="Normal 51 2 2 2 2 3 2" xfId="428" xr:uid="{00000000-0005-0000-0000-000076540000}"/>
    <cellStyle name="Normal 51 2 2 2 2 3 2 10" xfId="12232" xr:uid="{00000000-0005-0000-0000-000077540000}"/>
    <cellStyle name="Normal 51 2 2 2 2 3 2 10 2" xfId="35801" xr:uid="{00000000-0005-0000-0000-000078540000}"/>
    <cellStyle name="Normal 51 2 2 2 2 3 2 11" xfId="6344" xr:uid="{00000000-0005-0000-0000-000079540000}"/>
    <cellStyle name="Normal 51 2 2 2 2 3 2 11 2" xfId="29913" xr:uid="{00000000-0005-0000-0000-00007A540000}"/>
    <cellStyle name="Normal 51 2 2 2 2 3 2 12" xfId="18120" xr:uid="{00000000-0005-0000-0000-00007B540000}"/>
    <cellStyle name="Normal 51 2 2 2 2 3 2 13" xfId="24025" xr:uid="{00000000-0005-0000-0000-00007C540000}"/>
    <cellStyle name="Normal 51 2 2 2 2 3 2 14" xfId="41689" xr:uid="{00000000-0005-0000-0000-00007D540000}"/>
    <cellStyle name="Normal 51 2 2 2 2 3 2 2" xfId="873" xr:uid="{00000000-0005-0000-0000-00007E540000}"/>
    <cellStyle name="Normal 51 2 2 2 2 3 2 2 10" xfId="6786" xr:uid="{00000000-0005-0000-0000-00007F540000}"/>
    <cellStyle name="Normal 51 2 2 2 2 3 2 2 10 2" xfId="30355" xr:uid="{00000000-0005-0000-0000-000080540000}"/>
    <cellStyle name="Normal 51 2 2 2 2 3 2 2 11" xfId="18562" xr:uid="{00000000-0005-0000-0000-000081540000}"/>
    <cellStyle name="Normal 51 2 2 2 2 3 2 2 12" xfId="24467" xr:uid="{00000000-0005-0000-0000-000082540000}"/>
    <cellStyle name="Normal 51 2 2 2 2 3 2 2 13" xfId="42131" xr:uid="{00000000-0005-0000-0000-000083540000}"/>
    <cellStyle name="Normal 51 2 2 2 2 3 2 2 2" xfId="1633" xr:uid="{00000000-0005-0000-0000-000084540000}"/>
    <cellStyle name="Normal 51 2 2 2 2 3 2 2 2 2" xfId="13410" xr:uid="{00000000-0005-0000-0000-000085540000}"/>
    <cellStyle name="Normal 51 2 2 2 2 3 2 2 2 2 2" xfId="36979" xr:uid="{00000000-0005-0000-0000-000086540000}"/>
    <cellStyle name="Normal 51 2 2 2 2 3 2 2 2 3" xfId="7522" xr:uid="{00000000-0005-0000-0000-000087540000}"/>
    <cellStyle name="Normal 51 2 2 2 2 3 2 2 2 3 2" xfId="31091" xr:uid="{00000000-0005-0000-0000-000088540000}"/>
    <cellStyle name="Normal 51 2 2 2 2 3 2 2 2 4" xfId="19298" xr:uid="{00000000-0005-0000-0000-000089540000}"/>
    <cellStyle name="Normal 51 2 2 2 2 3 2 2 2 5" xfId="25203" xr:uid="{00000000-0005-0000-0000-00008A540000}"/>
    <cellStyle name="Normal 51 2 2 2 2 3 2 2 3" xfId="2370" xr:uid="{00000000-0005-0000-0000-00008B540000}"/>
    <cellStyle name="Normal 51 2 2 2 2 3 2 2 3 2" xfId="14146" xr:uid="{00000000-0005-0000-0000-00008C540000}"/>
    <cellStyle name="Normal 51 2 2 2 2 3 2 2 3 2 2" xfId="37715" xr:uid="{00000000-0005-0000-0000-00008D540000}"/>
    <cellStyle name="Normal 51 2 2 2 2 3 2 2 3 3" xfId="8258" xr:uid="{00000000-0005-0000-0000-00008E540000}"/>
    <cellStyle name="Normal 51 2 2 2 2 3 2 2 3 3 2" xfId="31827" xr:uid="{00000000-0005-0000-0000-00008F540000}"/>
    <cellStyle name="Normal 51 2 2 2 2 3 2 2 3 4" xfId="20034" xr:uid="{00000000-0005-0000-0000-000090540000}"/>
    <cellStyle name="Normal 51 2 2 2 2 3 2 2 3 5" xfId="25939" xr:uid="{00000000-0005-0000-0000-000091540000}"/>
    <cellStyle name="Normal 51 2 2 2 2 3 2 2 4" xfId="3106" xr:uid="{00000000-0005-0000-0000-000092540000}"/>
    <cellStyle name="Normal 51 2 2 2 2 3 2 2 4 2" xfId="14882" xr:uid="{00000000-0005-0000-0000-000093540000}"/>
    <cellStyle name="Normal 51 2 2 2 2 3 2 2 4 2 2" xfId="38451" xr:uid="{00000000-0005-0000-0000-000094540000}"/>
    <cellStyle name="Normal 51 2 2 2 2 3 2 2 4 3" xfId="8994" xr:uid="{00000000-0005-0000-0000-000095540000}"/>
    <cellStyle name="Normal 51 2 2 2 2 3 2 2 4 3 2" xfId="32563" xr:uid="{00000000-0005-0000-0000-000096540000}"/>
    <cellStyle name="Normal 51 2 2 2 2 3 2 2 4 4" xfId="20770" xr:uid="{00000000-0005-0000-0000-000097540000}"/>
    <cellStyle name="Normal 51 2 2 2 2 3 2 2 4 5" xfId="26675" xr:uid="{00000000-0005-0000-0000-000098540000}"/>
    <cellStyle name="Normal 51 2 2 2 2 3 2 2 5" xfId="3842" xr:uid="{00000000-0005-0000-0000-000099540000}"/>
    <cellStyle name="Normal 51 2 2 2 2 3 2 2 5 2" xfId="15618" xr:uid="{00000000-0005-0000-0000-00009A540000}"/>
    <cellStyle name="Normal 51 2 2 2 2 3 2 2 5 2 2" xfId="39187" xr:uid="{00000000-0005-0000-0000-00009B540000}"/>
    <cellStyle name="Normal 51 2 2 2 2 3 2 2 5 3" xfId="9730" xr:uid="{00000000-0005-0000-0000-00009C540000}"/>
    <cellStyle name="Normal 51 2 2 2 2 3 2 2 5 3 2" xfId="33299" xr:uid="{00000000-0005-0000-0000-00009D540000}"/>
    <cellStyle name="Normal 51 2 2 2 2 3 2 2 5 4" xfId="21506" xr:uid="{00000000-0005-0000-0000-00009E540000}"/>
    <cellStyle name="Normal 51 2 2 2 2 3 2 2 5 5" xfId="27411" xr:uid="{00000000-0005-0000-0000-00009F540000}"/>
    <cellStyle name="Normal 51 2 2 2 2 3 2 2 6" xfId="4578" xr:uid="{00000000-0005-0000-0000-0000A0540000}"/>
    <cellStyle name="Normal 51 2 2 2 2 3 2 2 6 2" xfId="16354" xr:uid="{00000000-0005-0000-0000-0000A1540000}"/>
    <cellStyle name="Normal 51 2 2 2 2 3 2 2 6 2 2" xfId="39923" xr:uid="{00000000-0005-0000-0000-0000A2540000}"/>
    <cellStyle name="Normal 51 2 2 2 2 3 2 2 6 3" xfId="10466" xr:uid="{00000000-0005-0000-0000-0000A3540000}"/>
    <cellStyle name="Normal 51 2 2 2 2 3 2 2 6 3 2" xfId="34035" xr:uid="{00000000-0005-0000-0000-0000A4540000}"/>
    <cellStyle name="Normal 51 2 2 2 2 3 2 2 6 4" xfId="22242" xr:uid="{00000000-0005-0000-0000-0000A5540000}"/>
    <cellStyle name="Normal 51 2 2 2 2 3 2 2 6 5" xfId="28147" xr:uid="{00000000-0005-0000-0000-0000A6540000}"/>
    <cellStyle name="Normal 51 2 2 2 2 3 2 2 7" xfId="5314" xr:uid="{00000000-0005-0000-0000-0000A7540000}"/>
    <cellStyle name="Normal 51 2 2 2 2 3 2 2 7 2" xfId="17090" xr:uid="{00000000-0005-0000-0000-0000A8540000}"/>
    <cellStyle name="Normal 51 2 2 2 2 3 2 2 7 2 2" xfId="40659" xr:uid="{00000000-0005-0000-0000-0000A9540000}"/>
    <cellStyle name="Normal 51 2 2 2 2 3 2 2 7 3" xfId="11202" xr:uid="{00000000-0005-0000-0000-0000AA540000}"/>
    <cellStyle name="Normal 51 2 2 2 2 3 2 2 7 3 2" xfId="34771" xr:uid="{00000000-0005-0000-0000-0000AB540000}"/>
    <cellStyle name="Normal 51 2 2 2 2 3 2 2 7 4" xfId="22978" xr:uid="{00000000-0005-0000-0000-0000AC540000}"/>
    <cellStyle name="Normal 51 2 2 2 2 3 2 2 7 5" xfId="28883" xr:uid="{00000000-0005-0000-0000-0000AD540000}"/>
    <cellStyle name="Normal 51 2 2 2 2 3 2 2 8" xfId="6050" xr:uid="{00000000-0005-0000-0000-0000AE540000}"/>
    <cellStyle name="Normal 51 2 2 2 2 3 2 2 8 2" xfId="17826" xr:uid="{00000000-0005-0000-0000-0000AF540000}"/>
    <cellStyle name="Normal 51 2 2 2 2 3 2 2 8 2 2" xfId="41395" xr:uid="{00000000-0005-0000-0000-0000B0540000}"/>
    <cellStyle name="Normal 51 2 2 2 2 3 2 2 8 3" xfId="11938" xr:uid="{00000000-0005-0000-0000-0000B1540000}"/>
    <cellStyle name="Normal 51 2 2 2 2 3 2 2 8 3 2" xfId="35507" xr:uid="{00000000-0005-0000-0000-0000B2540000}"/>
    <cellStyle name="Normal 51 2 2 2 2 3 2 2 8 4" xfId="23714" xr:uid="{00000000-0005-0000-0000-0000B3540000}"/>
    <cellStyle name="Normal 51 2 2 2 2 3 2 2 8 5" xfId="29619" xr:uid="{00000000-0005-0000-0000-0000B4540000}"/>
    <cellStyle name="Normal 51 2 2 2 2 3 2 2 9" xfId="12674" xr:uid="{00000000-0005-0000-0000-0000B5540000}"/>
    <cellStyle name="Normal 51 2 2 2 2 3 2 2 9 2" xfId="36243" xr:uid="{00000000-0005-0000-0000-0000B6540000}"/>
    <cellStyle name="Normal 51 2 2 2 2 3 2 3" xfId="1190" xr:uid="{00000000-0005-0000-0000-0000B7540000}"/>
    <cellStyle name="Normal 51 2 2 2 2 3 2 3 2" xfId="12968" xr:uid="{00000000-0005-0000-0000-0000B8540000}"/>
    <cellStyle name="Normal 51 2 2 2 2 3 2 3 2 2" xfId="36537" xr:uid="{00000000-0005-0000-0000-0000B9540000}"/>
    <cellStyle name="Normal 51 2 2 2 2 3 2 3 3" xfId="7080" xr:uid="{00000000-0005-0000-0000-0000BA540000}"/>
    <cellStyle name="Normal 51 2 2 2 2 3 2 3 3 2" xfId="30649" xr:uid="{00000000-0005-0000-0000-0000BB540000}"/>
    <cellStyle name="Normal 51 2 2 2 2 3 2 3 4" xfId="18856" xr:uid="{00000000-0005-0000-0000-0000BC540000}"/>
    <cellStyle name="Normal 51 2 2 2 2 3 2 3 5" xfId="24761" xr:uid="{00000000-0005-0000-0000-0000BD540000}"/>
    <cellStyle name="Normal 51 2 2 2 2 3 2 4" xfId="1928" xr:uid="{00000000-0005-0000-0000-0000BE540000}"/>
    <cellStyle name="Normal 51 2 2 2 2 3 2 4 2" xfId="13704" xr:uid="{00000000-0005-0000-0000-0000BF540000}"/>
    <cellStyle name="Normal 51 2 2 2 2 3 2 4 2 2" xfId="37273" xr:uid="{00000000-0005-0000-0000-0000C0540000}"/>
    <cellStyle name="Normal 51 2 2 2 2 3 2 4 3" xfId="7816" xr:uid="{00000000-0005-0000-0000-0000C1540000}"/>
    <cellStyle name="Normal 51 2 2 2 2 3 2 4 3 2" xfId="31385" xr:uid="{00000000-0005-0000-0000-0000C2540000}"/>
    <cellStyle name="Normal 51 2 2 2 2 3 2 4 4" xfId="19592" xr:uid="{00000000-0005-0000-0000-0000C3540000}"/>
    <cellStyle name="Normal 51 2 2 2 2 3 2 4 5" xfId="25497" xr:uid="{00000000-0005-0000-0000-0000C4540000}"/>
    <cellStyle name="Normal 51 2 2 2 2 3 2 5" xfId="2664" xr:uid="{00000000-0005-0000-0000-0000C5540000}"/>
    <cellStyle name="Normal 51 2 2 2 2 3 2 5 2" xfId="14440" xr:uid="{00000000-0005-0000-0000-0000C6540000}"/>
    <cellStyle name="Normal 51 2 2 2 2 3 2 5 2 2" xfId="38009" xr:uid="{00000000-0005-0000-0000-0000C7540000}"/>
    <cellStyle name="Normal 51 2 2 2 2 3 2 5 3" xfId="8552" xr:uid="{00000000-0005-0000-0000-0000C8540000}"/>
    <cellStyle name="Normal 51 2 2 2 2 3 2 5 3 2" xfId="32121" xr:uid="{00000000-0005-0000-0000-0000C9540000}"/>
    <cellStyle name="Normal 51 2 2 2 2 3 2 5 4" xfId="20328" xr:uid="{00000000-0005-0000-0000-0000CA540000}"/>
    <cellStyle name="Normal 51 2 2 2 2 3 2 5 5" xfId="26233" xr:uid="{00000000-0005-0000-0000-0000CB540000}"/>
    <cellStyle name="Normal 51 2 2 2 2 3 2 6" xfId="3400" xr:uid="{00000000-0005-0000-0000-0000CC540000}"/>
    <cellStyle name="Normal 51 2 2 2 2 3 2 6 2" xfId="15176" xr:uid="{00000000-0005-0000-0000-0000CD540000}"/>
    <cellStyle name="Normal 51 2 2 2 2 3 2 6 2 2" xfId="38745" xr:uid="{00000000-0005-0000-0000-0000CE540000}"/>
    <cellStyle name="Normal 51 2 2 2 2 3 2 6 3" xfId="9288" xr:uid="{00000000-0005-0000-0000-0000CF540000}"/>
    <cellStyle name="Normal 51 2 2 2 2 3 2 6 3 2" xfId="32857" xr:uid="{00000000-0005-0000-0000-0000D0540000}"/>
    <cellStyle name="Normal 51 2 2 2 2 3 2 6 4" xfId="21064" xr:uid="{00000000-0005-0000-0000-0000D1540000}"/>
    <cellStyle name="Normal 51 2 2 2 2 3 2 6 5" xfId="26969" xr:uid="{00000000-0005-0000-0000-0000D2540000}"/>
    <cellStyle name="Normal 51 2 2 2 2 3 2 7" xfId="4136" xr:uid="{00000000-0005-0000-0000-0000D3540000}"/>
    <cellStyle name="Normal 51 2 2 2 2 3 2 7 2" xfId="15912" xr:uid="{00000000-0005-0000-0000-0000D4540000}"/>
    <cellStyle name="Normal 51 2 2 2 2 3 2 7 2 2" xfId="39481" xr:uid="{00000000-0005-0000-0000-0000D5540000}"/>
    <cellStyle name="Normal 51 2 2 2 2 3 2 7 3" xfId="10024" xr:uid="{00000000-0005-0000-0000-0000D6540000}"/>
    <cellStyle name="Normal 51 2 2 2 2 3 2 7 3 2" xfId="33593" xr:uid="{00000000-0005-0000-0000-0000D7540000}"/>
    <cellStyle name="Normal 51 2 2 2 2 3 2 7 4" xfId="21800" xr:uid="{00000000-0005-0000-0000-0000D8540000}"/>
    <cellStyle name="Normal 51 2 2 2 2 3 2 7 5" xfId="27705" xr:uid="{00000000-0005-0000-0000-0000D9540000}"/>
    <cellStyle name="Normal 51 2 2 2 2 3 2 8" xfId="4872" xr:uid="{00000000-0005-0000-0000-0000DA540000}"/>
    <cellStyle name="Normal 51 2 2 2 2 3 2 8 2" xfId="16648" xr:uid="{00000000-0005-0000-0000-0000DB540000}"/>
    <cellStyle name="Normal 51 2 2 2 2 3 2 8 2 2" xfId="40217" xr:uid="{00000000-0005-0000-0000-0000DC540000}"/>
    <cellStyle name="Normal 51 2 2 2 2 3 2 8 3" xfId="10760" xr:uid="{00000000-0005-0000-0000-0000DD540000}"/>
    <cellStyle name="Normal 51 2 2 2 2 3 2 8 3 2" xfId="34329" xr:uid="{00000000-0005-0000-0000-0000DE540000}"/>
    <cellStyle name="Normal 51 2 2 2 2 3 2 8 4" xfId="22536" xr:uid="{00000000-0005-0000-0000-0000DF540000}"/>
    <cellStyle name="Normal 51 2 2 2 2 3 2 8 5" xfId="28441" xr:uid="{00000000-0005-0000-0000-0000E0540000}"/>
    <cellStyle name="Normal 51 2 2 2 2 3 2 9" xfId="5608" xr:uid="{00000000-0005-0000-0000-0000E1540000}"/>
    <cellStyle name="Normal 51 2 2 2 2 3 2 9 2" xfId="17384" xr:uid="{00000000-0005-0000-0000-0000E2540000}"/>
    <cellStyle name="Normal 51 2 2 2 2 3 2 9 2 2" xfId="40953" xr:uid="{00000000-0005-0000-0000-0000E3540000}"/>
    <cellStyle name="Normal 51 2 2 2 2 3 2 9 3" xfId="11496" xr:uid="{00000000-0005-0000-0000-0000E4540000}"/>
    <cellStyle name="Normal 51 2 2 2 2 3 2 9 3 2" xfId="35065" xr:uid="{00000000-0005-0000-0000-0000E5540000}"/>
    <cellStyle name="Normal 51 2 2 2 2 3 2 9 4" xfId="23272" xr:uid="{00000000-0005-0000-0000-0000E6540000}"/>
    <cellStyle name="Normal 51 2 2 2 2 3 2 9 5" xfId="29177" xr:uid="{00000000-0005-0000-0000-0000E7540000}"/>
    <cellStyle name="Normal 51 2 2 2 2 3 3" xfId="738" xr:uid="{00000000-0005-0000-0000-0000E8540000}"/>
    <cellStyle name="Normal 51 2 2 2 2 3 3 10" xfId="6652" xr:uid="{00000000-0005-0000-0000-0000E9540000}"/>
    <cellStyle name="Normal 51 2 2 2 2 3 3 10 2" xfId="30221" xr:uid="{00000000-0005-0000-0000-0000EA540000}"/>
    <cellStyle name="Normal 51 2 2 2 2 3 3 11" xfId="18428" xr:uid="{00000000-0005-0000-0000-0000EB540000}"/>
    <cellStyle name="Normal 51 2 2 2 2 3 3 12" xfId="24333" xr:uid="{00000000-0005-0000-0000-0000EC540000}"/>
    <cellStyle name="Normal 51 2 2 2 2 3 3 13" xfId="41997" xr:uid="{00000000-0005-0000-0000-0000ED540000}"/>
    <cellStyle name="Normal 51 2 2 2 2 3 3 2" xfId="1499" xr:uid="{00000000-0005-0000-0000-0000EE540000}"/>
    <cellStyle name="Normal 51 2 2 2 2 3 3 2 2" xfId="13276" xr:uid="{00000000-0005-0000-0000-0000EF540000}"/>
    <cellStyle name="Normal 51 2 2 2 2 3 3 2 2 2" xfId="36845" xr:uid="{00000000-0005-0000-0000-0000F0540000}"/>
    <cellStyle name="Normal 51 2 2 2 2 3 3 2 3" xfId="7388" xr:uid="{00000000-0005-0000-0000-0000F1540000}"/>
    <cellStyle name="Normal 51 2 2 2 2 3 3 2 3 2" xfId="30957" xr:uid="{00000000-0005-0000-0000-0000F2540000}"/>
    <cellStyle name="Normal 51 2 2 2 2 3 3 2 4" xfId="19164" xr:uid="{00000000-0005-0000-0000-0000F3540000}"/>
    <cellStyle name="Normal 51 2 2 2 2 3 3 2 5" xfId="25069" xr:uid="{00000000-0005-0000-0000-0000F4540000}"/>
    <cellStyle name="Normal 51 2 2 2 2 3 3 3" xfId="2236" xr:uid="{00000000-0005-0000-0000-0000F5540000}"/>
    <cellStyle name="Normal 51 2 2 2 2 3 3 3 2" xfId="14012" xr:uid="{00000000-0005-0000-0000-0000F6540000}"/>
    <cellStyle name="Normal 51 2 2 2 2 3 3 3 2 2" xfId="37581" xr:uid="{00000000-0005-0000-0000-0000F7540000}"/>
    <cellStyle name="Normal 51 2 2 2 2 3 3 3 3" xfId="8124" xr:uid="{00000000-0005-0000-0000-0000F8540000}"/>
    <cellStyle name="Normal 51 2 2 2 2 3 3 3 3 2" xfId="31693" xr:uid="{00000000-0005-0000-0000-0000F9540000}"/>
    <cellStyle name="Normal 51 2 2 2 2 3 3 3 4" xfId="19900" xr:uid="{00000000-0005-0000-0000-0000FA540000}"/>
    <cellStyle name="Normal 51 2 2 2 2 3 3 3 5" xfId="25805" xr:uid="{00000000-0005-0000-0000-0000FB540000}"/>
    <cellStyle name="Normal 51 2 2 2 2 3 3 4" xfId="2972" xr:uid="{00000000-0005-0000-0000-0000FC540000}"/>
    <cellStyle name="Normal 51 2 2 2 2 3 3 4 2" xfId="14748" xr:uid="{00000000-0005-0000-0000-0000FD540000}"/>
    <cellStyle name="Normal 51 2 2 2 2 3 3 4 2 2" xfId="38317" xr:uid="{00000000-0005-0000-0000-0000FE540000}"/>
    <cellStyle name="Normal 51 2 2 2 2 3 3 4 3" xfId="8860" xr:uid="{00000000-0005-0000-0000-0000FF540000}"/>
    <cellStyle name="Normal 51 2 2 2 2 3 3 4 3 2" xfId="32429" xr:uid="{00000000-0005-0000-0000-000000550000}"/>
    <cellStyle name="Normal 51 2 2 2 2 3 3 4 4" xfId="20636" xr:uid="{00000000-0005-0000-0000-000001550000}"/>
    <cellStyle name="Normal 51 2 2 2 2 3 3 4 5" xfId="26541" xr:uid="{00000000-0005-0000-0000-000002550000}"/>
    <cellStyle name="Normal 51 2 2 2 2 3 3 5" xfId="3708" xr:uid="{00000000-0005-0000-0000-000003550000}"/>
    <cellStyle name="Normal 51 2 2 2 2 3 3 5 2" xfId="15484" xr:uid="{00000000-0005-0000-0000-000004550000}"/>
    <cellStyle name="Normal 51 2 2 2 2 3 3 5 2 2" xfId="39053" xr:uid="{00000000-0005-0000-0000-000005550000}"/>
    <cellStyle name="Normal 51 2 2 2 2 3 3 5 3" xfId="9596" xr:uid="{00000000-0005-0000-0000-000006550000}"/>
    <cellStyle name="Normal 51 2 2 2 2 3 3 5 3 2" xfId="33165" xr:uid="{00000000-0005-0000-0000-000007550000}"/>
    <cellStyle name="Normal 51 2 2 2 2 3 3 5 4" xfId="21372" xr:uid="{00000000-0005-0000-0000-000008550000}"/>
    <cellStyle name="Normal 51 2 2 2 2 3 3 5 5" xfId="27277" xr:uid="{00000000-0005-0000-0000-000009550000}"/>
    <cellStyle name="Normal 51 2 2 2 2 3 3 6" xfId="4444" xr:uid="{00000000-0005-0000-0000-00000A550000}"/>
    <cellStyle name="Normal 51 2 2 2 2 3 3 6 2" xfId="16220" xr:uid="{00000000-0005-0000-0000-00000B550000}"/>
    <cellStyle name="Normal 51 2 2 2 2 3 3 6 2 2" xfId="39789" xr:uid="{00000000-0005-0000-0000-00000C550000}"/>
    <cellStyle name="Normal 51 2 2 2 2 3 3 6 3" xfId="10332" xr:uid="{00000000-0005-0000-0000-00000D550000}"/>
    <cellStyle name="Normal 51 2 2 2 2 3 3 6 3 2" xfId="33901" xr:uid="{00000000-0005-0000-0000-00000E550000}"/>
    <cellStyle name="Normal 51 2 2 2 2 3 3 6 4" xfId="22108" xr:uid="{00000000-0005-0000-0000-00000F550000}"/>
    <cellStyle name="Normal 51 2 2 2 2 3 3 6 5" xfId="28013" xr:uid="{00000000-0005-0000-0000-000010550000}"/>
    <cellStyle name="Normal 51 2 2 2 2 3 3 7" xfId="5180" xr:uid="{00000000-0005-0000-0000-000011550000}"/>
    <cellStyle name="Normal 51 2 2 2 2 3 3 7 2" xfId="16956" xr:uid="{00000000-0005-0000-0000-000012550000}"/>
    <cellStyle name="Normal 51 2 2 2 2 3 3 7 2 2" xfId="40525" xr:uid="{00000000-0005-0000-0000-000013550000}"/>
    <cellStyle name="Normal 51 2 2 2 2 3 3 7 3" xfId="11068" xr:uid="{00000000-0005-0000-0000-000014550000}"/>
    <cellStyle name="Normal 51 2 2 2 2 3 3 7 3 2" xfId="34637" xr:uid="{00000000-0005-0000-0000-000015550000}"/>
    <cellStyle name="Normal 51 2 2 2 2 3 3 7 4" xfId="22844" xr:uid="{00000000-0005-0000-0000-000016550000}"/>
    <cellStyle name="Normal 51 2 2 2 2 3 3 7 5" xfId="28749" xr:uid="{00000000-0005-0000-0000-000017550000}"/>
    <cellStyle name="Normal 51 2 2 2 2 3 3 8" xfId="5916" xr:uid="{00000000-0005-0000-0000-000018550000}"/>
    <cellStyle name="Normal 51 2 2 2 2 3 3 8 2" xfId="17692" xr:uid="{00000000-0005-0000-0000-000019550000}"/>
    <cellStyle name="Normal 51 2 2 2 2 3 3 8 2 2" xfId="41261" xr:uid="{00000000-0005-0000-0000-00001A550000}"/>
    <cellStyle name="Normal 51 2 2 2 2 3 3 8 3" xfId="11804" xr:uid="{00000000-0005-0000-0000-00001B550000}"/>
    <cellStyle name="Normal 51 2 2 2 2 3 3 8 3 2" xfId="35373" xr:uid="{00000000-0005-0000-0000-00001C550000}"/>
    <cellStyle name="Normal 51 2 2 2 2 3 3 8 4" xfId="23580" xr:uid="{00000000-0005-0000-0000-00001D550000}"/>
    <cellStyle name="Normal 51 2 2 2 2 3 3 8 5" xfId="29485" xr:uid="{00000000-0005-0000-0000-00001E550000}"/>
    <cellStyle name="Normal 51 2 2 2 2 3 3 9" xfId="12540" xr:uid="{00000000-0005-0000-0000-00001F550000}"/>
    <cellStyle name="Normal 51 2 2 2 2 3 3 9 2" xfId="36109" xr:uid="{00000000-0005-0000-0000-000020550000}"/>
    <cellStyle name="Normal 51 2 2 2 2 3 4" xfId="579" xr:uid="{00000000-0005-0000-0000-000021550000}"/>
    <cellStyle name="Normal 51 2 2 2 2 3 4 10" xfId="6493" xr:uid="{00000000-0005-0000-0000-000022550000}"/>
    <cellStyle name="Normal 51 2 2 2 2 3 4 10 2" xfId="30062" xr:uid="{00000000-0005-0000-0000-000023550000}"/>
    <cellStyle name="Normal 51 2 2 2 2 3 4 11" xfId="18269" xr:uid="{00000000-0005-0000-0000-000024550000}"/>
    <cellStyle name="Normal 51 2 2 2 2 3 4 12" xfId="24174" xr:uid="{00000000-0005-0000-0000-000025550000}"/>
    <cellStyle name="Normal 51 2 2 2 2 3 4 13" xfId="41838" xr:uid="{00000000-0005-0000-0000-000026550000}"/>
    <cellStyle name="Normal 51 2 2 2 2 3 4 2" xfId="1340" xr:uid="{00000000-0005-0000-0000-000027550000}"/>
    <cellStyle name="Normal 51 2 2 2 2 3 4 2 2" xfId="13117" xr:uid="{00000000-0005-0000-0000-000028550000}"/>
    <cellStyle name="Normal 51 2 2 2 2 3 4 2 2 2" xfId="36686" xr:uid="{00000000-0005-0000-0000-000029550000}"/>
    <cellStyle name="Normal 51 2 2 2 2 3 4 2 3" xfId="7229" xr:uid="{00000000-0005-0000-0000-00002A550000}"/>
    <cellStyle name="Normal 51 2 2 2 2 3 4 2 3 2" xfId="30798" xr:uid="{00000000-0005-0000-0000-00002B550000}"/>
    <cellStyle name="Normal 51 2 2 2 2 3 4 2 4" xfId="19005" xr:uid="{00000000-0005-0000-0000-00002C550000}"/>
    <cellStyle name="Normal 51 2 2 2 2 3 4 2 5" xfId="24910" xr:uid="{00000000-0005-0000-0000-00002D550000}"/>
    <cellStyle name="Normal 51 2 2 2 2 3 4 3" xfId="2077" xr:uid="{00000000-0005-0000-0000-00002E550000}"/>
    <cellStyle name="Normal 51 2 2 2 2 3 4 3 2" xfId="13853" xr:uid="{00000000-0005-0000-0000-00002F550000}"/>
    <cellStyle name="Normal 51 2 2 2 2 3 4 3 2 2" xfId="37422" xr:uid="{00000000-0005-0000-0000-000030550000}"/>
    <cellStyle name="Normal 51 2 2 2 2 3 4 3 3" xfId="7965" xr:uid="{00000000-0005-0000-0000-000031550000}"/>
    <cellStyle name="Normal 51 2 2 2 2 3 4 3 3 2" xfId="31534" xr:uid="{00000000-0005-0000-0000-000032550000}"/>
    <cellStyle name="Normal 51 2 2 2 2 3 4 3 4" xfId="19741" xr:uid="{00000000-0005-0000-0000-000033550000}"/>
    <cellStyle name="Normal 51 2 2 2 2 3 4 3 5" xfId="25646" xr:uid="{00000000-0005-0000-0000-000034550000}"/>
    <cellStyle name="Normal 51 2 2 2 2 3 4 4" xfId="2813" xr:uid="{00000000-0005-0000-0000-000035550000}"/>
    <cellStyle name="Normal 51 2 2 2 2 3 4 4 2" xfId="14589" xr:uid="{00000000-0005-0000-0000-000036550000}"/>
    <cellStyle name="Normal 51 2 2 2 2 3 4 4 2 2" xfId="38158" xr:uid="{00000000-0005-0000-0000-000037550000}"/>
    <cellStyle name="Normal 51 2 2 2 2 3 4 4 3" xfId="8701" xr:uid="{00000000-0005-0000-0000-000038550000}"/>
    <cellStyle name="Normal 51 2 2 2 2 3 4 4 3 2" xfId="32270" xr:uid="{00000000-0005-0000-0000-000039550000}"/>
    <cellStyle name="Normal 51 2 2 2 2 3 4 4 4" xfId="20477" xr:uid="{00000000-0005-0000-0000-00003A550000}"/>
    <cellStyle name="Normal 51 2 2 2 2 3 4 4 5" xfId="26382" xr:uid="{00000000-0005-0000-0000-00003B550000}"/>
    <cellStyle name="Normal 51 2 2 2 2 3 4 5" xfId="3549" xr:uid="{00000000-0005-0000-0000-00003C550000}"/>
    <cellStyle name="Normal 51 2 2 2 2 3 4 5 2" xfId="15325" xr:uid="{00000000-0005-0000-0000-00003D550000}"/>
    <cellStyle name="Normal 51 2 2 2 2 3 4 5 2 2" xfId="38894" xr:uid="{00000000-0005-0000-0000-00003E550000}"/>
    <cellStyle name="Normal 51 2 2 2 2 3 4 5 3" xfId="9437" xr:uid="{00000000-0005-0000-0000-00003F550000}"/>
    <cellStyle name="Normal 51 2 2 2 2 3 4 5 3 2" xfId="33006" xr:uid="{00000000-0005-0000-0000-000040550000}"/>
    <cellStyle name="Normal 51 2 2 2 2 3 4 5 4" xfId="21213" xr:uid="{00000000-0005-0000-0000-000041550000}"/>
    <cellStyle name="Normal 51 2 2 2 2 3 4 5 5" xfId="27118" xr:uid="{00000000-0005-0000-0000-000042550000}"/>
    <cellStyle name="Normal 51 2 2 2 2 3 4 6" xfId="4285" xr:uid="{00000000-0005-0000-0000-000043550000}"/>
    <cellStyle name="Normal 51 2 2 2 2 3 4 6 2" xfId="16061" xr:uid="{00000000-0005-0000-0000-000044550000}"/>
    <cellStyle name="Normal 51 2 2 2 2 3 4 6 2 2" xfId="39630" xr:uid="{00000000-0005-0000-0000-000045550000}"/>
    <cellStyle name="Normal 51 2 2 2 2 3 4 6 3" xfId="10173" xr:uid="{00000000-0005-0000-0000-000046550000}"/>
    <cellStyle name="Normal 51 2 2 2 2 3 4 6 3 2" xfId="33742" xr:uid="{00000000-0005-0000-0000-000047550000}"/>
    <cellStyle name="Normal 51 2 2 2 2 3 4 6 4" xfId="21949" xr:uid="{00000000-0005-0000-0000-000048550000}"/>
    <cellStyle name="Normal 51 2 2 2 2 3 4 6 5" xfId="27854" xr:uid="{00000000-0005-0000-0000-000049550000}"/>
    <cellStyle name="Normal 51 2 2 2 2 3 4 7" xfId="5021" xr:uid="{00000000-0005-0000-0000-00004A550000}"/>
    <cellStyle name="Normal 51 2 2 2 2 3 4 7 2" xfId="16797" xr:uid="{00000000-0005-0000-0000-00004B550000}"/>
    <cellStyle name="Normal 51 2 2 2 2 3 4 7 2 2" xfId="40366" xr:uid="{00000000-0005-0000-0000-00004C550000}"/>
    <cellStyle name="Normal 51 2 2 2 2 3 4 7 3" xfId="10909" xr:uid="{00000000-0005-0000-0000-00004D550000}"/>
    <cellStyle name="Normal 51 2 2 2 2 3 4 7 3 2" xfId="34478" xr:uid="{00000000-0005-0000-0000-00004E550000}"/>
    <cellStyle name="Normal 51 2 2 2 2 3 4 7 4" xfId="22685" xr:uid="{00000000-0005-0000-0000-00004F550000}"/>
    <cellStyle name="Normal 51 2 2 2 2 3 4 7 5" xfId="28590" xr:uid="{00000000-0005-0000-0000-000050550000}"/>
    <cellStyle name="Normal 51 2 2 2 2 3 4 8" xfId="5757" xr:uid="{00000000-0005-0000-0000-000051550000}"/>
    <cellStyle name="Normal 51 2 2 2 2 3 4 8 2" xfId="17533" xr:uid="{00000000-0005-0000-0000-000052550000}"/>
    <cellStyle name="Normal 51 2 2 2 2 3 4 8 2 2" xfId="41102" xr:uid="{00000000-0005-0000-0000-000053550000}"/>
    <cellStyle name="Normal 51 2 2 2 2 3 4 8 3" xfId="11645" xr:uid="{00000000-0005-0000-0000-000054550000}"/>
    <cellStyle name="Normal 51 2 2 2 2 3 4 8 3 2" xfId="35214" xr:uid="{00000000-0005-0000-0000-000055550000}"/>
    <cellStyle name="Normal 51 2 2 2 2 3 4 8 4" xfId="23421" xr:uid="{00000000-0005-0000-0000-000056550000}"/>
    <cellStyle name="Normal 51 2 2 2 2 3 4 8 5" xfId="29326" xr:uid="{00000000-0005-0000-0000-000057550000}"/>
    <cellStyle name="Normal 51 2 2 2 2 3 4 9" xfId="12381" xr:uid="{00000000-0005-0000-0000-000058550000}"/>
    <cellStyle name="Normal 51 2 2 2 2 3 4 9 2" xfId="35950" xr:uid="{00000000-0005-0000-0000-000059550000}"/>
    <cellStyle name="Normal 51 2 2 2 2 3 5" xfId="1055" xr:uid="{00000000-0005-0000-0000-00005A550000}"/>
    <cellStyle name="Normal 51 2 2 2 2 3 5 2" xfId="12834" xr:uid="{00000000-0005-0000-0000-00005B550000}"/>
    <cellStyle name="Normal 51 2 2 2 2 3 5 2 2" xfId="36403" xr:uid="{00000000-0005-0000-0000-00005C550000}"/>
    <cellStyle name="Normal 51 2 2 2 2 3 5 3" xfId="6946" xr:uid="{00000000-0005-0000-0000-00005D550000}"/>
    <cellStyle name="Normal 51 2 2 2 2 3 5 3 2" xfId="30515" xr:uid="{00000000-0005-0000-0000-00005E550000}"/>
    <cellStyle name="Normal 51 2 2 2 2 3 5 4" xfId="18722" xr:uid="{00000000-0005-0000-0000-00005F550000}"/>
    <cellStyle name="Normal 51 2 2 2 2 3 5 5" xfId="24627" xr:uid="{00000000-0005-0000-0000-000060550000}"/>
    <cellStyle name="Normal 51 2 2 2 2 3 6" xfId="1794" xr:uid="{00000000-0005-0000-0000-000061550000}"/>
    <cellStyle name="Normal 51 2 2 2 2 3 6 2" xfId="13570" xr:uid="{00000000-0005-0000-0000-000062550000}"/>
    <cellStyle name="Normal 51 2 2 2 2 3 6 2 2" xfId="37139" xr:uid="{00000000-0005-0000-0000-000063550000}"/>
    <cellStyle name="Normal 51 2 2 2 2 3 6 3" xfId="7682" xr:uid="{00000000-0005-0000-0000-000064550000}"/>
    <cellStyle name="Normal 51 2 2 2 2 3 6 3 2" xfId="31251" xr:uid="{00000000-0005-0000-0000-000065550000}"/>
    <cellStyle name="Normal 51 2 2 2 2 3 6 4" xfId="19458" xr:uid="{00000000-0005-0000-0000-000066550000}"/>
    <cellStyle name="Normal 51 2 2 2 2 3 6 5" xfId="25363" xr:uid="{00000000-0005-0000-0000-000067550000}"/>
    <cellStyle name="Normal 51 2 2 2 2 3 7" xfId="2530" xr:uid="{00000000-0005-0000-0000-000068550000}"/>
    <cellStyle name="Normal 51 2 2 2 2 3 7 2" xfId="14306" xr:uid="{00000000-0005-0000-0000-000069550000}"/>
    <cellStyle name="Normal 51 2 2 2 2 3 7 2 2" xfId="37875" xr:uid="{00000000-0005-0000-0000-00006A550000}"/>
    <cellStyle name="Normal 51 2 2 2 2 3 7 3" xfId="8418" xr:uid="{00000000-0005-0000-0000-00006B550000}"/>
    <cellStyle name="Normal 51 2 2 2 2 3 7 3 2" xfId="31987" xr:uid="{00000000-0005-0000-0000-00006C550000}"/>
    <cellStyle name="Normal 51 2 2 2 2 3 7 4" xfId="20194" xr:uid="{00000000-0005-0000-0000-00006D550000}"/>
    <cellStyle name="Normal 51 2 2 2 2 3 7 5" xfId="26099" xr:uid="{00000000-0005-0000-0000-00006E550000}"/>
    <cellStyle name="Normal 51 2 2 2 2 3 8" xfId="3266" xr:uid="{00000000-0005-0000-0000-00006F550000}"/>
    <cellStyle name="Normal 51 2 2 2 2 3 8 2" xfId="15042" xr:uid="{00000000-0005-0000-0000-000070550000}"/>
    <cellStyle name="Normal 51 2 2 2 2 3 8 2 2" xfId="38611" xr:uid="{00000000-0005-0000-0000-000071550000}"/>
    <cellStyle name="Normal 51 2 2 2 2 3 8 3" xfId="9154" xr:uid="{00000000-0005-0000-0000-000072550000}"/>
    <cellStyle name="Normal 51 2 2 2 2 3 8 3 2" xfId="32723" xr:uid="{00000000-0005-0000-0000-000073550000}"/>
    <cellStyle name="Normal 51 2 2 2 2 3 8 4" xfId="20930" xr:uid="{00000000-0005-0000-0000-000074550000}"/>
    <cellStyle name="Normal 51 2 2 2 2 3 8 5" xfId="26835" xr:uid="{00000000-0005-0000-0000-000075550000}"/>
    <cellStyle name="Normal 51 2 2 2 2 3 9" xfId="4002" xr:uid="{00000000-0005-0000-0000-000076550000}"/>
    <cellStyle name="Normal 51 2 2 2 2 3 9 2" xfId="15778" xr:uid="{00000000-0005-0000-0000-000077550000}"/>
    <cellStyle name="Normal 51 2 2 2 2 3 9 2 2" xfId="39347" xr:uid="{00000000-0005-0000-0000-000078550000}"/>
    <cellStyle name="Normal 51 2 2 2 2 3 9 3" xfId="9890" xr:uid="{00000000-0005-0000-0000-000079550000}"/>
    <cellStyle name="Normal 51 2 2 2 2 3 9 3 2" xfId="33459" xr:uid="{00000000-0005-0000-0000-00007A550000}"/>
    <cellStyle name="Normal 51 2 2 2 2 3 9 4" xfId="21666" xr:uid="{00000000-0005-0000-0000-00007B550000}"/>
    <cellStyle name="Normal 51 2 2 2 2 3 9 5" xfId="27571" xr:uid="{00000000-0005-0000-0000-00007C550000}"/>
    <cellStyle name="Normal 51 2 2 2 2 4" xfId="426" xr:uid="{00000000-0005-0000-0000-00007D550000}"/>
    <cellStyle name="Normal 51 2 2 2 2 4 10" xfId="12230" xr:uid="{00000000-0005-0000-0000-00007E550000}"/>
    <cellStyle name="Normal 51 2 2 2 2 4 10 2" xfId="35799" xr:uid="{00000000-0005-0000-0000-00007F550000}"/>
    <cellStyle name="Normal 51 2 2 2 2 4 11" xfId="6342" xr:uid="{00000000-0005-0000-0000-000080550000}"/>
    <cellStyle name="Normal 51 2 2 2 2 4 11 2" xfId="29911" xr:uid="{00000000-0005-0000-0000-000081550000}"/>
    <cellStyle name="Normal 51 2 2 2 2 4 12" xfId="18118" xr:uid="{00000000-0005-0000-0000-000082550000}"/>
    <cellStyle name="Normal 51 2 2 2 2 4 13" xfId="24023" xr:uid="{00000000-0005-0000-0000-000083550000}"/>
    <cellStyle name="Normal 51 2 2 2 2 4 14" xfId="41687" xr:uid="{00000000-0005-0000-0000-000084550000}"/>
    <cellStyle name="Normal 51 2 2 2 2 4 2" xfId="871" xr:uid="{00000000-0005-0000-0000-000085550000}"/>
    <cellStyle name="Normal 51 2 2 2 2 4 2 10" xfId="6784" xr:uid="{00000000-0005-0000-0000-000086550000}"/>
    <cellStyle name="Normal 51 2 2 2 2 4 2 10 2" xfId="30353" xr:uid="{00000000-0005-0000-0000-000087550000}"/>
    <cellStyle name="Normal 51 2 2 2 2 4 2 11" xfId="18560" xr:uid="{00000000-0005-0000-0000-000088550000}"/>
    <cellStyle name="Normal 51 2 2 2 2 4 2 12" xfId="24465" xr:uid="{00000000-0005-0000-0000-000089550000}"/>
    <cellStyle name="Normal 51 2 2 2 2 4 2 13" xfId="42129" xr:uid="{00000000-0005-0000-0000-00008A550000}"/>
    <cellStyle name="Normal 51 2 2 2 2 4 2 2" xfId="1631" xr:uid="{00000000-0005-0000-0000-00008B550000}"/>
    <cellStyle name="Normal 51 2 2 2 2 4 2 2 2" xfId="13408" xr:uid="{00000000-0005-0000-0000-00008C550000}"/>
    <cellStyle name="Normal 51 2 2 2 2 4 2 2 2 2" xfId="36977" xr:uid="{00000000-0005-0000-0000-00008D550000}"/>
    <cellStyle name="Normal 51 2 2 2 2 4 2 2 3" xfId="7520" xr:uid="{00000000-0005-0000-0000-00008E550000}"/>
    <cellStyle name="Normal 51 2 2 2 2 4 2 2 3 2" xfId="31089" xr:uid="{00000000-0005-0000-0000-00008F550000}"/>
    <cellStyle name="Normal 51 2 2 2 2 4 2 2 4" xfId="19296" xr:uid="{00000000-0005-0000-0000-000090550000}"/>
    <cellStyle name="Normal 51 2 2 2 2 4 2 2 5" xfId="25201" xr:uid="{00000000-0005-0000-0000-000091550000}"/>
    <cellStyle name="Normal 51 2 2 2 2 4 2 3" xfId="2368" xr:uid="{00000000-0005-0000-0000-000092550000}"/>
    <cellStyle name="Normal 51 2 2 2 2 4 2 3 2" xfId="14144" xr:uid="{00000000-0005-0000-0000-000093550000}"/>
    <cellStyle name="Normal 51 2 2 2 2 4 2 3 2 2" xfId="37713" xr:uid="{00000000-0005-0000-0000-000094550000}"/>
    <cellStyle name="Normal 51 2 2 2 2 4 2 3 3" xfId="8256" xr:uid="{00000000-0005-0000-0000-000095550000}"/>
    <cellStyle name="Normal 51 2 2 2 2 4 2 3 3 2" xfId="31825" xr:uid="{00000000-0005-0000-0000-000096550000}"/>
    <cellStyle name="Normal 51 2 2 2 2 4 2 3 4" xfId="20032" xr:uid="{00000000-0005-0000-0000-000097550000}"/>
    <cellStyle name="Normal 51 2 2 2 2 4 2 3 5" xfId="25937" xr:uid="{00000000-0005-0000-0000-000098550000}"/>
    <cellStyle name="Normal 51 2 2 2 2 4 2 4" xfId="3104" xr:uid="{00000000-0005-0000-0000-000099550000}"/>
    <cellStyle name="Normal 51 2 2 2 2 4 2 4 2" xfId="14880" xr:uid="{00000000-0005-0000-0000-00009A550000}"/>
    <cellStyle name="Normal 51 2 2 2 2 4 2 4 2 2" xfId="38449" xr:uid="{00000000-0005-0000-0000-00009B550000}"/>
    <cellStyle name="Normal 51 2 2 2 2 4 2 4 3" xfId="8992" xr:uid="{00000000-0005-0000-0000-00009C550000}"/>
    <cellStyle name="Normal 51 2 2 2 2 4 2 4 3 2" xfId="32561" xr:uid="{00000000-0005-0000-0000-00009D550000}"/>
    <cellStyle name="Normal 51 2 2 2 2 4 2 4 4" xfId="20768" xr:uid="{00000000-0005-0000-0000-00009E550000}"/>
    <cellStyle name="Normal 51 2 2 2 2 4 2 4 5" xfId="26673" xr:uid="{00000000-0005-0000-0000-00009F550000}"/>
    <cellStyle name="Normal 51 2 2 2 2 4 2 5" xfId="3840" xr:uid="{00000000-0005-0000-0000-0000A0550000}"/>
    <cellStyle name="Normal 51 2 2 2 2 4 2 5 2" xfId="15616" xr:uid="{00000000-0005-0000-0000-0000A1550000}"/>
    <cellStyle name="Normal 51 2 2 2 2 4 2 5 2 2" xfId="39185" xr:uid="{00000000-0005-0000-0000-0000A2550000}"/>
    <cellStyle name="Normal 51 2 2 2 2 4 2 5 3" xfId="9728" xr:uid="{00000000-0005-0000-0000-0000A3550000}"/>
    <cellStyle name="Normal 51 2 2 2 2 4 2 5 3 2" xfId="33297" xr:uid="{00000000-0005-0000-0000-0000A4550000}"/>
    <cellStyle name="Normal 51 2 2 2 2 4 2 5 4" xfId="21504" xr:uid="{00000000-0005-0000-0000-0000A5550000}"/>
    <cellStyle name="Normal 51 2 2 2 2 4 2 5 5" xfId="27409" xr:uid="{00000000-0005-0000-0000-0000A6550000}"/>
    <cellStyle name="Normal 51 2 2 2 2 4 2 6" xfId="4576" xr:uid="{00000000-0005-0000-0000-0000A7550000}"/>
    <cellStyle name="Normal 51 2 2 2 2 4 2 6 2" xfId="16352" xr:uid="{00000000-0005-0000-0000-0000A8550000}"/>
    <cellStyle name="Normal 51 2 2 2 2 4 2 6 2 2" xfId="39921" xr:uid="{00000000-0005-0000-0000-0000A9550000}"/>
    <cellStyle name="Normal 51 2 2 2 2 4 2 6 3" xfId="10464" xr:uid="{00000000-0005-0000-0000-0000AA550000}"/>
    <cellStyle name="Normal 51 2 2 2 2 4 2 6 3 2" xfId="34033" xr:uid="{00000000-0005-0000-0000-0000AB550000}"/>
    <cellStyle name="Normal 51 2 2 2 2 4 2 6 4" xfId="22240" xr:uid="{00000000-0005-0000-0000-0000AC550000}"/>
    <cellStyle name="Normal 51 2 2 2 2 4 2 6 5" xfId="28145" xr:uid="{00000000-0005-0000-0000-0000AD550000}"/>
    <cellStyle name="Normal 51 2 2 2 2 4 2 7" xfId="5312" xr:uid="{00000000-0005-0000-0000-0000AE550000}"/>
    <cellStyle name="Normal 51 2 2 2 2 4 2 7 2" xfId="17088" xr:uid="{00000000-0005-0000-0000-0000AF550000}"/>
    <cellStyle name="Normal 51 2 2 2 2 4 2 7 2 2" xfId="40657" xr:uid="{00000000-0005-0000-0000-0000B0550000}"/>
    <cellStyle name="Normal 51 2 2 2 2 4 2 7 3" xfId="11200" xr:uid="{00000000-0005-0000-0000-0000B1550000}"/>
    <cellStyle name="Normal 51 2 2 2 2 4 2 7 3 2" xfId="34769" xr:uid="{00000000-0005-0000-0000-0000B2550000}"/>
    <cellStyle name="Normal 51 2 2 2 2 4 2 7 4" xfId="22976" xr:uid="{00000000-0005-0000-0000-0000B3550000}"/>
    <cellStyle name="Normal 51 2 2 2 2 4 2 7 5" xfId="28881" xr:uid="{00000000-0005-0000-0000-0000B4550000}"/>
    <cellStyle name="Normal 51 2 2 2 2 4 2 8" xfId="6048" xr:uid="{00000000-0005-0000-0000-0000B5550000}"/>
    <cellStyle name="Normal 51 2 2 2 2 4 2 8 2" xfId="17824" xr:uid="{00000000-0005-0000-0000-0000B6550000}"/>
    <cellStyle name="Normal 51 2 2 2 2 4 2 8 2 2" xfId="41393" xr:uid="{00000000-0005-0000-0000-0000B7550000}"/>
    <cellStyle name="Normal 51 2 2 2 2 4 2 8 3" xfId="11936" xr:uid="{00000000-0005-0000-0000-0000B8550000}"/>
    <cellStyle name="Normal 51 2 2 2 2 4 2 8 3 2" xfId="35505" xr:uid="{00000000-0005-0000-0000-0000B9550000}"/>
    <cellStyle name="Normal 51 2 2 2 2 4 2 8 4" xfId="23712" xr:uid="{00000000-0005-0000-0000-0000BA550000}"/>
    <cellStyle name="Normal 51 2 2 2 2 4 2 8 5" xfId="29617" xr:uid="{00000000-0005-0000-0000-0000BB550000}"/>
    <cellStyle name="Normal 51 2 2 2 2 4 2 9" xfId="12672" xr:uid="{00000000-0005-0000-0000-0000BC550000}"/>
    <cellStyle name="Normal 51 2 2 2 2 4 2 9 2" xfId="36241" xr:uid="{00000000-0005-0000-0000-0000BD550000}"/>
    <cellStyle name="Normal 51 2 2 2 2 4 3" xfId="1188" xr:uid="{00000000-0005-0000-0000-0000BE550000}"/>
    <cellStyle name="Normal 51 2 2 2 2 4 3 2" xfId="12966" xr:uid="{00000000-0005-0000-0000-0000BF550000}"/>
    <cellStyle name="Normal 51 2 2 2 2 4 3 2 2" xfId="36535" xr:uid="{00000000-0005-0000-0000-0000C0550000}"/>
    <cellStyle name="Normal 51 2 2 2 2 4 3 3" xfId="7078" xr:uid="{00000000-0005-0000-0000-0000C1550000}"/>
    <cellStyle name="Normal 51 2 2 2 2 4 3 3 2" xfId="30647" xr:uid="{00000000-0005-0000-0000-0000C2550000}"/>
    <cellStyle name="Normal 51 2 2 2 2 4 3 4" xfId="18854" xr:uid="{00000000-0005-0000-0000-0000C3550000}"/>
    <cellStyle name="Normal 51 2 2 2 2 4 3 5" xfId="24759" xr:uid="{00000000-0005-0000-0000-0000C4550000}"/>
    <cellStyle name="Normal 51 2 2 2 2 4 4" xfId="1926" xr:uid="{00000000-0005-0000-0000-0000C5550000}"/>
    <cellStyle name="Normal 51 2 2 2 2 4 4 2" xfId="13702" xr:uid="{00000000-0005-0000-0000-0000C6550000}"/>
    <cellStyle name="Normal 51 2 2 2 2 4 4 2 2" xfId="37271" xr:uid="{00000000-0005-0000-0000-0000C7550000}"/>
    <cellStyle name="Normal 51 2 2 2 2 4 4 3" xfId="7814" xr:uid="{00000000-0005-0000-0000-0000C8550000}"/>
    <cellStyle name="Normal 51 2 2 2 2 4 4 3 2" xfId="31383" xr:uid="{00000000-0005-0000-0000-0000C9550000}"/>
    <cellStyle name="Normal 51 2 2 2 2 4 4 4" xfId="19590" xr:uid="{00000000-0005-0000-0000-0000CA550000}"/>
    <cellStyle name="Normal 51 2 2 2 2 4 4 5" xfId="25495" xr:uid="{00000000-0005-0000-0000-0000CB550000}"/>
    <cellStyle name="Normal 51 2 2 2 2 4 5" xfId="2662" xr:uid="{00000000-0005-0000-0000-0000CC550000}"/>
    <cellStyle name="Normal 51 2 2 2 2 4 5 2" xfId="14438" xr:uid="{00000000-0005-0000-0000-0000CD550000}"/>
    <cellStyle name="Normal 51 2 2 2 2 4 5 2 2" xfId="38007" xr:uid="{00000000-0005-0000-0000-0000CE550000}"/>
    <cellStyle name="Normal 51 2 2 2 2 4 5 3" xfId="8550" xr:uid="{00000000-0005-0000-0000-0000CF550000}"/>
    <cellStyle name="Normal 51 2 2 2 2 4 5 3 2" xfId="32119" xr:uid="{00000000-0005-0000-0000-0000D0550000}"/>
    <cellStyle name="Normal 51 2 2 2 2 4 5 4" xfId="20326" xr:uid="{00000000-0005-0000-0000-0000D1550000}"/>
    <cellStyle name="Normal 51 2 2 2 2 4 5 5" xfId="26231" xr:uid="{00000000-0005-0000-0000-0000D2550000}"/>
    <cellStyle name="Normal 51 2 2 2 2 4 6" xfId="3398" xr:uid="{00000000-0005-0000-0000-0000D3550000}"/>
    <cellStyle name="Normal 51 2 2 2 2 4 6 2" xfId="15174" xr:uid="{00000000-0005-0000-0000-0000D4550000}"/>
    <cellStyle name="Normal 51 2 2 2 2 4 6 2 2" xfId="38743" xr:uid="{00000000-0005-0000-0000-0000D5550000}"/>
    <cellStyle name="Normal 51 2 2 2 2 4 6 3" xfId="9286" xr:uid="{00000000-0005-0000-0000-0000D6550000}"/>
    <cellStyle name="Normal 51 2 2 2 2 4 6 3 2" xfId="32855" xr:uid="{00000000-0005-0000-0000-0000D7550000}"/>
    <cellStyle name="Normal 51 2 2 2 2 4 6 4" xfId="21062" xr:uid="{00000000-0005-0000-0000-0000D8550000}"/>
    <cellStyle name="Normal 51 2 2 2 2 4 6 5" xfId="26967" xr:uid="{00000000-0005-0000-0000-0000D9550000}"/>
    <cellStyle name="Normal 51 2 2 2 2 4 7" xfId="4134" xr:uid="{00000000-0005-0000-0000-0000DA550000}"/>
    <cellStyle name="Normal 51 2 2 2 2 4 7 2" xfId="15910" xr:uid="{00000000-0005-0000-0000-0000DB550000}"/>
    <cellStyle name="Normal 51 2 2 2 2 4 7 2 2" xfId="39479" xr:uid="{00000000-0005-0000-0000-0000DC550000}"/>
    <cellStyle name="Normal 51 2 2 2 2 4 7 3" xfId="10022" xr:uid="{00000000-0005-0000-0000-0000DD550000}"/>
    <cellStyle name="Normal 51 2 2 2 2 4 7 3 2" xfId="33591" xr:uid="{00000000-0005-0000-0000-0000DE550000}"/>
    <cellStyle name="Normal 51 2 2 2 2 4 7 4" xfId="21798" xr:uid="{00000000-0005-0000-0000-0000DF550000}"/>
    <cellStyle name="Normal 51 2 2 2 2 4 7 5" xfId="27703" xr:uid="{00000000-0005-0000-0000-0000E0550000}"/>
    <cellStyle name="Normal 51 2 2 2 2 4 8" xfId="4870" xr:uid="{00000000-0005-0000-0000-0000E1550000}"/>
    <cellStyle name="Normal 51 2 2 2 2 4 8 2" xfId="16646" xr:uid="{00000000-0005-0000-0000-0000E2550000}"/>
    <cellStyle name="Normal 51 2 2 2 2 4 8 2 2" xfId="40215" xr:uid="{00000000-0005-0000-0000-0000E3550000}"/>
    <cellStyle name="Normal 51 2 2 2 2 4 8 3" xfId="10758" xr:uid="{00000000-0005-0000-0000-0000E4550000}"/>
    <cellStyle name="Normal 51 2 2 2 2 4 8 3 2" xfId="34327" xr:uid="{00000000-0005-0000-0000-0000E5550000}"/>
    <cellStyle name="Normal 51 2 2 2 2 4 8 4" xfId="22534" xr:uid="{00000000-0005-0000-0000-0000E6550000}"/>
    <cellStyle name="Normal 51 2 2 2 2 4 8 5" xfId="28439" xr:uid="{00000000-0005-0000-0000-0000E7550000}"/>
    <cellStyle name="Normal 51 2 2 2 2 4 9" xfId="5606" xr:uid="{00000000-0005-0000-0000-0000E8550000}"/>
    <cellStyle name="Normal 51 2 2 2 2 4 9 2" xfId="17382" xr:uid="{00000000-0005-0000-0000-0000E9550000}"/>
    <cellStyle name="Normal 51 2 2 2 2 4 9 2 2" xfId="40951" xr:uid="{00000000-0005-0000-0000-0000EA550000}"/>
    <cellStyle name="Normal 51 2 2 2 2 4 9 3" xfId="11494" xr:uid="{00000000-0005-0000-0000-0000EB550000}"/>
    <cellStyle name="Normal 51 2 2 2 2 4 9 3 2" xfId="35063" xr:uid="{00000000-0005-0000-0000-0000EC550000}"/>
    <cellStyle name="Normal 51 2 2 2 2 4 9 4" xfId="23270" xr:uid="{00000000-0005-0000-0000-0000ED550000}"/>
    <cellStyle name="Normal 51 2 2 2 2 4 9 5" xfId="29175" xr:uid="{00000000-0005-0000-0000-0000EE550000}"/>
    <cellStyle name="Normal 51 2 2 2 2 5" xfId="690" xr:uid="{00000000-0005-0000-0000-0000EF550000}"/>
    <cellStyle name="Normal 51 2 2 2 2 5 10" xfId="6604" xr:uid="{00000000-0005-0000-0000-0000F0550000}"/>
    <cellStyle name="Normal 51 2 2 2 2 5 10 2" xfId="30173" xr:uid="{00000000-0005-0000-0000-0000F1550000}"/>
    <cellStyle name="Normal 51 2 2 2 2 5 11" xfId="18380" xr:uid="{00000000-0005-0000-0000-0000F2550000}"/>
    <cellStyle name="Normal 51 2 2 2 2 5 12" xfId="24285" xr:uid="{00000000-0005-0000-0000-0000F3550000}"/>
    <cellStyle name="Normal 51 2 2 2 2 5 13" xfId="41949" xr:uid="{00000000-0005-0000-0000-0000F4550000}"/>
    <cellStyle name="Normal 51 2 2 2 2 5 2" xfId="1451" xr:uid="{00000000-0005-0000-0000-0000F5550000}"/>
    <cellStyle name="Normal 51 2 2 2 2 5 2 2" xfId="13228" xr:uid="{00000000-0005-0000-0000-0000F6550000}"/>
    <cellStyle name="Normal 51 2 2 2 2 5 2 2 2" xfId="36797" xr:uid="{00000000-0005-0000-0000-0000F7550000}"/>
    <cellStyle name="Normal 51 2 2 2 2 5 2 3" xfId="7340" xr:uid="{00000000-0005-0000-0000-0000F8550000}"/>
    <cellStyle name="Normal 51 2 2 2 2 5 2 3 2" xfId="30909" xr:uid="{00000000-0005-0000-0000-0000F9550000}"/>
    <cellStyle name="Normal 51 2 2 2 2 5 2 4" xfId="19116" xr:uid="{00000000-0005-0000-0000-0000FA550000}"/>
    <cellStyle name="Normal 51 2 2 2 2 5 2 5" xfId="25021" xr:uid="{00000000-0005-0000-0000-0000FB550000}"/>
    <cellStyle name="Normal 51 2 2 2 2 5 3" xfId="2188" xr:uid="{00000000-0005-0000-0000-0000FC550000}"/>
    <cellStyle name="Normal 51 2 2 2 2 5 3 2" xfId="13964" xr:uid="{00000000-0005-0000-0000-0000FD550000}"/>
    <cellStyle name="Normal 51 2 2 2 2 5 3 2 2" xfId="37533" xr:uid="{00000000-0005-0000-0000-0000FE550000}"/>
    <cellStyle name="Normal 51 2 2 2 2 5 3 3" xfId="8076" xr:uid="{00000000-0005-0000-0000-0000FF550000}"/>
    <cellStyle name="Normal 51 2 2 2 2 5 3 3 2" xfId="31645" xr:uid="{00000000-0005-0000-0000-000000560000}"/>
    <cellStyle name="Normal 51 2 2 2 2 5 3 4" xfId="19852" xr:uid="{00000000-0005-0000-0000-000001560000}"/>
    <cellStyle name="Normal 51 2 2 2 2 5 3 5" xfId="25757" xr:uid="{00000000-0005-0000-0000-000002560000}"/>
    <cellStyle name="Normal 51 2 2 2 2 5 4" xfId="2924" xr:uid="{00000000-0005-0000-0000-000003560000}"/>
    <cellStyle name="Normal 51 2 2 2 2 5 4 2" xfId="14700" xr:uid="{00000000-0005-0000-0000-000004560000}"/>
    <cellStyle name="Normal 51 2 2 2 2 5 4 2 2" xfId="38269" xr:uid="{00000000-0005-0000-0000-000005560000}"/>
    <cellStyle name="Normal 51 2 2 2 2 5 4 3" xfId="8812" xr:uid="{00000000-0005-0000-0000-000006560000}"/>
    <cellStyle name="Normal 51 2 2 2 2 5 4 3 2" xfId="32381" xr:uid="{00000000-0005-0000-0000-000007560000}"/>
    <cellStyle name="Normal 51 2 2 2 2 5 4 4" xfId="20588" xr:uid="{00000000-0005-0000-0000-000008560000}"/>
    <cellStyle name="Normal 51 2 2 2 2 5 4 5" xfId="26493" xr:uid="{00000000-0005-0000-0000-000009560000}"/>
    <cellStyle name="Normal 51 2 2 2 2 5 5" xfId="3660" xr:uid="{00000000-0005-0000-0000-00000A560000}"/>
    <cellStyle name="Normal 51 2 2 2 2 5 5 2" xfId="15436" xr:uid="{00000000-0005-0000-0000-00000B560000}"/>
    <cellStyle name="Normal 51 2 2 2 2 5 5 2 2" xfId="39005" xr:uid="{00000000-0005-0000-0000-00000C560000}"/>
    <cellStyle name="Normal 51 2 2 2 2 5 5 3" xfId="9548" xr:uid="{00000000-0005-0000-0000-00000D560000}"/>
    <cellStyle name="Normal 51 2 2 2 2 5 5 3 2" xfId="33117" xr:uid="{00000000-0005-0000-0000-00000E560000}"/>
    <cellStyle name="Normal 51 2 2 2 2 5 5 4" xfId="21324" xr:uid="{00000000-0005-0000-0000-00000F560000}"/>
    <cellStyle name="Normal 51 2 2 2 2 5 5 5" xfId="27229" xr:uid="{00000000-0005-0000-0000-000010560000}"/>
    <cellStyle name="Normal 51 2 2 2 2 5 6" xfId="4396" xr:uid="{00000000-0005-0000-0000-000011560000}"/>
    <cellStyle name="Normal 51 2 2 2 2 5 6 2" xfId="16172" xr:uid="{00000000-0005-0000-0000-000012560000}"/>
    <cellStyle name="Normal 51 2 2 2 2 5 6 2 2" xfId="39741" xr:uid="{00000000-0005-0000-0000-000013560000}"/>
    <cellStyle name="Normal 51 2 2 2 2 5 6 3" xfId="10284" xr:uid="{00000000-0005-0000-0000-000014560000}"/>
    <cellStyle name="Normal 51 2 2 2 2 5 6 3 2" xfId="33853" xr:uid="{00000000-0005-0000-0000-000015560000}"/>
    <cellStyle name="Normal 51 2 2 2 2 5 6 4" xfId="22060" xr:uid="{00000000-0005-0000-0000-000016560000}"/>
    <cellStyle name="Normal 51 2 2 2 2 5 6 5" xfId="27965" xr:uid="{00000000-0005-0000-0000-000017560000}"/>
    <cellStyle name="Normal 51 2 2 2 2 5 7" xfId="5132" xr:uid="{00000000-0005-0000-0000-000018560000}"/>
    <cellStyle name="Normal 51 2 2 2 2 5 7 2" xfId="16908" xr:uid="{00000000-0005-0000-0000-000019560000}"/>
    <cellStyle name="Normal 51 2 2 2 2 5 7 2 2" xfId="40477" xr:uid="{00000000-0005-0000-0000-00001A560000}"/>
    <cellStyle name="Normal 51 2 2 2 2 5 7 3" xfId="11020" xr:uid="{00000000-0005-0000-0000-00001B560000}"/>
    <cellStyle name="Normal 51 2 2 2 2 5 7 3 2" xfId="34589" xr:uid="{00000000-0005-0000-0000-00001C560000}"/>
    <cellStyle name="Normal 51 2 2 2 2 5 7 4" xfId="22796" xr:uid="{00000000-0005-0000-0000-00001D560000}"/>
    <cellStyle name="Normal 51 2 2 2 2 5 7 5" xfId="28701" xr:uid="{00000000-0005-0000-0000-00001E560000}"/>
    <cellStyle name="Normal 51 2 2 2 2 5 8" xfId="5868" xr:uid="{00000000-0005-0000-0000-00001F560000}"/>
    <cellStyle name="Normal 51 2 2 2 2 5 8 2" xfId="17644" xr:uid="{00000000-0005-0000-0000-000020560000}"/>
    <cellStyle name="Normal 51 2 2 2 2 5 8 2 2" xfId="41213" xr:uid="{00000000-0005-0000-0000-000021560000}"/>
    <cellStyle name="Normal 51 2 2 2 2 5 8 3" xfId="11756" xr:uid="{00000000-0005-0000-0000-000022560000}"/>
    <cellStyle name="Normal 51 2 2 2 2 5 8 3 2" xfId="35325" xr:uid="{00000000-0005-0000-0000-000023560000}"/>
    <cellStyle name="Normal 51 2 2 2 2 5 8 4" xfId="23532" xr:uid="{00000000-0005-0000-0000-000024560000}"/>
    <cellStyle name="Normal 51 2 2 2 2 5 8 5" xfId="29437" xr:uid="{00000000-0005-0000-0000-000025560000}"/>
    <cellStyle name="Normal 51 2 2 2 2 5 9" xfId="12492" xr:uid="{00000000-0005-0000-0000-000026560000}"/>
    <cellStyle name="Normal 51 2 2 2 2 5 9 2" xfId="36061" xr:uid="{00000000-0005-0000-0000-000027560000}"/>
    <cellStyle name="Normal 51 2 2 2 2 6" xfId="577" xr:uid="{00000000-0005-0000-0000-000028560000}"/>
    <cellStyle name="Normal 51 2 2 2 2 6 10" xfId="6491" xr:uid="{00000000-0005-0000-0000-000029560000}"/>
    <cellStyle name="Normal 51 2 2 2 2 6 10 2" xfId="30060" xr:uid="{00000000-0005-0000-0000-00002A560000}"/>
    <cellStyle name="Normal 51 2 2 2 2 6 11" xfId="18267" xr:uid="{00000000-0005-0000-0000-00002B560000}"/>
    <cellStyle name="Normal 51 2 2 2 2 6 12" xfId="24172" xr:uid="{00000000-0005-0000-0000-00002C560000}"/>
    <cellStyle name="Normal 51 2 2 2 2 6 13" xfId="41836" xr:uid="{00000000-0005-0000-0000-00002D560000}"/>
    <cellStyle name="Normal 51 2 2 2 2 6 2" xfId="1338" xr:uid="{00000000-0005-0000-0000-00002E560000}"/>
    <cellStyle name="Normal 51 2 2 2 2 6 2 2" xfId="13115" xr:uid="{00000000-0005-0000-0000-00002F560000}"/>
    <cellStyle name="Normal 51 2 2 2 2 6 2 2 2" xfId="36684" xr:uid="{00000000-0005-0000-0000-000030560000}"/>
    <cellStyle name="Normal 51 2 2 2 2 6 2 3" xfId="7227" xr:uid="{00000000-0005-0000-0000-000031560000}"/>
    <cellStyle name="Normal 51 2 2 2 2 6 2 3 2" xfId="30796" xr:uid="{00000000-0005-0000-0000-000032560000}"/>
    <cellStyle name="Normal 51 2 2 2 2 6 2 4" xfId="19003" xr:uid="{00000000-0005-0000-0000-000033560000}"/>
    <cellStyle name="Normal 51 2 2 2 2 6 2 5" xfId="24908" xr:uid="{00000000-0005-0000-0000-000034560000}"/>
    <cellStyle name="Normal 51 2 2 2 2 6 3" xfId="2075" xr:uid="{00000000-0005-0000-0000-000035560000}"/>
    <cellStyle name="Normal 51 2 2 2 2 6 3 2" xfId="13851" xr:uid="{00000000-0005-0000-0000-000036560000}"/>
    <cellStyle name="Normal 51 2 2 2 2 6 3 2 2" xfId="37420" xr:uid="{00000000-0005-0000-0000-000037560000}"/>
    <cellStyle name="Normal 51 2 2 2 2 6 3 3" xfId="7963" xr:uid="{00000000-0005-0000-0000-000038560000}"/>
    <cellStyle name="Normal 51 2 2 2 2 6 3 3 2" xfId="31532" xr:uid="{00000000-0005-0000-0000-000039560000}"/>
    <cellStyle name="Normal 51 2 2 2 2 6 3 4" xfId="19739" xr:uid="{00000000-0005-0000-0000-00003A560000}"/>
    <cellStyle name="Normal 51 2 2 2 2 6 3 5" xfId="25644" xr:uid="{00000000-0005-0000-0000-00003B560000}"/>
    <cellStyle name="Normal 51 2 2 2 2 6 4" xfId="2811" xr:uid="{00000000-0005-0000-0000-00003C560000}"/>
    <cellStyle name="Normal 51 2 2 2 2 6 4 2" xfId="14587" xr:uid="{00000000-0005-0000-0000-00003D560000}"/>
    <cellStyle name="Normal 51 2 2 2 2 6 4 2 2" xfId="38156" xr:uid="{00000000-0005-0000-0000-00003E560000}"/>
    <cellStyle name="Normal 51 2 2 2 2 6 4 3" xfId="8699" xr:uid="{00000000-0005-0000-0000-00003F560000}"/>
    <cellStyle name="Normal 51 2 2 2 2 6 4 3 2" xfId="32268" xr:uid="{00000000-0005-0000-0000-000040560000}"/>
    <cellStyle name="Normal 51 2 2 2 2 6 4 4" xfId="20475" xr:uid="{00000000-0005-0000-0000-000041560000}"/>
    <cellStyle name="Normal 51 2 2 2 2 6 4 5" xfId="26380" xr:uid="{00000000-0005-0000-0000-000042560000}"/>
    <cellStyle name="Normal 51 2 2 2 2 6 5" xfId="3547" xr:uid="{00000000-0005-0000-0000-000043560000}"/>
    <cellStyle name="Normal 51 2 2 2 2 6 5 2" xfId="15323" xr:uid="{00000000-0005-0000-0000-000044560000}"/>
    <cellStyle name="Normal 51 2 2 2 2 6 5 2 2" xfId="38892" xr:uid="{00000000-0005-0000-0000-000045560000}"/>
    <cellStyle name="Normal 51 2 2 2 2 6 5 3" xfId="9435" xr:uid="{00000000-0005-0000-0000-000046560000}"/>
    <cellStyle name="Normal 51 2 2 2 2 6 5 3 2" xfId="33004" xr:uid="{00000000-0005-0000-0000-000047560000}"/>
    <cellStyle name="Normal 51 2 2 2 2 6 5 4" xfId="21211" xr:uid="{00000000-0005-0000-0000-000048560000}"/>
    <cellStyle name="Normal 51 2 2 2 2 6 5 5" xfId="27116" xr:uid="{00000000-0005-0000-0000-000049560000}"/>
    <cellStyle name="Normal 51 2 2 2 2 6 6" xfId="4283" xr:uid="{00000000-0005-0000-0000-00004A560000}"/>
    <cellStyle name="Normal 51 2 2 2 2 6 6 2" xfId="16059" xr:uid="{00000000-0005-0000-0000-00004B560000}"/>
    <cellStyle name="Normal 51 2 2 2 2 6 6 2 2" xfId="39628" xr:uid="{00000000-0005-0000-0000-00004C560000}"/>
    <cellStyle name="Normal 51 2 2 2 2 6 6 3" xfId="10171" xr:uid="{00000000-0005-0000-0000-00004D560000}"/>
    <cellStyle name="Normal 51 2 2 2 2 6 6 3 2" xfId="33740" xr:uid="{00000000-0005-0000-0000-00004E560000}"/>
    <cellStyle name="Normal 51 2 2 2 2 6 6 4" xfId="21947" xr:uid="{00000000-0005-0000-0000-00004F560000}"/>
    <cellStyle name="Normal 51 2 2 2 2 6 6 5" xfId="27852" xr:uid="{00000000-0005-0000-0000-000050560000}"/>
    <cellStyle name="Normal 51 2 2 2 2 6 7" xfId="5019" xr:uid="{00000000-0005-0000-0000-000051560000}"/>
    <cellStyle name="Normal 51 2 2 2 2 6 7 2" xfId="16795" xr:uid="{00000000-0005-0000-0000-000052560000}"/>
    <cellStyle name="Normal 51 2 2 2 2 6 7 2 2" xfId="40364" xr:uid="{00000000-0005-0000-0000-000053560000}"/>
    <cellStyle name="Normal 51 2 2 2 2 6 7 3" xfId="10907" xr:uid="{00000000-0005-0000-0000-000054560000}"/>
    <cellStyle name="Normal 51 2 2 2 2 6 7 3 2" xfId="34476" xr:uid="{00000000-0005-0000-0000-000055560000}"/>
    <cellStyle name="Normal 51 2 2 2 2 6 7 4" xfId="22683" xr:uid="{00000000-0005-0000-0000-000056560000}"/>
    <cellStyle name="Normal 51 2 2 2 2 6 7 5" xfId="28588" xr:uid="{00000000-0005-0000-0000-000057560000}"/>
    <cellStyle name="Normal 51 2 2 2 2 6 8" xfId="5755" xr:uid="{00000000-0005-0000-0000-000058560000}"/>
    <cellStyle name="Normal 51 2 2 2 2 6 8 2" xfId="17531" xr:uid="{00000000-0005-0000-0000-000059560000}"/>
    <cellStyle name="Normal 51 2 2 2 2 6 8 2 2" xfId="41100" xr:uid="{00000000-0005-0000-0000-00005A560000}"/>
    <cellStyle name="Normal 51 2 2 2 2 6 8 3" xfId="11643" xr:uid="{00000000-0005-0000-0000-00005B560000}"/>
    <cellStyle name="Normal 51 2 2 2 2 6 8 3 2" xfId="35212" xr:uid="{00000000-0005-0000-0000-00005C560000}"/>
    <cellStyle name="Normal 51 2 2 2 2 6 8 4" xfId="23419" xr:uid="{00000000-0005-0000-0000-00005D560000}"/>
    <cellStyle name="Normal 51 2 2 2 2 6 8 5" xfId="29324" xr:uid="{00000000-0005-0000-0000-00005E560000}"/>
    <cellStyle name="Normal 51 2 2 2 2 6 9" xfId="12379" xr:uid="{00000000-0005-0000-0000-00005F560000}"/>
    <cellStyle name="Normal 51 2 2 2 2 6 9 2" xfId="35948" xr:uid="{00000000-0005-0000-0000-000060560000}"/>
    <cellStyle name="Normal 51 2 2 2 2 7" xfId="1007" xr:uid="{00000000-0005-0000-0000-000061560000}"/>
    <cellStyle name="Normal 51 2 2 2 2 7 2" xfId="12786" xr:uid="{00000000-0005-0000-0000-000062560000}"/>
    <cellStyle name="Normal 51 2 2 2 2 7 2 2" xfId="36355" xr:uid="{00000000-0005-0000-0000-000063560000}"/>
    <cellStyle name="Normal 51 2 2 2 2 7 3" xfId="6898" xr:uid="{00000000-0005-0000-0000-000064560000}"/>
    <cellStyle name="Normal 51 2 2 2 2 7 3 2" xfId="30467" xr:uid="{00000000-0005-0000-0000-000065560000}"/>
    <cellStyle name="Normal 51 2 2 2 2 7 4" xfId="18674" xr:uid="{00000000-0005-0000-0000-000066560000}"/>
    <cellStyle name="Normal 51 2 2 2 2 7 5" xfId="24579" xr:uid="{00000000-0005-0000-0000-000067560000}"/>
    <cellStyle name="Normal 51 2 2 2 2 8" xfId="1746" xr:uid="{00000000-0005-0000-0000-000068560000}"/>
    <cellStyle name="Normal 51 2 2 2 2 8 2" xfId="13522" xr:uid="{00000000-0005-0000-0000-000069560000}"/>
    <cellStyle name="Normal 51 2 2 2 2 8 2 2" xfId="37091" xr:uid="{00000000-0005-0000-0000-00006A560000}"/>
    <cellStyle name="Normal 51 2 2 2 2 8 3" xfId="7634" xr:uid="{00000000-0005-0000-0000-00006B560000}"/>
    <cellStyle name="Normal 51 2 2 2 2 8 3 2" xfId="31203" xr:uid="{00000000-0005-0000-0000-00006C560000}"/>
    <cellStyle name="Normal 51 2 2 2 2 8 4" xfId="19410" xr:uid="{00000000-0005-0000-0000-00006D560000}"/>
    <cellStyle name="Normal 51 2 2 2 2 8 5" xfId="25315" xr:uid="{00000000-0005-0000-0000-00006E560000}"/>
    <cellStyle name="Normal 51 2 2 2 2 9" xfId="2482" xr:uid="{00000000-0005-0000-0000-00006F560000}"/>
    <cellStyle name="Normal 51 2 2 2 2 9 2" xfId="14258" xr:uid="{00000000-0005-0000-0000-000070560000}"/>
    <cellStyle name="Normal 51 2 2 2 2 9 2 2" xfId="37827" xr:uid="{00000000-0005-0000-0000-000071560000}"/>
    <cellStyle name="Normal 51 2 2 2 2 9 3" xfId="8370" xr:uid="{00000000-0005-0000-0000-000072560000}"/>
    <cellStyle name="Normal 51 2 2 2 2 9 3 2" xfId="31939" xr:uid="{00000000-0005-0000-0000-000073560000}"/>
    <cellStyle name="Normal 51 2 2 2 2 9 4" xfId="20146" xr:uid="{00000000-0005-0000-0000-000074560000}"/>
    <cellStyle name="Normal 51 2 2 2 2 9 5" xfId="26051" xr:uid="{00000000-0005-0000-0000-000075560000}"/>
    <cellStyle name="Normal 51 2 2 2 3" xfId="306" xr:uid="{00000000-0005-0000-0000-000076560000}"/>
    <cellStyle name="Normal 51 2 2 2 3 10" xfId="4762" xr:uid="{00000000-0005-0000-0000-000077560000}"/>
    <cellStyle name="Normal 51 2 2 2 3 10 2" xfId="16538" xr:uid="{00000000-0005-0000-0000-000078560000}"/>
    <cellStyle name="Normal 51 2 2 2 3 10 2 2" xfId="40107" xr:uid="{00000000-0005-0000-0000-000079560000}"/>
    <cellStyle name="Normal 51 2 2 2 3 10 3" xfId="10650" xr:uid="{00000000-0005-0000-0000-00007A560000}"/>
    <cellStyle name="Normal 51 2 2 2 3 10 3 2" xfId="34219" xr:uid="{00000000-0005-0000-0000-00007B560000}"/>
    <cellStyle name="Normal 51 2 2 2 3 10 4" xfId="22426" xr:uid="{00000000-0005-0000-0000-00007C560000}"/>
    <cellStyle name="Normal 51 2 2 2 3 10 5" xfId="28331" xr:uid="{00000000-0005-0000-0000-00007D560000}"/>
    <cellStyle name="Normal 51 2 2 2 3 11" xfId="5498" xr:uid="{00000000-0005-0000-0000-00007E560000}"/>
    <cellStyle name="Normal 51 2 2 2 3 11 2" xfId="17274" xr:uid="{00000000-0005-0000-0000-00007F560000}"/>
    <cellStyle name="Normal 51 2 2 2 3 11 2 2" xfId="40843" xr:uid="{00000000-0005-0000-0000-000080560000}"/>
    <cellStyle name="Normal 51 2 2 2 3 11 3" xfId="11386" xr:uid="{00000000-0005-0000-0000-000081560000}"/>
    <cellStyle name="Normal 51 2 2 2 3 11 3 2" xfId="34955" xr:uid="{00000000-0005-0000-0000-000082560000}"/>
    <cellStyle name="Normal 51 2 2 2 3 11 4" xfId="23162" xr:uid="{00000000-0005-0000-0000-000083560000}"/>
    <cellStyle name="Normal 51 2 2 2 3 11 5" xfId="29067" xr:uid="{00000000-0005-0000-0000-000084560000}"/>
    <cellStyle name="Normal 51 2 2 2 3 12" xfId="12122" xr:uid="{00000000-0005-0000-0000-000085560000}"/>
    <cellStyle name="Normal 51 2 2 2 3 12 2" xfId="35691" xr:uid="{00000000-0005-0000-0000-000086560000}"/>
    <cellStyle name="Normal 51 2 2 2 3 13" xfId="6234" xr:uid="{00000000-0005-0000-0000-000087560000}"/>
    <cellStyle name="Normal 51 2 2 2 3 13 2" xfId="29803" xr:uid="{00000000-0005-0000-0000-000088560000}"/>
    <cellStyle name="Normal 51 2 2 2 3 14" xfId="18010" xr:uid="{00000000-0005-0000-0000-000089560000}"/>
    <cellStyle name="Normal 51 2 2 2 3 15" xfId="23915" xr:uid="{00000000-0005-0000-0000-00008A560000}"/>
    <cellStyle name="Normal 51 2 2 2 3 16" xfId="41579" xr:uid="{00000000-0005-0000-0000-00008B560000}"/>
    <cellStyle name="Normal 51 2 2 2 3 2" xfId="429" xr:uid="{00000000-0005-0000-0000-00008C560000}"/>
    <cellStyle name="Normal 51 2 2 2 3 2 10" xfId="12233" xr:uid="{00000000-0005-0000-0000-00008D560000}"/>
    <cellStyle name="Normal 51 2 2 2 3 2 10 2" xfId="35802" xr:uid="{00000000-0005-0000-0000-00008E560000}"/>
    <cellStyle name="Normal 51 2 2 2 3 2 11" xfId="6345" xr:uid="{00000000-0005-0000-0000-00008F560000}"/>
    <cellStyle name="Normal 51 2 2 2 3 2 11 2" xfId="29914" xr:uid="{00000000-0005-0000-0000-000090560000}"/>
    <cellStyle name="Normal 51 2 2 2 3 2 12" xfId="18121" xr:uid="{00000000-0005-0000-0000-000091560000}"/>
    <cellStyle name="Normal 51 2 2 2 3 2 13" xfId="24026" xr:uid="{00000000-0005-0000-0000-000092560000}"/>
    <cellStyle name="Normal 51 2 2 2 3 2 14" xfId="41690" xr:uid="{00000000-0005-0000-0000-000093560000}"/>
    <cellStyle name="Normal 51 2 2 2 3 2 2" xfId="874" xr:uid="{00000000-0005-0000-0000-000094560000}"/>
    <cellStyle name="Normal 51 2 2 2 3 2 2 10" xfId="6787" xr:uid="{00000000-0005-0000-0000-000095560000}"/>
    <cellStyle name="Normal 51 2 2 2 3 2 2 10 2" xfId="30356" xr:uid="{00000000-0005-0000-0000-000096560000}"/>
    <cellStyle name="Normal 51 2 2 2 3 2 2 11" xfId="18563" xr:uid="{00000000-0005-0000-0000-000097560000}"/>
    <cellStyle name="Normal 51 2 2 2 3 2 2 12" xfId="24468" xr:uid="{00000000-0005-0000-0000-000098560000}"/>
    <cellStyle name="Normal 51 2 2 2 3 2 2 13" xfId="42132" xr:uid="{00000000-0005-0000-0000-000099560000}"/>
    <cellStyle name="Normal 51 2 2 2 3 2 2 2" xfId="1634" xr:uid="{00000000-0005-0000-0000-00009A560000}"/>
    <cellStyle name="Normal 51 2 2 2 3 2 2 2 2" xfId="13411" xr:uid="{00000000-0005-0000-0000-00009B560000}"/>
    <cellStyle name="Normal 51 2 2 2 3 2 2 2 2 2" xfId="36980" xr:uid="{00000000-0005-0000-0000-00009C560000}"/>
    <cellStyle name="Normal 51 2 2 2 3 2 2 2 3" xfId="7523" xr:uid="{00000000-0005-0000-0000-00009D560000}"/>
    <cellStyle name="Normal 51 2 2 2 3 2 2 2 3 2" xfId="31092" xr:uid="{00000000-0005-0000-0000-00009E560000}"/>
    <cellStyle name="Normal 51 2 2 2 3 2 2 2 4" xfId="19299" xr:uid="{00000000-0005-0000-0000-00009F560000}"/>
    <cellStyle name="Normal 51 2 2 2 3 2 2 2 5" xfId="25204" xr:uid="{00000000-0005-0000-0000-0000A0560000}"/>
    <cellStyle name="Normal 51 2 2 2 3 2 2 3" xfId="2371" xr:uid="{00000000-0005-0000-0000-0000A1560000}"/>
    <cellStyle name="Normal 51 2 2 2 3 2 2 3 2" xfId="14147" xr:uid="{00000000-0005-0000-0000-0000A2560000}"/>
    <cellStyle name="Normal 51 2 2 2 3 2 2 3 2 2" xfId="37716" xr:uid="{00000000-0005-0000-0000-0000A3560000}"/>
    <cellStyle name="Normal 51 2 2 2 3 2 2 3 3" xfId="8259" xr:uid="{00000000-0005-0000-0000-0000A4560000}"/>
    <cellStyle name="Normal 51 2 2 2 3 2 2 3 3 2" xfId="31828" xr:uid="{00000000-0005-0000-0000-0000A5560000}"/>
    <cellStyle name="Normal 51 2 2 2 3 2 2 3 4" xfId="20035" xr:uid="{00000000-0005-0000-0000-0000A6560000}"/>
    <cellStyle name="Normal 51 2 2 2 3 2 2 3 5" xfId="25940" xr:uid="{00000000-0005-0000-0000-0000A7560000}"/>
    <cellStyle name="Normal 51 2 2 2 3 2 2 4" xfId="3107" xr:uid="{00000000-0005-0000-0000-0000A8560000}"/>
    <cellStyle name="Normal 51 2 2 2 3 2 2 4 2" xfId="14883" xr:uid="{00000000-0005-0000-0000-0000A9560000}"/>
    <cellStyle name="Normal 51 2 2 2 3 2 2 4 2 2" xfId="38452" xr:uid="{00000000-0005-0000-0000-0000AA560000}"/>
    <cellStyle name="Normal 51 2 2 2 3 2 2 4 3" xfId="8995" xr:uid="{00000000-0005-0000-0000-0000AB560000}"/>
    <cellStyle name="Normal 51 2 2 2 3 2 2 4 3 2" xfId="32564" xr:uid="{00000000-0005-0000-0000-0000AC560000}"/>
    <cellStyle name="Normal 51 2 2 2 3 2 2 4 4" xfId="20771" xr:uid="{00000000-0005-0000-0000-0000AD560000}"/>
    <cellStyle name="Normal 51 2 2 2 3 2 2 4 5" xfId="26676" xr:uid="{00000000-0005-0000-0000-0000AE560000}"/>
    <cellStyle name="Normal 51 2 2 2 3 2 2 5" xfId="3843" xr:uid="{00000000-0005-0000-0000-0000AF560000}"/>
    <cellStyle name="Normal 51 2 2 2 3 2 2 5 2" xfId="15619" xr:uid="{00000000-0005-0000-0000-0000B0560000}"/>
    <cellStyle name="Normal 51 2 2 2 3 2 2 5 2 2" xfId="39188" xr:uid="{00000000-0005-0000-0000-0000B1560000}"/>
    <cellStyle name="Normal 51 2 2 2 3 2 2 5 3" xfId="9731" xr:uid="{00000000-0005-0000-0000-0000B2560000}"/>
    <cellStyle name="Normal 51 2 2 2 3 2 2 5 3 2" xfId="33300" xr:uid="{00000000-0005-0000-0000-0000B3560000}"/>
    <cellStyle name="Normal 51 2 2 2 3 2 2 5 4" xfId="21507" xr:uid="{00000000-0005-0000-0000-0000B4560000}"/>
    <cellStyle name="Normal 51 2 2 2 3 2 2 5 5" xfId="27412" xr:uid="{00000000-0005-0000-0000-0000B5560000}"/>
    <cellStyle name="Normal 51 2 2 2 3 2 2 6" xfId="4579" xr:uid="{00000000-0005-0000-0000-0000B6560000}"/>
    <cellStyle name="Normal 51 2 2 2 3 2 2 6 2" xfId="16355" xr:uid="{00000000-0005-0000-0000-0000B7560000}"/>
    <cellStyle name="Normal 51 2 2 2 3 2 2 6 2 2" xfId="39924" xr:uid="{00000000-0005-0000-0000-0000B8560000}"/>
    <cellStyle name="Normal 51 2 2 2 3 2 2 6 3" xfId="10467" xr:uid="{00000000-0005-0000-0000-0000B9560000}"/>
    <cellStyle name="Normal 51 2 2 2 3 2 2 6 3 2" xfId="34036" xr:uid="{00000000-0005-0000-0000-0000BA560000}"/>
    <cellStyle name="Normal 51 2 2 2 3 2 2 6 4" xfId="22243" xr:uid="{00000000-0005-0000-0000-0000BB560000}"/>
    <cellStyle name="Normal 51 2 2 2 3 2 2 6 5" xfId="28148" xr:uid="{00000000-0005-0000-0000-0000BC560000}"/>
    <cellStyle name="Normal 51 2 2 2 3 2 2 7" xfId="5315" xr:uid="{00000000-0005-0000-0000-0000BD560000}"/>
    <cellStyle name="Normal 51 2 2 2 3 2 2 7 2" xfId="17091" xr:uid="{00000000-0005-0000-0000-0000BE560000}"/>
    <cellStyle name="Normal 51 2 2 2 3 2 2 7 2 2" xfId="40660" xr:uid="{00000000-0005-0000-0000-0000BF560000}"/>
    <cellStyle name="Normal 51 2 2 2 3 2 2 7 3" xfId="11203" xr:uid="{00000000-0005-0000-0000-0000C0560000}"/>
    <cellStyle name="Normal 51 2 2 2 3 2 2 7 3 2" xfId="34772" xr:uid="{00000000-0005-0000-0000-0000C1560000}"/>
    <cellStyle name="Normal 51 2 2 2 3 2 2 7 4" xfId="22979" xr:uid="{00000000-0005-0000-0000-0000C2560000}"/>
    <cellStyle name="Normal 51 2 2 2 3 2 2 7 5" xfId="28884" xr:uid="{00000000-0005-0000-0000-0000C3560000}"/>
    <cellStyle name="Normal 51 2 2 2 3 2 2 8" xfId="6051" xr:uid="{00000000-0005-0000-0000-0000C4560000}"/>
    <cellStyle name="Normal 51 2 2 2 3 2 2 8 2" xfId="17827" xr:uid="{00000000-0005-0000-0000-0000C5560000}"/>
    <cellStyle name="Normal 51 2 2 2 3 2 2 8 2 2" xfId="41396" xr:uid="{00000000-0005-0000-0000-0000C6560000}"/>
    <cellStyle name="Normal 51 2 2 2 3 2 2 8 3" xfId="11939" xr:uid="{00000000-0005-0000-0000-0000C7560000}"/>
    <cellStyle name="Normal 51 2 2 2 3 2 2 8 3 2" xfId="35508" xr:uid="{00000000-0005-0000-0000-0000C8560000}"/>
    <cellStyle name="Normal 51 2 2 2 3 2 2 8 4" xfId="23715" xr:uid="{00000000-0005-0000-0000-0000C9560000}"/>
    <cellStyle name="Normal 51 2 2 2 3 2 2 8 5" xfId="29620" xr:uid="{00000000-0005-0000-0000-0000CA560000}"/>
    <cellStyle name="Normal 51 2 2 2 3 2 2 9" xfId="12675" xr:uid="{00000000-0005-0000-0000-0000CB560000}"/>
    <cellStyle name="Normal 51 2 2 2 3 2 2 9 2" xfId="36244" xr:uid="{00000000-0005-0000-0000-0000CC560000}"/>
    <cellStyle name="Normal 51 2 2 2 3 2 3" xfId="1191" xr:uid="{00000000-0005-0000-0000-0000CD560000}"/>
    <cellStyle name="Normal 51 2 2 2 3 2 3 2" xfId="12969" xr:uid="{00000000-0005-0000-0000-0000CE560000}"/>
    <cellStyle name="Normal 51 2 2 2 3 2 3 2 2" xfId="36538" xr:uid="{00000000-0005-0000-0000-0000CF560000}"/>
    <cellStyle name="Normal 51 2 2 2 3 2 3 3" xfId="7081" xr:uid="{00000000-0005-0000-0000-0000D0560000}"/>
    <cellStyle name="Normal 51 2 2 2 3 2 3 3 2" xfId="30650" xr:uid="{00000000-0005-0000-0000-0000D1560000}"/>
    <cellStyle name="Normal 51 2 2 2 3 2 3 4" xfId="18857" xr:uid="{00000000-0005-0000-0000-0000D2560000}"/>
    <cellStyle name="Normal 51 2 2 2 3 2 3 5" xfId="24762" xr:uid="{00000000-0005-0000-0000-0000D3560000}"/>
    <cellStyle name="Normal 51 2 2 2 3 2 4" xfId="1929" xr:uid="{00000000-0005-0000-0000-0000D4560000}"/>
    <cellStyle name="Normal 51 2 2 2 3 2 4 2" xfId="13705" xr:uid="{00000000-0005-0000-0000-0000D5560000}"/>
    <cellStyle name="Normal 51 2 2 2 3 2 4 2 2" xfId="37274" xr:uid="{00000000-0005-0000-0000-0000D6560000}"/>
    <cellStyle name="Normal 51 2 2 2 3 2 4 3" xfId="7817" xr:uid="{00000000-0005-0000-0000-0000D7560000}"/>
    <cellStyle name="Normal 51 2 2 2 3 2 4 3 2" xfId="31386" xr:uid="{00000000-0005-0000-0000-0000D8560000}"/>
    <cellStyle name="Normal 51 2 2 2 3 2 4 4" xfId="19593" xr:uid="{00000000-0005-0000-0000-0000D9560000}"/>
    <cellStyle name="Normal 51 2 2 2 3 2 4 5" xfId="25498" xr:uid="{00000000-0005-0000-0000-0000DA560000}"/>
    <cellStyle name="Normal 51 2 2 2 3 2 5" xfId="2665" xr:uid="{00000000-0005-0000-0000-0000DB560000}"/>
    <cellStyle name="Normal 51 2 2 2 3 2 5 2" xfId="14441" xr:uid="{00000000-0005-0000-0000-0000DC560000}"/>
    <cellStyle name="Normal 51 2 2 2 3 2 5 2 2" xfId="38010" xr:uid="{00000000-0005-0000-0000-0000DD560000}"/>
    <cellStyle name="Normal 51 2 2 2 3 2 5 3" xfId="8553" xr:uid="{00000000-0005-0000-0000-0000DE560000}"/>
    <cellStyle name="Normal 51 2 2 2 3 2 5 3 2" xfId="32122" xr:uid="{00000000-0005-0000-0000-0000DF560000}"/>
    <cellStyle name="Normal 51 2 2 2 3 2 5 4" xfId="20329" xr:uid="{00000000-0005-0000-0000-0000E0560000}"/>
    <cellStyle name="Normal 51 2 2 2 3 2 5 5" xfId="26234" xr:uid="{00000000-0005-0000-0000-0000E1560000}"/>
    <cellStyle name="Normal 51 2 2 2 3 2 6" xfId="3401" xr:uid="{00000000-0005-0000-0000-0000E2560000}"/>
    <cellStyle name="Normal 51 2 2 2 3 2 6 2" xfId="15177" xr:uid="{00000000-0005-0000-0000-0000E3560000}"/>
    <cellStyle name="Normal 51 2 2 2 3 2 6 2 2" xfId="38746" xr:uid="{00000000-0005-0000-0000-0000E4560000}"/>
    <cellStyle name="Normal 51 2 2 2 3 2 6 3" xfId="9289" xr:uid="{00000000-0005-0000-0000-0000E5560000}"/>
    <cellStyle name="Normal 51 2 2 2 3 2 6 3 2" xfId="32858" xr:uid="{00000000-0005-0000-0000-0000E6560000}"/>
    <cellStyle name="Normal 51 2 2 2 3 2 6 4" xfId="21065" xr:uid="{00000000-0005-0000-0000-0000E7560000}"/>
    <cellStyle name="Normal 51 2 2 2 3 2 6 5" xfId="26970" xr:uid="{00000000-0005-0000-0000-0000E8560000}"/>
    <cellStyle name="Normal 51 2 2 2 3 2 7" xfId="4137" xr:uid="{00000000-0005-0000-0000-0000E9560000}"/>
    <cellStyle name="Normal 51 2 2 2 3 2 7 2" xfId="15913" xr:uid="{00000000-0005-0000-0000-0000EA560000}"/>
    <cellStyle name="Normal 51 2 2 2 3 2 7 2 2" xfId="39482" xr:uid="{00000000-0005-0000-0000-0000EB560000}"/>
    <cellStyle name="Normal 51 2 2 2 3 2 7 3" xfId="10025" xr:uid="{00000000-0005-0000-0000-0000EC560000}"/>
    <cellStyle name="Normal 51 2 2 2 3 2 7 3 2" xfId="33594" xr:uid="{00000000-0005-0000-0000-0000ED560000}"/>
    <cellStyle name="Normal 51 2 2 2 3 2 7 4" xfId="21801" xr:uid="{00000000-0005-0000-0000-0000EE560000}"/>
    <cellStyle name="Normal 51 2 2 2 3 2 7 5" xfId="27706" xr:uid="{00000000-0005-0000-0000-0000EF560000}"/>
    <cellStyle name="Normal 51 2 2 2 3 2 8" xfId="4873" xr:uid="{00000000-0005-0000-0000-0000F0560000}"/>
    <cellStyle name="Normal 51 2 2 2 3 2 8 2" xfId="16649" xr:uid="{00000000-0005-0000-0000-0000F1560000}"/>
    <cellStyle name="Normal 51 2 2 2 3 2 8 2 2" xfId="40218" xr:uid="{00000000-0005-0000-0000-0000F2560000}"/>
    <cellStyle name="Normal 51 2 2 2 3 2 8 3" xfId="10761" xr:uid="{00000000-0005-0000-0000-0000F3560000}"/>
    <cellStyle name="Normal 51 2 2 2 3 2 8 3 2" xfId="34330" xr:uid="{00000000-0005-0000-0000-0000F4560000}"/>
    <cellStyle name="Normal 51 2 2 2 3 2 8 4" xfId="22537" xr:uid="{00000000-0005-0000-0000-0000F5560000}"/>
    <cellStyle name="Normal 51 2 2 2 3 2 8 5" xfId="28442" xr:uid="{00000000-0005-0000-0000-0000F6560000}"/>
    <cellStyle name="Normal 51 2 2 2 3 2 9" xfId="5609" xr:uid="{00000000-0005-0000-0000-0000F7560000}"/>
    <cellStyle name="Normal 51 2 2 2 3 2 9 2" xfId="17385" xr:uid="{00000000-0005-0000-0000-0000F8560000}"/>
    <cellStyle name="Normal 51 2 2 2 3 2 9 2 2" xfId="40954" xr:uid="{00000000-0005-0000-0000-0000F9560000}"/>
    <cellStyle name="Normal 51 2 2 2 3 2 9 3" xfId="11497" xr:uid="{00000000-0005-0000-0000-0000FA560000}"/>
    <cellStyle name="Normal 51 2 2 2 3 2 9 3 2" xfId="35066" xr:uid="{00000000-0005-0000-0000-0000FB560000}"/>
    <cellStyle name="Normal 51 2 2 2 3 2 9 4" xfId="23273" xr:uid="{00000000-0005-0000-0000-0000FC560000}"/>
    <cellStyle name="Normal 51 2 2 2 3 2 9 5" xfId="29178" xr:uid="{00000000-0005-0000-0000-0000FD560000}"/>
    <cellStyle name="Normal 51 2 2 2 3 3" xfId="762" xr:uid="{00000000-0005-0000-0000-0000FE560000}"/>
    <cellStyle name="Normal 51 2 2 2 3 3 10" xfId="6676" xr:uid="{00000000-0005-0000-0000-0000FF560000}"/>
    <cellStyle name="Normal 51 2 2 2 3 3 10 2" xfId="30245" xr:uid="{00000000-0005-0000-0000-000000570000}"/>
    <cellStyle name="Normal 51 2 2 2 3 3 11" xfId="18452" xr:uid="{00000000-0005-0000-0000-000001570000}"/>
    <cellStyle name="Normal 51 2 2 2 3 3 12" xfId="24357" xr:uid="{00000000-0005-0000-0000-000002570000}"/>
    <cellStyle name="Normal 51 2 2 2 3 3 13" xfId="42021" xr:uid="{00000000-0005-0000-0000-000003570000}"/>
    <cellStyle name="Normal 51 2 2 2 3 3 2" xfId="1523" xr:uid="{00000000-0005-0000-0000-000004570000}"/>
    <cellStyle name="Normal 51 2 2 2 3 3 2 2" xfId="13300" xr:uid="{00000000-0005-0000-0000-000005570000}"/>
    <cellStyle name="Normal 51 2 2 2 3 3 2 2 2" xfId="36869" xr:uid="{00000000-0005-0000-0000-000006570000}"/>
    <cellStyle name="Normal 51 2 2 2 3 3 2 3" xfId="7412" xr:uid="{00000000-0005-0000-0000-000007570000}"/>
    <cellStyle name="Normal 51 2 2 2 3 3 2 3 2" xfId="30981" xr:uid="{00000000-0005-0000-0000-000008570000}"/>
    <cellStyle name="Normal 51 2 2 2 3 3 2 4" xfId="19188" xr:uid="{00000000-0005-0000-0000-000009570000}"/>
    <cellStyle name="Normal 51 2 2 2 3 3 2 5" xfId="25093" xr:uid="{00000000-0005-0000-0000-00000A570000}"/>
    <cellStyle name="Normal 51 2 2 2 3 3 3" xfId="2260" xr:uid="{00000000-0005-0000-0000-00000B570000}"/>
    <cellStyle name="Normal 51 2 2 2 3 3 3 2" xfId="14036" xr:uid="{00000000-0005-0000-0000-00000C570000}"/>
    <cellStyle name="Normal 51 2 2 2 3 3 3 2 2" xfId="37605" xr:uid="{00000000-0005-0000-0000-00000D570000}"/>
    <cellStyle name="Normal 51 2 2 2 3 3 3 3" xfId="8148" xr:uid="{00000000-0005-0000-0000-00000E570000}"/>
    <cellStyle name="Normal 51 2 2 2 3 3 3 3 2" xfId="31717" xr:uid="{00000000-0005-0000-0000-00000F570000}"/>
    <cellStyle name="Normal 51 2 2 2 3 3 3 4" xfId="19924" xr:uid="{00000000-0005-0000-0000-000010570000}"/>
    <cellStyle name="Normal 51 2 2 2 3 3 3 5" xfId="25829" xr:uid="{00000000-0005-0000-0000-000011570000}"/>
    <cellStyle name="Normal 51 2 2 2 3 3 4" xfId="2996" xr:uid="{00000000-0005-0000-0000-000012570000}"/>
    <cellStyle name="Normal 51 2 2 2 3 3 4 2" xfId="14772" xr:uid="{00000000-0005-0000-0000-000013570000}"/>
    <cellStyle name="Normal 51 2 2 2 3 3 4 2 2" xfId="38341" xr:uid="{00000000-0005-0000-0000-000014570000}"/>
    <cellStyle name="Normal 51 2 2 2 3 3 4 3" xfId="8884" xr:uid="{00000000-0005-0000-0000-000015570000}"/>
    <cellStyle name="Normal 51 2 2 2 3 3 4 3 2" xfId="32453" xr:uid="{00000000-0005-0000-0000-000016570000}"/>
    <cellStyle name="Normal 51 2 2 2 3 3 4 4" xfId="20660" xr:uid="{00000000-0005-0000-0000-000017570000}"/>
    <cellStyle name="Normal 51 2 2 2 3 3 4 5" xfId="26565" xr:uid="{00000000-0005-0000-0000-000018570000}"/>
    <cellStyle name="Normal 51 2 2 2 3 3 5" xfId="3732" xr:uid="{00000000-0005-0000-0000-000019570000}"/>
    <cellStyle name="Normal 51 2 2 2 3 3 5 2" xfId="15508" xr:uid="{00000000-0005-0000-0000-00001A570000}"/>
    <cellStyle name="Normal 51 2 2 2 3 3 5 2 2" xfId="39077" xr:uid="{00000000-0005-0000-0000-00001B570000}"/>
    <cellStyle name="Normal 51 2 2 2 3 3 5 3" xfId="9620" xr:uid="{00000000-0005-0000-0000-00001C570000}"/>
    <cellStyle name="Normal 51 2 2 2 3 3 5 3 2" xfId="33189" xr:uid="{00000000-0005-0000-0000-00001D570000}"/>
    <cellStyle name="Normal 51 2 2 2 3 3 5 4" xfId="21396" xr:uid="{00000000-0005-0000-0000-00001E570000}"/>
    <cellStyle name="Normal 51 2 2 2 3 3 5 5" xfId="27301" xr:uid="{00000000-0005-0000-0000-00001F570000}"/>
    <cellStyle name="Normal 51 2 2 2 3 3 6" xfId="4468" xr:uid="{00000000-0005-0000-0000-000020570000}"/>
    <cellStyle name="Normal 51 2 2 2 3 3 6 2" xfId="16244" xr:uid="{00000000-0005-0000-0000-000021570000}"/>
    <cellStyle name="Normal 51 2 2 2 3 3 6 2 2" xfId="39813" xr:uid="{00000000-0005-0000-0000-000022570000}"/>
    <cellStyle name="Normal 51 2 2 2 3 3 6 3" xfId="10356" xr:uid="{00000000-0005-0000-0000-000023570000}"/>
    <cellStyle name="Normal 51 2 2 2 3 3 6 3 2" xfId="33925" xr:uid="{00000000-0005-0000-0000-000024570000}"/>
    <cellStyle name="Normal 51 2 2 2 3 3 6 4" xfId="22132" xr:uid="{00000000-0005-0000-0000-000025570000}"/>
    <cellStyle name="Normal 51 2 2 2 3 3 6 5" xfId="28037" xr:uid="{00000000-0005-0000-0000-000026570000}"/>
    <cellStyle name="Normal 51 2 2 2 3 3 7" xfId="5204" xr:uid="{00000000-0005-0000-0000-000027570000}"/>
    <cellStyle name="Normal 51 2 2 2 3 3 7 2" xfId="16980" xr:uid="{00000000-0005-0000-0000-000028570000}"/>
    <cellStyle name="Normal 51 2 2 2 3 3 7 2 2" xfId="40549" xr:uid="{00000000-0005-0000-0000-000029570000}"/>
    <cellStyle name="Normal 51 2 2 2 3 3 7 3" xfId="11092" xr:uid="{00000000-0005-0000-0000-00002A570000}"/>
    <cellStyle name="Normal 51 2 2 2 3 3 7 3 2" xfId="34661" xr:uid="{00000000-0005-0000-0000-00002B570000}"/>
    <cellStyle name="Normal 51 2 2 2 3 3 7 4" xfId="22868" xr:uid="{00000000-0005-0000-0000-00002C570000}"/>
    <cellStyle name="Normal 51 2 2 2 3 3 7 5" xfId="28773" xr:uid="{00000000-0005-0000-0000-00002D570000}"/>
    <cellStyle name="Normal 51 2 2 2 3 3 8" xfId="5940" xr:uid="{00000000-0005-0000-0000-00002E570000}"/>
    <cellStyle name="Normal 51 2 2 2 3 3 8 2" xfId="17716" xr:uid="{00000000-0005-0000-0000-00002F570000}"/>
    <cellStyle name="Normal 51 2 2 2 3 3 8 2 2" xfId="41285" xr:uid="{00000000-0005-0000-0000-000030570000}"/>
    <cellStyle name="Normal 51 2 2 2 3 3 8 3" xfId="11828" xr:uid="{00000000-0005-0000-0000-000031570000}"/>
    <cellStyle name="Normal 51 2 2 2 3 3 8 3 2" xfId="35397" xr:uid="{00000000-0005-0000-0000-000032570000}"/>
    <cellStyle name="Normal 51 2 2 2 3 3 8 4" xfId="23604" xr:uid="{00000000-0005-0000-0000-000033570000}"/>
    <cellStyle name="Normal 51 2 2 2 3 3 8 5" xfId="29509" xr:uid="{00000000-0005-0000-0000-000034570000}"/>
    <cellStyle name="Normal 51 2 2 2 3 3 9" xfId="12564" xr:uid="{00000000-0005-0000-0000-000035570000}"/>
    <cellStyle name="Normal 51 2 2 2 3 3 9 2" xfId="36133" xr:uid="{00000000-0005-0000-0000-000036570000}"/>
    <cellStyle name="Normal 51 2 2 2 3 4" xfId="580" xr:uid="{00000000-0005-0000-0000-000037570000}"/>
    <cellStyle name="Normal 51 2 2 2 3 4 10" xfId="6494" xr:uid="{00000000-0005-0000-0000-000038570000}"/>
    <cellStyle name="Normal 51 2 2 2 3 4 10 2" xfId="30063" xr:uid="{00000000-0005-0000-0000-000039570000}"/>
    <cellStyle name="Normal 51 2 2 2 3 4 11" xfId="18270" xr:uid="{00000000-0005-0000-0000-00003A570000}"/>
    <cellStyle name="Normal 51 2 2 2 3 4 12" xfId="24175" xr:uid="{00000000-0005-0000-0000-00003B570000}"/>
    <cellStyle name="Normal 51 2 2 2 3 4 13" xfId="41839" xr:uid="{00000000-0005-0000-0000-00003C570000}"/>
    <cellStyle name="Normal 51 2 2 2 3 4 2" xfId="1341" xr:uid="{00000000-0005-0000-0000-00003D570000}"/>
    <cellStyle name="Normal 51 2 2 2 3 4 2 2" xfId="13118" xr:uid="{00000000-0005-0000-0000-00003E570000}"/>
    <cellStyle name="Normal 51 2 2 2 3 4 2 2 2" xfId="36687" xr:uid="{00000000-0005-0000-0000-00003F570000}"/>
    <cellStyle name="Normal 51 2 2 2 3 4 2 3" xfId="7230" xr:uid="{00000000-0005-0000-0000-000040570000}"/>
    <cellStyle name="Normal 51 2 2 2 3 4 2 3 2" xfId="30799" xr:uid="{00000000-0005-0000-0000-000041570000}"/>
    <cellStyle name="Normal 51 2 2 2 3 4 2 4" xfId="19006" xr:uid="{00000000-0005-0000-0000-000042570000}"/>
    <cellStyle name="Normal 51 2 2 2 3 4 2 5" xfId="24911" xr:uid="{00000000-0005-0000-0000-000043570000}"/>
    <cellStyle name="Normal 51 2 2 2 3 4 3" xfId="2078" xr:uid="{00000000-0005-0000-0000-000044570000}"/>
    <cellStyle name="Normal 51 2 2 2 3 4 3 2" xfId="13854" xr:uid="{00000000-0005-0000-0000-000045570000}"/>
    <cellStyle name="Normal 51 2 2 2 3 4 3 2 2" xfId="37423" xr:uid="{00000000-0005-0000-0000-000046570000}"/>
    <cellStyle name="Normal 51 2 2 2 3 4 3 3" xfId="7966" xr:uid="{00000000-0005-0000-0000-000047570000}"/>
    <cellStyle name="Normal 51 2 2 2 3 4 3 3 2" xfId="31535" xr:uid="{00000000-0005-0000-0000-000048570000}"/>
    <cellStyle name="Normal 51 2 2 2 3 4 3 4" xfId="19742" xr:uid="{00000000-0005-0000-0000-000049570000}"/>
    <cellStyle name="Normal 51 2 2 2 3 4 3 5" xfId="25647" xr:uid="{00000000-0005-0000-0000-00004A570000}"/>
    <cellStyle name="Normal 51 2 2 2 3 4 4" xfId="2814" xr:uid="{00000000-0005-0000-0000-00004B570000}"/>
    <cellStyle name="Normal 51 2 2 2 3 4 4 2" xfId="14590" xr:uid="{00000000-0005-0000-0000-00004C570000}"/>
    <cellStyle name="Normal 51 2 2 2 3 4 4 2 2" xfId="38159" xr:uid="{00000000-0005-0000-0000-00004D570000}"/>
    <cellStyle name="Normal 51 2 2 2 3 4 4 3" xfId="8702" xr:uid="{00000000-0005-0000-0000-00004E570000}"/>
    <cellStyle name="Normal 51 2 2 2 3 4 4 3 2" xfId="32271" xr:uid="{00000000-0005-0000-0000-00004F570000}"/>
    <cellStyle name="Normal 51 2 2 2 3 4 4 4" xfId="20478" xr:uid="{00000000-0005-0000-0000-000050570000}"/>
    <cellStyle name="Normal 51 2 2 2 3 4 4 5" xfId="26383" xr:uid="{00000000-0005-0000-0000-000051570000}"/>
    <cellStyle name="Normal 51 2 2 2 3 4 5" xfId="3550" xr:uid="{00000000-0005-0000-0000-000052570000}"/>
    <cellStyle name="Normal 51 2 2 2 3 4 5 2" xfId="15326" xr:uid="{00000000-0005-0000-0000-000053570000}"/>
    <cellStyle name="Normal 51 2 2 2 3 4 5 2 2" xfId="38895" xr:uid="{00000000-0005-0000-0000-000054570000}"/>
    <cellStyle name="Normal 51 2 2 2 3 4 5 3" xfId="9438" xr:uid="{00000000-0005-0000-0000-000055570000}"/>
    <cellStyle name="Normal 51 2 2 2 3 4 5 3 2" xfId="33007" xr:uid="{00000000-0005-0000-0000-000056570000}"/>
    <cellStyle name="Normal 51 2 2 2 3 4 5 4" xfId="21214" xr:uid="{00000000-0005-0000-0000-000057570000}"/>
    <cellStyle name="Normal 51 2 2 2 3 4 5 5" xfId="27119" xr:uid="{00000000-0005-0000-0000-000058570000}"/>
    <cellStyle name="Normal 51 2 2 2 3 4 6" xfId="4286" xr:uid="{00000000-0005-0000-0000-000059570000}"/>
    <cellStyle name="Normal 51 2 2 2 3 4 6 2" xfId="16062" xr:uid="{00000000-0005-0000-0000-00005A570000}"/>
    <cellStyle name="Normal 51 2 2 2 3 4 6 2 2" xfId="39631" xr:uid="{00000000-0005-0000-0000-00005B570000}"/>
    <cellStyle name="Normal 51 2 2 2 3 4 6 3" xfId="10174" xr:uid="{00000000-0005-0000-0000-00005C570000}"/>
    <cellStyle name="Normal 51 2 2 2 3 4 6 3 2" xfId="33743" xr:uid="{00000000-0005-0000-0000-00005D570000}"/>
    <cellStyle name="Normal 51 2 2 2 3 4 6 4" xfId="21950" xr:uid="{00000000-0005-0000-0000-00005E570000}"/>
    <cellStyle name="Normal 51 2 2 2 3 4 6 5" xfId="27855" xr:uid="{00000000-0005-0000-0000-00005F570000}"/>
    <cellStyle name="Normal 51 2 2 2 3 4 7" xfId="5022" xr:uid="{00000000-0005-0000-0000-000060570000}"/>
    <cellStyle name="Normal 51 2 2 2 3 4 7 2" xfId="16798" xr:uid="{00000000-0005-0000-0000-000061570000}"/>
    <cellStyle name="Normal 51 2 2 2 3 4 7 2 2" xfId="40367" xr:uid="{00000000-0005-0000-0000-000062570000}"/>
    <cellStyle name="Normal 51 2 2 2 3 4 7 3" xfId="10910" xr:uid="{00000000-0005-0000-0000-000063570000}"/>
    <cellStyle name="Normal 51 2 2 2 3 4 7 3 2" xfId="34479" xr:uid="{00000000-0005-0000-0000-000064570000}"/>
    <cellStyle name="Normal 51 2 2 2 3 4 7 4" xfId="22686" xr:uid="{00000000-0005-0000-0000-000065570000}"/>
    <cellStyle name="Normal 51 2 2 2 3 4 7 5" xfId="28591" xr:uid="{00000000-0005-0000-0000-000066570000}"/>
    <cellStyle name="Normal 51 2 2 2 3 4 8" xfId="5758" xr:uid="{00000000-0005-0000-0000-000067570000}"/>
    <cellStyle name="Normal 51 2 2 2 3 4 8 2" xfId="17534" xr:uid="{00000000-0005-0000-0000-000068570000}"/>
    <cellStyle name="Normal 51 2 2 2 3 4 8 2 2" xfId="41103" xr:uid="{00000000-0005-0000-0000-000069570000}"/>
    <cellStyle name="Normal 51 2 2 2 3 4 8 3" xfId="11646" xr:uid="{00000000-0005-0000-0000-00006A570000}"/>
    <cellStyle name="Normal 51 2 2 2 3 4 8 3 2" xfId="35215" xr:uid="{00000000-0005-0000-0000-00006B570000}"/>
    <cellStyle name="Normal 51 2 2 2 3 4 8 4" xfId="23422" xr:uid="{00000000-0005-0000-0000-00006C570000}"/>
    <cellStyle name="Normal 51 2 2 2 3 4 8 5" xfId="29327" xr:uid="{00000000-0005-0000-0000-00006D570000}"/>
    <cellStyle name="Normal 51 2 2 2 3 4 9" xfId="12382" xr:uid="{00000000-0005-0000-0000-00006E570000}"/>
    <cellStyle name="Normal 51 2 2 2 3 4 9 2" xfId="35951" xr:uid="{00000000-0005-0000-0000-00006F570000}"/>
    <cellStyle name="Normal 51 2 2 2 3 5" xfId="1079" xr:uid="{00000000-0005-0000-0000-000070570000}"/>
    <cellStyle name="Normal 51 2 2 2 3 5 2" xfId="12858" xr:uid="{00000000-0005-0000-0000-000071570000}"/>
    <cellStyle name="Normal 51 2 2 2 3 5 2 2" xfId="36427" xr:uid="{00000000-0005-0000-0000-000072570000}"/>
    <cellStyle name="Normal 51 2 2 2 3 5 3" xfId="6970" xr:uid="{00000000-0005-0000-0000-000073570000}"/>
    <cellStyle name="Normal 51 2 2 2 3 5 3 2" xfId="30539" xr:uid="{00000000-0005-0000-0000-000074570000}"/>
    <cellStyle name="Normal 51 2 2 2 3 5 4" xfId="18746" xr:uid="{00000000-0005-0000-0000-000075570000}"/>
    <cellStyle name="Normal 51 2 2 2 3 5 5" xfId="24651" xr:uid="{00000000-0005-0000-0000-000076570000}"/>
    <cellStyle name="Normal 51 2 2 2 3 6" xfId="1818" xr:uid="{00000000-0005-0000-0000-000077570000}"/>
    <cellStyle name="Normal 51 2 2 2 3 6 2" xfId="13594" xr:uid="{00000000-0005-0000-0000-000078570000}"/>
    <cellStyle name="Normal 51 2 2 2 3 6 2 2" xfId="37163" xr:uid="{00000000-0005-0000-0000-000079570000}"/>
    <cellStyle name="Normal 51 2 2 2 3 6 3" xfId="7706" xr:uid="{00000000-0005-0000-0000-00007A570000}"/>
    <cellStyle name="Normal 51 2 2 2 3 6 3 2" xfId="31275" xr:uid="{00000000-0005-0000-0000-00007B570000}"/>
    <cellStyle name="Normal 51 2 2 2 3 6 4" xfId="19482" xr:uid="{00000000-0005-0000-0000-00007C570000}"/>
    <cellStyle name="Normal 51 2 2 2 3 6 5" xfId="25387" xr:uid="{00000000-0005-0000-0000-00007D570000}"/>
    <cellStyle name="Normal 51 2 2 2 3 7" xfId="2554" xr:uid="{00000000-0005-0000-0000-00007E570000}"/>
    <cellStyle name="Normal 51 2 2 2 3 7 2" xfId="14330" xr:uid="{00000000-0005-0000-0000-00007F570000}"/>
    <cellStyle name="Normal 51 2 2 2 3 7 2 2" xfId="37899" xr:uid="{00000000-0005-0000-0000-000080570000}"/>
    <cellStyle name="Normal 51 2 2 2 3 7 3" xfId="8442" xr:uid="{00000000-0005-0000-0000-000081570000}"/>
    <cellStyle name="Normal 51 2 2 2 3 7 3 2" xfId="32011" xr:uid="{00000000-0005-0000-0000-000082570000}"/>
    <cellStyle name="Normal 51 2 2 2 3 7 4" xfId="20218" xr:uid="{00000000-0005-0000-0000-000083570000}"/>
    <cellStyle name="Normal 51 2 2 2 3 7 5" xfId="26123" xr:uid="{00000000-0005-0000-0000-000084570000}"/>
    <cellStyle name="Normal 51 2 2 2 3 8" xfId="3290" xr:uid="{00000000-0005-0000-0000-000085570000}"/>
    <cellStyle name="Normal 51 2 2 2 3 8 2" xfId="15066" xr:uid="{00000000-0005-0000-0000-000086570000}"/>
    <cellStyle name="Normal 51 2 2 2 3 8 2 2" xfId="38635" xr:uid="{00000000-0005-0000-0000-000087570000}"/>
    <cellStyle name="Normal 51 2 2 2 3 8 3" xfId="9178" xr:uid="{00000000-0005-0000-0000-000088570000}"/>
    <cellStyle name="Normal 51 2 2 2 3 8 3 2" xfId="32747" xr:uid="{00000000-0005-0000-0000-000089570000}"/>
    <cellStyle name="Normal 51 2 2 2 3 8 4" xfId="20954" xr:uid="{00000000-0005-0000-0000-00008A570000}"/>
    <cellStyle name="Normal 51 2 2 2 3 8 5" xfId="26859" xr:uid="{00000000-0005-0000-0000-00008B570000}"/>
    <cellStyle name="Normal 51 2 2 2 3 9" xfId="4026" xr:uid="{00000000-0005-0000-0000-00008C570000}"/>
    <cellStyle name="Normal 51 2 2 2 3 9 2" xfId="15802" xr:uid="{00000000-0005-0000-0000-00008D570000}"/>
    <cellStyle name="Normal 51 2 2 2 3 9 2 2" xfId="39371" xr:uid="{00000000-0005-0000-0000-00008E570000}"/>
    <cellStyle name="Normal 51 2 2 2 3 9 3" xfId="9914" xr:uid="{00000000-0005-0000-0000-00008F570000}"/>
    <cellStyle name="Normal 51 2 2 2 3 9 3 2" xfId="33483" xr:uid="{00000000-0005-0000-0000-000090570000}"/>
    <cellStyle name="Normal 51 2 2 2 3 9 4" xfId="21690" xr:uid="{00000000-0005-0000-0000-000091570000}"/>
    <cellStyle name="Normal 51 2 2 2 3 9 5" xfId="27595" xr:uid="{00000000-0005-0000-0000-000092570000}"/>
    <cellStyle name="Normal 51 2 2 2 4" xfId="258" xr:uid="{00000000-0005-0000-0000-000093570000}"/>
    <cellStyle name="Normal 51 2 2 2 4 10" xfId="4714" xr:uid="{00000000-0005-0000-0000-000094570000}"/>
    <cellStyle name="Normal 51 2 2 2 4 10 2" xfId="16490" xr:uid="{00000000-0005-0000-0000-000095570000}"/>
    <cellStyle name="Normal 51 2 2 2 4 10 2 2" xfId="40059" xr:uid="{00000000-0005-0000-0000-000096570000}"/>
    <cellStyle name="Normal 51 2 2 2 4 10 3" xfId="10602" xr:uid="{00000000-0005-0000-0000-000097570000}"/>
    <cellStyle name="Normal 51 2 2 2 4 10 3 2" xfId="34171" xr:uid="{00000000-0005-0000-0000-000098570000}"/>
    <cellStyle name="Normal 51 2 2 2 4 10 4" xfId="22378" xr:uid="{00000000-0005-0000-0000-000099570000}"/>
    <cellStyle name="Normal 51 2 2 2 4 10 5" xfId="28283" xr:uid="{00000000-0005-0000-0000-00009A570000}"/>
    <cellStyle name="Normal 51 2 2 2 4 11" xfId="5450" xr:uid="{00000000-0005-0000-0000-00009B570000}"/>
    <cellStyle name="Normal 51 2 2 2 4 11 2" xfId="17226" xr:uid="{00000000-0005-0000-0000-00009C570000}"/>
    <cellStyle name="Normal 51 2 2 2 4 11 2 2" xfId="40795" xr:uid="{00000000-0005-0000-0000-00009D570000}"/>
    <cellStyle name="Normal 51 2 2 2 4 11 3" xfId="11338" xr:uid="{00000000-0005-0000-0000-00009E570000}"/>
    <cellStyle name="Normal 51 2 2 2 4 11 3 2" xfId="34907" xr:uid="{00000000-0005-0000-0000-00009F570000}"/>
    <cellStyle name="Normal 51 2 2 2 4 11 4" xfId="23114" xr:uid="{00000000-0005-0000-0000-0000A0570000}"/>
    <cellStyle name="Normal 51 2 2 2 4 11 5" xfId="29019" xr:uid="{00000000-0005-0000-0000-0000A1570000}"/>
    <cellStyle name="Normal 51 2 2 2 4 12" xfId="12074" xr:uid="{00000000-0005-0000-0000-0000A2570000}"/>
    <cellStyle name="Normal 51 2 2 2 4 12 2" xfId="35643" xr:uid="{00000000-0005-0000-0000-0000A3570000}"/>
    <cellStyle name="Normal 51 2 2 2 4 13" xfId="6186" xr:uid="{00000000-0005-0000-0000-0000A4570000}"/>
    <cellStyle name="Normal 51 2 2 2 4 13 2" xfId="29755" xr:uid="{00000000-0005-0000-0000-0000A5570000}"/>
    <cellStyle name="Normal 51 2 2 2 4 14" xfId="17962" xr:uid="{00000000-0005-0000-0000-0000A6570000}"/>
    <cellStyle name="Normal 51 2 2 2 4 15" xfId="23867" xr:uid="{00000000-0005-0000-0000-0000A7570000}"/>
    <cellStyle name="Normal 51 2 2 2 4 16" xfId="41531" xr:uid="{00000000-0005-0000-0000-0000A8570000}"/>
    <cellStyle name="Normal 51 2 2 2 4 2" xfId="430" xr:uid="{00000000-0005-0000-0000-0000A9570000}"/>
    <cellStyle name="Normal 51 2 2 2 4 2 10" xfId="12234" xr:uid="{00000000-0005-0000-0000-0000AA570000}"/>
    <cellStyle name="Normal 51 2 2 2 4 2 10 2" xfId="35803" xr:uid="{00000000-0005-0000-0000-0000AB570000}"/>
    <cellStyle name="Normal 51 2 2 2 4 2 11" xfId="6346" xr:uid="{00000000-0005-0000-0000-0000AC570000}"/>
    <cellStyle name="Normal 51 2 2 2 4 2 11 2" xfId="29915" xr:uid="{00000000-0005-0000-0000-0000AD570000}"/>
    <cellStyle name="Normal 51 2 2 2 4 2 12" xfId="18122" xr:uid="{00000000-0005-0000-0000-0000AE570000}"/>
    <cellStyle name="Normal 51 2 2 2 4 2 13" xfId="24027" xr:uid="{00000000-0005-0000-0000-0000AF570000}"/>
    <cellStyle name="Normal 51 2 2 2 4 2 14" xfId="41691" xr:uid="{00000000-0005-0000-0000-0000B0570000}"/>
    <cellStyle name="Normal 51 2 2 2 4 2 2" xfId="875" xr:uid="{00000000-0005-0000-0000-0000B1570000}"/>
    <cellStyle name="Normal 51 2 2 2 4 2 2 10" xfId="6788" xr:uid="{00000000-0005-0000-0000-0000B2570000}"/>
    <cellStyle name="Normal 51 2 2 2 4 2 2 10 2" xfId="30357" xr:uid="{00000000-0005-0000-0000-0000B3570000}"/>
    <cellStyle name="Normal 51 2 2 2 4 2 2 11" xfId="18564" xr:uid="{00000000-0005-0000-0000-0000B4570000}"/>
    <cellStyle name="Normal 51 2 2 2 4 2 2 12" xfId="24469" xr:uid="{00000000-0005-0000-0000-0000B5570000}"/>
    <cellStyle name="Normal 51 2 2 2 4 2 2 13" xfId="42133" xr:uid="{00000000-0005-0000-0000-0000B6570000}"/>
    <cellStyle name="Normal 51 2 2 2 4 2 2 2" xfId="1635" xr:uid="{00000000-0005-0000-0000-0000B7570000}"/>
    <cellStyle name="Normal 51 2 2 2 4 2 2 2 2" xfId="13412" xr:uid="{00000000-0005-0000-0000-0000B8570000}"/>
    <cellStyle name="Normal 51 2 2 2 4 2 2 2 2 2" xfId="36981" xr:uid="{00000000-0005-0000-0000-0000B9570000}"/>
    <cellStyle name="Normal 51 2 2 2 4 2 2 2 3" xfId="7524" xr:uid="{00000000-0005-0000-0000-0000BA570000}"/>
    <cellStyle name="Normal 51 2 2 2 4 2 2 2 3 2" xfId="31093" xr:uid="{00000000-0005-0000-0000-0000BB570000}"/>
    <cellStyle name="Normal 51 2 2 2 4 2 2 2 4" xfId="19300" xr:uid="{00000000-0005-0000-0000-0000BC570000}"/>
    <cellStyle name="Normal 51 2 2 2 4 2 2 2 5" xfId="25205" xr:uid="{00000000-0005-0000-0000-0000BD570000}"/>
    <cellStyle name="Normal 51 2 2 2 4 2 2 3" xfId="2372" xr:uid="{00000000-0005-0000-0000-0000BE570000}"/>
    <cellStyle name="Normal 51 2 2 2 4 2 2 3 2" xfId="14148" xr:uid="{00000000-0005-0000-0000-0000BF570000}"/>
    <cellStyle name="Normal 51 2 2 2 4 2 2 3 2 2" xfId="37717" xr:uid="{00000000-0005-0000-0000-0000C0570000}"/>
    <cellStyle name="Normal 51 2 2 2 4 2 2 3 3" xfId="8260" xr:uid="{00000000-0005-0000-0000-0000C1570000}"/>
    <cellStyle name="Normal 51 2 2 2 4 2 2 3 3 2" xfId="31829" xr:uid="{00000000-0005-0000-0000-0000C2570000}"/>
    <cellStyle name="Normal 51 2 2 2 4 2 2 3 4" xfId="20036" xr:uid="{00000000-0005-0000-0000-0000C3570000}"/>
    <cellStyle name="Normal 51 2 2 2 4 2 2 3 5" xfId="25941" xr:uid="{00000000-0005-0000-0000-0000C4570000}"/>
    <cellStyle name="Normal 51 2 2 2 4 2 2 4" xfId="3108" xr:uid="{00000000-0005-0000-0000-0000C5570000}"/>
    <cellStyle name="Normal 51 2 2 2 4 2 2 4 2" xfId="14884" xr:uid="{00000000-0005-0000-0000-0000C6570000}"/>
    <cellStyle name="Normal 51 2 2 2 4 2 2 4 2 2" xfId="38453" xr:uid="{00000000-0005-0000-0000-0000C7570000}"/>
    <cellStyle name="Normal 51 2 2 2 4 2 2 4 3" xfId="8996" xr:uid="{00000000-0005-0000-0000-0000C8570000}"/>
    <cellStyle name="Normal 51 2 2 2 4 2 2 4 3 2" xfId="32565" xr:uid="{00000000-0005-0000-0000-0000C9570000}"/>
    <cellStyle name="Normal 51 2 2 2 4 2 2 4 4" xfId="20772" xr:uid="{00000000-0005-0000-0000-0000CA570000}"/>
    <cellStyle name="Normal 51 2 2 2 4 2 2 4 5" xfId="26677" xr:uid="{00000000-0005-0000-0000-0000CB570000}"/>
    <cellStyle name="Normal 51 2 2 2 4 2 2 5" xfId="3844" xr:uid="{00000000-0005-0000-0000-0000CC570000}"/>
    <cellStyle name="Normal 51 2 2 2 4 2 2 5 2" xfId="15620" xr:uid="{00000000-0005-0000-0000-0000CD570000}"/>
    <cellStyle name="Normal 51 2 2 2 4 2 2 5 2 2" xfId="39189" xr:uid="{00000000-0005-0000-0000-0000CE570000}"/>
    <cellStyle name="Normal 51 2 2 2 4 2 2 5 3" xfId="9732" xr:uid="{00000000-0005-0000-0000-0000CF570000}"/>
    <cellStyle name="Normal 51 2 2 2 4 2 2 5 3 2" xfId="33301" xr:uid="{00000000-0005-0000-0000-0000D0570000}"/>
    <cellStyle name="Normal 51 2 2 2 4 2 2 5 4" xfId="21508" xr:uid="{00000000-0005-0000-0000-0000D1570000}"/>
    <cellStyle name="Normal 51 2 2 2 4 2 2 5 5" xfId="27413" xr:uid="{00000000-0005-0000-0000-0000D2570000}"/>
    <cellStyle name="Normal 51 2 2 2 4 2 2 6" xfId="4580" xr:uid="{00000000-0005-0000-0000-0000D3570000}"/>
    <cellStyle name="Normal 51 2 2 2 4 2 2 6 2" xfId="16356" xr:uid="{00000000-0005-0000-0000-0000D4570000}"/>
    <cellStyle name="Normal 51 2 2 2 4 2 2 6 2 2" xfId="39925" xr:uid="{00000000-0005-0000-0000-0000D5570000}"/>
    <cellStyle name="Normal 51 2 2 2 4 2 2 6 3" xfId="10468" xr:uid="{00000000-0005-0000-0000-0000D6570000}"/>
    <cellStyle name="Normal 51 2 2 2 4 2 2 6 3 2" xfId="34037" xr:uid="{00000000-0005-0000-0000-0000D7570000}"/>
    <cellStyle name="Normal 51 2 2 2 4 2 2 6 4" xfId="22244" xr:uid="{00000000-0005-0000-0000-0000D8570000}"/>
    <cellStyle name="Normal 51 2 2 2 4 2 2 6 5" xfId="28149" xr:uid="{00000000-0005-0000-0000-0000D9570000}"/>
    <cellStyle name="Normal 51 2 2 2 4 2 2 7" xfId="5316" xr:uid="{00000000-0005-0000-0000-0000DA570000}"/>
    <cellStyle name="Normal 51 2 2 2 4 2 2 7 2" xfId="17092" xr:uid="{00000000-0005-0000-0000-0000DB570000}"/>
    <cellStyle name="Normal 51 2 2 2 4 2 2 7 2 2" xfId="40661" xr:uid="{00000000-0005-0000-0000-0000DC570000}"/>
    <cellStyle name="Normal 51 2 2 2 4 2 2 7 3" xfId="11204" xr:uid="{00000000-0005-0000-0000-0000DD570000}"/>
    <cellStyle name="Normal 51 2 2 2 4 2 2 7 3 2" xfId="34773" xr:uid="{00000000-0005-0000-0000-0000DE570000}"/>
    <cellStyle name="Normal 51 2 2 2 4 2 2 7 4" xfId="22980" xr:uid="{00000000-0005-0000-0000-0000DF570000}"/>
    <cellStyle name="Normal 51 2 2 2 4 2 2 7 5" xfId="28885" xr:uid="{00000000-0005-0000-0000-0000E0570000}"/>
    <cellStyle name="Normal 51 2 2 2 4 2 2 8" xfId="6052" xr:uid="{00000000-0005-0000-0000-0000E1570000}"/>
    <cellStyle name="Normal 51 2 2 2 4 2 2 8 2" xfId="17828" xr:uid="{00000000-0005-0000-0000-0000E2570000}"/>
    <cellStyle name="Normal 51 2 2 2 4 2 2 8 2 2" xfId="41397" xr:uid="{00000000-0005-0000-0000-0000E3570000}"/>
    <cellStyle name="Normal 51 2 2 2 4 2 2 8 3" xfId="11940" xr:uid="{00000000-0005-0000-0000-0000E4570000}"/>
    <cellStyle name="Normal 51 2 2 2 4 2 2 8 3 2" xfId="35509" xr:uid="{00000000-0005-0000-0000-0000E5570000}"/>
    <cellStyle name="Normal 51 2 2 2 4 2 2 8 4" xfId="23716" xr:uid="{00000000-0005-0000-0000-0000E6570000}"/>
    <cellStyle name="Normal 51 2 2 2 4 2 2 8 5" xfId="29621" xr:uid="{00000000-0005-0000-0000-0000E7570000}"/>
    <cellStyle name="Normal 51 2 2 2 4 2 2 9" xfId="12676" xr:uid="{00000000-0005-0000-0000-0000E8570000}"/>
    <cellStyle name="Normal 51 2 2 2 4 2 2 9 2" xfId="36245" xr:uid="{00000000-0005-0000-0000-0000E9570000}"/>
    <cellStyle name="Normal 51 2 2 2 4 2 3" xfId="1192" xr:uid="{00000000-0005-0000-0000-0000EA570000}"/>
    <cellStyle name="Normal 51 2 2 2 4 2 3 2" xfId="12970" xr:uid="{00000000-0005-0000-0000-0000EB570000}"/>
    <cellStyle name="Normal 51 2 2 2 4 2 3 2 2" xfId="36539" xr:uid="{00000000-0005-0000-0000-0000EC570000}"/>
    <cellStyle name="Normal 51 2 2 2 4 2 3 3" xfId="7082" xr:uid="{00000000-0005-0000-0000-0000ED570000}"/>
    <cellStyle name="Normal 51 2 2 2 4 2 3 3 2" xfId="30651" xr:uid="{00000000-0005-0000-0000-0000EE570000}"/>
    <cellStyle name="Normal 51 2 2 2 4 2 3 4" xfId="18858" xr:uid="{00000000-0005-0000-0000-0000EF570000}"/>
    <cellStyle name="Normal 51 2 2 2 4 2 3 5" xfId="24763" xr:uid="{00000000-0005-0000-0000-0000F0570000}"/>
    <cellStyle name="Normal 51 2 2 2 4 2 4" xfId="1930" xr:uid="{00000000-0005-0000-0000-0000F1570000}"/>
    <cellStyle name="Normal 51 2 2 2 4 2 4 2" xfId="13706" xr:uid="{00000000-0005-0000-0000-0000F2570000}"/>
    <cellStyle name="Normal 51 2 2 2 4 2 4 2 2" xfId="37275" xr:uid="{00000000-0005-0000-0000-0000F3570000}"/>
    <cellStyle name="Normal 51 2 2 2 4 2 4 3" xfId="7818" xr:uid="{00000000-0005-0000-0000-0000F4570000}"/>
    <cellStyle name="Normal 51 2 2 2 4 2 4 3 2" xfId="31387" xr:uid="{00000000-0005-0000-0000-0000F5570000}"/>
    <cellStyle name="Normal 51 2 2 2 4 2 4 4" xfId="19594" xr:uid="{00000000-0005-0000-0000-0000F6570000}"/>
    <cellStyle name="Normal 51 2 2 2 4 2 4 5" xfId="25499" xr:uid="{00000000-0005-0000-0000-0000F7570000}"/>
    <cellStyle name="Normal 51 2 2 2 4 2 5" xfId="2666" xr:uid="{00000000-0005-0000-0000-0000F8570000}"/>
    <cellStyle name="Normal 51 2 2 2 4 2 5 2" xfId="14442" xr:uid="{00000000-0005-0000-0000-0000F9570000}"/>
    <cellStyle name="Normal 51 2 2 2 4 2 5 2 2" xfId="38011" xr:uid="{00000000-0005-0000-0000-0000FA570000}"/>
    <cellStyle name="Normal 51 2 2 2 4 2 5 3" xfId="8554" xr:uid="{00000000-0005-0000-0000-0000FB570000}"/>
    <cellStyle name="Normal 51 2 2 2 4 2 5 3 2" xfId="32123" xr:uid="{00000000-0005-0000-0000-0000FC570000}"/>
    <cellStyle name="Normal 51 2 2 2 4 2 5 4" xfId="20330" xr:uid="{00000000-0005-0000-0000-0000FD570000}"/>
    <cellStyle name="Normal 51 2 2 2 4 2 5 5" xfId="26235" xr:uid="{00000000-0005-0000-0000-0000FE570000}"/>
    <cellStyle name="Normal 51 2 2 2 4 2 6" xfId="3402" xr:uid="{00000000-0005-0000-0000-0000FF570000}"/>
    <cellStyle name="Normal 51 2 2 2 4 2 6 2" xfId="15178" xr:uid="{00000000-0005-0000-0000-000000580000}"/>
    <cellStyle name="Normal 51 2 2 2 4 2 6 2 2" xfId="38747" xr:uid="{00000000-0005-0000-0000-000001580000}"/>
    <cellStyle name="Normal 51 2 2 2 4 2 6 3" xfId="9290" xr:uid="{00000000-0005-0000-0000-000002580000}"/>
    <cellStyle name="Normal 51 2 2 2 4 2 6 3 2" xfId="32859" xr:uid="{00000000-0005-0000-0000-000003580000}"/>
    <cellStyle name="Normal 51 2 2 2 4 2 6 4" xfId="21066" xr:uid="{00000000-0005-0000-0000-000004580000}"/>
    <cellStyle name="Normal 51 2 2 2 4 2 6 5" xfId="26971" xr:uid="{00000000-0005-0000-0000-000005580000}"/>
    <cellStyle name="Normal 51 2 2 2 4 2 7" xfId="4138" xr:uid="{00000000-0005-0000-0000-000006580000}"/>
    <cellStyle name="Normal 51 2 2 2 4 2 7 2" xfId="15914" xr:uid="{00000000-0005-0000-0000-000007580000}"/>
    <cellStyle name="Normal 51 2 2 2 4 2 7 2 2" xfId="39483" xr:uid="{00000000-0005-0000-0000-000008580000}"/>
    <cellStyle name="Normal 51 2 2 2 4 2 7 3" xfId="10026" xr:uid="{00000000-0005-0000-0000-000009580000}"/>
    <cellStyle name="Normal 51 2 2 2 4 2 7 3 2" xfId="33595" xr:uid="{00000000-0005-0000-0000-00000A580000}"/>
    <cellStyle name="Normal 51 2 2 2 4 2 7 4" xfId="21802" xr:uid="{00000000-0005-0000-0000-00000B580000}"/>
    <cellStyle name="Normal 51 2 2 2 4 2 7 5" xfId="27707" xr:uid="{00000000-0005-0000-0000-00000C580000}"/>
    <cellStyle name="Normal 51 2 2 2 4 2 8" xfId="4874" xr:uid="{00000000-0005-0000-0000-00000D580000}"/>
    <cellStyle name="Normal 51 2 2 2 4 2 8 2" xfId="16650" xr:uid="{00000000-0005-0000-0000-00000E580000}"/>
    <cellStyle name="Normal 51 2 2 2 4 2 8 2 2" xfId="40219" xr:uid="{00000000-0005-0000-0000-00000F580000}"/>
    <cellStyle name="Normal 51 2 2 2 4 2 8 3" xfId="10762" xr:uid="{00000000-0005-0000-0000-000010580000}"/>
    <cellStyle name="Normal 51 2 2 2 4 2 8 3 2" xfId="34331" xr:uid="{00000000-0005-0000-0000-000011580000}"/>
    <cellStyle name="Normal 51 2 2 2 4 2 8 4" xfId="22538" xr:uid="{00000000-0005-0000-0000-000012580000}"/>
    <cellStyle name="Normal 51 2 2 2 4 2 8 5" xfId="28443" xr:uid="{00000000-0005-0000-0000-000013580000}"/>
    <cellStyle name="Normal 51 2 2 2 4 2 9" xfId="5610" xr:uid="{00000000-0005-0000-0000-000014580000}"/>
    <cellStyle name="Normal 51 2 2 2 4 2 9 2" xfId="17386" xr:uid="{00000000-0005-0000-0000-000015580000}"/>
    <cellStyle name="Normal 51 2 2 2 4 2 9 2 2" xfId="40955" xr:uid="{00000000-0005-0000-0000-000016580000}"/>
    <cellStyle name="Normal 51 2 2 2 4 2 9 3" xfId="11498" xr:uid="{00000000-0005-0000-0000-000017580000}"/>
    <cellStyle name="Normal 51 2 2 2 4 2 9 3 2" xfId="35067" xr:uid="{00000000-0005-0000-0000-000018580000}"/>
    <cellStyle name="Normal 51 2 2 2 4 2 9 4" xfId="23274" xr:uid="{00000000-0005-0000-0000-000019580000}"/>
    <cellStyle name="Normal 51 2 2 2 4 2 9 5" xfId="29179" xr:uid="{00000000-0005-0000-0000-00001A580000}"/>
    <cellStyle name="Normal 51 2 2 2 4 3" xfId="714" xr:uid="{00000000-0005-0000-0000-00001B580000}"/>
    <cellStyle name="Normal 51 2 2 2 4 3 10" xfId="6628" xr:uid="{00000000-0005-0000-0000-00001C580000}"/>
    <cellStyle name="Normal 51 2 2 2 4 3 10 2" xfId="30197" xr:uid="{00000000-0005-0000-0000-00001D580000}"/>
    <cellStyle name="Normal 51 2 2 2 4 3 11" xfId="18404" xr:uid="{00000000-0005-0000-0000-00001E580000}"/>
    <cellStyle name="Normal 51 2 2 2 4 3 12" xfId="24309" xr:uid="{00000000-0005-0000-0000-00001F580000}"/>
    <cellStyle name="Normal 51 2 2 2 4 3 13" xfId="41973" xr:uid="{00000000-0005-0000-0000-000020580000}"/>
    <cellStyle name="Normal 51 2 2 2 4 3 2" xfId="1475" xr:uid="{00000000-0005-0000-0000-000021580000}"/>
    <cellStyle name="Normal 51 2 2 2 4 3 2 2" xfId="13252" xr:uid="{00000000-0005-0000-0000-000022580000}"/>
    <cellStyle name="Normal 51 2 2 2 4 3 2 2 2" xfId="36821" xr:uid="{00000000-0005-0000-0000-000023580000}"/>
    <cellStyle name="Normal 51 2 2 2 4 3 2 3" xfId="7364" xr:uid="{00000000-0005-0000-0000-000024580000}"/>
    <cellStyle name="Normal 51 2 2 2 4 3 2 3 2" xfId="30933" xr:uid="{00000000-0005-0000-0000-000025580000}"/>
    <cellStyle name="Normal 51 2 2 2 4 3 2 4" xfId="19140" xr:uid="{00000000-0005-0000-0000-000026580000}"/>
    <cellStyle name="Normal 51 2 2 2 4 3 2 5" xfId="25045" xr:uid="{00000000-0005-0000-0000-000027580000}"/>
    <cellStyle name="Normal 51 2 2 2 4 3 3" xfId="2212" xr:uid="{00000000-0005-0000-0000-000028580000}"/>
    <cellStyle name="Normal 51 2 2 2 4 3 3 2" xfId="13988" xr:uid="{00000000-0005-0000-0000-000029580000}"/>
    <cellStyle name="Normal 51 2 2 2 4 3 3 2 2" xfId="37557" xr:uid="{00000000-0005-0000-0000-00002A580000}"/>
    <cellStyle name="Normal 51 2 2 2 4 3 3 3" xfId="8100" xr:uid="{00000000-0005-0000-0000-00002B580000}"/>
    <cellStyle name="Normal 51 2 2 2 4 3 3 3 2" xfId="31669" xr:uid="{00000000-0005-0000-0000-00002C580000}"/>
    <cellStyle name="Normal 51 2 2 2 4 3 3 4" xfId="19876" xr:uid="{00000000-0005-0000-0000-00002D580000}"/>
    <cellStyle name="Normal 51 2 2 2 4 3 3 5" xfId="25781" xr:uid="{00000000-0005-0000-0000-00002E580000}"/>
    <cellStyle name="Normal 51 2 2 2 4 3 4" xfId="2948" xr:uid="{00000000-0005-0000-0000-00002F580000}"/>
    <cellStyle name="Normal 51 2 2 2 4 3 4 2" xfId="14724" xr:uid="{00000000-0005-0000-0000-000030580000}"/>
    <cellStyle name="Normal 51 2 2 2 4 3 4 2 2" xfId="38293" xr:uid="{00000000-0005-0000-0000-000031580000}"/>
    <cellStyle name="Normal 51 2 2 2 4 3 4 3" xfId="8836" xr:uid="{00000000-0005-0000-0000-000032580000}"/>
    <cellStyle name="Normal 51 2 2 2 4 3 4 3 2" xfId="32405" xr:uid="{00000000-0005-0000-0000-000033580000}"/>
    <cellStyle name="Normal 51 2 2 2 4 3 4 4" xfId="20612" xr:uid="{00000000-0005-0000-0000-000034580000}"/>
    <cellStyle name="Normal 51 2 2 2 4 3 4 5" xfId="26517" xr:uid="{00000000-0005-0000-0000-000035580000}"/>
    <cellStyle name="Normal 51 2 2 2 4 3 5" xfId="3684" xr:uid="{00000000-0005-0000-0000-000036580000}"/>
    <cellStyle name="Normal 51 2 2 2 4 3 5 2" xfId="15460" xr:uid="{00000000-0005-0000-0000-000037580000}"/>
    <cellStyle name="Normal 51 2 2 2 4 3 5 2 2" xfId="39029" xr:uid="{00000000-0005-0000-0000-000038580000}"/>
    <cellStyle name="Normal 51 2 2 2 4 3 5 3" xfId="9572" xr:uid="{00000000-0005-0000-0000-000039580000}"/>
    <cellStyle name="Normal 51 2 2 2 4 3 5 3 2" xfId="33141" xr:uid="{00000000-0005-0000-0000-00003A580000}"/>
    <cellStyle name="Normal 51 2 2 2 4 3 5 4" xfId="21348" xr:uid="{00000000-0005-0000-0000-00003B580000}"/>
    <cellStyle name="Normal 51 2 2 2 4 3 5 5" xfId="27253" xr:uid="{00000000-0005-0000-0000-00003C580000}"/>
    <cellStyle name="Normal 51 2 2 2 4 3 6" xfId="4420" xr:uid="{00000000-0005-0000-0000-00003D580000}"/>
    <cellStyle name="Normal 51 2 2 2 4 3 6 2" xfId="16196" xr:uid="{00000000-0005-0000-0000-00003E580000}"/>
    <cellStyle name="Normal 51 2 2 2 4 3 6 2 2" xfId="39765" xr:uid="{00000000-0005-0000-0000-00003F580000}"/>
    <cellStyle name="Normal 51 2 2 2 4 3 6 3" xfId="10308" xr:uid="{00000000-0005-0000-0000-000040580000}"/>
    <cellStyle name="Normal 51 2 2 2 4 3 6 3 2" xfId="33877" xr:uid="{00000000-0005-0000-0000-000041580000}"/>
    <cellStyle name="Normal 51 2 2 2 4 3 6 4" xfId="22084" xr:uid="{00000000-0005-0000-0000-000042580000}"/>
    <cellStyle name="Normal 51 2 2 2 4 3 6 5" xfId="27989" xr:uid="{00000000-0005-0000-0000-000043580000}"/>
    <cellStyle name="Normal 51 2 2 2 4 3 7" xfId="5156" xr:uid="{00000000-0005-0000-0000-000044580000}"/>
    <cellStyle name="Normal 51 2 2 2 4 3 7 2" xfId="16932" xr:uid="{00000000-0005-0000-0000-000045580000}"/>
    <cellStyle name="Normal 51 2 2 2 4 3 7 2 2" xfId="40501" xr:uid="{00000000-0005-0000-0000-000046580000}"/>
    <cellStyle name="Normal 51 2 2 2 4 3 7 3" xfId="11044" xr:uid="{00000000-0005-0000-0000-000047580000}"/>
    <cellStyle name="Normal 51 2 2 2 4 3 7 3 2" xfId="34613" xr:uid="{00000000-0005-0000-0000-000048580000}"/>
    <cellStyle name="Normal 51 2 2 2 4 3 7 4" xfId="22820" xr:uid="{00000000-0005-0000-0000-000049580000}"/>
    <cellStyle name="Normal 51 2 2 2 4 3 7 5" xfId="28725" xr:uid="{00000000-0005-0000-0000-00004A580000}"/>
    <cellStyle name="Normal 51 2 2 2 4 3 8" xfId="5892" xr:uid="{00000000-0005-0000-0000-00004B580000}"/>
    <cellStyle name="Normal 51 2 2 2 4 3 8 2" xfId="17668" xr:uid="{00000000-0005-0000-0000-00004C580000}"/>
    <cellStyle name="Normal 51 2 2 2 4 3 8 2 2" xfId="41237" xr:uid="{00000000-0005-0000-0000-00004D580000}"/>
    <cellStyle name="Normal 51 2 2 2 4 3 8 3" xfId="11780" xr:uid="{00000000-0005-0000-0000-00004E580000}"/>
    <cellStyle name="Normal 51 2 2 2 4 3 8 3 2" xfId="35349" xr:uid="{00000000-0005-0000-0000-00004F580000}"/>
    <cellStyle name="Normal 51 2 2 2 4 3 8 4" xfId="23556" xr:uid="{00000000-0005-0000-0000-000050580000}"/>
    <cellStyle name="Normal 51 2 2 2 4 3 8 5" xfId="29461" xr:uid="{00000000-0005-0000-0000-000051580000}"/>
    <cellStyle name="Normal 51 2 2 2 4 3 9" xfId="12516" xr:uid="{00000000-0005-0000-0000-000052580000}"/>
    <cellStyle name="Normal 51 2 2 2 4 3 9 2" xfId="36085" xr:uid="{00000000-0005-0000-0000-000053580000}"/>
    <cellStyle name="Normal 51 2 2 2 4 4" xfId="581" xr:uid="{00000000-0005-0000-0000-000054580000}"/>
    <cellStyle name="Normal 51 2 2 2 4 4 10" xfId="6495" xr:uid="{00000000-0005-0000-0000-000055580000}"/>
    <cellStyle name="Normal 51 2 2 2 4 4 10 2" xfId="30064" xr:uid="{00000000-0005-0000-0000-000056580000}"/>
    <cellStyle name="Normal 51 2 2 2 4 4 11" xfId="18271" xr:uid="{00000000-0005-0000-0000-000057580000}"/>
    <cellStyle name="Normal 51 2 2 2 4 4 12" xfId="24176" xr:uid="{00000000-0005-0000-0000-000058580000}"/>
    <cellStyle name="Normal 51 2 2 2 4 4 13" xfId="41840" xr:uid="{00000000-0005-0000-0000-000059580000}"/>
    <cellStyle name="Normal 51 2 2 2 4 4 2" xfId="1342" xr:uid="{00000000-0005-0000-0000-00005A580000}"/>
    <cellStyle name="Normal 51 2 2 2 4 4 2 2" xfId="13119" xr:uid="{00000000-0005-0000-0000-00005B580000}"/>
    <cellStyle name="Normal 51 2 2 2 4 4 2 2 2" xfId="36688" xr:uid="{00000000-0005-0000-0000-00005C580000}"/>
    <cellStyle name="Normal 51 2 2 2 4 4 2 3" xfId="7231" xr:uid="{00000000-0005-0000-0000-00005D580000}"/>
    <cellStyle name="Normal 51 2 2 2 4 4 2 3 2" xfId="30800" xr:uid="{00000000-0005-0000-0000-00005E580000}"/>
    <cellStyle name="Normal 51 2 2 2 4 4 2 4" xfId="19007" xr:uid="{00000000-0005-0000-0000-00005F580000}"/>
    <cellStyle name="Normal 51 2 2 2 4 4 2 5" xfId="24912" xr:uid="{00000000-0005-0000-0000-000060580000}"/>
    <cellStyle name="Normal 51 2 2 2 4 4 3" xfId="2079" xr:uid="{00000000-0005-0000-0000-000061580000}"/>
    <cellStyle name="Normal 51 2 2 2 4 4 3 2" xfId="13855" xr:uid="{00000000-0005-0000-0000-000062580000}"/>
    <cellStyle name="Normal 51 2 2 2 4 4 3 2 2" xfId="37424" xr:uid="{00000000-0005-0000-0000-000063580000}"/>
    <cellStyle name="Normal 51 2 2 2 4 4 3 3" xfId="7967" xr:uid="{00000000-0005-0000-0000-000064580000}"/>
    <cellStyle name="Normal 51 2 2 2 4 4 3 3 2" xfId="31536" xr:uid="{00000000-0005-0000-0000-000065580000}"/>
    <cellStyle name="Normal 51 2 2 2 4 4 3 4" xfId="19743" xr:uid="{00000000-0005-0000-0000-000066580000}"/>
    <cellStyle name="Normal 51 2 2 2 4 4 3 5" xfId="25648" xr:uid="{00000000-0005-0000-0000-000067580000}"/>
    <cellStyle name="Normal 51 2 2 2 4 4 4" xfId="2815" xr:uid="{00000000-0005-0000-0000-000068580000}"/>
    <cellStyle name="Normal 51 2 2 2 4 4 4 2" xfId="14591" xr:uid="{00000000-0005-0000-0000-000069580000}"/>
    <cellStyle name="Normal 51 2 2 2 4 4 4 2 2" xfId="38160" xr:uid="{00000000-0005-0000-0000-00006A580000}"/>
    <cellStyle name="Normal 51 2 2 2 4 4 4 3" xfId="8703" xr:uid="{00000000-0005-0000-0000-00006B580000}"/>
    <cellStyle name="Normal 51 2 2 2 4 4 4 3 2" xfId="32272" xr:uid="{00000000-0005-0000-0000-00006C580000}"/>
    <cellStyle name="Normal 51 2 2 2 4 4 4 4" xfId="20479" xr:uid="{00000000-0005-0000-0000-00006D580000}"/>
    <cellStyle name="Normal 51 2 2 2 4 4 4 5" xfId="26384" xr:uid="{00000000-0005-0000-0000-00006E580000}"/>
    <cellStyle name="Normal 51 2 2 2 4 4 5" xfId="3551" xr:uid="{00000000-0005-0000-0000-00006F580000}"/>
    <cellStyle name="Normal 51 2 2 2 4 4 5 2" xfId="15327" xr:uid="{00000000-0005-0000-0000-000070580000}"/>
    <cellStyle name="Normal 51 2 2 2 4 4 5 2 2" xfId="38896" xr:uid="{00000000-0005-0000-0000-000071580000}"/>
    <cellStyle name="Normal 51 2 2 2 4 4 5 3" xfId="9439" xr:uid="{00000000-0005-0000-0000-000072580000}"/>
    <cellStyle name="Normal 51 2 2 2 4 4 5 3 2" xfId="33008" xr:uid="{00000000-0005-0000-0000-000073580000}"/>
    <cellStyle name="Normal 51 2 2 2 4 4 5 4" xfId="21215" xr:uid="{00000000-0005-0000-0000-000074580000}"/>
    <cellStyle name="Normal 51 2 2 2 4 4 5 5" xfId="27120" xr:uid="{00000000-0005-0000-0000-000075580000}"/>
    <cellStyle name="Normal 51 2 2 2 4 4 6" xfId="4287" xr:uid="{00000000-0005-0000-0000-000076580000}"/>
    <cellStyle name="Normal 51 2 2 2 4 4 6 2" xfId="16063" xr:uid="{00000000-0005-0000-0000-000077580000}"/>
    <cellStyle name="Normal 51 2 2 2 4 4 6 2 2" xfId="39632" xr:uid="{00000000-0005-0000-0000-000078580000}"/>
    <cellStyle name="Normal 51 2 2 2 4 4 6 3" xfId="10175" xr:uid="{00000000-0005-0000-0000-000079580000}"/>
    <cellStyle name="Normal 51 2 2 2 4 4 6 3 2" xfId="33744" xr:uid="{00000000-0005-0000-0000-00007A580000}"/>
    <cellStyle name="Normal 51 2 2 2 4 4 6 4" xfId="21951" xr:uid="{00000000-0005-0000-0000-00007B580000}"/>
    <cellStyle name="Normal 51 2 2 2 4 4 6 5" xfId="27856" xr:uid="{00000000-0005-0000-0000-00007C580000}"/>
    <cellStyle name="Normal 51 2 2 2 4 4 7" xfId="5023" xr:uid="{00000000-0005-0000-0000-00007D580000}"/>
    <cellStyle name="Normal 51 2 2 2 4 4 7 2" xfId="16799" xr:uid="{00000000-0005-0000-0000-00007E580000}"/>
    <cellStyle name="Normal 51 2 2 2 4 4 7 2 2" xfId="40368" xr:uid="{00000000-0005-0000-0000-00007F580000}"/>
    <cellStyle name="Normal 51 2 2 2 4 4 7 3" xfId="10911" xr:uid="{00000000-0005-0000-0000-000080580000}"/>
    <cellStyle name="Normal 51 2 2 2 4 4 7 3 2" xfId="34480" xr:uid="{00000000-0005-0000-0000-000081580000}"/>
    <cellStyle name="Normal 51 2 2 2 4 4 7 4" xfId="22687" xr:uid="{00000000-0005-0000-0000-000082580000}"/>
    <cellStyle name="Normal 51 2 2 2 4 4 7 5" xfId="28592" xr:uid="{00000000-0005-0000-0000-000083580000}"/>
    <cellStyle name="Normal 51 2 2 2 4 4 8" xfId="5759" xr:uid="{00000000-0005-0000-0000-000084580000}"/>
    <cellStyle name="Normal 51 2 2 2 4 4 8 2" xfId="17535" xr:uid="{00000000-0005-0000-0000-000085580000}"/>
    <cellStyle name="Normal 51 2 2 2 4 4 8 2 2" xfId="41104" xr:uid="{00000000-0005-0000-0000-000086580000}"/>
    <cellStyle name="Normal 51 2 2 2 4 4 8 3" xfId="11647" xr:uid="{00000000-0005-0000-0000-000087580000}"/>
    <cellStyle name="Normal 51 2 2 2 4 4 8 3 2" xfId="35216" xr:uid="{00000000-0005-0000-0000-000088580000}"/>
    <cellStyle name="Normal 51 2 2 2 4 4 8 4" xfId="23423" xr:uid="{00000000-0005-0000-0000-000089580000}"/>
    <cellStyle name="Normal 51 2 2 2 4 4 8 5" xfId="29328" xr:uid="{00000000-0005-0000-0000-00008A580000}"/>
    <cellStyle name="Normal 51 2 2 2 4 4 9" xfId="12383" xr:uid="{00000000-0005-0000-0000-00008B580000}"/>
    <cellStyle name="Normal 51 2 2 2 4 4 9 2" xfId="35952" xr:uid="{00000000-0005-0000-0000-00008C580000}"/>
    <cellStyle name="Normal 51 2 2 2 4 5" xfId="1031" xr:uid="{00000000-0005-0000-0000-00008D580000}"/>
    <cellStyle name="Normal 51 2 2 2 4 5 2" xfId="12810" xr:uid="{00000000-0005-0000-0000-00008E580000}"/>
    <cellStyle name="Normal 51 2 2 2 4 5 2 2" xfId="36379" xr:uid="{00000000-0005-0000-0000-00008F580000}"/>
    <cellStyle name="Normal 51 2 2 2 4 5 3" xfId="6922" xr:uid="{00000000-0005-0000-0000-000090580000}"/>
    <cellStyle name="Normal 51 2 2 2 4 5 3 2" xfId="30491" xr:uid="{00000000-0005-0000-0000-000091580000}"/>
    <cellStyle name="Normal 51 2 2 2 4 5 4" xfId="18698" xr:uid="{00000000-0005-0000-0000-000092580000}"/>
    <cellStyle name="Normal 51 2 2 2 4 5 5" xfId="24603" xr:uid="{00000000-0005-0000-0000-000093580000}"/>
    <cellStyle name="Normal 51 2 2 2 4 6" xfId="1770" xr:uid="{00000000-0005-0000-0000-000094580000}"/>
    <cellStyle name="Normal 51 2 2 2 4 6 2" xfId="13546" xr:uid="{00000000-0005-0000-0000-000095580000}"/>
    <cellStyle name="Normal 51 2 2 2 4 6 2 2" xfId="37115" xr:uid="{00000000-0005-0000-0000-000096580000}"/>
    <cellStyle name="Normal 51 2 2 2 4 6 3" xfId="7658" xr:uid="{00000000-0005-0000-0000-000097580000}"/>
    <cellStyle name="Normal 51 2 2 2 4 6 3 2" xfId="31227" xr:uid="{00000000-0005-0000-0000-000098580000}"/>
    <cellStyle name="Normal 51 2 2 2 4 6 4" xfId="19434" xr:uid="{00000000-0005-0000-0000-000099580000}"/>
    <cellStyle name="Normal 51 2 2 2 4 6 5" xfId="25339" xr:uid="{00000000-0005-0000-0000-00009A580000}"/>
    <cellStyle name="Normal 51 2 2 2 4 7" xfId="2506" xr:uid="{00000000-0005-0000-0000-00009B580000}"/>
    <cellStyle name="Normal 51 2 2 2 4 7 2" xfId="14282" xr:uid="{00000000-0005-0000-0000-00009C580000}"/>
    <cellStyle name="Normal 51 2 2 2 4 7 2 2" xfId="37851" xr:uid="{00000000-0005-0000-0000-00009D580000}"/>
    <cellStyle name="Normal 51 2 2 2 4 7 3" xfId="8394" xr:uid="{00000000-0005-0000-0000-00009E580000}"/>
    <cellStyle name="Normal 51 2 2 2 4 7 3 2" xfId="31963" xr:uid="{00000000-0005-0000-0000-00009F580000}"/>
    <cellStyle name="Normal 51 2 2 2 4 7 4" xfId="20170" xr:uid="{00000000-0005-0000-0000-0000A0580000}"/>
    <cellStyle name="Normal 51 2 2 2 4 7 5" xfId="26075" xr:uid="{00000000-0005-0000-0000-0000A1580000}"/>
    <cellStyle name="Normal 51 2 2 2 4 8" xfId="3242" xr:uid="{00000000-0005-0000-0000-0000A2580000}"/>
    <cellStyle name="Normal 51 2 2 2 4 8 2" xfId="15018" xr:uid="{00000000-0005-0000-0000-0000A3580000}"/>
    <cellStyle name="Normal 51 2 2 2 4 8 2 2" xfId="38587" xr:uid="{00000000-0005-0000-0000-0000A4580000}"/>
    <cellStyle name="Normal 51 2 2 2 4 8 3" xfId="9130" xr:uid="{00000000-0005-0000-0000-0000A5580000}"/>
    <cellStyle name="Normal 51 2 2 2 4 8 3 2" xfId="32699" xr:uid="{00000000-0005-0000-0000-0000A6580000}"/>
    <cellStyle name="Normal 51 2 2 2 4 8 4" xfId="20906" xr:uid="{00000000-0005-0000-0000-0000A7580000}"/>
    <cellStyle name="Normal 51 2 2 2 4 8 5" xfId="26811" xr:uid="{00000000-0005-0000-0000-0000A8580000}"/>
    <cellStyle name="Normal 51 2 2 2 4 9" xfId="3978" xr:uid="{00000000-0005-0000-0000-0000A9580000}"/>
    <cellStyle name="Normal 51 2 2 2 4 9 2" xfId="15754" xr:uid="{00000000-0005-0000-0000-0000AA580000}"/>
    <cellStyle name="Normal 51 2 2 2 4 9 2 2" xfId="39323" xr:uid="{00000000-0005-0000-0000-0000AB580000}"/>
    <cellStyle name="Normal 51 2 2 2 4 9 3" xfId="9866" xr:uid="{00000000-0005-0000-0000-0000AC580000}"/>
    <cellStyle name="Normal 51 2 2 2 4 9 3 2" xfId="33435" xr:uid="{00000000-0005-0000-0000-0000AD580000}"/>
    <cellStyle name="Normal 51 2 2 2 4 9 4" xfId="21642" xr:uid="{00000000-0005-0000-0000-0000AE580000}"/>
    <cellStyle name="Normal 51 2 2 2 4 9 5" xfId="27547" xr:uid="{00000000-0005-0000-0000-0000AF580000}"/>
    <cellStyle name="Normal 51 2 2 2 5" xfId="425" xr:uid="{00000000-0005-0000-0000-0000B0580000}"/>
    <cellStyle name="Normal 51 2 2 2 5 10" xfId="12229" xr:uid="{00000000-0005-0000-0000-0000B1580000}"/>
    <cellStyle name="Normal 51 2 2 2 5 10 2" xfId="35798" xr:uid="{00000000-0005-0000-0000-0000B2580000}"/>
    <cellStyle name="Normal 51 2 2 2 5 11" xfId="6341" xr:uid="{00000000-0005-0000-0000-0000B3580000}"/>
    <cellStyle name="Normal 51 2 2 2 5 11 2" xfId="29910" xr:uid="{00000000-0005-0000-0000-0000B4580000}"/>
    <cellStyle name="Normal 51 2 2 2 5 12" xfId="18117" xr:uid="{00000000-0005-0000-0000-0000B5580000}"/>
    <cellStyle name="Normal 51 2 2 2 5 13" xfId="24022" xr:uid="{00000000-0005-0000-0000-0000B6580000}"/>
    <cellStyle name="Normal 51 2 2 2 5 14" xfId="41686" xr:uid="{00000000-0005-0000-0000-0000B7580000}"/>
    <cellStyle name="Normal 51 2 2 2 5 2" xfId="870" xr:uid="{00000000-0005-0000-0000-0000B8580000}"/>
    <cellStyle name="Normal 51 2 2 2 5 2 10" xfId="6783" xr:uid="{00000000-0005-0000-0000-0000B9580000}"/>
    <cellStyle name="Normal 51 2 2 2 5 2 10 2" xfId="30352" xr:uid="{00000000-0005-0000-0000-0000BA580000}"/>
    <cellStyle name="Normal 51 2 2 2 5 2 11" xfId="18559" xr:uid="{00000000-0005-0000-0000-0000BB580000}"/>
    <cellStyle name="Normal 51 2 2 2 5 2 12" xfId="24464" xr:uid="{00000000-0005-0000-0000-0000BC580000}"/>
    <cellStyle name="Normal 51 2 2 2 5 2 13" xfId="42128" xr:uid="{00000000-0005-0000-0000-0000BD580000}"/>
    <cellStyle name="Normal 51 2 2 2 5 2 2" xfId="1630" xr:uid="{00000000-0005-0000-0000-0000BE580000}"/>
    <cellStyle name="Normal 51 2 2 2 5 2 2 2" xfId="13407" xr:uid="{00000000-0005-0000-0000-0000BF580000}"/>
    <cellStyle name="Normal 51 2 2 2 5 2 2 2 2" xfId="36976" xr:uid="{00000000-0005-0000-0000-0000C0580000}"/>
    <cellStyle name="Normal 51 2 2 2 5 2 2 3" xfId="7519" xr:uid="{00000000-0005-0000-0000-0000C1580000}"/>
    <cellStyle name="Normal 51 2 2 2 5 2 2 3 2" xfId="31088" xr:uid="{00000000-0005-0000-0000-0000C2580000}"/>
    <cellStyle name="Normal 51 2 2 2 5 2 2 4" xfId="19295" xr:uid="{00000000-0005-0000-0000-0000C3580000}"/>
    <cellStyle name="Normal 51 2 2 2 5 2 2 5" xfId="25200" xr:uid="{00000000-0005-0000-0000-0000C4580000}"/>
    <cellStyle name="Normal 51 2 2 2 5 2 3" xfId="2367" xr:uid="{00000000-0005-0000-0000-0000C5580000}"/>
    <cellStyle name="Normal 51 2 2 2 5 2 3 2" xfId="14143" xr:uid="{00000000-0005-0000-0000-0000C6580000}"/>
    <cellStyle name="Normal 51 2 2 2 5 2 3 2 2" xfId="37712" xr:uid="{00000000-0005-0000-0000-0000C7580000}"/>
    <cellStyle name="Normal 51 2 2 2 5 2 3 3" xfId="8255" xr:uid="{00000000-0005-0000-0000-0000C8580000}"/>
    <cellStyle name="Normal 51 2 2 2 5 2 3 3 2" xfId="31824" xr:uid="{00000000-0005-0000-0000-0000C9580000}"/>
    <cellStyle name="Normal 51 2 2 2 5 2 3 4" xfId="20031" xr:uid="{00000000-0005-0000-0000-0000CA580000}"/>
    <cellStyle name="Normal 51 2 2 2 5 2 3 5" xfId="25936" xr:uid="{00000000-0005-0000-0000-0000CB580000}"/>
    <cellStyle name="Normal 51 2 2 2 5 2 4" xfId="3103" xr:uid="{00000000-0005-0000-0000-0000CC580000}"/>
    <cellStyle name="Normal 51 2 2 2 5 2 4 2" xfId="14879" xr:uid="{00000000-0005-0000-0000-0000CD580000}"/>
    <cellStyle name="Normal 51 2 2 2 5 2 4 2 2" xfId="38448" xr:uid="{00000000-0005-0000-0000-0000CE580000}"/>
    <cellStyle name="Normal 51 2 2 2 5 2 4 3" xfId="8991" xr:uid="{00000000-0005-0000-0000-0000CF580000}"/>
    <cellStyle name="Normal 51 2 2 2 5 2 4 3 2" xfId="32560" xr:uid="{00000000-0005-0000-0000-0000D0580000}"/>
    <cellStyle name="Normal 51 2 2 2 5 2 4 4" xfId="20767" xr:uid="{00000000-0005-0000-0000-0000D1580000}"/>
    <cellStyle name="Normal 51 2 2 2 5 2 4 5" xfId="26672" xr:uid="{00000000-0005-0000-0000-0000D2580000}"/>
    <cellStyle name="Normal 51 2 2 2 5 2 5" xfId="3839" xr:uid="{00000000-0005-0000-0000-0000D3580000}"/>
    <cellStyle name="Normal 51 2 2 2 5 2 5 2" xfId="15615" xr:uid="{00000000-0005-0000-0000-0000D4580000}"/>
    <cellStyle name="Normal 51 2 2 2 5 2 5 2 2" xfId="39184" xr:uid="{00000000-0005-0000-0000-0000D5580000}"/>
    <cellStyle name="Normal 51 2 2 2 5 2 5 3" xfId="9727" xr:uid="{00000000-0005-0000-0000-0000D6580000}"/>
    <cellStyle name="Normal 51 2 2 2 5 2 5 3 2" xfId="33296" xr:uid="{00000000-0005-0000-0000-0000D7580000}"/>
    <cellStyle name="Normal 51 2 2 2 5 2 5 4" xfId="21503" xr:uid="{00000000-0005-0000-0000-0000D8580000}"/>
    <cellStyle name="Normal 51 2 2 2 5 2 5 5" xfId="27408" xr:uid="{00000000-0005-0000-0000-0000D9580000}"/>
    <cellStyle name="Normal 51 2 2 2 5 2 6" xfId="4575" xr:uid="{00000000-0005-0000-0000-0000DA580000}"/>
    <cellStyle name="Normal 51 2 2 2 5 2 6 2" xfId="16351" xr:uid="{00000000-0005-0000-0000-0000DB580000}"/>
    <cellStyle name="Normal 51 2 2 2 5 2 6 2 2" xfId="39920" xr:uid="{00000000-0005-0000-0000-0000DC580000}"/>
    <cellStyle name="Normal 51 2 2 2 5 2 6 3" xfId="10463" xr:uid="{00000000-0005-0000-0000-0000DD580000}"/>
    <cellStyle name="Normal 51 2 2 2 5 2 6 3 2" xfId="34032" xr:uid="{00000000-0005-0000-0000-0000DE580000}"/>
    <cellStyle name="Normal 51 2 2 2 5 2 6 4" xfId="22239" xr:uid="{00000000-0005-0000-0000-0000DF580000}"/>
    <cellStyle name="Normal 51 2 2 2 5 2 6 5" xfId="28144" xr:uid="{00000000-0005-0000-0000-0000E0580000}"/>
    <cellStyle name="Normal 51 2 2 2 5 2 7" xfId="5311" xr:uid="{00000000-0005-0000-0000-0000E1580000}"/>
    <cellStyle name="Normal 51 2 2 2 5 2 7 2" xfId="17087" xr:uid="{00000000-0005-0000-0000-0000E2580000}"/>
    <cellStyle name="Normal 51 2 2 2 5 2 7 2 2" xfId="40656" xr:uid="{00000000-0005-0000-0000-0000E3580000}"/>
    <cellStyle name="Normal 51 2 2 2 5 2 7 3" xfId="11199" xr:uid="{00000000-0005-0000-0000-0000E4580000}"/>
    <cellStyle name="Normal 51 2 2 2 5 2 7 3 2" xfId="34768" xr:uid="{00000000-0005-0000-0000-0000E5580000}"/>
    <cellStyle name="Normal 51 2 2 2 5 2 7 4" xfId="22975" xr:uid="{00000000-0005-0000-0000-0000E6580000}"/>
    <cellStyle name="Normal 51 2 2 2 5 2 7 5" xfId="28880" xr:uid="{00000000-0005-0000-0000-0000E7580000}"/>
    <cellStyle name="Normal 51 2 2 2 5 2 8" xfId="6047" xr:uid="{00000000-0005-0000-0000-0000E8580000}"/>
    <cellStyle name="Normal 51 2 2 2 5 2 8 2" xfId="17823" xr:uid="{00000000-0005-0000-0000-0000E9580000}"/>
    <cellStyle name="Normal 51 2 2 2 5 2 8 2 2" xfId="41392" xr:uid="{00000000-0005-0000-0000-0000EA580000}"/>
    <cellStyle name="Normal 51 2 2 2 5 2 8 3" xfId="11935" xr:uid="{00000000-0005-0000-0000-0000EB580000}"/>
    <cellStyle name="Normal 51 2 2 2 5 2 8 3 2" xfId="35504" xr:uid="{00000000-0005-0000-0000-0000EC580000}"/>
    <cellStyle name="Normal 51 2 2 2 5 2 8 4" xfId="23711" xr:uid="{00000000-0005-0000-0000-0000ED580000}"/>
    <cellStyle name="Normal 51 2 2 2 5 2 8 5" xfId="29616" xr:uid="{00000000-0005-0000-0000-0000EE580000}"/>
    <cellStyle name="Normal 51 2 2 2 5 2 9" xfId="12671" xr:uid="{00000000-0005-0000-0000-0000EF580000}"/>
    <cellStyle name="Normal 51 2 2 2 5 2 9 2" xfId="36240" xr:uid="{00000000-0005-0000-0000-0000F0580000}"/>
    <cellStyle name="Normal 51 2 2 2 5 3" xfId="1187" xr:uid="{00000000-0005-0000-0000-0000F1580000}"/>
    <cellStyle name="Normal 51 2 2 2 5 3 2" xfId="12965" xr:uid="{00000000-0005-0000-0000-0000F2580000}"/>
    <cellStyle name="Normal 51 2 2 2 5 3 2 2" xfId="36534" xr:uid="{00000000-0005-0000-0000-0000F3580000}"/>
    <cellStyle name="Normal 51 2 2 2 5 3 3" xfId="7077" xr:uid="{00000000-0005-0000-0000-0000F4580000}"/>
    <cellStyle name="Normal 51 2 2 2 5 3 3 2" xfId="30646" xr:uid="{00000000-0005-0000-0000-0000F5580000}"/>
    <cellStyle name="Normal 51 2 2 2 5 3 4" xfId="18853" xr:uid="{00000000-0005-0000-0000-0000F6580000}"/>
    <cellStyle name="Normal 51 2 2 2 5 3 5" xfId="24758" xr:uid="{00000000-0005-0000-0000-0000F7580000}"/>
    <cellStyle name="Normal 51 2 2 2 5 4" xfId="1925" xr:uid="{00000000-0005-0000-0000-0000F8580000}"/>
    <cellStyle name="Normal 51 2 2 2 5 4 2" xfId="13701" xr:uid="{00000000-0005-0000-0000-0000F9580000}"/>
    <cellStyle name="Normal 51 2 2 2 5 4 2 2" xfId="37270" xr:uid="{00000000-0005-0000-0000-0000FA580000}"/>
    <cellStyle name="Normal 51 2 2 2 5 4 3" xfId="7813" xr:uid="{00000000-0005-0000-0000-0000FB580000}"/>
    <cellStyle name="Normal 51 2 2 2 5 4 3 2" xfId="31382" xr:uid="{00000000-0005-0000-0000-0000FC580000}"/>
    <cellStyle name="Normal 51 2 2 2 5 4 4" xfId="19589" xr:uid="{00000000-0005-0000-0000-0000FD580000}"/>
    <cellStyle name="Normal 51 2 2 2 5 4 5" xfId="25494" xr:uid="{00000000-0005-0000-0000-0000FE580000}"/>
    <cellStyle name="Normal 51 2 2 2 5 5" xfId="2661" xr:uid="{00000000-0005-0000-0000-0000FF580000}"/>
    <cellStyle name="Normal 51 2 2 2 5 5 2" xfId="14437" xr:uid="{00000000-0005-0000-0000-000000590000}"/>
    <cellStyle name="Normal 51 2 2 2 5 5 2 2" xfId="38006" xr:uid="{00000000-0005-0000-0000-000001590000}"/>
    <cellStyle name="Normal 51 2 2 2 5 5 3" xfId="8549" xr:uid="{00000000-0005-0000-0000-000002590000}"/>
    <cellStyle name="Normal 51 2 2 2 5 5 3 2" xfId="32118" xr:uid="{00000000-0005-0000-0000-000003590000}"/>
    <cellStyle name="Normal 51 2 2 2 5 5 4" xfId="20325" xr:uid="{00000000-0005-0000-0000-000004590000}"/>
    <cellStyle name="Normal 51 2 2 2 5 5 5" xfId="26230" xr:uid="{00000000-0005-0000-0000-000005590000}"/>
    <cellStyle name="Normal 51 2 2 2 5 6" xfId="3397" xr:uid="{00000000-0005-0000-0000-000006590000}"/>
    <cellStyle name="Normal 51 2 2 2 5 6 2" xfId="15173" xr:uid="{00000000-0005-0000-0000-000007590000}"/>
    <cellStyle name="Normal 51 2 2 2 5 6 2 2" xfId="38742" xr:uid="{00000000-0005-0000-0000-000008590000}"/>
    <cellStyle name="Normal 51 2 2 2 5 6 3" xfId="9285" xr:uid="{00000000-0005-0000-0000-000009590000}"/>
    <cellStyle name="Normal 51 2 2 2 5 6 3 2" xfId="32854" xr:uid="{00000000-0005-0000-0000-00000A590000}"/>
    <cellStyle name="Normal 51 2 2 2 5 6 4" xfId="21061" xr:uid="{00000000-0005-0000-0000-00000B590000}"/>
    <cellStyle name="Normal 51 2 2 2 5 6 5" xfId="26966" xr:uid="{00000000-0005-0000-0000-00000C590000}"/>
    <cellStyle name="Normal 51 2 2 2 5 7" xfId="4133" xr:uid="{00000000-0005-0000-0000-00000D590000}"/>
    <cellStyle name="Normal 51 2 2 2 5 7 2" xfId="15909" xr:uid="{00000000-0005-0000-0000-00000E590000}"/>
    <cellStyle name="Normal 51 2 2 2 5 7 2 2" xfId="39478" xr:uid="{00000000-0005-0000-0000-00000F590000}"/>
    <cellStyle name="Normal 51 2 2 2 5 7 3" xfId="10021" xr:uid="{00000000-0005-0000-0000-000010590000}"/>
    <cellStyle name="Normal 51 2 2 2 5 7 3 2" xfId="33590" xr:uid="{00000000-0005-0000-0000-000011590000}"/>
    <cellStyle name="Normal 51 2 2 2 5 7 4" xfId="21797" xr:uid="{00000000-0005-0000-0000-000012590000}"/>
    <cellStyle name="Normal 51 2 2 2 5 7 5" xfId="27702" xr:uid="{00000000-0005-0000-0000-000013590000}"/>
    <cellStyle name="Normal 51 2 2 2 5 8" xfId="4869" xr:uid="{00000000-0005-0000-0000-000014590000}"/>
    <cellStyle name="Normal 51 2 2 2 5 8 2" xfId="16645" xr:uid="{00000000-0005-0000-0000-000015590000}"/>
    <cellStyle name="Normal 51 2 2 2 5 8 2 2" xfId="40214" xr:uid="{00000000-0005-0000-0000-000016590000}"/>
    <cellStyle name="Normal 51 2 2 2 5 8 3" xfId="10757" xr:uid="{00000000-0005-0000-0000-000017590000}"/>
    <cellStyle name="Normal 51 2 2 2 5 8 3 2" xfId="34326" xr:uid="{00000000-0005-0000-0000-000018590000}"/>
    <cellStyle name="Normal 51 2 2 2 5 8 4" xfId="22533" xr:uid="{00000000-0005-0000-0000-000019590000}"/>
    <cellStyle name="Normal 51 2 2 2 5 8 5" xfId="28438" xr:uid="{00000000-0005-0000-0000-00001A590000}"/>
    <cellStyle name="Normal 51 2 2 2 5 9" xfId="5605" xr:uid="{00000000-0005-0000-0000-00001B590000}"/>
    <cellStyle name="Normal 51 2 2 2 5 9 2" xfId="17381" xr:uid="{00000000-0005-0000-0000-00001C590000}"/>
    <cellStyle name="Normal 51 2 2 2 5 9 2 2" xfId="40950" xr:uid="{00000000-0005-0000-0000-00001D590000}"/>
    <cellStyle name="Normal 51 2 2 2 5 9 3" xfId="11493" xr:uid="{00000000-0005-0000-0000-00001E590000}"/>
    <cellStyle name="Normal 51 2 2 2 5 9 3 2" xfId="35062" xr:uid="{00000000-0005-0000-0000-00001F590000}"/>
    <cellStyle name="Normal 51 2 2 2 5 9 4" xfId="23269" xr:uid="{00000000-0005-0000-0000-000020590000}"/>
    <cellStyle name="Normal 51 2 2 2 5 9 5" xfId="29174" xr:uid="{00000000-0005-0000-0000-000021590000}"/>
    <cellStyle name="Normal 51 2 2 2 6" xfId="666" xr:uid="{00000000-0005-0000-0000-000022590000}"/>
    <cellStyle name="Normal 51 2 2 2 6 10" xfId="6580" xr:uid="{00000000-0005-0000-0000-000023590000}"/>
    <cellStyle name="Normal 51 2 2 2 6 10 2" xfId="30149" xr:uid="{00000000-0005-0000-0000-000024590000}"/>
    <cellStyle name="Normal 51 2 2 2 6 11" xfId="18356" xr:uid="{00000000-0005-0000-0000-000025590000}"/>
    <cellStyle name="Normal 51 2 2 2 6 12" xfId="24261" xr:uid="{00000000-0005-0000-0000-000026590000}"/>
    <cellStyle name="Normal 51 2 2 2 6 13" xfId="41925" xr:uid="{00000000-0005-0000-0000-000027590000}"/>
    <cellStyle name="Normal 51 2 2 2 6 2" xfId="1427" xr:uid="{00000000-0005-0000-0000-000028590000}"/>
    <cellStyle name="Normal 51 2 2 2 6 2 2" xfId="13204" xr:uid="{00000000-0005-0000-0000-000029590000}"/>
    <cellStyle name="Normal 51 2 2 2 6 2 2 2" xfId="36773" xr:uid="{00000000-0005-0000-0000-00002A590000}"/>
    <cellStyle name="Normal 51 2 2 2 6 2 3" xfId="7316" xr:uid="{00000000-0005-0000-0000-00002B590000}"/>
    <cellStyle name="Normal 51 2 2 2 6 2 3 2" xfId="30885" xr:uid="{00000000-0005-0000-0000-00002C590000}"/>
    <cellStyle name="Normal 51 2 2 2 6 2 4" xfId="19092" xr:uid="{00000000-0005-0000-0000-00002D590000}"/>
    <cellStyle name="Normal 51 2 2 2 6 2 5" xfId="24997" xr:uid="{00000000-0005-0000-0000-00002E590000}"/>
    <cellStyle name="Normal 51 2 2 2 6 3" xfId="2164" xr:uid="{00000000-0005-0000-0000-00002F590000}"/>
    <cellStyle name="Normal 51 2 2 2 6 3 2" xfId="13940" xr:uid="{00000000-0005-0000-0000-000030590000}"/>
    <cellStyle name="Normal 51 2 2 2 6 3 2 2" xfId="37509" xr:uid="{00000000-0005-0000-0000-000031590000}"/>
    <cellStyle name="Normal 51 2 2 2 6 3 3" xfId="8052" xr:uid="{00000000-0005-0000-0000-000032590000}"/>
    <cellStyle name="Normal 51 2 2 2 6 3 3 2" xfId="31621" xr:uid="{00000000-0005-0000-0000-000033590000}"/>
    <cellStyle name="Normal 51 2 2 2 6 3 4" xfId="19828" xr:uid="{00000000-0005-0000-0000-000034590000}"/>
    <cellStyle name="Normal 51 2 2 2 6 3 5" xfId="25733" xr:uid="{00000000-0005-0000-0000-000035590000}"/>
    <cellStyle name="Normal 51 2 2 2 6 4" xfId="2900" xr:uid="{00000000-0005-0000-0000-000036590000}"/>
    <cellStyle name="Normal 51 2 2 2 6 4 2" xfId="14676" xr:uid="{00000000-0005-0000-0000-000037590000}"/>
    <cellStyle name="Normal 51 2 2 2 6 4 2 2" xfId="38245" xr:uid="{00000000-0005-0000-0000-000038590000}"/>
    <cellStyle name="Normal 51 2 2 2 6 4 3" xfId="8788" xr:uid="{00000000-0005-0000-0000-000039590000}"/>
    <cellStyle name="Normal 51 2 2 2 6 4 3 2" xfId="32357" xr:uid="{00000000-0005-0000-0000-00003A590000}"/>
    <cellStyle name="Normal 51 2 2 2 6 4 4" xfId="20564" xr:uid="{00000000-0005-0000-0000-00003B590000}"/>
    <cellStyle name="Normal 51 2 2 2 6 4 5" xfId="26469" xr:uid="{00000000-0005-0000-0000-00003C590000}"/>
    <cellStyle name="Normal 51 2 2 2 6 5" xfId="3636" xr:uid="{00000000-0005-0000-0000-00003D590000}"/>
    <cellStyle name="Normal 51 2 2 2 6 5 2" xfId="15412" xr:uid="{00000000-0005-0000-0000-00003E590000}"/>
    <cellStyle name="Normal 51 2 2 2 6 5 2 2" xfId="38981" xr:uid="{00000000-0005-0000-0000-00003F590000}"/>
    <cellStyle name="Normal 51 2 2 2 6 5 3" xfId="9524" xr:uid="{00000000-0005-0000-0000-000040590000}"/>
    <cellStyle name="Normal 51 2 2 2 6 5 3 2" xfId="33093" xr:uid="{00000000-0005-0000-0000-000041590000}"/>
    <cellStyle name="Normal 51 2 2 2 6 5 4" xfId="21300" xr:uid="{00000000-0005-0000-0000-000042590000}"/>
    <cellStyle name="Normal 51 2 2 2 6 5 5" xfId="27205" xr:uid="{00000000-0005-0000-0000-000043590000}"/>
    <cellStyle name="Normal 51 2 2 2 6 6" xfId="4372" xr:uid="{00000000-0005-0000-0000-000044590000}"/>
    <cellStyle name="Normal 51 2 2 2 6 6 2" xfId="16148" xr:uid="{00000000-0005-0000-0000-000045590000}"/>
    <cellStyle name="Normal 51 2 2 2 6 6 2 2" xfId="39717" xr:uid="{00000000-0005-0000-0000-000046590000}"/>
    <cellStyle name="Normal 51 2 2 2 6 6 3" xfId="10260" xr:uid="{00000000-0005-0000-0000-000047590000}"/>
    <cellStyle name="Normal 51 2 2 2 6 6 3 2" xfId="33829" xr:uid="{00000000-0005-0000-0000-000048590000}"/>
    <cellStyle name="Normal 51 2 2 2 6 6 4" xfId="22036" xr:uid="{00000000-0005-0000-0000-000049590000}"/>
    <cellStyle name="Normal 51 2 2 2 6 6 5" xfId="27941" xr:uid="{00000000-0005-0000-0000-00004A590000}"/>
    <cellStyle name="Normal 51 2 2 2 6 7" xfId="5108" xr:uid="{00000000-0005-0000-0000-00004B590000}"/>
    <cellStyle name="Normal 51 2 2 2 6 7 2" xfId="16884" xr:uid="{00000000-0005-0000-0000-00004C590000}"/>
    <cellStyle name="Normal 51 2 2 2 6 7 2 2" xfId="40453" xr:uid="{00000000-0005-0000-0000-00004D590000}"/>
    <cellStyle name="Normal 51 2 2 2 6 7 3" xfId="10996" xr:uid="{00000000-0005-0000-0000-00004E590000}"/>
    <cellStyle name="Normal 51 2 2 2 6 7 3 2" xfId="34565" xr:uid="{00000000-0005-0000-0000-00004F590000}"/>
    <cellStyle name="Normal 51 2 2 2 6 7 4" xfId="22772" xr:uid="{00000000-0005-0000-0000-000050590000}"/>
    <cellStyle name="Normal 51 2 2 2 6 7 5" xfId="28677" xr:uid="{00000000-0005-0000-0000-000051590000}"/>
    <cellStyle name="Normal 51 2 2 2 6 8" xfId="5844" xr:uid="{00000000-0005-0000-0000-000052590000}"/>
    <cellStyle name="Normal 51 2 2 2 6 8 2" xfId="17620" xr:uid="{00000000-0005-0000-0000-000053590000}"/>
    <cellStyle name="Normal 51 2 2 2 6 8 2 2" xfId="41189" xr:uid="{00000000-0005-0000-0000-000054590000}"/>
    <cellStyle name="Normal 51 2 2 2 6 8 3" xfId="11732" xr:uid="{00000000-0005-0000-0000-000055590000}"/>
    <cellStyle name="Normal 51 2 2 2 6 8 3 2" xfId="35301" xr:uid="{00000000-0005-0000-0000-000056590000}"/>
    <cellStyle name="Normal 51 2 2 2 6 8 4" xfId="23508" xr:uid="{00000000-0005-0000-0000-000057590000}"/>
    <cellStyle name="Normal 51 2 2 2 6 8 5" xfId="29413" xr:uid="{00000000-0005-0000-0000-000058590000}"/>
    <cellStyle name="Normal 51 2 2 2 6 9" xfId="12468" xr:uid="{00000000-0005-0000-0000-000059590000}"/>
    <cellStyle name="Normal 51 2 2 2 6 9 2" xfId="36037" xr:uid="{00000000-0005-0000-0000-00005A590000}"/>
    <cellStyle name="Normal 51 2 2 2 7" xfId="576" xr:uid="{00000000-0005-0000-0000-00005B590000}"/>
    <cellStyle name="Normal 51 2 2 2 7 10" xfId="6490" xr:uid="{00000000-0005-0000-0000-00005C590000}"/>
    <cellStyle name="Normal 51 2 2 2 7 10 2" xfId="30059" xr:uid="{00000000-0005-0000-0000-00005D590000}"/>
    <cellStyle name="Normal 51 2 2 2 7 11" xfId="18266" xr:uid="{00000000-0005-0000-0000-00005E590000}"/>
    <cellStyle name="Normal 51 2 2 2 7 12" xfId="24171" xr:uid="{00000000-0005-0000-0000-00005F590000}"/>
    <cellStyle name="Normal 51 2 2 2 7 13" xfId="41835" xr:uid="{00000000-0005-0000-0000-000060590000}"/>
    <cellStyle name="Normal 51 2 2 2 7 2" xfId="1337" xr:uid="{00000000-0005-0000-0000-000061590000}"/>
    <cellStyle name="Normal 51 2 2 2 7 2 2" xfId="13114" xr:uid="{00000000-0005-0000-0000-000062590000}"/>
    <cellStyle name="Normal 51 2 2 2 7 2 2 2" xfId="36683" xr:uid="{00000000-0005-0000-0000-000063590000}"/>
    <cellStyle name="Normal 51 2 2 2 7 2 3" xfId="7226" xr:uid="{00000000-0005-0000-0000-000064590000}"/>
    <cellStyle name="Normal 51 2 2 2 7 2 3 2" xfId="30795" xr:uid="{00000000-0005-0000-0000-000065590000}"/>
    <cellStyle name="Normal 51 2 2 2 7 2 4" xfId="19002" xr:uid="{00000000-0005-0000-0000-000066590000}"/>
    <cellStyle name="Normal 51 2 2 2 7 2 5" xfId="24907" xr:uid="{00000000-0005-0000-0000-000067590000}"/>
    <cellStyle name="Normal 51 2 2 2 7 3" xfId="2074" xr:uid="{00000000-0005-0000-0000-000068590000}"/>
    <cellStyle name="Normal 51 2 2 2 7 3 2" xfId="13850" xr:uid="{00000000-0005-0000-0000-000069590000}"/>
    <cellStyle name="Normal 51 2 2 2 7 3 2 2" xfId="37419" xr:uid="{00000000-0005-0000-0000-00006A590000}"/>
    <cellStyle name="Normal 51 2 2 2 7 3 3" xfId="7962" xr:uid="{00000000-0005-0000-0000-00006B590000}"/>
    <cellStyle name="Normal 51 2 2 2 7 3 3 2" xfId="31531" xr:uid="{00000000-0005-0000-0000-00006C590000}"/>
    <cellStyle name="Normal 51 2 2 2 7 3 4" xfId="19738" xr:uid="{00000000-0005-0000-0000-00006D590000}"/>
    <cellStyle name="Normal 51 2 2 2 7 3 5" xfId="25643" xr:uid="{00000000-0005-0000-0000-00006E590000}"/>
    <cellStyle name="Normal 51 2 2 2 7 4" xfId="2810" xr:uid="{00000000-0005-0000-0000-00006F590000}"/>
    <cellStyle name="Normal 51 2 2 2 7 4 2" xfId="14586" xr:uid="{00000000-0005-0000-0000-000070590000}"/>
    <cellStyle name="Normal 51 2 2 2 7 4 2 2" xfId="38155" xr:uid="{00000000-0005-0000-0000-000071590000}"/>
    <cellStyle name="Normal 51 2 2 2 7 4 3" xfId="8698" xr:uid="{00000000-0005-0000-0000-000072590000}"/>
    <cellStyle name="Normal 51 2 2 2 7 4 3 2" xfId="32267" xr:uid="{00000000-0005-0000-0000-000073590000}"/>
    <cellStyle name="Normal 51 2 2 2 7 4 4" xfId="20474" xr:uid="{00000000-0005-0000-0000-000074590000}"/>
    <cellStyle name="Normal 51 2 2 2 7 4 5" xfId="26379" xr:uid="{00000000-0005-0000-0000-000075590000}"/>
    <cellStyle name="Normal 51 2 2 2 7 5" xfId="3546" xr:uid="{00000000-0005-0000-0000-000076590000}"/>
    <cellStyle name="Normal 51 2 2 2 7 5 2" xfId="15322" xr:uid="{00000000-0005-0000-0000-000077590000}"/>
    <cellStyle name="Normal 51 2 2 2 7 5 2 2" xfId="38891" xr:uid="{00000000-0005-0000-0000-000078590000}"/>
    <cellStyle name="Normal 51 2 2 2 7 5 3" xfId="9434" xr:uid="{00000000-0005-0000-0000-000079590000}"/>
    <cellStyle name="Normal 51 2 2 2 7 5 3 2" xfId="33003" xr:uid="{00000000-0005-0000-0000-00007A590000}"/>
    <cellStyle name="Normal 51 2 2 2 7 5 4" xfId="21210" xr:uid="{00000000-0005-0000-0000-00007B590000}"/>
    <cellStyle name="Normal 51 2 2 2 7 5 5" xfId="27115" xr:uid="{00000000-0005-0000-0000-00007C590000}"/>
    <cellStyle name="Normal 51 2 2 2 7 6" xfId="4282" xr:uid="{00000000-0005-0000-0000-00007D590000}"/>
    <cellStyle name="Normal 51 2 2 2 7 6 2" xfId="16058" xr:uid="{00000000-0005-0000-0000-00007E590000}"/>
    <cellStyle name="Normal 51 2 2 2 7 6 2 2" xfId="39627" xr:uid="{00000000-0005-0000-0000-00007F590000}"/>
    <cellStyle name="Normal 51 2 2 2 7 6 3" xfId="10170" xr:uid="{00000000-0005-0000-0000-000080590000}"/>
    <cellStyle name="Normal 51 2 2 2 7 6 3 2" xfId="33739" xr:uid="{00000000-0005-0000-0000-000081590000}"/>
    <cellStyle name="Normal 51 2 2 2 7 6 4" xfId="21946" xr:uid="{00000000-0005-0000-0000-000082590000}"/>
    <cellStyle name="Normal 51 2 2 2 7 6 5" xfId="27851" xr:uid="{00000000-0005-0000-0000-000083590000}"/>
    <cellStyle name="Normal 51 2 2 2 7 7" xfId="5018" xr:uid="{00000000-0005-0000-0000-000084590000}"/>
    <cellStyle name="Normal 51 2 2 2 7 7 2" xfId="16794" xr:uid="{00000000-0005-0000-0000-000085590000}"/>
    <cellStyle name="Normal 51 2 2 2 7 7 2 2" xfId="40363" xr:uid="{00000000-0005-0000-0000-000086590000}"/>
    <cellStyle name="Normal 51 2 2 2 7 7 3" xfId="10906" xr:uid="{00000000-0005-0000-0000-000087590000}"/>
    <cellStyle name="Normal 51 2 2 2 7 7 3 2" xfId="34475" xr:uid="{00000000-0005-0000-0000-000088590000}"/>
    <cellStyle name="Normal 51 2 2 2 7 7 4" xfId="22682" xr:uid="{00000000-0005-0000-0000-000089590000}"/>
    <cellStyle name="Normal 51 2 2 2 7 7 5" xfId="28587" xr:uid="{00000000-0005-0000-0000-00008A590000}"/>
    <cellStyle name="Normal 51 2 2 2 7 8" xfId="5754" xr:uid="{00000000-0005-0000-0000-00008B590000}"/>
    <cellStyle name="Normal 51 2 2 2 7 8 2" xfId="17530" xr:uid="{00000000-0005-0000-0000-00008C590000}"/>
    <cellStyle name="Normal 51 2 2 2 7 8 2 2" xfId="41099" xr:uid="{00000000-0005-0000-0000-00008D590000}"/>
    <cellStyle name="Normal 51 2 2 2 7 8 3" xfId="11642" xr:uid="{00000000-0005-0000-0000-00008E590000}"/>
    <cellStyle name="Normal 51 2 2 2 7 8 3 2" xfId="35211" xr:uid="{00000000-0005-0000-0000-00008F590000}"/>
    <cellStyle name="Normal 51 2 2 2 7 8 4" xfId="23418" xr:uid="{00000000-0005-0000-0000-000090590000}"/>
    <cellStyle name="Normal 51 2 2 2 7 8 5" xfId="29323" xr:uid="{00000000-0005-0000-0000-000091590000}"/>
    <cellStyle name="Normal 51 2 2 2 7 9" xfId="12378" xr:uid="{00000000-0005-0000-0000-000092590000}"/>
    <cellStyle name="Normal 51 2 2 2 7 9 2" xfId="35947" xr:uid="{00000000-0005-0000-0000-000093590000}"/>
    <cellStyle name="Normal 51 2 2 2 8" xfId="983" xr:uid="{00000000-0005-0000-0000-000094590000}"/>
    <cellStyle name="Normal 51 2 2 2 8 2" xfId="12762" xr:uid="{00000000-0005-0000-0000-000095590000}"/>
    <cellStyle name="Normal 51 2 2 2 8 2 2" xfId="36331" xr:uid="{00000000-0005-0000-0000-000096590000}"/>
    <cellStyle name="Normal 51 2 2 2 8 3" xfId="6874" xr:uid="{00000000-0005-0000-0000-000097590000}"/>
    <cellStyle name="Normal 51 2 2 2 8 3 2" xfId="30443" xr:uid="{00000000-0005-0000-0000-000098590000}"/>
    <cellStyle name="Normal 51 2 2 2 8 4" xfId="18650" xr:uid="{00000000-0005-0000-0000-000099590000}"/>
    <cellStyle name="Normal 51 2 2 2 8 5" xfId="24555" xr:uid="{00000000-0005-0000-0000-00009A590000}"/>
    <cellStyle name="Normal 51 2 2 2 9" xfId="1722" xr:uid="{00000000-0005-0000-0000-00009B590000}"/>
    <cellStyle name="Normal 51 2 2 2 9 2" xfId="13498" xr:uid="{00000000-0005-0000-0000-00009C590000}"/>
    <cellStyle name="Normal 51 2 2 2 9 2 2" xfId="37067" xr:uid="{00000000-0005-0000-0000-00009D590000}"/>
    <cellStyle name="Normal 51 2 2 2 9 3" xfId="7610" xr:uid="{00000000-0005-0000-0000-00009E590000}"/>
    <cellStyle name="Normal 51 2 2 2 9 3 2" xfId="31179" xr:uid="{00000000-0005-0000-0000-00009F590000}"/>
    <cellStyle name="Normal 51 2 2 2 9 4" xfId="19386" xr:uid="{00000000-0005-0000-0000-0000A0590000}"/>
    <cellStyle name="Normal 51 2 2 2 9 5" xfId="25291" xr:uid="{00000000-0005-0000-0000-0000A1590000}"/>
    <cellStyle name="Normal 51 2 2 20" xfId="41471" xr:uid="{00000000-0005-0000-0000-0000A2590000}"/>
    <cellStyle name="Normal 51 2 2 3" xfId="222" xr:uid="{00000000-0005-0000-0000-0000A3590000}"/>
    <cellStyle name="Normal 51 2 2 3 10" xfId="3206" xr:uid="{00000000-0005-0000-0000-0000A4590000}"/>
    <cellStyle name="Normal 51 2 2 3 10 2" xfId="14982" xr:uid="{00000000-0005-0000-0000-0000A5590000}"/>
    <cellStyle name="Normal 51 2 2 3 10 2 2" xfId="38551" xr:uid="{00000000-0005-0000-0000-0000A6590000}"/>
    <cellStyle name="Normal 51 2 2 3 10 3" xfId="9094" xr:uid="{00000000-0005-0000-0000-0000A7590000}"/>
    <cellStyle name="Normal 51 2 2 3 10 3 2" xfId="32663" xr:uid="{00000000-0005-0000-0000-0000A8590000}"/>
    <cellStyle name="Normal 51 2 2 3 10 4" xfId="20870" xr:uid="{00000000-0005-0000-0000-0000A9590000}"/>
    <cellStyle name="Normal 51 2 2 3 10 5" xfId="26775" xr:uid="{00000000-0005-0000-0000-0000AA590000}"/>
    <cellStyle name="Normal 51 2 2 3 11" xfId="3942" xr:uid="{00000000-0005-0000-0000-0000AB590000}"/>
    <cellStyle name="Normal 51 2 2 3 11 2" xfId="15718" xr:uid="{00000000-0005-0000-0000-0000AC590000}"/>
    <cellStyle name="Normal 51 2 2 3 11 2 2" xfId="39287" xr:uid="{00000000-0005-0000-0000-0000AD590000}"/>
    <cellStyle name="Normal 51 2 2 3 11 3" xfId="9830" xr:uid="{00000000-0005-0000-0000-0000AE590000}"/>
    <cellStyle name="Normal 51 2 2 3 11 3 2" xfId="33399" xr:uid="{00000000-0005-0000-0000-0000AF590000}"/>
    <cellStyle name="Normal 51 2 2 3 11 4" xfId="21606" xr:uid="{00000000-0005-0000-0000-0000B0590000}"/>
    <cellStyle name="Normal 51 2 2 3 11 5" xfId="27511" xr:uid="{00000000-0005-0000-0000-0000B1590000}"/>
    <cellStyle name="Normal 51 2 2 3 12" xfId="4678" xr:uid="{00000000-0005-0000-0000-0000B2590000}"/>
    <cellStyle name="Normal 51 2 2 3 12 2" xfId="16454" xr:uid="{00000000-0005-0000-0000-0000B3590000}"/>
    <cellStyle name="Normal 51 2 2 3 12 2 2" xfId="40023" xr:uid="{00000000-0005-0000-0000-0000B4590000}"/>
    <cellStyle name="Normal 51 2 2 3 12 3" xfId="10566" xr:uid="{00000000-0005-0000-0000-0000B5590000}"/>
    <cellStyle name="Normal 51 2 2 3 12 3 2" xfId="34135" xr:uid="{00000000-0005-0000-0000-0000B6590000}"/>
    <cellStyle name="Normal 51 2 2 3 12 4" xfId="22342" xr:uid="{00000000-0005-0000-0000-0000B7590000}"/>
    <cellStyle name="Normal 51 2 2 3 12 5" xfId="28247" xr:uid="{00000000-0005-0000-0000-0000B8590000}"/>
    <cellStyle name="Normal 51 2 2 3 13" xfId="5414" xr:uid="{00000000-0005-0000-0000-0000B9590000}"/>
    <cellStyle name="Normal 51 2 2 3 13 2" xfId="17190" xr:uid="{00000000-0005-0000-0000-0000BA590000}"/>
    <cellStyle name="Normal 51 2 2 3 13 2 2" xfId="40759" xr:uid="{00000000-0005-0000-0000-0000BB590000}"/>
    <cellStyle name="Normal 51 2 2 3 13 3" xfId="11302" xr:uid="{00000000-0005-0000-0000-0000BC590000}"/>
    <cellStyle name="Normal 51 2 2 3 13 3 2" xfId="34871" xr:uid="{00000000-0005-0000-0000-0000BD590000}"/>
    <cellStyle name="Normal 51 2 2 3 13 4" xfId="23078" xr:uid="{00000000-0005-0000-0000-0000BE590000}"/>
    <cellStyle name="Normal 51 2 2 3 13 5" xfId="28983" xr:uid="{00000000-0005-0000-0000-0000BF590000}"/>
    <cellStyle name="Normal 51 2 2 3 14" xfId="12038" xr:uid="{00000000-0005-0000-0000-0000C0590000}"/>
    <cellStyle name="Normal 51 2 2 3 14 2" xfId="35607" xr:uid="{00000000-0005-0000-0000-0000C1590000}"/>
    <cellStyle name="Normal 51 2 2 3 15" xfId="6150" xr:uid="{00000000-0005-0000-0000-0000C2590000}"/>
    <cellStyle name="Normal 51 2 2 3 15 2" xfId="29719" xr:uid="{00000000-0005-0000-0000-0000C3590000}"/>
    <cellStyle name="Normal 51 2 2 3 16" xfId="17926" xr:uid="{00000000-0005-0000-0000-0000C4590000}"/>
    <cellStyle name="Normal 51 2 2 3 17" xfId="23831" xr:uid="{00000000-0005-0000-0000-0000C5590000}"/>
    <cellStyle name="Normal 51 2 2 3 18" xfId="41495" xr:uid="{00000000-0005-0000-0000-0000C6590000}"/>
    <cellStyle name="Normal 51 2 2 3 2" xfId="318" xr:uid="{00000000-0005-0000-0000-0000C7590000}"/>
    <cellStyle name="Normal 51 2 2 3 2 10" xfId="4774" xr:uid="{00000000-0005-0000-0000-0000C8590000}"/>
    <cellStyle name="Normal 51 2 2 3 2 10 2" xfId="16550" xr:uid="{00000000-0005-0000-0000-0000C9590000}"/>
    <cellStyle name="Normal 51 2 2 3 2 10 2 2" xfId="40119" xr:uid="{00000000-0005-0000-0000-0000CA590000}"/>
    <cellStyle name="Normal 51 2 2 3 2 10 3" xfId="10662" xr:uid="{00000000-0005-0000-0000-0000CB590000}"/>
    <cellStyle name="Normal 51 2 2 3 2 10 3 2" xfId="34231" xr:uid="{00000000-0005-0000-0000-0000CC590000}"/>
    <cellStyle name="Normal 51 2 2 3 2 10 4" xfId="22438" xr:uid="{00000000-0005-0000-0000-0000CD590000}"/>
    <cellStyle name="Normal 51 2 2 3 2 10 5" xfId="28343" xr:uid="{00000000-0005-0000-0000-0000CE590000}"/>
    <cellStyle name="Normal 51 2 2 3 2 11" xfId="5510" xr:uid="{00000000-0005-0000-0000-0000CF590000}"/>
    <cellStyle name="Normal 51 2 2 3 2 11 2" xfId="17286" xr:uid="{00000000-0005-0000-0000-0000D0590000}"/>
    <cellStyle name="Normal 51 2 2 3 2 11 2 2" xfId="40855" xr:uid="{00000000-0005-0000-0000-0000D1590000}"/>
    <cellStyle name="Normal 51 2 2 3 2 11 3" xfId="11398" xr:uid="{00000000-0005-0000-0000-0000D2590000}"/>
    <cellStyle name="Normal 51 2 2 3 2 11 3 2" xfId="34967" xr:uid="{00000000-0005-0000-0000-0000D3590000}"/>
    <cellStyle name="Normal 51 2 2 3 2 11 4" xfId="23174" xr:uid="{00000000-0005-0000-0000-0000D4590000}"/>
    <cellStyle name="Normal 51 2 2 3 2 11 5" xfId="29079" xr:uid="{00000000-0005-0000-0000-0000D5590000}"/>
    <cellStyle name="Normal 51 2 2 3 2 12" xfId="12134" xr:uid="{00000000-0005-0000-0000-0000D6590000}"/>
    <cellStyle name="Normal 51 2 2 3 2 12 2" xfId="35703" xr:uid="{00000000-0005-0000-0000-0000D7590000}"/>
    <cellStyle name="Normal 51 2 2 3 2 13" xfId="6246" xr:uid="{00000000-0005-0000-0000-0000D8590000}"/>
    <cellStyle name="Normal 51 2 2 3 2 13 2" xfId="29815" xr:uid="{00000000-0005-0000-0000-0000D9590000}"/>
    <cellStyle name="Normal 51 2 2 3 2 14" xfId="18022" xr:uid="{00000000-0005-0000-0000-0000DA590000}"/>
    <cellStyle name="Normal 51 2 2 3 2 15" xfId="23927" xr:uid="{00000000-0005-0000-0000-0000DB590000}"/>
    <cellStyle name="Normal 51 2 2 3 2 16" xfId="41591" xr:uid="{00000000-0005-0000-0000-0000DC590000}"/>
    <cellStyle name="Normal 51 2 2 3 2 2" xfId="432" xr:uid="{00000000-0005-0000-0000-0000DD590000}"/>
    <cellStyle name="Normal 51 2 2 3 2 2 10" xfId="12236" xr:uid="{00000000-0005-0000-0000-0000DE590000}"/>
    <cellStyle name="Normal 51 2 2 3 2 2 10 2" xfId="35805" xr:uid="{00000000-0005-0000-0000-0000DF590000}"/>
    <cellStyle name="Normal 51 2 2 3 2 2 11" xfId="6348" xr:uid="{00000000-0005-0000-0000-0000E0590000}"/>
    <cellStyle name="Normal 51 2 2 3 2 2 11 2" xfId="29917" xr:uid="{00000000-0005-0000-0000-0000E1590000}"/>
    <cellStyle name="Normal 51 2 2 3 2 2 12" xfId="18124" xr:uid="{00000000-0005-0000-0000-0000E2590000}"/>
    <cellStyle name="Normal 51 2 2 3 2 2 13" xfId="24029" xr:uid="{00000000-0005-0000-0000-0000E3590000}"/>
    <cellStyle name="Normal 51 2 2 3 2 2 14" xfId="41693" xr:uid="{00000000-0005-0000-0000-0000E4590000}"/>
    <cellStyle name="Normal 51 2 2 3 2 2 2" xfId="877" xr:uid="{00000000-0005-0000-0000-0000E5590000}"/>
    <cellStyle name="Normal 51 2 2 3 2 2 2 10" xfId="6790" xr:uid="{00000000-0005-0000-0000-0000E6590000}"/>
    <cellStyle name="Normal 51 2 2 3 2 2 2 10 2" xfId="30359" xr:uid="{00000000-0005-0000-0000-0000E7590000}"/>
    <cellStyle name="Normal 51 2 2 3 2 2 2 11" xfId="18566" xr:uid="{00000000-0005-0000-0000-0000E8590000}"/>
    <cellStyle name="Normal 51 2 2 3 2 2 2 12" xfId="24471" xr:uid="{00000000-0005-0000-0000-0000E9590000}"/>
    <cellStyle name="Normal 51 2 2 3 2 2 2 13" xfId="42135" xr:uid="{00000000-0005-0000-0000-0000EA590000}"/>
    <cellStyle name="Normal 51 2 2 3 2 2 2 2" xfId="1637" xr:uid="{00000000-0005-0000-0000-0000EB590000}"/>
    <cellStyle name="Normal 51 2 2 3 2 2 2 2 2" xfId="13414" xr:uid="{00000000-0005-0000-0000-0000EC590000}"/>
    <cellStyle name="Normal 51 2 2 3 2 2 2 2 2 2" xfId="36983" xr:uid="{00000000-0005-0000-0000-0000ED590000}"/>
    <cellStyle name="Normal 51 2 2 3 2 2 2 2 3" xfId="7526" xr:uid="{00000000-0005-0000-0000-0000EE590000}"/>
    <cellStyle name="Normal 51 2 2 3 2 2 2 2 3 2" xfId="31095" xr:uid="{00000000-0005-0000-0000-0000EF590000}"/>
    <cellStyle name="Normal 51 2 2 3 2 2 2 2 4" xfId="19302" xr:uid="{00000000-0005-0000-0000-0000F0590000}"/>
    <cellStyle name="Normal 51 2 2 3 2 2 2 2 5" xfId="25207" xr:uid="{00000000-0005-0000-0000-0000F1590000}"/>
    <cellStyle name="Normal 51 2 2 3 2 2 2 3" xfId="2374" xr:uid="{00000000-0005-0000-0000-0000F2590000}"/>
    <cellStyle name="Normal 51 2 2 3 2 2 2 3 2" xfId="14150" xr:uid="{00000000-0005-0000-0000-0000F3590000}"/>
    <cellStyle name="Normal 51 2 2 3 2 2 2 3 2 2" xfId="37719" xr:uid="{00000000-0005-0000-0000-0000F4590000}"/>
    <cellStyle name="Normal 51 2 2 3 2 2 2 3 3" xfId="8262" xr:uid="{00000000-0005-0000-0000-0000F5590000}"/>
    <cellStyle name="Normal 51 2 2 3 2 2 2 3 3 2" xfId="31831" xr:uid="{00000000-0005-0000-0000-0000F6590000}"/>
    <cellStyle name="Normal 51 2 2 3 2 2 2 3 4" xfId="20038" xr:uid="{00000000-0005-0000-0000-0000F7590000}"/>
    <cellStyle name="Normal 51 2 2 3 2 2 2 3 5" xfId="25943" xr:uid="{00000000-0005-0000-0000-0000F8590000}"/>
    <cellStyle name="Normal 51 2 2 3 2 2 2 4" xfId="3110" xr:uid="{00000000-0005-0000-0000-0000F9590000}"/>
    <cellStyle name="Normal 51 2 2 3 2 2 2 4 2" xfId="14886" xr:uid="{00000000-0005-0000-0000-0000FA590000}"/>
    <cellStyle name="Normal 51 2 2 3 2 2 2 4 2 2" xfId="38455" xr:uid="{00000000-0005-0000-0000-0000FB590000}"/>
    <cellStyle name="Normal 51 2 2 3 2 2 2 4 3" xfId="8998" xr:uid="{00000000-0005-0000-0000-0000FC590000}"/>
    <cellStyle name="Normal 51 2 2 3 2 2 2 4 3 2" xfId="32567" xr:uid="{00000000-0005-0000-0000-0000FD590000}"/>
    <cellStyle name="Normal 51 2 2 3 2 2 2 4 4" xfId="20774" xr:uid="{00000000-0005-0000-0000-0000FE590000}"/>
    <cellStyle name="Normal 51 2 2 3 2 2 2 4 5" xfId="26679" xr:uid="{00000000-0005-0000-0000-0000FF590000}"/>
    <cellStyle name="Normal 51 2 2 3 2 2 2 5" xfId="3846" xr:uid="{00000000-0005-0000-0000-0000005A0000}"/>
    <cellStyle name="Normal 51 2 2 3 2 2 2 5 2" xfId="15622" xr:uid="{00000000-0005-0000-0000-0000015A0000}"/>
    <cellStyle name="Normal 51 2 2 3 2 2 2 5 2 2" xfId="39191" xr:uid="{00000000-0005-0000-0000-0000025A0000}"/>
    <cellStyle name="Normal 51 2 2 3 2 2 2 5 3" xfId="9734" xr:uid="{00000000-0005-0000-0000-0000035A0000}"/>
    <cellStyle name="Normal 51 2 2 3 2 2 2 5 3 2" xfId="33303" xr:uid="{00000000-0005-0000-0000-0000045A0000}"/>
    <cellStyle name="Normal 51 2 2 3 2 2 2 5 4" xfId="21510" xr:uid="{00000000-0005-0000-0000-0000055A0000}"/>
    <cellStyle name="Normal 51 2 2 3 2 2 2 5 5" xfId="27415" xr:uid="{00000000-0005-0000-0000-0000065A0000}"/>
    <cellStyle name="Normal 51 2 2 3 2 2 2 6" xfId="4582" xr:uid="{00000000-0005-0000-0000-0000075A0000}"/>
    <cellStyle name="Normal 51 2 2 3 2 2 2 6 2" xfId="16358" xr:uid="{00000000-0005-0000-0000-0000085A0000}"/>
    <cellStyle name="Normal 51 2 2 3 2 2 2 6 2 2" xfId="39927" xr:uid="{00000000-0005-0000-0000-0000095A0000}"/>
    <cellStyle name="Normal 51 2 2 3 2 2 2 6 3" xfId="10470" xr:uid="{00000000-0005-0000-0000-00000A5A0000}"/>
    <cellStyle name="Normal 51 2 2 3 2 2 2 6 3 2" xfId="34039" xr:uid="{00000000-0005-0000-0000-00000B5A0000}"/>
    <cellStyle name="Normal 51 2 2 3 2 2 2 6 4" xfId="22246" xr:uid="{00000000-0005-0000-0000-00000C5A0000}"/>
    <cellStyle name="Normal 51 2 2 3 2 2 2 6 5" xfId="28151" xr:uid="{00000000-0005-0000-0000-00000D5A0000}"/>
    <cellStyle name="Normal 51 2 2 3 2 2 2 7" xfId="5318" xr:uid="{00000000-0005-0000-0000-00000E5A0000}"/>
    <cellStyle name="Normal 51 2 2 3 2 2 2 7 2" xfId="17094" xr:uid="{00000000-0005-0000-0000-00000F5A0000}"/>
    <cellStyle name="Normal 51 2 2 3 2 2 2 7 2 2" xfId="40663" xr:uid="{00000000-0005-0000-0000-0000105A0000}"/>
    <cellStyle name="Normal 51 2 2 3 2 2 2 7 3" xfId="11206" xr:uid="{00000000-0005-0000-0000-0000115A0000}"/>
    <cellStyle name="Normal 51 2 2 3 2 2 2 7 3 2" xfId="34775" xr:uid="{00000000-0005-0000-0000-0000125A0000}"/>
    <cellStyle name="Normal 51 2 2 3 2 2 2 7 4" xfId="22982" xr:uid="{00000000-0005-0000-0000-0000135A0000}"/>
    <cellStyle name="Normal 51 2 2 3 2 2 2 7 5" xfId="28887" xr:uid="{00000000-0005-0000-0000-0000145A0000}"/>
    <cellStyle name="Normal 51 2 2 3 2 2 2 8" xfId="6054" xr:uid="{00000000-0005-0000-0000-0000155A0000}"/>
    <cellStyle name="Normal 51 2 2 3 2 2 2 8 2" xfId="17830" xr:uid="{00000000-0005-0000-0000-0000165A0000}"/>
    <cellStyle name="Normal 51 2 2 3 2 2 2 8 2 2" xfId="41399" xr:uid="{00000000-0005-0000-0000-0000175A0000}"/>
    <cellStyle name="Normal 51 2 2 3 2 2 2 8 3" xfId="11942" xr:uid="{00000000-0005-0000-0000-0000185A0000}"/>
    <cellStyle name="Normal 51 2 2 3 2 2 2 8 3 2" xfId="35511" xr:uid="{00000000-0005-0000-0000-0000195A0000}"/>
    <cellStyle name="Normal 51 2 2 3 2 2 2 8 4" xfId="23718" xr:uid="{00000000-0005-0000-0000-00001A5A0000}"/>
    <cellStyle name="Normal 51 2 2 3 2 2 2 8 5" xfId="29623" xr:uid="{00000000-0005-0000-0000-00001B5A0000}"/>
    <cellStyle name="Normal 51 2 2 3 2 2 2 9" xfId="12678" xr:uid="{00000000-0005-0000-0000-00001C5A0000}"/>
    <cellStyle name="Normal 51 2 2 3 2 2 2 9 2" xfId="36247" xr:uid="{00000000-0005-0000-0000-00001D5A0000}"/>
    <cellStyle name="Normal 51 2 2 3 2 2 3" xfId="1194" xr:uid="{00000000-0005-0000-0000-00001E5A0000}"/>
    <cellStyle name="Normal 51 2 2 3 2 2 3 2" xfId="12972" xr:uid="{00000000-0005-0000-0000-00001F5A0000}"/>
    <cellStyle name="Normal 51 2 2 3 2 2 3 2 2" xfId="36541" xr:uid="{00000000-0005-0000-0000-0000205A0000}"/>
    <cellStyle name="Normal 51 2 2 3 2 2 3 3" xfId="7084" xr:uid="{00000000-0005-0000-0000-0000215A0000}"/>
    <cellStyle name="Normal 51 2 2 3 2 2 3 3 2" xfId="30653" xr:uid="{00000000-0005-0000-0000-0000225A0000}"/>
    <cellStyle name="Normal 51 2 2 3 2 2 3 4" xfId="18860" xr:uid="{00000000-0005-0000-0000-0000235A0000}"/>
    <cellStyle name="Normal 51 2 2 3 2 2 3 5" xfId="24765" xr:uid="{00000000-0005-0000-0000-0000245A0000}"/>
    <cellStyle name="Normal 51 2 2 3 2 2 4" xfId="1932" xr:uid="{00000000-0005-0000-0000-0000255A0000}"/>
    <cellStyle name="Normal 51 2 2 3 2 2 4 2" xfId="13708" xr:uid="{00000000-0005-0000-0000-0000265A0000}"/>
    <cellStyle name="Normal 51 2 2 3 2 2 4 2 2" xfId="37277" xr:uid="{00000000-0005-0000-0000-0000275A0000}"/>
    <cellStyle name="Normal 51 2 2 3 2 2 4 3" xfId="7820" xr:uid="{00000000-0005-0000-0000-0000285A0000}"/>
    <cellStyle name="Normal 51 2 2 3 2 2 4 3 2" xfId="31389" xr:uid="{00000000-0005-0000-0000-0000295A0000}"/>
    <cellStyle name="Normal 51 2 2 3 2 2 4 4" xfId="19596" xr:uid="{00000000-0005-0000-0000-00002A5A0000}"/>
    <cellStyle name="Normal 51 2 2 3 2 2 4 5" xfId="25501" xr:uid="{00000000-0005-0000-0000-00002B5A0000}"/>
    <cellStyle name="Normal 51 2 2 3 2 2 5" xfId="2668" xr:uid="{00000000-0005-0000-0000-00002C5A0000}"/>
    <cellStyle name="Normal 51 2 2 3 2 2 5 2" xfId="14444" xr:uid="{00000000-0005-0000-0000-00002D5A0000}"/>
    <cellStyle name="Normal 51 2 2 3 2 2 5 2 2" xfId="38013" xr:uid="{00000000-0005-0000-0000-00002E5A0000}"/>
    <cellStyle name="Normal 51 2 2 3 2 2 5 3" xfId="8556" xr:uid="{00000000-0005-0000-0000-00002F5A0000}"/>
    <cellStyle name="Normal 51 2 2 3 2 2 5 3 2" xfId="32125" xr:uid="{00000000-0005-0000-0000-0000305A0000}"/>
    <cellStyle name="Normal 51 2 2 3 2 2 5 4" xfId="20332" xr:uid="{00000000-0005-0000-0000-0000315A0000}"/>
    <cellStyle name="Normal 51 2 2 3 2 2 5 5" xfId="26237" xr:uid="{00000000-0005-0000-0000-0000325A0000}"/>
    <cellStyle name="Normal 51 2 2 3 2 2 6" xfId="3404" xr:uid="{00000000-0005-0000-0000-0000335A0000}"/>
    <cellStyle name="Normal 51 2 2 3 2 2 6 2" xfId="15180" xr:uid="{00000000-0005-0000-0000-0000345A0000}"/>
    <cellStyle name="Normal 51 2 2 3 2 2 6 2 2" xfId="38749" xr:uid="{00000000-0005-0000-0000-0000355A0000}"/>
    <cellStyle name="Normal 51 2 2 3 2 2 6 3" xfId="9292" xr:uid="{00000000-0005-0000-0000-0000365A0000}"/>
    <cellStyle name="Normal 51 2 2 3 2 2 6 3 2" xfId="32861" xr:uid="{00000000-0005-0000-0000-0000375A0000}"/>
    <cellStyle name="Normal 51 2 2 3 2 2 6 4" xfId="21068" xr:uid="{00000000-0005-0000-0000-0000385A0000}"/>
    <cellStyle name="Normal 51 2 2 3 2 2 6 5" xfId="26973" xr:uid="{00000000-0005-0000-0000-0000395A0000}"/>
    <cellStyle name="Normal 51 2 2 3 2 2 7" xfId="4140" xr:uid="{00000000-0005-0000-0000-00003A5A0000}"/>
    <cellStyle name="Normal 51 2 2 3 2 2 7 2" xfId="15916" xr:uid="{00000000-0005-0000-0000-00003B5A0000}"/>
    <cellStyle name="Normal 51 2 2 3 2 2 7 2 2" xfId="39485" xr:uid="{00000000-0005-0000-0000-00003C5A0000}"/>
    <cellStyle name="Normal 51 2 2 3 2 2 7 3" xfId="10028" xr:uid="{00000000-0005-0000-0000-00003D5A0000}"/>
    <cellStyle name="Normal 51 2 2 3 2 2 7 3 2" xfId="33597" xr:uid="{00000000-0005-0000-0000-00003E5A0000}"/>
    <cellStyle name="Normal 51 2 2 3 2 2 7 4" xfId="21804" xr:uid="{00000000-0005-0000-0000-00003F5A0000}"/>
    <cellStyle name="Normal 51 2 2 3 2 2 7 5" xfId="27709" xr:uid="{00000000-0005-0000-0000-0000405A0000}"/>
    <cellStyle name="Normal 51 2 2 3 2 2 8" xfId="4876" xr:uid="{00000000-0005-0000-0000-0000415A0000}"/>
    <cellStyle name="Normal 51 2 2 3 2 2 8 2" xfId="16652" xr:uid="{00000000-0005-0000-0000-0000425A0000}"/>
    <cellStyle name="Normal 51 2 2 3 2 2 8 2 2" xfId="40221" xr:uid="{00000000-0005-0000-0000-0000435A0000}"/>
    <cellStyle name="Normal 51 2 2 3 2 2 8 3" xfId="10764" xr:uid="{00000000-0005-0000-0000-0000445A0000}"/>
    <cellStyle name="Normal 51 2 2 3 2 2 8 3 2" xfId="34333" xr:uid="{00000000-0005-0000-0000-0000455A0000}"/>
    <cellStyle name="Normal 51 2 2 3 2 2 8 4" xfId="22540" xr:uid="{00000000-0005-0000-0000-0000465A0000}"/>
    <cellStyle name="Normal 51 2 2 3 2 2 8 5" xfId="28445" xr:uid="{00000000-0005-0000-0000-0000475A0000}"/>
    <cellStyle name="Normal 51 2 2 3 2 2 9" xfId="5612" xr:uid="{00000000-0005-0000-0000-0000485A0000}"/>
    <cellStyle name="Normal 51 2 2 3 2 2 9 2" xfId="17388" xr:uid="{00000000-0005-0000-0000-0000495A0000}"/>
    <cellStyle name="Normal 51 2 2 3 2 2 9 2 2" xfId="40957" xr:uid="{00000000-0005-0000-0000-00004A5A0000}"/>
    <cellStyle name="Normal 51 2 2 3 2 2 9 3" xfId="11500" xr:uid="{00000000-0005-0000-0000-00004B5A0000}"/>
    <cellStyle name="Normal 51 2 2 3 2 2 9 3 2" xfId="35069" xr:uid="{00000000-0005-0000-0000-00004C5A0000}"/>
    <cellStyle name="Normal 51 2 2 3 2 2 9 4" xfId="23276" xr:uid="{00000000-0005-0000-0000-00004D5A0000}"/>
    <cellStyle name="Normal 51 2 2 3 2 2 9 5" xfId="29181" xr:uid="{00000000-0005-0000-0000-00004E5A0000}"/>
    <cellStyle name="Normal 51 2 2 3 2 3" xfId="774" xr:uid="{00000000-0005-0000-0000-00004F5A0000}"/>
    <cellStyle name="Normal 51 2 2 3 2 3 10" xfId="6688" xr:uid="{00000000-0005-0000-0000-0000505A0000}"/>
    <cellStyle name="Normal 51 2 2 3 2 3 10 2" xfId="30257" xr:uid="{00000000-0005-0000-0000-0000515A0000}"/>
    <cellStyle name="Normal 51 2 2 3 2 3 11" xfId="18464" xr:uid="{00000000-0005-0000-0000-0000525A0000}"/>
    <cellStyle name="Normal 51 2 2 3 2 3 12" xfId="24369" xr:uid="{00000000-0005-0000-0000-0000535A0000}"/>
    <cellStyle name="Normal 51 2 2 3 2 3 13" xfId="42033" xr:uid="{00000000-0005-0000-0000-0000545A0000}"/>
    <cellStyle name="Normal 51 2 2 3 2 3 2" xfId="1535" xr:uid="{00000000-0005-0000-0000-0000555A0000}"/>
    <cellStyle name="Normal 51 2 2 3 2 3 2 2" xfId="13312" xr:uid="{00000000-0005-0000-0000-0000565A0000}"/>
    <cellStyle name="Normal 51 2 2 3 2 3 2 2 2" xfId="36881" xr:uid="{00000000-0005-0000-0000-0000575A0000}"/>
    <cellStyle name="Normal 51 2 2 3 2 3 2 3" xfId="7424" xr:uid="{00000000-0005-0000-0000-0000585A0000}"/>
    <cellStyle name="Normal 51 2 2 3 2 3 2 3 2" xfId="30993" xr:uid="{00000000-0005-0000-0000-0000595A0000}"/>
    <cellStyle name="Normal 51 2 2 3 2 3 2 4" xfId="19200" xr:uid="{00000000-0005-0000-0000-00005A5A0000}"/>
    <cellStyle name="Normal 51 2 2 3 2 3 2 5" xfId="25105" xr:uid="{00000000-0005-0000-0000-00005B5A0000}"/>
    <cellStyle name="Normal 51 2 2 3 2 3 3" xfId="2272" xr:uid="{00000000-0005-0000-0000-00005C5A0000}"/>
    <cellStyle name="Normal 51 2 2 3 2 3 3 2" xfId="14048" xr:uid="{00000000-0005-0000-0000-00005D5A0000}"/>
    <cellStyle name="Normal 51 2 2 3 2 3 3 2 2" xfId="37617" xr:uid="{00000000-0005-0000-0000-00005E5A0000}"/>
    <cellStyle name="Normal 51 2 2 3 2 3 3 3" xfId="8160" xr:uid="{00000000-0005-0000-0000-00005F5A0000}"/>
    <cellStyle name="Normal 51 2 2 3 2 3 3 3 2" xfId="31729" xr:uid="{00000000-0005-0000-0000-0000605A0000}"/>
    <cellStyle name="Normal 51 2 2 3 2 3 3 4" xfId="19936" xr:uid="{00000000-0005-0000-0000-0000615A0000}"/>
    <cellStyle name="Normal 51 2 2 3 2 3 3 5" xfId="25841" xr:uid="{00000000-0005-0000-0000-0000625A0000}"/>
    <cellStyle name="Normal 51 2 2 3 2 3 4" xfId="3008" xr:uid="{00000000-0005-0000-0000-0000635A0000}"/>
    <cellStyle name="Normal 51 2 2 3 2 3 4 2" xfId="14784" xr:uid="{00000000-0005-0000-0000-0000645A0000}"/>
    <cellStyle name="Normal 51 2 2 3 2 3 4 2 2" xfId="38353" xr:uid="{00000000-0005-0000-0000-0000655A0000}"/>
    <cellStyle name="Normal 51 2 2 3 2 3 4 3" xfId="8896" xr:uid="{00000000-0005-0000-0000-0000665A0000}"/>
    <cellStyle name="Normal 51 2 2 3 2 3 4 3 2" xfId="32465" xr:uid="{00000000-0005-0000-0000-0000675A0000}"/>
    <cellStyle name="Normal 51 2 2 3 2 3 4 4" xfId="20672" xr:uid="{00000000-0005-0000-0000-0000685A0000}"/>
    <cellStyle name="Normal 51 2 2 3 2 3 4 5" xfId="26577" xr:uid="{00000000-0005-0000-0000-0000695A0000}"/>
    <cellStyle name="Normal 51 2 2 3 2 3 5" xfId="3744" xr:uid="{00000000-0005-0000-0000-00006A5A0000}"/>
    <cellStyle name="Normal 51 2 2 3 2 3 5 2" xfId="15520" xr:uid="{00000000-0005-0000-0000-00006B5A0000}"/>
    <cellStyle name="Normal 51 2 2 3 2 3 5 2 2" xfId="39089" xr:uid="{00000000-0005-0000-0000-00006C5A0000}"/>
    <cellStyle name="Normal 51 2 2 3 2 3 5 3" xfId="9632" xr:uid="{00000000-0005-0000-0000-00006D5A0000}"/>
    <cellStyle name="Normal 51 2 2 3 2 3 5 3 2" xfId="33201" xr:uid="{00000000-0005-0000-0000-00006E5A0000}"/>
    <cellStyle name="Normal 51 2 2 3 2 3 5 4" xfId="21408" xr:uid="{00000000-0005-0000-0000-00006F5A0000}"/>
    <cellStyle name="Normal 51 2 2 3 2 3 5 5" xfId="27313" xr:uid="{00000000-0005-0000-0000-0000705A0000}"/>
    <cellStyle name="Normal 51 2 2 3 2 3 6" xfId="4480" xr:uid="{00000000-0005-0000-0000-0000715A0000}"/>
    <cellStyle name="Normal 51 2 2 3 2 3 6 2" xfId="16256" xr:uid="{00000000-0005-0000-0000-0000725A0000}"/>
    <cellStyle name="Normal 51 2 2 3 2 3 6 2 2" xfId="39825" xr:uid="{00000000-0005-0000-0000-0000735A0000}"/>
    <cellStyle name="Normal 51 2 2 3 2 3 6 3" xfId="10368" xr:uid="{00000000-0005-0000-0000-0000745A0000}"/>
    <cellStyle name="Normal 51 2 2 3 2 3 6 3 2" xfId="33937" xr:uid="{00000000-0005-0000-0000-0000755A0000}"/>
    <cellStyle name="Normal 51 2 2 3 2 3 6 4" xfId="22144" xr:uid="{00000000-0005-0000-0000-0000765A0000}"/>
    <cellStyle name="Normal 51 2 2 3 2 3 6 5" xfId="28049" xr:uid="{00000000-0005-0000-0000-0000775A0000}"/>
    <cellStyle name="Normal 51 2 2 3 2 3 7" xfId="5216" xr:uid="{00000000-0005-0000-0000-0000785A0000}"/>
    <cellStyle name="Normal 51 2 2 3 2 3 7 2" xfId="16992" xr:uid="{00000000-0005-0000-0000-0000795A0000}"/>
    <cellStyle name="Normal 51 2 2 3 2 3 7 2 2" xfId="40561" xr:uid="{00000000-0005-0000-0000-00007A5A0000}"/>
    <cellStyle name="Normal 51 2 2 3 2 3 7 3" xfId="11104" xr:uid="{00000000-0005-0000-0000-00007B5A0000}"/>
    <cellStyle name="Normal 51 2 2 3 2 3 7 3 2" xfId="34673" xr:uid="{00000000-0005-0000-0000-00007C5A0000}"/>
    <cellStyle name="Normal 51 2 2 3 2 3 7 4" xfId="22880" xr:uid="{00000000-0005-0000-0000-00007D5A0000}"/>
    <cellStyle name="Normal 51 2 2 3 2 3 7 5" xfId="28785" xr:uid="{00000000-0005-0000-0000-00007E5A0000}"/>
    <cellStyle name="Normal 51 2 2 3 2 3 8" xfId="5952" xr:uid="{00000000-0005-0000-0000-00007F5A0000}"/>
    <cellStyle name="Normal 51 2 2 3 2 3 8 2" xfId="17728" xr:uid="{00000000-0005-0000-0000-0000805A0000}"/>
    <cellStyle name="Normal 51 2 2 3 2 3 8 2 2" xfId="41297" xr:uid="{00000000-0005-0000-0000-0000815A0000}"/>
    <cellStyle name="Normal 51 2 2 3 2 3 8 3" xfId="11840" xr:uid="{00000000-0005-0000-0000-0000825A0000}"/>
    <cellStyle name="Normal 51 2 2 3 2 3 8 3 2" xfId="35409" xr:uid="{00000000-0005-0000-0000-0000835A0000}"/>
    <cellStyle name="Normal 51 2 2 3 2 3 8 4" xfId="23616" xr:uid="{00000000-0005-0000-0000-0000845A0000}"/>
    <cellStyle name="Normal 51 2 2 3 2 3 8 5" xfId="29521" xr:uid="{00000000-0005-0000-0000-0000855A0000}"/>
    <cellStyle name="Normal 51 2 2 3 2 3 9" xfId="12576" xr:uid="{00000000-0005-0000-0000-0000865A0000}"/>
    <cellStyle name="Normal 51 2 2 3 2 3 9 2" xfId="36145" xr:uid="{00000000-0005-0000-0000-0000875A0000}"/>
    <cellStyle name="Normal 51 2 2 3 2 4" xfId="583" xr:uid="{00000000-0005-0000-0000-0000885A0000}"/>
    <cellStyle name="Normal 51 2 2 3 2 4 10" xfId="6497" xr:uid="{00000000-0005-0000-0000-0000895A0000}"/>
    <cellStyle name="Normal 51 2 2 3 2 4 10 2" xfId="30066" xr:uid="{00000000-0005-0000-0000-00008A5A0000}"/>
    <cellStyle name="Normal 51 2 2 3 2 4 11" xfId="18273" xr:uid="{00000000-0005-0000-0000-00008B5A0000}"/>
    <cellStyle name="Normal 51 2 2 3 2 4 12" xfId="24178" xr:uid="{00000000-0005-0000-0000-00008C5A0000}"/>
    <cellStyle name="Normal 51 2 2 3 2 4 13" xfId="41842" xr:uid="{00000000-0005-0000-0000-00008D5A0000}"/>
    <cellStyle name="Normal 51 2 2 3 2 4 2" xfId="1344" xr:uid="{00000000-0005-0000-0000-00008E5A0000}"/>
    <cellStyle name="Normal 51 2 2 3 2 4 2 2" xfId="13121" xr:uid="{00000000-0005-0000-0000-00008F5A0000}"/>
    <cellStyle name="Normal 51 2 2 3 2 4 2 2 2" xfId="36690" xr:uid="{00000000-0005-0000-0000-0000905A0000}"/>
    <cellStyle name="Normal 51 2 2 3 2 4 2 3" xfId="7233" xr:uid="{00000000-0005-0000-0000-0000915A0000}"/>
    <cellStyle name="Normal 51 2 2 3 2 4 2 3 2" xfId="30802" xr:uid="{00000000-0005-0000-0000-0000925A0000}"/>
    <cellStyle name="Normal 51 2 2 3 2 4 2 4" xfId="19009" xr:uid="{00000000-0005-0000-0000-0000935A0000}"/>
    <cellStyle name="Normal 51 2 2 3 2 4 2 5" xfId="24914" xr:uid="{00000000-0005-0000-0000-0000945A0000}"/>
    <cellStyle name="Normal 51 2 2 3 2 4 3" xfId="2081" xr:uid="{00000000-0005-0000-0000-0000955A0000}"/>
    <cellStyle name="Normal 51 2 2 3 2 4 3 2" xfId="13857" xr:uid="{00000000-0005-0000-0000-0000965A0000}"/>
    <cellStyle name="Normal 51 2 2 3 2 4 3 2 2" xfId="37426" xr:uid="{00000000-0005-0000-0000-0000975A0000}"/>
    <cellStyle name="Normal 51 2 2 3 2 4 3 3" xfId="7969" xr:uid="{00000000-0005-0000-0000-0000985A0000}"/>
    <cellStyle name="Normal 51 2 2 3 2 4 3 3 2" xfId="31538" xr:uid="{00000000-0005-0000-0000-0000995A0000}"/>
    <cellStyle name="Normal 51 2 2 3 2 4 3 4" xfId="19745" xr:uid="{00000000-0005-0000-0000-00009A5A0000}"/>
    <cellStyle name="Normal 51 2 2 3 2 4 3 5" xfId="25650" xr:uid="{00000000-0005-0000-0000-00009B5A0000}"/>
    <cellStyle name="Normal 51 2 2 3 2 4 4" xfId="2817" xr:uid="{00000000-0005-0000-0000-00009C5A0000}"/>
    <cellStyle name="Normal 51 2 2 3 2 4 4 2" xfId="14593" xr:uid="{00000000-0005-0000-0000-00009D5A0000}"/>
    <cellStyle name="Normal 51 2 2 3 2 4 4 2 2" xfId="38162" xr:uid="{00000000-0005-0000-0000-00009E5A0000}"/>
    <cellStyle name="Normal 51 2 2 3 2 4 4 3" xfId="8705" xr:uid="{00000000-0005-0000-0000-00009F5A0000}"/>
    <cellStyle name="Normal 51 2 2 3 2 4 4 3 2" xfId="32274" xr:uid="{00000000-0005-0000-0000-0000A05A0000}"/>
    <cellStyle name="Normal 51 2 2 3 2 4 4 4" xfId="20481" xr:uid="{00000000-0005-0000-0000-0000A15A0000}"/>
    <cellStyle name="Normal 51 2 2 3 2 4 4 5" xfId="26386" xr:uid="{00000000-0005-0000-0000-0000A25A0000}"/>
    <cellStyle name="Normal 51 2 2 3 2 4 5" xfId="3553" xr:uid="{00000000-0005-0000-0000-0000A35A0000}"/>
    <cellStyle name="Normal 51 2 2 3 2 4 5 2" xfId="15329" xr:uid="{00000000-0005-0000-0000-0000A45A0000}"/>
    <cellStyle name="Normal 51 2 2 3 2 4 5 2 2" xfId="38898" xr:uid="{00000000-0005-0000-0000-0000A55A0000}"/>
    <cellStyle name="Normal 51 2 2 3 2 4 5 3" xfId="9441" xr:uid="{00000000-0005-0000-0000-0000A65A0000}"/>
    <cellStyle name="Normal 51 2 2 3 2 4 5 3 2" xfId="33010" xr:uid="{00000000-0005-0000-0000-0000A75A0000}"/>
    <cellStyle name="Normal 51 2 2 3 2 4 5 4" xfId="21217" xr:uid="{00000000-0005-0000-0000-0000A85A0000}"/>
    <cellStyle name="Normal 51 2 2 3 2 4 5 5" xfId="27122" xr:uid="{00000000-0005-0000-0000-0000A95A0000}"/>
    <cellStyle name="Normal 51 2 2 3 2 4 6" xfId="4289" xr:uid="{00000000-0005-0000-0000-0000AA5A0000}"/>
    <cellStyle name="Normal 51 2 2 3 2 4 6 2" xfId="16065" xr:uid="{00000000-0005-0000-0000-0000AB5A0000}"/>
    <cellStyle name="Normal 51 2 2 3 2 4 6 2 2" xfId="39634" xr:uid="{00000000-0005-0000-0000-0000AC5A0000}"/>
    <cellStyle name="Normal 51 2 2 3 2 4 6 3" xfId="10177" xr:uid="{00000000-0005-0000-0000-0000AD5A0000}"/>
    <cellStyle name="Normal 51 2 2 3 2 4 6 3 2" xfId="33746" xr:uid="{00000000-0005-0000-0000-0000AE5A0000}"/>
    <cellStyle name="Normal 51 2 2 3 2 4 6 4" xfId="21953" xr:uid="{00000000-0005-0000-0000-0000AF5A0000}"/>
    <cellStyle name="Normal 51 2 2 3 2 4 6 5" xfId="27858" xr:uid="{00000000-0005-0000-0000-0000B05A0000}"/>
    <cellStyle name="Normal 51 2 2 3 2 4 7" xfId="5025" xr:uid="{00000000-0005-0000-0000-0000B15A0000}"/>
    <cellStyle name="Normal 51 2 2 3 2 4 7 2" xfId="16801" xr:uid="{00000000-0005-0000-0000-0000B25A0000}"/>
    <cellStyle name="Normal 51 2 2 3 2 4 7 2 2" xfId="40370" xr:uid="{00000000-0005-0000-0000-0000B35A0000}"/>
    <cellStyle name="Normal 51 2 2 3 2 4 7 3" xfId="10913" xr:uid="{00000000-0005-0000-0000-0000B45A0000}"/>
    <cellStyle name="Normal 51 2 2 3 2 4 7 3 2" xfId="34482" xr:uid="{00000000-0005-0000-0000-0000B55A0000}"/>
    <cellStyle name="Normal 51 2 2 3 2 4 7 4" xfId="22689" xr:uid="{00000000-0005-0000-0000-0000B65A0000}"/>
    <cellStyle name="Normal 51 2 2 3 2 4 7 5" xfId="28594" xr:uid="{00000000-0005-0000-0000-0000B75A0000}"/>
    <cellStyle name="Normal 51 2 2 3 2 4 8" xfId="5761" xr:uid="{00000000-0005-0000-0000-0000B85A0000}"/>
    <cellStyle name="Normal 51 2 2 3 2 4 8 2" xfId="17537" xr:uid="{00000000-0005-0000-0000-0000B95A0000}"/>
    <cellStyle name="Normal 51 2 2 3 2 4 8 2 2" xfId="41106" xr:uid="{00000000-0005-0000-0000-0000BA5A0000}"/>
    <cellStyle name="Normal 51 2 2 3 2 4 8 3" xfId="11649" xr:uid="{00000000-0005-0000-0000-0000BB5A0000}"/>
    <cellStyle name="Normal 51 2 2 3 2 4 8 3 2" xfId="35218" xr:uid="{00000000-0005-0000-0000-0000BC5A0000}"/>
    <cellStyle name="Normal 51 2 2 3 2 4 8 4" xfId="23425" xr:uid="{00000000-0005-0000-0000-0000BD5A0000}"/>
    <cellStyle name="Normal 51 2 2 3 2 4 8 5" xfId="29330" xr:uid="{00000000-0005-0000-0000-0000BE5A0000}"/>
    <cellStyle name="Normal 51 2 2 3 2 4 9" xfId="12385" xr:uid="{00000000-0005-0000-0000-0000BF5A0000}"/>
    <cellStyle name="Normal 51 2 2 3 2 4 9 2" xfId="35954" xr:uid="{00000000-0005-0000-0000-0000C05A0000}"/>
    <cellStyle name="Normal 51 2 2 3 2 5" xfId="1091" xr:uid="{00000000-0005-0000-0000-0000C15A0000}"/>
    <cellStyle name="Normal 51 2 2 3 2 5 2" xfId="12870" xr:uid="{00000000-0005-0000-0000-0000C25A0000}"/>
    <cellStyle name="Normal 51 2 2 3 2 5 2 2" xfId="36439" xr:uid="{00000000-0005-0000-0000-0000C35A0000}"/>
    <cellStyle name="Normal 51 2 2 3 2 5 3" xfId="6982" xr:uid="{00000000-0005-0000-0000-0000C45A0000}"/>
    <cellStyle name="Normal 51 2 2 3 2 5 3 2" xfId="30551" xr:uid="{00000000-0005-0000-0000-0000C55A0000}"/>
    <cellStyle name="Normal 51 2 2 3 2 5 4" xfId="18758" xr:uid="{00000000-0005-0000-0000-0000C65A0000}"/>
    <cellStyle name="Normal 51 2 2 3 2 5 5" xfId="24663" xr:uid="{00000000-0005-0000-0000-0000C75A0000}"/>
    <cellStyle name="Normal 51 2 2 3 2 6" xfId="1830" xr:uid="{00000000-0005-0000-0000-0000C85A0000}"/>
    <cellStyle name="Normal 51 2 2 3 2 6 2" xfId="13606" xr:uid="{00000000-0005-0000-0000-0000C95A0000}"/>
    <cellStyle name="Normal 51 2 2 3 2 6 2 2" xfId="37175" xr:uid="{00000000-0005-0000-0000-0000CA5A0000}"/>
    <cellStyle name="Normal 51 2 2 3 2 6 3" xfId="7718" xr:uid="{00000000-0005-0000-0000-0000CB5A0000}"/>
    <cellStyle name="Normal 51 2 2 3 2 6 3 2" xfId="31287" xr:uid="{00000000-0005-0000-0000-0000CC5A0000}"/>
    <cellStyle name="Normal 51 2 2 3 2 6 4" xfId="19494" xr:uid="{00000000-0005-0000-0000-0000CD5A0000}"/>
    <cellStyle name="Normal 51 2 2 3 2 6 5" xfId="25399" xr:uid="{00000000-0005-0000-0000-0000CE5A0000}"/>
    <cellStyle name="Normal 51 2 2 3 2 7" xfId="2566" xr:uid="{00000000-0005-0000-0000-0000CF5A0000}"/>
    <cellStyle name="Normal 51 2 2 3 2 7 2" xfId="14342" xr:uid="{00000000-0005-0000-0000-0000D05A0000}"/>
    <cellStyle name="Normal 51 2 2 3 2 7 2 2" xfId="37911" xr:uid="{00000000-0005-0000-0000-0000D15A0000}"/>
    <cellStyle name="Normal 51 2 2 3 2 7 3" xfId="8454" xr:uid="{00000000-0005-0000-0000-0000D25A0000}"/>
    <cellStyle name="Normal 51 2 2 3 2 7 3 2" xfId="32023" xr:uid="{00000000-0005-0000-0000-0000D35A0000}"/>
    <cellStyle name="Normal 51 2 2 3 2 7 4" xfId="20230" xr:uid="{00000000-0005-0000-0000-0000D45A0000}"/>
    <cellStyle name="Normal 51 2 2 3 2 7 5" xfId="26135" xr:uid="{00000000-0005-0000-0000-0000D55A0000}"/>
    <cellStyle name="Normal 51 2 2 3 2 8" xfId="3302" xr:uid="{00000000-0005-0000-0000-0000D65A0000}"/>
    <cellStyle name="Normal 51 2 2 3 2 8 2" xfId="15078" xr:uid="{00000000-0005-0000-0000-0000D75A0000}"/>
    <cellStyle name="Normal 51 2 2 3 2 8 2 2" xfId="38647" xr:uid="{00000000-0005-0000-0000-0000D85A0000}"/>
    <cellStyle name="Normal 51 2 2 3 2 8 3" xfId="9190" xr:uid="{00000000-0005-0000-0000-0000D95A0000}"/>
    <cellStyle name="Normal 51 2 2 3 2 8 3 2" xfId="32759" xr:uid="{00000000-0005-0000-0000-0000DA5A0000}"/>
    <cellStyle name="Normal 51 2 2 3 2 8 4" xfId="20966" xr:uid="{00000000-0005-0000-0000-0000DB5A0000}"/>
    <cellStyle name="Normal 51 2 2 3 2 8 5" xfId="26871" xr:uid="{00000000-0005-0000-0000-0000DC5A0000}"/>
    <cellStyle name="Normal 51 2 2 3 2 9" xfId="4038" xr:uid="{00000000-0005-0000-0000-0000DD5A0000}"/>
    <cellStyle name="Normal 51 2 2 3 2 9 2" xfId="15814" xr:uid="{00000000-0005-0000-0000-0000DE5A0000}"/>
    <cellStyle name="Normal 51 2 2 3 2 9 2 2" xfId="39383" xr:uid="{00000000-0005-0000-0000-0000DF5A0000}"/>
    <cellStyle name="Normal 51 2 2 3 2 9 3" xfId="9926" xr:uid="{00000000-0005-0000-0000-0000E05A0000}"/>
    <cellStyle name="Normal 51 2 2 3 2 9 3 2" xfId="33495" xr:uid="{00000000-0005-0000-0000-0000E15A0000}"/>
    <cellStyle name="Normal 51 2 2 3 2 9 4" xfId="21702" xr:uid="{00000000-0005-0000-0000-0000E25A0000}"/>
    <cellStyle name="Normal 51 2 2 3 2 9 5" xfId="27607" xr:uid="{00000000-0005-0000-0000-0000E35A0000}"/>
    <cellStyle name="Normal 51 2 2 3 3" xfId="270" xr:uid="{00000000-0005-0000-0000-0000E45A0000}"/>
    <cellStyle name="Normal 51 2 2 3 3 10" xfId="4726" xr:uid="{00000000-0005-0000-0000-0000E55A0000}"/>
    <cellStyle name="Normal 51 2 2 3 3 10 2" xfId="16502" xr:uid="{00000000-0005-0000-0000-0000E65A0000}"/>
    <cellStyle name="Normal 51 2 2 3 3 10 2 2" xfId="40071" xr:uid="{00000000-0005-0000-0000-0000E75A0000}"/>
    <cellStyle name="Normal 51 2 2 3 3 10 3" xfId="10614" xr:uid="{00000000-0005-0000-0000-0000E85A0000}"/>
    <cellStyle name="Normal 51 2 2 3 3 10 3 2" xfId="34183" xr:uid="{00000000-0005-0000-0000-0000E95A0000}"/>
    <cellStyle name="Normal 51 2 2 3 3 10 4" xfId="22390" xr:uid="{00000000-0005-0000-0000-0000EA5A0000}"/>
    <cellStyle name="Normal 51 2 2 3 3 10 5" xfId="28295" xr:uid="{00000000-0005-0000-0000-0000EB5A0000}"/>
    <cellStyle name="Normal 51 2 2 3 3 11" xfId="5462" xr:uid="{00000000-0005-0000-0000-0000EC5A0000}"/>
    <cellStyle name="Normal 51 2 2 3 3 11 2" xfId="17238" xr:uid="{00000000-0005-0000-0000-0000ED5A0000}"/>
    <cellStyle name="Normal 51 2 2 3 3 11 2 2" xfId="40807" xr:uid="{00000000-0005-0000-0000-0000EE5A0000}"/>
    <cellStyle name="Normal 51 2 2 3 3 11 3" xfId="11350" xr:uid="{00000000-0005-0000-0000-0000EF5A0000}"/>
    <cellStyle name="Normal 51 2 2 3 3 11 3 2" xfId="34919" xr:uid="{00000000-0005-0000-0000-0000F05A0000}"/>
    <cellStyle name="Normal 51 2 2 3 3 11 4" xfId="23126" xr:uid="{00000000-0005-0000-0000-0000F15A0000}"/>
    <cellStyle name="Normal 51 2 2 3 3 11 5" xfId="29031" xr:uid="{00000000-0005-0000-0000-0000F25A0000}"/>
    <cellStyle name="Normal 51 2 2 3 3 12" xfId="12086" xr:uid="{00000000-0005-0000-0000-0000F35A0000}"/>
    <cellStyle name="Normal 51 2 2 3 3 12 2" xfId="35655" xr:uid="{00000000-0005-0000-0000-0000F45A0000}"/>
    <cellStyle name="Normal 51 2 2 3 3 13" xfId="6198" xr:uid="{00000000-0005-0000-0000-0000F55A0000}"/>
    <cellStyle name="Normal 51 2 2 3 3 13 2" xfId="29767" xr:uid="{00000000-0005-0000-0000-0000F65A0000}"/>
    <cellStyle name="Normal 51 2 2 3 3 14" xfId="17974" xr:uid="{00000000-0005-0000-0000-0000F75A0000}"/>
    <cellStyle name="Normal 51 2 2 3 3 15" xfId="23879" xr:uid="{00000000-0005-0000-0000-0000F85A0000}"/>
    <cellStyle name="Normal 51 2 2 3 3 16" xfId="41543" xr:uid="{00000000-0005-0000-0000-0000F95A0000}"/>
    <cellStyle name="Normal 51 2 2 3 3 2" xfId="433" xr:uid="{00000000-0005-0000-0000-0000FA5A0000}"/>
    <cellStyle name="Normal 51 2 2 3 3 2 10" xfId="12237" xr:uid="{00000000-0005-0000-0000-0000FB5A0000}"/>
    <cellStyle name="Normal 51 2 2 3 3 2 10 2" xfId="35806" xr:uid="{00000000-0005-0000-0000-0000FC5A0000}"/>
    <cellStyle name="Normal 51 2 2 3 3 2 11" xfId="6349" xr:uid="{00000000-0005-0000-0000-0000FD5A0000}"/>
    <cellStyle name="Normal 51 2 2 3 3 2 11 2" xfId="29918" xr:uid="{00000000-0005-0000-0000-0000FE5A0000}"/>
    <cellStyle name="Normal 51 2 2 3 3 2 12" xfId="18125" xr:uid="{00000000-0005-0000-0000-0000FF5A0000}"/>
    <cellStyle name="Normal 51 2 2 3 3 2 13" xfId="24030" xr:uid="{00000000-0005-0000-0000-0000005B0000}"/>
    <cellStyle name="Normal 51 2 2 3 3 2 14" xfId="41694" xr:uid="{00000000-0005-0000-0000-0000015B0000}"/>
    <cellStyle name="Normal 51 2 2 3 3 2 2" xfId="878" xr:uid="{00000000-0005-0000-0000-0000025B0000}"/>
    <cellStyle name="Normal 51 2 2 3 3 2 2 10" xfId="6791" xr:uid="{00000000-0005-0000-0000-0000035B0000}"/>
    <cellStyle name="Normal 51 2 2 3 3 2 2 10 2" xfId="30360" xr:uid="{00000000-0005-0000-0000-0000045B0000}"/>
    <cellStyle name="Normal 51 2 2 3 3 2 2 11" xfId="18567" xr:uid="{00000000-0005-0000-0000-0000055B0000}"/>
    <cellStyle name="Normal 51 2 2 3 3 2 2 12" xfId="24472" xr:uid="{00000000-0005-0000-0000-0000065B0000}"/>
    <cellStyle name="Normal 51 2 2 3 3 2 2 13" xfId="42136" xr:uid="{00000000-0005-0000-0000-0000075B0000}"/>
    <cellStyle name="Normal 51 2 2 3 3 2 2 2" xfId="1638" xr:uid="{00000000-0005-0000-0000-0000085B0000}"/>
    <cellStyle name="Normal 51 2 2 3 3 2 2 2 2" xfId="13415" xr:uid="{00000000-0005-0000-0000-0000095B0000}"/>
    <cellStyle name="Normal 51 2 2 3 3 2 2 2 2 2" xfId="36984" xr:uid="{00000000-0005-0000-0000-00000A5B0000}"/>
    <cellStyle name="Normal 51 2 2 3 3 2 2 2 3" xfId="7527" xr:uid="{00000000-0005-0000-0000-00000B5B0000}"/>
    <cellStyle name="Normal 51 2 2 3 3 2 2 2 3 2" xfId="31096" xr:uid="{00000000-0005-0000-0000-00000C5B0000}"/>
    <cellStyle name="Normal 51 2 2 3 3 2 2 2 4" xfId="19303" xr:uid="{00000000-0005-0000-0000-00000D5B0000}"/>
    <cellStyle name="Normal 51 2 2 3 3 2 2 2 5" xfId="25208" xr:uid="{00000000-0005-0000-0000-00000E5B0000}"/>
    <cellStyle name="Normal 51 2 2 3 3 2 2 3" xfId="2375" xr:uid="{00000000-0005-0000-0000-00000F5B0000}"/>
    <cellStyle name="Normal 51 2 2 3 3 2 2 3 2" xfId="14151" xr:uid="{00000000-0005-0000-0000-0000105B0000}"/>
    <cellStyle name="Normal 51 2 2 3 3 2 2 3 2 2" xfId="37720" xr:uid="{00000000-0005-0000-0000-0000115B0000}"/>
    <cellStyle name="Normal 51 2 2 3 3 2 2 3 3" xfId="8263" xr:uid="{00000000-0005-0000-0000-0000125B0000}"/>
    <cellStyle name="Normal 51 2 2 3 3 2 2 3 3 2" xfId="31832" xr:uid="{00000000-0005-0000-0000-0000135B0000}"/>
    <cellStyle name="Normal 51 2 2 3 3 2 2 3 4" xfId="20039" xr:uid="{00000000-0005-0000-0000-0000145B0000}"/>
    <cellStyle name="Normal 51 2 2 3 3 2 2 3 5" xfId="25944" xr:uid="{00000000-0005-0000-0000-0000155B0000}"/>
    <cellStyle name="Normal 51 2 2 3 3 2 2 4" xfId="3111" xr:uid="{00000000-0005-0000-0000-0000165B0000}"/>
    <cellStyle name="Normal 51 2 2 3 3 2 2 4 2" xfId="14887" xr:uid="{00000000-0005-0000-0000-0000175B0000}"/>
    <cellStyle name="Normal 51 2 2 3 3 2 2 4 2 2" xfId="38456" xr:uid="{00000000-0005-0000-0000-0000185B0000}"/>
    <cellStyle name="Normal 51 2 2 3 3 2 2 4 3" xfId="8999" xr:uid="{00000000-0005-0000-0000-0000195B0000}"/>
    <cellStyle name="Normal 51 2 2 3 3 2 2 4 3 2" xfId="32568" xr:uid="{00000000-0005-0000-0000-00001A5B0000}"/>
    <cellStyle name="Normal 51 2 2 3 3 2 2 4 4" xfId="20775" xr:uid="{00000000-0005-0000-0000-00001B5B0000}"/>
    <cellStyle name="Normal 51 2 2 3 3 2 2 4 5" xfId="26680" xr:uid="{00000000-0005-0000-0000-00001C5B0000}"/>
    <cellStyle name="Normal 51 2 2 3 3 2 2 5" xfId="3847" xr:uid="{00000000-0005-0000-0000-00001D5B0000}"/>
    <cellStyle name="Normal 51 2 2 3 3 2 2 5 2" xfId="15623" xr:uid="{00000000-0005-0000-0000-00001E5B0000}"/>
    <cellStyle name="Normal 51 2 2 3 3 2 2 5 2 2" xfId="39192" xr:uid="{00000000-0005-0000-0000-00001F5B0000}"/>
    <cellStyle name="Normal 51 2 2 3 3 2 2 5 3" xfId="9735" xr:uid="{00000000-0005-0000-0000-0000205B0000}"/>
    <cellStyle name="Normal 51 2 2 3 3 2 2 5 3 2" xfId="33304" xr:uid="{00000000-0005-0000-0000-0000215B0000}"/>
    <cellStyle name="Normal 51 2 2 3 3 2 2 5 4" xfId="21511" xr:uid="{00000000-0005-0000-0000-0000225B0000}"/>
    <cellStyle name="Normal 51 2 2 3 3 2 2 5 5" xfId="27416" xr:uid="{00000000-0005-0000-0000-0000235B0000}"/>
    <cellStyle name="Normal 51 2 2 3 3 2 2 6" xfId="4583" xr:uid="{00000000-0005-0000-0000-0000245B0000}"/>
    <cellStyle name="Normal 51 2 2 3 3 2 2 6 2" xfId="16359" xr:uid="{00000000-0005-0000-0000-0000255B0000}"/>
    <cellStyle name="Normal 51 2 2 3 3 2 2 6 2 2" xfId="39928" xr:uid="{00000000-0005-0000-0000-0000265B0000}"/>
    <cellStyle name="Normal 51 2 2 3 3 2 2 6 3" xfId="10471" xr:uid="{00000000-0005-0000-0000-0000275B0000}"/>
    <cellStyle name="Normal 51 2 2 3 3 2 2 6 3 2" xfId="34040" xr:uid="{00000000-0005-0000-0000-0000285B0000}"/>
    <cellStyle name="Normal 51 2 2 3 3 2 2 6 4" xfId="22247" xr:uid="{00000000-0005-0000-0000-0000295B0000}"/>
    <cellStyle name="Normal 51 2 2 3 3 2 2 6 5" xfId="28152" xr:uid="{00000000-0005-0000-0000-00002A5B0000}"/>
    <cellStyle name="Normal 51 2 2 3 3 2 2 7" xfId="5319" xr:uid="{00000000-0005-0000-0000-00002B5B0000}"/>
    <cellStyle name="Normal 51 2 2 3 3 2 2 7 2" xfId="17095" xr:uid="{00000000-0005-0000-0000-00002C5B0000}"/>
    <cellStyle name="Normal 51 2 2 3 3 2 2 7 2 2" xfId="40664" xr:uid="{00000000-0005-0000-0000-00002D5B0000}"/>
    <cellStyle name="Normal 51 2 2 3 3 2 2 7 3" xfId="11207" xr:uid="{00000000-0005-0000-0000-00002E5B0000}"/>
    <cellStyle name="Normal 51 2 2 3 3 2 2 7 3 2" xfId="34776" xr:uid="{00000000-0005-0000-0000-00002F5B0000}"/>
    <cellStyle name="Normal 51 2 2 3 3 2 2 7 4" xfId="22983" xr:uid="{00000000-0005-0000-0000-0000305B0000}"/>
    <cellStyle name="Normal 51 2 2 3 3 2 2 7 5" xfId="28888" xr:uid="{00000000-0005-0000-0000-0000315B0000}"/>
    <cellStyle name="Normal 51 2 2 3 3 2 2 8" xfId="6055" xr:uid="{00000000-0005-0000-0000-0000325B0000}"/>
    <cellStyle name="Normal 51 2 2 3 3 2 2 8 2" xfId="17831" xr:uid="{00000000-0005-0000-0000-0000335B0000}"/>
    <cellStyle name="Normal 51 2 2 3 3 2 2 8 2 2" xfId="41400" xr:uid="{00000000-0005-0000-0000-0000345B0000}"/>
    <cellStyle name="Normal 51 2 2 3 3 2 2 8 3" xfId="11943" xr:uid="{00000000-0005-0000-0000-0000355B0000}"/>
    <cellStyle name="Normal 51 2 2 3 3 2 2 8 3 2" xfId="35512" xr:uid="{00000000-0005-0000-0000-0000365B0000}"/>
    <cellStyle name="Normal 51 2 2 3 3 2 2 8 4" xfId="23719" xr:uid="{00000000-0005-0000-0000-0000375B0000}"/>
    <cellStyle name="Normal 51 2 2 3 3 2 2 8 5" xfId="29624" xr:uid="{00000000-0005-0000-0000-0000385B0000}"/>
    <cellStyle name="Normal 51 2 2 3 3 2 2 9" xfId="12679" xr:uid="{00000000-0005-0000-0000-0000395B0000}"/>
    <cellStyle name="Normal 51 2 2 3 3 2 2 9 2" xfId="36248" xr:uid="{00000000-0005-0000-0000-00003A5B0000}"/>
    <cellStyle name="Normal 51 2 2 3 3 2 3" xfId="1195" xr:uid="{00000000-0005-0000-0000-00003B5B0000}"/>
    <cellStyle name="Normal 51 2 2 3 3 2 3 2" xfId="12973" xr:uid="{00000000-0005-0000-0000-00003C5B0000}"/>
    <cellStyle name="Normal 51 2 2 3 3 2 3 2 2" xfId="36542" xr:uid="{00000000-0005-0000-0000-00003D5B0000}"/>
    <cellStyle name="Normal 51 2 2 3 3 2 3 3" xfId="7085" xr:uid="{00000000-0005-0000-0000-00003E5B0000}"/>
    <cellStyle name="Normal 51 2 2 3 3 2 3 3 2" xfId="30654" xr:uid="{00000000-0005-0000-0000-00003F5B0000}"/>
    <cellStyle name="Normal 51 2 2 3 3 2 3 4" xfId="18861" xr:uid="{00000000-0005-0000-0000-0000405B0000}"/>
    <cellStyle name="Normal 51 2 2 3 3 2 3 5" xfId="24766" xr:uid="{00000000-0005-0000-0000-0000415B0000}"/>
    <cellStyle name="Normal 51 2 2 3 3 2 4" xfId="1933" xr:uid="{00000000-0005-0000-0000-0000425B0000}"/>
    <cellStyle name="Normal 51 2 2 3 3 2 4 2" xfId="13709" xr:uid="{00000000-0005-0000-0000-0000435B0000}"/>
    <cellStyle name="Normal 51 2 2 3 3 2 4 2 2" xfId="37278" xr:uid="{00000000-0005-0000-0000-0000445B0000}"/>
    <cellStyle name="Normal 51 2 2 3 3 2 4 3" xfId="7821" xr:uid="{00000000-0005-0000-0000-0000455B0000}"/>
    <cellStyle name="Normal 51 2 2 3 3 2 4 3 2" xfId="31390" xr:uid="{00000000-0005-0000-0000-0000465B0000}"/>
    <cellStyle name="Normal 51 2 2 3 3 2 4 4" xfId="19597" xr:uid="{00000000-0005-0000-0000-0000475B0000}"/>
    <cellStyle name="Normal 51 2 2 3 3 2 4 5" xfId="25502" xr:uid="{00000000-0005-0000-0000-0000485B0000}"/>
    <cellStyle name="Normal 51 2 2 3 3 2 5" xfId="2669" xr:uid="{00000000-0005-0000-0000-0000495B0000}"/>
    <cellStyle name="Normal 51 2 2 3 3 2 5 2" xfId="14445" xr:uid="{00000000-0005-0000-0000-00004A5B0000}"/>
    <cellStyle name="Normal 51 2 2 3 3 2 5 2 2" xfId="38014" xr:uid="{00000000-0005-0000-0000-00004B5B0000}"/>
    <cellStyle name="Normal 51 2 2 3 3 2 5 3" xfId="8557" xr:uid="{00000000-0005-0000-0000-00004C5B0000}"/>
    <cellStyle name="Normal 51 2 2 3 3 2 5 3 2" xfId="32126" xr:uid="{00000000-0005-0000-0000-00004D5B0000}"/>
    <cellStyle name="Normal 51 2 2 3 3 2 5 4" xfId="20333" xr:uid="{00000000-0005-0000-0000-00004E5B0000}"/>
    <cellStyle name="Normal 51 2 2 3 3 2 5 5" xfId="26238" xr:uid="{00000000-0005-0000-0000-00004F5B0000}"/>
    <cellStyle name="Normal 51 2 2 3 3 2 6" xfId="3405" xr:uid="{00000000-0005-0000-0000-0000505B0000}"/>
    <cellStyle name="Normal 51 2 2 3 3 2 6 2" xfId="15181" xr:uid="{00000000-0005-0000-0000-0000515B0000}"/>
    <cellStyle name="Normal 51 2 2 3 3 2 6 2 2" xfId="38750" xr:uid="{00000000-0005-0000-0000-0000525B0000}"/>
    <cellStyle name="Normal 51 2 2 3 3 2 6 3" xfId="9293" xr:uid="{00000000-0005-0000-0000-0000535B0000}"/>
    <cellStyle name="Normal 51 2 2 3 3 2 6 3 2" xfId="32862" xr:uid="{00000000-0005-0000-0000-0000545B0000}"/>
    <cellStyle name="Normal 51 2 2 3 3 2 6 4" xfId="21069" xr:uid="{00000000-0005-0000-0000-0000555B0000}"/>
    <cellStyle name="Normal 51 2 2 3 3 2 6 5" xfId="26974" xr:uid="{00000000-0005-0000-0000-0000565B0000}"/>
    <cellStyle name="Normal 51 2 2 3 3 2 7" xfId="4141" xr:uid="{00000000-0005-0000-0000-0000575B0000}"/>
    <cellStyle name="Normal 51 2 2 3 3 2 7 2" xfId="15917" xr:uid="{00000000-0005-0000-0000-0000585B0000}"/>
    <cellStyle name="Normal 51 2 2 3 3 2 7 2 2" xfId="39486" xr:uid="{00000000-0005-0000-0000-0000595B0000}"/>
    <cellStyle name="Normal 51 2 2 3 3 2 7 3" xfId="10029" xr:uid="{00000000-0005-0000-0000-00005A5B0000}"/>
    <cellStyle name="Normal 51 2 2 3 3 2 7 3 2" xfId="33598" xr:uid="{00000000-0005-0000-0000-00005B5B0000}"/>
    <cellStyle name="Normal 51 2 2 3 3 2 7 4" xfId="21805" xr:uid="{00000000-0005-0000-0000-00005C5B0000}"/>
    <cellStyle name="Normal 51 2 2 3 3 2 7 5" xfId="27710" xr:uid="{00000000-0005-0000-0000-00005D5B0000}"/>
    <cellStyle name="Normal 51 2 2 3 3 2 8" xfId="4877" xr:uid="{00000000-0005-0000-0000-00005E5B0000}"/>
    <cellStyle name="Normal 51 2 2 3 3 2 8 2" xfId="16653" xr:uid="{00000000-0005-0000-0000-00005F5B0000}"/>
    <cellStyle name="Normal 51 2 2 3 3 2 8 2 2" xfId="40222" xr:uid="{00000000-0005-0000-0000-0000605B0000}"/>
    <cellStyle name="Normal 51 2 2 3 3 2 8 3" xfId="10765" xr:uid="{00000000-0005-0000-0000-0000615B0000}"/>
    <cellStyle name="Normal 51 2 2 3 3 2 8 3 2" xfId="34334" xr:uid="{00000000-0005-0000-0000-0000625B0000}"/>
    <cellStyle name="Normal 51 2 2 3 3 2 8 4" xfId="22541" xr:uid="{00000000-0005-0000-0000-0000635B0000}"/>
    <cellStyle name="Normal 51 2 2 3 3 2 8 5" xfId="28446" xr:uid="{00000000-0005-0000-0000-0000645B0000}"/>
    <cellStyle name="Normal 51 2 2 3 3 2 9" xfId="5613" xr:uid="{00000000-0005-0000-0000-0000655B0000}"/>
    <cellStyle name="Normal 51 2 2 3 3 2 9 2" xfId="17389" xr:uid="{00000000-0005-0000-0000-0000665B0000}"/>
    <cellStyle name="Normal 51 2 2 3 3 2 9 2 2" xfId="40958" xr:uid="{00000000-0005-0000-0000-0000675B0000}"/>
    <cellStyle name="Normal 51 2 2 3 3 2 9 3" xfId="11501" xr:uid="{00000000-0005-0000-0000-0000685B0000}"/>
    <cellStyle name="Normal 51 2 2 3 3 2 9 3 2" xfId="35070" xr:uid="{00000000-0005-0000-0000-0000695B0000}"/>
    <cellStyle name="Normal 51 2 2 3 3 2 9 4" xfId="23277" xr:uid="{00000000-0005-0000-0000-00006A5B0000}"/>
    <cellStyle name="Normal 51 2 2 3 3 2 9 5" xfId="29182" xr:uid="{00000000-0005-0000-0000-00006B5B0000}"/>
    <cellStyle name="Normal 51 2 2 3 3 3" xfId="726" xr:uid="{00000000-0005-0000-0000-00006C5B0000}"/>
    <cellStyle name="Normal 51 2 2 3 3 3 10" xfId="6640" xr:uid="{00000000-0005-0000-0000-00006D5B0000}"/>
    <cellStyle name="Normal 51 2 2 3 3 3 10 2" xfId="30209" xr:uid="{00000000-0005-0000-0000-00006E5B0000}"/>
    <cellStyle name="Normal 51 2 2 3 3 3 11" xfId="18416" xr:uid="{00000000-0005-0000-0000-00006F5B0000}"/>
    <cellStyle name="Normal 51 2 2 3 3 3 12" xfId="24321" xr:uid="{00000000-0005-0000-0000-0000705B0000}"/>
    <cellStyle name="Normal 51 2 2 3 3 3 13" xfId="41985" xr:uid="{00000000-0005-0000-0000-0000715B0000}"/>
    <cellStyle name="Normal 51 2 2 3 3 3 2" xfId="1487" xr:uid="{00000000-0005-0000-0000-0000725B0000}"/>
    <cellStyle name="Normal 51 2 2 3 3 3 2 2" xfId="13264" xr:uid="{00000000-0005-0000-0000-0000735B0000}"/>
    <cellStyle name="Normal 51 2 2 3 3 3 2 2 2" xfId="36833" xr:uid="{00000000-0005-0000-0000-0000745B0000}"/>
    <cellStyle name="Normal 51 2 2 3 3 3 2 3" xfId="7376" xr:uid="{00000000-0005-0000-0000-0000755B0000}"/>
    <cellStyle name="Normal 51 2 2 3 3 3 2 3 2" xfId="30945" xr:uid="{00000000-0005-0000-0000-0000765B0000}"/>
    <cellStyle name="Normal 51 2 2 3 3 3 2 4" xfId="19152" xr:uid="{00000000-0005-0000-0000-0000775B0000}"/>
    <cellStyle name="Normal 51 2 2 3 3 3 2 5" xfId="25057" xr:uid="{00000000-0005-0000-0000-0000785B0000}"/>
    <cellStyle name="Normal 51 2 2 3 3 3 3" xfId="2224" xr:uid="{00000000-0005-0000-0000-0000795B0000}"/>
    <cellStyle name="Normal 51 2 2 3 3 3 3 2" xfId="14000" xr:uid="{00000000-0005-0000-0000-00007A5B0000}"/>
    <cellStyle name="Normal 51 2 2 3 3 3 3 2 2" xfId="37569" xr:uid="{00000000-0005-0000-0000-00007B5B0000}"/>
    <cellStyle name="Normal 51 2 2 3 3 3 3 3" xfId="8112" xr:uid="{00000000-0005-0000-0000-00007C5B0000}"/>
    <cellStyle name="Normal 51 2 2 3 3 3 3 3 2" xfId="31681" xr:uid="{00000000-0005-0000-0000-00007D5B0000}"/>
    <cellStyle name="Normal 51 2 2 3 3 3 3 4" xfId="19888" xr:uid="{00000000-0005-0000-0000-00007E5B0000}"/>
    <cellStyle name="Normal 51 2 2 3 3 3 3 5" xfId="25793" xr:uid="{00000000-0005-0000-0000-00007F5B0000}"/>
    <cellStyle name="Normal 51 2 2 3 3 3 4" xfId="2960" xr:uid="{00000000-0005-0000-0000-0000805B0000}"/>
    <cellStyle name="Normal 51 2 2 3 3 3 4 2" xfId="14736" xr:uid="{00000000-0005-0000-0000-0000815B0000}"/>
    <cellStyle name="Normal 51 2 2 3 3 3 4 2 2" xfId="38305" xr:uid="{00000000-0005-0000-0000-0000825B0000}"/>
    <cellStyle name="Normal 51 2 2 3 3 3 4 3" xfId="8848" xr:uid="{00000000-0005-0000-0000-0000835B0000}"/>
    <cellStyle name="Normal 51 2 2 3 3 3 4 3 2" xfId="32417" xr:uid="{00000000-0005-0000-0000-0000845B0000}"/>
    <cellStyle name="Normal 51 2 2 3 3 3 4 4" xfId="20624" xr:uid="{00000000-0005-0000-0000-0000855B0000}"/>
    <cellStyle name="Normal 51 2 2 3 3 3 4 5" xfId="26529" xr:uid="{00000000-0005-0000-0000-0000865B0000}"/>
    <cellStyle name="Normal 51 2 2 3 3 3 5" xfId="3696" xr:uid="{00000000-0005-0000-0000-0000875B0000}"/>
    <cellStyle name="Normal 51 2 2 3 3 3 5 2" xfId="15472" xr:uid="{00000000-0005-0000-0000-0000885B0000}"/>
    <cellStyle name="Normal 51 2 2 3 3 3 5 2 2" xfId="39041" xr:uid="{00000000-0005-0000-0000-0000895B0000}"/>
    <cellStyle name="Normal 51 2 2 3 3 3 5 3" xfId="9584" xr:uid="{00000000-0005-0000-0000-00008A5B0000}"/>
    <cellStyle name="Normal 51 2 2 3 3 3 5 3 2" xfId="33153" xr:uid="{00000000-0005-0000-0000-00008B5B0000}"/>
    <cellStyle name="Normal 51 2 2 3 3 3 5 4" xfId="21360" xr:uid="{00000000-0005-0000-0000-00008C5B0000}"/>
    <cellStyle name="Normal 51 2 2 3 3 3 5 5" xfId="27265" xr:uid="{00000000-0005-0000-0000-00008D5B0000}"/>
    <cellStyle name="Normal 51 2 2 3 3 3 6" xfId="4432" xr:uid="{00000000-0005-0000-0000-00008E5B0000}"/>
    <cellStyle name="Normal 51 2 2 3 3 3 6 2" xfId="16208" xr:uid="{00000000-0005-0000-0000-00008F5B0000}"/>
    <cellStyle name="Normal 51 2 2 3 3 3 6 2 2" xfId="39777" xr:uid="{00000000-0005-0000-0000-0000905B0000}"/>
    <cellStyle name="Normal 51 2 2 3 3 3 6 3" xfId="10320" xr:uid="{00000000-0005-0000-0000-0000915B0000}"/>
    <cellStyle name="Normal 51 2 2 3 3 3 6 3 2" xfId="33889" xr:uid="{00000000-0005-0000-0000-0000925B0000}"/>
    <cellStyle name="Normal 51 2 2 3 3 3 6 4" xfId="22096" xr:uid="{00000000-0005-0000-0000-0000935B0000}"/>
    <cellStyle name="Normal 51 2 2 3 3 3 6 5" xfId="28001" xr:uid="{00000000-0005-0000-0000-0000945B0000}"/>
    <cellStyle name="Normal 51 2 2 3 3 3 7" xfId="5168" xr:uid="{00000000-0005-0000-0000-0000955B0000}"/>
    <cellStyle name="Normal 51 2 2 3 3 3 7 2" xfId="16944" xr:uid="{00000000-0005-0000-0000-0000965B0000}"/>
    <cellStyle name="Normal 51 2 2 3 3 3 7 2 2" xfId="40513" xr:uid="{00000000-0005-0000-0000-0000975B0000}"/>
    <cellStyle name="Normal 51 2 2 3 3 3 7 3" xfId="11056" xr:uid="{00000000-0005-0000-0000-0000985B0000}"/>
    <cellStyle name="Normal 51 2 2 3 3 3 7 3 2" xfId="34625" xr:uid="{00000000-0005-0000-0000-0000995B0000}"/>
    <cellStyle name="Normal 51 2 2 3 3 3 7 4" xfId="22832" xr:uid="{00000000-0005-0000-0000-00009A5B0000}"/>
    <cellStyle name="Normal 51 2 2 3 3 3 7 5" xfId="28737" xr:uid="{00000000-0005-0000-0000-00009B5B0000}"/>
    <cellStyle name="Normal 51 2 2 3 3 3 8" xfId="5904" xr:uid="{00000000-0005-0000-0000-00009C5B0000}"/>
    <cellStyle name="Normal 51 2 2 3 3 3 8 2" xfId="17680" xr:uid="{00000000-0005-0000-0000-00009D5B0000}"/>
    <cellStyle name="Normal 51 2 2 3 3 3 8 2 2" xfId="41249" xr:uid="{00000000-0005-0000-0000-00009E5B0000}"/>
    <cellStyle name="Normal 51 2 2 3 3 3 8 3" xfId="11792" xr:uid="{00000000-0005-0000-0000-00009F5B0000}"/>
    <cellStyle name="Normal 51 2 2 3 3 3 8 3 2" xfId="35361" xr:uid="{00000000-0005-0000-0000-0000A05B0000}"/>
    <cellStyle name="Normal 51 2 2 3 3 3 8 4" xfId="23568" xr:uid="{00000000-0005-0000-0000-0000A15B0000}"/>
    <cellStyle name="Normal 51 2 2 3 3 3 8 5" xfId="29473" xr:uid="{00000000-0005-0000-0000-0000A25B0000}"/>
    <cellStyle name="Normal 51 2 2 3 3 3 9" xfId="12528" xr:uid="{00000000-0005-0000-0000-0000A35B0000}"/>
    <cellStyle name="Normal 51 2 2 3 3 3 9 2" xfId="36097" xr:uid="{00000000-0005-0000-0000-0000A45B0000}"/>
    <cellStyle name="Normal 51 2 2 3 3 4" xfId="584" xr:uid="{00000000-0005-0000-0000-0000A55B0000}"/>
    <cellStyle name="Normal 51 2 2 3 3 4 10" xfId="6498" xr:uid="{00000000-0005-0000-0000-0000A65B0000}"/>
    <cellStyle name="Normal 51 2 2 3 3 4 10 2" xfId="30067" xr:uid="{00000000-0005-0000-0000-0000A75B0000}"/>
    <cellStyle name="Normal 51 2 2 3 3 4 11" xfId="18274" xr:uid="{00000000-0005-0000-0000-0000A85B0000}"/>
    <cellStyle name="Normal 51 2 2 3 3 4 12" xfId="24179" xr:uid="{00000000-0005-0000-0000-0000A95B0000}"/>
    <cellStyle name="Normal 51 2 2 3 3 4 13" xfId="41843" xr:uid="{00000000-0005-0000-0000-0000AA5B0000}"/>
    <cellStyle name="Normal 51 2 2 3 3 4 2" xfId="1345" xr:uid="{00000000-0005-0000-0000-0000AB5B0000}"/>
    <cellStyle name="Normal 51 2 2 3 3 4 2 2" xfId="13122" xr:uid="{00000000-0005-0000-0000-0000AC5B0000}"/>
    <cellStyle name="Normal 51 2 2 3 3 4 2 2 2" xfId="36691" xr:uid="{00000000-0005-0000-0000-0000AD5B0000}"/>
    <cellStyle name="Normal 51 2 2 3 3 4 2 3" xfId="7234" xr:uid="{00000000-0005-0000-0000-0000AE5B0000}"/>
    <cellStyle name="Normal 51 2 2 3 3 4 2 3 2" xfId="30803" xr:uid="{00000000-0005-0000-0000-0000AF5B0000}"/>
    <cellStyle name="Normal 51 2 2 3 3 4 2 4" xfId="19010" xr:uid="{00000000-0005-0000-0000-0000B05B0000}"/>
    <cellStyle name="Normal 51 2 2 3 3 4 2 5" xfId="24915" xr:uid="{00000000-0005-0000-0000-0000B15B0000}"/>
    <cellStyle name="Normal 51 2 2 3 3 4 3" xfId="2082" xr:uid="{00000000-0005-0000-0000-0000B25B0000}"/>
    <cellStyle name="Normal 51 2 2 3 3 4 3 2" xfId="13858" xr:uid="{00000000-0005-0000-0000-0000B35B0000}"/>
    <cellStyle name="Normal 51 2 2 3 3 4 3 2 2" xfId="37427" xr:uid="{00000000-0005-0000-0000-0000B45B0000}"/>
    <cellStyle name="Normal 51 2 2 3 3 4 3 3" xfId="7970" xr:uid="{00000000-0005-0000-0000-0000B55B0000}"/>
    <cellStyle name="Normal 51 2 2 3 3 4 3 3 2" xfId="31539" xr:uid="{00000000-0005-0000-0000-0000B65B0000}"/>
    <cellStyle name="Normal 51 2 2 3 3 4 3 4" xfId="19746" xr:uid="{00000000-0005-0000-0000-0000B75B0000}"/>
    <cellStyle name="Normal 51 2 2 3 3 4 3 5" xfId="25651" xr:uid="{00000000-0005-0000-0000-0000B85B0000}"/>
    <cellStyle name="Normal 51 2 2 3 3 4 4" xfId="2818" xr:uid="{00000000-0005-0000-0000-0000B95B0000}"/>
    <cellStyle name="Normal 51 2 2 3 3 4 4 2" xfId="14594" xr:uid="{00000000-0005-0000-0000-0000BA5B0000}"/>
    <cellStyle name="Normal 51 2 2 3 3 4 4 2 2" xfId="38163" xr:uid="{00000000-0005-0000-0000-0000BB5B0000}"/>
    <cellStyle name="Normal 51 2 2 3 3 4 4 3" xfId="8706" xr:uid="{00000000-0005-0000-0000-0000BC5B0000}"/>
    <cellStyle name="Normal 51 2 2 3 3 4 4 3 2" xfId="32275" xr:uid="{00000000-0005-0000-0000-0000BD5B0000}"/>
    <cellStyle name="Normal 51 2 2 3 3 4 4 4" xfId="20482" xr:uid="{00000000-0005-0000-0000-0000BE5B0000}"/>
    <cellStyle name="Normal 51 2 2 3 3 4 4 5" xfId="26387" xr:uid="{00000000-0005-0000-0000-0000BF5B0000}"/>
    <cellStyle name="Normal 51 2 2 3 3 4 5" xfId="3554" xr:uid="{00000000-0005-0000-0000-0000C05B0000}"/>
    <cellStyle name="Normal 51 2 2 3 3 4 5 2" xfId="15330" xr:uid="{00000000-0005-0000-0000-0000C15B0000}"/>
    <cellStyle name="Normal 51 2 2 3 3 4 5 2 2" xfId="38899" xr:uid="{00000000-0005-0000-0000-0000C25B0000}"/>
    <cellStyle name="Normal 51 2 2 3 3 4 5 3" xfId="9442" xr:uid="{00000000-0005-0000-0000-0000C35B0000}"/>
    <cellStyle name="Normal 51 2 2 3 3 4 5 3 2" xfId="33011" xr:uid="{00000000-0005-0000-0000-0000C45B0000}"/>
    <cellStyle name="Normal 51 2 2 3 3 4 5 4" xfId="21218" xr:uid="{00000000-0005-0000-0000-0000C55B0000}"/>
    <cellStyle name="Normal 51 2 2 3 3 4 5 5" xfId="27123" xr:uid="{00000000-0005-0000-0000-0000C65B0000}"/>
    <cellStyle name="Normal 51 2 2 3 3 4 6" xfId="4290" xr:uid="{00000000-0005-0000-0000-0000C75B0000}"/>
    <cellStyle name="Normal 51 2 2 3 3 4 6 2" xfId="16066" xr:uid="{00000000-0005-0000-0000-0000C85B0000}"/>
    <cellStyle name="Normal 51 2 2 3 3 4 6 2 2" xfId="39635" xr:uid="{00000000-0005-0000-0000-0000C95B0000}"/>
    <cellStyle name="Normal 51 2 2 3 3 4 6 3" xfId="10178" xr:uid="{00000000-0005-0000-0000-0000CA5B0000}"/>
    <cellStyle name="Normal 51 2 2 3 3 4 6 3 2" xfId="33747" xr:uid="{00000000-0005-0000-0000-0000CB5B0000}"/>
    <cellStyle name="Normal 51 2 2 3 3 4 6 4" xfId="21954" xr:uid="{00000000-0005-0000-0000-0000CC5B0000}"/>
    <cellStyle name="Normal 51 2 2 3 3 4 6 5" xfId="27859" xr:uid="{00000000-0005-0000-0000-0000CD5B0000}"/>
    <cellStyle name="Normal 51 2 2 3 3 4 7" xfId="5026" xr:uid="{00000000-0005-0000-0000-0000CE5B0000}"/>
    <cellStyle name="Normal 51 2 2 3 3 4 7 2" xfId="16802" xr:uid="{00000000-0005-0000-0000-0000CF5B0000}"/>
    <cellStyle name="Normal 51 2 2 3 3 4 7 2 2" xfId="40371" xr:uid="{00000000-0005-0000-0000-0000D05B0000}"/>
    <cellStyle name="Normal 51 2 2 3 3 4 7 3" xfId="10914" xr:uid="{00000000-0005-0000-0000-0000D15B0000}"/>
    <cellStyle name="Normal 51 2 2 3 3 4 7 3 2" xfId="34483" xr:uid="{00000000-0005-0000-0000-0000D25B0000}"/>
    <cellStyle name="Normal 51 2 2 3 3 4 7 4" xfId="22690" xr:uid="{00000000-0005-0000-0000-0000D35B0000}"/>
    <cellStyle name="Normal 51 2 2 3 3 4 7 5" xfId="28595" xr:uid="{00000000-0005-0000-0000-0000D45B0000}"/>
    <cellStyle name="Normal 51 2 2 3 3 4 8" xfId="5762" xr:uid="{00000000-0005-0000-0000-0000D55B0000}"/>
    <cellStyle name="Normal 51 2 2 3 3 4 8 2" xfId="17538" xr:uid="{00000000-0005-0000-0000-0000D65B0000}"/>
    <cellStyle name="Normal 51 2 2 3 3 4 8 2 2" xfId="41107" xr:uid="{00000000-0005-0000-0000-0000D75B0000}"/>
    <cellStyle name="Normal 51 2 2 3 3 4 8 3" xfId="11650" xr:uid="{00000000-0005-0000-0000-0000D85B0000}"/>
    <cellStyle name="Normal 51 2 2 3 3 4 8 3 2" xfId="35219" xr:uid="{00000000-0005-0000-0000-0000D95B0000}"/>
    <cellStyle name="Normal 51 2 2 3 3 4 8 4" xfId="23426" xr:uid="{00000000-0005-0000-0000-0000DA5B0000}"/>
    <cellStyle name="Normal 51 2 2 3 3 4 8 5" xfId="29331" xr:uid="{00000000-0005-0000-0000-0000DB5B0000}"/>
    <cellStyle name="Normal 51 2 2 3 3 4 9" xfId="12386" xr:uid="{00000000-0005-0000-0000-0000DC5B0000}"/>
    <cellStyle name="Normal 51 2 2 3 3 4 9 2" xfId="35955" xr:uid="{00000000-0005-0000-0000-0000DD5B0000}"/>
    <cellStyle name="Normal 51 2 2 3 3 5" xfId="1043" xr:uid="{00000000-0005-0000-0000-0000DE5B0000}"/>
    <cellStyle name="Normal 51 2 2 3 3 5 2" xfId="12822" xr:uid="{00000000-0005-0000-0000-0000DF5B0000}"/>
    <cellStyle name="Normal 51 2 2 3 3 5 2 2" xfId="36391" xr:uid="{00000000-0005-0000-0000-0000E05B0000}"/>
    <cellStyle name="Normal 51 2 2 3 3 5 3" xfId="6934" xr:uid="{00000000-0005-0000-0000-0000E15B0000}"/>
    <cellStyle name="Normal 51 2 2 3 3 5 3 2" xfId="30503" xr:uid="{00000000-0005-0000-0000-0000E25B0000}"/>
    <cellStyle name="Normal 51 2 2 3 3 5 4" xfId="18710" xr:uid="{00000000-0005-0000-0000-0000E35B0000}"/>
    <cellStyle name="Normal 51 2 2 3 3 5 5" xfId="24615" xr:uid="{00000000-0005-0000-0000-0000E45B0000}"/>
    <cellStyle name="Normal 51 2 2 3 3 6" xfId="1782" xr:uid="{00000000-0005-0000-0000-0000E55B0000}"/>
    <cellStyle name="Normal 51 2 2 3 3 6 2" xfId="13558" xr:uid="{00000000-0005-0000-0000-0000E65B0000}"/>
    <cellStyle name="Normal 51 2 2 3 3 6 2 2" xfId="37127" xr:uid="{00000000-0005-0000-0000-0000E75B0000}"/>
    <cellStyle name="Normal 51 2 2 3 3 6 3" xfId="7670" xr:uid="{00000000-0005-0000-0000-0000E85B0000}"/>
    <cellStyle name="Normal 51 2 2 3 3 6 3 2" xfId="31239" xr:uid="{00000000-0005-0000-0000-0000E95B0000}"/>
    <cellStyle name="Normal 51 2 2 3 3 6 4" xfId="19446" xr:uid="{00000000-0005-0000-0000-0000EA5B0000}"/>
    <cellStyle name="Normal 51 2 2 3 3 6 5" xfId="25351" xr:uid="{00000000-0005-0000-0000-0000EB5B0000}"/>
    <cellStyle name="Normal 51 2 2 3 3 7" xfId="2518" xr:uid="{00000000-0005-0000-0000-0000EC5B0000}"/>
    <cellStyle name="Normal 51 2 2 3 3 7 2" xfId="14294" xr:uid="{00000000-0005-0000-0000-0000ED5B0000}"/>
    <cellStyle name="Normal 51 2 2 3 3 7 2 2" xfId="37863" xr:uid="{00000000-0005-0000-0000-0000EE5B0000}"/>
    <cellStyle name="Normal 51 2 2 3 3 7 3" xfId="8406" xr:uid="{00000000-0005-0000-0000-0000EF5B0000}"/>
    <cellStyle name="Normal 51 2 2 3 3 7 3 2" xfId="31975" xr:uid="{00000000-0005-0000-0000-0000F05B0000}"/>
    <cellStyle name="Normal 51 2 2 3 3 7 4" xfId="20182" xr:uid="{00000000-0005-0000-0000-0000F15B0000}"/>
    <cellStyle name="Normal 51 2 2 3 3 7 5" xfId="26087" xr:uid="{00000000-0005-0000-0000-0000F25B0000}"/>
    <cellStyle name="Normal 51 2 2 3 3 8" xfId="3254" xr:uid="{00000000-0005-0000-0000-0000F35B0000}"/>
    <cellStyle name="Normal 51 2 2 3 3 8 2" xfId="15030" xr:uid="{00000000-0005-0000-0000-0000F45B0000}"/>
    <cellStyle name="Normal 51 2 2 3 3 8 2 2" xfId="38599" xr:uid="{00000000-0005-0000-0000-0000F55B0000}"/>
    <cellStyle name="Normal 51 2 2 3 3 8 3" xfId="9142" xr:uid="{00000000-0005-0000-0000-0000F65B0000}"/>
    <cellStyle name="Normal 51 2 2 3 3 8 3 2" xfId="32711" xr:uid="{00000000-0005-0000-0000-0000F75B0000}"/>
    <cellStyle name="Normal 51 2 2 3 3 8 4" xfId="20918" xr:uid="{00000000-0005-0000-0000-0000F85B0000}"/>
    <cellStyle name="Normal 51 2 2 3 3 8 5" xfId="26823" xr:uid="{00000000-0005-0000-0000-0000F95B0000}"/>
    <cellStyle name="Normal 51 2 2 3 3 9" xfId="3990" xr:uid="{00000000-0005-0000-0000-0000FA5B0000}"/>
    <cellStyle name="Normal 51 2 2 3 3 9 2" xfId="15766" xr:uid="{00000000-0005-0000-0000-0000FB5B0000}"/>
    <cellStyle name="Normal 51 2 2 3 3 9 2 2" xfId="39335" xr:uid="{00000000-0005-0000-0000-0000FC5B0000}"/>
    <cellStyle name="Normal 51 2 2 3 3 9 3" xfId="9878" xr:uid="{00000000-0005-0000-0000-0000FD5B0000}"/>
    <cellStyle name="Normal 51 2 2 3 3 9 3 2" xfId="33447" xr:uid="{00000000-0005-0000-0000-0000FE5B0000}"/>
    <cellStyle name="Normal 51 2 2 3 3 9 4" xfId="21654" xr:uid="{00000000-0005-0000-0000-0000FF5B0000}"/>
    <cellStyle name="Normal 51 2 2 3 3 9 5" xfId="27559" xr:uid="{00000000-0005-0000-0000-0000005C0000}"/>
    <cellStyle name="Normal 51 2 2 3 4" xfId="431" xr:uid="{00000000-0005-0000-0000-0000015C0000}"/>
    <cellStyle name="Normal 51 2 2 3 4 10" xfId="12235" xr:uid="{00000000-0005-0000-0000-0000025C0000}"/>
    <cellStyle name="Normal 51 2 2 3 4 10 2" xfId="35804" xr:uid="{00000000-0005-0000-0000-0000035C0000}"/>
    <cellStyle name="Normal 51 2 2 3 4 11" xfId="6347" xr:uid="{00000000-0005-0000-0000-0000045C0000}"/>
    <cellStyle name="Normal 51 2 2 3 4 11 2" xfId="29916" xr:uid="{00000000-0005-0000-0000-0000055C0000}"/>
    <cellStyle name="Normal 51 2 2 3 4 12" xfId="18123" xr:uid="{00000000-0005-0000-0000-0000065C0000}"/>
    <cellStyle name="Normal 51 2 2 3 4 13" xfId="24028" xr:uid="{00000000-0005-0000-0000-0000075C0000}"/>
    <cellStyle name="Normal 51 2 2 3 4 14" xfId="41692" xr:uid="{00000000-0005-0000-0000-0000085C0000}"/>
    <cellStyle name="Normal 51 2 2 3 4 2" xfId="876" xr:uid="{00000000-0005-0000-0000-0000095C0000}"/>
    <cellStyle name="Normal 51 2 2 3 4 2 10" xfId="6789" xr:uid="{00000000-0005-0000-0000-00000A5C0000}"/>
    <cellStyle name="Normal 51 2 2 3 4 2 10 2" xfId="30358" xr:uid="{00000000-0005-0000-0000-00000B5C0000}"/>
    <cellStyle name="Normal 51 2 2 3 4 2 11" xfId="18565" xr:uid="{00000000-0005-0000-0000-00000C5C0000}"/>
    <cellStyle name="Normal 51 2 2 3 4 2 12" xfId="24470" xr:uid="{00000000-0005-0000-0000-00000D5C0000}"/>
    <cellStyle name="Normal 51 2 2 3 4 2 13" xfId="42134" xr:uid="{00000000-0005-0000-0000-00000E5C0000}"/>
    <cellStyle name="Normal 51 2 2 3 4 2 2" xfId="1636" xr:uid="{00000000-0005-0000-0000-00000F5C0000}"/>
    <cellStyle name="Normal 51 2 2 3 4 2 2 2" xfId="13413" xr:uid="{00000000-0005-0000-0000-0000105C0000}"/>
    <cellStyle name="Normal 51 2 2 3 4 2 2 2 2" xfId="36982" xr:uid="{00000000-0005-0000-0000-0000115C0000}"/>
    <cellStyle name="Normal 51 2 2 3 4 2 2 3" xfId="7525" xr:uid="{00000000-0005-0000-0000-0000125C0000}"/>
    <cellStyle name="Normal 51 2 2 3 4 2 2 3 2" xfId="31094" xr:uid="{00000000-0005-0000-0000-0000135C0000}"/>
    <cellStyle name="Normal 51 2 2 3 4 2 2 4" xfId="19301" xr:uid="{00000000-0005-0000-0000-0000145C0000}"/>
    <cellStyle name="Normal 51 2 2 3 4 2 2 5" xfId="25206" xr:uid="{00000000-0005-0000-0000-0000155C0000}"/>
    <cellStyle name="Normal 51 2 2 3 4 2 3" xfId="2373" xr:uid="{00000000-0005-0000-0000-0000165C0000}"/>
    <cellStyle name="Normal 51 2 2 3 4 2 3 2" xfId="14149" xr:uid="{00000000-0005-0000-0000-0000175C0000}"/>
    <cellStyle name="Normal 51 2 2 3 4 2 3 2 2" xfId="37718" xr:uid="{00000000-0005-0000-0000-0000185C0000}"/>
    <cellStyle name="Normal 51 2 2 3 4 2 3 3" xfId="8261" xr:uid="{00000000-0005-0000-0000-0000195C0000}"/>
    <cellStyle name="Normal 51 2 2 3 4 2 3 3 2" xfId="31830" xr:uid="{00000000-0005-0000-0000-00001A5C0000}"/>
    <cellStyle name="Normal 51 2 2 3 4 2 3 4" xfId="20037" xr:uid="{00000000-0005-0000-0000-00001B5C0000}"/>
    <cellStyle name="Normal 51 2 2 3 4 2 3 5" xfId="25942" xr:uid="{00000000-0005-0000-0000-00001C5C0000}"/>
    <cellStyle name="Normal 51 2 2 3 4 2 4" xfId="3109" xr:uid="{00000000-0005-0000-0000-00001D5C0000}"/>
    <cellStyle name="Normal 51 2 2 3 4 2 4 2" xfId="14885" xr:uid="{00000000-0005-0000-0000-00001E5C0000}"/>
    <cellStyle name="Normal 51 2 2 3 4 2 4 2 2" xfId="38454" xr:uid="{00000000-0005-0000-0000-00001F5C0000}"/>
    <cellStyle name="Normal 51 2 2 3 4 2 4 3" xfId="8997" xr:uid="{00000000-0005-0000-0000-0000205C0000}"/>
    <cellStyle name="Normal 51 2 2 3 4 2 4 3 2" xfId="32566" xr:uid="{00000000-0005-0000-0000-0000215C0000}"/>
    <cellStyle name="Normal 51 2 2 3 4 2 4 4" xfId="20773" xr:uid="{00000000-0005-0000-0000-0000225C0000}"/>
    <cellStyle name="Normal 51 2 2 3 4 2 4 5" xfId="26678" xr:uid="{00000000-0005-0000-0000-0000235C0000}"/>
    <cellStyle name="Normal 51 2 2 3 4 2 5" xfId="3845" xr:uid="{00000000-0005-0000-0000-0000245C0000}"/>
    <cellStyle name="Normal 51 2 2 3 4 2 5 2" xfId="15621" xr:uid="{00000000-0005-0000-0000-0000255C0000}"/>
    <cellStyle name="Normal 51 2 2 3 4 2 5 2 2" xfId="39190" xr:uid="{00000000-0005-0000-0000-0000265C0000}"/>
    <cellStyle name="Normal 51 2 2 3 4 2 5 3" xfId="9733" xr:uid="{00000000-0005-0000-0000-0000275C0000}"/>
    <cellStyle name="Normal 51 2 2 3 4 2 5 3 2" xfId="33302" xr:uid="{00000000-0005-0000-0000-0000285C0000}"/>
    <cellStyle name="Normal 51 2 2 3 4 2 5 4" xfId="21509" xr:uid="{00000000-0005-0000-0000-0000295C0000}"/>
    <cellStyle name="Normal 51 2 2 3 4 2 5 5" xfId="27414" xr:uid="{00000000-0005-0000-0000-00002A5C0000}"/>
    <cellStyle name="Normal 51 2 2 3 4 2 6" xfId="4581" xr:uid="{00000000-0005-0000-0000-00002B5C0000}"/>
    <cellStyle name="Normal 51 2 2 3 4 2 6 2" xfId="16357" xr:uid="{00000000-0005-0000-0000-00002C5C0000}"/>
    <cellStyle name="Normal 51 2 2 3 4 2 6 2 2" xfId="39926" xr:uid="{00000000-0005-0000-0000-00002D5C0000}"/>
    <cellStyle name="Normal 51 2 2 3 4 2 6 3" xfId="10469" xr:uid="{00000000-0005-0000-0000-00002E5C0000}"/>
    <cellStyle name="Normal 51 2 2 3 4 2 6 3 2" xfId="34038" xr:uid="{00000000-0005-0000-0000-00002F5C0000}"/>
    <cellStyle name="Normal 51 2 2 3 4 2 6 4" xfId="22245" xr:uid="{00000000-0005-0000-0000-0000305C0000}"/>
    <cellStyle name="Normal 51 2 2 3 4 2 6 5" xfId="28150" xr:uid="{00000000-0005-0000-0000-0000315C0000}"/>
    <cellStyle name="Normal 51 2 2 3 4 2 7" xfId="5317" xr:uid="{00000000-0005-0000-0000-0000325C0000}"/>
    <cellStyle name="Normal 51 2 2 3 4 2 7 2" xfId="17093" xr:uid="{00000000-0005-0000-0000-0000335C0000}"/>
    <cellStyle name="Normal 51 2 2 3 4 2 7 2 2" xfId="40662" xr:uid="{00000000-0005-0000-0000-0000345C0000}"/>
    <cellStyle name="Normal 51 2 2 3 4 2 7 3" xfId="11205" xr:uid="{00000000-0005-0000-0000-0000355C0000}"/>
    <cellStyle name="Normal 51 2 2 3 4 2 7 3 2" xfId="34774" xr:uid="{00000000-0005-0000-0000-0000365C0000}"/>
    <cellStyle name="Normal 51 2 2 3 4 2 7 4" xfId="22981" xr:uid="{00000000-0005-0000-0000-0000375C0000}"/>
    <cellStyle name="Normal 51 2 2 3 4 2 7 5" xfId="28886" xr:uid="{00000000-0005-0000-0000-0000385C0000}"/>
    <cellStyle name="Normal 51 2 2 3 4 2 8" xfId="6053" xr:uid="{00000000-0005-0000-0000-0000395C0000}"/>
    <cellStyle name="Normal 51 2 2 3 4 2 8 2" xfId="17829" xr:uid="{00000000-0005-0000-0000-00003A5C0000}"/>
    <cellStyle name="Normal 51 2 2 3 4 2 8 2 2" xfId="41398" xr:uid="{00000000-0005-0000-0000-00003B5C0000}"/>
    <cellStyle name="Normal 51 2 2 3 4 2 8 3" xfId="11941" xr:uid="{00000000-0005-0000-0000-00003C5C0000}"/>
    <cellStyle name="Normal 51 2 2 3 4 2 8 3 2" xfId="35510" xr:uid="{00000000-0005-0000-0000-00003D5C0000}"/>
    <cellStyle name="Normal 51 2 2 3 4 2 8 4" xfId="23717" xr:uid="{00000000-0005-0000-0000-00003E5C0000}"/>
    <cellStyle name="Normal 51 2 2 3 4 2 8 5" xfId="29622" xr:uid="{00000000-0005-0000-0000-00003F5C0000}"/>
    <cellStyle name="Normal 51 2 2 3 4 2 9" xfId="12677" xr:uid="{00000000-0005-0000-0000-0000405C0000}"/>
    <cellStyle name="Normal 51 2 2 3 4 2 9 2" xfId="36246" xr:uid="{00000000-0005-0000-0000-0000415C0000}"/>
    <cellStyle name="Normal 51 2 2 3 4 3" xfId="1193" xr:uid="{00000000-0005-0000-0000-0000425C0000}"/>
    <cellStyle name="Normal 51 2 2 3 4 3 2" xfId="12971" xr:uid="{00000000-0005-0000-0000-0000435C0000}"/>
    <cellStyle name="Normal 51 2 2 3 4 3 2 2" xfId="36540" xr:uid="{00000000-0005-0000-0000-0000445C0000}"/>
    <cellStyle name="Normal 51 2 2 3 4 3 3" xfId="7083" xr:uid="{00000000-0005-0000-0000-0000455C0000}"/>
    <cellStyle name="Normal 51 2 2 3 4 3 3 2" xfId="30652" xr:uid="{00000000-0005-0000-0000-0000465C0000}"/>
    <cellStyle name="Normal 51 2 2 3 4 3 4" xfId="18859" xr:uid="{00000000-0005-0000-0000-0000475C0000}"/>
    <cellStyle name="Normal 51 2 2 3 4 3 5" xfId="24764" xr:uid="{00000000-0005-0000-0000-0000485C0000}"/>
    <cellStyle name="Normal 51 2 2 3 4 4" xfId="1931" xr:uid="{00000000-0005-0000-0000-0000495C0000}"/>
    <cellStyle name="Normal 51 2 2 3 4 4 2" xfId="13707" xr:uid="{00000000-0005-0000-0000-00004A5C0000}"/>
    <cellStyle name="Normal 51 2 2 3 4 4 2 2" xfId="37276" xr:uid="{00000000-0005-0000-0000-00004B5C0000}"/>
    <cellStyle name="Normal 51 2 2 3 4 4 3" xfId="7819" xr:uid="{00000000-0005-0000-0000-00004C5C0000}"/>
    <cellStyle name="Normal 51 2 2 3 4 4 3 2" xfId="31388" xr:uid="{00000000-0005-0000-0000-00004D5C0000}"/>
    <cellStyle name="Normal 51 2 2 3 4 4 4" xfId="19595" xr:uid="{00000000-0005-0000-0000-00004E5C0000}"/>
    <cellStyle name="Normal 51 2 2 3 4 4 5" xfId="25500" xr:uid="{00000000-0005-0000-0000-00004F5C0000}"/>
    <cellStyle name="Normal 51 2 2 3 4 5" xfId="2667" xr:uid="{00000000-0005-0000-0000-0000505C0000}"/>
    <cellStyle name="Normal 51 2 2 3 4 5 2" xfId="14443" xr:uid="{00000000-0005-0000-0000-0000515C0000}"/>
    <cellStyle name="Normal 51 2 2 3 4 5 2 2" xfId="38012" xr:uid="{00000000-0005-0000-0000-0000525C0000}"/>
    <cellStyle name="Normal 51 2 2 3 4 5 3" xfId="8555" xr:uid="{00000000-0005-0000-0000-0000535C0000}"/>
    <cellStyle name="Normal 51 2 2 3 4 5 3 2" xfId="32124" xr:uid="{00000000-0005-0000-0000-0000545C0000}"/>
    <cellStyle name="Normal 51 2 2 3 4 5 4" xfId="20331" xr:uid="{00000000-0005-0000-0000-0000555C0000}"/>
    <cellStyle name="Normal 51 2 2 3 4 5 5" xfId="26236" xr:uid="{00000000-0005-0000-0000-0000565C0000}"/>
    <cellStyle name="Normal 51 2 2 3 4 6" xfId="3403" xr:uid="{00000000-0005-0000-0000-0000575C0000}"/>
    <cellStyle name="Normal 51 2 2 3 4 6 2" xfId="15179" xr:uid="{00000000-0005-0000-0000-0000585C0000}"/>
    <cellStyle name="Normal 51 2 2 3 4 6 2 2" xfId="38748" xr:uid="{00000000-0005-0000-0000-0000595C0000}"/>
    <cellStyle name="Normal 51 2 2 3 4 6 3" xfId="9291" xr:uid="{00000000-0005-0000-0000-00005A5C0000}"/>
    <cellStyle name="Normal 51 2 2 3 4 6 3 2" xfId="32860" xr:uid="{00000000-0005-0000-0000-00005B5C0000}"/>
    <cellStyle name="Normal 51 2 2 3 4 6 4" xfId="21067" xr:uid="{00000000-0005-0000-0000-00005C5C0000}"/>
    <cellStyle name="Normal 51 2 2 3 4 6 5" xfId="26972" xr:uid="{00000000-0005-0000-0000-00005D5C0000}"/>
    <cellStyle name="Normal 51 2 2 3 4 7" xfId="4139" xr:uid="{00000000-0005-0000-0000-00005E5C0000}"/>
    <cellStyle name="Normal 51 2 2 3 4 7 2" xfId="15915" xr:uid="{00000000-0005-0000-0000-00005F5C0000}"/>
    <cellStyle name="Normal 51 2 2 3 4 7 2 2" xfId="39484" xr:uid="{00000000-0005-0000-0000-0000605C0000}"/>
    <cellStyle name="Normal 51 2 2 3 4 7 3" xfId="10027" xr:uid="{00000000-0005-0000-0000-0000615C0000}"/>
    <cellStyle name="Normal 51 2 2 3 4 7 3 2" xfId="33596" xr:uid="{00000000-0005-0000-0000-0000625C0000}"/>
    <cellStyle name="Normal 51 2 2 3 4 7 4" xfId="21803" xr:uid="{00000000-0005-0000-0000-0000635C0000}"/>
    <cellStyle name="Normal 51 2 2 3 4 7 5" xfId="27708" xr:uid="{00000000-0005-0000-0000-0000645C0000}"/>
    <cellStyle name="Normal 51 2 2 3 4 8" xfId="4875" xr:uid="{00000000-0005-0000-0000-0000655C0000}"/>
    <cellStyle name="Normal 51 2 2 3 4 8 2" xfId="16651" xr:uid="{00000000-0005-0000-0000-0000665C0000}"/>
    <cellStyle name="Normal 51 2 2 3 4 8 2 2" xfId="40220" xr:uid="{00000000-0005-0000-0000-0000675C0000}"/>
    <cellStyle name="Normal 51 2 2 3 4 8 3" xfId="10763" xr:uid="{00000000-0005-0000-0000-0000685C0000}"/>
    <cellStyle name="Normal 51 2 2 3 4 8 3 2" xfId="34332" xr:uid="{00000000-0005-0000-0000-0000695C0000}"/>
    <cellStyle name="Normal 51 2 2 3 4 8 4" xfId="22539" xr:uid="{00000000-0005-0000-0000-00006A5C0000}"/>
    <cellStyle name="Normal 51 2 2 3 4 8 5" xfId="28444" xr:uid="{00000000-0005-0000-0000-00006B5C0000}"/>
    <cellStyle name="Normal 51 2 2 3 4 9" xfId="5611" xr:uid="{00000000-0005-0000-0000-00006C5C0000}"/>
    <cellStyle name="Normal 51 2 2 3 4 9 2" xfId="17387" xr:uid="{00000000-0005-0000-0000-00006D5C0000}"/>
    <cellStyle name="Normal 51 2 2 3 4 9 2 2" xfId="40956" xr:uid="{00000000-0005-0000-0000-00006E5C0000}"/>
    <cellStyle name="Normal 51 2 2 3 4 9 3" xfId="11499" xr:uid="{00000000-0005-0000-0000-00006F5C0000}"/>
    <cellStyle name="Normal 51 2 2 3 4 9 3 2" xfId="35068" xr:uid="{00000000-0005-0000-0000-0000705C0000}"/>
    <cellStyle name="Normal 51 2 2 3 4 9 4" xfId="23275" xr:uid="{00000000-0005-0000-0000-0000715C0000}"/>
    <cellStyle name="Normal 51 2 2 3 4 9 5" xfId="29180" xr:uid="{00000000-0005-0000-0000-0000725C0000}"/>
    <cellStyle name="Normal 51 2 2 3 5" xfId="678" xr:uid="{00000000-0005-0000-0000-0000735C0000}"/>
    <cellStyle name="Normal 51 2 2 3 5 10" xfId="6592" xr:uid="{00000000-0005-0000-0000-0000745C0000}"/>
    <cellStyle name="Normal 51 2 2 3 5 10 2" xfId="30161" xr:uid="{00000000-0005-0000-0000-0000755C0000}"/>
    <cellStyle name="Normal 51 2 2 3 5 11" xfId="18368" xr:uid="{00000000-0005-0000-0000-0000765C0000}"/>
    <cellStyle name="Normal 51 2 2 3 5 12" xfId="24273" xr:uid="{00000000-0005-0000-0000-0000775C0000}"/>
    <cellStyle name="Normal 51 2 2 3 5 13" xfId="41937" xr:uid="{00000000-0005-0000-0000-0000785C0000}"/>
    <cellStyle name="Normal 51 2 2 3 5 2" xfId="1439" xr:uid="{00000000-0005-0000-0000-0000795C0000}"/>
    <cellStyle name="Normal 51 2 2 3 5 2 2" xfId="13216" xr:uid="{00000000-0005-0000-0000-00007A5C0000}"/>
    <cellStyle name="Normal 51 2 2 3 5 2 2 2" xfId="36785" xr:uid="{00000000-0005-0000-0000-00007B5C0000}"/>
    <cellStyle name="Normal 51 2 2 3 5 2 3" xfId="7328" xr:uid="{00000000-0005-0000-0000-00007C5C0000}"/>
    <cellStyle name="Normal 51 2 2 3 5 2 3 2" xfId="30897" xr:uid="{00000000-0005-0000-0000-00007D5C0000}"/>
    <cellStyle name="Normal 51 2 2 3 5 2 4" xfId="19104" xr:uid="{00000000-0005-0000-0000-00007E5C0000}"/>
    <cellStyle name="Normal 51 2 2 3 5 2 5" xfId="25009" xr:uid="{00000000-0005-0000-0000-00007F5C0000}"/>
    <cellStyle name="Normal 51 2 2 3 5 3" xfId="2176" xr:uid="{00000000-0005-0000-0000-0000805C0000}"/>
    <cellStyle name="Normal 51 2 2 3 5 3 2" xfId="13952" xr:uid="{00000000-0005-0000-0000-0000815C0000}"/>
    <cellStyle name="Normal 51 2 2 3 5 3 2 2" xfId="37521" xr:uid="{00000000-0005-0000-0000-0000825C0000}"/>
    <cellStyle name="Normal 51 2 2 3 5 3 3" xfId="8064" xr:uid="{00000000-0005-0000-0000-0000835C0000}"/>
    <cellStyle name="Normal 51 2 2 3 5 3 3 2" xfId="31633" xr:uid="{00000000-0005-0000-0000-0000845C0000}"/>
    <cellStyle name="Normal 51 2 2 3 5 3 4" xfId="19840" xr:uid="{00000000-0005-0000-0000-0000855C0000}"/>
    <cellStyle name="Normal 51 2 2 3 5 3 5" xfId="25745" xr:uid="{00000000-0005-0000-0000-0000865C0000}"/>
    <cellStyle name="Normal 51 2 2 3 5 4" xfId="2912" xr:uid="{00000000-0005-0000-0000-0000875C0000}"/>
    <cellStyle name="Normal 51 2 2 3 5 4 2" xfId="14688" xr:uid="{00000000-0005-0000-0000-0000885C0000}"/>
    <cellStyle name="Normal 51 2 2 3 5 4 2 2" xfId="38257" xr:uid="{00000000-0005-0000-0000-0000895C0000}"/>
    <cellStyle name="Normal 51 2 2 3 5 4 3" xfId="8800" xr:uid="{00000000-0005-0000-0000-00008A5C0000}"/>
    <cellStyle name="Normal 51 2 2 3 5 4 3 2" xfId="32369" xr:uid="{00000000-0005-0000-0000-00008B5C0000}"/>
    <cellStyle name="Normal 51 2 2 3 5 4 4" xfId="20576" xr:uid="{00000000-0005-0000-0000-00008C5C0000}"/>
    <cellStyle name="Normal 51 2 2 3 5 4 5" xfId="26481" xr:uid="{00000000-0005-0000-0000-00008D5C0000}"/>
    <cellStyle name="Normal 51 2 2 3 5 5" xfId="3648" xr:uid="{00000000-0005-0000-0000-00008E5C0000}"/>
    <cellStyle name="Normal 51 2 2 3 5 5 2" xfId="15424" xr:uid="{00000000-0005-0000-0000-00008F5C0000}"/>
    <cellStyle name="Normal 51 2 2 3 5 5 2 2" xfId="38993" xr:uid="{00000000-0005-0000-0000-0000905C0000}"/>
    <cellStyle name="Normal 51 2 2 3 5 5 3" xfId="9536" xr:uid="{00000000-0005-0000-0000-0000915C0000}"/>
    <cellStyle name="Normal 51 2 2 3 5 5 3 2" xfId="33105" xr:uid="{00000000-0005-0000-0000-0000925C0000}"/>
    <cellStyle name="Normal 51 2 2 3 5 5 4" xfId="21312" xr:uid="{00000000-0005-0000-0000-0000935C0000}"/>
    <cellStyle name="Normal 51 2 2 3 5 5 5" xfId="27217" xr:uid="{00000000-0005-0000-0000-0000945C0000}"/>
    <cellStyle name="Normal 51 2 2 3 5 6" xfId="4384" xr:uid="{00000000-0005-0000-0000-0000955C0000}"/>
    <cellStyle name="Normal 51 2 2 3 5 6 2" xfId="16160" xr:uid="{00000000-0005-0000-0000-0000965C0000}"/>
    <cellStyle name="Normal 51 2 2 3 5 6 2 2" xfId="39729" xr:uid="{00000000-0005-0000-0000-0000975C0000}"/>
    <cellStyle name="Normal 51 2 2 3 5 6 3" xfId="10272" xr:uid="{00000000-0005-0000-0000-0000985C0000}"/>
    <cellStyle name="Normal 51 2 2 3 5 6 3 2" xfId="33841" xr:uid="{00000000-0005-0000-0000-0000995C0000}"/>
    <cellStyle name="Normal 51 2 2 3 5 6 4" xfId="22048" xr:uid="{00000000-0005-0000-0000-00009A5C0000}"/>
    <cellStyle name="Normal 51 2 2 3 5 6 5" xfId="27953" xr:uid="{00000000-0005-0000-0000-00009B5C0000}"/>
    <cellStyle name="Normal 51 2 2 3 5 7" xfId="5120" xr:uid="{00000000-0005-0000-0000-00009C5C0000}"/>
    <cellStyle name="Normal 51 2 2 3 5 7 2" xfId="16896" xr:uid="{00000000-0005-0000-0000-00009D5C0000}"/>
    <cellStyle name="Normal 51 2 2 3 5 7 2 2" xfId="40465" xr:uid="{00000000-0005-0000-0000-00009E5C0000}"/>
    <cellStyle name="Normal 51 2 2 3 5 7 3" xfId="11008" xr:uid="{00000000-0005-0000-0000-00009F5C0000}"/>
    <cellStyle name="Normal 51 2 2 3 5 7 3 2" xfId="34577" xr:uid="{00000000-0005-0000-0000-0000A05C0000}"/>
    <cellStyle name="Normal 51 2 2 3 5 7 4" xfId="22784" xr:uid="{00000000-0005-0000-0000-0000A15C0000}"/>
    <cellStyle name="Normal 51 2 2 3 5 7 5" xfId="28689" xr:uid="{00000000-0005-0000-0000-0000A25C0000}"/>
    <cellStyle name="Normal 51 2 2 3 5 8" xfId="5856" xr:uid="{00000000-0005-0000-0000-0000A35C0000}"/>
    <cellStyle name="Normal 51 2 2 3 5 8 2" xfId="17632" xr:uid="{00000000-0005-0000-0000-0000A45C0000}"/>
    <cellStyle name="Normal 51 2 2 3 5 8 2 2" xfId="41201" xr:uid="{00000000-0005-0000-0000-0000A55C0000}"/>
    <cellStyle name="Normal 51 2 2 3 5 8 3" xfId="11744" xr:uid="{00000000-0005-0000-0000-0000A65C0000}"/>
    <cellStyle name="Normal 51 2 2 3 5 8 3 2" xfId="35313" xr:uid="{00000000-0005-0000-0000-0000A75C0000}"/>
    <cellStyle name="Normal 51 2 2 3 5 8 4" xfId="23520" xr:uid="{00000000-0005-0000-0000-0000A85C0000}"/>
    <cellStyle name="Normal 51 2 2 3 5 8 5" xfId="29425" xr:uid="{00000000-0005-0000-0000-0000A95C0000}"/>
    <cellStyle name="Normal 51 2 2 3 5 9" xfId="12480" xr:uid="{00000000-0005-0000-0000-0000AA5C0000}"/>
    <cellStyle name="Normal 51 2 2 3 5 9 2" xfId="36049" xr:uid="{00000000-0005-0000-0000-0000AB5C0000}"/>
    <cellStyle name="Normal 51 2 2 3 6" xfId="582" xr:uid="{00000000-0005-0000-0000-0000AC5C0000}"/>
    <cellStyle name="Normal 51 2 2 3 6 10" xfId="6496" xr:uid="{00000000-0005-0000-0000-0000AD5C0000}"/>
    <cellStyle name="Normal 51 2 2 3 6 10 2" xfId="30065" xr:uid="{00000000-0005-0000-0000-0000AE5C0000}"/>
    <cellStyle name="Normal 51 2 2 3 6 11" xfId="18272" xr:uid="{00000000-0005-0000-0000-0000AF5C0000}"/>
    <cellStyle name="Normal 51 2 2 3 6 12" xfId="24177" xr:uid="{00000000-0005-0000-0000-0000B05C0000}"/>
    <cellStyle name="Normal 51 2 2 3 6 13" xfId="41841" xr:uid="{00000000-0005-0000-0000-0000B15C0000}"/>
    <cellStyle name="Normal 51 2 2 3 6 2" xfId="1343" xr:uid="{00000000-0005-0000-0000-0000B25C0000}"/>
    <cellStyle name="Normal 51 2 2 3 6 2 2" xfId="13120" xr:uid="{00000000-0005-0000-0000-0000B35C0000}"/>
    <cellStyle name="Normal 51 2 2 3 6 2 2 2" xfId="36689" xr:uid="{00000000-0005-0000-0000-0000B45C0000}"/>
    <cellStyle name="Normal 51 2 2 3 6 2 3" xfId="7232" xr:uid="{00000000-0005-0000-0000-0000B55C0000}"/>
    <cellStyle name="Normal 51 2 2 3 6 2 3 2" xfId="30801" xr:uid="{00000000-0005-0000-0000-0000B65C0000}"/>
    <cellStyle name="Normal 51 2 2 3 6 2 4" xfId="19008" xr:uid="{00000000-0005-0000-0000-0000B75C0000}"/>
    <cellStyle name="Normal 51 2 2 3 6 2 5" xfId="24913" xr:uid="{00000000-0005-0000-0000-0000B85C0000}"/>
    <cellStyle name="Normal 51 2 2 3 6 3" xfId="2080" xr:uid="{00000000-0005-0000-0000-0000B95C0000}"/>
    <cellStyle name="Normal 51 2 2 3 6 3 2" xfId="13856" xr:uid="{00000000-0005-0000-0000-0000BA5C0000}"/>
    <cellStyle name="Normal 51 2 2 3 6 3 2 2" xfId="37425" xr:uid="{00000000-0005-0000-0000-0000BB5C0000}"/>
    <cellStyle name="Normal 51 2 2 3 6 3 3" xfId="7968" xr:uid="{00000000-0005-0000-0000-0000BC5C0000}"/>
    <cellStyle name="Normal 51 2 2 3 6 3 3 2" xfId="31537" xr:uid="{00000000-0005-0000-0000-0000BD5C0000}"/>
    <cellStyle name="Normal 51 2 2 3 6 3 4" xfId="19744" xr:uid="{00000000-0005-0000-0000-0000BE5C0000}"/>
    <cellStyle name="Normal 51 2 2 3 6 3 5" xfId="25649" xr:uid="{00000000-0005-0000-0000-0000BF5C0000}"/>
    <cellStyle name="Normal 51 2 2 3 6 4" xfId="2816" xr:uid="{00000000-0005-0000-0000-0000C05C0000}"/>
    <cellStyle name="Normal 51 2 2 3 6 4 2" xfId="14592" xr:uid="{00000000-0005-0000-0000-0000C15C0000}"/>
    <cellStyle name="Normal 51 2 2 3 6 4 2 2" xfId="38161" xr:uid="{00000000-0005-0000-0000-0000C25C0000}"/>
    <cellStyle name="Normal 51 2 2 3 6 4 3" xfId="8704" xr:uid="{00000000-0005-0000-0000-0000C35C0000}"/>
    <cellStyle name="Normal 51 2 2 3 6 4 3 2" xfId="32273" xr:uid="{00000000-0005-0000-0000-0000C45C0000}"/>
    <cellStyle name="Normal 51 2 2 3 6 4 4" xfId="20480" xr:uid="{00000000-0005-0000-0000-0000C55C0000}"/>
    <cellStyle name="Normal 51 2 2 3 6 4 5" xfId="26385" xr:uid="{00000000-0005-0000-0000-0000C65C0000}"/>
    <cellStyle name="Normal 51 2 2 3 6 5" xfId="3552" xr:uid="{00000000-0005-0000-0000-0000C75C0000}"/>
    <cellStyle name="Normal 51 2 2 3 6 5 2" xfId="15328" xr:uid="{00000000-0005-0000-0000-0000C85C0000}"/>
    <cellStyle name="Normal 51 2 2 3 6 5 2 2" xfId="38897" xr:uid="{00000000-0005-0000-0000-0000C95C0000}"/>
    <cellStyle name="Normal 51 2 2 3 6 5 3" xfId="9440" xr:uid="{00000000-0005-0000-0000-0000CA5C0000}"/>
    <cellStyle name="Normal 51 2 2 3 6 5 3 2" xfId="33009" xr:uid="{00000000-0005-0000-0000-0000CB5C0000}"/>
    <cellStyle name="Normal 51 2 2 3 6 5 4" xfId="21216" xr:uid="{00000000-0005-0000-0000-0000CC5C0000}"/>
    <cellStyle name="Normal 51 2 2 3 6 5 5" xfId="27121" xr:uid="{00000000-0005-0000-0000-0000CD5C0000}"/>
    <cellStyle name="Normal 51 2 2 3 6 6" xfId="4288" xr:uid="{00000000-0005-0000-0000-0000CE5C0000}"/>
    <cellStyle name="Normal 51 2 2 3 6 6 2" xfId="16064" xr:uid="{00000000-0005-0000-0000-0000CF5C0000}"/>
    <cellStyle name="Normal 51 2 2 3 6 6 2 2" xfId="39633" xr:uid="{00000000-0005-0000-0000-0000D05C0000}"/>
    <cellStyle name="Normal 51 2 2 3 6 6 3" xfId="10176" xr:uid="{00000000-0005-0000-0000-0000D15C0000}"/>
    <cellStyle name="Normal 51 2 2 3 6 6 3 2" xfId="33745" xr:uid="{00000000-0005-0000-0000-0000D25C0000}"/>
    <cellStyle name="Normal 51 2 2 3 6 6 4" xfId="21952" xr:uid="{00000000-0005-0000-0000-0000D35C0000}"/>
    <cellStyle name="Normal 51 2 2 3 6 6 5" xfId="27857" xr:uid="{00000000-0005-0000-0000-0000D45C0000}"/>
    <cellStyle name="Normal 51 2 2 3 6 7" xfId="5024" xr:uid="{00000000-0005-0000-0000-0000D55C0000}"/>
    <cellStyle name="Normal 51 2 2 3 6 7 2" xfId="16800" xr:uid="{00000000-0005-0000-0000-0000D65C0000}"/>
    <cellStyle name="Normal 51 2 2 3 6 7 2 2" xfId="40369" xr:uid="{00000000-0005-0000-0000-0000D75C0000}"/>
    <cellStyle name="Normal 51 2 2 3 6 7 3" xfId="10912" xr:uid="{00000000-0005-0000-0000-0000D85C0000}"/>
    <cellStyle name="Normal 51 2 2 3 6 7 3 2" xfId="34481" xr:uid="{00000000-0005-0000-0000-0000D95C0000}"/>
    <cellStyle name="Normal 51 2 2 3 6 7 4" xfId="22688" xr:uid="{00000000-0005-0000-0000-0000DA5C0000}"/>
    <cellStyle name="Normal 51 2 2 3 6 7 5" xfId="28593" xr:uid="{00000000-0005-0000-0000-0000DB5C0000}"/>
    <cellStyle name="Normal 51 2 2 3 6 8" xfId="5760" xr:uid="{00000000-0005-0000-0000-0000DC5C0000}"/>
    <cellStyle name="Normal 51 2 2 3 6 8 2" xfId="17536" xr:uid="{00000000-0005-0000-0000-0000DD5C0000}"/>
    <cellStyle name="Normal 51 2 2 3 6 8 2 2" xfId="41105" xr:uid="{00000000-0005-0000-0000-0000DE5C0000}"/>
    <cellStyle name="Normal 51 2 2 3 6 8 3" xfId="11648" xr:uid="{00000000-0005-0000-0000-0000DF5C0000}"/>
    <cellStyle name="Normal 51 2 2 3 6 8 3 2" xfId="35217" xr:uid="{00000000-0005-0000-0000-0000E05C0000}"/>
    <cellStyle name="Normal 51 2 2 3 6 8 4" xfId="23424" xr:uid="{00000000-0005-0000-0000-0000E15C0000}"/>
    <cellStyle name="Normal 51 2 2 3 6 8 5" xfId="29329" xr:uid="{00000000-0005-0000-0000-0000E25C0000}"/>
    <cellStyle name="Normal 51 2 2 3 6 9" xfId="12384" xr:uid="{00000000-0005-0000-0000-0000E35C0000}"/>
    <cellStyle name="Normal 51 2 2 3 6 9 2" xfId="35953" xr:uid="{00000000-0005-0000-0000-0000E45C0000}"/>
    <cellStyle name="Normal 51 2 2 3 7" xfId="995" xr:uid="{00000000-0005-0000-0000-0000E55C0000}"/>
    <cellStyle name="Normal 51 2 2 3 7 2" xfId="12774" xr:uid="{00000000-0005-0000-0000-0000E65C0000}"/>
    <cellStyle name="Normal 51 2 2 3 7 2 2" xfId="36343" xr:uid="{00000000-0005-0000-0000-0000E75C0000}"/>
    <cellStyle name="Normal 51 2 2 3 7 3" xfId="6886" xr:uid="{00000000-0005-0000-0000-0000E85C0000}"/>
    <cellStyle name="Normal 51 2 2 3 7 3 2" xfId="30455" xr:uid="{00000000-0005-0000-0000-0000E95C0000}"/>
    <cellStyle name="Normal 51 2 2 3 7 4" xfId="18662" xr:uid="{00000000-0005-0000-0000-0000EA5C0000}"/>
    <cellStyle name="Normal 51 2 2 3 7 5" xfId="24567" xr:uid="{00000000-0005-0000-0000-0000EB5C0000}"/>
    <cellStyle name="Normal 51 2 2 3 8" xfId="1734" xr:uid="{00000000-0005-0000-0000-0000EC5C0000}"/>
    <cellStyle name="Normal 51 2 2 3 8 2" xfId="13510" xr:uid="{00000000-0005-0000-0000-0000ED5C0000}"/>
    <cellStyle name="Normal 51 2 2 3 8 2 2" xfId="37079" xr:uid="{00000000-0005-0000-0000-0000EE5C0000}"/>
    <cellStyle name="Normal 51 2 2 3 8 3" xfId="7622" xr:uid="{00000000-0005-0000-0000-0000EF5C0000}"/>
    <cellStyle name="Normal 51 2 2 3 8 3 2" xfId="31191" xr:uid="{00000000-0005-0000-0000-0000F05C0000}"/>
    <cellStyle name="Normal 51 2 2 3 8 4" xfId="19398" xr:uid="{00000000-0005-0000-0000-0000F15C0000}"/>
    <cellStyle name="Normal 51 2 2 3 8 5" xfId="25303" xr:uid="{00000000-0005-0000-0000-0000F25C0000}"/>
    <cellStyle name="Normal 51 2 2 3 9" xfId="2470" xr:uid="{00000000-0005-0000-0000-0000F35C0000}"/>
    <cellStyle name="Normal 51 2 2 3 9 2" xfId="14246" xr:uid="{00000000-0005-0000-0000-0000F45C0000}"/>
    <cellStyle name="Normal 51 2 2 3 9 2 2" xfId="37815" xr:uid="{00000000-0005-0000-0000-0000F55C0000}"/>
    <cellStyle name="Normal 51 2 2 3 9 3" xfId="8358" xr:uid="{00000000-0005-0000-0000-0000F65C0000}"/>
    <cellStyle name="Normal 51 2 2 3 9 3 2" xfId="31927" xr:uid="{00000000-0005-0000-0000-0000F75C0000}"/>
    <cellStyle name="Normal 51 2 2 3 9 4" xfId="20134" xr:uid="{00000000-0005-0000-0000-0000F85C0000}"/>
    <cellStyle name="Normal 51 2 2 3 9 5" xfId="26039" xr:uid="{00000000-0005-0000-0000-0000F95C0000}"/>
    <cellStyle name="Normal 51 2 2 4" xfId="294" xr:uid="{00000000-0005-0000-0000-0000FA5C0000}"/>
    <cellStyle name="Normal 51 2 2 4 10" xfId="4750" xr:uid="{00000000-0005-0000-0000-0000FB5C0000}"/>
    <cellStyle name="Normal 51 2 2 4 10 2" xfId="16526" xr:uid="{00000000-0005-0000-0000-0000FC5C0000}"/>
    <cellStyle name="Normal 51 2 2 4 10 2 2" xfId="40095" xr:uid="{00000000-0005-0000-0000-0000FD5C0000}"/>
    <cellStyle name="Normal 51 2 2 4 10 3" xfId="10638" xr:uid="{00000000-0005-0000-0000-0000FE5C0000}"/>
    <cellStyle name="Normal 51 2 2 4 10 3 2" xfId="34207" xr:uid="{00000000-0005-0000-0000-0000FF5C0000}"/>
    <cellStyle name="Normal 51 2 2 4 10 4" xfId="22414" xr:uid="{00000000-0005-0000-0000-0000005D0000}"/>
    <cellStyle name="Normal 51 2 2 4 10 5" xfId="28319" xr:uid="{00000000-0005-0000-0000-0000015D0000}"/>
    <cellStyle name="Normal 51 2 2 4 11" xfId="5486" xr:uid="{00000000-0005-0000-0000-0000025D0000}"/>
    <cellStyle name="Normal 51 2 2 4 11 2" xfId="17262" xr:uid="{00000000-0005-0000-0000-0000035D0000}"/>
    <cellStyle name="Normal 51 2 2 4 11 2 2" xfId="40831" xr:uid="{00000000-0005-0000-0000-0000045D0000}"/>
    <cellStyle name="Normal 51 2 2 4 11 3" xfId="11374" xr:uid="{00000000-0005-0000-0000-0000055D0000}"/>
    <cellStyle name="Normal 51 2 2 4 11 3 2" xfId="34943" xr:uid="{00000000-0005-0000-0000-0000065D0000}"/>
    <cellStyle name="Normal 51 2 2 4 11 4" xfId="23150" xr:uid="{00000000-0005-0000-0000-0000075D0000}"/>
    <cellStyle name="Normal 51 2 2 4 11 5" xfId="29055" xr:uid="{00000000-0005-0000-0000-0000085D0000}"/>
    <cellStyle name="Normal 51 2 2 4 12" xfId="12110" xr:uid="{00000000-0005-0000-0000-0000095D0000}"/>
    <cellStyle name="Normal 51 2 2 4 12 2" xfId="35679" xr:uid="{00000000-0005-0000-0000-00000A5D0000}"/>
    <cellStyle name="Normal 51 2 2 4 13" xfId="6222" xr:uid="{00000000-0005-0000-0000-00000B5D0000}"/>
    <cellStyle name="Normal 51 2 2 4 13 2" xfId="29791" xr:uid="{00000000-0005-0000-0000-00000C5D0000}"/>
    <cellStyle name="Normal 51 2 2 4 14" xfId="17998" xr:uid="{00000000-0005-0000-0000-00000D5D0000}"/>
    <cellStyle name="Normal 51 2 2 4 15" xfId="23903" xr:uid="{00000000-0005-0000-0000-00000E5D0000}"/>
    <cellStyle name="Normal 51 2 2 4 16" xfId="41567" xr:uid="{00000000-0005-0000-0000-00000F5D0000}"/>
    <cellStyle name="Normal 51 2 2 4 2" xfId="434" xr:uid="{00000000-0005-0000-0000-0000105D0000}"/>
    <cellStyle name="Normal 51 2 2 4 2 10" xfId="12238" xr:uid="{00000000-0005-0000-0000-0000115D0000}"/>
    <cellStyle name="Normal 51 2 2 4 2 10 2" xfId="35807" xr:uid="{00000000-0005-0000-0000-0000125D0000}"/>
    <cellStyle name="Normal 51 2 2 4 2 11" xfId="6350" xr:uid="{00000000-0005-0000-0000-0000135D0000}"/>
    <cellStyle name="Normal 51 2 2 4 2 11 2" xfId="29919" xr:uid="{00000000-0005-0000-0000-0000145D0000}"/>
    <cellStyle name="Normal 51 2 2 4 2 12" xfId="18126" xr:uid="{00000000-0005-0000-0000-0000155D0000}"/>
    <cellStyle name="Normal 51 2 2 4 2 13" xfId="24031" xr:uid="{00000000-0005-0000-0000-0000165D0000}"/>
    <cellStyle name="Normal 51 2 2 4 2 14" xfId="41695" xr:uid="{00000000-0005-0000-0000-0000175D0000}"/>
    <cellStyle name="Normal 51 2 2 4 2 2" xfId="879" xr:uid="{00000000-0005-0000-0000-0000185D0000}"/>
    <cellStyle name="Normal 51 2 2 4 2 2 10" xfId="6792" xr:uid="{00000000-0005-0000-0000-0000195D0000}"/>
    <cellStyle name="Normal 51 2 2 4 2 2 10 2" xfId="30361" xr:uid="{00000000-0005-0000-0000-00001A5D0000}"/>
    <cellStyle name="Normal 51 2 2 4 2 2 11" xfId="18568" xr:uid="{00000000-0005-0000-0000-00001B5D0000}"/>
    <cellStyle name="Normal 51 2 2 4 2 2 12" xfId="24473" xr:uid="{00000000-0005-0000-0000-00001C5D0000}"/>
    <cellStyle name="Normal 51 2 2 4 2 2 13" xfId="42137" xr:uid="{00000000-0005-0000-0000-00001D5D0000}"/>
    <cellStyle name="Normal 51 2 2 4 2 2 2" xfId="1639" xr:uid="{00000000-0005-0000-0000-00001E5D0000}"/>
    <cellStyle name="Normal 51 2 2 4 2 2 2 2" xfId="13416" xr:uid="{00000000-0005-0000-0000-00001F5D0000}"/>
    <cellStyle name="Normal 51 2 2 4 2 2 2 2 2" xfId="36985" xr:uid="{00000000-0005-0000-0000-0000205D0000}"/>
    <cellStyle name="Normal 51 2 2 4 2 2 2 3" xfId="7528" xr:uid="{00000000-0005-0000-0000-0000215D0000}"/>
    <cellStyle name="Normal 51 2 2 4 2 2 2 3 2" xfId="31097" xr:uid="{00000000-0005-0000-0000-0000225D0000}"/>
    <cellStyle name="Normal 51 2 2 4 2 2 2 4" xfId="19304" xr:uid="{00000000-0005-0000-0000-0000235D0000}"/>
    <cellStyle name="Normal 51 2 2 4 2 2 2 5" xfId="25209" xr:uid="{00000000-0005-0000-0000-0000245D0000}"/>
    <cellStyle name="Normal 51 2 2 4 2 2 3" xfId="2376" xr:uid="{00000000-0005-0000-0000-0000255D0000}"/>
    <cellStyle name="Normal 51 2 2 4 2 2 3 2" xfId="14152" xr:uid="{00000000-0005-0000-0000-0000265D0000}"/>
    <cellStyle name="Normal 51 2 2 4 2 2 3 2 2" xfId="37721" xr:uid="{00000000-0005-0000-0000-0000275D0000}"/>
    <cellStyle name="Normal 51 2 2 4 2 2 3 3" xfId="8264" xr:uid="{00000000-0005-0000-0000-0000285D0000}"/>
    <cellStyle name="Normal 51 2 2 4 2 2 3 3 2" xfId="31833" xr:uid="{00000000-0005-0000-0000-0000295D0000}"/>
    <cellStyle name="Normal 51 2 2 4 2 2 3 4" xfId="20040" xr:uid="{00000000-0005-0000-0000-00002A5D0000}"/>
    <cellStyle name="Normal 51 2 2 4 2 2 3 5" xfId="25945" xr:uid="{00000000-0005-0000-0000-00002B5D0000}"/>
    <cellStyle name="Normal 51 2 2 4 2 2 4" xfId="3112" xr:uid="{00000000-0005-0000-0000-00002C5D0000}"/>
    <cellStyle name="Normal 51 2 2 4 2 2 4 2" xfId="14888" xr:uid="{00000000-0005-0000-0000-00002D5D0000}"/>
    <cellStyle name="Normal 51 2 2 4 2 2 4 2 2" xfId="38457" xr:uid="{00000000-0005-0000-0000-00002E5D0000}"/>
    <cellStyle name="Normal 51 2 2 4 2 2 4 3" xfId="9000" xr:uid="{00000000-0005-0000-0000-00002F5D0000}"/>
    <cellStyle name="Normal 51 2 2 4 2 2 4 3 2" xfId="32569" xr:uid="{00000000-0005-0000-0000-0000305D0000}"/>
    <cellStyle name="Normal 51 2 2 4 2 2 4 4" xfId="20776" xr:uid="{00000000-0005-0000-0000-0000315D0000}"/>
    <cellStyle name="Normal 51 2 2 4 2 2 4 5" xfId="26681" xr:uid="{00000000-0005-0000-0000-0000325D0000}"/>
    <cellStyle name="Normal 51 2 2 4 2 2 5" xfId="3848" xr:uid="{00000000-0005-0000-0000-0000335D0000}"/>
    <cellStyle name="Normal 51 2 2 4 2 2 5 2" xfId="15624" xr:uid="{00000000-0005-0000-0000-0000345D0000}"/>
    <cellStyle name="Normal 51 2 2 4 2 2 5 2 2" xfId="39193" xr:uid="{00000000-0005-0000-0000-0000355D0000}"/>
    <cellStyle name="Normal 51 2 2 4 2 2 5 3" xfId="9736" xr:uid="{00000000-0005-0000-0000-0000365D0000}"/>
    <cellStyle name="Normal 51 2 2 4 2 2 5 3 2" xfId="33305" xr:uid="{00000000-0005-0000-0000-0000375D0000}"/>
    <cellStyle name="Normal 51 2 2 4 2 2 5 4" xfId="21512" xr:uid="{00000000-0005-0000-0000-0000385D0000}"/>
    <cellStyle name="Normal 51 2 2 4 2 2 5 5" xfId="27417" xr:uid="{00000000-0005-0000-0000-0000395D0000}"/>
    <cellStyle name="Normal 51 2 2 4 2 2 6" xfId="4584" xr:uid="{00000000-0005-0000-0000-00003A5D0000}"/>
    <cellStyle name="Normal 51 2 2 4 2 2 6 2" xfId="16360" xr:uid="{00000000-0005-0000-0000-00003B5D0000}"/>
    <cellStyle name="Normal 51 2 2 4 2 2 6 2 2" xfId="39929" xr:uid="{00000000-0005-0000-0000-00003C5D0000}"/>
    <cellStyle name="Normal 51 2 2 4 2 2 6 3" xfId="10472" xr:uid="{00000000-0005-0000-0000-00003D5D0000}"/>
    <cellStyle name="Normal 51 2 2 4 2 2 6 3 2" xfId="34041" xr:uid="{00000000-0005-0000-0000-00003E5D0000}"/>
    <cellStyle name="Normal 51 2 2 4 2 2 6 4" xfId="22248" xr:uid="{00000000-0005-0000-0000-00003F5D0000}"/>
    <cellStyle name="Normal 51 2 2 4 2 2 6 5" xfId="28153" xr:uid="{00000000-0005-0000-0000-0000405D0000}"/>
    <cellStyle name="Normal 51 2 2 4 2 2 7" xfId="5320" xr:uid="{00000000-0005-0000-0000-0000415D0000}"/>
    <cellStyle name="Normal 51 2 2 4 2 2 7 2" xfId="17096" xr:uid="{00000000-0005-0000-0000-0000425D0000}"/>
    <cellStyle name="Normal 51 2 2 4 2 2 7 2 2" xfId="40665" xr:uid="{00000000-0005-0000-0000-0000435D0000}"/>
    <cellStyle name="Normal 51 2 2 4 2 2 7 3" xfId="11208" xr:uid="{00000000-0005-0000-0000-0000445D0000}"/>
    <cellStyle name="Normal 51 2 2 4 2 2 7 3 2" xfId="34777" xr:uid="{00000000-0005-0000-0000-0000455D0000}"/>
    <cellStyle name="Normal 51 2 2 4 2 2 7 4" xfId="22984" xr:uid="{00000000-0005-0000-0000-0000465D0000}"/>
    <cellStyle name="Normal 51 2 2 4 2 2 7 5" xfId="28889" xr:uid="{00000000-0005-0000-0000-0000475D0000}"/>
    <cellStyle name="Normal 51 2 2 4 2 2 8" xfId="6056" xr:uid="{00000000-0005-0000-0000-0000485D0000}"/>
    <cellStyle name="Normal 51 2 2 4 2 2 8 2" xfId="17832" xr:uid="{00000000-0005-0000-0000-0000495D0000}"/>
    <cellStyle name="Normal 51 2 2 4 2 2 8 2 2" xfId="41401" xr:uid="{00000000-0005-0000-0000-00004A5D0000}"/>
    <cellStyle name="Normal 51 2 2 4 2 2 8 3" xfId="11944" xr:uid="{00000000-0005-0000-0000-00004B5D0000}"/>
    <cellStyle name="Normal 51 2 2 4 2 2 8 3 2" xfId="35513" xr:uid="{00000000-0005-0000-0000-00004C5D0000}"/>
    <cellStyle name="Normal 51 2 2 4 2 2 8 4" xfId="23720" xr:uid="{00000000-0005-0000-0000-00004D5D0000}"/>
    <cellStyle name="Normal 51 2 2 4 2 2 8 5" xfId="29625" xr:uid="{00000000-0005-0000-0000-00004E5D0000}"/>
    <cellStyle name="Normal 51 2 2 4 2 2 9" xfId="12680" xr:uid="{00000000-0005-0000-0000-00004F5D0000}"/>
    <cellStyle name="Normal 51 2 2 4 2 2 9 2" xfId="36249" xr:uid="{00000000-0005-0000-0000-0000505D0000}"/>
    <cellStyle name="Normal 51 2 2 4 2 3" xfId="1196" xr:uid="{00000000-0005-0000-0000-0000515D0000}"/>
    <cellStyle name="Normal 51 2 2 4 2 3 2" xfId="12974" xr:uid="{00000000-0005-0000-0000-0000525D0000}"/>
    <cellStyle name="Normal 51 2 2 4 2 3 2 2" xfId="36543" xr:uid="{00000000-0005-0000-0000-0000535D0000}"/>
    <cellStyle name="Normal 51 2 2 4 2 3 3" xfId="7086" xr:uid="{00000000-0005-0000-0000-0000545D0000}"/>
    <cellStyle name="Normal 51 2 2 4 2 3 3 2" xfId="30655" xr:uid="{00000000-0005-0000-0000-0000555D0000}"/>
    <cellStyle name="Normal 51 2 2 4 2 3 4" xfId="18862" xr:uid="{00000000-0005-0000-0000-0000565D0000}"/>
    <cellStyle name="Normal 51 2 2 4 2 3 5" xfId="24767" xr:uid="{00000000-0005-0000-0000-0000575D0000}"/>
    <cellStyle name="Normal 51 2 2 4 2 4" xfId="1934" xr:uid="{00000000-0005-0000-0000-0000585D0000}"/>
    <cellStyle name="Normal 51 2 2 4 2 4 2" xfId="13710" xr:uid="{00000000-0005-0000-0000-0000595D0000}"/>
    <cellStyle name="Normal 51 2 2 4 2 4 2 2" xfId="37279" xr:uid="{00000000-0005-0000-0000-00005A5D0000}"/>
    <cellStyle name="Normal 51 2 2 4 2 4 3" xfId="7822" xr:uid="{00000000-0005-0000-0000-00005B5D0000}"/>
    <cellStyle name="Normal 51 2 2 4 2 4 3 2" xfId="31391" xr:uid="{00000000-0005-0000-0000-00005C5D0000}"/>
    <cellStyle name="Normal 51 2 2 4 2 4 4" xfId="19598" xr:uid="{00000000-0005-0000-0000-00005D5D0000}"/>
    <cellStyle name="Normal 51 2 2 4 2 4 5" xfId="25503" xr:uid="{00000000-0005-0000-0000-00005E5D0000}"/>
    <cellStyle name="Normal 51 2 2 4 2 5" xfId="2670" xr:uid="{00000000-0005-0000-0000-00005F5D0000}"/>
    <cellStyle name="Normal 51 2 2 4 2 5 2" xfId="14446" xr:uid="{00000000-0005-0000-0000-0000605D0000}"/>
    <cellStyle name="Normal 51 2 2 4 2 5 2 2" xfId="38015" xr:uid="{00000000-0005-0000-0000-0000615D0000}"/>
    <cellStyle name="Normal 51 2 2 4 2 5 3" xfId="8558" xr:uid="{00000000-0005-0000-0000-0000625D0000}"/>
    <cellStyle name="Normal 51 2 2 4 2 5 3 2" xfId="32127" xr:uid="{00000000-0005-0000-0000-0000635D0000}"/>
    <cellStyle name="Normal 51 2 2 4 2 5 4" xfId="20334" xr:uid="{00000000-0005-0000-0000-0000645D0000}"/>
    <cellStyle name="Normal 51 2 2 4 2 5 5" xfId="26239" xr:uid="{00000000-0005-0000-0000-0000655D0000}"/>
    <cellStyle name="Normal 51 2 2 4 2 6" xfId="3406" xr:uid="{00000000-0005-0000-0000-0000665D0000}"/>
    <cellStyle name="Normal 51 2 2 4 2 6 2" xfId="15182" xr:uid="{00000000-0005-0000-0000-0000675D0000}"/>
    <cellStyle name="Normal 51 2 2 4 2 6 2 2" xfId="38751" xr:uid="{00000000-0005-0000-0000-0000685D0000}"/>
    <cellStyle name="Normal 51 2 2 4 2 6 3" xfId="9294" xr:uid="{00000000-0005-0000-0000-0000695D0000}"/>
    <cellStyle name="Normal 51 2 2 4 2 6 3 2" xfId="32863" xr:uid="{00000000-0005-0000-0000-00006A5D0000}"/>
    <cellStyle name="Normal 51 2 2 4 2 6 4" xfId="21070" xr:uid="{00000000-0005-0000-0000-00006B5D0000}"/>
    <cellStyle name="Normal 51 2 2 4 2 6 5" xfId="26975" xr:uid="{00000000-0005-0000-0000-00006C5D0000}"/>
    <cellStyle name="Normal 51 2 2 4 2 7" xfId="4142" xr:uid="{00000000-0005-0000-0000-00006D5D0000}"/>
    <cellStyle name="Normal 51 2 2 4 2 7 2" xfId="15918" xr:uid="{00000000-0005-0000-0000-00006E5D0000}"/>
    <cellStyle name="Normal 51 2 2 4 2 7 2 2" xfId="39487" xr:uid="{00000000-0005-0000-0000-00006F5D0000}"/>
    <cellStyle name="Normal 51 2 2 4 2 7 3" xfId="10030" xr:uid="{00000000-0005-0000-0000-0000705D0000}"/>
    <cellStyle name="Normal 51 2 2 4 2 7 3 2" xfId="33599" xr:uid="{00000000-0005-0000-0000-0000715D0000}"/>
    <cellStyle name="Normal 51 2 2 4 2 7 4" xfId="21806" xr:uid="{00000000-0005-0000-0000-0000725D0000}"/>
    <cellStyle name="Normal 51 2 2 4 2 7 5" xfId="27711" xr:uid="{00000000-0005-0000-0000-0000735D0000}"/>
    <cellStyle name="Normal 51 2 2 4 2 8" xfId="4878" xr:uid="{00000000-0005-0000-0000-0000745D0000}"/>
    <cellStyle name="Normal 51 2 2 4 2 8 2" xfId="16654" xr:uid="{00000000-0005-0000-0000-0000755D0000}"/>
    <cellStyle name="Normal 51 2 2 4 2 8 2 2" xfId="40223" xr:uid="{00000000-0005-0000-0000-0000765D0000}"/>
    <cellStyle name="Normal 51 2 2 4 2 8 3" xfId="10766" xr:uid="{00000000-0005-0000-0000-0000775D0000}"/>
    <cellStyle name="Normal 51 2 2 4 2 8 3 2" xfId="34335" xr:uid="{00000000-0005-0000-0000-0000785D0000}"/>
    <cellStyle name="Normal 51 2 2 4 2 8 4" xfId="22542" xr:uid="{00000000-0005-0000-0000-0000795D0000}"/>
    <cellStyle name="Normal 51 2 2 4 2 8 5" xfId="28447" xr:uid="{00000000-0005-0000-0000-00007A5D0000}"/>
    <cellStyle name="Normal 51 2 2 4 2 9" xfId="5614" xr:uid="{00000000-0005-0000-0000-00007B5D0000}"/>
    <cellStyle name="Normal 51 2 2 4 2 9 2" xfId="17390" xr:uid="{00000000-0005-0000-0000-00007C5D0000}"/>
    <cellStyle name="Normal 51 2 2 4 2 9 2 2" xfId="40959" xr:uid="{00000000-0005-0000-0000-00007D5D0000}"/>
    <cellStyle name="Normal 51 2 2 4 2 9 3" xfId="11502" xr:uid="{00000000-0005-0000-0000-00007E5D0000}"/>
    <cellStyle name="Normal 51 2 2 4 2 9 3 2" xfId="35071" xr:uid="{00000000-0005-0000-0000-00007F5D0000}"/>
    <cellStyle name="Normal 51 2 2 4 2 9 4" xfId="23278" xr:uid="{00000000-0005-0000-0000-0000805D0000}"/>
    <cellStyle name="Normal 51 2 2 4 2 9 5" xfId="29183" xr:uid="{00000000-0005-0000-0000-0000815D0000}"/>
    <cellStyle name="Normal 51 2 2 4 3" xfId="750" xr:uid="{00000000-0005-0000-0000-0000825D0000}"/>
    <cellStyle name="Normal 51 2 2 4 3 10" xfId="6664" xr:uid="{00000000-0005-0000-0000-0000835D0000}"/>
    <cellStyle name="Normal 51 2 2 4 3 10 2" xfId="30233" xr:uid="{00000000-0005-0000-0000-0000845D0000}"/>
    <cellStyle name="Normal 51 2 2 4 3 11" xfId="18440" xr:uid="{00000000-0005-0000-0000-0000855D0000}"/>
    <cellStyle name="Normal 51 2 2 4 3 12" xfId="24345" xr:uid="{00000000-0005-0000-0000-0000865D0000}"/>
    <cellStyle name="Normal 51 2 2 4 3 13" xfId="42009" xr:uid="{00000000-0005-0000-0000-0000875D0000}"/>
    <cellStyle name="Normal 51 2 2 4 3 2" xfId="1511" xr:uid="{00000000-0005-0000-0000-0000885D0000}"/>
    <cellStyle name="Normal 51 2 2 4 3 2 2" xfId="13288" xr:uid="{00000000-0005-0000-0000-0000895D0000}"/>
    <cellStyle name="Normal 51 2 2 4 3 2 2 2" xfId="36857" xr:uid="{00000000-0005-0000-0000-00008A5D0000}"/>
    <cellStyle name="Normal 51 2 2 4 3 2 3" xfId="7400" xr:uid="{00000000-0005-0000-0000-00008B5D0000}"/>
    <cellStyle name="Normal 51 2 2 4 3 2 3 2" xfId="30969" xr:uid="{00000000-0005-0000-0000-00008C5D0000}"/>
    <cellStyle name="Normal 51 2 2 4 3 2 4" xfId="19176" xr:uid="{00000000-0005-0000-0000-00008D5D0000}"/>
    <cellStyle name="Normal 51 2 2 4 3 2 5" xfId="25081" xr:uid="{00000000-0005-0000-0000-00008E5D0000}"/>
    <cellStyle name="Normal 51 2 2 4 3 3" xfId="2248" xr:uid="{00000000-0005-0000-0000-00008F5D0000}"/>
    <cellStyle name="Normal 51 2 2 4 3 3 2" xfId="14024" xr:uid="{00000000-0005-0000-0000-0000905D0000}"/>
    <cellStyle name="Normal 51 2 2 4 3 3 2 2" xfId="37593" xr:uid="{00000000-0005-0000-0000-0000915D0000}"/>
    <cellStyle name="Normal 51 2 2 4 3 3 3" xfId="8136" xr:uid="{00000000-0005-0000-0000-0000925D0000}"/>
    <cellStyle name="Normal 51 2 2 4 3 3 3 2" xfId="31705" xr:uid="{00000000-0005-0000-0000-0000935D0000}"/>
    <cellStyle name="Normal 51 2 2 4 3 3 4" xfId="19912" xr:uid="{00000000-0005-0000-0000-0000945D0000}"/>
    <cellStyle name="Normal 51 2 2 4 3 3 5" xfId="25817" xr:uid="{00000000-0005-0000-0000-0000955D0000}"/>
    <cellStyle name="Normal 51 2 2 4 3 4" xfId="2984" xr:uid="{00000000-0005-0000-0000-0000965D0000}"/>
    <cellStyle name="Normal 51 2 2 4 3 4 2" xfId="14760" xr:uid="{00000000-0005-0000-0000-0000975D0000}"/>
    <cellStyle name="Normal 51 2 2 4 3 4 2 2" xfId="38329" xr:uid="{00000000-0005-0000-0000-0000985D0000}"/>
    <cellStyle name="Normal 51 2 2 4 3 4 3" xfId="8872" xr:uid="{00000000-0005-0000-0000-0000995D0000}"/>
    <cellStyle name="Normal 51 2 2 4 3 4 3 2" xfId="32441" xr:uid="{00000000-0005-0000-0000-00009A5D0000}"/>
    <cellStyle name="Normal 51 2 2 4 3 4 4" xfId="20648" xr:uid="{00000000-0005-0000-0000-00009B5D0000}"/>
    <cellStyle name="Normal 51 2 2 4 3 4 5" xfId="26553" xr:uid="{00000000-0005-0000-0000-00009C5D0000}"/>
    <cellStyle name="Normal 51 2 2 4 3 5" xfId="3720" xr:uid="{00000000-0005-0000-0000-00009D5D0000}"/>
    <cellStyle name="Normal 51 2 2 4 3 5 2" xfId="15496" xr:uid="{00000000-0005-0000-0000-00009E5D0000}"/>
    <cellStyle name="Normal 51 2 2 4 3 5 2 2" xfId="39065" xr:uid="{00000000-0005-0000-0000-00009F5D0000}"/>
    <cellStyle name="Normal 51 2 2 4 3 5 3" xfId="9608" xr:uid="{00000000-0005-0000-0000-0000A05D0000}"/>
    <cellStyle name="Normal 51 2 2 4 3 5 3 2" xfId="33177" xr:uid="{00000000-0005-0000-0000-0000A15D0000}"/>
    <cellStyle name="Normal 51 2 2 4 3 5 4" xfId="21384" xr:uid="{00000000-0005-0000-0000-0000A25D0000}"/>
    <cellStyle name="Normal 51 2 2 4 3 5 5" xfId="27289" xr:uid="{00000000-0005-0000-0000-0000A35D0000}"/>
    <cellStyle name="Normal 51 2 2 4 3 6" xfId="4456" xr:uid="{00000000-0005-0000-0000-0000A45D0000}"/>
    <cellStyle name="Normal 51 2 2 4 3 6 2" xfId="16232" xr:uid="{00000000-0005-0000-0000-0000A55D0000}"/>
    <cellStyle name="Normal 51 2 2 4 3 6 2 2" xfId="39801" xr:uid="{00000000-0005-0000-0000-0000A65D0000}"/>
    <cellStyle name="Normal 51 2 2 4 3 6 3" xfId="10344" xr:uid="{00000000-0005-0000-0000-0000A75D0000}"/>
    <cellStyle name="Normal 51 2 2 4 3 6 3 2" xfId="33913" xr:uid="{00000000-0005-0000-0000-0000A85D0000}"/>
    <cellStyle name="Normal 51 2 2 4 3 6 4" xfId="22120" xr:uid="{00000000-0005-0000-0000-0000A95D0000}"/>
    <cellStyle name="Normal 51 2 2 4 3 6 5" xfId="28025" xr:uid="{00000000-0005-0000-0000-0000AA5D0000}"/>
    <cellStyle name="Normal 51 2 2 4 3 7" xfId="5192" xr:uid="{00000000-0005-0000-0000-0000AB5D0000}"/>
    <cellStyle name="Normal 51 2 2 4 3 7 2" xfId="16968" xr:uid="{00000000-0005-0000-0000-0000AC5D0000}"/>
    <cellStyle name="Normal 51 2 2 4 3 7 2 2" xfId="40537" xr:uid="{00000000-0005-0000-0000-0000AD5D0000}"/>
    <cellStyle name="Normal 51 2 2 4 3 7 3" xfId="11080" xr:uid="{00000000-0005-0000-0000-0000AE5D0000}"/>
    <cellStyle name="Normal 51 2 2 4 3 7 3 2" xfId="34649" xr:uid="{00000000-0005-0000-0000-0000AF5D0000}"/>
    <cellStyle name="Normal 51 2 2 4 3 7 4" xfId="22856" xr:uid="{00000000-0005-0000-0000-0000B05D0000}"/>
    <cellStyle name="Normal 51 2 2 4 3 7 5" xfId="28761" xr:uid="{00000000-0005-0000-0000-0000B15D0000}"/>
    <cellStyle name="Normal 51 2 2 4 3 8" xfId="5928" xr:uid="{00000000-0005-0000-0000-0000B25D0000}"/>
    <cellStyle name="Normal 51 2 2 4 3 8 2" xfId="17704" xr:uid="{00000000-0005-0000-0000-0000B35D0000}"/>
    <cellStyle name="Normal 51 2 2 4 3 8 2 2" xfId="41273" xr:uid="{00000000-0005-0000-0000-0000B45D0000}"/>
    <cellStyle name="Normal 51 2 2 4 3 8 3" xfId="11816" xr:uid="{00000000-0005-0000-0000-0000B55D0000}"/>
    <cellStyle name="Normal 51 2 2 4 3 8 3 2" xfId="35385" xr:uid="{00000000-0005-0000-0000-0000B65D0000}"/>
    <cellStyle name="Normal 51 2 2 4 3 8 4" xfId="23592" xr:uid="{00000000-0005-0000-0000-0000B75D0000}"/>
    <cellStyle name="Normal 51 2 2 4 3 8 5" xfId="29497" xr:uid="{00000000-0005-0000-0000-0000B85D0000}"/>
    <cellStyle name="Normal 51 2 2 4 3 9" xfId="12552" xr:uid="{00000000-0005-0000-0000-0000B95D0000}"/>
    <cellStyle name="Normal 51 2 2 4 3 9 2" xfId="36121" xr:uid="{00000000-0005-0000-0000-0000BA5D0000}"/>
    <cellStyle name="Normal 51 2 2 4 4" xfId="585" xr:uid="{00000000-0005-0000-0000-0000BB5D0000}"/>
    <cellStyle name="Normal 51 2 2 4 4 10" xfId="6499" xr:uid="{00000000-0005-0000-0000-0000BC5D0000}"/>
    <cellStyle name="Normal 51 2 2 4 4 10 2" xfId="30068" xr:uid="{00000000-0005-0000-0000-0000BD5D0000}"/>
    <cellStyle name="Normal 51 2 2 4 4 11" xfId="18275" xr:uid="{00000000-0005-0000-0000-0000BE5D0000}"/>
    <cellStyle name="Normal 51 2 2 4 4 12" xfId="24180" xr:uid="{00000000-0005-0000-0000-0000BF5D0000}"/>
    <cellStyle name="Normal 51 2 2 4 4 13" xfId="41844" xr:uid="{00000000-0005-0000-0000-0000C05D0000}"/>
    <cellStyle name="Normal 51 2 2 4 4 2" xfId="1346" xr:uid="{00000000-0005-0000-0000-0000C15D0000}"/>
    <cellStyle name="Normal 51 2 2 4 4 2 2" xfId="13123" xr:uid="{00000000-0005-0000-0000-0000C25D0000}"/>
    <cellStyle name="Normal 51 2 2 4 4 2 2 2" xfId="36692" xr:uid="{00000000-0005-0000-0000-0000C35D0000}"/>
    <cellStyle name="Normal 51 2 2 4 4 2 3" xfId="7235" xr:uid="{00000000-0005-0000-0000-0000C45D0000}"/>
    <cellStyle name="Normal 51 2 2 4 4 2 3 2" xfId="30804" xr:uid="{00000000-0005-0000-0000-0000C55D0000}"/>
    <cellStyle name="Normal 51 2 2 4 4 2 4" xfId="19011" xr:uid="{00000000-0005-0000-0000-0000C65D0000}"/>
    <cellStyle name="Normal 51 2 2 4 4 2 5" xfId="24916" xr:uid="{00000000-0005-0000-0000-0000C75D0000}"/>
    <cellStyle name="Normal 51 2 2 4 4 3" xfId="2083" xr:uid="{00000000-0005-0000-0000-0000C85D0000}"/>
    <cellStyle name="Normal 51 2 2 4 4 3 2" xfId="13859" xr:uid="{00000000-0005-0000-0000-0000C95D0000}"/>
    <cellStyle name="Normal 51 2 2 4 4 3 2 2" xfId="37428" xr:uid="{00000000-0005-0000-0000-0000CA5D0000}"/>
    <cellStyle name="Normal 51 2 2 4 4 3 3" xfId="7971" xr:uid="{00000000-0005-0000-0000-0000CB5D0000}"/>
    <cellStyle name="Normal 51 2 2 4 4 3 3 2" xfId="31540" xr:uid="{00000000-0005-0000-0000-0000CC5D0000}"/>
    <cellStyle name="Normal 51 2 2 4 4 3 4" xfId="19747" xr:uid="{00000000-0005-0000-0000-0000CD5D0000}"/>
    <cellStyle name="Normal 51 2 2 4 4 3 5" xfId="25652" xr:uid="{00000000-0005-0000-0000-0000CE5D0000}"/>
    <cellStyle name="Normal 51 2 2 4 4 4" xfId="2819" xr:uid="{00000000-0005-0000-0000-0000CF5D0000}"/>
    <cellStyle name="Normal 51 2 2 4 4 4 2" xfId="14595" xr:uid="{00000000-0005-0000-0000-0000D05D0000}"/>
    <cellStyle name="Normal 51 2 2 4 4 4 2 2" xfId="38164" xr:uid="{00000000-0005-0000-0000-0000D15D0000}"/>
    <cellStyle name="Normal 51 2 2 4 4 4 3" xfId="8707" xr:uid="{00000000-0005-0000-0000-0000D25D0000}"/>
    <cellStyle name="Normal 51 2 2 4 4 4 3 2" xfId="32276" xr:uid="{00000000-0005-0000-0000-0000D35D0000}"/>
    <cellStyle name="Normal 51 2 2 4 4 4 4" xfId="20483" xr:uid="{00000000-0005-0000-0000-0000D45D0000}"/>
    <cellStyle name="Normal 51 2 2 4 4 4 5" xfId="26388" xr:uid="{00000000-0005-0000-0000-0000D55D0000}"/>
    <cellStyle name="Normal 51 2 2 4 4 5" xfId="3555" xr:uid="{00000000-0005-0000-0000-0000D65D0000}"/>
    <cellStyle name="Normal 51 2 2 4 4 5 2" xfId="15331" xr:uid="{00000000-0005-0000-0000-0000D75D0000}"/>
    <cellStyle name="Normal 51 2 2 4 4 5 2 2" xfId="38900" xr:uid="{00000000-0005-0000-0000-0000D85D0000}"/>
    <cellStyle name="Normal 51 2 2 4 4 5 3" xfId="9443" xr:uid="{00000000-0005-0000-0000-0000D95D0000}"/>
    <cellStyle name="Normal 51 2 2 4 4 5 3 2" xfId="33012" xr:uid="{00000000-0005-0000-0000-0000DA5D0000}"/>
    <cellStyle name="Normal 51 2 2 4 4 5 4" xfId="21219" xr:uid="{00000000-0005-0000-0000-0000DB5D0000}"/>
    <cellStyle name="Normal 51 2 2 4 4 5 5" xfId="27124" xr:uid="{00000000-0005-0000-0000-0000DC5D0000}"/>
    <cellStyle name="Normal 51 2 2 4 4 6" xfId="4291" xr:uid="{00000000-0005-0000-0000-0000DD5D0000}"/>
    <cellStyle name="Normal 51 2 2 4 4 6 2" xfId="16067" xr:uid="{00000000-0005-0000-0000-0000DE5D0000}"/>
    <cellStyle name="Normal 51 2 2 4 4 6 2 2" xfId="39636" xr:uid="{00000000-0005-0000-0000-0000DF5D0000}"/>
    <cellStyle name="Normal 51 2 2 4 4 6 3" xfId="10179" xr:uid="{00000000-0005-0000-0000-0000E05D0000}"/>
    <cellStyle name="Normal 51 2 2 4 4 6 3 2" xfId="33748" xr:uid="{00000000-0005-0000-0000-0000E15D0000}"/>
    <cellStyle name="Normal 51 2 2 4 4 6 4" xfId="21955" xr:uid="{00000000-0005-0000-0000-0000E25D0000}"/>
    <cellStyle name="Normal 51 2 2 4 4 6 5" xfId="27860" xr:uid="{00000000-0005-0000-0000-0000E35D0000}"/>
    <cellStyle name="Normal 51 2 2 4 4 7" xfId="5027" xr:uid="{00000000-0005-0000-0000-0000E45D0000}"/>
    <cellStyle name="Normal 51 2 2 4 4 7 2" xfId="16803" xr:uid="{00000000-0005-0000-0000-0000E55D0000}"/>
    <cellStyle name="Normal 51 2 2 4 4 7 2 2" xfId="40372" xr:uid="{00000000-0005-0000-0000-0000E65D0000}"/>
    <cellStyle name="Normal 51 2 2 4 4 7 3" xfId="10915" xr:uid="{00000000-0005-0000-0000-0000E75D0000}"/>
    <cellStyle name="Normal 51 2 2 4 4 7 3 2" xfId="34484" xr:uid="{00000000-0005-0000-0000-0000E85D0000}"/>
    <cellStyle name="Normal 51 2 2 4 4 7 4" xfId="22691" xr:uid="{00000000-0005-0000-0000-0000E95D0000}"/>
    <cellStyle name="Normal 51 2 2 4 4 7 5" xfId="28596" xr:uid="{00000000-0005-0000-0000-0000EA5D0000}"/>
    <cellStyle name="Normal 51 2 2 4 4 8" xfId="5763" xr:uid="{00000000-0005-0000-0000-0000EB5D0000}"/>
    <cellStyle name="Normal 51 2 2 4 4 8 2" xfId="17539" xr:uid="{00000000-0005-0000-0000-0000EC5D0000}"/>
    <cellStyle name="Normal 51 2 2 4 4 8 2 2" xfId="41108" xr:uid="{00000000-0005-0000-0000-0000ED5D0000}"/>
    <cellStyle name="Normal 51 2 2 4 4 8 3" xfId="11651" xr:uid="{00000000-0005-0000-0000-0000EE5D0000}"/>
    <cellStyle name="Normal 51 2 2 4 4 8 3 2" xfId="35220" xr:uid="{00000000-0005-0000-0000-0000EF5D0000}"/>
    <cellStyle name="Normal 51 2 2 4 4 8 4" xfId="23427" xr:uid="{00000000-0005-0000-0000-0000F05D0000}"/>
    <cellStyle name="Normal 51 2 2 4 4 8 5" xfId="29332" xr:uid="{00000000-0005-0000-0000-0000F15D0000}"/>
    <cellStyle name="Normal 51 2 2 4 4 9" xfId="12387" xr:uid="{00000000-0005-0000-0000-0000F25D0000}"/>
    <cellStyle name="Normal 51 2 2 4 4 9 2" xfId="35956" xr:uid="{00000000-0005-0000-0000-0000F35D0000}"/>
    <cellStyle name="Normal 51 2 2 4 5" xfId="1067" xr:uid="{00000000-0005-0000-0000-0000F45D0000}"/>
    <cellStyle name="Normal 51 2 2 4 5 2" xfId="12846" xr:uid="{00000000-0005-0000-0000-0000F55D0000}"/>
    <cellStyle name="Normal 51 2 2 4 5 2 2" xfId="36415" xr:uid="{00000000-0005-0000-0000-0000F65D0000}"/>
    <cellStyle name="Normal 51 2 2 4 5 3" xfId="6958" xr:uid="{00000000-0005-0000-0000-0000F75D0000}"/>
    <cellStyle name="Normal 51 2 2 4 5 3 2" xfId="30527" xr:uid="{00000000-0005-0000-0000-0000F85D0000}"/>
    <cellStyle name="Normal 51 2 2 4 5 4" xfId="18734" xr:uid="{00000000-0005-0000-0000-0000F95D0000}"/>
    <cellStyle name="Normal 51 2 2 4 5 5" xfId="24639" xr:uid="{00000000-0005-0000-0000-0000FA5D0000}"/>
    <cellStyle name="Normal 51 2 2 4 6" xfId="1806" xr:uid="{00000000-0005-0000-0000-0000FB5D0000}"/>
    <cellStyle name="Normal 51 2 2 4 6 2" xfId="13582" xr:uid="{00000000-0005-0000-0000-0000FC5D0000}"/>
    <cellStyle name="Normal 51 2 2 4 6 2 2" xfId="37151" xr:uid="{00000000-0005-0000-0000-0000FD5D0000}"/>
    <cellStyle name="Normal 51 2 2 4 6 3" xfId="7694" xr:uid="{00000000-0005-0000-0000-0000FE5D0000}"/>
    <cellStyle name="Normal 51 2 2 4 6 3 2" xfId="31263" xr:uid="{00000000-0005-0000-0000-0000FF5D0000}"/>
    <cellStyle name="Normal 51 2 2 4 6 4" xfId="19470" xr:uid="{00000000-0005-0000-0000-0000005E0000}"/>
    <cellStyle name="Normal 51 2 2 4 6 5" xfId="25375" xr:uid="{00000000-0005-0000-0000-0000015E0000}"/>
    <cellStyle name="Normal 51 2 2 4 7" xfId="2542" xr:uid="{00000000-0005-0000-0000-0000025E0000}"/>
    <cellStyle name="Normal 51 2 2 4 7 2" xfId="14318" xr:uid="{00000000-0005-0000-0000-0000035E0000}"/>
    <cellStyle name="Normal 51 2 2 4 7 2 2" xfId="37887" xr:uid="{00000000-0005-0000-0000-0000045E0000}"/>
    <cellStyle name="Normal 51 2 2 4 7 3" xfId="8430" xr:uid="{00000000-0005-0000-0000-0000055E0000}"/>
    <cellStyle name="Normal 51 2 2 4 7 3 2" xfId="31999" xr:uid="{00000000-0005-0000-0000-0000065E0000}"/>
    <cellStyle name="Normal 51 2 2 4 7 4" xfId="20206" xr:uid="{00000000-0005-0000-0000-0000075E0000}"/>
    <cellStyle name="Normal 51 2 2 4 7 5" xfId="26111" xr:uid="{00000000-0005-0000-0000-0000085E0000}"/>
    <cellStyle name="Normal 51 2 2 4 8" xfId="3278" xr:uid="{00000000-0005-0000-0000-0000095E0000}"/>
    <cellStyle name="Normal 51 2 2 4 8 2" xfId="15054" xr:uid="{00000000-0005-0000-0000-00000A5E0000}"/>
    <cellStyle name="Normal 51 2 2 4 8 2 2" xfId="38623" xr:uid="{00000000-0005-0000-0000-00000B5E0000}"/>
    <cellStyle name="Normal 51 2 2 4 8 3" xfId="9166" xr:uid="{00000000-0005-0000-0000-00000C5E0000}"/>
    <cellStyle name="Normal 51 2 2 4 8 3 2" xfId="32735" xr:uid="{00000000-0005-0000-0000-00000D5E0000}"/>
    <cellStyle name="Normal 51 2 2 4 8 4" xfId="20942" xr:uid="{00000000-0005-0000-0000-00000E5E0000}"/>
    <cellStyle name="Normal 51 2 2 4 8 5" xfId="26847" xr:uid="{00000000-0005-0000-0000-00000F5E0000}"/>
    <cellStyle name="Normal 51 2 2 4 9" xfId="4014" xr:uid="{00000000-0005-0000-0000-0000105E0000}"/>
    <cellStyle name="Normal 51 2 2 4 9 2" xfId="15790" xr:uid="{00000000-0005-0000-0000-0000115E0000}"/>
    <cellStyle name="Normal 51 2 2 4 9 2 2" xfId="39359" xr:uid="{00000000-0005-0000-0000-0000125E0000}"/>
    <cellStyle name="Normal 51 2 2 4 9 3" xfId="9902" xr:uid="{00000000-0005-0000-0000-0000135E0000}"/>
    <cellStyle name="Normal 51 2 2 4 9 3 2" xfId="33471" xr:uid="{00000000-0005-0000-0000-0000145E0000}"/>
    <cellStyle name="Normal 51 2 2 4 9 4" xfId="21678" xr:uid="{00000000-0005-0000-0000-0000155E0000}"/>
    <cellStyle name="Normal 51 2 2 4 9 5" xfId="27583" xr:uid="{00000000-0005-0000-0000-0000165E0000}"/>
    <cellStyle name="Normal 51 2 2 5" xfId="246" xr:uid="{00000000-0005-0000-0000-0000175E0000}"/>
    <cellStyle name="Normal 51 2 2 5 10" xfId="4702" xr:uid="{00000000-0005-0000-0000-0000185E0000}"/>
    <cellStyle name="Normal 51 2 2 5 10 2" xfId="16478" xr:uid="{00000000-0005-0000-0000-0000195E0000}"/>
    <cellStyle name="Normal 51 2 2 5 10 2 2" xfId="40047" xr:uid="{00000000-0005-0000-0000-00001A5E0000}"/>
    <cellStyle name="Normal 51 2 2 5 10 3" xfId="10590" xr:uid="{00000000-0005-0000-0000-00001B5E0000}"/>
    <cellStyle name="Normal 51 2 2 5 10 3 2" xfId="34159" xr:uid="{00000000-0005-0000-0000-00001C5E0000}"/>
    <cellStyle name="Normal 51 2 2 5 10 4" xfId="22366" xr:uid="{00000000-0005-0000-0000-00001D5E0000}"/>
    <cellStyle name="Normal 51 2 2 5 10 5" xfId="28271" xr:uid="{00000000-0005-0000-0000-00001E5E0000}"/>
    <cellStyle name="Normal 51 2 2 5 11" xfId="5438" xr:uid="{00000000-0005-0000-0000-00001F5E0000}"/>
    <cellStyle name="Normal 51 2 2 5 11 2" xfId="17214" xr:uid="{00000000-0005-0000-0000-0000205E0000}"/>
    <cellStyle name="Normal 51 2 2 5 11 2 2" xfId="40783" xr:uid="{00000000-0005-0000-0000-0000215E0000}"/>
    <cellStyle name="Normal 51 2 2 5 11 3" xfId="11326" xr:uid="{00000000-0005-0000-0000-0000225E0000}"/>
    <cellStyle name="Normal 51 2 2 5 11 3 2" xfId="34895" xr:uid="{00000000-0005-0000-0000-0000235E0000}"/>
    <cellStyle name="Normal 51 2 2 5 11 4" xfId="23102" xr:uid="{00000000-0005-0000-0000-0000245E0000}"/>
    <cellStyle name="Normal 51 2 2 5 11 5" xfId="29007" xr:uid="{00000000-0005-0000-0000-0000255E0000}"/>
    <cellStyle name="Normal 51 2 2 5 12" xfId="12062" xr:uid="{00000000-0005-0000-0000-0000265E0000}"/>
    <cellStyle name="Normal 51 2 2 5 12 2" xfId="35631" xr:uid="{00000000-0005-0000-0000-0000275E0000}"/>
    <cellStyle name="Normal 51 2 2 5 13" xfId="6174" xr:uid="{00000000-0005-0000-0000-0000285E0000}"/>
    <cellStyle name="Normal 51 2 2 5 13 2" xfId="29743" xr:uid="{00000000-0005-0000-0000-0000295E0000}"/>
    <cellStyle name="Normal 51 2 2 5 14" xfId="17950" xr:uid="{00000000-0005-0000-0000-00002A5E0000}"/>
    <cellStyle name="Normal 51 2 2 5 15" xfId="23855" xr:uid="{00000000-0005-0000-0000-00002B5E0000}"/>
    <cellStyle name="Normal 51 2 2 5 16" xfId="41519" xr:uid="{00000000-0005-0000-0000-00002C5E0000}"/>
    <cellStyle name="Normal 51 2 2 5 2" xfId="435" xr:uid="{00000000-0005-0000-0000-00002D5E0000}"/>
    <cellStyle name="Normal 51 2 2 5 2 10" xfId="12239" xr:uid="{00000000-0005-0000-0000-00002E5E0000}"/>
    <cellStyle name="Normal 51 2 2 5 2 10 2" xfId="35808" xr:uid="{00000000-0005-0000-0000-00002F5E0000}"/>
    <cellStyle name="Normal 51 2 2 5 2 11" xfId="6351" xr:uid="{00000000-0005-0000-0000-0000305E0000}"/>
    <cellStyle name="Normal 51 2 2 5 2 11 2" xfId="29920" xr:uid="{00000000-0005-0000-0000-0000315E0000}"/>
    <cellStyle name="Normal 51 2 2 5 2 12" xfId="18127" xr:uid="{00000000-0005-0000-0000-0000325E0000}"/>
    <cellStyle name="Normal 51 2 2 5 2 13" xfId="24032" xr:uid="{00000000-0005-0000-0000-0000335E0000}"/>
    <cellStyle name="Normal 51 2 2 5 2 14" xfId="41696" xr:uid="{00000000-0005-0000-0000-0000345E0000}"/>
    <cellStyle name="Normal 51 2 2 5 2 2" xfId="880" xr:uid="{00000000-0005-0000-0000-0000355E0000}"/>
    <cellStyle name="Normal 51 2 2 5 2 2 10" xfId="6793" xr:uid="{00000000-0005-0000-0000-0000365E0000}"/>
    <cellStyle name="Normal 51 2 2 5 2 2 10 2" xfId="30362" xr:uid="{00000000-0005-0000-0000-0000375E0000}"/>
    <cellStyle name="Normal 51 2 2 5 2 2 11" xfId="18569" xr:uid="{00000000-0005-0000-0000-0000385E0000}"/>
    <cellStyle name="Normal 51 2 2 5 2 2 12" xfId="24474" xr:uid="{00000000-0005-0000-0000-0000395E0000}"/>
    <cellStyle name="Normal 51 2 2 5 2 2 13" xfId="42138" xr:uid="{00000000-0005-0000-0000-00003A5E0000}"/>
    <cellStyle name="Normal 51 2 2 5 2 2 2" xfId="1640" xr:uid="{00000000-0005-0000-0000-00003B5E0000}"/>
    <cellStyle name="Normal 51 2 2 5 2 2 2 2" xfId="13417" xr:uid="{00000000-0005-0000-0000-00003C5E0000}"/>
    <cellStyle name="Normal 51 2 2 5 2 2 2 2 2" xfId="36986" xr:uid="{00000000-0005-0000-0000-00003D5E0000}"/>
    <cellStyle name="Normal 51 2 2 5 2 2 2 3" xfId="7529" xr:uid="{00000000-0005-0000-0000-00003E5E0000}"/>
    <cellStyle name="Normal 51 2 2 5 2 2 2 3 2" xfId="31098" xr:uid="{00000000-0005-0000-0000-00003F5E0000}"/>
    <cellStyle name="Normal 51 2 2 5 2 2 2 4" xfId="19305" xr:uid="{00000000-0005-0000-0000-0000405E0000}"/>
    <cellStyle name="Normal 51 2 2 5 2 2 2 5" xfId="25210" xr:uid="{00000000-0005-0000-0000-0000415E0000}"/>
    <cellStyle name="Normal 51 2 2 5 2 2 3" xfId="2377" xr:uid="{00000000-0005-0000-0000-0000425E0000}"/>
    <cellStyle name="Normal 51 2 2 5 2 2 3 2" xfId="14153" xr:uid="{00000000-0005-0000-0000-0000435E0000}"/>
    <cellStyle name="Normal 51 2 2 5 2 2 3 2 2" xfId="37722" xr:uid="{00000000-0005-0000-0000-0000445E0000}"/>
    <cellStyle name="Normal 51 2 2 5 2 2 3 3" xfId="8265" xr:uid="{00000000-0005-0000-0000-0000455E0000}"/>
    <cellStyle name="Normal 51 2 2 5 2 2 3 3 2" xfId="31834" xr:uid="{00000000-0005-0000-0000-0000465E0000}"/>
    <cellStyle name="Normal 51 2 2 5 2 2 3 4" xfId="20041" xr:uid="{00000000-0005-0000-0000-0000475E0000}"/>
    <cellStyle name="Normal 51 2 2 5 2 2 3 5" xfId="25946" xr:uid="{00000000-0005-0000-0000-0000485E0000}"/>
    <cellStyle name="Normal 51 2 2 5 2 2 4" xfId="3113" xr:uid="{00000000-0005-0000-0000-0000495E0000}"/>
    <cellStyle name="Normal 51 2 2 5 2 2 4 2" xfId="14889" xr:uid="{00000000-0005-0000-0000-00004A5E0000}"/>
    <cellStyle name="Normal 51 2 2 5 2 2 4 2 2" xfId="38458" xr:uid="{00000000-0005-0000-0000-00004B5E0000}"/>
    <cellStyle name="Normal 51 2 2 5 2 2 4 3" xfId="9001" xr:uid="{00000000-0005-0000-0000-00004C5E0000}"/>
    <cellStyle name="Normal 51 2 2 5 2 2 4 3 2" xfId="32570" xr:uid="{00000000-0005-0000-0000-00004D5E0000}"/>
    <cellStyle name="Normal 51 2 2 5 2 2 4 4" xfId="20777" xr:uid="{00000000-0005-0000-0000-00004E5E0000}"/>
    <cellStyle name="Normal 51 2 2 5 2 2 4 5" xfId="26682" xr:uid="{00000000-0005-0000-0000-00004F5E0000}"/>
    <cellStyle name="Normal 51 2 2 5 2 2 5" xfId="3849" xr:uid="{00000000-0005-0000-0000-0000505E0000}"/>
    <cellStyle name="Normal 51 2 2 5 2 2 5 2" xfId="15625" xr:uid="{00000000-0005-0000-0000-0000515E0000}"/>
    <cellStyle name="Normal 51 2 2 5 2 2 5 2 2" xfId="39194" xr:uid="{00000000-0005-0000-0000-0000525E0000}"/>
    <cellStyle name="Normal 51 2 2 5 2 2 5 3" xfId="9737" xr:uid="{00000000-0005-0000-0000-0000535E0000}"/>
    <cellStyle name="Normal 51 2 2 5 2 2 5 3 2" xfId="33306" xr:uid="{00000000-0005-0000-0000-0000545E0000}"/>
    <cellStyle name="Normal 51 2 2 5 2 2 5 4" xfId="21513" xr:uid="{00000000-0005-0000-0000-0000555E0000}"/>
    <cellStyle name="Normal 51 2 2 5 2 2 5 5" xfId="27418" xr:uid="{00000000-0005-0000-0000-0000565E0000}"/>
    <cellStyle name="Normal 51 2 2 5 2 2 6" xfId="4585" xr:uid="{00000000-0005-0000-0000-0000575E0000}"/>
    <cellStyle name="Normal 51 2 2 5 2 2 6 2" xfId="16361" xr:uid="{00000000-0005-0000-0000-0000585E0000}"/>
    <cellStyle name="Normal 51 2 2 5 2 2 6 2 2" xfId="39930" xr:uid="{00000000-0005-0000-0000-0000595E0000}"/>
    <cellStyle name="Normal 51 2 2 5 2 2 6 3" xfId="10473" xr:uid="{00000000-0005-0000-0000-00005A5E0000}"/>
    <cellStyle name="Normal 51 2 2 5 2 2 6 3 2" xfId="34042" xr:uid="{00000000-0005-0000-0000-00005B5E0000}"/>
    <cellStyle name="Normal 51 2 2 5 2 2 6 4" xfId="22249" xr:uid="{00000000-0005-0000-0000-00005C5E0000}"/>
    <cellStyle name="Normal 51 2 2 5 2 2 6 5" xfId="28154" xr:uid="{00000000-0005-0000-0000-00005D5E0000}"/>
    <cellStyle name="Normal 51 2 2 5 2 2 7" xfId="5321" xr:uid="{00000000-0005-0000-0000-00005E5E0000}"/>
    <cellStyle name="Normal 51 2 2 5 2 2 7 2" xfId="17097" xr:uid="{00000000-0005-0000-0000-00005F5E0000}"/>
    <cellStyle name="Normal 51 2 2 5 2 2 7 2 2" xfId="40666" xr:uid="{00000000-0005-0000-0000-0000605E0000}"/>
    <cellStyle name="Normal 51 2 2 5 2 2 7 3" xfId="11209" xr:uid="{00000000-0005-0000-0000-0000615E0000}"/>
    <cellStyle name="Normal 51 2 2 5 2 2 7 3 2" xfId="34778" xr:uid="{00000000-0005-0000-0000-0000625E0000}"/>
    <cellStyle name="Normal 51 2 2 5 2 2 7 4" xfId="22985" xr:uid="{00000000-0005-0000-0000-0000635E0000}"/>
    <cellStyle name="Normal 51 2 2 5 2 2 7 5" xfId="28890" xr:uid="{00000000-0005-0000-0000-0000645E0000}"/>
    <cellStyle name="Normal 51 2 2 5 2 2 8" xfId="6057" xr:uid="{00000000-0005-0000-0000-0000655E0000}"/>
    <cellStyle name="Normal 51 2 2 5 2 2 8 2" xfId="17833" xr:uid="{00000000-0005-0000-0000-0000665E0000}"/>
    <cellStyle name="Normal 51 2 2 5 2 2 8 2 2" xfId="41402" xr:uid="{00000000-0005-0000-0000-0000675E0000}"/>
    <cellStyle name="Normal 51 2 2 5 2 2 8 3" xfId="11945" xr:uid="{00000000-0005-0000-0000-0000685E0000}"/>
    <cellStyle name="Normal 51 2 2 5 2 2 8 3 2" xfId="35514" xr:uid="{00000000-0005-0000-0000-0000695E0000}"/>
    <cellStyle name="Normal 51 2 2 5 2 2 8 4" xfId="23721" xr:uid="{00000000-0005-0000-0000-00006A5E0000}"/>
    <cellStyle name="Normal 51 2 2 5 2 2 8 5" xfId="29626" xr:uid="{00000000-0005-0000-0000-00006B5E0000}"/>
    <cellStyle name="Normal 51 2 2 5 2 2 9" xfId="12681" xr:uid="{00000000-0005-0000-0000-00006C5E0000}"/>
    <cellStyle name="Normal 51 2 2 5 2 2 9 2" xfId="36250" xr:uid="{00000000-0005-0000-0000-00006D5E0000}"/>
    <cellStyle name="Normal 51 2 2 5 2 3" xfId="1197" xr:uid="{00000000-0005-0000-0000-00006E5E0000}"/>
    <cellStyle name="Normal 51 2 2 5 2 3 2" xfId="12975" xr:uid="{00000000-0005-0000-0000-00006F5E0000}"/>
    <cellStyle name="Normal 51 2 2 5 2 3 2 2" xfId="36544" xr:uid="{00000000-0005-0000-0000-0000705E0000}"/>
    <cellStyle name="Normal 51 2 2 5 2 3 3" xfId="7087" xr:uid="{00000000-0005-0000-0000-0000715E0000}"/>
    <cellStyle name="Normal 51 2 2 5 2 3 3 2" xfId="30656" xr:uid="{00000000-0005-0000-0000-0000725E0000}"/>
    <cellStyle name="Normal 51 2 2 5 2 3 4" xfId="18863" xr:uid="{00000000-0005-0000-0000-0000735E0000}"/>
    <cellStyle name="Normal 51 2 2 5 2 3 5" xfId="24768" xr:uid="{00000000-0005-0000-0000-0000745E0000}"/>
    <cellStyle name="Normal 51 2 2 5 2 4" xfId="1935" xr:uid="{00000000-0005-0000-0000-0000755E0000}"/>
    <cellStyle name="Normal 51 2 2 5 2 4 2" xfId="13711" xr:uid="{00000000-0005-0000-0000-0000765E0000}"/>
    <cellStyle name="Normal 51 2 2 5 2 4 2 2" xfId="37280" xr:uid="{00000000-0005-0000-0000-0000775E0000}"/>
    <cellStyle name="Normal 51 2 2 5 2 4 3" xfId="7823" xr:uid="{00000000-0005-0000-0000-0000785E0000}"/>
    <cellStyle name="Normal 51 2 2 5 2 4 3 2" xfId="31392" xr:uid="{00000000-0005-0000-0000-0000795E0000}"/>
    <cellStyle name="Normal 51 2 2 5 2 4 4" xfId="19599" xr:uid="{00000000-0005-0000-0000-00007A5E0000}"/>
    <cellStyle name="Normal 51 2 2 5 2 4 5" xfId="25504" xr:uid="{00000000-0005-0000-0000-00007B5E0000}"/>
    <cellStyle name="Normal 51 2 2 5 2 5" xfId="2671" xr:uid="{00000000-0005-0000-0000-00007C5E0000}"/>
    <cellStyle name="Normal 51 2 2 5 2 5 2" xfId="14447" xr:uid="{00000000-0005-0000-0000-00007D5E0000}"/>
    <cellStyle name="Normal 51 2 2 5 2 5 2 2" xfId="38016" xr:uid="{00000000-0005-0000-0000-00007E5E0000}"/>
    <cellStyle name="Normal 51 2 2 5 2 5 3" xfId="8559" xr:uid="{00000000-0005-0000-0000-00007F5E0000}"/>
    <cellStyle name="Normal 51 2 2 5 2 5 3 2" xfId="32128" xr:uid="{00000000-0005-0000-0000-0000805E0000}"/>
    <cellStyle name="Normal 51 2 2 5 2 5 4" xfId="20335" xr:uid="{00000000-0005-0000-0000-0000815E0000}"/>
    <cellStyle name="Normal 51 2 2 5 2 5 5" xfId="26240" xr:uid="{00000000-0005-0000-0000-0000825E0000}"/>
    <cellStyle name="Normal 51 2 2 5 2 6" xfId="3407" xr:uid="{00000000-0005-0000-0000-0000835E0000}"/>
    <cellStyle name="Normal 51 2 2 5 2 6 2" xfId="15183" xr:uid="{00000000-0005-0000-0000-0000845E0000}"/>
    <cellStyle name="Normal 51 2 2 5 2 6 2 2" xfId="38752" xr:uid="{00000000-0005-0000-0000-0000855E0000}"/>
    <cellStyle name="Normal 51 2 2 5 2 6 3" xfId="9295" xr:uid="{00000000-0005-0000-0000-0000865E0000}"/>
    <cellStyle name="Normal 51 2 2 5 2 6 3 2" xfId="32864" xr:uid="{00000000-0005-0000-0000-0000875E0000}"/>
    <cellStyle name="Normal 51 2 2 5 2 6 4" xfId="21071" xr:uid="{00000000-0005-0000-0000-0000885E0000}"/>
    <cellStyle name="Normal 51 2 2 5 2 6 5" xfId="26976" xr:uid="{00000000-0005-0000-0000-0000895E0000}"/>
    <cellStyle name="Normal 51 2 2 5 2 7" xfId="4143" xr:uid="{00000000-0005-0000-0000-00008A5E0000}"/>
    <cellStyle name="Normal 51 2 2 5 2 7 2" xfId="15919" xr:uid="{00000000-0005-0000-0000-00008B5E0000}"/>
    <cellStyle name="Normal 51 2 2 5 2 7 2 2" xfId="39488" xr:uid="{00000000-0005-0000-0000-00008C5E0000}"/>
    <cellStyle name="Normal 51 2 2 5 2 7 3" xfId="10031" xr:uid="{00000000-0005-0000-0000-00008D5E0000}"/>
    <cellStyle name="Normal 51 2 2 5 2 7 3 2" xfId="33600" xr:uid="{00000000-0005-0000-0000-00008E5E0000}"/>
    <cellStyle name="Normal 51 2 2 5 2 7 4" xfId="21807" xr:uid="{00000000-0005-0000-0000-00008F5E0000}"/>
    <cellStyle name="Normal 51 2 2 5 2 7 5" xfId="27712" xr:uid="{00000000-0005-0000-0000-0000905E0000}"/>
    <cellStyle name="Normal 51 2 2 5 2 8" xfId="4879" xr:uid="{00000000-0005-0000-0000-0000915E0000}"/>
    <cellStyle name="Normal 51 2 2 5 2 8 2" xfId="16655" xr:uid="{00000000-0005-0000-0000-0000925E0000}"/>
    <cellStyle name="Normal 51 2 2 5 2 8 2 2" xfId="40224" xr:uid="{00000000-0005-0000-0000-0000935E0000}"/>
    <cellStyle name="Normal 51 2 2 5 2 8 3" xfId="10767" xr:uid="{00000000-0005-0000-0000-0000945E0000}"/>
    <cellStyle name="Normal 51 2 2 5 2 8 3 2" xfId="34336" xr:uid="{00000000-0005-0000-0000-0000955E0000}"/>
    <cellStyle name="Normal 51 2 2 5 2 8 4" xfId="22543" xr:uid="{00000000-0005-0000-0000-0000965E0000}"/>
    <cellStyle name="Normal 51 2 2 5 2 8 5" xfId="28448" xr:uid="{00000000-0005-0000-0000-0000975E0000}"/>
    <cellStyle name="Normal 51 2 2 5 2 9" xfId="5615" xr:uid="{00000000-0005-0000-0000-0000985E0000}"/>
    <cellStyle name="Normal 51 2 2 5 2 9 2" xfId="17391" xr:uid="{00000000-0005-0000-0000-0000995E0000}"/>
    <cellStyle name="Normal 51 2 2 5 2 9 2 2" xfId="40960" xr:uid="{00000000-0005-0000-0000-00009A5E0000}"/>
    <cellStyle name="Normal 51 2 2 5 2 9 3" xfId="11503" xr:uid="{00000000-0005-0000-0000-00009B5E0000}"/>
    <cellStyle name="Normal 51 2 2 5 2 9 3 2" xfId="35072" xr:uid="{00000000-0005-0000-0000-00009C5E0000}"/>
    <cellStyle name="Normal 51 2 2 5 2 9 4" xfId="23279" xr:uid="{00000000-0005-0000-0000-00009D5E0000}"/>
    <cellStyle name="Normal 51 2 2 5 2 9 5" xfId="29184" xr:uid="{00000000-0005-0000-0000-00009E5E0000}"/>
    <cellStyle name="Normal 51 2 2 5 3" xfId="702" xr:uid="{00000000-0005-0000-0000-00009F5E0000}"/>
    <cellStyle name="Normal 51 2 2 5 3 10" xfId="6616" xr:uid="{00000000-0005-0000-0000-0000A05E0000}"/>
    <cellStyle name="Normal 51 2 2 5 3 10 2" xfId="30185" xr:uid="{00000000-0005-0000-0000-0000A15E0000}"/>
    <cellStyle name="Normal 51 2 2 5 3 11" xfId="18392" xr:uid="{00000000-0005-0000-0000-0000A25E0000}"/>
    <cellStyle name="Normal 51 2 2 5 3 12" xfId="24297" xr:uid="{00000000-0005-0000-0000-0000A35E0000}"/>
    <cellStyle name="Normal 51 2 2 5 3 13" xfId="41961" xr:uid="{00000000-0005-0000-0000-0000A45E0000}"/>
    <cellStyle name="Normal 51 2 2 5 3 2" xfId="1463" xr:uid="{00000000-0005-0000-0000-0000A55E0000}"/>
    <cellStyle name="Normal 51 2 2 5 3 2 2" xfId="13240" xr:uid="{00000000-0005-0000-0000-0000A65E0000}"/>
    <cellStyle name="Normal 51 2 2 5 3 2 2 2" xfId="36809" xr:uid="{00000000-0005-0000-0000-0000A75E0000}"/>
    <cellStyle name="Normal 51 2 2 5 3 2 3" xfId="7352" xr:uid="{00000000-0005-0000-0000-0000A85E0000}"/>
    <cellStyle name="Normal 51 2 2 5 3 2 3 2" xfId="30921" xr:uid="{00000000-0005-0000-0000-0000A95E0000}"/>
    <cellStyle name="Normal 51 2 2 5 3 2 4" xfId="19128" xr:uid="{00000000-0005-0000-0000-0000AA5E0000}"/>
    <cellStyle name="Normal 51 2 2 5 3 2 5" xfId="25033" xr:uid="{00000000-0005-0000-0000-0000AB5E0000}"/>
    <cellStyle name="Normal 51 2 2 5 3 3" xfId="2200" xr:uid="{00000000-0005-0000-0000-0000AC5E0000}"/>
    <cellStyle name="Normal 51 2 2 5 3 3 2" xfId="13976" xr:uid="{00000000-0005-0000-0000-0000AD5E0000}"/>
    <cellStyle name="Normal 51 2 2 5 3 3 2 2" xfId="37545" xr:uid="{00000000-0005-0000-0000-0000AE5E0000}"/>
    <cellStyle name="Normal 51 2 2 5 3 3 3" xfId="8088" xr:uid="{00000000-0005-0000-0000-0000AF5E0000}"/>
    <cellStyle name="Normal 51 2 2 5 3 3 3 2" xfId="31657" xr:uid="{00000000-0005-0000-0000-0000B05E0000}"/>
    <cellStyle name="Normal 51 2 2 5 3 3 4" xfId="19864" xr:uid="{00000000-0005-0000-0000-0000B15E0000}"/>
    <cellStyle name="Normal 51 2 2 5 3 3 5" xfId="25769" xr:uid="{00000000-0005-0000-0000-0000B25E0000}"/>
    <cellStyle name="Normal 51 2 2 5 3 4" xfId="2936" xr:uid="{00000000-0005-0000-0000-0000B35E0000}"/>
    <cellStyle name="Normal 51 2 2 5 3 4 2" xfId="14712" xr:uid="{00000000-0005-0000-0000-0000B45E0000}"/>
    <cellStyle name="Normal 51 2 2 5 3 4 2 2" xfId="38281" xr:uid="{00000000-0005-0000-0000-0000B55E0000}"/>
    <cellStyle name="Normal 51 2 2 5 3 4 3" xfId="8824" xr:uid="{00000000-0005-0000-0000-0000B65E0000}"/>
    <cellStyle name="Normal 51 2 2 5 3 4 3 2" xfId="32393" xr:uid="{00000000-0005-0000-0000-0000B75E0000}"/>
    <cellStyle name="Normal 51 2 2 5 3 4 4" xfId="20600" xr:uid="{00000000-0005-0000-0000-0000B85E0000}"/>
    <cellStyle name="Normal 51 2 2 5 3 4 5" xfId="26505" xr:uid="{00000000-0005-0000-0000-0000B95E0000}"/>
    <cellStyle name="Normal 51 2 2 5 3 5" xfId="3672" xr:uid="{00000000-0005-0000-0000-0000BA5E0000}"/>
    <cellStyle name="Normal 51 2 2 5 3 5 2" xfId="15448" xr:uid="{00000000-0005-0000-0000-0000BB5E0000}"/>
    <cellStyle name="Normal 51 2 2 5 3 5 2 2" xfId="39017" xr:uid="{00000000-0005-0000-0000-0000BC5E0000}"/>
    <cellStyle name="Normal 51 2 2 5 3 5 3" xfId="9560" xr:uid="{00000000-0005-0000-0000-0000BD5E0000}"/>
    <cellStyle name="Normal 51 2 2 5 3 5 3 2" xfId="33129" xr:uid="{00000000-0005-0000-0000-0000BE5E0000}"/>
    <cellStyle name="Normal 51 2 2 5 3 5 4" xfId="21336" xr:uid="{00000000-0005-0000-0000-0000BF5E0000}"/>
    <cellStyle name="Normal 51 2 2 5 3 5 5" xfId="27241" xr:uid="{00000000-0005-0000-0000-0000C05E0000}"/>
    <cellStyle name="Normal 51 2 2 5 3 6" xfId="4408" xr:uid="{00000000-0005-0000-0000-0000C15E0000}"/>
    <cellStyle name="Normal 51 2 2 5 3 6 2" xfId="16184" xr:uid="{00000000-0005-0000-0000-0000C25E0000}"/>
    <cellStyle name="Normal 51 2 2 5 3 6 2 2" xfId="39753" xr:uid="{00000000-0005-0000-0000-0000C35E0000}"/>
    <cellStyle name="Normal 51 2 2 5 3 6 3" xfId="10296" xr:uid="{00000000-0005-0000-0000-0000C45E0000}"/>
    <cellStyle name="Normal 51 2 2 5 3 6 3 2" xfId="33865" xr:uid="{00000000-0005-0000-0000-0000C55E0000}"/>
    <cellStyle name="Normal 51 2 2 5 3 6 4" xfId="22072" xr:uid="{00000000-0005-0000-0000-0000C65E0000}"/>
    <cellStyle name="Normal 51 2 2 5 3 6 5" xfId="27977" xr:uid="{00000000-0005-0000-0000-0000C75E0000}"/>
    <cellStyle name="Normal 51 2 2 5 3 7" xfId="5144" xr:uid="{00000000-0005-0000-0000-0000C85E0000}"/>
    <cellStyle name="Normal 51 2 2 5 3 7 2" xfId="16920" xr:uid="{00000000-0005-0000-0000-0000C95E0000}"/>
    <cellStyle name="Normal 51 2 2 5 3 7 2 2" xfId="40489" xr:uid="{00000000-0005-0000-0000-0000CA5E0000}"/>
    <cellStyle name="Normal 51 2 2 5 3 7 3" xfId="11032" xr:uid="{00000000-0005-0000-0000-0000CB5E0000}"/>
    <cellStyle name="Normal 51 2 2 5 3 7 3 2" xfId="34601" xr:uid="{00000000-0005-0000-0000-0000CC5E0000}"/>
    <cellStyle name="Normal 51 2 2 5 3 7 4" xfId="22808" xr:uid="{00000000-0005-0000-0000-0000CD5E0000}"/>
    <cellStyle name="Normal 51 2 2 5 3 7 5" xfId="28713" xr:uid="{00000000-0005-0000-0000-0000CE5E0000}"/>
    <cellStyle name="Normal 51 2 2 5 3 8" xfId="5880" xr:uid="{00000000-0005-0000-0000-0000CF5E0000}"/>
    <cellStyle name="Normal 51 2 2 5 3 8 2" xfId="17656" xr:uid="{00000000-0005-0000-0000-0000D05E0000}"/>
    <cellStyle name="Normal 51 2 2 5 3 8 2 2" xfId="41225" xr:uid="{00000000-0005-0000-0000-0000D15E0000}"/>
    <cellStyle name="Normal 51 2 2 5 3 8 3" xfId="11768" xr:uid="{00000000-0005-0000-0000-0000D25E0000}"/>
    <cellStyle name="Normal 51 2 2 5 3 8 3 2" xfId="35337" xr:uid="{00000000-0005-0000-0000-0000D35E0000}"/>
    <cellStyle name="Normal 51 2 2 5 3 8 4" xfId="23544" xr:uid="{00000000-0005-0000-0000-0000D45E0000}"/>
    <cellStyle name="Normal 51 2 2 5 3 8 5" xfId="29449" xr:uid="{00000000-0005-0000-0000-0000D55E0000}"/>
    <cellStyle name="Normal 51 2 2 5 3 9" xfId="12504" xr:uid="{00000000-0005-0000-0000-0000D65E0000}"/>
    <cellStyle name="Normal 51 2 2 5 3 9 2" xfId="36073" xr:uid="{00000000-0005-0000-0000-0000D75E0000}"/>
    <cellStyle name="Normal 51 2 2 5 4" xfId="586" xr:uid="{00000000-0005-0000-0000-0000D85E0000}"/>
    <cellStyle name="Normal 51 2 2 5 4 10" xfId="6500" xr:uid="{00000000-0005-0000-0000-0000D95E0000}"/>
    <cellStyle name="Normal 51 2 2 5 4 10 2" xfId="30069" xr:uid="{00000000-0005-0000-0000-0000DA5E0000}"/>
    <cellStyle name="Normal 51 2 2 5 4 11" xfId="18276" xr:uid="{00000000-0005-0000-0000-0000DB5E0000}"/>
    <cellStyle name="Normal 51 2 2 5 4 12" xfId="24181" xr:uid="{00000000-0005-0000-0000-0000DC5E0000}"/>
    <cellStyle name="Normal 51 2 2 5 4 13" xfId="41845" xr:uid="{00000000-0005-0000-0000-0000DD5E0000}"/>
    <cellStyle name="Normal 51 2 2 5 4 2" xfId="1347" xr:uid="{00000000-0005-0000-0000-0000DE5E0000}"/>
    <cellStyle name="Normal 51 2 2 5 4 2 2" xfId="13124" xr:uid="{00000000-0005-0000-0000-0000DF5E0000}"/>
    <cellStyle name="Normal 51 2 2 5 4 2 2 2" xfId="36693" xr:uid="{00000000-0005-0000-0000-0000E05E0000}"/>
    <cellStyle name="Normal 51 2 2 5 4 2 3" xfId="7236" xr:uid="{00000000-0005-0000-0000-0000E15E0000}"/>
    <cellStyle name="Normal 51 2 2 5 4 2 3 2" xfId="30805" xr:uid="{00000000-0005-0000-0000-0000E25E0000}"/>
    <cellStyle name="Normal 51 2 2 5 4 2 4" xfId="19012" xr:uid="{00000000-0005-0000-0000-0000E35E0000}"/>
    <cellStyle name="Normal 51 2 2 5 4 2 5" xfId="24917" xr:uid="{00000000-0005-0000-0000-0000E45E0000}"/>
    <cellStyle name="Normal 51 2 2 5 4 3" xfId="2084" xr:uid="{00000000-0005-0000-0000-0000E55E0000}"/>
    <cellStyle name="Normal 51 2 2 5 4 3 2" xfId="13860" xr:uid="{00000000-0005-0000-0000-0000E65E0000}"/>
    <cellStyle name="Normal 51 2 2 5 4 3 2 2" xfId="37429" xr:uid="{00000000-0005-0000-0000-0000E75E0000}"/>
    <cellStyle name="Normal 51 2 2 5 4 3 3" xfId="7972" xr:uid="{00000000-0005-0000-0000-0000E85E0000}"/>
    <cellStyle name="Normal 51 2 2 5 4 3 3 2" xfId="31541" xr:uid="{00000000-0005-0000-0000-0000E95E0000}"/>
    <cellStyle name="Normal 51 2 2 5 4 3 4" xfId="19748" xr:uid="{00000000-0005-0000-0000-0000EA5E0000}"/>
    <cellStyle name="Normal 51 2 2 5 4 3 5" xfId="25653" xr:uid="{00000000-0005-0000-0000-0000EB5E0000}"/>
    <cellStyle name="Normal 51 2 2 5 4 4" xfId="2820" xr:uid="{00000000-0005-0000-0000-0000EC5E0000}"/>
    <cellStyle name="Normal 51 2 2 5 4 4 2" xfId="14596" xr:uid="{00000000-0005-0000-0000-0000ED5E0000}"/>
    <cellStyle name="Normal 51 2 2 5 4 4 2 2" xfId="38165" xr:uid="{00000000-0005-0000-0000-0000EE5E0000}"/>
    <cellStyle name="Normal 51 2 2 5 4 4 3" xfId="8708" xr:uid="{00000000-0005-0000-0000-0000EF5E0000}"/>
    <cellStyle name="Normal 51 2 2 5 4 4 3 2" xfId="32277" xr:uid="{00000000-0005-0000-0000-0000F05E0000}"/>
    <cellStyle name="Normal 51 2 2 5 4 4 4" xfId="20484" xr:uid="{00000000-0005-0000-0000-0000F15E0000}"/>
    <cellStyle name="Normal 51 2 2 5 4 4 5" xfId="26389" xr:uid="{00000000-0005-0000-0000-0000F25E0000}"/>
    <cellStyle name="Normal 51 2 2 5 4 5" xfId="3556" xr:uid="{00000000-0005-0000-0000-0000F35E0000}"/>
    <cellStyle name="Normal 51 2 2 5 4 5 2" xfId="15332" xr:uid="{00000000-0005-0000-0000-0000F45E0000}"/>
    <cellStyle name="Normal 51 2 2 5 4 5 2 2" xfId="38901" xr:uid="{00000000-0005-0000-0000-0000F55E0000}"/>
    <cellStyle name="Normal 51 2 2 5 4 5 3" xfId="9444" xr:uid="{00000000-0005-0000-0000-0000F65E0000}"/>
    <cellStyle name="Normal 51 2 2 5 4 5 3 2" xfId="33013" xr:uid="{00000000-0005-0000-0000-0000F75E0000}"/>
    <cellStyle name="Normal 51 2 2 5 4 5 4" xfId="21220" xr:uid="{00000000-0005-0000-0000-0000F85E0000}"/>
    <cellStyle name="Normal 51 2 2 5 4 5 5" xfId="27125" xr:uid="{00000000-0005-0000-0000-0000F95E0000}"/>
    <cellStyle name="Normal 51 2 2 5 4 6" xfId="4292" xr:uid="{00000000-0005-0000-0000-0000FA5E0000}"/>
    <cellStyle name="Normal 51 2 2 5 4 6 2" xfId="16068" xr:uid="{00000000-0005-0000-0000-0000FB5E0000}"/>
    <cellStyle name="Normal 51 2 2 5 4 6 2 2" xfId="39637" xr:uid="{00000000-0005-0000-0000-0000FC5E0000}"/>
    <cellStyle name="Normal 51 2 2 5 4 6 3" xfId="10180" xr:uid="{00000000-0005-0000-0000-0000FD5E0000}"/>
    <cellStyle name="Normal 51 2 2 5 4 6 3 2" xfId="33749" xr:uid="{00000000-0005-0000-0000-0000FE5E0000}"/>
    <cellStyle name="Normal 51 2 2 5 4 6 4" xfId="21956" xr:uid="{00000000-0005-0000-0000-0000FF5E0000}"/>
    <cellStyle name="Normal 51 2 2 5 4 6 5" xfId="27861" xr:uid="{00000000-0005-0000-0000-0000005F0000}"/>
    <cellStyle name="Normal 51 2 2 5 4 7" xfId="5028" xr:uid="{00000000-0005-0000-0000-0000015F0000}"/>
    <cellStyle name="Normal 51 2 2 5 4 7 2" xfId="16804" xr:uid="{00000000-0005-0000-0000-0000025F0000}"/>
    <cellStyle name="Normal 51 2 2 5 4 7 2 2" xfId="40373" xr:uid="{00000000-0005-0000-0000-0000035F0000}"/>
    <cellStyle name="Normal 51 2 2 5 4 7 3" xfId="10916" xr:uid="{00000000-0005-0000-0000-0000045F0000}"/>
    <cellStyle name="Normal 51 2 2 5 4 7 3 2" xfId="34485" xr:uid="{00000000-0005-0000-0000-0000055F0000}"/>
    <cellStyle name="Normal 51 2 2 5 4 7 4" xfId="22692" xr:uid="{00000000-0005-0000-0000-0000065F0000}"/>
    <cellStyle name="Normal 51 2 2 5 4 7 5" xfId="28597" xr:uid="{00000000-0005-0000-0000-0000075F0000}"/>
    <cellStyle name="Normal 51 2 2 5 4 8" xfId="5764" xr:uid="{00000000-0005-0000-0000-0000085F0000}"/>
    <cellStyle name="Normal 51 2 2 5 4 8 2" xfId="17540" xr:uid="{00000000-0005-0000-0000-0000095F0000}"/>
    <cellStyle name="Normal 51 2 2 5 4 8 2 2" xfId="41109" xr:uid="{00000000-0005-0000-0000-00000A5F0000}"/>
    <cellStyle name="Normal 51 2 2 5 4 8 3" xfId="11652" xr:uid="{00000000-0005-0000-0000-00000B5F0000}"/>
    <cellStyle name="Normal 51 2 2 5 4 8 3 2" xfId="35221" xr:uid="{00000000-0005-0000-0000-00000C5F0000}"/>
    <cellStyle name="Normal 51 2 2 5 4 8 4" xfId="23428" xr:uid="{00000000-0005-0000-0000-00000D5F0000}"/>
    <cellStyle name="Normal 51 2 2 5 4 8 5" xfId="29333" xr:uid="{00000000-0005-0000-0000-00000E5F0000}"/>
    <cellStyle name="Normal 51 2 2 5 4 9" xfId="12388" xr:uid="{00000000-0005-0000-0000-00000F5F0000}"/>
    <cellStyle name="Normal 51 2 2 5 4 9 2" xfId="35957" xr:uid="{00000000-0005-0000-0000-0000105F0000}"/>
    <cellStyle name="Normal 51 2 2 5 5" xfId="1019" xr:uid="{00000000-0005-0000-0000-0000115F0000}"/>
    <cellStyle name="Normal 51 2 2 5 5 2" xfId="12798" xr:uid="{00000000-0005-0000-0000-0000125F0000}"/>
    <cellStyle name="Normal 51 2 2 5 5 2 2" xfId="36367" xr:uid="{00000000-0005-0000-0000-0000135F0000}"/>
    <cellStyle name="Normal 51 2 2 5 5 3" xfId="6910" xr:uid="{00000000-0005-0000-0000-0000145F0000}"/>
    <cellStyle name="Normal 51 2 2 5 5 3 2" xfId="30479" xr:uid="{00000000-0005-0000-0000-0000155F0000}"/>
    <cellStyle name="Normal 51 2 2 5 5 4" xfId="18686" xr:uid="{00000000-0005-0000-0000-0000165F0000}"/>
    <cellStyle name="Normal 51 2 2 5 5 5" xfId="24591" xr:uid="{00000000-0005-0000-0000-0000175F0000}"/>
    <cellStyle name="Normal 51 2 2 5 6" xfId="1758" xr:uid="{00000000-0005-0000-0000-0000185F0000}"/>
    <cellStyle name="Normal 51 2 2 5 6 2" xfId="13534" xr:uid="{00000000-0005-0000-0000-0000195F0000}"/>
    <cellStyle name="Normal 51 2 2 5 6 2 2" xfId="37103" xr:uid="{00000000-0005-0000-0000-00001A5F0000}"/>
    <cellStyle name="Normal 51 2 2 5 6 3" xfId="7646" xr:uid="{00000000-0005-0000-0000-00001B5F0000}"/>
    <cellStyle name="Normal 51 2 2 5 6 3 2" xfId="31215" xr:uid="{00000000-0005-0000-0000-00001C5F0000}"/>
    <cellStyle name="Normal 51 2 2 5 6 4" xfId="19422" xr:uid="{00000000-0005-0000-0000-00001D5F0000}"/>
    <cellStyle name="Normal 51 2 2 5 6 5" xfId="25327" xr:uid="{00000000-0005-0000-0000-00001E5F0000}"/>
    <cellStyle name="Normal 51 2 2 5 7" xfId="2494" xr:uid="{00000000-0005-0000-0000-00001F5F0000}"/>
    <cellStyle name="Normal 51 2 2 5 7 2" xfId="14270" xr:uid="{00000000-0005-0000-0000-0000205F0000}"/>
    <cellStyle name="Normal 51 2 2 5 7 2 2" xfId="37839" xr:uid="{00000000-0005-0000-0000-0000215F0000}"/>
    <cellStyle name="Normal 51 2 2 5 7 3" xfId="8382" xr:uid="{00000000-0005-0000-0000-0000225F0000}"/>
    <cellStyle name="Normal 51 2 2 5 7 3 2" xfId="31951" xr:uid="{00000000-0005-0000-0000-0000235F0000}"/>
    <cellStyle name="Normal 51 2 2 5 7 4" xfId="20158" xr:uid="{00000000-0005-0000-0000-0000245F0000}"/>
    <cellStyle name="Normal 51 2 2 5 7 5" xfId="26063" xr:uid="{00000000-0005-0000-0000-0000255F0000}"/>
    <cellStyle name="Normal 51 2 2 5 8" xfId="3230" xr:uid="{00000000-0005-0000-0000-0000265F0000}"/>
    <cellStyle name="Normal 51 2 2 5 8 2" xfId="15006" xr:uid="{00000000-0005-0000-0000-0000275F0000}"/>
    <cellStyle name="Normal 51 2 2 5 8 2 2" xfId="38575" xr:uid="{00000000-0005-0000-0000-0000285F0000}"/>
    <cellStyle name="Normal 51 2 2 5 8 3" xfId="9118" xr:uid="{00000000-0005-0000-0000-0000295F0000}"/>
    <cellStyle name="Normal 51 2 2 5 8 3 2" xfId="32687" xr:uid="{00000000-0005-0000-0000-00002A5F0000}"/>
    <cellStyle name="Normal 51 2 2 5 8 4" xfId="20894" xr:uid="{00000000-0005-0000-0000-00002B5F0000}"/>
    <cellStyle name="Normal 51 2 2 5 8 5" xfId="26799" xr:uid="{00000000-0005-0000-0000-00002C5F0000}"/>
    <cellStyle name="Normal 51 2 2 5 9" xfId="3966" xr:uid="{00000000-0005-0000-0000-00002D5F0000}"/>
    <cellStyle name="Normal 51 2 2 5 9 2" xfId="15742" xr:uid="{00000000-0005-0000-0000-00002E5F0000}"/>
    <cellStyle name="Normal 51 2 2 5 9 2 2" xfId="39311" xr:uid="{00000000-0005-0000-0000-00002F5F0000}"/>
    <cellStyle name="Normal 51 2 2 5 9 3" xfId="9854" xr:uid="{00000000-0005-0000-0000-0000305F0000}"/>
    <cellStyle name="Normal 51 2 2 5 9 3 2" xfId="33423" xr:uid="{00000000-0005-0000-0000-0000315F0000}"/>
    <cellStyle name="Normal 51 2 2 5 9 4" xfId="21630" xr:uid="{00000000-0005-0000-0000-0000325F0000}"/>
    <cellStyle name="Normal 51 2 2 5 9 5" xfId="27535" xr:uid="{00000000-0005-0000-0000-0000335F0000}"/>
    <cellStyle name="Normal 51 2 2 6" xfId="424" xr:uid="{00000000-0005-0000-0000-0000345F0000}"/>
    <cellStyle name="Normal 51 2 2 6 10" xfId="12228" xr:uid="{00000000-0005-0000-0000-0000355F0000}"/>
    <cellStyle name="Normal 51 2 2 6 10 2" xfId="35797" xr:uid="{00000000-0005-0000-0000-0000365F0000}"/>
    <cellStyle name="Normal 51 2 2 6 11" xfId="6340" xr:uid="{00000000-0005-0000-0000-0000375F0000}"/>
    <cellStyle name="Normal 51 2 2 6 11 2" xfId="29909" xr:uid="{00000000-0005-0000-0000-0000385F0000}"/>
    <cellStyle name="Normal 51 2 2 6 12" xfId="18116" xr:uid="{00000000-0005-0000-0000-0000395F0000}"/>
    <cellStyle name="Normal 51 2 2 6 13" xfId="24021" xr:uid="{00000000-0005-0000-0000-00003A5F0000}"/>
    <cellStyle name="Normal 51 2 2 6 14" xfId="41685" xr:uid="{00000000-0005-0000-0000-00003B5F0000}"/>
    <cellStyle name="Normal 51 2 2 6 2" xfId="869" xr:uid="{00000000-0005-0000-0000-00003C5F0000}"/>
    <cellStyle name="Normal 51 2 2 6 2 10" xfId="6782" xr:uid="{00000000-0005-0000-0000-00003D5F0000}"/>
    <cellStyle name="Normal 51 2 2 6 2 10 2" xfId="30351" xr:uid="{00000000-0005-0000-0000-00003E5F0000}"/>
    <cellStyle name="Normal 51 2 2 6 2 11" xfId="18558" xr:uid="{00000000-0005-0000-0000-00003F5F0000}"/>
    <cellStyle name="Normal 51 2 2 6 2 12" xfId="24463" xr:uid="{00000000-0005-0000-0000-0000405F0000}"/>
    <cellStyle name="Normal 51 2 2 6 2 13" xfId="42127" xr:uid="{00000000-0005-0000-0000-0000415F0000}"/>
    <cellStyle name="Normal 51 2 2 6 2 2" xfId="1629" xr:uid="{00000000-0005-0000-0000-0000425F0000}"/>
    <cellStyle name="Normal 51 2 2 6 2 2 2" xfId="13406" xr:uid="{00000000-0005-0000-0000-0000435F0000}"/>
    <cellStyle name="Normal 51 2 2 6 2 2 2 2" xfId="36975" xr:uid="{00000000-0005-0000-0000-0000445F0000}"/>
    <cellStyle name="Normal 51 2 2 6 2 2 3" xfId="7518" xr:uid="{00000000-0005-0000-0000-0000455F0000}"/>
    <cellStyle name="Normal 51 2 2 6 2 2 3 2" xfId="31087" xr:uid="{00000000-0005-0000-0000-0000465F0000}"/>
    <cellStyle name="Normal 51 2 2 6 2 2 4" xfId="19294" xr:uid="{00000000-0005-0000-0000-0000475F0000}"/>
    <cellStyle name="Normal 51 2 2 6 2 2 5" xfId="25199" xr:uid="{00000000-0005-0000-0000-0000485F0000}"/>
    <cellStyle name="Normal 51 2 2 6 2 3" xfId="2366" xr:uid="{00000000-0005-0000-0000-0000495F0000}"/>
    <cellStyle name="Normal 51 2 2 6 2 3 2" xfId="14142" xr:uid="{00000000-0005-0000-0000-00004A5F0000}"/>
    <cellStyle name="Normal 51 2 2 6 2 3 2 2" xfId="37711" xr:uid="{00000000-0005-0000-0000-00004B5F0000}"/>
    <cellStyle name="Normal 51 2 2 6 2 3 3" xfId="8254" xr:uid="{00000000-0005-0000-0000-00004C5F0000}"/>
    <cellStyle name="Normal 51 2 2 6 2 3 3 2" xfId="31823" xr:uid="{00000000-0005-0000-0000-00004D5F0000}"/>
    <cellStyle name="Normal 51 2 2 6 2 3 4" xfId="20030" xr:uid="{00000000-0005-0000-0000-00004E5F0000}"/>
    <cellStyle name="Normal 51 2 2 6 2 3 5" xfId="25935" xr:uid="{00000000-0005-0000-0000-00004F5F0000}"/>
    <cellStyle name="Normal 51 2 2 6 2 4" xfId="3102" xr:uid="{00000000-0005-0000-0000-0000505F0000}"/>
    <cellStyle name="Normal 51 2 2 6 2 4 2" xfId="14878" xr:uid="{00000000-0005-0000-0000-0000515F0000}"/>
    <cellStyle name="Normal 51 2 2 6 2 4 2 2" xfId="38447" xr:uid="{00000000-0005-0000-0000-0000525F0000}"/>
    <cellStyle name="Normal 51 2 2 6 2 4 3" xfId="8990" xr:uid="{00000000-0005-0000-0000-0000535F0000}"/>
    <cellStyle name="Normal 51 2 2 6 2 4 3 2" xfId="32559" xr:uid="{00000000-0005-0000-0000-0000545F0000}"/>
    <cellStyle name="Normal 51 2 2 6 2 4 4" xfId="20766" xr:uid="{00000000-0005-0000-0000-0000555F0000}"/>
    <cellStyle name="Normal 51 2 2 6 2 4 5" xfId="26671" xr:uid="{00000000-0005-0000-0000-0000565F0000}"/>
    <cellStyle name="Normal 51 2 2 6 2 5" xfId="3838" xr:uid="{00000000-0005-0000-0000-0000575F0000}"/>
    <cellStyle name="Normal 51 2 2 6 2 5 2" xfId="15614" xr:uid="{00000000-0005-0000-0000-0000585F0000}"/>
    <cellStyle name="Normal 51 2 2 6 2 5 2 2" xfId="39183" xr:uid="{00000000-0005-0000-0000-0000595F0000}"/>
    <cellStyle name="Normal 51 2 2 6 2 5 3" xfId="9726" xr:uid="{00000000-0005-0000-0000-00005A5F0000}"/>
    <cellStyle name="Normal 51 2 2 6 2 5 3 2" xfId="33295" xr:uid="{00000000-0005-0000-0000-00005B5F0000}"/>
    <cellStyle name="Normal 51 2 2 6 2 5 4" xfId="21502" xr:uid="{00000000-0005-0000-0000-00005C5F0000}"/>
    <cellStyle name="Normal 51 2 2 6 2 5 5" xfId="27407" xr:uid="{00000000-0005-0000-0000-00005D5F0000}"/>
    <cellStyle name="Normal 51 2 2 6 2 6" xfId="4574" xr:uid="{00000000-0005-0000-0000-00005E5F0000}"/>
    <cellStyle name="Normal 51 2 2 6 2 6 2" xfId="16350" xr:uid="{00000000-0005-0000-0000-00005F5F0000}"/>
    <cellStyle name="Normal 51 2 2 6 2 6 2 2" xfId="39919" xr:uid="{00000000-0005-0000-0000-0000605F0000}"/>
    <cellStyle name="Normal 51 2 2 6 2 6 3" xfId="10462" xr:uid="{00000000-0005-0000-0000-0000615F0000}"/>
    <cellStyle name="Normal 51 2 2 6 2 6 3 2" xfId="34031" xr:uid="{00000000-0005-0000-0000-0000625F0000}"/>
    <cellStyle name="Normal 51 2 2 6 2 6 4" xfId="22238" xr:uid="{00000000-0005-0000-0000-0000635F0000}"/>
    <cellStyle name="Normal 51 2 2 6 2 6 5" xfId="28143" xr:uid="{00000000-0005-0000-0000-0000645F0000}"/>
    <cellStyle name="Normal 51 2 2 6 2 7" xfId="5310" xr:uid="{00000000-0005-0000-0000-0000655F0000}"/>
    <cellStyle name="Normal 51 2 2 6 2 7 2" xfId="17086" xr:uid="{00000000-0005-0000-0000-0000665F0000}"/>
    <cellStyle name="Normal 51 2 2 6 2 7 2 2" xfId="40655" xr:uid="{00000000-0005-0000-0000-0000675F0000}"/>
    <cellStyle name="Normal 51 2 2 6 2 7 3" xfId="11198" xr:uid="{00000000-0005-0000-0000-0000685F0000}"/>
    <cellStyle name="Normal 51 2 2 6 2 7 3 2" xfId="34767" xr:uid="{00000000-0005-0000-0000-0000695F0000}"/>
    <cellStyle name="Normal 51 2 2 6 2 7 4" xfId="22974" xr:uid="{00000000-0005-0000-0000-00006A5F0000}"/>
    <cellStyle name="Normal 51 2 2 6 2 7 5" xfId="28879" xr:uid="{00000000-0005-0000-0000-00006B5F0000}"/>
    <cellStyle name="Normal 51 2 2 6 2 8" xfId="6046" xr:uid="{00000000-0005-0000-0000-00006C5F0000}"/>
    <cellStyle name="Normal 51 2 2 6 2 8 2" xfId="17822" xr:uid="{00000000-0005-0000-0000-00006D5F0000}"/>
    <cellStyle name="Normal 51 2 2 6 2 8 2 2" xfId="41391" xr:uid="{00000000-0005-0000-0000-00006E5F0000}"/>
    <cellStyle name="Normal 51 2 2 6 2 8 3" xfId="11934" xr:uid="{00000000-0005-0000-0000-00006F5F0000}"/>
    <cellStyle name="Normal 51 2 2 6 2 8 3 2" xfId="35503" xr:uid="{00000000-0005-0000-0000-0000705F0000}"/>
    <cellStyle name="Normal 51 2 2 6 2 8 4" xfId="23710" xr:uid="{00000000-0005-0000-0000-0000715F0000}"/>
    <cellStyle name="Normal 51 2 2 6 2 8 5" xfId="29615" xr:uid="{00000000-0005-0000-0000-0000725F0000}"/>
    <cellStyle name="Normal 51 2 2 6 2 9" xfId="12670" xr:uid="{00000000-0005-0000-0000-0000735F0000}"/>
    <cellStyle name="Normal 51 2 2 6 2 9 2" xfId="36239" xr:uid="{00000000-0005-0000-0000-0000745F0000}"/>
    <cellStyle name="Normal 51 2 2 6 3" xfId="1186" xr:uid="{00000000-0005-0000-0000-0000755F0000}"/>
    <cellStyle name="Normal 51 2 2 6 3 2" xfId="12964" xr:uid="{00000000-0005-0000-0000-0000765F0000}"/>
    <cellStyle name="Normal 51 2 2 6 3 2 2" xfId="36533" xr:uid="{00000000-0005-0000-0000-0000775F0000}"/>
    <cellStyle name="Normal 51 2 2 6 3 3" xfId="7076" xr:uid="{00000000-0005-0000-0000-0000785F0000}"/>
    <cellStyle name="Normal 51 2 2 6 3 3 2" xfId="30645" xr:uid="{00000000-0005-0000-0000-0000795F0000}"/>
    <cellStyle name="Normal 51 2 2 6 3 4" xfId="18852" xr:uid="{00000000-0005-0000-0000-00007A5F0000}"/>
    <cellStyle name="Normal 51 2 2 6 3 5" xfId="24757" xr:uid="{00000000-0005-0000-0000-00007B5F0000}"/>
    <cellStyle name="Normal 51 2 2 6 4" xfId="1924" xr:uid="{00000000-0005-0000-0000-00007C5F0000}"/>
    <cellStyle name="Normal 51 2 2 6 4 2" xfId="13700" xr:uid="{00000000-0005-0000-0000-00007D5F0000}"/>
    <cellStyle name="Normal 51 2 2 6 4 2 2" xfId="37269" xr:uid="{00000000-0005-0000-0000-00007E5F0000}"/>
    <cellStyle name="Normal 51 2 2 6 4 3" xfId="7812" xr:uid="{00000000-0005-0000-0000-00007F5F0000}"/>
    <cellStyle name="Normal 51 2 2 6 4 3 2" xfId="31381" xr:uid="{00000000-0005-0000-0000-0000805F0000}"/>
    <cellStyle name="Normal 51 2 2 6 4 4" xfId="19588" xr:uid="{00000000-0005-0000-0000-0000815F0000}"/>
    <cellStyle name="Normal 51 2 2 6 4 5" xfId="25493" xr:uid="{00000000-0005-0000-0000-0000825F0000}"/>
    <cellStyle name="Normal 51 2 2 6 5" xfId="2660" xr:uid="{00000000-0005-0000-0000-0000835F0000}"/>
    <cellStyle name="Normal 51 2 2 6 5 2" xfId="14436" xr:uid="{00000000-0005-0000-0000-0000845F0000}"/>
    <cellStyle name="Normal 51 2 2 6 5 2 2" xfId="38005" xr:uid="{00000000-0005-0000-0000-0000855F0000}"/>
    <cellStyle name="Normal 51 2 2 6 5 3" xfId="8548" xr:uid="{00000000-0005-0000-0000-0000865F0000}"/>
    <cellStyle name="Normal 51 2 2 6 5 3 2" xfId="32117" xr:uid="{00000000-0005-0000-0000-0000875F0000}"/>
    <cellStyle name="Normal 51 2 2 6 5 4" xfId="20324" xr:uid="{00000000-0005-0000-0000-0000885F0000}"/>
    <cellStyle name="Normal 51 2 2 6 5 5" xfId="26229" xr:uid="{00000000-0005-0000-0000-0000895F0000}"/>
    <cellStyle name="Normal 51 2 2 6 6" xfId="3396" xr:uid="{00000000-0005-0000-0000-00008A5F0000}"/>
    <cellStyle name="Normal 51 2 2 6 6 2" xfId="15172" xr:uid="{00000000-0005-0000-0000-00008B5F0000}"/>
    <cellStyle name="Normal 51 2 2 6 6 2 2" xfId="38741" xr:uid="{00000000-0005-0000-0000-00008C5F0000}"/>
    <cellStyle name="Normal 51 2 2 6 6 3" xfId="9284" xr:uid="{00000000-0005-0000-0000-00008D5F0000}"/>
    <cellStyle name="Normal 51 2 2 6 6 3 2" xfId="32853" xr:uid="{00000000-0005-0000-0000-00008E5F0000}"/>
    <cellStyle name="Normal 51 2 2 6 6 4" xfId="21060" xr:uid="{00000000-0005-0000-0000-00008F5F0000}"/>
    <cellStyle name="Normal 51 2 2 6 6 5" xfId="26965" xr:uid="{00000000-0005-0000-0000-0000905F0000}"/>
    <cellStyle name="Normal 51 2 2 6 7" xfId="4132" xr:uid="{00000000-0005-0000-0000-0000915F0000}"/>
    <cellStyle name="Normal 51 2 2 6 7 2" xfId="15908" xr:uid="{00000000-0005-0000-0000-0000925F0000}"/>
    <cellStyle name="Normal 51 2 2 6 7 2 2" xfId="39477" xr:uid="{00000000-0005-0000-0000-0000935F0000}"/>
    <cellStyle name="Normal 51 2 2 6 7 3" xfId="10020" xr:uid="{00000000-0005-0000-0000-0000945F0000}"/>
    <cellStyle name="Normal 51 2 2 6 7 3 2" xfId="33589" xr:uid="{00000000-0005-0000-0000-0000955F0000}"/>
    <cellStyle name="Normal 51 2 2 6 7 4" xfId="21796" xr:uid="{00000000-0005-0000-0000-0000965F0000}"/>
    <cellStyle name="Normal 51 2 2 6 7 5" xfId="27701" xr:uid="{00000000-0005-0000-0000-0000975F0000}"/>
    <cellStyle name="Normal 51 2 2 6 8" xfId="4868" xr:uid="{00000000-0005-0000-0000-0000985F0000}"/>
    <cellStyle name="Normal 51 2 2 6 8 2" xfId="16644" xr:uid="{00000000-0005-0000-0000-0000995F0000}"/>
    <cellStyle name="Normal 51 2 2 6 8 2 2" xfId="40213" xr:uid="{00000000-0005-0000-0000-00009A5F0000}"/>
    <cellStyle name="Normal 51 2 2 6 8 3" xfId="10756" xr:uid="{00000000-0005-0000-0000-00009B5F0000}"/>
    <cellStyle name="Normal 51 2 2 6 8 3 2" xfId="34325" xr:uid="{00000000-0005-0000-0000-00009C5F0000}"/>
    <cellStyle name="Normal 51 2 2 6 8 4" xfId="22532" xr:uid="{00000000-0005-0000-0000-00009D5F0000}"/>
    <cellStyle name="Normal 51 2 2 6 8 5" xfId="28437" xr:uid="{00000000-0005-0000-0000-00009E5F0000}"/>
    <cellStyle name="Normal 51 2 2 6 9" xfId="5604" xr:uid="{00000000-0005-0000-0000-00009F5F0000}"/>
    <cellStyle name="Normal 51 2 2 6 9 2" xfId="17380" xr:uid="{00000000-0005-0000-0000-0000A05F0000}"/>
    <cellStyle name="Normal 51 2 2 6 9 2 2" xfId="40949" xr:uid="{00000000-0005-0000-0000-0000A15F0000}"/>
    <cellStyle name="Normal 51 2 2 6 9 3" xfId="11492" xr:uid="{00000000-0005-0000-0000-0000A25F0000}"/>
    <cellStyle name="Normal 51 2 2 6 9 3 2" xfId="35061" xr:uid="{00000000-0005-0000-0000-0000A35F0000}"/>
    <cellStyle name="Normal 51 2 2 6 9 4" xfId="23268" xr:uid="{00000000-0005-0000-0000-0000A45F0000}"/>
    <cellStyle name="Normal 51 2 2 6 9 5" xfId="29173" xr:uid="{00000000-0005-0000-0000-0000A55F0000}"/>
    <cellStyle name="Normal 51 2 2 7" xfId="654" xr:uid="{00000000-0005-0000-0000-0000A65F0000}"/>
    <cellStyle name="Normal 51 2 2 7 10" xfId="6568" xr:uid="{00000000-0005-0000-0000-0000A75F0000}"/>
    <cellStyle name="Normal 51 2 2 7 10 2" xfId="30137" xr:uid="{00000000-0005-0000-0000-0000A85F0000}"/>
    <cellStyle name="Normal 51 2 2 7 11" xfId="18344" xr:uid="{00000000-0005-0000-0000-0000A95F0000}"/>
    <cellStyle name="Normal 51 2 2 7 12" xfId="24249" xr:uid="{00000000-0005-0000-0000-0000AA5F0000}"/>
    <cellStyle name="Normal 51 2 2 7 13" xfId="41913" xr:uid="{00000000-0005-0000-0000-0000AB5F0000}"/>
    <cellStyle name="Normal 51 2 2 7 2" xfId="1415" xr:uid="{00000000-0005-0000-0000-0000AC5F0000}"/>
    <cellStyle name="Normal 51 2 2 7 2 2" xfId="13192" xr:uid="{00000000-0005-0000-0000-0000AD5F0000}"/>
    <cellStyle name="Normal 51 2 2 7 2 2 2" xfId="36761" xr:uid="{00000000-0005-0000-0000-0000AE5F0000}"/>
    <cellStyle name="Normal 51 2 2 7 2 3" xfId="7304" xr:uid="{00000000-0005-0000-0000-0000AF5F0000}"/>
    <cellStyle name="Normal 51 2 2 7 2 3 2" xfId="30873" xr:uid="{00000000-0005-0000-0000-0000B05F0000}"/>
    <cellStyle name="Normal 51 2 2 7 2 4" xfId="19080" xr:uid="{00000000-0005-0000-0000-0000B15F0000}"/>
    <cellStyle name="Normal 51 2 2 7 2 5" xfId="24985" xr:uid="{00000000-0005-0000-0000-0000B25F0000}"/>
    <cellStyle name="Normal 51 2 2 7 3" xfId="2152" xr:uid="{00000000-0005-0000-0000-0000B35F0000}"/>
    <cellStyle name="Normal 51 2 2 7 3 2" xfId="13928" xr:uid="{00000000-0005-0000-0000-0000B45F0000}"/>
    <cellStyle name="Normal 51 2 2 7 3 2 2" xfId="37497" xr:uid="{00000000-0005-0000-0000-0000B55F0000}"/>
    <cellStyle name="Normal 51 2 2 7 3 3" xfId="8040" xr:uid="{00000000-0005-0000-0000-0000B65F0000}"/>
    <cellStyle name="Normal 51 2 2 7 3 3 2" xfId="31609" xr:uid="{00000000-0005-0000-0000-0000B75F0000}"/>
    <cellStyle name="Normal 51 2 2 7 3 4" xfId="19816" xr:uid="{00000000-0005-0000-0000-0000B85F0000}"/>
    <cellStyle name="Normal 51 2 2 7 3 5" xfId="25721" xr:uid="{00000000-0005-0000-0000-0000B95F0000}"/>
    <cellStyle name="Normal 51 2 2 7 4" xfId="2888" xr:uid="{00000000-0005-0000-0000-0000BA5F0000}"/>
    <cellStyle name="Normal 51 2 2 7 4 2" xfId="14664" xr:uid="{00000000-0005-0000-0000-0000BB5F0000}"/>
    <cellStyle name="Normal 51 2 2 7 4 2 2" xfId="38233" xr:uid="{00000000-0005-0000-0000-0000BC5F0000}"/>
    <cellStyle name="Normal 51 2 2 7 4 3" xfId="8776" xr:uid="{00000000-0005-0000-0000-0000BD5F0000}"/>
    <cellStyle name="Normal 51 2 2 7 4 3 2" xfId="32345" xr:uid="{00000000-0005-0000-0000-0000BE5F0000}"/>
    <cellStyle name="Normal 51 2 2 7 4 4" xfId="20552" xr:uid="{00000000-0005-0000-0000-0000BF5F0000}"/>
    <cellStyle name="Normal 51 2 2 7 4 5" xfId="26457" xr:uid="{00000000-0005-0000-0000-0000C05F0000}"/>
    <cellStyle name="Normal 51 2 2 7 5" xfId="3624" xr:uid="{00000000-0005-0000-0000-0000C15F0000}"/>
    <cellStyle name="Normal 51 2 2 7 5 2" xfId="15400" xr:uid="{00000000-0005-0000-0000-0000C25F0000}"/>
    <cellStyle name="Normal 51 2 2 7 5 2 2" xfId="38969" xr:uid="{00000000-0005-0000-0000-0000C35F0000}"/>
    <cellStyle name="Normal 51 2 2 7 5 3" xfId="9512" xr:uid="{00000000-0005-0000-0000-0000C45F0000}"/>
    <cellStyle name="Normal 51 2 2 7 5 3 2" xfId="33081" xr:uid="{00000000-0005-0000-0000-0000C55F0000}"/>
    <cellStyle name="Normal 51 2 2 7 5 4" xfId="21288" xr:uid="{00000000-0005-0000-0000-0000C65F0000}"/>
    <cellStyle name="Normal 51 2 2 7 5 5" xfId="27193" xr:uid="{00000000-0005-0000-0000-0000C75F0000}"/>
    <cellStyle name="Normal 51 2 2 7 6" xfId="4360" xr:uid="{00000000-0005-0000-0000-0000C85F0000}"/>
    <cellStyle name="Normal 51 2 2 7 6 2" xfId="16136" xr:uid="{00000000-0005-0000-0000-0000C95F0000}"/>
    <cellStyle name="Normal 51 2 2 7 6 2 2" xfId="39705" xr:uid="{00000000-0005-0000-0000-0000CA5F0000}"/>
    <cellStyle name="Normal 51 2 2 7 6 3" xfId="10248" xr:uid="{00000000-0005-0000-0000-0000CB5F0000}"/>
    <cellStyle name="Normal 51 2 2 7 6 3 2" xfId="33817" xr:uid="{00000000-0005-0000-0000-0000CC5F0000}"/>
    <cellStyle name="Normal 51 2 2 7 6 4" xfId="22024" xr:uid="{00000000-0005-0000-0000-0000CD5F0000}"/>
    <cellStyle name="Normal 51 2 2 7 6 5" xfId="27929" xr:uid="{00000000-0005-0000-0000-0000CE5F0000}"/>
    <cellStyle name="Normal 51 2 2 7 7" xfId="5096" xr:uid="{00000000-0005-0000-0000-0000CF5F0000}"/>
    <cellStyle name="Normal 51 2 2 7 7 2" xfId="16872" xr:uid="{00000000-0005-0000-0000-0000D05F0000}"/>
    <cellStyle name="Normal 51 2 2 7 7 2 2" xfId="40441" xr:uid="{00000000-0005-0000-0000-0000D15F0000}"/>
    <cellStyle name="Normal 51 2 2 7 7 3" xfId="10984" xr:uid="{00000000-0005-0000-0000-0000D25F0000}"/>
    <cellStyle name="Normal 51 2 2 7 7 3 2" xfId="34553" xr:uid="{00000000-0005-0000-0000-0000D35F0000}"/>
    <cellStyle name="Normal 51 2 2 7 7 4" xfId="22760" xr:uid="{00000000-0005-0000-0000-0000D45F0000}"/>
    <cellStyle name="Normal 51 2 2 7 7 5" xfId="28665" xr:uid="{00000000-0005-0000-0000-0000D55F0000}"/>
    <cellStyle name="Normal 51 2 2 7 8" xfId="5832" xr:uid="{00000000-0005-0000-0000-0000D65F0000}"/>
    <cellStyle name="Normal 51 2 2 7 8 2" xfId="17608" xr:uid="{00000000-0005-0000-0000-0000D75F0000}"/>
    <cellStyle name="Normal 51 2 2 7 8 2 2" xfId="41177" xr:uid="{00000000-0005-0000-0000-0000D85F0000}"/>
    <cellStyle name="Normal 51 2 2 7 8 3" xfId="11720" xr:uid="{00000000-0005-0000-0000-0000D95F0000}"/>
    <cellStyle name="Normal 51 2 2 7 8 3 2" xfId="35289" xr:uid="{00000000-0005-0000-0000-0000DA5F0000}"/>
    <cellStyle name="Normal 51 2 2 7 8 4" xfId="23496" xr:uid="{00000000-0005-0000-0000-0000DB5F0000}"/>
    <cellStyle name="Normal 51 2 2 7 8 5" xfId="29401" xr:uid="{00000000-0005-0000-0000-0000DC5F0000}"/>
    <cellStyle name="Normal 51 2 2 7 9" xfId="12456" xr:uid="{00000000-0005-0000-0000-0000DD5F0000}"/>
    <cellStyle name="Normal 51 2 2 7 9 2" xfId="36025" xr:uid="{00000000-0005-0000-0000-0000DE5F0000}"/>
    <cellStyle name="Normal 51 2 2 8" xfId="575" xr:uid="{00000000-0005-0000-0000-0000DF5F0000}"/>
    <cellStyle name="Normal 51 2 2 8 10" xfId="6489" xr:uid="{00000000-0005-0000-0000-0000E05F0000}"/>
    <cellStyle name="Normal 51 2 2 8 10 2" xfId="30058" xr:uid="{00000000-0005-0000-0000-0000E15F0000}"/>
    <cellStyle name="Normal 51 2 2 8 11" xfId="18265" xr:uid="{00000000-0005-0000-0000-0000E25F0000}"/>
    <cellStyle name="Normal 51 2 2 8 12" xfId="24170" xr:uid="{00000000-0005-0000-0000-0000E35F0000}"/>
    <cellStyle name="Normal 51 2 2 8 13" xfId="41834" xr:uid="{00000000-0005-0000-0000-0000E45F0000}"/>
    <cellStyle name="Normal 51 2 2 8 2" xfId="1336" xr:uid="{00000000-0005-0000-0000-0000E55F0000}"/>
    <cellStyle name="Normal 51 2 2 8 2 2" xfId="13113" xr:uid="{00000000-0005-0000-0000-0000E65F0000}"/>
    <cellStyle name="Normal 51 2 2 8 2 2 2" xfId="36682" xr:uid="{00000000-0005-0000-0000-0000E75F0000}"/>
    <cellStyle name="Normal 51 2 2 8 2 3" xfId="7225" xr:uid="{00000000-0005-0000-0000-0000E85F0000}"/>
    <cellStyle name="Normal 51 2 2 8 2 3 2" xfId="30794" xr:uid="{00000000-0005-0000-0000-0000E95F0000}"/>
    <cellStyle name="Normal 51 2 2 8 2 4" xfId="19001" xr:uid="{00000000-0005-0000-0000-0000EA5F0000}"/>
    <cellStyle name="Normal 51 2 2 8 2 5" xfId="24906" xr:uid="{00000000-0005-0000-0000-0000EB5F0000}"/>
    <cellStyle name="Normal 51 2 2 8 3" xfId="2073" xr:uid="{00000000-0005-0000-0000-0000EC5F0000}"/>
    <cellStyle name="Normal 51 2 2 8 3 2" xfId="13849" xr:uid="{00000000-0005-0000-0000-0000ED5F0000}"/>
    <cellStyle name="Normal 51 2 2 8 3 2 2" xfId="37418" xr:uid="{00000000-0005-0000-0000-0000EE5F0000}"/>
    <cellStyle name="Normal 51 2 2 8 3 3" xfId="7961" xr:uid="{00000000-0005-0000-0000-0000EF5F0000}"/>
    <cellStyle name="Normal 51 2 2 8 3 3 2" xfId="31530" xr:uid="{00000000-0005-0000-0000-0000F05F0000}"/>
    <cellStyle name="Normal 51 2 2 8 3 4" xfId="19737" xr:uid="{00000000-0005-0000-0000-0000F15F0000}"/>
    <cellStyle name="Normal 51 2 2 8 3 5" xfId="25642" xr:uid="{00000000-0005-0000-0000-0000F25F0000}"/>
    <cellStyle name="Normal 51 2 2 8 4" xfId="2809" xr:uid="{00000000-0005-0000-0000-0000F35F0000}"/>
    <cellStyle name="Normal 51 2 2 8 4 2" xfId="14585" xr:uid="{00000000-0005-0000-0000-0000F45F0000}"/>
    <cellStyle name="Normal 51 2 2 8 4 2 2" xfId="38154" xr:uid="{00000000-0005-0000-0000-0000F55F0000}"/>
    <cellStyle name="Normal 51 2 2 8 4 3" xfId="8697" xr:uid="{00000000-0005-0000-0000-0000F65F0000}"/>
    <cellStyle name="Normal 51 2 2 8 4 3 2" xfId="32266" xr:uid="{00000000-0005-0000-0000-0000F75F0000}"/>
    <cellStyle name="Normal 51 2 2 8 4 4" xfId="20473" xr:uid="{00000000-0005-0000-0000-0000F85F0000}"/>
    <cellStyle name="Normal 51 2 2 8 4 5" xfId="26378" xr:uid="{00000000-0005-0000-0000-0000F95F0000}"/>
    <cellStyle name="Normal 51 2 2 8 5" xfId="3545" xr:uid="{00000000-0005-0000-0000-0000FA5F0000}"/>
    <cellStyle name="Normal 51 2 2 8 5 2" xfId="15321" xr:uid="{00000000-0005-0000-0000-0000FB5F0000}"/>
    <cellStyle name="Normal 51 2 2 8 5 2 2" xfId="38890" xr:uid="{00000000-0005-0000-0000-0000FC5F0000}"/>
    <cellStyle name="Normal 51 2 2 8 5 3" xfId="9433" xr:uid="{00000000-0005-0000-0000-0000FD5F0000}"/>
    <cellStyle name="Normal 51 2 2 8 5 3 2" xfId="33002" xr:uid="{00000000-0005-0000-0000-0000FE5F0000}"/>
    <cellStyle name="Normal 51 2 2 8 5 4" xfId="21209" xr:uid="{00000000-0005-0000-0000-0000FF5F0000}"/>
    <cellStyle name="Normal 51 2 2 8 5 5" xfId="27114" xr:uid="{00000000-0005-0000-0000-000000600000}"/>
    <cellStyle name="Normal 51 2 2 8 6" xfId="4281" xr:uid="{00000000-0005-0000-0000-000001600000}"/>
    <cellStyle name="Normal 51 2 2 8 6 2" xfId="16057" xr:uid="{00000000-0005-0000-0000-000002600000}"/>
    <cellStyle name="Normal 51 2 2 8 6 2 2" xfId="39626" xr:uid="{00000000-0005-0000-0000-000003600000}"/>
    <cellStyle name="Normal 51 2 2 8 6 3" xfId="10169" xr:uid="{00000000-0005-0000-0000-000004600000}"/>
    <cellStyle name="Normal 51 2 2 8 6 3 2" xfId="33738" xr:uid="{00000000-0005-0000-0000-000005600000}"/>
    <cellStyle name="Normal 51 2 2 8 6 4" xfId="21945" xr:uid="{00000000-0005-0000-0000-000006600000}"/>
    <cellStyle name="Normal 51 2 2 8 6 5" xfId="27850" xr:uid="{00000000-0005-0000-0000-000007600000}"/>
    <cellStyle name="Normal 51 2 2 8 7" xfId="5017" xr:uid="{00000000-0005-0000-0000-000008600000}"/>
    <cellStyle name="Normal 51 2 2 8 7 2" xfId="16793" xr:uid="{00000000-0005-0000-0000-000009600000}"/>
    <cellStyle name="Normal 51 2 2 8 7 2 2" xfId="40362" xr:uid="{00000000-0005-0000-0000-00000A600000}"/>
    <cellStyle name="Normal 51 2 2 8 7 3" xfId="10905" xr:uid="{00000000-0005-0000-0000-00000B600000}"/>
    <cellStyle name="Normal 51 2 2 8 7 3 2" xfId="34474" xr:uid="{00000000-0005-0000-0000-00000C600000}"/>
    <cellStyle name="Normal 51 2 2 8 7 4" xfId="22681" xr:uid="{00000000-0005-0000-0000-00000D600000}"/>
    <cellStyle name="Normal 51 2 2 8 7 5" xfId="28586" xr:uid="{00000000-0005-0000-0000-00000E600000}"/>
    <cellStyle name="Normal 51 2 2 8 8" xfId="5753" xr:uid="{00000000-0005-0000-0000-00000F600000}"/>
    <cellStyle name="Normal 51 2 2 8 8 2" xfId="17529" xr:uid="{00000000-0005-0000-0000-000010600000}"/>
    <cellStyle name="Normal 51 2 2 8 8 2 2" xfId="41098" xr:uid="{00000000-0005-0000-0000-000011600000}"/>
    <cellStyle name="Normal 51 2 2 8 8 3" xfId="11641" xr:uid="{00000000-0005-0000-0000-000012600000}"/>
    <cellStyle name="Normal 51 2 2 8 8 3 2" xfId="35210" xr:uid="{00000000-0005-0000-0000-000013600000}"/>
    <cellStyle name="Normal 51 2 2 8 8 4" xfId="23417" xr:uid="{00000000-0005-0000-0000-000014600000}"/>
    <cellStyle name="Normal 51 2 2 8 8 5" xfId="29322" xr:uid="{00000000-0005-0000-0000-000015600000}"/>
    <cellStyle name="Normal 51 2 2 8 9" xfId="12377" xr:uid="{00000000-0005-0000-0000-000016600000}"/>
    <cellStyle name="Normal 51 2 2 8 9 2" xfId="35946" xr:uid="{00000000-0005-0000-0000-000017600000}"/>
    <cellStyle name="Normal 51 2 2 9" xfId="971" xr:uid="{00000000-0005-0000-0000-000018600000}"/>
    <cellStyle name="Normal 51 2 2 9 2" xfId="12750" xr:uid="{00000000-0005-0000-0000-000019600000}"/>
    <cellStyle name="Normal 51 2 2 9 2 2" xfId="36319" xr:uid="{00000000-0005-0000-0000-00001A600000}"/>
    <cellStyle name="Normal 51 2 2 9 3" xfId="6862" xr:uid="{00000000-0005-0000-0000-00001B600000}"/>
    <cellStyle name="Normal 51 2 2 9 3 2" xfId="30431" xr:uid="{00000000-0005-0000-0000-00001C600000}"/>
    <cellStyle name="Normal 51 2 2 9 4" xfId="18638" xr:uid="{00000000-0005-0000-0000-00001D600000}"/>
    <cellStyle name="Normal 51 2 2 9 5" xfId="24543" xr:uid="{00000000-0005-0000-0000-00001E600000}"/>
    <cellStyle name="Normal 51 2 20" xfId="23801" xr:uid="{00000000-0005-0000-0000-00001F600000}"/>
    <cellStyle name="Normal 51 2 21" xfId="41465" xr:uid="{00000000-0005-0000-0000-000020600000}"/>
    <cellStyle name="Normal 51 2 3" xfId="186" xr:uid="{00000000-0005-0000-0000-000021600000}"/>
    <cellStyle name="Normal 51 2 3 10" xfId="2452" xr:uid="{00000000-0005-0000-0000-000022600000}"/>
    <cellStyle name="Normal 51 2 3 10 2" xfId="14228" xr:uid="{00000000-0005-0000-0000-000023600000}"/>
    <cellStyle name="Normal 51 2 3 10 2 2" xfId="37797" xr:uid="{00000000-0005-0000-0000-000024600000}"/>
    <cellStyle name="Normal 51 2 3 10 3" xfId="8340" xr:uid="{00000000-0005-0000-0000-000025600000}"/>
    <cellStyle name="Normal 51 2 3 10 3 2" xfId="31909" xr:uid="{00000000-0005-0000-0000-000026600000}"/>
    <cellStyle name="Normal 51 2 3 10 4" xfId="20116" xr:uid="{00000000-0005-0000-0000-000027600000}"/>
    <cellStyle name="Normal 51 2 3 10 5" xfId="26021" xr:uid="{00000000-0005-0000-0000-000028600000}"/>
    <cellStyle name="Normal 51 2 3 11" xfId="3188" xr:uid="{00000000-0005-0000-0000-000029600000}"/>
    <cellStyle name="Normal 51 2 3 11 2" xfId="14964" xr:uid="{00000000-0005-0000-0000-00002A600000}"/>
    <cellStyle name="Normal 51 2 3 11 2 2" xfId="38533" xr:uid="{00000000-0005-0000-0000-00002B600000}"/>
    <cellStyle name="Normal 51 2 3 11 3" xfId="9076" xr:uid="{00000000-0005-0000-0000-00002C600000}"/>
    <cellStyle name="Normal 51 2 3 11 3 2" xfId="32645" xr:uid="{00000000-0005-0000-0000-00002D600000}"/>
    <cellStyle name="Normal 51 2 3 11 4" xfId="20852" xr:uid="{00000000-0005-0000-0000-00002E600000}"/>
    <cellStyle name="Normal 51 2 3 11 5" xfId="26757" xr:uid="{00000000-0005-0000-0000-00002F600000}"/>
    <cellStyle name="Normal 51 2 3 12" xfId="3924" xr:uid="{00000000-0005-0000-0000-000030600000}"/>
    <cellStyle name="Normal 51 2 3 12 2" xfId="15700" xr:uid="{00000000-0005-0000-0000-000031600000}"/>
    <cellStyle name="Normal 51 2 3 12 2 2" xfId="39269" xr:uid="{00000000-0005-0000-0000-000032600000}"/>
    <cellStyle name="Normal 51 2 3 12 3" xfId="9812" xr:uid="{00000000-0005-0000-0000-000033600000}"/>
    <cellStyle name="Normal 51 2 3 12 3 2" xfId="33381" xr:uid="{00000000-0005-0000-0000-000034600000}"/>
    <cellStyle name="Normal 51 2 3 12 4" xfId="21588" xr:uid="{00000000-0005-0000-0000-000035600000}"/>
    <cellStyle name="Normal 51 2 3 12 5" xfId="27493" xr:uid="{00000000-0005-0000-0000-000036600000}"/>
    <cellStyle name="Normal 51 2 3 13" xfId="4660" xr:uid="{00000000-0005-0000-0000-000037600000}"/>
    <cellStyle name="Normal 51 2 3 13 2" xfId="16436" xr:uid="{00000000-0005-0000-0000-000038600000}"/>
    <cellStyle name="Normal 51 2 3 13 2 2" xfId="40005" xr:uid="{00000000-0005-0000-0000-000039600000}"/>
    <cellStyle name="Normal 51 2 3 13 3" xfId="10548" xr:uid="{00000000-0005-0000-0000-00003A600000}"/>
    <cellStyle name="Normal 51 2 3 13 3 2" xfId="34117" xr:uid="{00000000-0005-0000-0000-00003B600000}"/>
    <cellStyle name="Normal 51 2 3 13 4" xfId="22324" xr:uid="{00000000-0005-0000-0000-00003C600000}"/>
    <cellStyle name="Normal 51 2 3 13 5" xfId="28229" xr:uid="{00000000-0005-0000-0000-00003D600000}"/>
    <cellStyle name="Normal 51 2 3 14" xfId="5396" xr:uid="{00000000-0005-0000-0000-00003E600000}"/>
    <cellStyle name="Normal 51 2 3 14 2" xfId="17172" xr:uid="{00000000-0005-0000-0000-00003F600000}"/>
    <cellStyle name="Normal 51 2 3 14 2 2" xfId="40741" xr:uid="{00000000-0005-0000-0000-000040600000}"/>
    <cellStyle name="Normal 51 2 3 14 3" xfId="11284" xr:uid="{00000000-0005-0000-0000-000041600000}"/>
    <cellStyle name="Normal 51 2 3 14 3 2" xfId="34853" xr:uid="{00000000-0005-0000-0000-000042600000}"/>
    <cellStyle name="Normal 51 2 3 14 4" xfId="23060" xr:uid="{00000000-0005-0000-0000-000043600000}"/>
    <cellStyle name="Normal 51 2 3 14 5" xfId="28965" xr:uid="{00000000-0005-0000-0000-000044600000}"/>
    <cellStyle name="Normal 51 2 3 15" xfId="12020" xr:uid="{00000000-0005-0000-0000-000045600000}"/>
    <cellStyle name="Normal 51 2 3 15 2" xfId="35589" xr:uid="{00000000-0005-0000-0000-000046600000}"/>
    <cellStyle name="Normal 51 2 3 16" xfId="6132" xr:uid="{00000000-0005-0000-0000-000047600000}"/>
    <cellStyle name="Normal 51 2 3 16 2" xfId="29701" xr:uid="{00000000-0005-0000-0000-000048600000}"/>
    <cellStyle name="Normal 51 2 3 17" xfId="17908" xr:uid="{00000000-0005-0000-0000-000049600000}"/>
    <cellStyle name="Normal 51 2 3 18" xfId="23813" xr:uid="{00000000-0005-0000-0000-00004A600000}"/>
    <cellStyle name="Normal 51 2 3 19" xfId="41477" xr:uid="{00000000-0005-0000-0000-00004B600000}"/>
    <cellStyle name="Normal 51 2 3 2" xfId="228" xr:uid="{00000000-0005-0000-0000-00004C600000}"/>
    <cellStyle name="Normal 51 2 3 2 10" xfId="3212" xr:uid="{00000000-0005-0000-0000-00004D600000}"/>
    <cellStyle name="Normal 51 2 3 2 10 2" xfId="14988" xr:uid="{00000000-0005-0000-0000-00004E600000}"/>
    <cellStyle name="Normal 51 2 3 2 10 2 2" xfId="38557" xr:uid="{00000000-0005-0000-0000-00004F600000}"/>
    <cellStyle name="Normal 51 2 3 2 10 3" xfId="9100" xr:uid="{00000000-0005-0000-0000-000050600000}"/>
    <cellStyle name="Normal 51 2 3 2 10 3 2" xfId="32669" xr:uid="{00000000-0005-0000-0000-000051600000}"/>
    <cellStyle name="Normal 51 2 3 2 10 4" xfId="20876" xr:uid="{00000000-0005-0000-0000-000052600000}"/>
    <cellStyle name="Normal 51 2 3 2 10 5" xfId="26781" xr:uid="{00000000-0005-0000-0000-000053600000}"/>
    <cellStyle name="Normal 51 2 3 2 11" xfId="3948" xr:uid="{00000000-0005-0000-0000-000054600000}"/>
    <cellStyle name="Normal 51 2 3 2 11 2" xfId="15724" xr:uid="{00000000-0005-0000-0000-000055600000}"/>
    <cellStyle name="Normal 51 2 3 2 11 2 2" xfId="39293" xr:uid="{00000000-0005-0000-0000-000056600000}"/>
    <cellStyle name="Normal 51 2 3 2 11 3" xfId="9836" xr:uid="{00000000-0005-0000-0000-000057600000}"/>
    <cellStyle name="Normal 51 2 3 2 11 3 2" xfId="33405" xr:uid="{00000000-0005-0000-0000-000058600000}"/>
    <cellStyle name="Normal 51 2 3 2 11 4" xfId="21612" xr:uid="{00000000-0005-0000-0000-000059600000}"/>
    <cellStyle name="Normal 51 2 3 2 11 5" xfId="27517" xr:uid="{00000000-0005-0000-0000-00005A600000}"/>
    <cellStyle name="Normal 51 2 3 2 12" xfId="4684" xr:uid="{00000000-0005-0000-0000-00005B600000}"/>
    <cellStyle name="Normal 51 2 3 2 12 2" xfId="16460" xr:uid="{00000000-0005-0000-0000-00005C600000}"/>
    <cellStyle name="Normal 51 2 3 2 12 2 2" xfId="40029" xr:uid="{00000000-0005-0000-0000-00005D600000}"/>
    <cellStyle name="Normal 51 2 3 2 12 3" xfId="10572" xr:uid="{00000000-0005-0000-0000-00005E600000}"/>
    <cellStyle name="Normal 51 2 3 2 12 3 2" xfId="34141" xr:uid="{00000000-0005-0000-0000-00005F600000}"/>
    <cellStyle name="Normal 51 2 3 2 12 4" xfId="22348" xr:uid="{00000000-0005-0000-0000-000060600000}"/>
    <cellStyle name="Normal 51 2 3 2 12 5" xfId="28253" xr:uid="{00000000-0005-0000-0000-000061600000}"/>
    <cellStyle name="Normal 51 2 3 2 13" xfId="5420" xr:uid="{00000000-0005-0000-0000-000062600000}"/>
    <cellStyle name="Normal 51 2 3 2 13 2" xfId="17196" xr:uid="{00000000-0005-0000-0000-000063600000}"/>
    <cellStyle name="Normal 51 2 3 2 13 2 2" xfId="40765" xr:uid="{00000000-0005-0000-0000-000064600000}"/>
    <cellStyle name="Normal 51 2 3 2 13 3" xfId="11308" xr:uid="{00000000-0005-0000-0000-000065600000}"/>
    <cellStyle name="Normal 51 2 3 2 13 3 2" xfId="34877" xr:uid="{00000000-0005-0000-0000-000066600000}"/>
    <cellStyle name="Normal 51 2 3 2 13 4" xfId="23084" xr:uid="{00000000-0005-0000-0000-000067600000}"/>
    <cellStyle name="Normal 51 2 3 2 13 5" xfId="28989" xr:uid="{00000000-0005-0000-0000-000068600000}"/>
    <cellStyle name="Normal 51 2 3 2 14" xfId="12044" xr:uid="{00000000-0005-0000-0000-000069600000}"/>
    <cellStyle name="Normal 51 2 3 2 14 2" xfId="35613" xr:uid="{00000000-0005-0000-0000-00006A600000}"/>
    <cellStyle name="Normal 51 2 3 2 15" xfId="6156" xr:uid="{00000000-0005-0000-0000-00006B600000}"/>
    <cellStyle name="Normal 51 2 3 2 15 2" xfId="29725" xr:uid="{00000000-0005-0000-0000-00006C600000}"/>
    <cellStyle name="Normal 51 2 3 2 16" xfId="17932" xr:uid="{00000000-0005-0000-0000-00006D600000}"/>
    <cellStyle name="Normal 51 2 3 2 17" xfId="23837" xr:uid="{00000000-0005-0000-0000-00006E600000}"/>
    <cellStyle name="Normal 51 2 3 2 18" xfId="41501" xr:uid="{00000000-0005-0000-0000-00006F600000}"/>
    <cellStyle name="Normal 51 2 3 2 2" xfId="324" xr:uid="{00000000-0005-0000-0000-000070600000}"/>
    <cellStyle name="Normal 51 2 3 2 2 10" xfId="4780" xr:uid="{00000000-0005-0000-0000-000071600000}"/>
    <cellStyle name="Normal 51 2 3 2 2 10 2" xfId="16556" xr:uid="{00000000-0005-0000-0000-000072600000}"/>
    <cellStyle name="Normal 51 2 3 2 2 10 2 2" xfId="40125" xr:uid="{00000000-0005-0000-0000-000073600000}"/>
    <cellStyle name="Normal 51 2 3 2 2 10 3" xfId="10668" xr:uid="{00000000-0005-0000-0000-000074600000}"/>
    <cellStyle name="Normal 51 2 3 2 2 10 3 2" xfId="34237" xr:uid="{00000000-0005-0000-0000-000075600000}"/>
    <cellStyle name="Normal 51 2 3 2 2 10 4" xfId="22444" xr:uid="{00000000-0005-0000-0000-000076600000}"/>
    <cellStyle name="Normal 51 2 3 2 2 10 5" xfId="28349" xr:uid="{00000000-0005-0000-0000-000077600000}"/>
    <cellStyle name="Normal 51 2 3 2 2 11" xfId="5516" xr:uid="{00000000-0005-0000-0000-000078600000}"/>
    <cellStyle name="Normal 51 2 3 2 2 11 2" xfId="17292" xr:uid="{00000000-0005-0000-0000-000079600000}"/>
    <cellStyle name="Normal 51 2 3 2 2 11 2 2" xfId="40861" xr:uid="{00000000-0005-0000-0000-00007A600000}"/>
    <cellStyle name="Normal 51 2 3 2 2 11 3" xfId="11404" xr:uid="{00000000-0005-0000-0000-00007B600000}"/>
    <cellStyle name="Normal 51 2 3 2 2 11 3 2" xfId="34973" xr:uid="{00000000-0005-0000-0000-00007C600000}"/>
    <cellStyle name="Normal 51 2 3 2 2 11 4" xfId="23180" xr:uid="{00000000-0005-0000-0000-00007D600000}"/>
    <cellStyle name="Normal 51 2 3 2 2 11 5" xfId="29085" xr:uid="{00000000-0005-0000-0000-00007E600000}"/>
    <cellStyle name="Normal 51 2 3 2 2 12" xfId="12140" xr:uid="{00000000-0005-0000-0000-00007F600000}"/>
    <cellStyle name="Normal 51 2 3 2 2 12 2" xfId="35709" xr:uid="{00000000-0005-0000-0000-000080600000}"/>
    <cellStyle name="Normal 51 2 3 2 2 13" xfId="6252" xr:uid="{00000000-0005-0000-0000-000081600000}"/>
    <cellStyle name="Normal 51 2 3 2 2 13 2" xfId="29821" xr:uid="{00000000-0005-0000-0000-000082600000}"/>
    <cellStyle name="Normal 51 2 3 2 2 14" xfId="18028" xr:uid="{00000000-0005-0000-0000-000083600000}"/>
    <cellStyle name="Normal 51 2 3 2 2 15" xfId="23933" xr:uid="{00000000-0005-0000-0000-000084600000}"/>
    <cellStyle name="Normal 51 2 3 2 2 16" xfId="41597" xr:uid="{00000000-0005-0000-0000-000085600000}"/>
    <cellStyle name="Normal 51 2 3 2 2 2" xfId="438" xr:uid="{00000000-0005-0000-0000-000086600000}"/>
    <cellStyle name="Normal 51 2 3 2 2 2 10" xfId="12242" xr:uid="{00000000-0005-0000-0000-000087600000}"/>
    <cellStyle name="Normal 51 2 3 2 2 2 10 2" xfId="35811" xr:uid="{00000000-0005-0000-0000-000088600000}"/>
    <cellStyle name="Normal 51 2 3 2 2 2 11" xfId="6354" xr:uid="{00000000-0005-0000-0000-000089600000}"/>
    <cellStyle name="Normal 51 2 3 2 2 2 11 2" xfId="29923" xr:uid="{00000000-0005-0000-0000-00008A600000}"/>
    <cellStyle name="Normal 51 2 3 2 2 2 12" xfId="18130" xr:uid="{00000000-0005-0000-0000-00008B600000}"/>
    <cellStyle name="Normal 51 2 3 2 2 2 13" xfId="24035" xr:uid="{00000000-0005-0000-0000-00008C600000}"/>
    <cellStyle name="Normal 51 2 3 2 2 2 14" xfId="41699" xr:uid="{00000000-0005-0000-0000-00008D600000}"/>
    <cellStyle name="Normal 51 2 3 2 2 2 2" xfId="883" xr:uid="{00000000-0005-0000-0000-00008E600000}"/>
    <cellStyle name="Normal 51 2 3 2 2 2 2 10" xfId="6796" xr:uid="{00000000-0005-0000-0000-00008F600000}"/>
    <cellStyle name="Normal 51 2 3 2 2 2 2 10 2" xfId="30365" xr:uid="{00000000-0005-0000-0000-000090600000}"/>
    <cellStyle name="Normal 51 2 3 2 2 2 2 11" xfId="18572" xr:uid="{00000000-0005-0000-0000-000091600000}"/>
    <cellStyle name="Normal 51 2 3 2 2 2 2 12" xfId="24477" xr:uid="{00000000-0005-0000-0000-000092600000}"/>
    <cellStyle name="Normal 51 2 3 2 2 2 2 13" xfId="42141" xr:uid="{00000000-0005-0000-0000-000093600000}"/>
    <cellStyle name="Normal 51 2 3 2 2 2 2 2" xfId="1643" xr:uid="{00000000-0005-0000-0000-000094600000}"/>
    <cellStyle name="Normal 51 2 3 2 2 2 2 2 2" xfId="13420" xr:uid="{00000000-0005-0000-0000-000095600000}"/>
    <cellStyle name="Normal 51 2 3 2 2 2 2 2 2 2" xfId="36989" xr:uid="{00000000-0005-0000-0000-000096600000}"/>
    <cellStyle name="Normal 51 2 3 2 2 2 2 2 3" xfId="7532" xr:uid="{00000000-0005-0000-0000-000097600000}"/>
    <cellStyle name="Normal 51 2 3 2 2 2 2 2 3 2" xfId="31101" xr:uid="{00000000-0005-0000-0000-000098600000}"/>
    <cellStyle name="Normal 51 2 3 2 2 2 2 2 4" xfId="19308" xr:uid="{00000000-0005-0000-0000-000099600000}"/>
    <cellStyle name="Normal 51 2 3 2 2 2 2 2 5" xfId="25213" xr:uid="{00000000-0005-0000-0000-00009A600000}"/>
    <cellStyle name="Normal 51 2 3 2 2 2 2 3" xfId="2380" xr:uid="{00000000-0005-0000-0000-00009B600000}"/>
    <cellStyle name="Normal 51 2 3 2 2 2 2 3 2" xfId="14156" xr:uid="{00000000-0005-0000-0000-00009C600000}"/>
    <cellStyle name="Normal 51 2 3 2 2 2 2 3 2 2" xfId="37725" xr:uid="{00000000-0005-0000-0000-00009D600000}"/>
    <cellStyle name="Normal 51 2 3 2 2 2 2 3 3" xfId="8268" xr:uid="{00000000-0005-0000-0000-00009E600000}"/>
    <cellStyle name="Normal 51 2 3 2 2 2 2 3 3 2" xfId="31837" xr:uid="{00000000-0005-0000-0000-00009F600000}"/>
    <cellStyle name="Normal 51 2 3 2 2 2 2 3 4" xfId="20044" xr:uid="{00000000-0005-0000-0000-0000A0600000}"/>
    <cellStyle name="Normal 51 2 3 2 2 2 2 3 5" xfId="25949" xr:uid="{00000000-0005-0000-0000-0000A1600000}"/>
    <cellStyle name="Normal 51 2 3 2 2 2 2 4" xfId="3116" xr:uid="{00000000-0005-0000-0000-0000A2600000}"/>
    <cellStyle name="Normal 51 2 3 2 2 2 2 4 2" xfId="14892" xr:uid="{00000000-0005-0000-0000-0000A3600000}"/>
    <cellStyle name="Normal 51 2 3 2 2 2 2 4 2 2" xfId="38461" xr:uid="{00000000-0005-0000-0000-0000A4600000}"/>
    <cellStyle name="Normal 51 2 3 2 2 2 2 4 3" xfId="9004" xr:uid="{00000000-0005-0000-0000-0000A5600000}"/>
    <cellStyle name="Normal 51 2 3 2 2 2 2 4 3 2" xfId="32573" xr:uid="{00000000-0005-0000-0000-0000A6600000}"/>
    <cellStyle name="Normal 51 2 3 2 2 2 2 4 4" xfId="20780" xr:uid="{00000000-0005-0000-0000-0000A7600000}"/>
    <cellStyle name="Normal 51 2 3 2 2 2 2 4 5" xfId="26685" xr:uid="{00000000-0005-0000-0000-0000A8600000}"/>
    <cellStyle name="Normal 51 2 3 2 2 2 2 5" xfId="3852" xr:uid="{00000000-0005-0000-0000-0000A9600000}"/>
    <cellStyle name="Normal 51 2 3 2 2 2 2 5 2" xfId="15628" xr:uid="{00000000-0005-0000-0000-0000AA600000}"/>
    <cellStyle name="Normal 51 2 3 2 2 2 2 5 2 2" xfId="39197" xr:uid="{00000000-0005-0000-0000-0000AB600000}"/>
    <cellStyle name="Normal 51 2 3 2 2 2 2 5 3" xfId="9740" xr:uid="{00000000-0005-0000-0000-0000AC600000}"/>
    <cellStyle name="Normal 51 2 3 2 2 2 2 5 3 2" xfId="33309" xr:uid="{00000000-0005-0000-0000-0000AD600000}"/>
    <cellStyle name="Normal 51 2 3 2 2 2 2 5 4" xfId="21516" xr:uid="{00000000-0005-0000-0000-0000AE600000}"/>
    <cellStyle name="Normal 51 2 3 2 2 2 2 5 5" xfId="27421" xr:uid="{00000000-0005-0000-0000-0000AF600000}"/>
    <cellStyle name="Normal 51 2 3 2 2 2 2 6" xfId="4588" xr:uid="{00000000-0005-0000-0000-0000B0600000}"/>
    <cellStyle name="Normal 51 2 3 2 2 2 2 6 2" xfId="16364" xr:uid="{00000000-0005-0000-0000-0000B1600000}"/>
    <cellStyle name="Normal 51 2 3 2 2 2 2 6 2 2" xfId="39933" xr:uid="{00000000-0005-0000-0000-0000B2600000}"/>
    <cellStyle name="Normal 51 2 3 2 2 2 2 6 3" xfId="10476" xr:uid="{00000000-0005-0000-0000-0000B3600000}"/>
    <cellStyle name="Normal 51 2 3 2 2 2 2 6 3 2" xfId="34045" xr:uid="{00000000-0005-0000-0000-0000B4600000}"/>
    <cellStyle name="Normal 51 2 3 2 2 2 2 6 4" xfId="22252" xr:uid="{00000000-0005-0000-0000-0000B5600000}"/>
    <cellStyle name="Normal 51 2 3 2 2 2 2 6 5" xfId="28157" xr:uid="{00000000-0005-0000-0000-0000B6600000}"/>
    <cellStyle name="Normal 51 2 3 2 2 2 2 7" xfId="5324" xr:uid="{00000000-0005-0000-0000-0000B7600000}"/>
    <cellStyle name="Normal 51 2 3 2 2 2 2 7 2" xfId="17100" xr:uid="{00000000-0005-0000-0000-0000B8600000}"/>
    <cellStyle name="Normal 51 2 3 2 2 2 2 7 2 2" xfId="40669" xr:uid="{00000000-0005-0000-0000-0000B9600000}"/>
    <cellStyle name="Normal 51 2 3 2 2 2 2 7 3" xfId="11212" xr:uid="{00000000-0005-0000-0000-0000BA600000}"/>
    <cellStyle name="Normal 51 2 3 2 2 2 2 7 3 2" xfId="34781" xr:uid="{00000000-0005-0000-0000-0000BB600000}"/>
    <cellStyle name="Normal 51 2 3 2 2 2 2 7 4" xfId="22988" xr:uid="{00000000-0005-0000-0000-0000BC600000}"/>
    <cellStyle name="Normal 51 2 3 2 2 2 2 7 5" xfId="28893" xr:uid="{00000000-0005-0000-0000-0000BD600000}"/>
    <cellStyle name="Normal 51 2 3 2 2 2 2 8" xfId="6060" xr:uid="{00000000-0005-0000-0000-0000BE600000}"/>
    <cellStyle name="Normal 51 2 3 2 2 2 2 8 2" xfId="17836" xr:uid="{00000000-0005-0000-0000-0000BF600000}"/>
    <cellStyle name="Normal 51 2 3 2 2 2 2 8 2 2" xfId="41405" xr:uid="{00000000-0005-0000-0000-0000C0600000}"/>
    <cellStyle name="Normal 51 2 3 2 2 2 2 8 3" xfId="11948" xr:uid="{00000000-0005-0000-0000-0000C1600000}"/>
    <cellStyle name="Normal 51 2 3 2 2 2 2 8 3 2" xfId="35517" xr:uid="{00000000-0005-0000-0000-0000C2600000}"/>
    <cellStyle name="Normal 51 2 3 2 2 2 2 8 4" xfId="23724" xr:uid="{00000000-0005-0000-0000-0000C3600000}"/>
    <cellStyle name="Normal 51 2 3 2 2 2 2 8 5" xfId="29629" xr:uid="{00000000-0005-0000-0000-0000C4600000}"/>
    <cellStyle name="Normal 51 2 3 2 2 2 2 9" xfId="12684" xr:uid="{00000000-0005-0000-0000-0000C5600000}"/>
    <cellStyle name="Normal 51 2 3 2 2 2 2 9 2" xfId="36253" xr:uid="{00000000-0005-0000-0000-0000C6600000}"/>
    <cellStyle name="Normal 51 2 3 2 2 2 3" xfId="1200" xr:uid="{00000000-0005-0000-0000-0000C7600000}"/>
    <cellStyle name="Normal 51 2 3 2 2 2 3 2" xfId="12978" xr:uid="{00000000-0005-0000-0000-0000C8600000}"/>
    <cellStyle name="Normal 51 2 3 2 2 2 3 2 2" xfId="36547" xr:uid="{00000000-0005-0000-0000-0000C9600000}"/>
    <cellStyle name="Normal 51 2 3 2 2 2 3 3" xfId="7090" xr:uid="{00000000-0005-0000-0000-0000CA600000}"/>
    <cellStyle name="Normal 51 2 3 2 2 2 3 3 2" xfId="30659" xr:uid="{00000000-0005-0000-0000-0000CB600000}"/>
    <cellStyle name="Normal 51 2 3 2 2 2 3 4" xfId="18866" xr:uid="{00000000-0005-0000-0000-0000CC600000}"/>
    <cellStyle name="Normal 51 2 3 2 2 2 3 5" xfId="24771" xr:uid="{00000000-0005-0000-0000-0000CD600000}"/>
    <cellStyle name="Normal 51 2 3 2 2 2 4" xfId="1938" xr:uid="{00000000-0005-0000-0000-0000CE600000}"/>
    <cellStyle name="Normal 51 2 3 2 2 2 4 2" xfId="13714" xr:uid="{00000000-0005-0000-0000-0000CF600000}"/>
    <cellStyle name="Normal 51 2 3 2 2 2 4 2 2" xfId="37283" xr:uid="{00000000-0005-0000-0000-0000D0600000}"/>
    <cellStyle name="Normal 51 2 3 2 2 2 4 3" xfId="7826" xr:uid="{00000000-0005-0000-0000-0000D1600000}"/>
    <cellStyle name="Normal 51 2 3 2 2 2 4 3 2" xfId="31395" xr:uid="{00000000-0005-0000-0000-0000D2600000}"/>
    <cellStyle name="Normal 51 2 3 2 2 2 4 4" xfId="19602" xr:uid="{00000000-0005-0000-0000-0000D3600000}"/>
    <cellStyle name="Normal 51 2 3 2 2 2 4 5" xfId="25507" xr:uid="{00000000-0005-0000-0000-0000D4600000}"/>
    <cellStyle name="Normal 51 2 3 2 2 2 5" xfId="2674" xr:uid="{00000000-0005-0000-0000-0000D5600000}"/>
    <cellStyle name="Normal 51 2 3 2 2 2 5 2" xfId="14450" xr:uid="{00000000-0005-0000-0000-0000D6600000}"/>
    <cellStyle name="Normal 51 2 3 2 2 2 5 2 2" xfId="38019" xr:uid="{00000000-0005-0000-0000-0000D7600000}"/>
    <cellStyle name="Normal 51 2 3 2 2 2 5 3" xfId="8562" xr:uid="{00000000-0005-0000-0000-0000D8600000}"/>
    <cellStyle name="Normal 51 2 3 2 2 2 5 3 2" xfId="32131" xr:uid="{00000000-0005-0000-0000-0000D9600000}"/>
    <cellStyle name="Normal 51 2 3 2 2 2 5 4" xfId="20338" xr:uid="{00000000-0005-0000-0000-0000DA600000}"/>
    <cellStyle name="Normal 51 2 3 2 2 2 5 5" xfId="26243" xr:uid="{00000000-0005-0000-0000-0000DB600000}"/>
    <cellStyle name="Normal 51 2 3 2 2 2 6" xfId="3410" xr:uid="{00000000-0005-0000-0000-0000DC600000}"/>
    <cellStyle name="Normal 51 2 3 2 2 2 6 2" xfId="15186" xr:uid="{00000000-0005-0000-0000-0000DD600000}"/>
    <cellStyle name="Normal 51 2 3 2 2 2 6 2 2" xfId="38755" xr:uid="{00000000-0005-0000-0000-0000DE600000}"/>
    <cellStyle name="Normal 51 2 3 2 2 2 6 3" xfId="9298" xr:uid="{00000000-0005-0000-0000-0000DF600000}"/>
    <cellStyle name="Normal 51 2 3 2 2 2 6 3 2" xfId="32867" xr:uid="{00000000-0005-0000-0000-0000E0600000}"/>
    <cellStyle name="Normal 51 2 3 2 2 2 6 4" xfId="21074" xr:uid="{00000000-0005-0000-0000-0000E1600000}"/>
    <cellStyle name="Normal 51 2 3 2 2 2 6 5" xfId="26979" xr:uid="{00000000-0005-0000-0000-0000E2600000}"/>
    <cellStyle name="Normal 51 2 3 2 2 2 7" xfId="4146" xr:uid="{00000000-0005-0000-0000-0000E3600000}"/>
    <cellStyle name="Normal 51 2 3 2 2 2 7 2" xfId="15922" xr:uid="{00000000-0005-0000-0000-0000E4600000}"/>
    <cellStyle name="Normal 51 2 3 2 2 2 7 2 2" xfId="39491" xr:uid="{00000000-0005-0000-0000-0000E5600000}"/>
    <cellStyle name="Normal 51 2 3 2 2 2 7 3" xfId="10034" xr:uid="{00000000-0005-0000-0000-0000E6600000}"/>
    <cellStyle name="Normal 51 2 3 2 2 2 7 3 2" xfId="33603" xr:uid="{00000000-0005-0000-0000-0000E7600000}"/>
    <cellStyle name="Normal 51 2 3 2 2 2 7 4" xfId="21810" xr:uid="{00000000-0005-0000-0000-0000E8600000}"/>
    <cellStyle name="Normal 51 2 3 2 2 2 7 5" xfId="27715" xr:uid="{00000000-0005-0000-0000-0000E9600000}"/>
    <cellStyle name="Normal 51 2 3 2 2 2 8" xfId="4882" xr:uid="{00000000-0005-0000-0000-0000EA600000}"/>
    <cellStyle name="Normal 51 2 3 2 2 2 8 2" xfId="16658" xr:uid="{00000000-0005-0000-0000-0000EB600000}"/>
    <cellStyle name="Normal 51 2 3 2 2 2 8 2 2" xfId="40227" xr:uid="{00000000-0005-0000-0000-0000EC600000}"/>
    <cellStyle name="Normal 51 2 3 2 2 2 8 3" xfId="10770" xr:uid="{00000000-0005-0000-0000-0000ED600000}"/>
    <cellStyle name="Normal 51 2 3 2 2 2 8 3 2" xfId="34339" xr:uid="{00000000-0005-0000-0000-0000EE600000}"/>
    <cellStyle name="Normal 51 2 3 2 2 2 8 4" xfId="22546" xr:uid="{00000000-0005-0000-0000-0000EF600000}"/>
    <cellStyle name="Normal 51 2 3 2 2 2 8 5" xfId="28451" xr:uid="{00000000-0005-0000-0000-0000F0600000}"/>
    <cellStyle name="Normal 51 2 3 2 2 2 9" xfId="5618" xr:uid="{00000000-0005-0000-0000-0000F1600000}"/>
    <cellStyle name="Normal 51 2 3 2 2 2 9 2" xfId="17394" xr:uid="{00000000-0005-0000-0000-0000F2600000}"/>
    <cellStyle name="Normal 51 2 3 2 2 2 9 2 2" xfId="40963" xr:uid="{00000000-0005-0000-0000-0000F3600000}"/>
    <cellStyle name="Normal 51 2 3 2 2 2 9 3" xfId="11506" xr:uid="{00000000-0005-0000-0000-0000F4600000}"/>
    <cellStyle name="Normal 51 2 3 2 2 2 9 3 2" xfId="35075" xr:uid="{00000000-0005-0000-0000-0000F5600000}"/>
    <cellStyle name="Normal 51 2 3 2 2 2 9 4" xfId="23282" xr:uid="{00000000-0005-0000-0000-0000F6600000}"/>
    <cellStyle name="Normal 51 2 3 2 2 2 9 5" xfId="29187" xr:uid="{00000000-0005-0000-0000-0000F7600000}"/>
    <cellStyle name="Normal 51 2 3 2 2 3" xfId="780" xr:uid="{00000000-0005-0000-0000-0000F8600000}"/>
    <cellStyle name="Normal 51 2 3 2 2 3 10" xfId="6694" xr:uid="{00000000-0005-0000-0000-0000F9600000}"/>
    <cellStyle name="Normal 51 2 3 2 2 3 10 2" xfId="30263" xr:uid="{00000000-0005-0000-0000-0000FA600000}"/>
    <cellStyle name="Normal 51 2 3 2 2 3 11" xfId="18470" xr:uid="{00000000-0005-0000-0000-0000FB600000}"/>
    <cellStyle name="Normal 51 2 3 2 2 3 12" xfId="24375" xr:uid="{00000000-0005-0000-0000-0000FC600000}"/>
    <cellStyle name="Normal 51 2 3 2 2 3 13" xfId="42039" xr:uid="{00000000-0005-0000-0000-0000FD600000}"/>
    <cellStyle name="Normal 51 2 3 2 2 3 2" xfId="1541" xr:uid="{00000000-0005-0000-0000-0000FE600000}"/>
    <cellStyle name="Normal 51 2 3 2 2 3 2 2" xfId="13318" xr:uid="{00000000-0005-0000-0000-0000FF600000}"/>
    <cellStyle name="Normal 51 2 3 2 2 3 2 2 2" xfId="36887" xr:uid="{00000000-0005-0000-0000-000000610000}"/>
    <cellStyle name="Normal 51 2 3 2 2 3 2 3" xfId="7430" xr:uid="{00000000-0005-0000-0000-000001610000}"/>
    <cellStyle name="Normal 51 2 3 2 2 3 2 3 2" xfId="30999" xr:uid="{00000000-0005-0000-0000-000002610000}"/>
    <cellStyle name="Normal 51 2 3 2 2 3 2 4" xfId="19206" xr:uid="{00000000-0005-0000-0000-000003610000}"/>
    <cellStyle name="Normal 51 2 3 2 2 3 2 5" xfId="25111" xr:uid="{00000000-0005-0000-0000-000004610000}"/>
    <cellStyle name="Normal 51 2 3 2 2 3 3" xfId="2278" xr:uid="{00000000-0005-0000-0000-000005610000}"/>
    <cellStyle name="Normal 51 2 3 2 2 3 3 2" xfId="14054" xr:uid="{00000000-0005-0000-0000-000006610000}"/>
    <cellStyle name="Normal 51 2 3 2 2 3 3 2 2" xfId="37623" xr:uid="{00000000-0005-0000-0000-000007610000}"/>
    <cellStyle name="Normal 51 2 3 2 2 3 3 3" xfId="8166" xr:uid="{00000000-0005-0000-0000-000008610000}"/>
    <cellStyle name="Normal 51 2 3 2 2 3 3 3 2" xfId="31735" xr:uid="{00000000-0005-0000-0000-000009610000}"/>
    <cellStyle name="Normal 51 2 3 2 2 3 3 4" xfId="19942" xr:uid="{00000000-0005-0000-0000-00000A610000}"/>
    <cellStyle name="Normal 51 2 3 2 2 3 3 5" xfId="25847" xr:uid="{00000000-0005-0000-0000-00000B610000}"/>
    <cellStyle name="Normal 51 2 3 2 2 3 4" xfId="3014" xr:uid="{00000000-0005-0000-0000-00000C610000}"/>
    <cellStyle name="Normal 51 2 3 2 2 3 4 2" xfId="14790" xr:uid="{00000000-0005-0000-0000-00000D610000}"/>
    <cellStyle name="Normal 51 2 3 2 2 3 4 2 2" xfId="38359" xr:uid="{00000000-0005-0000-0000-00000E610000}"/>
    <cellStyle name="Normal 51 2 3 2 2 3 4 3" xfId="8902" xr:uid="{00000000-0005-0000-0000-00000F610000}"/>
    <cellStyle name="Normal 51 2 3 2 2 3 4 3 2" xfId="32471" xr:uid="{00000000-0005-0000-0000-000010610000}"/>
    <cellStyle name="Normal 51 2 3 2 2 3 4 4" xfId="20678" xr:uid="{00000000-0005-0000-0000-000011610000}"/>
    <cellStyle name="Normal 51 2 3 2 2 3 4 5" xfId="26583" xr:uid="{00000000-0005-0000-0000-000012610000}"/>
    <cellStyle name="Normal 51 2 3 2 2 3 5" xfId="3750" xr:uid="{00000000-0005-0000-0000-000013610000}"/>
    <cellStyle name="Normal 51 2 3 2 2 3 5 2" xfId="15526" xr:uid="{00000000-0005-0000-0000-000014610000}"/>
    <cellStyle name="Normal 51 2 3 2 2 3 5 2 2" xfId="39095" xr:uid="{00000000-0005-0000-0000-000015610000}"/>
    <cellStyle name="Normal 51 2 3 2 2 3 5 3" xfId="9638" xr:uid="{00000000-0005-0000-0000-000016610000}"/>
    <cellStyle name="Normal 51 2 3 2 2 3 5 3 2" xfId="33207" xr:uid="{00000000-0005-0000-0000-000017610000}"/>
    <cellStyle name="Normal 51 2 3 2 2 3 5 4" xfId="21414" xr:uid="{00000000-0005-0000-0000-000018610000}"/>
    <cellStyle name="Normal 51 2 3 2 2 3 5 5" xfId="27319" xr:uid="{00000000-0005-0000-0000-000019610000}"/>
    <cellStyle name="Normal 51 2 3 2 2 3 6" xfId="4486" xr:uid="{00000000-0005-0000-0000-00001A610000}"/>
    <cellStyle name="Normal 51 2 3 2 2 3 6 2" xfId="16262" xr:uid="{00000000-0005-0000-0000-00001B610000}"/>
    <cellStyle name="Normal 51 2 3 2 2 3 6 2 2" xfId="39831" xr:uid="{00000000-0005-0000-0000-00001C610000}"/>
    <cellStyle name="Normal 51 2 3 2 2 3 6 3" xfId="10374" xr:uid="{00000000-0005-0000-0000-00001D610000}"/>
    <cellStyle name="Normal 51 2 3 2 2 3 6 3 2" xfId="33943" xr:uid="{00000000-0005-0000-0000-00001E610000}"/>
    <cellStyle name="Normal 51 2 3 2 2 3 6 4" xfId="22150" xr:uid="{00000000-0005-0000-0000-00001F610000}"/>
    <cellStyle name="Normal 51 2 3 2 2 3 6 5" xfId="28055" xr:uid="{00000000-0005-0000-0000-000020610000}"/>
    <cellStyle name="Normal 51 2 3 2 2 3 7" xfId="5222" xr:uid="{00000000-0005-0000-0000-000021610000}"/>
    <cellStyle name="Normal 51 2 3 2 2 3 7 2" xfId="16998" xr:uid="{00000000-0005-0000-0000-000022610000}"/>
    <cellStyle name="Normal 51 2 3 2 2 3 7 2 2" xfId="40567" xr:uid="{00000000-0005-0000-0000-000023610000}"/>
    <cellStyle name="Normal 51 2 3 2 2 3 7 3" xfId="11110" xr:uid="{00000000-0005-0000-0000-000024610000}"/>
    <cellStyle name="Normal 51 2 3 2 2 3 7 3 2" xfId="34679" xr:uid="{00000000-0005-0000-0000-000025610000}"/>
    <cellStyle name="Normal 51 2 3 2 2 3 7 4" xfId="22886" xr:uid="{00000000-0005-0000-0000-000026610000}"/>
    <cellStyle name="Normal 51 2 3 2 2 3 7 5" xfId="28791" xr:uid="{00000000-0005-0000-0000-000027610000}"/>
    <cellStyle name="Normal 51 2 3 2 2 3 8" xfId="5958" xr:uid="{00000000-0005-0000-0000-000028610000}"/>
    <cellStyle name="Normal 51 2 3 2 2 3 8 2" xfId="17734" xr:uid="{00000000-0005-0000-0000-000029610000}"/>
    <cellStyle name="Normal 51 2 3 2 2 3 8 2 2" xfId="41303" xr:uid="{00000000-0005-0000-0000-00002A610000}"/>
    <cellStyle name="Normal 51 2 3 2 2 3 8 3" xfId="11846" xr:uid="{00000000-0005-0000-0000-00002B610000}"/>
    <cellStyle name="Normal 51 2 3 2 2 3 8 3 2" xfId="35415" xr:uid="{00000000-0005-0000-0000-00002C610000}"/>
    <cellStyle name="Normal 51 2 3 2 2 3 8 4" xfId="23622" xr:uid="{00000000-0005-0000-0000-00002D610000}"/>
    <cellStyle name="Normal 51 2 3 2 2 3 8 5" xfId="29527" xr:uid="{00000000-0005-0000-0000-00002E610000}"/>
    <cellStyle name="Normal 51 2 3 2 2 3 9" xfId="12582" xr:uid="{00000000-0005-0000-0000-00002F610000}"/>
    <cellStyle name="Normal 51 2 3 2 2 3 9 2" xfId="36151" xr:uid="{00000000-0005-0000-0000-000030610000}"/>
    <cellStyle name="Normal 51 2 3 2 2 4" xfId="589" xr:uid="{00000000-0005-0000-0000-000031610000}"/>
    <cellStyle name="Normal 51 2 3 2 2 4 10" xfId="6503" xr:uid="{00000000-0005-0000-0000-000032610000}"/>
    <cellStyle name="Normal 51 2 3 2 2 4 10 2" xfId="30072" xr:uid="{00000000-0005-0000-0000-000033610000}"/>
    <cellStyle name="Normal 51 2 3 2 2 4 11" xfId="18279" xr:uid="{00000000-0005-0000-0000-000034610000}"/>
    <cellStyle name="Normal 51 2 3 2 2 4 12" xfId="24184" xr:uid="{00000000-0005-0000-0000-000035610000}"/>
    <cellStyle name="Normal 51 2 3 2 2 4 13" xfId="41848" xr:uid="{00000000-0005-0000-0000-000036610000}"/>
    <cellStyle name="Normal 51 2 3 2 2 4 2" xfId="1350" xr:uid="{00000000-0005-0000-0000-000037610000}"/>
    <cellStyle name="Normal 51 2 3 2 2 4 2 2" xfId="13127" xr:uid="{00000000-0005-0000-0000-000038610000}"/>
    <cellStyle name="Normal 51 2 3 2 2 4 2 2 2" xfId="36696" xr:uid="{00000000-0005-0000-0000-000039610000}"/>
    <cellStyle name="Normal 51 2 3 2 2 4 2 3" xfId="7239" xr:uid="{00000000-0005-0000-0000-00003A610000}"/>
    <cellStyle name="Normal 51 2 3 2 2 4 2 3 2" xfId="30808" xr:uid="{00000000-0005-0000-0000-00003B610000}"/>
    <cellStyle name="Normal 51 2 3 2 2 4 2 4" xfId="19015" xr:uid="{00000000-0005-0000-0000-00003C610000}"/>
    <cellStyle name="Normal 51 2 3 2 2 4 2 5" xfId="24920" xr:uid="{00000000-0005-0000-0000-00003D610000}"/>
    <cellStyle name="Normal 51 2 3 2 2 4 3" xfId="2087" xr:uid="{00000000-0005-0000-0000-00003E610000}"/>
    <cellStyle name="Normal 51 2 3 2 2 4 3 2" xfId="13863" xr:uid="{00000000-0005-0000-0000-00003F610000}"/>
    <cellStyle name="Normal 51 2 3 2 2 4 3 2 2" xfId="37432" xr:uid="{00000000-0005-0000-0000-000040610000}"/>
    <cellStyle name="Normal 51 2 3 2 2 4 3 3" xfId="7975" xr:uid="{00000000-0005-0000-0000-000041610000}"/>
    <cellStyle name="Normal 51 2 3 2 2 4 3 3 2" xfId="31544" xr:uid="{00000000-0005-0000-0000-000042610000}"/>
    <cellStyle name="Normal 51 2 3 2 2 4 3 4" xfId="19751" xr:uid="{00000000-0005-0000-0000-000043610000}"/>
    <cellStyle name="Normal 51 2 3 2 2 4 3 5" xfId="25656" xr:uid="{00000000-0005-0000-0000-000044610000}"/>
    <cellStyle name="Normal 51 2 3 2 2 4 4" xfId="2823" xr:uid="{00000000-0005-0000-0000-000045610000}"/>
    <cellStyle name="Normal 51 2 3 2 2 4 4 2" xfId="14599" xr:uid="{00000000-0005-0000-0000-000046610000}"/>
    <cellStyle name="Normal 51 2 3 2 2 4 4 2 2" xfId="38168" xr:uid="{00000000-0005-0000-0000-000047610000}"/>
    <cellStyle name="Normal 51 2 3 2 2 4 4 3" xfId="8711" xr:uid="{00000000-0005-0000-0000-000048610000}"/>
    <cellStyle name="Normal 51 2 3 2 2 4 4 3 2" xfId="32280" xr:uid="{00000000-0005-0000-0000-000049610000}"/>
    <cellStyle name="Normal 51 2 3 2 2 4 4 4" xfId="20487" xr:uid="{00000000-0005-0000-0000-00004A610000}"/>
    <cellStyle name="Normal 51 2 3 2 2 4 4 5" xfId="26392" xr:uid="{00000000-0005-0000-0000-00004B610000}"/>
    <cellStyle name="Normal 51 2 3 2 2 4 5" xfId="3559" xr:uid="{00000000-0005-0000-0000-00004C610000}"/>
    <cellStyle name="Normal 51 2 3 2 2 4 5 2" xfId="15335" xr:uid="{00000000-0005-0000-0000-00004D610000}"/>
    <cellStyle name="Normal 51 2 3 2 2 4 5 2 2" xfId="38904" xr:uid="{00000000-0005-0000-0000-00004E610000}"/>
    <cellStyle name="Normal 51 2 3 2 2 4 5 3" xfId="9447" xr:uid="{00000000-0005-0000-0000-00004F610000}"/>
    <cellStyle name="Normal 51 2 3 2 2 4 5 3 2" xfId="33016" xr:uid="{00000000-0005-0000-0000-000050610000}"/>
    <cellStyle name="Normal 51 2 3 2 2 4 5 4" xfId="21223" xr:uid="{00000000-0005-0000-0000-000051610000}"/>
    <cellStyle name="Normal 51 2 3 2 2 4 5 5" xfId="27128" xr:uid="{00000000-0005-0000-0000-000052610000}"/>
    <cellStyle name="Normal 51 2 3 2 2 4 6" xfId="4295" xr:uid="{00000000-0005-0000-0000-000053610000}"/>
    <cellStyle name="Normal 51 2 3 2 2 4 6 2" xfId="16071" xr:uid="{00000000-0005-0000-0000-000054610000}"/>
    <cellStyle name="Normal 51 2 3 2 2 4 6 2 2" xfId="39640" xr:uid="{00000000-0005-0000-0000-000055610000}"/>
    <cellStyle name="Normal 51 2 3 2 2 4 6 3" xfId="10183" xr:uid="{00000000-0005-0000-0000-000056610000}"/>
    <cellStyle name="Normal 51 2 3 2 2 4 6 3 2" xfId="33752" xr:uid="{00000000-0005-0000-0000-000057610000}"/>
    <cellStyle name="Normal 51 2 3 2 2 4 6 4" xfId="21959" xr:uid="{00000000-0005-0000-0000-000058610000}"/>
    <cellStyle name="Normal 51 2 3 2 2 4 6 5" xfId="27864" xr:uid="{00000000-0005-0000-0000-000059610000}"/>
    <cellStyle name="Normal 51 2 3 2 2 4 7" xfId="5031" xr:uid="{00000000-0005-0000-0000-00005A610000}"/>
    <cellStyle name="Normal 51 2 3 2 2 4 7 2" xfId="16807" xr:uid="{00000000-0005-0000-0000-00005B610000}"/>
    <cellStyle name="Normal 51 2 3 2 2 4 7 2 2" xfId="40376" xr:uid="{00000000-0005-0000-0000-00005C610000}"/>
    <cellStyle name="Normal 51 2 3 2 2 4 7 3" xfId="10919" xr:uid="{00000000-0005-0000-0000-00005D610000}"/>
    <cellStyle name="Normal 51 2 3 2 2 4 7 3 2" xfId="34488" xr:uid="{00000000-0005-0000-0000-00005E610000}"/>
    <cellStyle name="Normal 51 2 3 2 2 4 7 4" xfId="22695" xr:uid="{00000000-0005-0000-0000-00005F610000}"/>
    <cellStyle name="Normal 51 2 3 2 2 4 7 5" xfId="28600" xr:uid="{00000000-0005-0000-0000-000060610000}"/>
    <cellStyle name="Normal 51 2 3 2 2 4 8" xfId="5767" xr:uid="{00000000-0005-0000-0000-000061610000}"/>
    <cellStyle name="Normal 51 2 3 2 2 4 8 2" xfId="17543" xr:uid="{00000000-0005-0000-0000-000062610000}"/>
    <cellStyle name="Normal 51 2 3 2 2 4 8 2 2" xfId="41112" xr:uid="{00000000-0005-0000-0000-000063610000}"/>
    <cellStyle name="Normal 51 2 3 2 2 4 8 3" xfId="11655" xr:uid="{00000000-0005-0000-0000-000064610000}"/>
    <cellStyle name="Normal 51 2 3 2 2 4 8 3 2" xfId="35224" xr:uid="{00000000-0005-0000-0000-000065610000}"/>
    <cellStyle name="Normal 51 2 3 2 2 4 8 4" xfId="23431" xr:uid="{00000000-0005-0000-0000-000066610000}"/>
    <cellStyle name="Normal 51 2 3 2 2 4 8 5" xfId="29336" xr:uid="{00000000-0005-0000-0000-000067610000}"/>
    <cellStyle name="Normal 51 2 3 2 2 4 9" xfId="12391" xr:uid="{00000000-0005-0000-0000-000068610000}"/>
    <cellStyle name="Normal 51 2 3 2 2 4 9 2" xfId="35960" xr:uid="{00000000-0005-0000-0000-000069610000}"/>
    <cellStyle name="Normal 51 2 3 2 2 5" xfId="1097" xr:uid="{00000000-0005-0000-0000-00006A610000}"/>
    <cellStyle name="Normal 51 2 3 2 2 5 2" xfId="12876" xr:uid="{00000000-0005-0000-0000-00006B610000}"/>
    <cellStyle name="Normal 51 2 3 2 2 5 2 2" xfId="36445" xr:uid="{00000000-0005-0000-0000-00006C610000}"/>
    <cellStyle name="Normal 51 2 3 2 2 5 3" xfId="6988" xr:uid="{00000000-0005-0000-0000-00006D610000}"/>
    <cellStyle name="Normal 51 2 3 2 2 5 3 2" xfId="30557" xr:uid="{00000000-0005-0000-0000-00006E610000}"/>
    <cellStyle name="Normal 51 2 3 2 2 5 4" xfId="18764" xr:uid="{00000000-0005-0000-0000-00006F610000}"/>
    <cellStyle name="Normal 51 2 3 2 2 5 5" xfId="24669" xr:uid="{00000000-0005-0000-0000-000070610000}"/>
    <cellStyle name="Normal 51 2 3 2 2 6" xfId="1836" xr:uid="{00000000-0005-0000-0000-000071610000}"/>
    <cellStyle name="Normal 51 2 3 2 2 6 2" xfId="13612" xr:uid="{00000000-0005-0000-0000-000072610000}"/>
    <cellStyle name="Normal 51 2 3 2 2 6 2 2" xfId="37181" xr:uid="{00000000-0005-0000-0000-000073610000}"/>
    <cellStyle name="Normal 51 2 3 2 2 6 3" xfId="7724" xr:uid="{00000000-0005-0000-0000-000074610000}"/>
    <cellStyle name="Normal 51 2 3 2 2 6 3 2" xfId="31293" xr:uid="{00000000-0005-0000-0000-000075610000}"/>
    <cellStyle name="Normal 51 2 3 2 2 6 4" xfId="19500" xr:uid="{00000000-0005-0000-0000-000076610000}"/>
    <cellStyle name="Normal 51 2 3 2 2 6 5" xfId="25405" xr:uid="{00000000-0005-0000-0000-000077610000}"/>
    <cellStyle name="Normal 51 2 3 2 2 7" xfId="2572" xr:uid="{00000000-0005-0000-0000-000078610000}"/>
    <cellStyle name="Normal 51 2 3 2 2 7 2" xfId="14348" xr:uid="{00000000-0005-0000-0000-000079610000}"/>
    <cellStyle name="Normal 51 2 3 2 2 7 2 2" xfId="37917" xr:uid="{00000000-0005-0000-0000-00007A610000}"/>
    <cellStyle name="Normal 51 2 3 2 2 7 3" xfId="8460" xr:uid="{00000000-0005-0000-0000-00007B610000}"/>
    <cellStyle name="Normal 51 2 3 2 2 7 3 2" xfId="32029" xr:uid="{00000000-0005-0000-0000-00007C610000}"/>
    <cellStyle name="Normal 51 2 3 2 2 7 4" xfId="20236" xr:uid="{00000000-0005-0000-0000-00007D610000}"/>
    <cellStyle name="Normal 51 2 3 2 2 7 5" xfId="26141" xr:uid="{00000000-0005-0000-0000-00007E610000}"/>
    <cellStyle name="Normal 51 2 3 2 2 8" xfId="3308" xr:uid="{00000000-0005-0000-0000-00007F610000}"/>
    <cellStyle name="Normal 51 2 3 2 2 8 2" xfId="15084" xr:uid="{00000000-0005-0000-0000-000080610000}"/>
    <cellStyle name="Normal 51 2 3 2 2 8 2 2" xfId="38653" xr:uid="{00000000-0005-0000-0000-000081610000}"/>
    <cellStyle name="Normal 51 2 3 2 2 8 3" xfId="9196" xr:uid="{00000000-0005-0000-0000-000082610000}"/>
    <cellStyle name="Normal 51 2 3 2 2 8 3 2" xfId="32765" xr:uid="{00000000-0005-0000-0000-000083610000}"/>
    <cellStyle name="Normal 51 2 3 2 2 8 4" xfId="20972" xr:uid="{00000000-0005-0000-0000-000084610000}"/>
    <cellStyle name="Normal 51 2 3 2 2 8 5" xfId="26877" xr:uid="{00000000-0005-0000-0000-000085610000}"/>
    <cellStyle name="Normal 51 2 3 2 2 9" xfId="4044" xr:uid="{00000000-0005-0000-0000-000086610000}"/>
    <cellStyle name="Normal 51 2 3 2 2 9 2" xfId="15820" xr:uid="{00000000-0005-0000-0000-000087610000}"/>
    <cellStyle name="Normal 51 2 3 2 2 9 2 2" xfId="39389" xr:uid="{00000000-0005-0000-0000-000088610000}"/>
    <cellStyle name="Normal 51 2 3 2 2 9 3" xfId="9932" xr:uid="{00000000-0005-0000-0000-000089610000}"/>
    <cellStyle name="Normal 51 2 3 2 2 9 3 2" xfId="33501" xr:uid="{00000000-0005-0000-0000-00008A610000}"/>
    <cellStyle name="Normal 51 2 3 2 2 9 4" xfId="21708" xr:uid="{00000000-0005-0000-0000-00008B610000}"/>
    <cellStyle name="Normal 51 2 3 2 2 9 5" xfId="27613" xr:uid="{00000000-0005-0000-0000-00008C610000}"/>
    <cellStyle name="Normal 51 2 3 2 3" xfId="276" xr:uid="{00000000-0005-0000-0000-00008D610000}"/>
    <cellStyle name="Normal 51 2 3 2 3 10" xfId="4732" xr:uid="{00000000-0005-0000-0000-00008E610000}"/>
    <cellStyle name="Normal 51 2 3 2 3 10 2" xfId="16508" xr:uid="{00000000-0005-0000-0000-00008F610000}"/>
    <cellStyle name="Normal 51 2 3 2 3 10 2 2" xfId="40077" xr:uid="{00000000-0005-0000-0000-000090610000}"/>
    <cellStyle name="Normal 51 2 3 2 3 10 3" xfId="10620" xr:uid="{00000000-0005-0000-0000-000091610000}"/>
    <cellStyle name="Normal 51 2 3 2 3 10 3 2" xfId="34189" xr:uid="{00000000-0005-0000-0000-000092610000}"/>
    <cellStyle name="Normal 51 2 3 2 3 10 4" xfId="22396" xr:uid="{00000000-0005-0000-0000-000093610000}"/>
    <cellStyle name="Normal 51 2 3 2 3 10 5" xfId="28301" xr:uid="{00000000-0005-0000-0000-000094610000}"/>
    <cellStyle name="Normal 51 2 3 2 3 11" xfId="5468" xr:uid="{00000000-0005-0000-0000-000095610000}"/>
    <cellStyle name="Normal 51 2 3 2 3 11 2" xfId="17244" xr:uid="{00000000-0005-0000-0000-000096610000}"/>
    <cellStyle name="Normal 51 2 3 2 3 11 2 2" xfId="40813" xr:uid="{00000000-0005-0000-0000-000097610000}"/>
    <cellStyle name="Normal 51 2 3 2 3 11 3" xfId="11356" xr:uid="{00000000-0005-0000-0000-000098610000}"/>
    <cellStyle name="Normal 51 2 3 2 3 11 3 2" xfId="34925" xr:uid="{00000000-0005-0000-0000-000099610000}"/>
    <cellStyle name="Normal 51 2 3 2 3 11 4" xfId="23132" xr:uid="{00000000-0005-0000-0000-00009A610000}"/>
    <cellStyle name="Normal 51 2 3 2 3 11 5" xfId="29037" xr:uid="{00000000-0005-0000-0000-00009B610000}"/>
    <cellStyle name="Normal 51 2 3 2 3 12" xfId="12092" xr:uid="{00000000-0005-0000-0000-00009C610000}"/>
    <cellStyle name="Normal 51 2 3 2 3 12 2" xfId="35661" xr:uid="{00000000-0005-0000-0000-00009D610000}"/>
    <cellStyle name="Normal 51 2 3 2 3 13" xfId="6204" xr:uid="{00000000-0005-0000-0000-00009E610000}"/>
    <cellStyle name="Normal 51 2 3 2 3 13 2" xfId="29773" xr:uid="{00000000-0005-0000-0000-00009F610000}"/>
    <cellStyle name="Normal 51 2 3 2 3 14" xfId="17980" xr:uid="{00000000-0005-0000-0000-0000A0610000}"/>
    <cellStyle name="Normal 51 2 3 2 3 15" xfId="23885" xr:uid="{00000000-0005-0000-0000-0000A1610000}"/>
    <cellStyle name="Normal 51 2 3 2 3 16" xfId="41549" xr:uid="{00000000-0005-0000-0000-0000A2610000}"/>
    <cellStyle name="Normal 51 2 3 2 3 2" xfId="439" xr:uid="{00000000-0005-0000-0000-0000A3610000}"/>
    <cellStyle name="Normal 51 2 3 2 3 2 10" xfId="12243" xr:uid="{00000000-0005-0000-0000-0000A4610000}"/>
    <cellStyle name="Normal 51 2 3 2 3 2 10 2" xfId="35812" xr:uid="{00000000-0005-0000-0000-0000A5610000}"/>
    <cellStyle name="Normal 51 2 3 2 3 2 11" xfId="6355" xr:uid="{00000000-0005-0000-0000-0000A6610000}"/>
    <cellStyle name="Normal 51 2 3 2 3 2 11 2" xfId="29924" xr:uid="{00000000-0005-0000-0000-0000A7610000}"/>
    <cellStyle name="Normal 51 2 3 2 3 2 12" xfId="18131" xr:uid="{00000000-0005-0000-0000-0000A8610000}"/>
    <cellStyle name="Normal 51 2 3 2 3 2 13" xfId="24036" xr:uid="{00000000-0005-0000-0000-0000A9610000}"/>
    <cellStyle name="Normal 51 2 3 2 3 2 14" xfId="41700" xr:uid="{00000000-0005-0000-0000-0000AA610000}"/>
    <cellStyle name="Normal 51 2 3 2 3 2 2" xfId="884" xr:uid="{00000000-0005-0000-0000-0000AB610000}"/>
    <cellStyle name="Normal 51 2 3 2 3 2 2 10" xfId="6797" xr:uid="{00000000-0005-0000-0000-0000AC610000}"/>
    <cellStyle name="Normal 51 2 3 2 3 2 2 10 2" xfId="30366" xr:uid="{00000000-0005-0000-0000-0000AD610000}"/>
    <cellStyle name="Normal 51 2 3 2 3 2 2 11" xfId="18573" xr:uid="{00000000-0005-0000-0000-0000AE610000}"/>
    <cellStyle name="Normal 51 2 3 2 3 2 2 12" xfId="24478" xr:uid="{00000000-0005-0000-0000-0000AF610000}"/>
    <cellStyle name="Normal 51 2 3 2 3 2 2 13" xfId="42142" xr:uid="{00000000-0005-0000-0000-0000B0610000}"/>
    <cellStyle name="Normal 51 2 3 2 3 2 2 2" xfId="1644" xr:uid="{00000000-0005-0000-0000-0000B1610000}"/>
    <cellStyle name="Normal 51 2 3 2 3 2 2 2 2" xfId="13421" xr:uid="{00000000-0005-0000-0000-0000B2610000}"/>
    <cellStyle name="Normal 51 2 3 2 3 2 2 2 2 2" xfId="36990" xr:uid="{00000000-0005-0000-0000-0000B3610000}"/>
    <cellStyle name="Normal 51 2 3 2 3 2 2 2 3" xfId="7533" xr:uid="{00000000-0005-0000-0000-0000B4610000}"/>
    <cellStyle name="Normal 51 2 3 2 3 2 2 2 3 2" xfId="31102" xr:uid="{00000000-0005-0000-0000-0000B5610000}"/>
    <cellStyle name="Normal 51 2 3 2 3 2 2 2 4" xfId="19309" xr:uid="{00000000-0005-0000-0000-0000B6610000}"/>
    <cellStyle name="Normal 51 2 3 2 3 2 2 2 5" xfId="25214" xr:uid="{00000000-0005-0000-0000-0000B7610000}"/>
    <cellStyle name="Normal 51 2 3 2 3 2 2 3" xfId="2381" xr:uid="{00000000-0005-0000-0000-0000B8610000}"/>
    <cellStyle name="Normal 51 2 3 2 3 2 2 3 2" xfId="14157" xr:uid="{00000000-0005-0000-0000-0000B9610000}"/>
    <cellStyle name="Normal 51 2 3 2 3 2 2 3 2 2" xfId="37726" xr:uid="{00000000-0005-0000-0000-0000BA610000}"/>
    <cellStyle name="Normal 51 2 3 2 3 2 2 3 3" xfId="8269" xr:uid="{00000000-0005-0000-0000-0000BB610000}"/>
    <cellStyle name="Normal 51 2 3 2 3 2 2 3 3 2" xfId="31838" xr:uid="{00000000-0005-0000-0000-0000BC610000}"/>
    <cellStyle name="Normal 51 2 3 2 3 2 2 3 4" xfId="20045" xr:uid="{00000000-0005-0000-0000-0000BD610000}"/>
    <cellStyle name="Normal 51 2 3 2 3 2 2 3 5" xfId="25950" xr:uid="{00000000-0005-0000-0000-0000BE610000}"/>
    <cellStyle name="Normal 51 2 3 2 3 2 2 4" xfId="3117" xr:uid="{00000000-0005-0000-0000-0000BF610000}"/>
    <cellStyle name="Normal 51 2 3 2 3 2 2 4 2" xfId="14893" xr:uid="{00000000-0005-0000-0000-0000C0610000}"/>
    <cellStyle name="Normal 51 2 3 2 3 2 2 4 2 2" xfId="38462" xr:uid="{00000000-0005-0000-0000-0000C1610000}"/>
    <cellStyle name="Normal 51 2 3 2 3 2 2 4 3" xfId="9005" xr:uid="{00000000-0005-0000-0000-0000C2610000}"/>
    <cellStyle name="Normal 51 2 3 2 3 2 2 4 3 2" xfId="32574" xr:uid="{00000000-0005-0000-0000-0000C3610000}"/>
    <cellStyle name="Normal 51 2 3 2 3 2 2 4 4" xfId="20781" xr:uid="{00000000-0005-0000-0000-0000C4610000}"/>
    <cellStyle name="Normal 51 2 3 2 3 2 2 4 5" xfId="26686" xr:uid="{00000000-0005-0000-0000-0000C5610000}"/>
    <cellStyle name="Normal 51 2 3 2 3 2 2 5" xfId="3853" xr:uid="{00000000-0005-0000-0000-0000C6610000}"/>
    <cellStyle name="Normal 51 2 3 2 3 2 2 5 2" xfId="15629" xr:uid="{00000000-0005-0000-0000-0000C7610000}"/>
    <cellStyle name="Normal 51 2 3 2 3 2 2 5 2 2" xfId="39198" xr:uid="{00000000-0005-0000-0000-0000C8610000}"/>
    <cellStyle name="Normal 51 2 3 2 3 2 2 5 3" xfId="9741" xr:uid="{00000000-0005-0000-0000-0000C9610000}"/>
    <cellStyle name="Normal 51 2 3 2 3 2 2 5 3 2" xfId="33310" xr:uid="{00000000-0005-0000-0000-0000CA610000}"/>
    <cellStyle name="Normal 51 2 3 2 3 2 2 5 4" xfId="21517" xr:uid="{00000000-0005-0000-0000-0000CB610000}"/>
    <cellStyle name="Normal 51 2 3 2 3 2 2 5 5" xfId="27422" xr:uid="{00000000-0005-0000-0000-0000CC610000}"/>
    <cellStyle name="Normal 51 2 3 2 3 2 2 6" xfId="4589" xr:uid="{00000000-0005-0000-0000-0000CD610000}"/>
    <cellStyle name="Normal 51 2 3 2 3 2 2 6 2" xfId="16365" xr:uid="{00000000-0005-0000-0000-0000CE610000}"/>
    <cellStyle name="Normal 51 2 3 2 3 2 2 6 2 2" xfId="39934" xr:uid="{00000000-0005-0000-0000-0000CF610000}"/>
    <cellStyle name="Normal 51 2 3 2 3 2 2 6 3" xfId="10477" xr:uid="{00000000-0005-0000-0000-0000D0610000}"/>
    <cellStyle name="Normal 51 2 3 2 3 2 2 6 3 2" xfId="34046" xr:uid="{00000000-0005-0000-0000-0000D1610000}"/>
    <cellStyle name="Normal 51 2 3 2 3 2 2 6 4" xfId="22253" xr:uid="{00000000-0005-0000-0000-0000D2610000}"/>
    <cellStyle name="Normal 51 2 3 2 3 2 2 6 5" xfId="28158" xr:uid="{00000000-0005-0000-0000-0000D3610000}"/>
    <cellStyle name="Normal 51 2 3 2 3 2 2 7" xfId="5325" xr:uid="{00000000-0005-0000-0000-0000D4610000}"/>
    <cellStyle name="Normal 51 2 3 2 3 2 2 7 2" xfId="17101" xr:uid="{00000000-0005-0000-0000-0000D5610000}"/>
    <cellStyle name="Normal 51 2 3 2 3 2 2 7 2 2" xfId="40670" xr:uid="{00000000-0005-0000-0000-0000D6610000}"/>
    <cellStyle name="Normal 51 2 3 2 3 2 2 7 3" xfId="11213" xr:uid="{00000000-0005-0000-0000-0000D7610000}"/>
    <cellStyle name="Normal 51 2 3 2 3 2 2 7 3 2" xfId="34782" xr:uid="{00000000-0005-0000-0000-0000D8610000}"/>
    <cellStyle name="Normal 51 2 3 2 3 2 2 7 4" xfId="22989" xr:uid="{00000000-0005-0000-0000-0000D9610000}"/>
    <cellStyle name="Normal 51 2 3 2 3 2 2 7 5" xfId="28894" xr:uid="{00000000-0005-0000-0000-0000DA610000}"/>
    <cellStyle name="Normal 51 2 3 2 3 2 2 8" xfId="6061" xr:uid="{00000000-0005-0000-0000-0000DB610000}"/>
    <cellStyle name="Normal 51 2 3 2 3 2 2 8 2" xfId="17837" xr:uid="{00000000-0005-0000-0000-0000DC610000}"/>
    <cellStyle name="Normal 51 2 3 2 3 2 2 8 2 2" xfId="41406" xr:uid="{00000000-0005-0000-0000-0000DD610000}"/>
    <cellStyle name="Normal 51 2 3 2 3 2 2 8 3" xfId="11949" xr:uid="{00000000-0005-0000-0000-0000DE610000}"/>
    <cellStyle name="Normal 51 2 3 2 3 2 2 8 3 2" xfId="35518" xr:uid="{00000000-0005-0000-0000-0000DF610000}"/>
    <cellStyle name="Normal 51 2 3 2 3 2 2 8 4" xfId="23725" xr:uid="{00000000-0005-0000-0000-0000E0610000}"/>
    <cellStyle name="Normal 51 2 3 2 3 2 2 8 5" xfId="29630" xr:uid="{00000000-0005-0000-0000-0000E1610000}"/>
    <cellStyle name="Normal 51 2 3 2 3 2 2 9" xfId="12685" xr:uid="{00000000-0005-0000-0000-0000E2610000}"/>
    <cellStyle name="Normal 51 2 3 2 3 2 2 9 2" xfId="36254" xr:uid="{00000000-0005-0000-0000-0000E3610000}"/>
    <cellStyle name="Normal 51 2 3 2 3 2 3" xfId="1201" xr:uid="{00000000-0005-0000-0000-0000E4610000}"/>
    <cellStyle name="Normal 51 2 3 2 3 2 3 2" xfId="12979" xr:uid="{00000000-0005-0000-0000-0000E5610000}"/>
    <cellStyle name="Normal 51 2 3 2 3 2 3 2 2" xfId="36548" xr:uid="{00000000-0005-0000-0000-0000E6610000}"/>
    <cellStyle name="Normal 51 2 3 2 3 2 3 3" xfId="7091" xr:uid="{00000000-0005-0000-0000-0000E7610000}"/>
    <cellStyle name="Normal 51 2 3 2 3 2 3 3 2" xfId="30660" xr:uid="{00000000-0005-0000-0000-0000E8610000}"/>
    <cellStyle name="Normal 51 2 3 2 3 2 3 4" xfId="18867" xr:uid="{00000000-0005-0000-0000-0000E9610000}"/>
    <cellStyle name="Normal 51 2 3 2 3 2 3 5" xfId="24772" xr:uid="{00000000-0005-0000-0000-0000EA610000}"/>
    <cellStyle name="Normal 51 2 3 2 3 2 4" xfId="1939" xr:uid="{00000000-0005-0000-0000-0000EB610000}"/>
    <cellStyle name="Normal 51 2 3 2 3 2 4 2" xfId="13715" xr:uid="{00000000-0005-0000-0000-0000EC610000}"/>
    <cellStyle name="Normal 51 2 3 2 3 2 4 2 2" xfId="37284" xr:uid="{00000000-0005-0000-0000-0000ED610000}"/>
    <cellStyle name="Normal 51 2 3 2 3 2 4 3" xfId="7827" xr:uid="{00000000-0005-0000-0000-0000EE610000}"/>
    <cellStyle name="Normal 51 2 3 2 3 2 4 3 2" xfId="31396" xr:uid="{00000000-0005-0000-0000-0000EF610000}"/>
    <cellStyle name="Normal 51 2 3 2 3 2 4 4" xfId="19603" xr:uid="{00000000-0005-0000-0000-0000F0610000}"/>
    <cellStyle name="Normal 51 2 3 2 3 2 4 5" xfId="25508" xr:uid="{00000000-0005-0000-0000-0000F1610000}"/>
    <cellStyle name="Normal 51 2 3 2 3 2 5" xfId="2675" xr:uid="{00000000-0005-0000-0000-0000F2610000}"/>
    <cellStyle name="Normal 51 2 3 2 3 2 5 2" xfId="14451" xr:uid="{00000000-0005-0000-0000-0000F3610000}"/>
    <cellStyle name="Normal 51 2 3 2 3 2 5 2 2" xfId="38020" xr:uid="{00000000-0005-0000-0000-0000F4610000}"/>
    <cellStyle name="Normal 51 2 3 2 3 2 5 3" xfId="8563" xr:uid="{00000000-0005-0000-0000-0000F5610000}"/>
    <cellStyle name="Normal 51 2 3 2 3 2 5 3 2" xfId="32132" xr:uid="{00000000-0005-0000-0000-0000F6610000}"/>
    <cellStyle name="Normal 51 2 3 2 3 2 5 4" xfId="20339" xr:uid="{00000000-0005-0000-0000-0000F7610000}"/>
    <cellStyle name="Normal 51 2 3 2 3 2 5 5" xfId="26244" xr:uid="{00000000-0005-0000-0000-0000F8610000}"/>
    <cellStyle name="Normal 51 2 3 2 3 2 6" xfId="3411" xr:uid="{00000000-0005-0000-0000-0000F9610000}"/>
    <cellStyle name="Normal 51 2 3 2 3 2 6 2" xfId="15187" xr:uid="{00000000-0005-0000-0000-0000FA610000}"/>
    <cellStyle name="Normal 51 2 3 2 3 2 6 2 2" xfId="38756" xr:uid="{00000000-0005-0000-0000-0000FB610000}"/>
    <cellStyle name="Normal 51 2 3 2 3 2 6 3" xfId="9299" xr:uid="{00000000-0005-0000-0000-0000FC610000}"/>
    <cellStyle name="Normal 51 2 3 2 3 2 6 3 2" xfId="32868" xr:uid="{00000000-0005-0000-0000-0000FD610000}"/>
    <cellStyle name="Normal 51 2 3 2 3 2 6 4" xfId="21075" xr:uid="{00000000-0005-0000-0000-0000FE610000}"/>
    <cellStyle name="Normal 51 2 3 2 3 2 6 5" xfId="26980" xr:uid="{00000000-0005-0000-0000-0000FF610000}"/>
    <cellStyle name="Normal 51 2 3 2 3 2 7" xfId="4147" xr:uid="{00000000-0005-0000-0000-000000620000}"/>
    <cellStyle name="Normal 51 2 3 2 3 2 7 2" xfId="15923" xr:uid="{00000000-0005-0000-0000-000001620000}"/>
    <cellStyle name="Normal 51 2 3 2 3 2 7 2 2" xfId="39492" xr:uid="{00000000-0005-0000-0000-000002620000}"/>
    <cellStyle name="Normal 51 2 3 2 3 2 7 3" xfId="10035" xr:uid="{00000000-0005-0000-0000-000003620000}"/>
    <cellStyle name="Normal 51 2 3 2 3 2 7 3 2" xfId="33604" xr:uid="{00000000-0005-0000-0000-000004620000}"/>
    <cellStyle name="Normal 51 2 3 2 3 2 7 4" xfId="21811" xr:uid="{00000000-0005-0000-0000-000005620000}"/>
    <cellStyle name="Normal 51 2 3 2 3 2 7 5" xfId="27716" xr:uid="{00000000-0005-0000-0000-000006620000}"/>
    <cellStyle name="Normal 51 2 3 2 3 2 8" xfId="4883" xr:uid="{00000000-0005-0000-0000-000007620000}"/>
    <cellStyle name="Normal 51 2 3 2 3 2 8 2" xfId="16659" xr:uid="{00000000-0005-0000-0000-000008620000}"/>
    <cellStyle name="Normal 51 2 3 2 3 2 8 2 2" xfId="40228" xr:uid="{00000000-0005-0000-0000-000009620000}"/>
    <cellStyle name="Normal 51 2 3 2 3 2 8 3" xfId="10771" xr:uid="{00000000-0005-0000-0000-00000A620000}"/>
    <cellStyle name="Normal 51 2 3 2 3 2 8 3 2" xfId="34340" xr:uid="{00000000-0005-0000-0000-00000B620000}"/>
    <cellStyle name="Normal 51 2 3 2 3 2 8 4" xfId="22547" xr:uid="{00000000-0005-0000-0000-00000C620000}"/>
    <cellStyle name="Normal 51 2 3 2 3 2 8 5" xfId="28452" xr:uid="{00000000-0005-0000-0000-00000D620000}"/>
    <cellStyle name="Normal 51 2 3 2 3 2 9" xfId="5619" xr:uid="{00000000-0005-0000-0000-00000E620000}"/>
    <cellStyle name="Normal 51 2 3 2 3 2 9 2" xfId="17395" xr:uid="{00000000-0005-0000-0000-00000F620000}"/>
    <cellStyle name="Normal 51 2 3 2 3 2 9 2 2" xfId="40964" xr:uid="{00000000-0005-0000-0000-000010620000}"/>
    <cellStyle name="Normal 51 2 3 2 3 2 9 3" xfId="11507" xr:uid="{00000000-0005-0000-0000-000011620000}"/>
    <cellStyle name="Normal 51 2 3 2 3 2 9 3 2" xfId="35076" xr:uid="{00000000-0005-0000-0000-000012620000}"/>
    <cellStyle name="Normal 51 2 3 2 3 2 9 4" xfId="23283" xr:uid="{00000000-0005-0000-0000-000013620000}"/>
    <cellStyle name="Normal 51 2 3 2 3 2 9 5" xfId="29188" xr:uid="{00000000-0005-0000-0000-000014620000}"/>
    <cellStyle name="Normal 51 2 3 2 3 3" xfId="732" xr:uid="{00000000-0005-0000-0000-000015620000}"/>
    <cellStyle name="Normal 51 2 3 2 3 3 10" xfId="6646" xr:uid="{00000000-0005-0000-0000-000016620000}"/>
    <cellStyle name="Normal 51 2 3 2 3 3 10 2" xfId="30215" xr:uid="{00000000-0005-0000-0000-000017620000}"/>
    <cellStyle name="Normal 51 2 3 2 3 3 11" xfId="18422" xr:uid="{00000000-0005-0000-0000-000018620000}"/>
    <cellStyle name="Normal 51 2 3 2 3 3 12" xfId="24327" xr:uid="{00000000-0005-0000-0000-000019620000}"/>
    <cellStyle name="Normal 51 2 3 2 3 3 13" xfId="41991" xr:uid="{00000000-0005-0000-0000-00001A620000}"/>
    <cellStyle name="Normal 51 2 3 2 3 3 2" xfId="1493" xr:uid="{00000000-0005-0000-0000-00001B620000}"/>
    <cellStyle name="Normal 51 2 3 2 3 3 2 2" xfId="13270" xr:uid="{00000000-0005-0000-0000-00001C620000}"/>
    <cellStyle name="Normal 51 2 3 2 3 3 2 2 2" xfId="36839" xr:uid="{00000000-0005-0000-0000-00001D620000}"/>
    <cellStyle name="Normal 51 2 3 2 3 3 2 3" xfId="7382" xr:uid="{00000000-0005-0000-0000-00001E620000}"/>
    <cellStyle name="Normal 51 2 3 2 3 3 2 3 2" xfId="30951" xr:uid="{00000000-0005-0000-0000-00001F620000}"/>
    <cellStyle name="Normal 51 2 3 2 3 3 2 4" xfId="19158" xr:uid="{00000000-0005-0000-0000-000020620000}"/>
    <cellStyle name="Normal 51 2 3 2 3 3 2 5" xfId="25063" xr:uid="{00000000-0005-0000-0000-000021620000}"/>
    <cellStyle name="Normal 51 2 3 2 3 3 3" xfId="2230" xr:uid="{00000000-0005-0000-0000-000022620000}"/>
    <cellStyle name="Normal 51 2 3 2 3 3 3 2" xfId="14006" xr:uid="{00000000-0005-0000-0000-000023620000}"/>
    <cellStyle name="Normal 51 2 3 2 3 3 3 2 2" xfId="37575" xr:uid="{00000000-0005-0000-0000-000024620000}"/>
    <cellStyle name="Normal 51 2 3 2 3 3 3 3" xfId="8118" xr:uid="{00000000-0005-0000-0000-000025620000}"/>
    <cellStyle name="Normal 51 2 3 2 3 3 3 3 2" xfId="31687" xr:uid="{00000000-0005-0000-0000-000026620000}"/>
    <cellStyle name="Normal 51 2 3 2 3 3 3 4" xfId="19894" xr:uid="{00000000-0005-0000-0000-000027620000}"/>
    <cellStyle name="Normal 51 2 3 2 3 3 3 5" xfId="25799" xr:uid="{00000000-0005-0000-0000-000028620000}"/>
    <cellStyle name="Normal 51 2 3 2 3 3 4" xfId="2966" xr:uid="{00000000-0005-0000-0000-000029620000}"/>
    <cellStyle name="Normal 51 2 3 2 3 3 4 2" xfId="14742" xr:uid="{00000000-0005-0000-0000-00002A620000}"/>
    <cellStyle name="Normal 51 2 3 2 3 3 4 2 2" xfId="38311" xr:uid="{00000000-0005-0000-0000-00002B620000}"/>
    <cellStyle name="Normal 51 2 3 2 3 3 4 3" xfId="8854" xr:uid="{00000000-0005-0000-0000-00002C620000}"/>
    <cellStyle name="Normal 51 2 3 2 3 3 4 3 2" xfId="32423" xr:uid="{00000000-0005-0000-0000-00002D620000}"/>
    <cellStyle name="Normal 51 2 3 2 3 3 4 4" xfId="20630" xr:uid="{00000000-0005-0000-0000-00002E620000}"/>
    <cellStyle name="Normal 51 2 3 2 3 3 4 5" xfId="26535" xr:uid="{00000000-0005-0000-0000-00002F620000}"/>
    <cellStyle name="Normal 51 2 3 2 3 3 5" xfId="3702" xr:uid="{00000000-0005-0000-0000-000030620000}"/>
    <cellStyle name="Normal 51 2 3 2 3 3 5 2" xfId="15478" xr:uid="{00000000-0005-0000-0000-000031620000}"/>
    <cellStyle name="Normal 51 2 3 2 3 3 5 2 2" xfId="39047" xr:uid="{00000000-0005-0000-0000-000032620000}"/>
    <cellStyle name="Normal 51 2 3 2 3 3 5 3" xfId="9590" xr:uid="{00000000-0005-0000-0000-000033620000}"/>
    <cellStyle name="Normal 51 2 3 2 3 3 5 3 2" xfId="33159" xr:uid="{00000000-0005-0000-0000-000034620000}"/>
    <cellStyle name="Normal 51 2 3 2 3 3 5 4" xfId="21366" xr:uid="{00000000-0005-0000-0000-000035620000}"/>
    <cellStyle name="Normal 51 2 3 2 3 3 5 5" xfId="27271" xr:uid="{00000000-0005-0000-0000-000036620000}"/>
    <cellStyle name="Normal 51 2 3 2 3 3 6" xfId="4438" xr:uid="{00000000-0005-0000-0000-000037620000}"/>
    <cellStyle name="Normal 51 2 3 2 3 3 6 2" xfId="16214" xr:uid="{00000000-0005-0000-0000-000038620000}"/>
    <cellStyle name="Normal 51 2 3 2 3 3 6 2 2" xfId="39783" xr:uid="{00000000-0005-0000-0000-000039620000}"/>
    <cellStyle name="Normal 51 2 3 2 3 3 6 3" xfId="10326" xr:uid="{00000000-0005-0000-0000-00003A620000}"/>
    <cellStyle name="Normal 51 2 3 2 3 3 6 3 2" xfId="33895" xr:uid="{00000000-0005-0000-0000-00003B620000}"/>
    <cellStyle name="Normal 51 2 3 2 3 3 6 4" xfId="22102" xr:uid="{00000000-0005-0000-0000-00003C620000}"/>
    <cellStyle name="Normal 51 2 3 2 3 3 6 5" xfId="28007" xr:uid="{00000000-0005-0000-0000-00003D620000}"/>
    <cellStyle name="Normal 51 2 3 2 3 3 7" xfId="5174" xr:uid="{00000000-0005-0000-0000-00003E620000}"/>
    <cellStyle name="Normal 51 2 3 2 3 3 7 2" xfId="16950" xr:uid="{00000000-0005-0000-0000-00003F620000}"/>
    <cellStyle name="Normal 51 2 3 2 3 3 7 2 2" xfId="40519" xr:uid="{00000000-0005-0000-0000-000040620000}"/>
    <cellStyle name="Normal 51 2 3 2 3 3 7 3" xfId="11062" xr:uid="{00000000-0005-0000-0000-000041620000}"/>
    <cellStyle name="Normal 51 2 3 2 3 3 7 3 2" xfId="34631" xr:uid="{00000000-0005-0000-0000-000042620000}"/>
    <cellStyle name="Normal 51 2 3 2 3 3 7 4" xfId="22838" xr:uid="{00000000-0005-0000-0000-000043620000}"/>
    <cellStyle name="Normal 51 2 3 2 3 3 7 5" xfId="28743" xr:uid="{00000000-0005-0000-0000-000044620000}"/>
    <cellStyle name="Normal 51 2 3 2 3 3 8" xfId="5910" xr:uid="{00000000-0005-0000-0000-000045620000}"/>
    <cellStyle name="Normal 51 2 3 2 3 3 8 2" xfId="17686" xr:uid="{00000000-0005-0000-0000-000046620000}"/>
    <cellStyle name="Normal 51 2 3 2 3 3 8 2 2" xfId="41255" xr:uid="{00000000-0005-0000-0000-000047620000}"/>
    <cellStyle name="Normal 51 2 3 2 3 3 8 3" xfId="11798" xr:uid="{00000000-0005-0000-0000-000048620000}"/>
    <cellStyle name="Normal 51 2 3 2 3 3 8 3 2" xfId="35367" xr:uid="{00000000-0005-0000-0000-000049620000}"/>
    <cellStyle name="Normal 51 2 3 2 3 3 8 4" xfId="23574" xr:uid="{00000000-0005-0000-0000-00004A620000}"/>
    <cellStyle name="Normal 51 2 3 2 3 3 8 5" xfId="29479" xr:uid="{00000000-0005-0000-0000-00004B620000}"/>
    <cellStyle name="Normal 51 2 3 2 3 3 9" xfId="12534" xr:uid="{00000000-0005-0000-0000-00004C620000}"/>
    <cellStyle name="Normal 51 2 3 2 3 3 9 2" xfId="36103" xr:uid="{00000000-0005-0000-0000-00004D620000}"/>
    <cellStyle name="Normal 51 2 3 2 3 4" xfId="590" xr:uid="{00000000-0005-0000-0000-00004E620000}"/>
    <cellStyle name="Normal 51 2 3 2 3 4 10" xfId="6504" xr:uid="{00000000-0005-0000-0000-00004F620000}"/>
    <cellStyle name="Normal 51 2 3 2 3 4 10 2" xfId="30073" xr:uid="{00000000-0005-0000-0000-000050620000}"/>
    <cellStyle name="Normal 51 2 3 2 3 4 11" xfId="18280" xr:uid="{00000000-0005-0000-0000-000051620000}"/>
    <cellStyle name="Normal 51 2 3 2 3 4 12" xfId="24185" xr:uid="{00000000-0005-0000-0000-000052620000}"/>
    <cellStyle name="Normal 51 2 3 2 3 4 13" xfId="41849" xr:uid="{00000000-0005-0000-0000-000053620000}"/>
    <cellStyle name="Normal 51 2 3 2 3 4 2" xfId="1351" xr:uid="{00000000-0005-0000-0000-000054620000}"/>
    <cellStyle name="Normal 51 2 3 2 3 4 2 2" xfId="13128" xr:uid="{00000000-0005-0000-0000-000055620000}"/>
    <cellStyle name="Normal 51 2 3 2 3 4 2 2 2" xfId="36697" xr:uid="{00000000-0005-0000-0000-000056620000}"/>
    <cellStyle name="Normal 51 2 3 2 3 4 2 3" xfId="7240" xr:uid="{00000000-0005-0000-0000-000057620000}"/>
    <cellStyle name="Normal 51 2 3 2 3 4 2 3 2" xfId="30809" xr:uid="{00000000-0005-0000-0000-000058620000}"/>
    <cellStyle name="Normal 51 2 3 2 3 4 2 4" xfId="19016" xr:uid="{00000000-0005-0000-0000-000059620000}"/>
    <cellStyle name="Normal 51 2 3 2 3 4 2 5" xfId="24921" xr:uid="{00000000-0005-0000-0000-00005A620000}"/>
    <cellStyle name="Normal 51 2 3 2 3 4 3" xfId="2088" xr:uid="{00000000-0005-0000-0000-00005B620000}"/>
    <cellStyle name="Normal 51 2 3 2 3 4 3 2" xfId="13864" xr:uid="{00000000-0005-0000-0000-00005C620000}"/>
    <cellStyle name="Normal 51 2 3 2 3 4 3 2 2" xfId="37433" xr:uid="{00000000-0005-0000-0000-00005D620000}"/>
    <cellStyle name="Normal 51 2 3 2 3 4 3 3" xfId="7976" xr:uid="{00000000-0005-0000-0000-00005E620000}"/>
    <cellStyle name="Normal 51 2 3 2 3 4 3 3 2" xfId="31545" xr:uid="{00000000-0005-0000-0000-00005F620000}"/>
    <cellStyle name="Normal 51 2 3 2 3 4 3 4" xfId="19752" xr:uid="{00000000-0005-0000-0000-000060620000}"/>
    <cellStyle name="Normal 51 2 3 2 3 4 3 5" xfId="25657" xr:uid="{00000000-0005-0000-0000-000061620000}"/>
    <cellStyle name="Normal 51 2 3 2 3 4 4" xfId="2824" xr:uid="{00000000-0005-0000-0000-000062620000}"/>
    <cellStyle name="Normal 51 2 3 2 3 4 4 2" xfId="14600" xr:uid="{00000000-0005-0000-0000-000063620000}"/>
    <cellStyle name="Normal 51 2 3 2 3 4 4 2 2" xfId="38169" xr:uid="{00000000-0005-0000-0000-000064620000}"/>
    <cellStyle name="Normal 51 2 3 2 3 4 4 3" xfId="8712" xr:uid="{00000000-0005-0000-0000-000065620000}"/>
    <cellStyle name="Normal 51 2 3 2 3 4 4 3 2" xfId="32281" xr:uid="{00000000-0005-0000-0000-000066620000}"/>
    <cellStyle name="Normal 51 2 3 2 3 4 4 4" xfId="20488" xr:uid="{00000000-0005-0000-0000-000067620000}"/>
    <cellStyle name="Normal 51 2 3 2 3 4 4 5" xfId="26393" xr:uid="{00000000-0005-0000-0000-000068620000}"/>
    <cellStyle name="Normal 51 2 3 2 3 4 5" xfId="3560" xr:uid="{00000000-0005-0000-0000-000069620000}"/>
    <cellStyle name="Normal 51 2 3 2 3 4 5 2" xfId="15336" xr:uid="{00000000-0005-0000-0000-00006A620000}"/>
    <cellStyle name="Normal 51 2 3 2 3 4 5 2 2" xfId="38905" xr:uid="{00000000-0005-0000-0000-00006B620000}"/>
    <cellStyle name="Normal 51 2 3 2 3 4 5 3" xfId="9448" xr:uid="{00000000-0005-0000-0000-00006C620000}"/>
    <cellStyle name="Normal 51 2 3 2 3 4 5 3 2" xfId="33017" xr:uid="{00000000-0005-0000-0000-00006D620000}"/>
    <cellStyle name="Normal 51 2 3 2 3 4 5 4" xfId="21224" xr:uid="{00000000-0005-0000-0000-00006E620000}"/>
    <cellStyle name="Normal 51 2 3 2 3 4 5 5" xfId="27129" xr:uid="{00000000-0005-0000-0000-00006F620000}"/>
    <cellStyle name="Normal 51 2 3 2 3 4 6" xfId="4296" xr:uid="{00000000-0005-0000-0000-000070620000}"/>
    <cellStyle name="Normal 51 2 3 2 3 4 6 2" xfId="16072" xr:uid="{00000000-0005-0000-0000-000071620000}"/>
    <cellStyle name="Normal 51 2 3 2 3 4 6 2 2" xfId="39641" xr:uid="{00000000-0005-0000-0000-000072620000}"/>
    <cellStyle name="Normal 51 2 3 2 3 4 6 3" xfId="10184" xr:uid="{00000000-0005-0000-0000-000073620000}"/>
    <cellStyle name="Normal 51 2 3 2 3 4 6 3 2" xfId="33753" xr:uid="{00000000-0005-0000-0000-000074620000}"/>
    <cellStyle name="Normal 51 2 3 2 3 4 6 4" xfId="21960" xr:uid="{00000000-0005-0000-0000-000075620000}"/>
    <cellStyle name="Normal 51 2 3 2 3 4 6 5" xfId="27865" xr:uid="{00000000-0005-0000-0000-000076620000}"/>
    <cellStyle name="Normal 51 2 3 2 3 4 7" xfId="5032" xr:uid="{00000000-0005-0000-0000-000077620000}"/>
    <cellStyle name="Normal 51 2 3 2 3 4 7 2" xfId="16808" xr:uid="{00000000-0005-0000-0000-000078620000}"/>
    <cellStyle name="Normal 51 2 3 2 3 4 7 2 2" xfId="40377" xr:uid="{00000000-0005-0000-0000-000079620000}"/>
    <cellStyle name="Normal 51 2 3 2 3 4 7 3" xfId="10920" xr:uid="{00000000-0005-0000-0000-00007A620000}"/>
    <cellStyle name="Normal 51 2 3 2 3 4 7 3 2" xfId="34489" xr:uid="{00000000-0005-0000-0000-00007B620000}"/>
    <cellStyle name="Normal 51 2 3 2 3 4 7 4" xfId="22696" xr:uid="{00000000-0005-0000-0000-00007C620000}"/>
    <cellStyle name="Normal 51 2 3 2 3 4 7 5" xfId="28601" xr:uid="{00000000-0005-0000-0000-00007D620000}"/>
    <cellStyle name="Normal 51 2 3 2 3 4 8" xfId="5768" xr:uid="{00000000-0005-0000-0000-00007E620000}"/>
    <cellStyle name="Normal 51 2 3 2 3 4 8 2" xfId="17544" xr:uid="{00000000-0005-0000-0000-00007F620000}"/>
    <cellStyle name="Normal 51 2 3 2 3 4 8 2 2" xfId="41113" xr:uid="{00000000-0005-0000-0000-000080620000}"/>
    <cellStyle name="Normal 51 2 3 2 3 4 8 3" xfId="11656" xr:uid="{00000000-0005-0000-0000-000081620000}"/>
    <cellStyle name="Normal 51 2 3 2 3 4 8 3 2" xfId="35225" xr:uid="{00000000-0005-0000-0000-000082620000}"/>
    <cellStyle name="Normal 51 2 3 2 3 4 8 4" xfId="23432" xr:uid="{00000000-0005-0000-0000-000083620000}"/>
    <cellStyle name="Normal 51 2 3 2 3 4 8 5" xfId="29337" xr:uid="{00000000-0005-0000-0000-000084620000}"/>
    <cellStyle name="Normal 51 2 3 2 3 4 9" xfId="12392" xr:uid="{00000000-0005-0000-0000-000085620000}"/>
    <cellStyle name="Normal 51 2 3 2 3 4 9 2" xfId="35961" xr:uid="{00000000-0005-0000-0000-000086620000}"/>
    <cellStyle name="Normal 51 2 3 2 3 5" xfId="1049" xr:uid="{00000000-0005-0000-0000-000087620000}"/>
    <cellStyle name="Normal 51 2 3 2 3 5 2" xfId="12828" xr:uid="{00000000-0005-0000-0000-000088620000}"/>
    <cellStyle name="Normal 51 2 3 2 3 5 2 2" xfId="36397" xr:uid="{00000000-0005-0000-0000-000089620000}"/>
    <cellStyle name="Normal 51 2 3 2 3 5 3" xfId="6940" xr:uid="{00000000-0005-0000-0000-00008A620000}"/>
    <cellStyle name="Normal 51 2 3 2 3 5 3 2" xfId="30509" xr:uid="{00000000-0005-0000-0000-00008B620000}"/>
    <cellStyle name="Normal 51 2 3 2 3 5 4" xfId="18716" xr:uid="{00000000-0005-0000-0000-00008C620000}"/>
    <cellStyle name="Normal 51 2 3 2 3 5 5" xfId="24621" xr:uid="{00000000-0005-0000-0000-00008D620000}"/>
    <cellStyle name="Normal 51 2 3 2 3 6" xfId="1788" xr:uid="{00000000-0005-0000-0000-00008E620000}"/>
    <cellStyle name="Normal 51 2 3 2 3 6 2" xfId="13564" xr:uid="{00000000-0005-0000-0000-00008F620000}"/>
    <cellStyle name="Normal 51 2 3 2 3 6 2 2" xfId="37133" xr:uid="{00000000-0005-0000-0000-000090620000}"/>
    <cellStyle name="Normal 51 2 3 2 3 6 3" xfId="7676" xr:uid="{00000000-0005-0000-0000-000091620000}"/>
    <cellStyle name="Normal 51 2 3 2 3 6 3 2" xfId="31245" xr:uid="{00000000-0005-0000-0000-000092620000}"/>
    <cellStyle name="Normal 51 2 3 2 3 6 4" xfId="19452" xr:uid="{00000000-0005-0000-0000-000093620000}"/>
    <cellStyle name="Normal 51 2 3 2 3 6 5" xfId="25357" xr:uid="{00000000-0005-0000-0000-000094620000}"/>
    <cellStyle name="Normal 51 2 3 2 3 7" xfId="2524" xr:uid="{00000000-0005-0000-0000-000095620000}"/>
    <cellStyle name="Normal 51 2 3 2 3 7 2" xfId="14300" xr:uid="{00000000-0005-0000-0000-000096620000}"/>
    <cellStyle name="Normal 51 2 3 2 3 7 2 2" xfId="37869" xr:uid="{00000000-0005-0000-0000-000097620000}"/>
    <cellStyle name="Normal 51 2 3 2 3 7 3" xfId="8412" xr:uid="{00000000-0005-0000-0000-000098620000}"/>
    <cellStyle name="Normal 51 2 3 2 3 7 3 2" xfId="31981" xr:uid="{00000000-0005-0000-0000-000099620000}"/>
    <cellStyle name="Normal 51 2 3 2 3 7 4" xfId="20188" xr:uid="{00000000-0005-0000-0000-00009A620000}"/>
    <cellStyle name="Normal 51 2 3 2 3 7 5" xfId="26093" xr:uid="{00000000-0005-0000-0000-00009B620000}"/>
    <cellStyle name="Normal 51 2 3 2 3 8" xfId="3260" xr:uid="{00000000-0005-0000-0000-00009C620000}"/>
    <cellStyle name="Normal 51 2 3 2 3 8 2" xfId="15036" xr:uid="{00000000-0005-0000-0000-00009D620000}"/>
    <cellStyle name="Normal 51 2 3 2 3 8 2 2" xfId="38605" xr:uid="{00000000-0005-0000-0000-00009E620000}"/>
    <cellStyle name="Normal 51 2 3 2 3 8 3" xfId="9148" xr:uid="{00000000-0005-0000-0000-00009F620000}"/>
    <cellStyle name="Normal 51 2 3 2 3 8 3 2" xfId="32717" xr:uid="{00000000-0005-0000-0000-0000A0620000}"/>
    <cellStyle name="Normal 51 2 3 2 3 8 4" xfId="20924" xr:uid="{00000000-0005-0000-0000-0000A1620000}"/>
    <cellStyle name="Normal 51 2 3 2 3 8 5" xfId="26829" xr:uid="{00000000-0005-0000-0000-0000A2620000}"/>
    <cellStyle name="Normal 51 2 3 2 3 9" xfId="3996" xr:uid="{00000000-0005-0000-0000-0000A3620000}"/>
    <cellStyle name="Normal 51 2 3 2 3 9 2" xfId="15772" xr:uid="{00000000-0005-0000-0000-0000A4620000}"/>
    <cellStyle name="Normal 51 2 3 2 3 9 2 2" xfId="39341" xr:uid="{00000000-0005-0000-0000-0000A5620000}"/>
    <cellStyle name="Normal 51 2 3 2 3 9 3" xfId="9884" xr:uid="{00000000-0005-0000-0000-0000A6620000}"/>
    <cellStyle name="Normal 51 2 3 2 3 9 3 2" xfId="33453" xr:uid="{00000000-0005-0000-0000-0000A7620000}"/>
    <cellStyle name="Normal 51 2 3 2 3 9 4" xfId="21660" xr:uid="{00000000-0005-0000-0000-0000A8620000}"/>
    <cellStyle name="Normal 51 2 3 2 3 9 5" xfId="27565" xr:uid="{00000000-0005-0000-0000-0000A9620000}"/>
    <cellStyle name="Normal 51 2 3 2 4" xfId="437" xr:uid="{00000000-0005-0000-0000-0000AA620000}"/>
    <cellStyle name="Normal 51 2 3 2 4 10" xfId="12241" xr:uid="{00000000-0005-0000-0000-0000AB620000}"/>
    <cellStyle name="Normal 51 2 3 2 4 10 2" xfId="35810" xr:uid="{00000000-0005-0000-0000-0000AC620000}"/>
    <cellStyle name="Normal 51 2 3 2 4 11" xfId="6353" xr:uid="{00000000-0005-0000-0000-0000AD620000}"/>
    <cellStyle name="Normal 51 2 3 2 4 11 2" xfId="29922" xr:uid="{00000000-0005-0000-0000-0000AE620000}"/>
    <cellStyle name="Normal 51 2 3 2 4 12" xfId="18129" xr:uid="{00000000-0005-0000-0000-0000AF620000}"/>
    <cellStyle name="Normal 51 2 3 2 4 13" xfId="24034" xr:uid="{00000000-0005-0000-0000-0000B0620000}"/>
    <cellStyle name="Normal 51 2 3 2 4 14" xfId="41698" xr:uid="{00000000-0005-0000-0000-0000B1620000}"/>
    <cellStyle name="Normal 51 2 3 2 4 2" xfId="882" xr:uid="{00000000-0005-0000-0000-0000B2620000}"/>
    <cellStyle name="Normal 51 2 3 2 4 2 10" xfId="6795" xr:uid="{00000000-0005-0000-0000-0000B3620000}"/>
    <cellStyle name="Normal 51 2 3 2 4 2 10 2" xfId="30364" xr:uid="{00000000-0005-0000-0000-0000B4620000}"/>
    <cellStyle name="Normal 51 2 3 2 4 2 11" xfId="18571" xr:uid="{00000000-0005-0000-0000-0000B5620000}"/>
    <cellStyle name="Normal 51 2 3 2 4 2 12" xfId="24476" xr:uid="{00000000-0005-0000-0000-0000B6620000}"/>
    <cellStyle name="Normal 51 2 3 2 4 2 13" xfId="42140" xr:uid="{00000000-0005-0000-0000-0000B7620000}"/>
    <cellStyle name="Normal 51 2 3 2 4 2 2" xfId="1642" xr:uid="{00000000-0005-0000-0000-0000B8620000}"/>
    <cellStyle name="Normal 51 2 3 2 4 2 2 2" xfId="13419" xr:uid="{00000000-0005-0000-0000-0000B9620000}"/>
    <cellStyle name="Normal 51 2 3 2 4 2 2 2 2" xfId="36988" xr:uid="{00000000-0005-0000-0000-0000BA620000}"/>
    <cellStyle name="Normal 51 2 3 2 4 2 2 3" xfId="7531" xr:uid="{00000000-0005-0000-0000-0000BB620000}"/>
    <cellStyle name="Normal 51 2 3 2 4 2 2 3 2" xfId="31100" xr:uid="{00000000-0005-0000-0000-0000BC620000}"/>
    <cellStyle name="Normal 51 2 3 2 4 2 2 4" xfId="19307" xr:uid="{00000000-0005-0000-0000-0000BD620000}"/>
    <cellStyle name="Normal 51 2 3 2 4 2 2 5" xfId="25212" xr:uid="{00000000-0005-0000-0000-0000BE620000}"/>
    <cellStyle name="Normal 51 2 3 2 4 2 3" xfId="2379" xr:uid="{00000000-0005-0000-0000-0000BF620000}"/>
    <cellStyle name="Normal 51 2 3 2 4 2 3 2" xfId="14155" xr:uid="{00000000-0005-0000-0000-0000C0620000}"/>
    <cellStyle name="Normal 51 2 3 2 4 2 3 2 2" xfId="37724" xr:uid="{00000000-0005-0000-0000-0000C1620000}"/>
    <cellStyle name="Normal 51 2 3 2 4 2 3 3" xfId="8267" xr:uid="{00000000-0005-0000-0000-0000C2620000}"/>
    <cellStyle name="Normal 51 2 3 2 4 2 3 3 2" xfId="31836" xr:uid="{00000000-0005-0000-0000-0000C3620000}"/>
    <cellStyle name="Normal 51 2 3 2 4 2 3 4" xfId="20043" xr:uid="{00000000-0005-0000-0000-0000C4620000}"/>
    <cellStyle name="Normal 51 2 3 2 4 2 3 5" xfId="25948" xr:uid="{00000000-0005-0000-0000-0000C5620000}"/>
    <cellStyle name="Normal 51 2 3 2 4 2 4" xfId="3115" xr:uid="{00000000-0005-0000-0000-0000C6620000}"/>
    <cellStyle name="Normal 51 2 3 2 4 2 4 2" xfId="14891" xr:uid="{00000000-0005-0000-0000-0000C7620000}"/>
    <cellStyle name="Normal 51 2 3 2 4 2 4 2 2" xfId="38460" xr:uid="{00000000-0005-0000-0000-0000C8620000}"/>
    <cellStyle name="Normal 51 2 3 2 4 2 4 3" xfId="9003" xr:uid="{00000000-0005-0000-0000-0000C9620000}"/>
    <cellStyle name="Normal 51 2 3 2 4 2 4 3 2" xfId="32572" xr:uid="{00000000-0005-0000-0000-0000CA620000}"/>
    <cellStyle name="Normal 51 2 3 2 4 2 4 4" xfId="20779" xr:uid="{00000000-0005-0000-0000-0000CB620000}"/>
    <cellStyle name="Normal 51 2 3 2 4 2 4 5" xfId="26684" xr:uid="{00000000-0005-0000-0000-0000CC620000}"/>
    <cellStyle name="Normal 51 2 3 2 4 2 5" xfId="3851" xr:uid="{00000000-0005-0000-0000-0000CD620000}"/>
    <cellStyle name="Normal 51 2 3 2 4 2 5 2" xfId="15627" xr:uid="{00000000-0005-0000-0000-0000CE620000}"/>
    <cellStyle name="Normal 51 2 3 2 4 2 5 2 2" xfId="39196" xr:uid="{00000000-0005-0000-0000-0000CF620000}"/>
    <cellStyle name="Normal 51 2 3 2 4 2 5 3" xfId="9739" xr:uid="{00000000-0005-0000-0000-0000D0620000}"/>
    <cellStyle name="Normal 51 2 3 2 4 2 5 3 2" xfId="33308" xr:uid="{00000000-0005-0000-0000-0000D1620000}"/>
    <cellStyle name="Normal 51 2 3 2 4 2 5 4" xfId="21515" xr:uid="{00000000-0005-0000-0000-0000D2620000}"/>
    <cellStyle name="Normal 51 2 3 2 4 2 5 5" xfId="27420" xr:uid="{00000000-0005-0000-0000-0000D3620000}"/>
    <cellStyle name="Normal 51 2 3 2 4 2 6" xfId="4587" xr:uid="{00000000-0005-0000-0000-0000D4620000}"/>
    <cellStyle name="Normal 51 2 3 2 4 2 6 2" xfId="16363" xr:uid="{00000000-0005-0000-0000-0000D5620000}"/>
    <cellStyle name="Normal 51 2 3 2 4 2 6 2 2" xfId="39932" xr:uid="{00000000-0005-0000-0000-0000D6620000}"/>
    <cellStyle name="Normal 51 2 3 2 4 2 6 3" xfId="10475" xr:uid="{00000000-0005-0000-0000-0000D7620000}"/>
    <cellStyle name="Normal 51 2 3 2 4 2 6 3 2" xfId="34044" xr:uid="{00000000-0005-0000-0000-0000D8620000}"/>
    <cellStyle name="Normal 51 2 3 2 4 2 6 4" xfId="22251" xr:uid="{00000000-0005-0000-0000-0000D9620000}"/>
    <cellStyle name="Normal 51 2 3 2 4 2 6 5" xfId="28156" xr:uid="{00000000-0005-0000-0000-0000DA620000}"/>
    <cellStyle name="Normal 51 2 3 2 4 2 7" xfId="5323" xr:uid="{00000000-0005-0000-0000-0000DB620000}"/>
    <cellStyle name="Normal 51 2 3 2 4 2 7 2" xfId="17099" xr:uid="{00000000-0005-0000-0000-0000DC620000}"/>
    <cellStyle name="Normal 51 2 3 2 4 2 7 2 2" xfId="40668" xr:uid="{00000000-0005-0000-0000-0000DD620000}"/>
    <cellStyle name="Normal 51 2 3 2 4 2 7 3" xfId="11211" xr:uid="{00000000-0005-0000-0000-0000DE620000}"/>
    <cellStyle name="Normal 51 2 3 2 4 2 7 3 2" xfId="34780" xr:uid="{00000000-0005-0000-0000-0000DF620000}"/>
    <cellStyle name="Normal 51 2 3 2 4 2 7 4" xfId="22987" xr:uid="{00000000-0005-0000-0000-0000E0620000}"/>
    <cellStyle name="Normal 51 2 3 2 4 2 7 5" xfId="28892" xr:uid="{00000000-0005-0000-0000-0000E1620000}"/>
    <cellStyle name="Normal 51 2 3 2 4 2 8" xfId="6059" xr:uid="{00000000-0005-0000-0000-0000E2620000}"/>
    <cellStyle name="Normal 51 2 3 2 4 2 8 2" xfId="17835" xr:uid="{00000000-0005-0000-0000-0000E3620000}"/>
    <cellStyle name="Normal 51 2 3 2 4 2 8 2 2" xfId="41404" xr:uid="{00000000-0005-0000-0000-0000E4620000}"/>
    <cellStyle name="Normal 51 2 3 2 4 2 8 3" xfId="11947" xr:uid="{00000000-0005-0000-0000-0000E5620000}"/>
    <cellStyle name="Normal 51 2 3 2 4 2 8 3 2" xfId="35516" xr:uid="{00000000-0005-0000-0000-0000E6620000}"/>
    <cellStyle name="Normal 51 2 3 2 4 2 8 4" xfId="23723" xr:uid="{00000000-0005-0000-0000-0000E7620000}"/>
    <cellStyle name="Normal 51 2 3 2 4 2 8 5" xfId="29628" xr:uid="{00000000-0005-0000-0000-0000E8620000}"/>
    <cellStyle name="Normal 51 2 3 2 4 2 9" xfId="12683" xr:uid="{00000000-0005-0000-0000-0000E9620000}"/>
    <cellStyle name="Normal 51 2 3 2 4 2 9 2" xfId="36252" xr:uid="{00000000-0005-0000-0000-0000EA620000}"/>
    <cellStyle name="Normal 51 2 3 2 4 3" xfId="1199" xr:uid="{00000000-0005-0000-0000-0000EB620000}"/>
    <cellStyle name="Normal 51 2 3 2 4 3 2" xfId="12977" xr:uid="{00000000-0005-0000-0000-0000EC620000}"/>
    <cellStyle name="Normal 51 2 3 2 4 3 2 2" xfId="36546" xr:uid="{00000000-0005-0000-0000-0000ED620000}"/>
    <cellStyle name="Normal 51 2 3 2 4 3 3" xfId="7089" xr:uid="{00000000-0005-0000-0000-0000EE620000}"/>
    <cellStyle name="Normal 51 2 3 2 4 3 3 2" xfId="30658" xr:uid="{00000000-0005-0000-0000-0000EF620000}"/>
    <cellStyle name="Normal 51 2 3 2 4 3 4" xfId="18865" xr:uid="{00000000-0005-0000-0000-0000F0620000}"/>
    <cellStyle name="Normal 51 2 3 2 4 3 5" xfId="24770" xr:uid="{00000000-0005-0000-0000-0000F1620000}"/>
    <cellStyle name="Normal 51 2 3 2 4 4" xfId="1937" xr:uid="{00000000-0005-0000-0000-0000F2620000}"/>
    <cellStyle name="Normal 51 2 3 2 4 4 2" xfId="13713" xr:uid="{00000000-0005-0000-0000-0000F3620000}"/>
    <cellStyle name="Normal 51 2 3 2 4 4 2 2" xfId="37282" xr:uid="{00000000-0005-0000-0000-0000F4620000}"/>
    <cellStyle name="Normal 51 2 3 2 4 4 3" xfId="7825" xr:uid="{00000000-0005-0000-0000-0000F5620000}"/>
    <cellStyle name="Normal 51 2 3 2 4 4 3 2" xfId="31394" xr:uid="{00000000-0005-0000-0000-0000F6620000}"/>
    <cellStyle name="Normal 51 2 3 2 4 4 4" xfId="19601" xr:uid="{00000000-0005-0000-0000-0000F7620000}"/>
    <cellStyle name="Normal 51 2 3 2 4 4 5" xfId="25506" xr:uid="{00000000-0005-0000-0000-0000F8620000}"/>
    <cellStyle name="Normal 51 2 3 2 4 5" xfId="2673" xr:uid="{00000000-0005-0000-0000-0000F9620000}"/>
    <cellStyle name="Normal 51 2 3 2 4 5 2" xfId="14449" xr:uid="{00000000-0005-0000-0000-0000FA620000}"/>
    <cellStyle name="Normal 51 2 3 2 4 5 2 2" xfId="38018" xr:uid="{00000000-0005-0000-0000-0000FB620000}"/>
    <cellStyle name="Normal 51 2 3 2 4 5 3" xfId="8561" xr:uid="{00000000-0005-0000-0000-0000FC620000}"/>
    <cellStyle name="Normal 51 2 3 2 4 5 3 2" xfId="32130" xr:uid="{00000000-0005-0000-0000-0000FD620000}"/>
    <cellStyle name="Normal 51 2 3 2 4 5 4" xfId="20337" xr:uid="{00000000-0005-0000-0000-0000FE620000}"/>
    <cellStyle name="Normal 51 2 3 2 4 5 5" xfId="26242" xr:uid="{00000000-0005-0000-0000-0000FF620000}"/>
    <cellStyle name="Normal 51 2 3 2 4 6" xfId="3409" xr:uid="{00000000-0005-0000-0000-000000630000}"/>
    <cellStyle name="Normal 51 2 3 2 4 6 2" xfId="15185" xr:uid="{00000000-0005-0000-0000-000001630000}"/>
    <cellStyle name="Normal 51 2 3 2 4 6 2 2" xfId="38754" xr:uid="{00000000-0005-0000-0000-000002630000}"/>
    <cellStyle name="Normal 51 2 3 2 4 6 3" xfId="9297" xr:uid="{00000000-0005-0000-0000-000003630000}"/>
    <cellStyle name="Normal 51 2 3 2 4 6 3 2" xfId="32866" xr:uid="{00000000-0005-0000-0000-000004630000}"/>
    <cellStyle name="Normal 51 2 3 2 4 6 4" xfId="21073" xr:uid="{00000000-0005-0000-0000-000005630000}"/>
    <cellStyle name="Normal 51 2 3 2 4 6 5" xfId="26978" xr:uid="{00000000-0005-0000-0000-000006630000}"/>
    <cellStyle name="Normal 51 2 3 2 4 7" xfId="4145" xr:uid="{00000000-0005-0000-0000-000007630000}"/>
    <cellStyle name="Normal 51 2 3 2 4 7 2" xfId="15921" xr:uid="{00000000-0005-0000-0000-000008630000}"/>
    <cellStyle name="Normal 51 2 3 2 4 7 2 2" xfId="39490" xr:uid="{00000000-0005-0000-0000-000009630000}"/>
    <cellStyle name="Normal 51 2 3 2 4 7 3" xfId="10033" xr:uid="{00000000-0005-0000-0000-00000A630000}"/>
    <cellStyle name="Normal 51 2 3 2 4 7 3 2" xfId="33602" xr:uid="{00000000-0005-0000-0000-00000B630000}"/>
    <cellStyle name="Normal 51 2 3 2 4 7 4" xfId="21809" xr:uid="{00000000-0005-0000-0000-00000C630000}"/>
    <cellStyle name="Normal 51 2 3 2 4 7 5" xfId="27714" xr:uid="{00000000-0005-0000-0000-00000D630000}"/>
    <cellStyle name="Normal 51 2 3 2 4 8" xfId="4881" xr:uid="{00000000-0005-0000-0000-00000E630000}"/>
    <cellStyle name="Normal 51 2 3 2 4 8 2" xfId="16657" xr:uid="{00000000-0005-0000-0000-00000F630000}"/>
    <cellStyle name="Normal 51 2 3 2 4 8 2 2" xfId="40226" xr:uid="{00000000-0005-0000-0000-000010630000}"/>
    <cellStyle name="Normal 51 2 3 2 4 8 3" xfId="10769" xr:uid="{00000000-0005-0000-0000-000011630000}"/>
    <cellStyle name="Normal 51 2 3 2 4 8 3 2" xfId="34338" xr:uid="{00000000-0005-0000-0000-000012630000}"/>
    <cellStyle name="Normal 51 2 3 2 4 8 4" xfId="22545" xr:uid="{00000000-0005-0000-0000-000013630000}"/>
    <cellStyle name="Normal 51 2 3 2 4 8 5" xfId="28450" xr:uid="{00000000-0005-0000-0000-000014630000}"/>
    <cellStyle name="Normal 51 2 3 2 4 9" xfId="5617" xr:uid="{00000000-0005-0000-0000-000015630000}"/>
    <cellStyle name="Normal 51 2 3 2 4 9 2" xfId="17393" xr:uid="{00000000-0005-0000-0000-000016630000}"/>
    <cellStyle name="Normal 51 2 3 2 4 9 2 2" xfId="40962" xr:uid="{00000000-0005-0000-0000-000017630000}"/>
    <cellStyle name="Normal 51 2 3 2 4 9 3" xfId="11505" xr:uid="{00000000-0005-0000-0000-000018630000}"/>
    <cellStyle name="Normal 51 2 3 2 4 9 3 2" xfId="35074" xr:uid="{00000000-0005-0000-0000-000019630000}"/>
    <cellStyle name="Normal 51 2 3 2 4 9 4" xfId="23281" xr:uid="{00000000-0005-0000-0000-00001A630000}"/>
    <cellStyle name="Normal 51 2 3 2 4 9 5" xfId="29186" xr:uid="{00000000-0005-0000-0000-00001B630000}"/>
    <cellStyle name="Normal 51 2 3 2 5" xfId="684" xr:uid="{00000000-0005-0000-0000-00001C630000}"/>
    <cellStyle name="Normal 51 2 3 2 5 10" xfId="6598" xr:uid="{00000000-0005-0000-0000-00001D630000}"/>
    <cellStyle name="Normal 51 2 3 2 5 10 2" xfId="30167" xr:uid="{00000000-0005-0000-0000-00001E630000}"/>
    <cellStyle name="Normal 51 2 3 2 5 11" xfId="18374" xr:uid="{00000000-0005-0000-0000-00001F630000}"/>
    <cellStyle name="Normal 51 2 3 2 5 12" xfId="24279" xr:uid="{00000000-0005-0000-0000-000020630000}"/>
    <cellStyle name="Normal 51 2 3 2 5 13" xfId="41943" xr:uid="{00000000-0005-0000-0000-000021630000}"/>
    <cellStyle name="Normal 51 2 3 2 5 2" xfId="1445" xr:uid="{00000000-0005-0000-0000-000022630000}"/>
    <cellStyle name="Normal 51 2 3 2 5 2 2" xfId="13222" xr:uid="{00000000-0005-0000-0000-000023630000}"/>
    <cellStyle name="Normal 51 2 3 2 5 2 2 2" xfId="36791" xr:uid="{00000000-0005-0000-0000-000024630000}"/>
    <cellStyle name="Normal 51 2 3 2 5 2 3" xfId="7334" xr:uid="{00000000-0005-0000-0000-000025630000}"/>
    <cellStyle name="Normal 51 2 3 2 5 2 3 2" xfId="30903" xr:uid="{00000000-0005-0000-0000-000026630000}"/>
    <cellStyle name="Normal 51 2 3 2 5 2 4" xfId="19110" xr:uid="{00000000-0005-0000-0000-000027630000}"/>
    <cellStyle name="Normal 51 2 3 2 5 2 5" xfId="25015" xr:uid="{00000000-0005-0000-0000-000028630000}"/>
    <cellStyle name="Normal 51 2 3 2 5 3" xfId="2182" xr:uid="{00000000-0005-0000-0000-000029630000}"/>
    <cellStyle name="Normal 51 2 3 2 5 3 2" xfId="13958" xr:uid="{00000000-0005-0000-0000-00002A630000}"/>
    <cellStyle name="Normal 51 2 3 2 5 3 2 2" xfId="37527" xr:uid="{00000000-0005-0000-0000-00002B630000}"/>
    <cellStyle name="Normal 51 2 3 2 5 3 3" xfId="8070" xr:uid="{00000000-0005-0000-0000-00002C630000}"/>
    <cellStyle name="Normal 51 2 3 2 5 3 3 2" xfId="31639" xr:uid="{00000000-0005-0000-0000-00002D630000}"/>
    <cellStyle name="Normal 51 2 3 2 5 3 4" xfId="19846" xr:uid="{00000000-0005-0000-0000-00002E630000}"/>
    <cellStyle name="Normal 51 2 3 2 5 3 5" xfId="25751" xr:uid="{00000000-0005-0000-0000-00002F630000}"/>
    <cellStyle name="Normal 51 2 3 2 5 4" xfId="2918" xr:uid="{00000000-0005-0000-0000-000030630000}"/>
    <cellStyle name="Normal 51 2 3 2 5 4 2" xfId="14694" xr:uid="{00000000-0005-0000-0000-000031630000}"/>
    <cellStyle name="Normal 51 2 3 2 5 4 2 2" xfId="38263" xr:uid="{00000000-0005-0000-0000-000032630000}"/>
    <cellStyle name="Normal 51 2 3 2 5 4 3" xfId="8806" xr:uid="{00000000-0005-0000-0000-000033630000}"/>
    <cellStyle name="Normal 51 2 3 2 5 4 3 2" xfId="32375" xr:uid="{00000000-0005-0000-0000-000034630000}"/>
    <cellStyle name="Normal 51 2 3 2 5 4 4" xfId="20582" xr:uid="{00000000-0005-0000-0000-000035630000}"/>
    <cellStyle name="Normal 51 2 3 2 5 4 5" xfId="26487" xr:uid="{00000000-0005-0000-0000-000036630000}"/>
    <cellStyle name="Normal 51 2 3 2 5 5" xfId="3654" xr:uid="{00000000-0005-0000-0000-000037630000}"/>
    <cellStyle name="Normal 51 2 3 2 5 5 2" xfId="15430" xr:uid="{00000000-0005-0000-0000-000038630000}"/>
    <cellStyle name="Normal 51 2 3 2 5 5 2 2" xfId="38999" xr:uid="{00000000-0005-0000-0000-000039630000}"/>
    <cellStyle name="Normal 51 2 3 2 5 5 3" xfId="9542" xr:uid="{00000000-0005-0000-0000-00003A630000}"/>
    <cellStyle name="Normal 51 2 3 2 5 5 3 2" xfId="33111" xr:uid="{00000000-0005-0000-0000-00003B630000}"/>
    <cellStyle name="Normal 51 2 3 2 5 5 4" xfId="21318" xr:uid="{00000000-0005-0000-0000-00003C630000}"/>
    <cellStyle name="Normal 51 2 3 2 5 5 5" xfId="27223" xr:uid="{00000000-0005-0000-0000-00003D630000}"/>
    <cellStyle name="Normal 51 2 3 2 5 6" xfId="4390" xr:uid="{00000000-0005-0000-0000-00003E630000}"/>
    <cellStyle name="Normal 51 2 3 2 5 6 2" xfId="16166" xr:uid="{00000000-0005-0000-0000-00003F630000}"/>
    <cellStyle name="Normal 51 2 3 2 5 6 2 2" xfId="39735" xr:uid="{00000000-0005-0000-0000-000040630000}"/>
    <cellStyle name="Normal 51 2 3 2 5 6 3" xfId="10278" xr:uid="{00000000-0005-0000-0000-000041630000}"/>
    <cellStyle name="Normal 51 2 3 2 5 6 3 2" xfId="33847" xr:uid="{00000000-0005-0000-0000-000042630000}"/>
    <cellStyle name="Normal 51 2 3 2 5 6 4" xfId="22054" xr:uid="{00000000-0005-0000-0000-000043630000}"/>
    <cellStyle name="Normal 51 2 3 2 5 6 5" xfId="27959" xr:uid="{00000000-0005-0000-0000-000044630000}"/>
    <cellStyle name="Normal 51 2 3 2 5 7" xfId="5126" xr:uid="{00000000-0005-0000-0000-000045630000}"/>
    <cellStyle name="Normal 51 2 3 2 5 7 2" xfId="16902" xr:uid="{00000000-0005-0000-0000-000046630000}"/>
    <cellStyle name="Normal 51 2 3 2 5 7 2 2" xfId="40471" xr:uid="{00000000-0005-0000-0000-000047630000}"/>
    <cellStyle name="Normal 51 2 3 2 5 7 3" xfId="11014" xr:uid="{00000000-0005-0000-0000-000048630000}"/>
    <cellStyle name="Normal 51 2 3 2 5 7 3 2" xfId="34583" xr:uid="{00000000-0005-0000-0000-000049630000}"/>
    <cellStyle name="Normal 51 2 3 2 5 7 4" xfId="22790" xr:uid="{00000000-0005-0000-0000-00004A630000}"/>
    <cellStyle name="Normal 51 2 3 2 5 7 5" xfId="28695" xr:uid="{00000000-0005-0000-0000-00004B630000}"/>
    <cellStyle name="Normal 51 2 3 2 5 8" xfId="5862" xr:uid="{00000000-0005-0000-0000-00004C630000}"/>
    <cellStyle name="Normal 51 2 3 2 5 8 2" xfId="17638" xr:uid="{00000000-0005-0000-0000-00004D630000}"/>
    <cellStyle name="Normal 51 2 3 2 5 8 2 2" xfId="41207" xr:uid="{00000000-0005-0000-0000-00004E630000}"/>
    <cellStyle name="Normal 51 2 3 2 5 8 3" xfId="11750" xr:uid="{00000000-0005-0000-0000-00004F630000}"/>
    <cellStyle name="Normal 51 2 3 2 5 8 3 2" xfId="35319" xr:uid="{00000000-0005-0000-0000-000050630000}"/>
    <cellStyle name="Normal 51 2 3 2 5 8 4" xfId="23526" xr:uid="{00000000-0005-0000-0000-000051630000}"/>
    <cellStyle name="Normal 51 2 3 2 5 8 5" xfId="29431" xr:uid="{00000000-0005-0000-0000-000052630000}"/>
    <cellStyle name="Normal 51 2 3 2 5 9" xfId="12486" xr:uid="{00000000-0005-0000-0000-000053630000}"/>
    <cellStyle name="Normal 51 2 3 2 5 9 2" xfId="36055" xr:uid="{00000000-0005-0000-0000-000054630000}"/>
    <cellStyle name="Normal 51 2 3 2 6" xfId="588" xr:uid="{00000000-0005-0000-0000-000055630000}"/>
    <cellStyle name="Normal 51 2 3 2 6 10" xfId="6502" xr:uid="{00000000-0005-0000-0000-000056630000}"/>
    <cellStyle name="Normal 51 2 3 2 6 10 2" xfId="30071" xr:uid="{00000000-0005-0000-0000-000057630000}"/>
    <cellStyle name="Normal 51 2 3 2 6 11" xfId="18278" xr:uid="{00000000-0005-0000-0000-000058630000}"/>
    <cellStyle name="Normal 51 2 3 2 6 12" xfId="24183" xr:uid="{00000000-0005-0000-0000-000059630000}"/>
    <cellStyle name="Normal 51 2 3 2 6 13" xfId="41847" xr:uid="{00000000-0005-0000-0000-00005A630000}"/>
    <cellStyle name="Normal 51 2 3 2 6 2" xfId="1349" xr:uid="{00000000-0005-0000-0000-00005B630000}"/>
    <cellStyle name="Normal 51 2 3 2 6 2 2" xfId="13126" xr:uid="{00000000-0005-0000-0000-00005C630000}"/>
    <cellStyle name="Normal 51 2 3 2 6 2 2 2" xfId="36695" xr:uid="{00000000-0005-0000-0000-00005D630000}"/>
    <cellStyle name="Normal 51 2 3 2 6 2 3" xfId="7238" xr:uid="{00000000-0005-0000-0000-00005E630000}"/>
    <cellStyle name="Normal 51 2 3 2 6 2 3 2" xfId="30807" xr:uid="{00000000-0005-0000-0000-00005F630000}"/>
    <cellStyle name="Normal 51 2 3 2 6 2 4" xfId="19014" xr:uid="{00000000-0005-0000-0000-000060630000}"/>
    <cellStyle name="Normal 51 2 3 2 6 2 5" xfId="24919" xr:uid="{00000000-0005-0000-0000-000061630000}"/>
    <cellStyle name="Normal 51 2 3 2 6 3" xfId="2086" xr:uid="{00000000-0005-0000-0000-000062630000}"/>
    <cellStyle name="Normal 51 2 3 2 6 3 2" xfId="13862" xr:uid="{00000000-0005-0000-0000-000063630000}"/>
    <cellStyle name="Normal 51 2 3 2 6 3 2 2" xfId="37431" xr:uid="{00000000-0005-0000-0000-000064630000}"/>
    <cellStyle name="Normal 51 2 3 2 6 3 3" xfId="7974" xr:uid="{00000000-0005-0000-0000-000065630000}"/>
    <cellStyle name="Normal 51 2 3 2 6 3 3 2" xfId="31543" xr:uid="{00000000-0005-0000-0000-000066630000}"/>
    <cellStyle name="Normal 51 2 3 2 6 3 4" xfId="19750" xr:uid="{00000000-0005-0000-0000-000067630000}"/>
    <cellStyle name="Normal 51 2 3 2 6 3 5" xfId="25655" xr:uid="{00000000-0005-0000-0000-000068630000}"/>
    <cellStyle name="Normal 51 2 3 2 6 4" xfId="2822" xr:uid="{00000000-0005-0000-0000-000069630000}"/>
    <cellStyle name="Normal 51 2 3 2 6 4 2" xfId="14598" xr:uid="{00000000-0005-0000-0000-00006A630000}"/>
    <cellStyle name="Normal 51 2 3 2 6 4 2 2" xfId="38167" xr:uid="{00000000-0005-0000-0000-00006B630000}"/>
    <cellStyle name="Normal 51 2 3 2 6 4 3" xfId="8710" xr:uid="{00000000-0005-0000-0000-00006C630000}"/>
    <cellStyle name="Normal 51 2 3 2 6 4 3 2" xfId="32279" xr:uid="{00000000-0005-0000-0000-00006D630000}"/>
    <cellStyle name="Normal 51 2 3 2 6 4 4" xfId="20486" xr:uid="{00000000-0005-0000-0000-00006E630000}"/>
    <cellStyle name="Normal 51 2 3 2 6 4 5" xfId="26391" xr:uid="{00000000-0005-0000-0000-00006F630000}"/>
    <cellStyle name="Normal 51 2 3 2 6 5" xfId="3558" xr:uid="{00000000-0005-0000-0000-000070630000}"/>
    <cellStyle name="Normal 51 2 3 2 6 5 2" xfId="15334" xr:uid="{00000000-0005-0000-0000-000071630000}"/>
    <cellStyle name="Normal 51 2 3 2 6 5 2 2" xfId="38903" xr:uid="{00000000-0005-0000-0000-000072630000}"/>
    <cellStyle name="Normal 51 2 3 2 6 5 3" xfId="9446" xr:uid="{00000000-0005-0000-0000-000073630000}"/>
    <cellStyle name="Normal 51 2 3 2 6 5 3 2" xfId="33015" xr:uid="{00000000-0005-0000-0000-000074630000}"/>
    <cellStyle name="Normal 51 2 3 2 6 5 4" xfId="21222" xr:uid="{00000000-0005-0000-0000-000075630000}"/>
    <cellStyle name="Normal 51 2 3 2 6 5 5" xfId="27127" xr:uid="{00000000-0005-0000-0000-000076630000}"/>
    <cellStyle name="Normal 51 2 3 2 6 6" xfId="4294" xr:uid="{00000000-0005-0000-0000-000077630000}"/>
    <cellStyle name="Normal 51 2 3 2 6 6 2" xfId="16070" xr:uid="{00000000-0005-0000-0000-000078630000}"/>
    <cellStyle name="Normal 51 2 3 2 6 6 2 2" xfId="39639" xr:uid="{00000000-0005-0000-0000-000079630000}"/>
    <cellStyle name="Normal 51 2 3 2 6 6 3" xfId="10182" xr:uid="{00000000-0005-0000-0000-00007A630000}"/>
    <cellStyle name="Normal 51 2 3 2 6 6 3 2" xfId="33751" xr:uid="{00000000-0005-0000-0000-00007B630000}"/>
    <cellStyle name="Normal 51 2 3 2 6 6 4" xfId="21958" xr:uid="{00000000-0005-0000-0000-00007C630000}"/>
    <cellStyle name="Normal 51 2 3 2 6 6 5" xfId="27863" xr:uid="{00000000-0005-0000-0000-00007D630000}"/>
    <cellStyle name="Normal 51 2 3 2 6 7" xfId="5030" xr:uid="{00000000-0005-0000-0000-00007E630000}"/>
    <cellStyle name="Normal 51 2 3 2 6 7 2" xfId="16806" xr:uid="{00000000-0005-0000-0000-00007F630000}"/>
    <cellStyle name="Normal 51 2 3 2 6 7 2 2" xfId="40375" xr:uid="{00000000-0005-0000-0000-000080630000}"/>
    <cellStyle name="Normal 51 2 3 2 6 7 3" xfId="10918" xr:uid="{00000000-0005-0000-0000-000081630000}"/>
    <cellStyle name="Normal 51 2 3 2 6 7 3 2" xfId="34487" xr:uid="{00000000-0005-0000-0000-000082630000}"/>
    <cellStyle name="Normal 51 2 3 2 6 7 4" xfId="22694" xr:uid="{00000000-0005-0000-0000-000083630000}"/>
    <cellStyle name="Normal 51 2 3 2 6 7 5" xfId="28599" xr:uid="{00000000-0005-0000-0000-000084630000}"/>
    <cellStyle name="Normal 51 2 3 2 6 8" xfId="5766" xr:uid="{00000000-0005-0000-0000-000085630000}"/>
    <cellStyle name="Normal 51 2 3 2 6 8 2" xfId="17542" xr:uid="{00000000-0005-0000-0000-000086630000}"/>
    <cellStyle name="Normal 51 2 3 2 6 8 2 2" xfId="41111" xr:uid="{00000000-0005-0000-0000-000087630000}"/>
    <cellStyle name="Normal 51 2 3 2 6 8 3" xfId="11654" xr:uid="{00000000-0005-0000-0000-000088630000}"/>
    <cellStyle name="Normal 51 2 3 2 6 8 3 2" xfId="35223" xr:uid="{00000000-0005-0000-0000-000089630000}"/>
    <cellStyle name="Normal 51 2 3 2 6 8 4" xfId="23430" xr:uid="{00000000-0005-0000-0000-00008A630000}"/>
    <cellStyle name="Normal 51 2 3 2 6 8 5" xfId="29335" xr:uid="{00000000-0005-0000-0000-00008B630000}"/>
    <cellStyle name="Normal 51 2 3 2 6 9" xfId="12390" xr:uid="{00000000-0005-0000-0000-00008C630000}"/>
    <cellStyle name="Normal 51 2 3 2 6 9 2" xfId="35959" xr:uid="{00000000-0005-0000-0000-00008D630000}"/>
    <cellStyle name="Normal 51 2 3 2 7" xfId="1001" xr:uid="{00000000-0005-0000-0000-00008E630000}"/>
    <cellStyle name="Normal 51 2 3 2 7 2" xfId="12780" xr:uid="{00000000-0005-0000-0000-00008F630000}"/>
    <cellStyle name="Normal 51 2 3 2 7 2 2" xfId="36349" xr:uid="{00000000-0005-0000-0000-000090630000}"/>
    <cellStyle name="Normal 51 2 3 2 7 3" xfId="6892" xr:uid="{00000000-0005-0000-0000-000091630000}"/>
    <cellStyle name="Normal 51 2 3 2 7 3 2" xfId="30461" xr:uid="{00000000-0005-0000-0000-000092630000}"/>
    <cellStyle name="Normal 51 2 3 2 7 4" xfId="18668" xr:uid="{00000000-0005-0000-0000-000093630000}"/>
    <cellStyle name="Normal 51 2 3 2 7 5" xfId="24573" xr:uid="{00000000-0005-0000-0000-000094630000}"/>
    <cellStyle name="Normal 51 2 3 2 8" xfId="1740" xr:uid="{00000000-0005-0000-0000-000095630000}"/>
    <cellStyle name="Normal 51 2 3 2 8 2" xfId="13516" xr:uid="{00000000-0005-0000-0000-000096630000}"/>
    <cellStyle name="Normal 51 2 3 2 8 2 2" xfId="37085" xr:uid="{00000000-0005-0000-0000-000097630000}"/>
    <cellStyle name="Normal 51 2 3 2 8 3" xfId="7628" xr:uid="{00000000-0005-0000-0000-000098630000}"/>
    <cellStyle name="Normal 51 2 3 2 8 3 2" xfId="31197" xr:uid="{00000000-0005-0000-0000-000099630000}"/>
    <cellStyle name="Normal 51 2 3 2 8 4" xfId="19404" xr:uid="{00000000-0005-0000-0000-00009A630000}"/>
    <cellStyle name="Normal 51 2 3 2 8 5" xfId="25309" xr:uid="{00000000-0005-0000-0000-00009B630000}"/>
    <cellStyle name="Normal 51 2 3 2 9" xfId="2476" xr:uid="{00000000-0005-0000-0000-00009C630000}"/>
    <cellStyle name="Normal 51 2 3 2 9 2" xfId="14252" xr:uid="{00000000-0005-0000-0000-00009D630000}"/>
    <cellStyle name="Normal 51 2 3 2 9 2 2" xfId="37821" xr:uid="{00000000-0005-0000-0000-00009E630000}"/>
    <cellStyle name="Normal 51 2 3 2 9 3" xfId="8364" xr:uid="{00000000-0005-0000-0000-00009F630000}"/>
    <cellStyle name="Normal 51 2 3 2 9 3 2" xfId="31933" xr:uid="{00000000-0005-0000-0000-0000A0630000}"/>
    <cellStyle name="Normal 51 2 3 2 9 4" xfId="20140" xr:uid="{00000000-0005-0000-0000-0000A1630000}"/>
    <cellStyle name="Normal 51 2 3 2 9 5" xfId="26045" xr:uid="{00000000-0005-0000-0000-0000A2630000}"/>
    <cellStyle name="Normal 51 2 3 3" xfId="300" xr:uid="{00000000-0005-0000-0000-0000A3630000}"/>
    <cellStyle name="Normal 51 2 3 3 10" xfId="4756" xr:uid="{00000000-0005-0000-0000-0000A4630000}"/>
    <cellStyle name="Normal 51 2 3 3 10 2" xfId="16532" xr:uid="{00000000-0005-0000-0000-0000A5630000}"/>
    <cellStyle name="Normal 51 2 3 3 10 2 2" xfId="40101" xr:uid="{00000000-0005-0000-0000-0000A6630000}"/>
    <cellStyle name="Normal 51 2 3 3 10 3" xfId="10644" xr:uid="{00000000-0005-0000-0000-0000A7630000}"/>
    <cellStyle name="Normal 51 2 3 3 10 3 2" xfId="34213" xr:uid="{00000000-0005-0000-0000-0000A8630000}"/>
    <cellStyle name="Normal 51 2 3 3 10 4" xfId="22420" xr:uid="{00000000-0005-0000-0000-0000A9630000}"/>
    <cellStyle name="Normal 51 2 3 3 10 5" xfId="28325" xr:uid="{00000000-0005-0000-0000-0000AA630000}"/>
    <cellStyle name="Normal 51 2 3 3 11" xfId="5492" xr:uid="{00000000-0005-0000-0000-0000AB630000}"/>
    <cellStyle name="Normal 51 2 3 3 11 2" xfId="17268" xr:uid="{00000000-0005-0000-0000-0000AC630000}"/>
    <cellStyle name="Normal 51 2 3 3 11 2 2" xfId="40837" xr:uid="{00000000-0005-0000-0000-0000AD630000}"/>
    <cellStyle name="Normal 51 2 3 3 11 3" xfId="11380" xr:uid="{00000000-0005-0000-0000-0000AE630000}"/>
    <cellStyle name="Normal 51 2 3 3 11 3 2" xfId="34949" xr:uid="{00000000-0005-0000-0000-0000AF630000}"/>
    <cellStyle name="Normal 51 2 3 3 11 4" xfId="23156" xr:uid="{00000000-0005-0000-0000-0000B0630000}"/>
    <cellStyle name="Normal 51 2 3 3 11 5" xfId="29061" xr:uid="{00000000-0005-0000-0000-0000B1630000}"/>
    <cellStyle name="Normal 51 2 3 3 12" xfId="12116" xr:uid="{00000000-0005-0000-0000-0000B2630000}"/>
    <cellStyle name="Normal 51 2 3 3 12 2" xfId="35685" xr:uid="{00000000-0005-0000-0000-0000B3630000}"/>
    <cellStyle name="Normal 51 2 3 3 13" xfId="6228" xr:uid="{00000000-0005-0000-0000-0000B4630000}"/>
    <cellStyle name="Normal 51 2 3 3 13 2" xfId="29797" xr:uid="{00000000-0005-0000-0000-0000B5630000}"/>
    <cellStyle name="Normal 51 2 3 3 14" xfId="18004" xr:uid="{00000000-0005-0000-0000-0000B6630000}"/>
    <cellStyle name="Normal 51 2 3 3 15" xfId="23909" xr:uid="{00000000-0005-0000-0000-0000B7630000}"/>
    <cellStyle name="Normal 51 2 3 3 16" xfId="41573" xr:uid="{00000000-0005-0000-0000-0000B8630000}"/>
    <cellStyle name="Normal 51 2 3 3 2" xfId="440" xr:uid="{00000000-0005-0000-0000-0000B9630000}"/>
    <cellStyle name="Normal 51 2 3 3 2 10" xfId="12244" xr:uid="{00000000-0005-0000-0000-0000BA630000}"/>
    <cellStyle name="Normal 51 2 3 3 2 10 2" xfId="35813" xr:uid="{00000000-0005-0000-0000-0000BB630000}"/>
    <cellStyle name="Normal 51 2 3 3 2 11" xfId="6356" xr:uid="{00000000-0005-0000-0000-0000BC630000}"/>
    <cellStyle name="Normal 51 2 3 3 2 11 2" xfId="29925" xr:uid="{00000000-0005-0000-0000-0000BD630000}"/>
    <cellStyle name="Normal 51 2 3 3 2 12" xfId="18132" xr:uid="{00000000-0005-0000-0000-0000BE630000}"/>
    <cellStyle name="Normal 51 2 3 3 2 13" xfId="24037" xr:uid="{00000000-0005-0000-0000-0000BF630000}"/>
    <cellStyle name="Normal 51 2 3 3 2 14" xfId="41701" xr:uid="{00000000-0005-0000-0000-0000C0630000}"/>
    <cellStyle name="Normal 51 2 3 3 2 2" xfId="885" xr:uid="{00000000-0005-0000-0000-0000C1630000}"/>
    <cellStyle name="Normal 51 2 3 3 2 2 10" xfId="6798" xr:uid="{00000000-0005-0000-0000-0000C2630000}"/>
    <cellStyle name="Normal 51 2 3 3 2 2 10 2" xfId="30367" xr:uid="{00000000-0005-0000-0000-0000C3630000}"/>
    <cellStyle name="Normal 51 2 3 3 2 2 11" xfId="18574" xr:uid="{00000000-0005-0000-0000-0000C4630000}"/>
    <cellStyle name="Normal 51 2 3 3 2 2 12" xfId="24479" xr:uid="{00000000-0005-0000-0000-0000C5630000}"/>
    <cellStyle name="Normal 51 2 3 3 2 2 13" xfId="42143" xr:uid="{00000000-0005-0000-0000-0000C6630000}"/>
    <cellStyle name="Normal 51 2 3 3 2 2 2" xfId="1645" xr:uid="{00000000-0005-0000-0000-0000C7630000}"/>
    <cellStyle name="Normal 51 2 3 3 2 2 2 2" xfId="13422" xr:uid="{00000000-0005-0000-0000-0000C8630000}"/>
    <cellStyle name="Normal 51 2 3 3 2 2 2 2 2" xfId="36991" xr:uid="{00000000-0005-0000-0000-0000C9630000}"/>
    <cellStyle name="Normal 51 2 3 3 2 2 2 3" xfId="7534" xr:uid="{00000000-0005-0000-0000-0000CA630000}"/>
    <cellStyle name="Normal 51 2 3 3 2 2 2 3 2" xfId="31103" xr:uid="{00000000-0005-0000-0000-0000CB630000}"/>
    <cellStyle name="Normal 51 2 3 3 2 2 2 4" xfId="19310" xr:uid="{00000000-0005-0000-0000-0000CC630000}"/>
    <cellStyle name="Normal 51 2 3 3 2 2 2 5" xfId="25215" xr:uid="{00000000-0005-0000-0000-0000CD630000}"/>
    <cellStyle name="Normal 51 2 3 3 2 2 3" xfId="2382" xr:uid="{00000000-0005-0000-0000-0000CE630000}"/>
    <cellStyle name="Normal 51 2 3 3 2 2 3 2" xfId="14158" xr:uid="{00000000-0005-0000-0000-0000CF630000}"/>
    <cellStyle name="Normal 51 2 3 3 2 2 3 2 2" xfId="37727" xr:uid="{00000000-0005-0000-0000-0000D0630000}"/>
    <cellStyle name="Normal 51 2 3 3 2 2 3 3" xfId="8270" xr:uid="{00000000-0005-0000-0000-0000D1630000}"/>
    <cellStyle name="Normal 51 2 3 3 2 2 3 3 2" xfId="31839" xr:uid="{00000000-0005-0000-0000-0000D2630000}"/>
    <cellStyle name="Normal 51 2 3 3 2 2 3 4" xfId="20046" xr:uid="{00000000-0005-0000-0000-0000D3630000}"/>
    <cellStyle name="Normal 51 2 3 3 2 2 3 5" xfId="25951" xr:uid="{00000000-0005-0000-0000-0000D4630000}"/>
    <cellStyle name="Normal 51 2 3 3 2 2 4" xfId="3118" xr:uid="{00000000-0005-0000-0000-0000D5630000}"/>
    <cellStyle name="Normal 51 2 3 3 2 2 4 2" xfId="14894" xr:uid="{00000000-0005-0000-0000-0000D6630000}"/>
    <cellStyle name="Normal 51 2 3 3 2 2 4 2 2" xfId="38463" xr:uid="{00000000-0005-0000-0000-0000D7630000}"/>
    <cellStyle name="Normal 51 2 3 3 2 2 4 3" xfId="9006" xr:uid="{00000000-0005-0000-0000-0000D8630000}"/>
    <cellStyle name="Normal 51 2 3 3 2 2 4 3 2" xfId="32575" xr:uid="{00000000-0005-0000-0000-0000D9630000}"/>
    <cellStyle name="Normal 51 2 3 3 2 2 4 4" xfId="20782" xr:uid="{00000000-0005-0000-0000-0000DA630000}"/>
    <cellStyle name="Normal 51 2 3 3 2 2 4 5" xfId="26687" xr:uid="{00000000-0005-0000-0000-0000DB630000}"/>
    <cellStyle name="Normal 51 2 3 3 2 2 5" xfId="3854" xr:uid="{00000000-0005-0000-0000-0000DC630000}"/>
    <cellStyle name="Normal 51 2 3 3 2 2 5 2" xfId="15630" xr:uid="{00000000-0005-0000-0000-0000DD630000}"/>
    <cellStyle name="Normal 51 2 3 3 2 2 5 2 2" xfId="39199" xr:uid="{00000000-0005-0000-0000-0000DE630000}"/>
    <cellStyle name="Normal 51 2 3 3 2 2 5 3" xfId="9742" xr:uid="{00000000-0005-0000-0000-0000DF630000}"/>
    <cellStyle name="Normal 51 2 3 3 2 2 5 3 2" xfId="33311" xr:uid="{00000000-0005-0000-0000-0000E0630000}"/>
    <cellStyle name="Normal 51 2 3 3 2 2 5 4" xfId="21518" xr:uid="{00000000-0005-0000-0000-0000E1630000}"/>
    <cellStyle name="Normal 51 2 3 3 2 2 5 5" xfId="27423" xr:uid="{00000000-0005-0000-0000-0000E2630000}"/>
    <cellStyle name="Normal 51 2 3 3 2 2 6" xfId="4590" xr:uid="{00000000-0005-0000-0000-0000E3630000}"/>
    <cellStyle name="Normal 51 2 3 3 2 2 6 2" xfId="16366" xr:uid="{00000000-0005-0000-0000-0000E4630000}"/>
    <cellStyle name="Normal 51 2 3 3 2 2 6 2 2" xfId="39935" xr:uid="{00000000-0005-0000-0000-0000E5630000}"/>
    <cellStyle name="Normal 51 2 3 3 2 2 6 3" xfId="10478" xr:uid="{00000000-0005-0000-0000-0000E6630000}"/>
    <cellStyle name="Normal 51 2 3 3 2 2 6 3 2" xfId="34047" xr:uid="{00000000-0005-0000-0000-0000E7630000}"/>
    <cellStyle name="Normal 51 2 3 3 2 2 6 4" xfId="22254" xr:uid="{00000000-0005-0000-0000-0000E8630000}"/>
    <cellStyle name="Normal 51 2 3 3 2 2 6 5" xfId="28159" xr:uid="{00000000-0005-0000-0000-0000E9630000}"/>
    <cellStyle name="Normal 51 2 3 3 2 2 7" xfId="5326" xr:uid="{00000000-0005-0000-0000-0000EA630000}"/>
    <cellStyle name="Normal 51 2 3 3 2 2 7 2" xfId="17102" xr:uid="{00000000-0005-0000-0000-0000EB630000}"/>
    <cellStyle name="Normal 51 2 3 3 2 2 7 2 2" xfId="40671" xr:uid="{00000000-0005-0000-0000-0000EC630000}"/>
    <cellStyle name="Normal 51 2 3 3 2 2 7 3" xfId="11214" xr:uid="{00000000-0005-0000-0000-0000ED630000}"/>
    <cellStyle name="Normal 51 2 3 3 2 2 7 3 2" xfId="34783" xr:uid="{00000000-0005-0000-0000-0000EE630000}"/>
    <cellStyle name="Normal 51 2 3 3 2 2 7 4" xfId="22990" xr:uid="{00000000-0005-0000-0000-0000EF630000}"/>
    <cellStyle name="Normal 51 2 3 3 2 2 7 5" xfId="28895" xr:uid="{00000000-0005-0000-0000-0000F0630000}"/>
    <cellStyle name="Normal 51 2 3 3 2 2 8" xfId="6062" xr:uid="{00000000-0005-0000-0000-0000F1630000}"/>
    <cellStyle name="Normal 51 2 3 3 2 2 8 2" xfId="17838" xr:uid="{00000000-0005-0000-0000-0000F2630000}"/>
    <cellStyle name="Normal 51 2 3 3 2 2 8 2 2" xfId="41407" xr:uid="{00000000-0005-0000-0000-0000F3630000}"/>
    <cellStyle name="Normal 51 2 3 3 2 2 8 3" xfId="11950" xr:uid="{00000000-0005-0000-0000-0000F4630000}"/>
    <cellStyle name="Normal 51 2 3 3 2 2 8 3 2" xfId="35519" xr:uid="{00000000-0005-0000-0000-0000F5630000}"/>
    <cellStyle name="Normal 51 2 3 3 2 2 8 4" xfId="23726" xr:uid="{00000000-0005-0000-0000-0000F6630000}"/>
    <cellStyle name="Normal 51 2 3 3 2 2 8 5" xfId="29631" xr:uid="{00000000-0005-0000-0000-0000F7630000}"/>
    <cellStyle name="Normal 51 2 3 3 2 2 9" xfId="12686" xr:uid="{00000000-0005-0000-0000-0000F8630000}"/>
    <cellStyle name="Normal 51 2 3 3 2 2 9 2" xfId="36255" xr:uid="{00000000-0005-0000-0000-0000F9630000}"/>
    <cellStyle name="Normal 51 2 3 3 2 3" xfId="1202" xr:uid="{00000000-0005-0000-0000-0000FA630000}"/>
    <cellStyle name="Normal 51 2 3 3 2 3 2" xfId="12980" xr:uid="{00000000-0005-0000-0000-0000FB630000}"/>
    <cellStyle name="Normal 51 2 3 3 2 3 2 2" xfId="36549" xr:uid="{00000000-0005-0000-0000-0000FC630000}"/>
    <cellStyle name="Normal 51 2 3 3 2 3 3" xfId="7092" xr:uid="{00000000-0005-0000-0000-0000FD630000}"/>
    <cellStyle name="Normal 51 2 3 3 2 3 3 2" xfId="30661" xr:uid="{00000000-0005-0000-0000-0000FE630000}"/>
    <cellStyle name="Normal 51 2 3 3 2 3 4" xfId="18868" xr:uid="{00000000-0005-0000-0000-0000FF630000}"/>
    <cellStyle name="Normal 51 2 3 3 2 3 5" xfId="24773" xr:uid="{00000000-0005-0000-0000-000000640000}"/>
    <cellStyle name="Normal 51 2 3 3 2 4" xfId="1940" xr:uid="{00000000-0005-0000-0000-000001640000}"/>
    <cellStyle name="Normal 51 2 3 3 2 4 2" xfId="13716" xr:uid="{00000000-0005-0000-0000-000002640000}"/>
    <cellStyle name="Normal 51 2 3 3 2 4 2 2" xfId="37285" xr:uid="{00000000-0005-0000-0000-000003640000}"/>
    <cellStyle name="Normal 51 2 3 3 2 4 3" xfId="7828" xr:uid="{00000000-0005-0000-0000-000004640000}"/>
    <cellStyle name="Normal 51 2 3 3 2 4 3 2" xfId="31397" xr:uid="{00000000-0005-0000-0000-000005640000}"/>
    <cellStyle name="Normal 51 2 3 3 2 4 4" xfId="19604" xr:uid="{00000000-0005-0000-0000-000006640000}"/>
    <cellStyle name="Normal 51 2 3 3 2 4 5" xfId="25509" xr:uid="{00000000-0005-0000-0000-000007640000}"/>
    <cellStyle name="Normal 51 2 3 3 2 5" xfId="2676" xr:uid="{00000000-0005-0000-0000-000008640000}"/>
    <cellStyle name="Normal 51 2 3 3 2 5 2" xfId="14452" xr:uid="{00000000-0005-0000-0000-000009640000}"/>
    <cellStyle name="Normal 51 2 3 3 2 5 2 2" xfId="38021" xr:uid="{00000000-0005-0000-0000-00000A640000}"/>
    <cellStyle name="Normal 51 2 3 3 2 5 3" xfId="8564" xr:uid="{00000000-0005-0000-0000-00000B640000}"/>
    <cellStyle name="Normal 51 2 3 3 2 5 3 2" xfId="32133" xr:uid="{00000000-0005-0000-0000-00000C640000}"/>
    <cellStyle name="Normal 51 2 3 3 2 5 4" xfId="20340" xr:uid="{00000000-0005-0000-0000-00000D640000}"/>
    <cellStyle name="Normal 51 2 3 3 2 5 5" xfId="26245" xr:uid="{00000000-0005-0000-0000-00000E640000}"/>
    <cellStyle name="Normal 51 2 3 3 2 6" xfId="3412" xr:uid="{00000000-0005-0000-0000-00000F640000}"/>
    <cellStyle name="Normal 51 2 3 3 2 6 2" xfId="15188" xr:uid="{00000000-0005-0000-0000-000010640000}"/>
    <cellStyle name="Normal 51 2 3 3 2 6 2 2" xfId="38757" xr:uid="{00000000-0005-0000-0000-000011640000}"/>
    <cellStyle name="Normal 51 2 3 3 2 6 3" xfId="9300" xr:uid="{00000000-0005-0000-0000-000012640000}"/>
    <cellStyle name="Normal 51 2 3 3 2 6 3 2" xfId="32869" xr:uid="{00000000-0005-0000-0000-000013640000}"/>
    <cellStyle name="Normal 51 2 3 3 2 6 4" xfId="21076" xr:uid="{00000000-0005-0000-0000-000014640000}"/>
    <cellStyle name="Normal 51 2 3 3 2 6 5" xfId="26981" xr:uid="{00000000-0005-0000-0000-000015640000}"/>
    <cellStyle name="Normal 51 2 3 3 2 7" xfId="4148" xr:uid="{00000000-0005-0000-0000-000016640000}"/>
    <cellStyle name="Normal 51 2 3 3 2 7 2" xfId="15924" xr:uid="{00000000-0005-0000-0000-000017640000}"/>
    <cellStyle name="Normal 51 2 3 3 2 7 2 2" xfId="39493" xr:uid="{00000000-0005-0000-0000-000018640000}"/>
    <cellStyle name="Normal 51 2 3 3 2 7 3" xfId="10036" xr:uid="{00000000-0005-0000-0000-000019640000}"/>
    <cellStyle name="Normal 51 2 3 3 2 7 3 2" xfId="33605" xr:uid="{00000000-0005-0000-0000-00001A640000}"/>
    <cellStyle name="Normal 51 2 3 3 2 7 4" xfId="21812" xr:uid="{00000000-0005-0000-0000-00001B640000}"/>
    <cellStyle name="Normal 51 2 3 3 2 7 5" xfId="27717" xr:uid="{00000000-0005-0000-0000-00001C640000}"/>
    <cellStyle name="Normal 51 2 3 3 2 8" xfId="4884" xr:uid="{00000000-0005-0000-0000-00001D640000}"/>
    <cellStyle name="Normal 51 2 3 3 2 8 2" xfId="16660" xr:uid="{00000000-0005-0000-0000-00001E640000}"/>
    <cellStyle name="Normal 51 2 3 3 2 8 2 2" xfId="40229" xr:uid="{00000000-0005-0000-0000-00001F640000}"/>
    <cellStyle name="Normal 51 2 3 3 2 8 3" xfId="10772" xr:uid="{00000000-0005-0000-0000-000020640000}"/>
    <cellStyle name="Normal 51 2 3 3 2 8 3 2" xfId="34341" xr:uid="{00000000-0005-0000-0000-000021640000}"/>
    <cellStyle name="Normal 51 2 3 3 2 8 4" xfId="22548" xr:uid="{00000000-0005-0000-0000-000022640000}"/>
    <cellStyle name="Normal 51 2 3 3 2 8 5" xfId="28453" xr:uid="{00000000-0005-0000-0000-000023640000}"/>
    <cellStyle name="Normal 51 2 3 3 2 9" xfId="5620" xr:uid="{00000000-0005-0000-0000-000024640000}"/>
    <cellStyle name="Normal 51 2 3 3 2 9 2" xfId="17396" xr:uid="{00000000-0005-0000-0000-000025640000}"/>
    <cellStyle name="Normal 51 2 3 3 2 9 2 2" xfId="40965" xr:uid="{00000000-0005-0000-0000-000026640000}"/>
    <cellStyle name="Normal 51 2 3 3 2 9 3" xfId="11508" xr:uid="{00000000-0005-0000-0000-000027640000}"/>
    <cellStyle name="Normal 51 2 3 3 2 9 3 2" xfId="35077" xr:uid="{00000000-0005-0000-0000-000028640000}"/>
    <cellStyle name="Normal 51 2 3 3 2 9 4" xfId="23284" xr:uid="{00000000-0005-0000-0000-000029640000}"/>
    <cellStyle name="Normal 51 2 3 3 2 9 5" xfId="29189" xr:uid="{00000000-0005-0000-0000-00002A640000}"/>
    <cellStyle name="Normal 51 2 3 3 3" xfId="756" xr:uid="{00000000-0005-0000-0000-00002B640000}"/>
    <cellStyle name="Normal 51 2 3 3 3 10" xfId="6670" xr:uid="{00000000-0005-0000-0000-00002C640000}"/>
    <cellStyle name="Normal 51 2 3 3 3 10 2" xfId="30239" xr:uid="{00000000-0005-0000-0000-00002D640000}"/>
    <cellStyle name="Normal 51 2 3 3 3 11" xfId="18446" xr:uid="{00000000-0005-0000-0000-00002E640000}"/>
    <cellStyle name="Normal 51 2 3 3 3 12" xfId="24351" xr:uid="{00000000-0005-0000-0000-00002F640000}"/>
    <cellStyle name="Normal 51 2 3 3 3 13" xfId="42015" xr:uid="{00000000-0005-0000-0000-000030640000}"/>
    <cellStyle name="Normal 51 2 3 3 3 2" xfId="1517" xr:uid="{00000000-0005-0000-0000-000031640000}"/>
    <cellStyle name="Normal 51 2 3 3 3 2 2" xfId="13294" xr:uid="{00000000-0005-0000-0000-000032640000}"/>
    <cellStyle name="Normal 51 2 3 3 3 2 2 2" xfId="36863" xr:uid="{00000000-0005-0000-0000-000033640000}"/>
    <cellStyle name="Normal 51 2 3 3 3 2 3" xfId="7406" xr:uid="{00000000-0005-0000-0000-000034640000}"/>
    <cellStyle name="Normal 51 2 3 3 3 2 3 2" xfId="30975" xr:uid="{00000000-0005-0000-0000-000035640000}"/>
    <cellStyle name="Normal 51 2 3 3 3 2 4" xfId="19182" xr:uid="{00000000-0005-0000-0000-000036640000}"/>
    <cellStyle name="Normal 51 2 3 3 3 2 5" xfId="25087" xr:uid="{00000000-0005-0000-0000-000037640000}"/>
    <cellStyle name="Normal 51 2 3 3 3 3" xfId="2254" xr:uid="{00000000-0005-0000-0000-000038640000}"/>
    <cellStyle name="Normal 51 2 3 3 3 3 2" xfId="14030" xr:uid="{00000000-0005-0000-0000-000039640000}"/>
    <cellStyle name="Normal 51 2 3 3 3 3 2 2" xfId="37599" xr:uid="{00000000-0005-0000-0000-00003A640000}"/>
    <cellStyle name="Normal 51 2 3 3 3 3 3" xfId="8142" xr:uid="{00000000-0005-0000-0000-00003B640000}"/>
    <cellStyle name="Normal 51 2 3 3 3 3 3 2" xfId="31711" xr:uid="{00000000-0005-0000-0000-00003C640000}"/>
    <cellStyle name="Normal 51 2 3 3 3 3 4" xfId="19918" xr:uid="{00000000-0005-0000-0000-00003D640000}"/>
    <cellStyle name="Normal 51 2 3 3 3 3 5" xfId="25823" xr:uid="{00000000-0005-0000-0000-00003E640000}"/>
    <cellStyle name="Normal 51 2 3 3 3 4" xfId="2990" xr:uid="{00000000-0005-0000-0000-00003F640000}"/>
    <cellStyle name="Normal 51 2 3 3 3 4 2" xfId="14766" xr:uid="{00000000-0005-0000-0000-000040640000}"/>
    <cellStyle name="Normal 51 2 3 3 3 4 2 2" xfId="38335" xr:uid="{00000000-0005-0000-0000-000041640000}"/>
    <cellStyle name="Normal 51 2 3 3 3 4 3" xfId="8878" xr:uid="{00000000-0005-0000-0000-000042640000}"/>
    <cellStyle name="Normal 51 2 3 3 3 4 3 2" xfId="32447" xr:uid="{00000000-0005-0000-0000-000043640000}"/>
    <cellStyle name="Normal 51 2 3 3 3 4 4" xfId="20654" xr:uid="{00000000-0005-0000-0000-000044640000}"/>
    <cellStyle name="Normal 51 2 3 3 3 4 5" xfId="26559" xr:uid="{00000000-0005-0000-0000-000045640000}"/>
    <cellStyle name="Normal 51 2 3 3 3 5" xfId="3726" xr:uid="{00000000-0005-0000-0000-000046640000}"/>
    <cellStyle name="Normal 51 2 3 3 3 5 2" xfId="15502" xr:uid="{00000000-0005-0000-0000-000047640000}"/>
    <cellStyle name="Normal 51 2 3 3 3 5 2 2" xfId="39071" xr:uid="{00000000-0005-0000-0000-000048640000}"/>
    <cellStyle name="Normal 51 2 3 3 3 5 3" xfId="9614" xr:uid="{00000000-0005-0000-0000-000049640000}"/>
    <cellStyle name="Normal 51 2 3 3 3 5 3 2" xfId="33183" xr:uid="{00000000-0005-0000-0000-00004A640000}"/>
    <cellStyle name="Normal 51 2 3 3 3 5 4" xfId="21390" xr:uid="{00000000-0005-0000-0000-00004B640000}"/>
    <cellStyle name="Normal 51 2 3 3 3 5 5" xfId="27295" xr:uid="{00000000-0005-0000-0000-00004C640000}"/>
    <cellStyle name="Normal 51 2 3 3 3 6" xfId="4462" xr:uid="{00000000-0005-0000-0000-00004D640000}"/>
    <cellStyle name="Normal 51 2 3 3 3 6 2" xfId="16238" xr:uid="{00000000-0005-0000-0000-00004E640000}"/>
    <cellStyle name="Normal 51 2 3 3 3 6 2 2" xfId="39807" xr:uid="{00000000-0005-0000-0000-00004F640000}"/>
    <cellStyle name="Normal 51 2 3 3 3 6 3" xfId="10350" xr:uid="{00000000-0005-0000-0000-000050640000}"/>
    <cellStyle name="Normal 51 2 3 3 3 6 3 2" xfId="33919" xr:uid="{00000000-0005-0000-0000-000051640000}"/>
    <cellStyle name="Normal 51 2 3 3 3 6 4" xfId="22126" xr:uid="{00000000-0005-0000-0000-000052640000}"/>
    <cellStyle name="Normal 51 2 3 3 3 6 5" xfId="28031" xr:uid="{00000000-0005-0000-0000-000053640000}"/>
    <cellStyle name="Normal 51 2 3 3 3 7" xfId="5198" xr:uid="{00000000-0005-0000-0000-000054640000}"/>
    <cellStyle name="Normal 51 2 3 3 3 7 2" xfId="16974" xr:uid="{00000000-0005-0000-0000-000055640000}"/>
    <cellStyle name="Normal 51 2 3 3 3 7 2 2" xfId="40543" xr:uid="{00000000-0005-0000-0000-000056640000}"/>
    <cellStyle name="Normal 51 2 3 3 3 7 3" xfId="11086" xr:uid="{00000000-0005-0000-0000-000057640000}"/>
    <cellStyle name="Normal 51 2 3 3 3 7 3 2" xfId="34655" xr:uid="{00000000-0005-0000-0000-000058640000}"/>
    <cellStyle name="Normal 51 2 3 3 3 7 4" xfId="22862" xr:uid="{00000000-0005-0000-0000-000059640000}"/>
    <cellStyle name="Normal 51 2 3 3 3 7 5" xfId="28767" xr:uid="{00000000-0005-0000-0000-00005A640000}"/>
    <cellStyle name="Normal 51 2 3 3 3 8" xfId="5934" xr:uid="{00000000-0005-0000-0000-00005B640000}"/>
    <cellStyle name="Normal 51 2 3 3 3 8 2" xfId="17710" xr:uid="{00000000-0005-0000-0000-00005C640000}"/>
    <cellStyle name="Normal 51 2 3 3 3 8 2 2" xfId="41279" xr:uid="{00000000-0005-0000-0000-00005D640000}"/>
    <cellStyle name="Normal 51 2 3 3 3 8 3" xfId="11822" xr:uid="{00000000-0005-0000-0000-00005E640000}"/>
    <cellStyle name="Normal 51 2 3 3 3 8 3 2" xfId="35391" xr:uid="{00000000-0005-0000-0000-00005F640000}"/>
    <cellStyle name="Normal 51 2 3 3 3 8 4" xfId="23598" xr:uid="{00000000-0005-0000-0000-000060640000}"/>
    <cellStyle name="Normal 51 2 3 3 3 8 5" xfId="29503" xr:uid="{00000000-0005-0000-0000-000061640000}"/>
    <cellStyle name="Normal 51 2 3 3 3 9" xfId="12558" xr:uid="{00000000-0005-0000-0000-000062640000}"/>
    <cellStyle name="Normal 51 2 3 3 3 9 2" xfId="36127" xr:uid="{00000000-0005-0000-0000-000063640000}"/>
    <cellStyle name="Normal 51 2 3 3 4" xfId="591" xr:uid="{00000000-0005-0000-0000-000064640000}"/>
    <cellStyle name="Normal 51 2 3 3 4 10" xfId="6505" xr:uid="{00000000-0005-0000-0000-000065640000}"/>
    <cellStyle name="Normal 51 2 3 3 4 10 2" xfId="30074" xr:uid="{00000000-0005-0000-0000-000066640000}"/>
    <cellStyle name="Normal 51 2 3 3 4 11" xfId="18281" xr:uid="{00000000-0005-0000-0000-000067640000}"/>
    <cellStyle name="Normal 51 2 3 3 4 12" xfId="24186" xr:uid="{00000000-0005-0000-0000-000068640000}"/>
    <cellStyle name="Normal 51 2 3 3 4 13" xfId="41850" xr:uid="{00000000-0005-0000-0000-000069640000}"/>
    <cellStyle name="Normal 51 2 3 3 4 2" xfId="1352" xr:uid="{00000000-0005-0000-0000-00006A640000}"/>
    <cellStyle name="Normal 51 2 3 3 4 2 2" xfId="13129" xr:uid="{00000000-0005-0000-0000-00006B640000}"/>
    <cellStyle name="Normal 51 2 3 3 4 2 2 2" xfId="36698" xr:uid="{00000000-0005-0000-0000-00006C640000}"/>
    <cellStyle name="Normal 51 2 3 3 4 2 3" xfId="7241" xr:uid="{00000000-0005-0000-0000-00006D640000}"/>
    <cellStyle name="Normal 51 2 3 3 4 2 3 2" xfId="30810" xr:uid="{00000000-0005-0000-0000-00006E640000}"/>
    <cellStyle name="Normal 51 2 3 3 4 2 4" xfId="19017" xr:uid="{00000000-0005-0000-0000-00006F640000}"/>
    <cellStyle name="Normal 51 2 3 3 4 2 5" xfId="24922" xr:uid="{00000000-0005-0000-0000-000070640000}"/>
    <cellStyle name="Normal 51 2 3 3 4 3" xfId="2089" xr:uid="{00000000-0005-0000-0000-000071640000}"/>
    <cellStyle name="Normal 51 2 3 3 4 3 2" xfId="13865" xr:uid="{00000000-0005-0000-0000-000072640000}"/>
    <cellStyle name="Normal 51 2 3 3 4 3 2 2" xfId="37434" xr:uid="{00000000-0005-0000-0000-000073640000}"/>
    <cellStyle name="Normal 51 2 3 3 4 3 3" xfId="7977" xr:uid="{00000000-0005-0000-0000-000074640000}"/>
    <cellStyle name="Normal 51 2 3 3 4 3 3 2" xfId="31546" xr:uid="{00000000-0005-0000-0000-000075640000}"/>
    <cellStyle name="Normal 51 2 3 3 4 3 4" xfId="19753" xr:uid="{00000000-0005-0000-0000-000076640000}"/>
    <cellStyle name="Normal 51 2 3 3 4 3 5" xfId="25658" xr:uid="{00000000-0005-0000-0000-000077640000}"/>
    <cellStyle name="Normal 51 2 3 3 4 4" xfId="2825" xr:uid="{00000000-0005-0000-0000-000078640000}"/>
    <cellStyle name="Normal 51 2 3 3 4 4 2" xfId="14601" xr:uid="{00000000-0005-0000-0000-000079640000}"/>
    <cellStyle name="Normal 51 2 3 3 4 4 2 2" xfId="38170" xr:uid="{00000000-0005-0000-0000-00007A640000}"/>
    <cellStyle name="Normal 51 2 3 3 4 4 3" xfId="8713" xr:uid="{00000000-0005-0000-0000-00007B640000}"/>
    <cellStyle name="Normal 51 2 3 3 4 4 3 2" xfId="32282" xr:uid="{00000000-0005-0000-0000-00007C640000}"/>
    <cellStyle name="Normal 51 2 3 3 4 4 4" xfId="20489" xr:uid="{00000000-0005-0000-0000-00007D640000}"/>
    <cellStyle name="Normal 51 2 3 3 4 4 5" xfId="26394" xr:uid="{00000000-0005-0000-0000-00007E640000}"/>
    <cellStyle name="Normal 51 2 3 3 4 5" xfId="3561" xr:uid="{00000000-0005-0000-0000-00007F640000}"/>
    <cellStyle name="Normal 51 2 3 3 4 5 2" xfId="15337" xr:uid="{00000000-0005-0000-0000-000080640000}"/>
    <cellStyle name="Normal 51 2 3 3 4 5 2 2" xfId="38906" xr:uid="{00000000-0005-0000-0000-000081640000}"/>
    <cellStyle name="Normal 51 2 3 3 4 5 3" xfId="9449" xr:uid="{00000000-0005-0000-0000-000082640000}"/>
    <cellStyle name="Normal 51 2 3 3 4 5 3 2" xfId="33018" xr:uid="{00000000-0005-0000-0000-000083640000}"/>
    <cellStyle name="Normal 51 2 3 3 4 5 4" xfId="21225" xr:uid="{00000000-0005-0000-0000-000084640000}"/>
    <cellStyle name="Normal 51 2 3 3 4 5 5" xfId="27130" xr:uid="{00000000-0005-0000-0000-000085640000}"/>
    <cellStyle name="Normal 51 2 3 3 4 6" xfId="4297" xr:uid="{00000000-0005-0000-0000-000086640000}"/>
    <cellStyle name="Normal 51 2 3 3 4 6 2" xfId="16073" xr:uid="{00000000-0005-0000-0000-000087640000}"/>
    <cellStyle name="Normal 51 2 3 3 4 6 2 2" xfId="39642" xr:uid="{00000000-0005-0000-0000-000088640000}"/>
    <cellStyle name="Normal 51 2 3 3 4 6 3" xfId="10185" xr:uid="{00000000-0005-0000-0000-000089640000}"/>
    <cellStyle name="Normal 51 2 3 3 4 6 3 2" xfId="33754" xr:uid="{00000000-0005-0000-0000-00008A640000}"/>
    <cellStyle name="Normal 51 2 3 3 4 6 4" xfId="21961" xr:uid="{00000000-0005-0000-0000-00008B640000}"/>
    <cellStyle name="Normal 51 2 3 3 4 6 5" xfId="27866" xr:uid="{00000000-0005-0000-0000-00008C640000}"/>
    <cellStyle name="Normal 51 2 3 3 4 7" xfId="5033" xr:uid="{00000000-0005-0000-0000-00008D640000}"/>
    <cellStyle name="Normal 51 2 3 3 4 7 2" xfId="16809" xr:uid="{00000000-0005-0000-0000-00008E640000}"/>
    <cellStyle name="Normal 51 2 3 3 4 7 2 2" xfId="40378" xr:uid="{00000000-0005-0000-0000-00008F640000}"/>
    <cellStyle name="Normal 51 2 3 3 4 7 3" xfId="10921" xr:uid="{00000000-0005-0000-0000-000090640000}"/>
    <cellStyle name="Normal 51 2 3 3 4 7 3 2" xfId="34490" xr:uid="{00000000-0005-0000-0000-000091640000}"/>
    <cellStyle name="Normal 51 2 3 3 4 7 4" xfId="22697" xr:uid="{00000000-0005-0000-0000-000092640000}"/>
    <cellStyle name="Normal 51 2 3 3 4 7 5" xfId="28602" xr:uid="{00000000-0005-0000-0000-000093640000}"/>
    <cellStyle name="Normal 51 2 3 3 4 8" xfId="5769" xr:uid="{00000000-0005-0000-0000-000094640000}"/>
    <cellStyle name="Normal 51 2 3 3 4 8 2" xfId="17545" xr:uid="{00000000-0005-0000-0000-000095640000}"/>
    <cellStyle name="Normal 51 2 3 3 4 8 2 2" xfId="41114" xr:uid="{00000000-0005-0000-0000-000096640000}"/>
    <cellStyle name="Normal 51 2 3 3 4 8 3" xfId="11657" xr:uid="{00000000-0005-0000-0000-000097640000}"/>
    <cellStyle name="Normal 51 2 3 3 4 8 3 2" xfId="35226" xr:uid="{00000000-0005-0000-0000-000098640000}"/>
    <cellStyle name="Normal 51 2 3 3 4 8 4" xfId="23433" xr:uid="{00000000-0005-0000-0000-000099640000}"/>
    <cellStyle name="Normal 51 2 3 3 4 8 5" xfId="29338" xr:uid="{00000000-0005-0000-0000-00009A640000}"/>
    <cellStyle name="Normal 51 2 3 3 4 9" xfId="12393" xr:uid="{00000000-0005-0000-0000-00009B640000}"/>
    <cellStyle name="Normal 51 2 3 3 4 9 2" xfId="35962" xr:uid="{00000000-0005-0000-0000-00009C640000}"/>
    <cellStyle name="Normal 51 2 3 3 5" xfId="1073" xr:uid="{00000000-0005-0000-0000-00009D640000}"/>
    <cellStyle name="Normal 51 2 3 3 5 2" xfId="12852" xr:uid="{00000000-0005-0000-0000-00009E640000}"/>
    <cellStyle name="Normal 51 2 3 3 5 2 2" xfId="36421" xr:uid="{00000000-0005-0000-0000-00009F640000}"/>
    <cellStyle name="Normal 51 2 3 3 5 3" xfId="6964" xr:uid="{00000000-0005-0000-0000-0000A0640000}"/>
    <cellStyle name="Normal 51 2 3 3 5 3 2" xfId="30533" xr:uid="{00000000-0005-0000-0000-0000A1640000}"/>
    <cellStyle name="Normal 51 2 3 3 5 4" xfId="18740" xr:uid="{00000000-0005-0000-0000-0000A2640000}"/>
    <cellStyle name="Normal 51 2 3 3 5 5" xfId="24645" xr:uid="{00000000-0005-0000-0000-0000A3640000}"/>
    <cellStyle name="Normal 51 2 3 3 6" xfId="1812" xr:uid="{00000000-0005-0000-0000-0000A4640000}"/>
    <cellStyle name="Normal 51 2 3 3 6 2" xfId="13588" xr:uid="{00000000-0005-0000-0000-0000A5640000}"/>
    <cellStyle name="Normal 51 2 3 3 6 2 2" xfId="37157" xr:uid="{00000000-0005-0000-0000-0000A6640000}"/>
    <cellStyle name="Normal 51 2 3 3 6 3" xfId="7700" xr:uid="{00000000-0005-0000-0000-0000A7640000}"/>
    <cellStyle name="Normal 51 2 3 3 6 3 2" xfId="31269" xr:uid="{00000000-0005-0000-0000-0000A8640000}"/>
    <cellStyle name="Normal 51 2 3 3 6 4" xfId="19476" xr:uid="{00000000-0005-0000-0000-0000A9640000}"/>
    <cellStyle name="Normal 51 2 3 3 6 5" xfId="25381" xr:uid="{00000000-0005-0000-0000-0000AA640000}"/>
    <cellStyle name="Normal 51 2 3 3 7" xfId="2548" xr:uid="{00000000-0005-0000-0000-0000AB640000}"/>
    <cellStyle name="Normal 51 2 3 3 7 2" xfId="14324" xr:uid="{00000000-0005-0000-0000-0000AC640000}"/>
    <cellStyle name="Normal 51 2 3 3 7 2 2" xfId="37893" xr:uid="{00000000-0005-0000-0000-0000AD640000}"/>
    <cellStyle name="Normal 51 2 3 3 7 3" xfId="8436" xr:uid="{00000000-0005-0000-0000-0000AE640000}"/>
    <cellStyle name="Normal 51 2 3 3 7 3 2" xfId="32005" xr:uid="{00000000-0005-0000-0000-0000AF640000}"/>
    <cellStyle name="Normal 51 2 3 3 7 4" xfId="20212" xr:uid="{00000000-0005-0000-0000-0000B0640000}"/>
    <cellStyle name="Normal 51 2 3 3 7 5" xfId="26117" xr:uid="{00000000-0005-0000-0000-0000B1640000}"/>
    <cellStyle name="Normal 51 2 3 3 8" xfId="3284" xr:uid="{00000000-0005-0000-0000-0000B2640000}"/>
    <cellStyle name="Normal 51 2 3 3 8 2" xfId="15060" xr:uid="{00000000-0005-0000-0000-0000B3640000}"/>
    <cellStyle name="Normal 51 2 3 3 8 2 2" xfId="38629" xr:uid="{00000000-0005-0000-0000-0000B4640000}"/>
    <cellStyle name="Normal 51 2 3 3 8 3" xfId="9172" xr:uid="{00000000-0005-0000-0000-0000B5640000}"/>
    <cellStyle name="Normal 51 2 3 3 8 3 2" xfId="32741" xr:uid="{00000000-0005-0000-0000-0000B6640000}"/>
    <cellStyle name="Normal 51 2 3 3 8 4" xfId="20948" xr:uid="{00000000-0005-0000-0000-0000B7640000}"/>
    <cellStyle name="Normal 51 2 3 3 8 5" xfId="26853" xr:uid="{00000000-0005-0000-0000-0000B8640000}"/>
    <cellStyle name="Normal 51 2 3 3 9" xfId="4020" xr:uid="{00000000-0005-0000-0000-0000B9640000}"/>
    <cellStyle name="Normal 51 2 3 3 9 2" xfId="15796" xr:uid="{00000000-0005-0000-0000-0000BA640000}"/>
    <cellStyle name="Normal 51 2 3 3 9 2 2" xfId="39365" xr:uid="{00000000-0005-0000-0000-0000BB640000}"/>
    <cellStyle name="Normal 51 2 3 3 9 3" xfId="9908" xr:uid="{00000000-0005-0000-0000-0000BC640000}"/>
    <cellStyle name="Normal 51 2 3 3 9 3 2" xfId="33477" xr:uid="{00000000-0005-0000-0000-0000BD640000}"/>
    <cellStyle name="Normal 51 2 3 3 9 4" xfId="21684" xr:uid="{00000000-0005-0000-0000-0000BE640000}"/>
    <cellStyle name="Normal 51 2 3 3 9 5" xfId="27589" xr:uid="{00000000-0005-0000-0000-0000BF640000}"/>
    <cellStyle name="Normal 51 2 3 4" xfId="252" xr:uid="{00000000-0005-0000-0000-0000C0640000}"/>
    <cellStyle name="Normal 51 2 3 4 10" xfId="4708" xr:uid="{00000000-0005-0000-0000-0000C1640000}"/>
    <cellStyle name="Normal 51 2 3 4 10 2" xfId="16484" xr:uid="{00000000-0005-0000-0000-0000C2640000}"/>
    <cellStyle name="Normal 51 2 3 4 10 2 2" xfId="40053" xr:uid="{00000000-0005-0000-0000-0000C3640000}"/>
    <cellStyle name="Normal 51 2 3 4 10 3" xfId="10596" xr:uid="{00000000-0005-0000-0000-0000C4640000}"/>
    <cellStyle name="Normal 51 2 3 4 10 3 2" xfId="34165" xr:uid="{00000000-0005-0000-0000-0000C5640000}"/>
    <cellStyle name="Normal 51 2 3 4 10 4" xfId="22372" xr:uid="{00000000-0005-0000-0000-0000C6640000}"/>
    <cellStyle name="Normal 51 2 3 4 10 5" xfId="28277" xr:uid="{00000000-0005-0000-0000-0000C7640000}"/>
    <cellStyle name="Normal 51 2 3 4 11" xfId="5444" xr:uid="{00000000-0005-0000-0000-0000C8640000}"/>
    <cellStyle name="Normal 51 2 3 4 11 2" xfId="17220" xr:uid="{00000000-0005-0000-0000-0000C9640000}"/>
    <cellStyle name="Normal 51 2 3 4 11 2 2" xfId="40789" xr:uid="{00000000-0005-0000-0000-0000CA640000}"/>
    <cellStyle name="Normal 51 2 3 4 11 3" xfId="11332" xr:uid="{00000000-0005-0000-0000-0000CB640000}"/>
    <cellStyle name="Normal 51 2 3 4 11 3 2" xfId="34901" xr:uid="{00000000-0005-0000-0000-0000CC640000}"/>
    <cellStyle name="Normal 51 2 3 4 11 4" xfId="23108" xr:uid="{00000000-0005-0000-0000-0000CD640000}"/>
    <cellStyle name="Normal 51 2 3 4 11 5" xfId="29013" xr:uid="{00000000-0005-0000-0000-0000CE640000}"/>
    <cellStyle name="Normal 51 2 3 4 12" xfId="12068" xr:uid="{00000000-0005-0000-0000-0000CF640000}"/>
    <cellStyle name="Normal 51 2 3 4 12 2" xfId="35637" xr:uid="{00000000-0005-0000-0000-0000D0640000}"/>
    <cellStyle name="Normal 51 2 3 4 13" xfId="6180" xr:uid="{00000000-0005-0000-0000-0000D1640000}"/>
    <cellStyle name="Normal 51 2 3 4 13 2" xfId="29749" xr:uid="{00000000-0005-0000-0000-0000D2640000}"/>
    <cellStyle name="Normal 51 2 3 4 14" xfId="17956" xr:uid="{00000000-0005-0000-0000-0000D3640000}"/>
    <cellStyle name="Normal 51 2 3 4 15" xfId="23861" xr:uid="{00000000-0005-0000-0000-0000D4640000}"/>
    <cellStyle name="Normal 51 2 3 4 16" xfId="41525" xr:uid="{00000000-0005-0000-0000-0000D5640000}"/>
    <cellStyle name="Normal 51 2 3 4 2" xfId="441" xr:uid="{00000000-0005-0000-0000-0000D6640000}"/>
    <cellStyle name="Normal 51 2 3 4 2 10" xfId="12245" xr:uid="{00000000-0005-0000-0000-0000D7640000}"/>
    <cellStyle name="Normal 51 2 3 4 2 10 2" xfId="35814" xr:uid="{00000000-0005-0000-0000-0000D8640000}"/>
    <cellStyle name="Normal 51 2 3 4 2 11" xfId="6357" xr:uid="{00000000-0005-0000-0000-0000D9640000}"/>
    <cellStyle name="Normal 51 2 3 4 2 11 2" xfId="29926" xr:uid="{00000000-0005-0000-0000-0000DA640000}"/>
    <cellStyle name="Normal 51 2 3 4 2 12" xfId="18133" xr:uid="{00000000-0005-0000-0000-0000DB640000}"/>
    <cellStyle name="Normal 51 2 3 4 2 13" xfId="24038" xr:uid="{00000000-0005-0000-0000-0000DC640000}"/>
    <cellStyle name="Normal 51 2 3 4 2 14" xfId="41702" xr:uid="{00000000-0005-0000-0000-0000DD640000}"/>
    <cellStyle name="Normal 51 2 3 4 2 2" xfId="886" xr:uid="{00000000-0005-0000-0000-0000DE640000}"/>
    <cellStyle name="Normal 51 2 3 4 2 2 10" xfId="6799" xr:uid="{00000000-0005-0000-0000-0000DF640000}"/>
    <cellStyle name="Normal 51 2 3 4 2 2 10 2" xfId="30368" xr:uid="{00000000-0005-0000-0000-0000E0640000}"/>
    <cellStyle name="Normal 51 2 3 4 2 2 11" xfId="18575" xr:uid="{00000000-0005-0000-0000-0000E1640000}"/>
    <cellStyle name="Normal 51 2 3 4 2 2 12" xfId="24480" xr:uid="{00000000-0005-0000-0000-0000E2640000}"/>
    <cellStyle name="Normal 51 2 3 4 2 2 13" xfId="42144" xr:uid="{00000000-0005-0000-0000-0000E3640000}"/>
    <cellStyle name="Normal 51 2 3 4 2 2 2" xfId="1646" xr:uid="{00000000-0005-0000-0000-0000E4640000}"/>
    <cellStyle name="Normal 51 2 3 4 2 2 2 2" xfId="13423" xr:uid="{00000000-0005-0000-0000-0000E5640000}"/>
    <cellStyle name="Normal 51 2 3 4 2 2 2 2 2" xfId="36992" xr:uid="{00000000-0005-0000-0000-0000E6640000}"/>
    <cellStyle name="Normal 51 2 3 4 2 2 2 3" xfId="7535" xr:uid="{00000000-0005-0000-0000-0000E7640000}"/>
    <cellStyle name="Normal 51 2 3 4 2 2 2 3 2" xfId="31104" xr:uid="{00000000-0005-0000-0000-0000E8640000}"/>
    <cellStyle name="Normal 51 2 3 4 2 2 2 4" xfId="19311" xr:uid="{00000000-0005-0000-0000-0000E9640000}"/>
    <cellStyle name="Normal 51 2 3 4 2 2 2 5" xfId="25216" xr:uid="{00000000-0005-0000-0000-0000EA640000}"/>
    <cellStyle name="Normal 51 2 3 4 2 2 3" xfId="2383" xr:uid="{00000000-0005-0000-0000-0000EB640000}"/>
    <cellStyle name="Normal 51 2 3 4 2 2 3 2" xfId="14159" xr:uid="{00000000-0005-0000-0000-0000EC640000}"/>
    <cellStyle name="Normal 51 2 3 4 2 2 3 2 2" xfId="37728" xr:uid="{00000000-0005-0000-0000-0000ED640000}"/>
    <cellStyle name="Normal 51 2 3 4 2 2 3 3" xfId="8271" xr:uid="{00000000-0005-0000-0000-0000EE640000}"/>
    <cellStyle name="Normal 51 2 3 4 2 2 3 3 2" xfId="31840" xr:uid="{00000000-0005-0000-0000-0000EF640000}"/>
    <cellStyle name="Normal 51 2 3 4 2 2 3 4" xfId="20047" xr:uid="{00000000-0005-0000-0000-0000F0640000}"/>
    <cellStyle name="Normal 51 2 3 4 2 2 3 5" xfId="25952" xr:uid="{00000000-0005-0000-0000-0000F1640000}"/>
    <cellStyle name="Normal 51 2 3 4 2 2 4" xfId="3119" xr:uid="{00000000-0005-0000-0000-0000F2640000}"/>
    <cellStyle name="Normal 51 2 3 4 2 2 4 2" xfId="14895" xr:uid="{00000000-0005-0000-0000-0000F3640000}"/>
    <cellStyle name="Normal 51 2 3 4 2 2 4 2 2" xfId="38464" xr:uid="{00000000-0005-0000-0000-0000F4640000}"/>
    <cellStyle name="Normal 51 2 3 4 2 2 4 3" xfId="9007" xr:uid="{00000000-0005-0000-0000-0000F5640000}"/>
    <cellStyle name="Normal 51 2 3 4 2 2 4 3 2" xfId="32576" xr:uid="{00000000-0005-0000-0000-0000F6640000}"/>
    <cellStyle name="Normal 51 2 3 4 2 2 4 4" xfId="20783" xr:uid="{00000000-0005-0000-0000-0000F7640000}"/>
    <cellStyle name="Normal 51 2 3 4 2 2 4 5" xfId="26688" xr:uid="{00000000-0005-0000-0000-0000F8640000}"/>
    <cellStyle name="Normal 51 2 3 4 2 2 5" xfId="3855" xr:uid="{00000000-0005-0000-0000-0000F9640000}"/>
    <cellStyle name="Normal 51 2 3 4 2 2 5 2" xfId="15631" xr:uid="{00000000-0005-0000-0000-0000FA640000}"/>
    <cellStyle name="Normal 51 2 3 4 2 2 5 2 2" xfId="39200" xr:uid="{00000000-0005-0000-0000-0000FB640000}"/>
    <cellStyle name="Normal 51 2 3 4 2 2 5 3" xfId="9743" xr:uid="{00000000-0005-0000-0000-0000FC640000}"/>
    <cellStyle name="Normal 51 2 3 4 2 2 5 3 2" xfId="33312" xr:uid="{00000000-0005-0000-0000-0000FD640000}"/>
    <cellStyle name="Normal 51 2 3 4 2 2 5 4" xfId="21519" xr:uid="{00000000-0005-0000-0000-0000FE640000}"/>
    <cellStyle name="Normal 51 2 3 4 2 2 5 5" xfId="27424" xr:uid="{00000000-0005-0000-0000-0000FF640000}"/>
    <cellStyle name="Normal 51 2 3 4 2 2 6" xfId="4591" xr:uid="{00000000-0005-0000-0000-000000650000}"/>
    <cellStyle name="Normal 51 2 3 4 2 2 6 2" xfId="16367" xr:uid="{00000000-0005-0000-0000-000001650000}"/>
    <cellStyle name="Normal 51 2 3 4 2 2 6 2 2" xfId="39936" xr:uid="{00000000-0005-0000-0000-000002650000}"/>
    <cellStyle name="Normal 51 2 3 4 2 2 6 3" xfId="10479" xr:uid="{00000000-0005-0000-0000-000003650000}"/>
    <cellStyle name="Normal 51 2 3 4 2 2 6 3 2" xfId="34048" xr:uid="{00000000-0005-0000-0000-000004650000}"/>
    <cellStyle name="Normal 51 2 3 4 2 2 6 4" xfId="22255" xr:uid="{00000000-0005-0000-0000-000005650000}"/>
    <cellStyle name="Normal 51 2 3 4 2 2 6 5" xfId="28160" xr:uid="{00000000-0005-0000-0000-000006650000}"/>
    <cellStyle name="Normal 51 2 3 4 2 2 7" xfId="5327" xr:uid="{00000000-0005-0000-0000-000007650000}"/>
    <cellStyle name="Normal 51 2 3 4 2 2 7 2" xfId="17103" xr:uid="{00000000-0005-0000-0000-000008650000}"/>
    <cellStyle name="Normal 51 2 3 4 2 2 7 2 2" xfId="40672" xr:uid="{00000000-0005-0000-0000-000009650000}"/>
    <cellStyle name="Normal 51 2 3 4 2 2 7 3" xfId="11215" xr:uid="{00000000-0005-0000-0000-00000A650000}"/>
    <cellStyle name="Normal 51 2 3 4 2 2 7 3 2" xfId="34784" xr:uid="{00000000-0005-0000-0000-00000B650000}"/>
    <cellStyle name="Normal 51 2 3 4 2 2 7 4" xfId="22991" xr:uid="{00000000-0005-0000-0000-00000C650000}"/>
    <cellStyle name="Normal 51 2 3 4 2 2 7 5" xfId="28896" xr:uid="{00000000-0005-0000-0000-00000D650000}"/>
    <cellStyle name="Normal 51 2 3 4 2 2 8" xfId="6063" xr:uid="{00000000-0005-0000-0000-00000E650000}"/>
    <cellStyle name="Normal 51 2 3 4 2 2 8 2" xfId="17839" xr:uid="{00000000-0005-0000-0000-00000F650000}"/>
    <cellStyle name="Normal 51 2 3 4 2 2 8 2 2" xfId="41408" xr:uid="{00000000-0005-0000-0000-000010650000}"/>
    <cellStyle name="Normal 51 2 3 4 2 2 8 3" xfId="11951" xr:uid="{00000000-0005-0000-0000-000011650000}"/>
    <cellStyle name="Normal 51 2 3 4 2 2 8 3 2" xfId="35520" xr:uid="{00000000-0005-0000-0000-000012650000}"/>
    <cellStyle name="Normal 51 2 3 4 2 2 8 4" xfId="23727" xr:uid="{00000000-0005-0000-0000-000013650000}"/>
    <cellStyle name="Normal 51 2 3 4 2 2 8 5" xfId="29632" xr:uid="{00000000-0005-0000-0000-000014650000}"/>
    <cellStyle name="Normal 51 2 3 4 2 2 9" xfId="12687" xr:uid="{00000000-0005-0000-0000-000015650000}"/>
    <cellStyle name="Normal 51 2 3 4 2 2 9 2" xfId="36256" xr:uid="{00000000-0005-0000-0000-000016650000}"/>
    <cellStyle name="Normal 51 2 3 4 2 3" xfId="1203" xr:uid="{00000000-0005-0000-0000-000017650000}"/>
    <cellStyle name="Normal 51 2 3 4 2 3 2" xfId="12981" xr:uid="{00000000-0005-0000-0000-000018650000}"/>
    <cellStyle name="Normal 51 2 3 4 2 3 2 2" xfId="36550" xr:uid="{00000000-0005-0000-0000-000019650000}"/>
    <cellStyle name="Normal 51 2 3 4 2 3 3" xfId="7093" xr:uid="{00000000-0005-0000-0000-00001A650000}"/>
    <cellStyle name="Normal 51 2 3 4 2 3 3 2" xfId="30662" xr:uid="{00000000-0005-0000-0000-00001B650000}"/>
    <cellStyle name="Normal 51 2 3 4 2 3 4" xfId="18869" xr:uid="{00000000-0005-0000-0000-00001C650000}"/>
    <cellStyle name="Normal 51 2 3 4 2 3 5" xfId="24774" xr:uid="{00000000-0005-0000-0000-00001D650000}"/>
    <cellStyle name="Normal 51 2 3 4 2 4" xfId="1941" xr:uid="{00000000-0005-0000-0000-00001E650000}"/>
    <cellStyle name="Normal 51 2 3 4 2 4 2" xfId="13717" xr:uid="{00000000-0005-0000-0000-00001F650000}"/>
    <cellStyle name="Normal 51 2 3 4 2 4 2 2" xfId="37286" xr:uid="{00000000-0005-0000-0000-000020650000}"/>
    <cellStyle name="Normal 51 2 3 4 2 4 3" xfId="7829" xr:uid="{00000000-0005-0000-0000-000021650000}"/>
    <cellStyle name="Normal 51 2 3 4 2 4 3 2" xfId="31398" xr:uid="{00000000-0005-0000-0000-000022650000}"/>
    <cellStyle name="Normal 51 2 3 4 2 4 4" xfId="19605" xr:uid="{00000000-0005-0000-0000-000023650000}"/>
    <cellStyle name="Normal 51 2 3 4 2 4 5" xfId="25510" xr:uid="{00000000-0005-0000-0000-000024650000}"/>
    <cellStyle name="Normal 51 2 3 4 2 5" xfId="2677" xr:uid="{00000000-0005-0000-0000-000025650000}"/>
    <cellStyle name="Normal 51 2 3 4 2 5 2" xfId="14453" xr:uid="{00000000-0005-0000-0000-000026650000}"/>
    <cellStyle name="Normal 51 2 3 4 2 5 2 2" xfId="38022" xr:uid="{00000000-0005-0000-0000-000027650000}"/>
    <cellStyle name="Normal 51 2 3 4 2 5 3" xfId="8565" xr:uid="{00000000-0005-0000-0000-000028650000}"/>
    <cellStyle name="Normal 51 2 3 4 2 5 3 2" xfId="32134" xr:uid="{00000000-0005-0000-0000-000029650000}"/>
    <cellStyle name="Normal 51 2 3 4 2 5 4" xfId="20341" xr:uid="{00000000-0005-0000-0000-00002A650000}"/>
    <cellStyle name="Normal 51 2 3 4 2 5 5" xfId="26246" xr:uid="{00000000-0005-0000-0000-00002B650000}"/>
    <cellStyle name="Normal 51 2 3 4 2 6" xfId="3413" xr:uid="{00000000-0005-0000-0000-00002C650000}"/>
    <cellStyle name="Normal 51 2 3 4 2 6 2" xfId="15189" xr:uid="{00000000-0005-0000-0000-00002D650000}"/>
    <cellStyle name="Normal 51 2 3 4 2 6 2 2" xfId="38758" xr:uid="{00000000-0005-0000-0000-00002E650000}"/>
    <cellStyle name="Normal 51 2 3 4 2 6 3" xfId="9301" xr:uid="{00000000-0005-0000-0000-00002F650000}"/>
    <cellStyle name="Normal 51 2 3 4 2 6 3 2" xfId="32870" xr:uid="{00000000-0005-0000-0000-000030650000}"/>
    <cellStyle name="Normal 51 2 3 4 2 6 4" xfId="21077" xr:uid="{00000000-0005-0000-0000-000031650000}"/>
    <cellStyle name="Normal 51 2 3 4 2 6 5" xfId="26982" xr:uid="{00000000-0005-0000-0000-000032650000}"/>
    <cellStyle name="Normal 51 2 3 4 2 7" xfId="4149" xr:uid="{00000000-0005-0000-0000-000033650000}"/>
    <cellStyle name="Normal 51 2 3 4 2 7 2" xfId="15925" xr:uid="{00000000-0005-0000-0000-000034650000}"/>
    <cellStyle name="Normal 51 2 3 4 2 7 2 2" xfId="39494" xr:uid="{00000000-0005-0000-0000-000035650000}"/>
    <cellStyle name="Normal 51 2 3 4 2 7 3" xfId="10037" xr:uid="{00000000-0005-0000-0000-000036650000}"/>
    <cellStyle name="Normal 51 2 3 4 2 7 3 2" xfId="33606" xr:uid="{00000000-0005-0000-0000-000037650000}"/>
    <cellStyle name="Normal 51 2 3 4 2 7 4" xfId="21813" xr:uid="{00000000-0005-0000-0000-000038650000}"/>
    <cellStyle name="Normal 51 2 3 4 2 7 5" xfId="27718" xr:uid="{00000000-0005-0000-0000-000039650000}"/>
    <cellStyle name="Normal 51 2 3 4 2 8" xfId="4885" xr:uid="{00000000-0005-0000-0000-00003A650000}"/>
    <cellStyle name="Normal 51 2 3 4 2 8 2" xfId="16661" xr:uid="{00000000-0005-0000-0000-00003B650000}"/>
    <cellStyle name="Normal 51 2 3 4 2 8 2 2" xfId="40230" xr:uid="{00000000-0005-0000-0000-00003C650000}"/>
    <cellStyle name="Normal 51 2 3 4 2 8 3" xfId="10773" xr:uid="{00000000-0005-0000-0000-00003D650000}"/>
    <cellStyle name="Normal 51 2 3 4 2 8 3 2" xfId="34342" xr:uid="{00000000-0005-0000-0000-00003E650000}"/>
    <cellStyle name="Normal 51 2 3 4 2 8 4" xfId="22549" xr:uid="{00000000-0005-0000-0000-00003F650000}"/>
    <cellStyle name="Normal 51 2 3 4 2 8 5" xfId="28454" xr:uid="{00000000-0005-0000-0000-000040650000}"/>
    <cellStyle name="Normal 51 2 3 4 2 9" xfId="5621" xr:uid="{00000000-0005-0000-0000-000041650000}"/>
    <cellStyle name="Normal 51 2 3 4 2 9 2" xfId="17397" xr:uid="{00000000-0005-0000-0000-000042650000}"/>
    <cellStyle name="Normal 51 2 3 4 2 9 2 2" xfId="40966" xr:uid="{00000000-0005-0000-0000-000043650000}"/>
    <cellStyle name="Normal 51 2 3 4 2 9 3" xfId="11509" xr:uid="{00000000-0005-0000-0000-000044650000}"/>
    <cellStyle name="Normal 51 2 3 4 2 9 3 2" xfId="35078" xr:uid="{00000000-0005-0000-0000-000045650000}"/>
    <cellStyle name="Normal 51 2 3 4 2 9 4" xfId="23285" xr:uid="{00000000-0005-0000-0000-000046650000}"/>
    <cellStyle name="Normal 51 2 3 4 2 9 5" xfId="29190" xr:uid="{00000000-0005-0000-0000-000047650000}"/>
    <cellStyle name="Normal 51 2 3 4 3" xfId="708" xr:uid="{00000000-0005-0000-0000-000048650000}"/>
    <cellStyle name="Normal 51 2 3 4 3 10" xfId="6622" xr:uid="{00000000-0005-0000-0000-000049650000}"/>
    <cellStyle name="Normal 51 2 3 4 3 10 2" xfId="30191" xr:uid="{00000000-0005-0000-0000-00004A650000}"/>
    <cellStyle name="Normal 51 2 3 4 3 11" xfId="18398" xr:uid="{00000000-0005-0000-0000-00004B650000}"/>
    <cellStyle name="Normal 51 2 3 4 3 12" xfId="24303" xr:uid="{00000000-0005-0000-0000-00004C650000}"/>
    <cellStyle name="Normal 51 2 3 4 3 13" xfId="41967" xr:uid="{00000000-0005-0000-0000-00004D650000}"/>
    <cellStyle name="Normal 51 2 3 4 3 2" xfId="1469" xr:uid="{00000000-0005-0000-0000-00004E650000}"/>
    <cellStyle name="Normal 51 2 3 4 3 2 2" xfId="13246" xr:uid="{00000000-0005-0000-0000-00004F650000}"/>
    <cellStyle name="Normal 51 2 3 4 3 2 2 2" xfId="36815" xr:uid="{00000000-0005-0000-0000-000050650000}"/>
    <cellStyle name="Normal 51 2 3 4 3 2 3" xfId="7358" xr:uid="{00000000-0005-0000-0000-000051650000}"/>
    <cellStyle name="Normal 51 2 3 4 3 2 3 2" xfId="30927" xr:uid="{00000000-0005-0000-0000-000052650000}"/>
    <cellStyle name="Normal 51 2 3 4 3 2 4" xfId="19134" xr:uid="{00000000-0005-0000-0000-000053650000}"/>
    <cellStyle name="Normal 51 2 3 4 3 2 5" xfId="25039" xr:uid="{00000000-0005-0000-0000-000054650000}"/>
    <cellStyle name="Normal 51 2 3 4 3 3" xfId="2206" xr:uid="{00000000-0005-0000-0000-000055650000}"/>
    <cellStyle name="Normal 51 2 3 4 3 3 2" xfId="13982" xr:uid="{00000000-0005-0000-0000-000056650000}"/>
    <cellStyle name="Normal 51 2 3 4 3 3 2 2" xfId="37551" xr:uid="{00000000-0005-0000-0000-000057650000}"/>
    <cellStyle name="Normal 51 2 3 4 3 3 3" xfId="8094" xr:uid="{00000000-0005-0000-0000-000058650000}"/>
    <cellStyle name="Normal 51 2 3 4 3 3 3 2" xfId="31663" xr:uid="{00000000-0005-0000-0000-000059650000}"/>
    <cellStyle name="Normal 51 2 3 4 3 3 4" xfId="19870" xr:uid="{00000000-0005-0000-0000-00005A650000}"/>
    <cellStyle name="Normal 51 2 3 4 3 3 5" xfId="25775" xr:uid="{00000000-0005-0000-0000-00005B650000}"/>
    <cellStyle name="Normal 51 2 3 4 3 4" xfId="2942" xr:uid="{00000000-0005-0000-0000-00005C650000}"/>
    <cellStyle name="Normal 51 2 3 4 3 4 2" xfId="14718" xr:uid="{00000000-0005-0000-0000-00005D650000}"/>
    <cellStyle name="Normal 51 2 3 4 3 4 2 2" xfId="38287" xr:uid="{00000000-0005-0000-0000-00005E650000}"/>
    <cellStyle name="Normal 51 2 3 4 3 4 3" xfId="8830" xr:uid="{00000000-0005-0000-0000-00005F650000}"/>
    <cellStyle name="Normal 51 2 3 4 3 4 3 2" xfId="32399" xr:uid="{00000000-0005-0000-0000-000060650000}"/>
    <cellStyle name="Normal 51 2 3 4 3 4 4" xfId="20606" xr:uid="{00000000-0005-0000-0000-000061650000}"/>
    <cellStyle name="Normal 51 2 3 4 3 4 5" xfId="26511" xr:uid="{00000000-0005-0000-0000-000062650000}"/>
    <cellStyle name="Normal 51 2 3 4 3 5" xfId="3678" xr:uid="{00000000-0005-0000-0000-000063650000}"/>
    <cellStyle name="Normal 51 2 3 4 3 5 2" xfId="15454" xr:uid="{00000000-0005-0000-0000-000064650000}"/>
    <cellStyle name="Normal 51 2 3 4 3 5 2 2" xfId="39023" xr:uid="{00000000-0005-0000-0000-000065650000}"/>
    <cellStyle name="Normal 51 2 3 4 3 5 3" xfId="9566" xr:uid="{00000000-0005-0000-0000-000066650000}"/>
    <cellStyle name="Normal 51 2 3 4 3 5 3 2" xfId="33135" xr:uid="{00000000-0005-0000-0000-000067650000}"/>
    <cellStyle name="Normal 51 2 3 4 3 5 4" xfId="21342" xr:uid="{00000000-0005-0000-0000-000068650000}"/>
    <cellStyle name="Normal 51 2 3 4 3 5 5" xfId="27247" xr:uid="{00000000-0005-0000-0000-000069650000}"/>
    <cellStyle name="Normal 51 2 3 4 3 6" xfId="4414" xr:uid="{00000000-0005-0000-0000-00006A650000}"/>
    <cellStyle name="Normal 51 2 3 4 3 6 2" xfId="16190" xr:uid="{00000000-0005-0000-0000-00006B650000}"/>
    <cellStyle name="Normal 51 2 3 4 3 6 2 2" xfId="39759" xr:uid="{00000000-0005-0000-0000-00006C650000}"/>
    <cellStyle name="Normal 51 2 3 4 3 6 3" xfId="10302" xr:uid="{00000000-0005-0000-0000-00006D650000}"/>
    <cellStyle name="Normal 51 2 3 4 3 6 3 2" xfId="33871" xr:uid="{00000000-0005-0000-0000-00006E650000}"/>
    <cellStyle name="Normal 51 2 3 4 3 6 4" xfId="22078" xr:uid="{00000000-0005-0000-0000-00006F650000}"/>
    <cellStyle name="Normal 51 2 3 4 3 6 5" xfId="27983" xr:uid="{00000000-0005-0000-0000-000070650000}"/>
    <cellStyle name="Normal 51 2 3 4 3 7" xfId="5150" xr:uid="{00000000-0005-0000-0000-000071650000}"/>
    <cellStyle name="Normal 51 2 3 4 3 7 2" xfId="16926" xr:uid="{00000000-0005-0000-0000-000072650000}"/>
    <cellStyle name="Normal 51 2 3 4 3 7 2 2" xfId="40495" xr:uid="{00000000-0005-0000-0000-000073650000}"/>
    <cellStyle name="Normal 51 2 3 4 3 7 3" xfId="11038" xr:uid="{00000000-0005-0000-0000-000074650000}"/>
    <cellStyle name="Normal 51 2 3 4 3 7 3 2" xfId="34607" xr:uid="{00000000-0005-0000-0000-000075650000}"/>
    <cellStyle name="Normal 51 2 3 4 3 7 4" xfId="22814" xr:uid="{00000000-0005-0000-0000-000076650000}"/>
    <cellStyle name="Normal 51 2 3 4 3 7 5" xfId="28719" xr:uid="{00000000-0005-0000-0000-000077650000}"/>
    <cellStyle name="Normal 51 2 3 4 3 8" xfId="5886" xr:uid="{00000000-0005-0000-0000-000078650000}"/>
    <cellStyle name="Normal 51 2 3 4 3 8 2" xfId="17662" xr:uid="{00000000-0005-0000-0000-000079650000}"/>
    <cellStyle name="Normal 51 2 3 4 3 8 2 2" xfId="41231" xr:uid="{00000000-0005-0000-0000-00007A650000}"/>
    <cellStyle name="Normal 51 2 3 4 3 8 3" xfId="11774" xr:uid="{00000000-0005-0000-0000-00007B650000}"/>
    <cellStyle name="Normal 51 2 3 4 3 8 3 2" xfId="35343" xr:uid="{00000000-0005-0000-0000-00007C650000}"/>
    <cellStyle name="Normal 51 2 3 4 3 8 4" xfId="23550" xr:uid="{00000000-0005-0000-0000-00007D650000}"/>
    <cellStyle name="Normal 51 2 3 4 3 8 5" xfId="29455" xr:uid="{00000000-0005-0000-0000-00007E650000}"/>
    <cellStyle name="Normal 51 2 3 4 3 9" xfId="12510" xr:uid="{00000000-0005-0000-0000-00007F650000}"/>
    <cellStyle name="Normal 51 2 3 4 3 9 2" xfId="36079" xr:uid="{00000000-0005-0000-0000-000080650000}"/>
    <cellStyle name="Normal 51 2 3 4 4" xfId="592" xr:uid="{00000000-0005-0000-0000-000081650000}"/>
    <cellStyle name="Normal 51 2 3 4 4 10" xfId="6506" xr:uid="{00000000-0005-0000-0000-000082650000}"/>
    <cellStyle name="Normal 51 2 3 4 4 10 2" xfId="30075" xr:uid="{00000000-0005-0000-0000-000083650000}"/>
    <cellStyle name="Normal 51 2 3 4 4 11" xfId="18282" xr:uid="{00000000-0005-0000-0000-000084650000}"/>
    <cellStyle name="Normal 51 2 3 4 4 12" xfId="24187" xr:uid="{00000000-0005-0000-0000-000085650000}"/>
    <cellStyle name="Normal 51 2 3 4 4 13" xfId="41851" xr:uid="{00000000-0005-0000-0000-000086650000}"/>
    <cellStyle name="Normal 51 2 3 4 4 2" xfId="1353" xr:uid="{00000000-0005-0000-0000-000087650000}"/>
    <cellStyle name="Normal 51 2 3 4 4 2 2" xfId="13130" xr:uid="{00000000-0005-0000-0000-000088650000}"/>
    <cellStyle name="Normal 51 2 3 4 4 2 2 2" xfId="36699" xr:uid="{00000000-0005-0000-0000-000089650000}"/>
    <cellStyle name="Normal 51 2 3 4 4 2 3" xfId="7242" xr:uid="{00000000-0005-0000-0000-00008A650000}"/>
    <cellStyle name="Normal 51 2 3 4 4 2 3 2" xfId="30811" xr:uid="{00000000-0005-0000-0000-00008B650000}"/>
    <cellStyle name="Normal 51 2 3 4 4 2 4" xfId="19018" xr:uid="{00000000-0005-0000-0000-00008C650000}"/>
    <cellStyle name="Normal 51 2 3 4 4 2 5" xfId="24923" xr:uid="{00000000-0005-0000-0000-00008D650000}"/>
    <cellStyle name="Normal 51 2 3 4 4 3" xfId="2090" xr:uid="{00000000-0005-0000-0000-00008E650000}"/>
    <cellStyle name="Normal 51 2 3 4 4 3 2" xfId="13866" xr:uid="{00000000-0005-0000-0000-00008F650000}"/>
    <cellStyle name="Normal 51 2 3 4 4 3 2 2" xfId="37435" xr:uid="{00000000-0005-0000-0000-000090650000}"/>
    <cellStyle name="Normal 51 2 3 4 4 3 3" xfId="7978" xr:uid="{00000000-0005-0000-0000-000091650000}"/>
    <cellStyle name="Normal 51 2 3 4 4 3 3 2" xfId="31547" xr:uid="{00000000-0005-0000-0000-000092650000}"/>
    <cellStyle name="Normal 51 2 3 4 4 3 4" xfId="19754" xr:uid="{00000000-0005-0000-0000-000093650000}"/>
    <cellStyle name="Normal 51 2 3 4 4 3 5" xfId="25659" xr:uid="{00000000-0005-0000-0000-000094650000}"/>
    <cellStyle name="Normal 51 2 3 4 4 4" xfId="2826" xr:uid="{00000000-0005-0000-0000-000095650000}"/>
    <cellStyle name="Normal 51 2 3 4 4 4 2" xfId="14602" xr:uid="{00000000-0005-0000-0000-000096650000}"/>
    <cellStyle name="Normal 51 2 3 4 4 4 2 2" xfId="38171" xr:uid="{00000000-0005-0000-0000-000097650000}"/>
    <cellStyle name="Normal 51 2 3 4 4 4 3" xfId="8714" xr:uid="{00000000-0005-0000-0000-000098650000}"/>
    <cellStyle name="Normal 51 2 3 4 4 4 3 2" xfId="32283" xr:uid="{00000000-0005-0000-0000-000099650000}"/>
    <cellStyle name="Normal 51 2 3 4 4 4 4" xfId="20490" xr:uid="{00000000-0005-0000-0000-00009A650000}"/>
    <cellStyle name="Normal 51 2 3 4 4 4 5" xfId="26395" xr:uid="{00000000-0005-0000-0000-00009B650000}"/>
    <cellStyle name="Normal 51 2 3 4 4 5" xfId="3562" xr:uid="{00000000-0005-0000-0000-00009C650000}"/>
    <cellStyle name="Normal 51 2 3 4 4 5 2" xfId="15338" xr:uid="{00000000-0005-0000-0000-00009D650000}"/>
    <cellStyle name="Normal 51 2 3 4 4 5 2 2" xfId="38907" xr:uid="{00000000-0005-0000-0000-00009E650000}"/>
    <cellStyle name="Normal 51 2 3 4 4 5 3" xfId="9450" xr:uid="{00000000-0005-0000-0000-00009F650000}"/>
    <cellStyle name="Normal 51 2 3 4 4 5 3 2" xfId="33019" xr:uid="{00000000-0005-0000-0000-0000A0650000}"/>
    <cellStyle name="Normal 51 2 3 4 4 5 4" xfId="21226" xr:uid="{00000000-0005-0000-0000-0000A1650000}"/>
    <cellStyle name="Normal 51 2 3 4 4 5 5" xfId="27131" xr:uid="{00000000-0005-0000-0000-0000A2650000}"/>
    <cellStyle name="Normal 51 2 3 4 4 6" xfId="4298" xr:uid="{00000000-0005-0000-0000-0000A3650000}"/>
    <cellStyle name="Normal 51 2 3 4 4 6 2" xfId="16074" xr:uid="{00000000-0005-0000-0000-0000A4650000}"/>
    <cellStyle name="Normal 51 2 3 4 4 6 2 2" xfId="39643" xr:uid="{00000000-0005-0000-0000-0000A5650000}"/>
    <cellStyle name="Normal 51 2 3 4 4 6 3" xfId="10186" xr:uid="{00000000-0005-0000-0000-0000A6650000}"/>
    <cellStyle name="Normal 51 2 3 4 4 6 3 2" xfId="33755" xr:uid="{00000000-0005-0000-0000-0000A7650000}"/>
    <cellStyle name="Normal 51 2 3 4 4 6 4" xfId="21962" xr:uid="{00000000-0005-0000-0000-0000A8650000}"/>
    <cellStyle name="Normal 51 2 3 4 4 6 5" xfId="27867" xr:uid="{00000000-0005-0000-0000-0000A9650000}"/>
    <cellStyle name="Normal 51 2 3 4 4 7" xfId="5034" xr:uid="{00000000-0005-0000-0000-0000AA650000}"/>
    <cellStyle name="Normal 51 2 3 4 4 7 2" xfId="16810" xr:uid="{00000000-0005-0000-0000-0000AB650000}"/>
    <cellStyle name="Normal 51 2 3 4 4 7 2 2" xfId="40379" xr:uid="{00000000-0005-0000-0000-0000AC650000}"/>
    <cellStyle name="Normal 51 2 3 4 4 7 3" xfId="10922" xr:uid="{00000000-0005-0000-0000-0000AD650000}"/>
    <cellStyle name="Normal 51 2 3 4 4 7 3 2" xfId="34491" xr:uid="{00000000-0005-0000-0000-0000AE650000}"/>
    <cellStyle name="Normal 51 2 3 4 4 7 4" xfId="22698" xr:uid="{00000000-0005-0000-0000-0000AF650000}"/>
    <cellStyle name="Normal 51 2 3 4 4 7 5" xfId="28603" xr:uid="{00000000-0005-0000-0000-0000B0650000}"/>
    <cellStyle name="Normal 51 2 3 4 4 8" xfId="5770" xr:uid="{00000000-0005-0000-0000-0000B1650000}"/>
    <cellStyle name="Normal 51 2 3 4 4 8 2" xfId="17546" xr:uid="{00000000-0005-0000-0000-0000B2650000}"/>
    <cellStyle name="Normal 51 2 3 4 4 8 2 2" xfId="41115" xr:uid="{00000000-0005-0000-0000-0000B3650000}"/>
    <cellStyle name="Normal 51 2 3 4 4 8 3" xfId="11658" xr:uid="{00000000-0005-0000-0000-0000B4650000}"/>
    <cellStyle name="Normal 51 2 3 4 4 8 3 2" xfId="35227" xr:uid="{00000000-0005-0000-0000-0000B5650000}"/>
    <cellStyle name="Normal 51 2 3 4 4 8 4" xfId="23434" xr:uid="{00000000-0005-0000-0000-0000B6650000}"/>
    <cellStyle name="Normal 51 2 3 4 4 8 5" xfId="29339" xr:uid="{00000000-0005-0000-0000-0000B7650000}"/>
    <cellStyle name="Normal 51 2 3 4 4 9" xfId="12394" xr:uid="{00000000-0005-0000-0000-0000B8650000}"/>
    <cellStyle name="Normal 51 2 3 4 4 9 2" xfId="35963" xr:uid="{00000000-0005-0000-0000-0000B9650000}"/>
    <cellStyle name="Normal 51 2 3 4 5" xfId="1025" xr:uid="{00000000-0005-0000-0000-0000BA650000}"/>
    <cellStyle name="Normal 51 2 3 4 5 2" xfId="12804" xr:uid="{00000000-0005-0000-0000-0000BB650000}"/>
    <cellStyle name="Normal 51 2 3 4 5 2 2" xfId="36373" xr:uid="{00000000-0005-0000-0000-0000BC650000}"/>
    <cellStyle name="Normal 51 2 3 4 5 3" xfId="6916" xr:uid="{00000000-0005-0000-0000-0000BD650000}"/>
    <cellStyle name="Normal 51 2 3 4 5 3 2" xfId="30485" xr:uid="{00000000-0005-0000-0000-0000BE650000}"/>
    <cellStyle name="Normal 51 2 3 4 5 4" xfId="18692" xr:uid="{00000000-0005-0000-0000-0000BF650000}"/>
    <cellStyle name="Normal 51 2 3 4 5 5" xfId="24597" xr:uid="{00000000-0005-0000-0000-0000C0650000}"/>
    <cellStyle name="Normal 51 2 3 4 6" xfId="1764" xr:uid="{00000000-0005-0000-0000-0000C1650000}"/>
    <cellStyle name="Normal 51 2 3 4 6 2" xfId="13540" xr:uid="{00000000-0005-0000-0000-0000C2650000}"/>
    <cellStyle name="Normal 51 2 3 4 6 2 2" xfId="37109" xr:uid="{00000000-0005-0000-0000-0000C3650000}"/>
    <cellStyle name="Normal 51 2 3 4 6 3" xfId="7652" xr:uid="{00000000-0005-0000-0000-0000C4650000}"/>
    <cellStyle name="Normal 51 2 3 4 6 3 2" xfId="31221" xr:uid="{00000000-0005-0000-0000-0000C5650000}"/>
    <cellStyle name="Normal 51 2 3 4 6 4" xfId="19428" xr:uid="{00000000-0005-0000-0000-0000C6650000}"/>
    <cellStyle name="Normal 51 2 3 4 6 5" xfId="25333" xr:uid="{00000000-0005-0000-0000-0000C7650000}"/>
    <cellStyle name="Normal 51 2 3 4 7" xfId="2500" xr:uid="{00000000-0005-0000-0000-0000C8650000}"/>
    <cellStyle name="Normal 51 2 3 4 7 2" xfId="14276" xr:uid="{00000000-0005-0000-0000-0000C9650000}"/>
    <cellStyle name="Normal 51 2 3 4 7 2 2" xfId="37845" xr:uid="{00000000-0005-0000-0000-0000CA650000}"/>
    <cellStyle name="Normal 51 2 3 4 7 3" xfId="8388" xr:uid="{00000000-0005-0000-0000-0000CB650000}"/>
    <cellStyle name="Normal 51 2 3 4 7 3 2" xfId="31957" xr:uid="{00000000-0005-0000-0000-0000CC650000}"/>
    <cellStyle name="Normal 51 2 3 4 7 4" xfId="20164" xr:uid="{00000000-0005-0000-0000-0000CD650000}"/>
    <cellStyle name="Normal 51 2 3 4 7 5" xfId="26069" xr:uid="{00000000-0005-0000-0000-0000CE650000}"/>
    <cellStyle name="Normal 51 2 3 4 8" xfId="3236" xr:uid="{00000000-0005-0000-0000-0000CF650000}"/>
    <cellStyle name="Normal 51 2 3 4 8 2" xfId="15012" xr:uid="{00000000-0005-0000-0000-0000D0650000}"/>
    <cellStyle name="Normal 51 2 3 4 8 2 2" xfId="38581" xr:uid="{00000000-0005-0000-0000-0000D1650000}"/>
    <cellStyle name="Normal 51 2 3 4 8 3" xfId="9124" xr:uid="{00000000-0005-0000-0000-0000D2650000}"/>
    <cellStyle name="Normal 51 2 3 4 8 3 2" xfId="32693" xr:uid="{00000000-0005-0000-0000-0000D3650000}"/>
    <cellStyle name="Normal 51 2 3 4 8 4" xfId="20900" xr:uid="{00000000-0005-0000-0000-0000D4650000}"/>
    <cellStyle name="Normal 51 2 3 4 8 5" xfId="26805" xr:uid="{00000000-0005-0000-0000-0000D5650000}"/>
    <cellStyle name="Normal 51 2 3 4 9" xfId="3972" xr:uid="{00000000-0005-0000-0000-0000D6650000}"/>
    <cellStyle name="Normal 51 2 3 4 9 2" xfId="15748" xr:uid="{00000000-0005-0000-0000-0000D7650000}"/>
    <cellStyle name="Normal 51 2 3 4 9 2 2" xfId="39317" xr:uid="{00000000-0005-0000-0000-0000D8650000}"/>
    <cellStyle name="Normal 51 2 3 4 9 3" xfId="9860" xr:uid="{00000000-0005-0000-0000-0000D9650000}"/>
    <cellStyle name="Normal 51 2 3 4 9 3 2" xfId="33429" xr:uid="{00000000-0005-0000-0000-0000DA650000}"/>
    <cellStyle name="Normal 51 2 3 4 9 4" xfId="21636" xr:uid="{00000000-0005-0000-0000-0000DB650000}"/>
    <cellStyle name="Normal 51 2 3 4 9 5" xfId="27541" xr:uid="{00000000-0005-0000-0000-0000DC650000}"/>
    <cellStyle name="Normal 51 2 3 5" xfId="436" xr:uid="{00000000-0005-0000-0000-0000DD650000}"/>
    <cellStyle name="Normal 51 2 3 5 10" xfId="12240" xr:uid="{00000000-0005-0000-0000-0000DE650000}"/>
    <cellStyle name="Normal 51 2 3 5 10 2" xfId="35809" xr:uid="{00000000-0005-0000-0000-0000DF650000}"/>
    <cellStyle name="Normal 51 2 3 5 11" xfId="6352" xr:uid="{00000000-0005-0000-0000-0000E0650000}"/>
    <cellStyle name="Normal 51 2 3 5 11 2" xfId="29921" xr:uid="{00000000-0005-0000-0000-0000E1650000}"/>
    <cellStyle name="Normal 51 2 3 5 12" xfId="18128" xr:uid="{00000000-0005-0000-0000-0000E2650000}"/>
    <cellStyle name="Normal 51 2 3 5 13" xfId="24033" xr:uid="{00000000-0005-0000-0000-0000E3650000}"/>
    <cellStyle name="Normal 51 2 3 5 14" xfId="41697" xr:uid="{00000000-0005-0000-0000-0000E4650000}"/>
    <cellStyle name="Normal 51 2 3 5 2" xfId="881" xr:uid="{00000000-0005-0000-0000-0000E5650000}"/>
    <cellStyle name="Normal 51 2 3 5 2 10" xfId="6794" xr:uid="{00000000-0005-0000-0000-0000E6650000}"/>
    <cellStyle name="Normal 51 2 3 5 2 10 2" xfId="30363" xr:uid="{00000000-0005-0000-0000-0000E7650000}"/>
    <cellStyle name="Normal 51 2 3 5 2 11" xfId="18570" xr:uid="{00000000-0005-0000-0000-0000E8650000}"/>
    <cellStyle name="Normal 51 2 3 5 2 12" xfId="24475" xr:uid="{00000000-0005-0000-0000-0000E9650000}"/>
    <cellStyle name="Normal 51 2 3 5 2 13" xfId="42139" xr:uid="{00000000-0005-0000-0000-0000EA650000}"/>
    <cellStyle name="Normal 51 2 3 5 2 2" xfId="1641" xr:uid="{00000000-0005-0000-0000-0000EB650000}"/>
    <cellStyle name="Normal 51 2 3 5 2 2 2" xfId="13418" xr:uid="{00000000-0005-0000-0000-0000EC650000}"/>
    <cellStyle name="Normal 51 2 3 5 2 2 2 2" xfId="36987" xr:uid="{00000000-0005-0000-0000-0000ED650000}"/>
    <cellStyle name="Normal 51 2 3 5 2 2 3" xfId="7530" xr:uid="{00000000-0005-0000-0000-0000EE650000}"/>
    <cellStyle name="Normal 51 2 3 5 2 2 3 2" xfId="31099" xr:uid="{00000000-0005-0000-0000-0000EF650000}"/>
    <cellStyle name="Normal 51 2 3 5 2 2 4" xfId="19306" xr:uid="{00000000-0005-0000-0000-0000F0650000}"/>
    <cellStyle name="Normal 51 2 3 5 2 2 5" xfId="25211" xr:uid="{00000000-0005-0000-0000-0000F1650000}"/>
    <cellStyle name="Normal 51 2 3 5 2 3" xfId="2378" xr:uid="{00000000-0005-0000-0000-0000F2650000}"/>
    <cellStyle name="Normal 51 2 3 5 2 3 2" xfId="14154" xr:uid="{00000000-0005-0000-0000-0000F3650000}"/>
    <cellStyle name="Normal 51 2 3 5 2 3 2 2" xfId="37723" xr:uid="{00000000-0005-0000-0000-0000F4650000}"/>
    <cellStyle name="Normal 51 2 3 5 2 3 3" xfId="8266" xr:uid="{00000000-0005-0000-0000-0000F5650000}"/>
    <cellStyle name="Normal 51 2 3 5 2 3 3 2" xfId="31835" xr:uid="{00000000-0005-0000-0000-0000F6650000}"/>
    <cellStyle name="Normal 51 2 3 5 2 3 4" xfId="20042" xr:uid="{00000000-0005-0000-0000-0000F7650000}"/>
    <cellStyle name="Normal 51 2 3 5 2 3 5" xfId="25947" xr:uid="{00000000-0005-0000-0000-0000F8650000}"/>
    <cellStyle name="Normal 51 2 3 5 2 4" xfId="3114" xr:uid="{00000000-0005-0000-0000-0000F9650000}"/>
    <cellStyle name="Normal 51 2 3 5 2 4 2" xfId="14890" xr:uid="{00000000-0005-0000-0000-0000FA650000}"/>
    <cellStyle name="Normal 51 2 3 5 2 4 2 2" xfId="38459" xr:uid="{00000000-0005-0000-0000-0000FB650000}"/>
    <cellStyle name="Normal 51 2 3 5 2 4 3" xfId="9002" xr:uid="{00000000-0005-0000-0000-0000FC650000}"/>
    <cellStyle name="Normal 51 2 3 5 2 4 3 2" xfId="32571" xr:uid="{00000000-0005-0000-0000-0000FD650000}"/>
    <cellStyle name="Normal 51 2 3 5 2 4 4" xfId="20778" xr:uid="{00000000-0005-0000-0000-0000FE650000}"/>
    <cellStyle name="Normal 51 2 3 5 2 4 5" xfId="26683" xr:uid="{00000000-0005-0000-0000-0000FF650000}"/>
    <cellStyle name="Normal 51 2 3 5 2 5" xfId="3850" xr:uid="{00000000-0005-0000-0000-000000660000}"/>
    <cellStyle name="Normal 51 2 3 5 2 5 2" xfId="15626" xr:uid="{00000000-0005-0000-0000-000001660000}"/>
    <cellStyle name="Normal 51 2 3 5 2 5 2 2" xfId="39195" xr:uid="{00000000-0005-0000-0000-000002660000}"/>
    <cellStyle name="Normal 51 2 3 5 2 5 3" xfId="9738" xr:uid="{00000000-0005-0000-0000-000003660000}"/>
    <cellStyle name="Normal 51 2 3 5 2 5 3 2" xfId="33307" xr:uid="{00000000-0005-0000-0000-000004660000}"/>
    <cellStyle name="Normal 51 2 3 5 2 5 4" xfId="21514" xr:uid="{00000000-0005-0000-0000-000005660000}"/>
    <cellStyle name="Normal 51 2 3 5 2 5 5" xfId="27419" xr:uid="{00000000-0005-0000-0000-000006660000}"/>
    <cellStyle name="Normal 51 2 3 5 2 6" xfId="4586" xr:uid="{00000000-0005-0000-0000-000007660000}"/>
    <cellStyle name="Normal 51 2 3 5 2 6 2" xfId="16362" xr:uid="{00000000-0005-0000-0000-000008660000}"/>
    <cellStyle name="Normal 51 2 3 5 2 6 2 2" xfId="39931" xr:uid="{00000000-0005-0000-0000-000009660000}"/>
    <cellStyle name="Normal 51 2 3 5 2 6 3" xfId="10474" xr:uid="{00000000-0005-0000-0000-00000A660000}"/>
    <cellStyle name="Normal 51 2 3 5 2 6 3 2" xfId="34043" xr:uid="{00000000-0005-0000-0000-00000B660000}"/>
    <cellStyle name="Normal 51 2 3 5 2 6 4" xfId="22250" xr:uid="{00000000-0005-0000-0000-00000C660000}"/>
    <cellStyle name="Normal 51 2 3 5 2 6 5" xfId="28155" xr:uid="{00000000-0005-0000-0000-00000D660000}"/>
    <cellStyle name="Normal 51 2 3 5 2 7" xfId="5322" xr:uid="{00000000-0005-0000-0000-00000E660000}"/>
    <cellStyle name="Normal 51 2 3 5 2 7 2" xfId="17098" xr:uid="{00000000-0005-0000-0000-00000F660000}"/>
    <cellStyle name="Normal 51 2 3 5 2 7 2 2" xfId="40667" xr:uid="{00000000-0005-0000-0000-000010660000}"/>
    <cellStyle name="Normal 51 2 3 5 2 7 3" xfId="11210" xr:uid="{00000000-0005-0000-0000-000011660000}"/>
    <cellStyle name="Normal 51 2 3 5 2 7 3 2" xfId="34779" xr:uid="{00000000-0005-0000-0000-000012660000}"/>
    <cellStyle name="Normal 51 2 3 5 2 7 4" xfId="22986" xr:uid="{00000000-0005-0000-0000-000013660000}"/>
    <cellStyle name="Normal 51 2 3 5 2 7 5" xfId="28891" xr:uid="{00000000-0005-0000-0000-000014660000}"/>
    <cellStyle name="Normal 51 2 3 5 2 8" xfId="6058" xr:uid="{00000000-0005-0000-0000-000015660000}"/>
    <cellStyle name="Normal 51 2 3 5 2 8 2" xfId="17834" xr:uid="{00000000-0005-0000-0000-000016660000}"/>
    <cellStyle name="Normal 51 2 3 5 2 8 2 2" xfId="41403" xr:uid="{00000000-0005-0000-0000-000017660000}"/>
    <cellStyle name="Normal 51 2 3 5 2 8 3" xfId="11946" xr:uid="{00000000-0005-0000-0000-000018660000}"/>
    <cellStyle name="Normal 51 2 3 5 2 8 3 2" xfId="35515" xr:uid="{00000000-0005-0000-0000-000019660000}"/>
    <cellStyle name="Normal 51 2 3 5 2 8 4" xfId="23722" xr:uid="{00000000-0005-0000-0000-00001A660000}"/>
    <cellStyle name="Normal 51 2 3 5 2 8 5" xfId="29627" xr:uid="{00000000-0005-0000-0000-00001B660000}"/>
    <cellStyle name="Normal 51 2 3 5 2 9" xfId="12682" xr:uid="{00000000-0005-0000-0000-00001C660000}"/>
    <cellStyle name="Normal 51 2 3 5 2 9 2" xfId="36251" xr:uid="{00000000-0005-0000-0000-00001D660000}"/>
    <cellStyle name="Normal 51 2 3 5 3" xfId="1198" xr:uid="{00000000-0005-0000-0000-00001E660000}"/>
    <cellStyle name="Normal 51 2 3 5 3 2" xfId="12976" xr:uid="{00000000-0005-0000-0000-00001F660000}"/>
    <cellStyle name="Normal 51 2 3 5 3 2 2" xfId="36545" xr:uid="{00000000-0005-0000-0000-000020660000}"/>
    <cellStyle name="Normal 51 2 3 5 3 3" xfId="7088" xr:uid="{00000000-0005-0000-0000-000021660000}"/>
    <cellStyle name="Normal 51 2 3 5 3 3 2" xfId="30657" xr:uid="{00000000-0005-0000-0000-000022660000}"/>
    <cellStyle name="Normal 51 2 3 5 3 4" xfId="18864" xr:uid="{00000000-0005-0000-0000-000023660000}"/>
    <cellStyle name="Normal 51 2 3 5 3 5" xfId="24769" xr:uid="{00000000-0005-0000-0000-000024660000}"/>
    <cellStyle name="Normal 51 2 3 5 4" xfId="1936" xr:uid="{00000000-0005-0000-0000-000025660000}"/>
    <cellStyle name="Normal 51 2 3 5 4 2" xfId="13712" xr:uid="{00000000-0005-0000-0000-000026660000}"/>
    <cellStyle name="Normal 51 2 3 5 4 2 2" xfId="37281" xr:uid="{00000000-0005-0000-0000-000027660000}"/>
    <cellStyle name="Normal 51 2 3 5 4 3" xfId="7824" xr:uid="{00000000-0005-0000-0000-000028660000}"/>
    <cellStyle name="Normal 51 2 3 5 4 3 2" xfId="31393" xr:uid="{00000000-0005-0000-0000-000029660000}"/>
    <cellStyle name="Normal 51 2 3 5 4 4" xfId="19600" xr:uid="{00000000-0005-0000-0000-00002A660000}"/>
    <cellStyle name="Normal 51 2 3 5 4 5" xfId="25505" xr:uid="{00000000-0005-0000-0000-00002B660000}"/>
    <cellStyle name="Normal 51 2 3 5 5" xfId="2672" xr:uid="{00000000-0005-0000-0000-00002C660000}"/>
    <cellStyle name="Normal 51 2 3 5 5 2" xfId="14448" xr:uid="{00000000-0005-0000-0000-00002D660000}"/>
    <cellStyle name="Normal 51 2 3 5 5 2 2" xfId="38017" xr:uid="{00000000-0005-0000-0000-00002E660000}"/>
    <cellStyle name="Normal 51 2 3 5 5 3" xfId="8560" xr:uid="{00000000-0005-0000-0000-00002F660000}"/>
    <cellStyle name="Normal 51 2 3 5 5 3 2" xfId="32129" xr:uid="{00000000-0005-0000-0000-000030660000}"/>
    <cellStyle name="Normal 51 2 3 5 5 4" xfId="20336" xr:uid="{00000000-0005-0000-0000-000031660000}"/>
    <cellStyle name="Normal 51 2 3 5 5 5" xfId="26241" xr:uid="{00000000-0005-0000-0000-000032660000}"/>
    <cellStyle name="Normal 51 2 3 5 6" xfId="3408" xr:uid="{00000000-0005-0000-0000-000033660000}"/>
    <cellStyle name="Normal 51 2 3 5 6 2" xfId="15184" xr:uid="{00000000-0005-0000-0000-000034660000}"/>
    <cellStyle name="Normal 51 2 3 5 6 2 2" xfId="38753" xr:uid="{00000000-0005-0000-0000-000035660000}"/>
    <cellStyle name="Normal 51 2 3 5 6 3" xfId="9296" xr:uid="{00000000-0005-0000-0000-000036660000}"/>
    <cellStyle name="Normal 51 2 3 5 6 3 2" xfId="32865" xr:uid="{00000000-0005-0000-0000-000037660000}"/>
    <cellStyle name="Normal 51 2 3 5 6 4" xfId="21072" xr:uid="{00000000-0005-0000-0000-000038660000}"/>
    <cellStyle name="Normal 51 2 3 5 6 5" xfId="26977" xr:uid="{00000000-0005-0000-0000-000039660000}"/>
    <cellStyle name="Normal 51 2 3 5 7" xfId="4144" xr:uid="{00000000-0005-0000-0000-00003A660000}"/>
    <cellStyle name="Normal 51 2 3 5 7 2" xfId="15920" xr:uid="{00000000-0005-0000-0000-00003B660000}"/>
    <cellStyle name="Normal 51 2 3 5 7 2 2" xfId="39489" xr:uid="{00000000-0005-0000-0000-00003C660000}"/>
    <cellStyle name="Normal 51 2 3 5 7 3" xfId="10032" xr:uid="{00000000-0005-0000-0000-00003D660000}"/>
    <cellStyle name="Normal 51 2 3 5 7 3 2" xfId="33601" xr:uid="{00000000-0005-0000-0000-00003E660000}"/>
    <cellStyle name="Normal 51 2 3 5 7 4" xfId="21808" xr:uid="{00000000-0005-0000-0000-00003F660000}"/>
    <cellStyle name="Normal 51 2 3 5 7 5" xfId="27713" xr:uid="{00000000-0005-0000-0000-000040660000}"/>
    <cellStyle name="Normal 51 2 3 5 8" xfId="4880" xr:uid="{00000000-0005-0000-0000-000041660000}"/>
    <cellStyle name="Normal 51 2 3 5 8 2" xfId="16656" xr:uid="{00000000-0005-0000-0000-000042660000}"/>
    <cellStyle name="Normal 51 2 3 5 8 2 2" xfId="40225" xr:uid="{00000000-0005-0000-0000-000043660000}"/>
    <cellStyle name="Normal 51 2 3 5 8 3" xfId="10768" xr:uid="{00000000-0005-0000-0000-000044660000}"/>
    <cellStyle name="Normal 51 2 3 5 8 3 2" xfId="34337" xr:uid="{00000000-0005-0000-0000-000045660000}"/>
    <cellStyle name="Normal 51 2 3 5 8 4" xfId="22544" xr:uid="{00000000-0005-0000-0000-000046660000}"/>
    <cellStyle name="Normal 51 2 3 5 8 5" xfId="28449" xr:uid="{00000000-0005-0000-0000-000047660000}"/>
    <cellStyle name="Normal 51 2 3 5 9" xfId="5616" xr:uid="{00000000-0005-0000-0000-000048660000}"/>
    <cellStyle name="Normal 51 2 3 5 9 2" xfId="17392" xr:uid="{00000000-0005-0000-0000-000049660000}"/>
    <cellStyle name="Normal 51 2 3 5 9 2 2" xfId="40961" xr:uid="{00000000-0005-0000-0000-00004A660000}"/>
    <cellStyle name="Normal 51 2 3 5 9 3" xfId="11504" xr:uid="{00000000-0005-0000-0000-00004B660000}"/>
    <cellStyle name="Normal 51 2 3 5 9 3 2" xfId="35073" xr:uid="{00000000-0005-0000-0000-00004C660000}"/>
    <cellStyle name="Normal 51 2 3 5 9 4" xfId="23280" xr:uid="{00000000-0005-0000-0000-00004D660000}"/>
    <cellStyle name="Normal 51 2 3 5 9 5" xfId="29185" xr:uid="{00000000-0005-0000-0000-00004E660000}"/>
    <cellStyle name="Normal 51 2 3 6" xfId="660" xr:uid="{00000000-0005-0000-0000-00004F660000}"/>
    <cellStyle name="Normal 51 2 3 6 10" xfId="6574" xr:uid="{00000000-0005-0000-0000-000050660000}"/>
    <cellStyle name="Normal 51 2 3 6 10 2" xfId="30143" xr:uid="{00000000-0005-0000-0000-000051660000}"/>
    <cellStyle name="Normal 51 2 3 6 11" xfId="18350" xr:uid="{00000000-0005-0000-0000-000052660000}"/>
    <cellStyle name="Normal 51 2 3 6 12" xfId="24255" xr:uid="{00000000-0005-0000-0000-000053660000}"/>
    <cellStyle name="Normal 51 2 3 6 13" xfId="41919" xr:uid="{00000000-0005-0000-0000-000054660000}"/>
    <cellStyle name="Normal 51 2 3 6 2" xfId="1421" xr:uid="{00000000-0005-0000-0000-000055660000}"/>
    <cellStyle name="Normal 51 2 3 6 2 2" xfId="13198" xr:uid="{00000000-0005-0000-0000-000056660000}"/>
    <cellStyle name="Normal 51 2 3 6 2 2 2" xfId="36767" xr:uid="{00000000-0005-0000-0000-000057660000}"/>
    <cellStyle name="Normal 51 2 3 6 2 3" xfId="7310" xr:uid="{00000000-0005-0000-0000-000058660000}"/>
    <cellStyle name="Normal 51 2 3 6 2 3 2" xfId="30879" xr:uid="{00000000-0005-0000-0000-000059660000}"/>
    <cellStyle name="Normal 51 2 3 6 2 4" xfId="19086" xr:uid="{00000000-0005-0000-0000-00005A660000}"/>
    <cellStyle name="Normal 51 2 3 6 2 5" xfId="24991" xr:uid="{00000000-0005-0000-0000-00005B660000}"/>
    <cellStyle name="Normal 51 2 3 6 3" xfId="2158" xr:uid="{00000000-0005-0000-0000-00005C660000}"/>
    <cellStyle name="Normal 51 2 3 6 3 2" xfId="13934" xr:uid="{00000000-0005-0000-0000-00005D660000}"/>
    <cellStyle name="Normal 51 2 3 6 3 2 2" xfId="37503" xr:uid="{00000000-0005-0000-0000-00005E660000}"/>
    <cellStyle name="Normal 51 2 3 6 3 3" xfId="8046" xr:uid="{00000000-0005-0000-0000-00005F660000}"/>
    <cellStyle name="Normal 51 2 3 6 3 3 2" xfId="31615" xr:uid="{00000000-0005-0000-0000-000060660000}"/>
    <cellStyle name="Normal 51 2 3 6 3 4" xfId="19822" xr:uid="{00000000-0005-0000-0000-000061660000}"/>
    <cellStyle name="Normal 51 2 3 6 3 5" xfId="25727" xr:uid="{00000000-0005-0000-0000-000062660000}"/>
    <cellStyle name="Normal 51 2 3 6 4" xfId="2894" xr:uid="{00000000-0005-0000-0000-000063660000}"/>
    <cellStyle name="Normal 51 2 3 6 4 2" xfId="14670" xr:uid="{00000000-0005-0000-0000-000064660000}"/>
    <cellStyle name="Normal 51 2 3 6 4 2 2" xfId="38239" xr:uid="{00000000-0005-0000-0000-000065660000}"/>
    <cellStyle name="Normal 51 2 3 6 4 3" xfId="8782" xr:uid="{00000000-0005-0000-0000-000066660000}"/>
    <cellStyle name="Normal 51 2 3 6 4 3 2" xfId="32351" xr:uid="{00000000-0005-0000-0000-000067660000}"/>
    <cellStyle name="Normal 51 2 3 6 4 4" xfId="20558" xr:uid="{00000000-0005-0000-0000-000068660000}"/>
    <cellStyle name="Normal 51 2 3 6 4 5" xfId="26463" xr:uid="{00000000-0005-0000-0000-000069660000}"/>
    <cellStyle name="Normal 51 2 3 6 5" xfId="3630" xr:uid="{00000000-0005-0000-0000-00006A660000}"/>
    <cellStyle name="Normal 51 2 3 6 5 2" xfId="15406" xr:uid="{00000000-0005-0000-0000-00006B660000}"/>
    <cellStyle name="Normal 51 2 3 6 5 2 2" xfId="38975" xr:uid="{00000000-0005-0000-0000-00006C660000}"/>
    <cellStyle name="Normal 51 2 3 6 5 3" xfId="9518" xr:uid="{00000000-0005-0000-0000-00006D660000}"/>
    <cellStyle name="Normal 51 2 3 6 5 3 2" xfId="33087" xr:uid="{00000000-0005-0000-0000-00006E660000}"/>
    <cellStyle name="Normal 51 2 3 6 5 4" xfId="21294" xr:uid="{00000000-0005-0000-0000-00006F660000}"/>
    <cellStyle name="Normal 51 2 3 6 5 5" xfId="27199" xr:uid="{00000000-0005-0000-0000-000070660000}"/>
    <cellStyle name="Normal 51 2 3 6 6" xfId="4366" xr:uid="{00000000-0005-0000-0000-000071660000}"/>
    <cellStyle name="Normal 51 2 3 6 6 2" xfId="16142" xr:uid="{00000000-0005-0000-0000-000072660000}"/>
    <cellStyle name="Normal 51 2 3 6 6 2 2" xfId="39711" xr:uid="{00000000-0005-0000-0000-000073660000}"/>
    <cellStyle name="Normal 51 2 3 6 6 3" xfId="10254" xr:uid="{00000000-0005-0000-0000-000074660000}"/>
    <cellStyle name="Normal 51 2 3 6 6 3 2" xfId="33823" xr:uid="{00000000-0005-0000-0000-000075660000}"/>
    <cellStyle name="Normal 51 2 3 6 6 4" xfId="22030" xr:uid="{00000000-0005-0000-0000-000076660000}"/>
    <cellStyle name="Normal 51 2 3 6 6 5" xfId="27935" xr:uid="{00000000-0005-0000-0000-000077660000}"/>
    <cellStyle name="Normal 51 2 3 6 7" xfId="5102" xr:uid="{00000000-0005-0000-0000-000078660000}"/>
    <cellStyle name="Normal 51 2 3 6 7 2" xfId="16878" xr:uid="{00000000-0005-0000-0000-000079660000}"/>
    <cellStyle name="Normal 51 2 3 6 7 2 2" xfId="40447" xr:uid="{00000000-0005-0000-0000-00007A660000}"/>
    <cellStyle name="Normal 51 2 3 6 7 3" xfId="10990" xr:uid="{00000000-0005-0000-0000-00007B660000}"/>
    <cellStyle name="Normal 51 2 3 6 7 3 2" xfId="34559" xr:uid="{00000000-0005-0000-0000-00007C660000}"/>
    <cellStyle name="Normal 51 2 3 6 7 4" xfId="22766" xr:uid="{00000000-0005-0000-0000-00007D660000}"/>
    <cellStyle name="Normal 51 2 3 6 7 5" xfId="28671" xr:uid="{00000000-0005-0000-0000-00007E660000}"/>
    <cellStyle name="Normal 51 2 3 6 8" xfId="5838" xr:uid="{00000000-0005-0000-0000-00007F660000}"/>
    <cellStyle name="Normal 51 2 3 6 8 2" xfId="17614" xr:uid="{00000000-0005-0000-0000-000080660000}"/>
    <cellStyle name="Normal 51 2 3 6 8 2 2" xfId="41183" xr:uid="{00000000-0005-0000-0000-000081660000}"/>
    <cellStyle name="Normal 51 2 3 6 8 3" xfId="11726" xr:uid="{00000000-0005-0000-0000-000082660000}"/>
    <cellStyle name="Normal 51 2 3 6 8 3 2" xfId="35295" xr:uid="{00000000-0005-0000-0000-000083660000}"/>
    <cellStyle name="Normal 51 2 3 6 8 4" xfId="23502" xr:uid="{00000000-0005-0000-0000-000084660000}"/>
    <cellStyle name="Normal 51 2 3 6 8 5" xfId="29407" xr:uid="{00000000-0005-0000-0000-000085660000}"/>
    <cellStyle name="Normal 51 2 3 6 9" xfId="12462" xr:uid="{00000000-0005-0000-0000-000086660000}"/>
    <cellStyle name="Normal 51 2 3 6 9 2" xfId="36031" xr:uid="{00000000-0005-0000-0000-000087660000}"/>
    <cellStyle name="Normal 51 2 3 7" xfId="587" xr:uid="{00000000-0005-0000-0000-000088660000}"/>
    <cellStyle name="Normal 51 2 3 7 10" xfId="6501" xr:uid="{00000000-0005-0000-0000-000089660000}"/>
    <cellStyle name="Normal 51 2 3 7 10 2" xfId="30070" xr:uid="{00000000-0005-0000-0000-00008A660000}"/>
    <cellStyle name="Normal 51 2 3 7 11" xfId="18277" xr:uid="{00000000-0005-0000-0000-00008B660000}"/>
    <cellStyle name="Normal 51 2 3 7 12" xfId="24182" xr:uid="{00000000-0005-0000-0000-00008C660000}"/>
    <cellStyle name="Normal 51 2 3 7 13" xfId="41846" xr:uid="{00000000-0005-0000-0000-00008D660000}"/>
    <cellStyle name="Normal 51 2 3 7 2" xfId="1348" xr:uid="{00000000-0005-0000-0000-00008E660000}"/>
    <cellStyle name="Normal 51 2 3 7 2 2" xfId="13125" xr:uid="{00000000-0005-0000-0000-00008F660000}"/>
    <cellStyle name="Normal 51 2 3 7 2 2 2" xfId="36694" xr:uid="{00000000-0005-0000-0000-000090660000}"/>
    <cellStyle name="Normal 51 2 3 7 2 3" xfId="7237" xr:uid="{00000000-0005-0000-0000-000091660000}"/>
    <cellStyle name="Normal 51 2 3 7 2 3 2" xfId="30806" xr:uid="{00000000-0005-0000-0000-000092660000}"/>
    <cellStyle name="Normal 51 2 3 7 2 4" xfId="19013" xr:uid="{00000000-0005-0000-0000-000093660000}"/>
    <cellStyle name="Normal 51 2 3 7 2 5" xfId="24918" xr:uid="{00000000-0005-0000-0000-000094660000}"/>
    <cellStyle name="Normal 51 2 3 7 3" xfId="2085" xr:uid="{00000000-0005-0000-0000-000095660000}"/>
    <cellStyle name="Normal 51 2 3 7 3 2" xfId="13861" xr:uid="{00000000-0005-0000-0000-000096660000}"/>
    <cellStyle name="Normal 51 2 3 7 3 2 2" xfId="37430" xr:uid="{00000000-0005-0000-0000-000097660000}"/>
    <cellStyle name="Normal 51 2 3 7 3 3" xfId="7973" xr:uid="{00000000-0005-0000-0000-000098660000}"/>
    <cellStyle name="Normal 51 2 3 7 3 3 2" xfId="31542" xr:uid="{00000000-0005-0000-0000-000099660000}"/>
    <cellStyle name="Normal 51 2 3 7 3 4" xfId="19749" xr:uid="{00000000-0005-0000-0000-00009A660000}"/>
    <cellStyle name="Normal 51 2 3 7 3 5" xfId="25654" xr:uid="{00000000-0005-0000-0000-00009B660000}"/>
    <cellStyle name="Normal 51 2 3 7 4" xfId="2821" xr:uid="{00000000-0005-0000-0000-00009C660000}"/>
    <cellStyle name="Normal 51 2 3 7 4 2" xfId="14597" xr:uid="{00000000-0005-0000-0000-00009D660000}"/>
    <cellStyle name="Normal 51 2 3 7 4 2 2" xfId="38166" xr:uid="{00000000-0005-0000-0000-00009E660000}"/>
    <cellStyle name="Normal 51 2 3 7 4 3" xfId="8709" xr:uid="{00000000-0005-0000-0000-00009F660000}"/>
    <cellStyle name="Normal 51 2 3 7 4 3 2" xfId="32278" xr:uid="{00000000-0005-0000-0000-0000A0660000}"/>
    <cellStyle name="Normal 51 2 3 7 4 4" xfId="20485" xr:uid="{00000000-0005-0000-0000-0000A1660000}"/>
    <cellStyle name="Normal 51 2 3 7 4 5" xfId="26390" xr:uid="{00000000-0005-0000-0000-0000A2660000}"/>
    <cellStyle name="Normal 51 2 3 7 5" xfId="3557" xr:uid="{00000000-0005-0000-0000-0000A3660000}"/>
    <cellStyle name="Normal 51 2 3 7 5 2" xfId="15333" xr:uid="{00000000-0005-0000-0000-0000A4660000}"/>
    <cellStyle name="Normal 51 2 3 7 5 2 2" xfId="38902" xr:uid="{00000000-0005-0000-0000-0000A5660000}"/>
    <cellStyle name="Normal 51 2 3 7 5 3" xfId="9445" xr:uid="{00000000-0005-0000-0000-0000A6660000}"/>
    <cellStyle name="Normal 51 2 3 7 5 3 2" xfId="33014" xr:uid="{00000000-0005-0000-0000-0000A7660000}"/>
    <cellStyle name="Normal 51 2 3 7 5 4" xfId="21221" xr:uid="{00000000-0005-0000-0000-0000A8660000}"/>
    <cellStyle name="Normal 51 2 3 7 5 5" xfId="27126" xr:uid="{00000000-0005-0000-0000-0000A9660000}"/>
    <cellStyle name="Normal 51 2 3 7 6" xfId="4293" xr:uid="{00000000-0005-0000-0000-0000AA660000}"/>
    <cellStyle name="Normal 51 2 3 7 6 2" xfId="16069" xr:uid="{00000000-0005-0000-0000-0000AB660000}"/>
    <cellStyle name="Normal 51 2 3 7 6 2 2" xfId="39638" xr:uid="{00000000-0005-0000-0000-0000AC660000}"/>
    <cellStyle name="Normal 51 2 3 7 6 3" xfId="10181" xr:uid="{00000000-0005-0000-0000-0000AD660000}"/>
    <cellStyle name="Normal 51 2 3 7 6 3 2" xfId="33750" xr:uid="{00000000-0005-0000-0000-0000AE660000}"/>
    <cellStyle name="Normal 51 2 3 7 6 4" xfId="21957" xr:uid="{00000000-0005-0000-0000-0000AF660000}"/>
    <cellStyle name="Normal 51 2 3 7 6 5" xfId="27862" xr:uid="{00000000-0005-0000-0000-0000B0660000}"/>
    <cellStyle name="Normal 51 2 3 7 7" xfId="5029" xr:uid="{00000000-0005-0000-0000-0000B1660000}"/>
    <cellStyle name="Normal 51 2 3 7 7 2" xfId="16805" xr:uid="{00000000-0005-0000-0000-0000B2660000}"/>
    <cellStyle name="Normal 51 2 3 7 7 2 2" xfId="40374" xr:uid="{00000000-0005-0000-0000-0000B3660000}"/>
    <cellStyle name="Normal 51 2 3 7 7 3" xfId="10917" xr:uid="{00000000-0005-0000-0000-0000B4660000}"/>
    <cellStyle name="Normal 51 2 3 7 7 3 2" xfId="34486" xr:uid="{00000000-0005-0000-0000-0000B5660000}"/>
    <cellStyle name="Normal 51 2 3 7 7 4" xfId="22693" xr:uid="{00000000-0005-0000-0000-0000B6660000}"/>
    <cellStyle name="Normal 51 2 3 7 7 5" xfId="28598" xr:uid="{00000000-0005-0000-0000-0000B7660000}"/>
    <cellStyle name="Normal 51 2 3 7 8" xfId="5765" xr:uid="{00000000-0005-0000-0000-0000B8660000}"/>
    <cellStyle name="Normal 51 2 3 7 8 2" xfId="17541" xr:uid="{00000000-0005-0000-0000-0000B9660000}"/>
    <cellStyle name="Normal 51 2 3 7 8 2 2" xfId="41110" xr:uid="{00000000-0005-0000-0000-0000BA660000}"/>
    <cellStyle name="Normal 51 2 3 7 8 3" xfId="11653" xr:uid="{00000000-0005-0000-0000-0000BB660000}"/>
    <cellStyle name="Normal 51 2 3 7 8 3 2" xfId="35222" xr:uid="{00000000-0005-0000-0000-0000BC660000}"/>
    <cellStyle name="Normal 51 2 3 7 8 4" xfId="23429" xr:uid="{00000000-0005-0000-0000-0000BD660000}"/>
    <cellStyle name="Normal 51 2 3 7 8 5" xfId="29334" xr:uid="{00000000-0005-0000-0000-0000BE660000}"/>
    <cellStyle name="Normal 51 2 3 7 9" xfId="12389" xr:uid="{00000000-0005-0000-0000-0000BF660000}"/>
    <cellStyle name="Normal 51 2 3 7 9 2" xfId="35958" xr:uid="{00000000-0005-0000-0000-0000C0660000}"/>
    <cellStyle name="Normal 51 2 3 8" xfId="977" xr:uid="{00000000-0005-0000-0000-0000C1660000}"/>
    <cellStyle name="Normal 51 2 3 8 2" xfId="12756" xr:uid="{00000000-0005-0000-0000-0000C2660000}"/>
    <cellStyle name="Normal 51 2 3 8 2 2" xfId="36325" xr:uid="{00000000-0005-0000-0000-0000C3660000}"/>
    <cellStyle name="Normal 51 2 3 8 3" xfId="6868" xr:uid="{00000000-0005-0000-0000-0000C4660000}"/>
    <cellStyle name="Normal 51 2 3 8 3 2" xfId="30437" xr:uid="{00000000-0005-0000-0000-0000C5660000}"/>
    <cellStyle name="Normal 51 2 3 8 4" xfId="18644" xr:uid="{00000000-0005-0000-0000-0000C6660000}"/>
    <cellStyle name="Normal 51 2 3 8 5" xfId="24549" xr:uid="{00000000-0005-0000-0000-0000C7660000}"/>
    <cellStyle name="Normal 51 2 3 9" xfId="1716" xr:uid="{00000000-0005-0000-0000-0000C8660000}"/>
    <cellStyle name="Normal 51 2 3 9 2" xfId="13492" xr:uid="{00000000-0005-0000-0000-0000C9660000}"/>
    <cellStyle name="Normal 51 2 3 9 2 2" xfId="37061" xr:uid="{00000000-0005-0000-0000-0000CA660000}"/>
    <cellStyle name="Normal 51 2 3 9 3" xfId="7604" xr:uid="{00000000-0005-0000-0000-0000CB660000}"/>
    <cellStyle name="Normal 51 2 3 9 3 2" xfId="31173" xr:uid="{00000000-0005-0000-0000-0000CC660000}"/>
    <cellStyle name="Normal 51 2 3 9 4" xfId="19380" xr:uid="{00000000-0005-0000-0000-0000CD660000}"/>
    <cellStyle name="Normal 51 2 3 9 5" xfId="25285" xr:uid="{00000000-0005-0000-0000-0000CE660000}"/>
    <cellStyle name="Normal 51 2 4" xfId="216" xr:uid="{00000000-0005-0000-0000-0000CF660000}"/>
    <cellStyle name="Normal 51 2 4 10" xfId="3200" xr:uid="{00000000-0005-0000-0000-0000D0660000}"/>
    <cellStyle name="Normal 51 2 4 10 2" xfId="14976" xr:uid="{00000000-0005-0000-0000-0000D1660000}"/>
    <cellStyle name="Normal 51 2 4 10 2 2" xfId="38545" xr:uid="{00000000-0005-0000-0000-0000D2660000}"/>
    <cellStyle name="Normal 51 2 4 10 3" xfId="9088" xr:uid="{00000000-0005-0000-0000-0000D3660000}"/>
    <cellStyle name="Normal 51 2 4 10 3 2" xfId="32657" xr:uid="{00000000-0005-0000-0000-0000D4660000}"/>
    <cellStyle name="Normal 51 2 4 10 4" xfId="20864" xr:uid="{00000000-0005-0000-0000-0000D5660000}"/>
    <cellStyle name="Normal 51 2 4 10 5" xfId="26769" xr:uid="{00000000-0005-0000-0000-0000D6660000}"/>
    <cellStyle name="Normal 51 2 4 11" xfId="3936" xr:uid="{00000000-0005-0000-0000-0000D7660000}"/>
    <cellStyle name="Normal 51 2 4 11 2" xfId="15712" xr:uid="{00000000-0005-0000-0000-0000D8660000}"/>
    <cellStyle name="Normal 51 2 4 11 2 2" xfId="39281" xr:uid="{00000000-0005-0000-0000-0000D9660000}"/>
    <cellStyle name="Normal 51 2 4 11 3" xfId="9824" xr:uid="{00000000-0005-0000-0000-0000DA660000}"/>
    <cellStyle name="Normal 51 2 4 11 3 2" xfId="33393" xr:uid="{00000000-0005-0000-0000-0000DB660000}"/>
    <cellStyle name="Normal 51 2 4 11 4" xfId="21600" xr:uid="{00000000-0005-0000-0000-0000DC660000}"/>
    <cellStyle name="Normal 51 2 4 11 5" xfId="27505" xr:uid="{00000000-0005-0000-0000-0000DD660000}"/>
    <cellStyle name="Normal 51 2 4 12" xfId="4672" xr:uid="{00000000-0005-0000-0000-0000DE660000}"/>
    <cellStyle name="Normal 51 2 4 12 2" xfId="16448" xr:uid="{00000000-0005-0000-0000-0000DF660000}"/>
    <cellStyle name="Normal 51 2 4 12 2 2" xfId="40017" xr:uid="{00000000-0005-0000-0000-0000E0660000}"/>
    <cellStyle name="Normal 51 2 4 12 3" xfId="10560" xr:uid="{00000000-0005-0000-0000-0000E1660000}"/>
    <cellStyle name="Normal 51 2 4 12 3 2" xfId="34129" xr:uid="{00000000-0005-0000-0000-0000E2660000}"/>
    <cellStyle name="Normal 51 2 4 12 4" xfId="22336" xr:uid="{00000000-0005-0000-0000-0000E3660000}"/>
    <cellStyle name="Normal 51 2 4 12 5" xfId="28241" xr:uid="{00000000-0005-0000-0000-0000E4660000}"/>
    <cellStyle name="Normal 51 2 4 13" xfId="5408" xr:uid="{00000000-0005-0000-0000-0000E5660000}"/>
    <cellStyle name="Normal 51 2 4 13 2" xfId="17184" xr:uid="{00000000-0005-0000-0000-0000E6660000}"/>
    <cellStyle name="Normal 51 2 4 13 2 2" xfId="40753" xr:uid="{00000000-0005-0000-0000-0000E7660000}"/>
    <cellStyle name="Normal 51 2 4 13 3" xfId="11296" xr:uid="{00000000-0005-0000-0000-0000E8660000}"/>
    <cellStyle name="Normal 51 2 4 13 3 2" xfId="34865" xr:uid="{00000000-0005-0000-0000-0000E9660000}"/>
    <cellStyle name="Normal 51 2 4 13 4" xfId="23072" xr:uid="{00000000-0005-0000-0000-0000EA660000}"/>
    <cellStyle name="Normal 51 2 4 13 5" xfId="28977" xr:uid="{00000000-0005-0000-0000-0000EB660000}"/>
    <cellStyle name="Normal 51 2 4 14" xfId="12032" xr:uid="{00000000-0005-0000-0000-0000EC660000}"/>
    <cellStyle name="Normal 51 2 4 14 2" xfId="35601" xr:uid="{00000000-0005-0000-0000-0000ED660000}"/>
    <cellStyle name="Normal 51 2 4 15" xfId="6144" xr:uid="{00000000-0005-0000-0000-0000EE660000}"/>
    <cellStyle name="Normal 51 2 4 15 2" xfId="29713" xr:uid="{00000000-0005-0000-0000-0000EF660000}"/>
    <cellStyle name="Normal 51 2 4 16" xfId="17920" xr:uid="{00000000-0005-0000-0000-0000F0660000}"/>
    <cellStyle name="Normal 51 2 4 17" xfId="23825" xr:uid="{00000000-0005-0000-0000-0000F1660000}"/>
    <cellStyle name="Normal 51 2 4 18" xfId="41489" xr:uid="{00000000-0005-0000-0000-0000F2660000}"/>
    <cellStyle name="Normal 51 2 4 2" xfId="312" xr:uid="{00000000-0005-0000-0000-0000F3660000}"/>
    <cellStyle name="Normal 51 2 4 2 10" xfId="4768" xr:uid="{00000000-0005-0000-0000-0000F4660000}"/>
    <cellStyle name="Normal 51 2 4 2 10 2" xfId="16544" xr:uid="{00000000-0005-0000-0000-0000F5660000}"/>
    <cellStyle name="Normal 51 2 4 2 10 2 2" xfId="40113" xr:uid="{00000000-0005-0000-0000-0000F6660000}"/>
    <cellStyle name="Normal 51 2 4 2 10 3" xfId="10656" xr:uid="{00000000-0005-0000-0000-0000F7660000}"/>
    <cellStyle name="Normal 51 2 4 2 10 3 2" xfId="34225" xr:uid="{00000000-0005-0000-0000-0000F8660000}"/>
    <cellStyle name="Normal 51 2 4 2 10 4" xfId="22432" xr:uid="{00000000-0005-0000-0000-0000F9660000}"/>
    <cellStyle name="Normal 51 2 4 2 10 5" xfId="28337" xr:uid="{00000000-0005-0000-0000-0000FA660000}"/>
    <cellStyle name="Normal 51 2 4 2 11" xfId="5504" xr:uid="{00000000-0005-0000-0000-0000FB660000}"/>
    <cellStyle name="Normal 51 2 4 2 11 2" xfId="17280" xr:uid="{00000000-0005-0000-0000-0000FC660000}"/>
    <cellStyle name="Normal 51 2 4 2 11 2 2" xfId="40849" xr:uid="{00000000-0005-0000-0000-0000FD660000}"/>
    <cellStyle name="Normal 51 2 4 2 11 3" xfId="11392" xr:uid="{00000000-0005-0000-0000-0000FE660000}"/>
    <cellStyle name="Normal 51 2 4 2 11 3 2" xfId="34961" xr:uid="{00000000-0005-0000-0000-0000FF660000}"/>
    <cellStyle name="Normal 51 2 4 2 11 4" xfId="23168" xr:uid="{00000000-0005-0000-0000-000000670000}"/>
    <cellStyle name="Normal 51 2 4 2 11 5" xfId="29073" xr:uid="{00000000-0005-0000-0000-000001670000}"/>
    <cellStyle name="Normal 51 2 4 2 12" xfId="12128" xr:uid="{00000000-0005-0000-0000-000002670000}"/>
    <cellStyle name="Normal 51 2 4 2 12 2" xfId="35697" xr:uid="{00000000-0005-0000-0000-000003670000}"/>
    <cellStyle name="Normal 51 2 4 2 13" xfId="6240" xr:uid="{00000000-0005-0000-0000-000004670000}"/>
    <cellStyle name="Normal 51 2 4 2 13 2" xfId="29809" xr:uid="{00000000-0005-0000-0000-000005670000}"/>
    <cellStyle name="Normal 51 2 4 2 14" xfId="18016" xr:uid="{00000000-0005-0000-0000-000006670000}"/>
    <cellStyle name="Normal 51 2 4 2 15" xfId="23921" xr:uid="{00000000-0005-0000-0000-000007670000}"/>
    <cellStyle name="Normal 51 2 4 2 16" xfId="41585" xr:uid="{00000000-0005-0000-0000-000008670000}"/>
    <cellStyle name="Normal 51 2 4 2 2" xfId="443" xr:uid="{00000000-0005-0000-0000-000009670000}"/>
    <cellStyle name="Normal 51 2 4 2 2 10" xfId="12247" xr:uid="{00000000-0005-0000-0000-00000A670000}"/>
    <cellStyle name="Normal 51 2 4 2 2 10 2" xfId="35816" xr:uid="{00000000-0005-0000-0000-00000B670000}"/>
    <cellStyle name="Normal 51 2 4 2 2 11" xfId="6359" xr:uid="{00000000-0005-0000-0000-00000C670000}"/>
    <cellStyle name="Normal 51 2 4 2 2 11 2" xfId="29928" xr:uid="{00000000-0005-0000-0000-00000D670000}"/>
    <cellStyle name="Normal 51 2 4 2 2 12" xfId="18135" xr:uid="{00000000-0005-0000-0000-00000E670000}"/>
    <cellStyle name="Normal 51 2 4 2 2 13" xfId="24040" xr:uid="{00000000-0005-0000-0000-00000F670000}"/>
    <cellStyle name="Normal 51 2 4 2 2 14" xfId="41704" xr:uid="{00000000-0005-0000-0000-000010670000}"/>
    <cellStyle name="Normal 51 2 4 2 2 2" xfId="888" xr:uid="{00000000-0005-0000-0000-000011670000}"/>
    <cellStyle name="Normal 51 2 4 2 2 2 10" xfId="6801" xr:uid="{00000000-0005-0000-0000-000012670000}"/>
    <cellStyle name="Normal 51 2 4 2 2 2 10 2" xfId="30370" xr:uid="{00000000-0005-0000-0000-000013670000}"/>
    <cellStyle name="Normal 51 2 4 2 2 2 11" xfId="18577" xr:uid="{00000000-0005-0000-0000-000014670000}"/>
    <cellStyle name="Normal 51 2 4 2 2 2 12" xfId="24482" xr:uid="{00000000-0005-0000-0000-000015670000}"/>
    <cellStyle name="Normal 51 2 4 2 2 2 13" xfId="42146" xr:uid="{00000000-0005-0000-0000-000016670000}"/>
    <cellStyle name="Normal 51 2 4 2 2 2 2" xfId="1648" xr:uid="{00000000-0005-0000-0000-000017670000}"/>
    <cellStyle name="Normal 51 2 4 2 2 2 2 2" xfId="13425" xr:uid="{00000000-0005-0000-0000-000018670000}"/>
    <cellStyle name="Normal 51 2 4 2 2 2 2 2 2" xfId="36994" xr:uid="{00000000-0005-0000-0000-000019670000}"/>
    <cellStyle name="Normal 51 2 4 2 2 2 2 3" xfId="7537" xr:uid="{00000000-0005-0000-0000-00001A670000}"/>
    <cellStyle name="Normal 51 2 4 2 2 2 2 3 2" xfId="31106" xr:uid="{00000000-0005-0000-0000-00001B670000}"/>
    <cellStyle name="Normal 51 2 4 2 2 2 2 4" xfId="19313" xr:uid="{00000000-0005-0000-0000-00001C670000}"/>
    <cellStyle name="Normal 51 2 4 2 2 2 2 5" xfId="25218" xr:uid="{00000000-0005-0000-0000-00001D670000}"/>
    <cellStyle name="Normal 51 2 4 2 2 2 3" xfId="2385" xr:uid="{00000000-0005-0000-0000-00001E670000}"/>
    <cellStyle name="Normal 51 2 4 2 2 2 3 2" xfId="14161" xr:uid="{00000000-0005-0000-0000-00001F670000}"/>
    <cellStyle name="Normal 51 2 4 2 2 2 3 2 2" xfId="37730" xr:uid="{00000000-0005-0000-0000-000020670000}"/>
    <cellStyle name="Normal 51 2 4 2 2 2 3 3" xfId="8273" xr:uid="{00000000-0005-0000-0000-000021670000}"/>
    <cellStyle name="Normal 51 2 4 2 2 2 3 3 2" xfId="31842" xr:uid="{00000000-0005-0000-0000-000022670000}"/>
    <cellStyle name="Normal 51 2 4 2 2 2 3 4" xfId="20049" xr:uid="{00000000-0005-0000-0000-000023670000}"/>
    <cellStyle name="Normal 51 2 4 2 2 2 3 5" xfId="25954" xr:uid="{00000000-0005-0000-0000-000024670000}"/>
    <cellStyle name="Normal 51 2 4 2 2 2 4" xfId="3121" xr:uid="{00000000-0005-0000-0000-000025670000}"/>
    <cellStyle name="Normal 51 2 4 2 2 2 4 2" xfId="14897" xr:uid="{00000000-0005-0000-0000-000026670000}"/>
    <cellStyle name="Normal 51 2 4 2 2 2 4 2 2" xfId="38466" xr:uid="{00000000-0005-0000-0000-000027670000}"/>
    <cellStyle name="Normal 51 2 4 2 2 2 4 3" xfId="9009" xr:uid="{00000000-0005-0000-0000-000028670000}"/>
    <cellStyle name="Normal 51 2 4 2 2 2 4 3 2" xfId="32578" xr:uid="{00000000-0005-0000-0000-000029670000}"/>
    <cellStyle name="Normal 51 2 4 2 2 2 4 4" xfId="20785" xr:uid="{00000000-0005-0000-0000-00002A670000}"/>
    <cellStyle name="Normal 51 2 4 2 2 2 4 5" xfId="26690" xr:uid="{00000000-0005-0000-0000-00002B670000}"/>
    <cellStyle name="Normal 51 2 4 2 2 2 5" xfId="3857" xr:uid="{00000000-0005-0000-0000-00002C670000}"/>
    <cellStyle name="Normal 51 2 4 2 2 2 5 2" xfId="15633" xr:uid="{00000000-0005-0000-0000-00002D670000}"/>
    <cellStyle name="Normal 51 2 4 2 2 2 5 2 2" xfId="39202" xr:uid="{00000000-0005-0000-0000-00002E670000}"/>
    <cellStyle name="Normal 51 2 4 2 2 2 5 3" xfId="9745" xr:uid="{00000000-0005-0000-0000-00002F670000}"/>
    <cellStyle name="Normal 51 2 4 2 2 2 5 3 2" xfId="33314" xr:uid="{00000000-0005-0000-0000-000030670000}"/>
    <cellStyle name="Normal 51 2 4 2 2 2 5 4" xfId="21521" xr:uid="{00000000-0005-0000-0000-000031670000}"/>
    <cellStyle name="Normal 51 2 4 2 2 2 5 5" xfId="27426" xr:uid="{00000000-0005-0000-0000-000032670000}"/>
    <cellStyle name="Normal 51 2 4 2 2 2 6" xfId="4593" xr:uid="{00000000-0005-0000-0000-000033670000}"/>
    <cellStyle name="Normal 51 2 4 2 2 2 6 2" xfId="16369" xr:uid="{00000000-0005-0000-0000-000034670000}"/>
    <cellStyle name="Normal 51 2 4 2 2 2 6 2 2" xfId="39938" xr:uid="{00000000-0005-0000-0000-000035670000}"/>
    <cellStyle name="Normal 51 2 4 2 2 2 6 3" xfId="10481" xr:uid="{00000000-0005-0000-0000-000036670000}"/>
    <cellStyle name="Normal 51 2 4 2 2 2 6 3 2" xfId="34050" xr:uid="{00000000-0005-0000-0000-000037670000}"/>
    <cellStyle name="Normal 51 2 4 2 2 2 6 4" xfId="22257" xr:uid="{00000000-0005-0000-0000-000038670000}"/>
    <cellStyle name="Normal 51 2 4 2 2 2 6 5" xfId="28162" xr:uid="{00000000-0005-0000-0000-000039670000}"/>
    <cellStyle name="Normal 51 2 4 2 2 2 7" xfId="5329" xr:uid="{00000000-0005-0000-0000-00003A670000}"/>
    <cellStyle name="Normal 51 2 4 2 2 2 7 2" xfId="17105" xr:uid="{00000000-0005-0000-0000-00003B670000}"/>
    <cellStyle name="Normal 51 2 4 2 2 2 7 2 2" xfId="40674" xr:uid="{00000000-0005-0000-0000-00003C670000}"/>
    <cellStyle name="Normal 51 2 4 2 2 2 7 3" xfId="11217" xr:uid="{00000000-0005-0000-0000-00003D670000}"/>
    <cellStyle name="Normal 51 2 4 2 2 2 7 3 2" xfId="34786" xr:uid="{00000000-0005-0000-0000-00003E670000}"/>
    <cellStyle name="Normal 51 2 4 2 2 2 7 4" xfId="22993" xr:uid="{00000000-0005-0000-0000-00003F670000}"/>
    <cellStyle name="Normal 51 2 4 2 2 2 7 5" xfId="28898" xr:uid="{00000000-0005-0000-0000-000040670000}"/>
    <cellStyle name="Normal 51 2 4 2 2 2 8" xfId="6065" xr:uid="{00000000-0005-0000-0000-000041670000}"/>
    <cellStyle name="Normal 51 2 4 2 2 2 8 2" xfId="17841" xr:uid="{00000000-0005-0000-0000-000042670000}"/>
    <cellStyle name="Normal 51 2 4 2 2 2 8 2 2" xfId="41410" xr:uid="{00000000-0005-0000-0000-000043670000}"/>
    <cellStyle name="Normal 51 2 4 2 2 2 8 3" xfId="11953" xr:uid="{00000000-0005-0000-0000-000044670000}"/>
    <cellStyle name="Normal 51 2 4 2 2 2 8 3 2" xfId="35522" xr:uid="{00000000-0005-0000-0000-000045670000}"/>
    <cellStyle name="Normal 51 2 4 2 2 2 8 4" xfId="23729" xr:uid="{00000000-0005-0000-0000-000046670000}"/>
    <cellStyle name="Normal 51 2 4 2 2 2 8 5" xfId="29634" xr:uid="{00000000-0005-0000-0000-000047670000}"/>
    <cellStyle name="Normal 51 2 4 2 2 2 9" xfId="12689" xr:uid="{00000000-0005-0000-0000-000048670000}"/>
    <cellStyle name="Normal 51 2 4 2 2 2 9 2" xfId="36258" xr:uid="{00000000-0005-0000-0000-000049670000}"/>
    <cellStyle name="Normal 51 2 4 2 2 3" xfId="1205" xr:uid="{00000000-0005-0000-0000-00004A670000}"/>
    <cellStyle name="Normal 51 2 4 2 2 3 2" xfId="12983" xr:uid="{00000000-0005-0000-0000-00004B670000}"/>
    <cellStyle name="Normal 51 2 4 2 2 3 2 2" xfId="36552" xr:uid="{00000000-0005-0000-0000-00004C670000}"/>
    <cellStyle name="Normal 51 2 4 2 2 3 3" xfId="7095" xr:uid="{00000000-0005-0000-0000-00004D670000}"/>
    <cellStyle name="Normal 51 2 4 2 2 3 3 2" xfId="30664" xr:uid="{00000000-0005-0000-0000-00004E670000}"/>
    <cellStyle name="Normal 51 2 4 2 2 3 4" xfId="18871" xr:uid="{00000000-0005-0000-0000-00004F670000}"/>
    <cellStyle name="Normal 51 2 4 2 2 3 5" xfId="24776" xr:uid="{00000000-0005-0000-0000-000050670000}"/>
    <cellStyle name="Normal 51 2 4 2 2 4" xfId="1943" xr:uid="{00000000-0005-0000-0000-000051670000}"/>
    <cellStyle name="Normal 51 2 4 2 2 4 2" xfId="13719" xr:uid="{00000000-0005-0000-0000-000052670000}"/>
    <cellStyle name="Normal 51 2 4 2 2 4 2 2" xfId="37288" xr:uid="{00000000-0005-0000-0000-000053670000}"/>
    <cellStyle name="Normal 51 2 4 2 2 4 3" xfId="7831" xr:uid="{00000000-0005-0000-0000-000054670000}"/>
    <cellStyle name="Normal 51 2 4 2 2 4 3 2" xfId="31400" xr:uid="{00000000-0005-0000-0000-000055670000}"/>
    <cellStyle name="Normal 51 2 4 2 2 4 4" xfId="19607" xr:uid="{00000000-0005-0000-0000-000056670000}"/>
    <cellStyle name="Normal 51 2 4 2 2 4 5" xfId="25512" xr:uid="{00000000-0005-0000-0000-000057670000}"/>
    <cellStyle name="Normal 51 2 4 2 2 5" xfId="2679" xr:uid="{00000000-0005-0000-0000-000058670000}"/>
    <cellStyle name="Normal 51 2 4 2 2 5 2" xfId="14455" xr:uid="{00000000-0005-0000-0000-000059670000}"/>
    <cellStyle name="Normal 51 2 4 2 2 5 2 2" xfId="38024" xr:uid="{00000000-0005-0000-0000-00005A670000}"/>
    <cellStyle name="Normal 51 2 4 2 2 5 3" xfId="8567" xr:uid="{00000000-0005-0000-0000-00005B670000}"/>
    <cellStyle name="Normal 51 2 4 2 2 5 3 2" xfId="32136" xr:uid="{00000000-0005-0000-0000-00005C670000}"/>
    <cellStyle name="Normal 51 2 4 2 2 5 4" xfId="20343" xr:uid="{00000000-0005-0000-0000-00005D670000}"/>
    <cellStyle name="Normal 51 2 4 2 2 5 5" xfId="26248" xr:uid="{00000000-0005-0000-0000-00005E670000}"/>
    <cellStyle name="Normal 51 2 4 2 2 6" xfId="3415" xr:uid="{00000000-0005-0000-0000-00005F670000}"/>
    <cellStyle name="Normal 51 2 4 2 2 6 2" xfId="15191" xr:uid="{00000000-0005-0000-0000-000060670000}"/>
    <cellStyle name="Normal 51 2 4 2 2 6 2 2" xfId="38760" xr:uid="{00000000-0005-0000-0000-000061670000}"/>
    <cellStyle name="Normal 51 2 4 2 2 6 3" xfId="9303" xr:uid="{00000000-0005-0000-0000-000062670000}"/>
    <cellStyle name="Normal 51 2 4 2 2 6 3 2" xfId="32872" xr:uid="{00000000-0005-0000-0000-000063670000}"/>
    <cellStyle name="Normal 51 2 4 2 2 6 4" xfId="21079" xr:uid="{00000000-0005-0000-0000-000064670000}"/>
    <cellStyle name="Normal 51 2 4 2 2 6 5" xfId="26984" xr:uid="{00000000-0005-0000-0000-000065670000}"/>
    <cellStyle name="Normal 51 2 4 2 2 7" xfId="4151" xr:uid="{00000000-0005-0000-0000-000066670000}"/>
    <cellStyle name="Normal 51 2 4 2 2 7 2" xfId="15927" xr:uid="{00000000-0005-0000-0000-000067670000}"/>
    <cellStyle name="Normal 51 2 4 2 2 7 2 2" xfId="39496" xr:uid="{00000000-0005-0000-0000-000068670000}"/>
    <cellStyle name="Normal 51 2 4 2 2 7 3" xfId="10039" xr:uid="{00000000-0005-0000-0000-000069670000}"/>
    <cellStyle name="Normal 51 2 4 2 2 7 3 2" xfId="33608" xr:uid="{00000000-0005-0000-0000-00006A670000}"/>
    <cellStyle name="Normal 51 2 4 2 2 7 4" xfId="21815" xr:uid="{00000000-0005-0000-0000-00006B670000}"/>
    <cellStyle name="Normal 51 2 4 2 2 7 5" xfId="27720" xr:uid="{00000000-0005-0000-0000-00006C670000}"/>
    <cellStyle name="Normal 51 2 4 2 2 8" xfId="4887" xr:uid="{00000000-0005-0000-0000-00006D670000}"/>
    <cellStyle name="Normal 51 2 4 2 2 8 2" xfId="16663" xr:uid="{00000000-0005-0000-0000-00006E670000}"/>
    <cellStyle name="Normal 51 2 4 2 2 8 2 2" xfId="40232" xr:uid="{00000000-0005-0000-0000-00006F670000}"/>
    <cellStyle name="Normal 51 2 4 2 2 8 3" xfId="10775" xr:uid="{00000000-0005-0000-0000-000070670000}"/>
    <cellStyle name="Normal 51 2 4 2 2 8 3 2" xfId="34344" xr:uid="{00000000-0005-0000-0000-000071670000}"/>
    <cellStyle name="Normal 51 2 4 2 2 8 4" xfId="22551" xr:uid="{00000000-0005-0000-0000-000072670000}"/>
    <cellStyle name="Normal 51 2 4 2 2 8 5" xfId="28456" xr:uid="{00000000-0005-0000-0000-000073670000}"/>
    <cellStyle name="Normal 51 2 4 2 2 9" xfId="5623" xr:uid="{00000000-0005-0000-0000-000074670000}"/>
    <cellStyle name="Normal 51 2 4 2 2 9 2" xfId="17399" xr:uid="{00000000-0005-0000-0000-000075670000}"/>
    <cellStyle name="Normal 51 2 4 2 2 9 2 2" xfId="40968" xr:uid="{00000000-0005-0000-0000-000076670000}"/>
    <cellStyle name="Normal 51 2 4 2 2 9 3" xfId="11511" xr:uid="{00000000-0005-0000-0000-000077670000}"/>
    <cellStyle name="Normal 51 2 4 2 2 9 3 2" xfId="35080" xr:uid="{00000000-0005-0000-0000-000078670000}"/>
    <cellStyle name="Normal 51 2 4 2 2 9 4" xfId="23287" xr:uid="{00000000-0005-0000-0000-000079670000}"/>
    <cellStyle name="Normal 51 2 4 2 2 9 5" xfId="29192" xr:uid="{00000000-0005-0000-0000-00007A670000}"/>
    <cellStyle name="Normal 51 2 4 2 3" xfId="768" xr:uid="{00000000-0005-0000-0000-00007B670000}"/>
    <cellStyle name="Normal 51 2 4 2 3 10" xfId="6682" xr:uid="{00000000-0005-0000-0000-00007C670000}"/>
    <cellStyle name="Normal 51 2 4 2 3 10 2" xfId="30251" xr:uid="{00000000-0005-0000-0000-00007D670000}"/>
    <cellStyle name="Normal 51 2 4 2 3 11" xfId="18458" xr:uid="{00000000-0005-0000-0000-00007E670000}"/>
    <cellStyle name="Normal 51 2 4 2 3 12" xfId="24363" xr:uid="{00000000-0005-0000-0000-00007F670000}"/>
    <cellStyle name="Normal 51 2 4 2 3 13" xfId="42027" xr:uid="{00000000-0005-0000-0000-000080670000}"/>
    <cellStyle name="Normal 51 2 4 2 3 2" xfId="1529" xr:uid="{00000000-0005-0000-0000-000081670000}"/>
    <cellStyle name="Normal 51 2 4 2 3 2 2" xfId="13306" xr:uid="{00000000-0005-0000-0000-000082670000}"/>
    <cellStyle name="Normal 51 2 4 2 3 2 2 2" xfId="36875" xr:uid="{00000000-0005-0000-0000-000083670000}"/>
    <cellStyle name="Normal 51 2 4 2 3 2 3" xfId="7418" xr:uid="{00000000-0005-0000-0000-000084670000}"/>
    <cellStyle name="Normal 51 2 4 2 3 2 3 2" xfId="30987" xr:uid="{00000000-0005-0000-0000-000085670000}"/>
    <cellStyle name="Normal 51 2 4 2 3 2 4" xfId="19194" xr:uid="{00000000-0005-0000-0000-000086670000}"/>
    <cellStyle name="Normal 51 2 4 2 3 2 5" xfId="25099" xr:uid="{00000000-0005-0000-0000-000087670000}"/>
    <cellStyle name="Normal 51 2 4 2 3 3" xfId="2266" xr:uid="{00000000-0005-0000-0000-000088670000}"/>
    <cellStyle name="Normal 51 2 4 2 3 3 2" xfId="14042" xr:uid="{00000000-0005-0000-0000-000089670000}"/>
    <cellStyle name="Normal 51 2 4 2 3 3 2 2" xfId="37611" xr:uid="{00000000-0005-0000-0000-00008A670000}"/>
    <cellStyle name="Normal 51 2 4 2 3 3 3" xfId="8154" xr:uid="{00000000-0005-0000-0000-00008B670000}"/>
    <cellStyle name="Normal 51 2 4 2 3 3 3 2" xfId="31723" xr:uid="{00000000-0005-0000-0000-00008C670000}"/>
    <cellStyle name="Normal 51 2 4 2 3 3 4" xfId="19930" xr:uid="{00000000-0005-0000-0000-00008D670000}"/>
    <cellStyle name="Normal 51 2 4 2 3 3 5" xfId="25835" xr:uid="{00000000-0005-0000-0000-00008E670000}"/>
    <cellStyle name="Normal 51 2 4 2 3 4" xfId="3002" xr:uid="{00000000-0005-0000-0000-00008F670000}"/>
    <cellStyle name="Normal 51 2 4 2 3 4 2" xfId="14778" xr:uid="{00000000-0005-0000-0000-000090670000}"/>
    <cellStyle name="Normal 51 2 4 2 3 4 2 2" xfId="38347" xr:uid="{00000000-0005-0000-0000-000091670000}"/>
    <cellStyle name="Normal 51 2 4 2 3 4 3" xfId="8890" xr:uid="{00000000-0005-0000-0000-000092670000}"/>
    <cellStyle name="Normal 51 2 4 2 3 4 3 2" xfId="32459" xr:uid="{00000000-0005-0000-0000-000093670000}"/>
    <cellStyle name="Normal 51 2 4 2 3 4 4" xfId="20666" xr:uid="{00000000-0005-0000-0000-000094670000}"/>
    <cellStyle name="Normal 51 2 4 2 3 4 5" xfId="26571" xr:uid="{00000000-0005-0000-0000-000095670000}"/>
    <cellStyle name="Normal 51 2 4 2 3 5" xfId="3738" xr:uid="{00000000-0005-0000-0000-000096670000}"/>
    <cellStyle name="Normal 51 2 4 2 3 5 2" xfId="15514" xr:uid="{00000000-0005-0000-0000-000097670000}"/>
    <cellStyle name="Normal 51 2 4 2 3 5 2 2" xfId="39083" xr:uid="{00000000-0005-0000-0000-000098670000}"/>
    <cellStyle name="Normal 51 2 4 2 3 5 3" xfId="9626" xr:uid="{00000000-0005-0000-0000-000099670000}"/>
    <cellStyle name="Normal 51 2 4 2 3 5 3 2" xfId="33195" xr:uid="{00000000-0005-0000-0000-00009A670000}"/>
    <cellStyle name="Normal 51 2 4 2 3 5 4" xfId="21402" xr:uid="{00000000-0005-0000-0000-00009B670000}"/>
    <cellStyle name="Normal 51 2 4 2 3 5 5" xfId="27307" xr:uid="{00000000-0005-0000-0000-00009C670000}"/>
    <cellStyle name="Normal 51 2 4 2 3 6" xfId="4474" xr:uid="{00000000-0005-0000-0000-00009D670000}"/>
    <cellStyle name="Normal 51 2 4 2 3 6 2" xfId="16250" xr:uid="{00000000-0005-0000-0000-00009E670000}"/>
    <cellStyle name="Normal 51 2 4 2 3 6 2 2" xfId="39819" xr:uid="{00000000-0005-0000-0000-00009F670000}"/>
    <cellStyle name="Normal 51 2 4 2 3 6 3" xfId="10362" xr:uid="{00000000-0005-0000-0000-0000A0670000}"/>
    <cellStyle name="Normal 51 2 4 2 3 6 3 2" xfId="33931" xr:uid="{00000000-0005-0000-0000-0000A1670000}"/>
    <cellStyle name="Normal 51 2 4 2 3 6 4" xfId="22138" xr:uid="{00000000-0005-0000-0000-0000A2670000}"/>
    <cellStyle name="Normal 51 2 4 2 3 6 5" xfId="28043" xr:uid="{00000000-0005-0000-0000-0000A3670000}"/>
    <cellStyle name="Normal 51 2 4 2 3 7" xfId="5210" xr:uid="{00000000-0005-0000-0000-0000A4670000}"/>
    <cellStyle name="Normal 51 2 4 2 3 7 2" xfId="16986" xr:uid="{00000000-0005-0000-0000-0000A5670000}"/>
    <cellStyle name="Normal 51 2 4 2 3 7 2 2" xfId="40555" xr:uid="{00000000-0005-0000-0000-0000A6670000}"/>
    <cellStyle name="Normal 51 2 4 2 3 7 3" xfId="11098" xr:uid="{00000000-0005-0000-0000-0000A7670000}"/>
    <cellStyle name="Normal 51 2 4 2 3 7 3 2" xfId="34667" xr:uid="{00000000-0005-0000-0000-0000A8670000}"/>
    <cellStyle name="Normal 51 2 4 2 3 7 4" xfId="22874" xr:uid="{00000000-0005-0000-0000-0000A9670000}"/>
    <cellStyle name="Normal 51 2 4 2 3 7 5" xfId="28779" xr:uid="{00000000-0005-0000-0000-0000AA670000}"/>
    <cellStyle name="Normal 51 2 4 2 3 8" xfId="5946" xr:uid="{00000000-0005-0000-0000-0000AB670000}"/>
    <cellStyle name="Normal 51 2 4 2 3 8 2" xfId="17722" xr:uid="{00000000-0005-0000-0000-0000AC670000}"/>
    <cellStyle name="Normal 51 2 4 2 3 8 2 2" xfId="41291" xr:uid="{00000000-0005-0000-0000-0000AD670000}"/>
    <cellStyle name="Normal 51 2 4 2 3 8 3" xfId="11834" xr:uid="{00000000-0005-0000-0000-0000AE670000}"/>
    <cellStyle name="Normal 51 2 4 2 3 8 3 2" xfId="35403" xr:uid="{00000000-0005-0000-0000-0000AF670000}"/>
    <cellStyle name="Normal 51 2 4 2 3 8 4" xfId="23610" xr:uid="{00000000-0005-0000-0000-0000B0670000}"/>
    <cellStyle name="Normal 51 2 4 2 3 8 5" xfId="29515" xr:uid="{00000000-0005-0000-0000-0000B1670000}"/>
    <cellStyle name="Normal 51 2 4 2 3 9" xfId="12570" xr:uid="{00000000-0005-0000-0000-0000B2670000}"/>
    <cellStyle name="Normal 51 2 4 2 3 9 2" xfId="36139" xr:uid="{00000000-0005-0000-0000-0000B3670000}"/>
    <cellStyle name="Normal 51 2 4 2 4" xfId="594" xr:uid="{00000000-0005-0000-0000-0000B4670000}"/>
    <cellStyle name="Normal 51 2 4 2 4 10" xfId="6508" xr:uid="{00000000-0005-0000-0000-0000B5670000}"/>
    <cellStyle name="Normal 51 2 4 2 4 10 2" xfId="30077" xr:uid="{00000000-0005-0000-0000-0000B6670000}"/>
    <cellStyle name="Normal 51 2 4 2 4 11" xfId="18284" xr:uid="{00000000-0005-0000-0000-0000B7670000}"/>
    <cellStyle name="Normal 51 2 4 2 4 12" xfId="24189" xr:uid="{00000000-0005-0000-0000-0000B8670000}"/>
    <cellStyle name="Normal 51 2 4 2 4 13" xfId="41853" xr:uid="{00000000-0005-0000-0000-0000B9670000}"/>
    <cellStyle name="Normal 51 2 4 2 4 2" xfId="1355" xr:uid="{00000000-0005-0000-0000-0000BA670000}"/>
    <cellStyle name="Normal 51 2 4 2 4 2 2" xfId="13132" xr:uid="{00000000-0005-0000-0000-0000BB670000}"/>
    <cellStyle name="Normal 51 2 4 2 4 2 2 2" xfId="36701" xr:uid="{00000000-0005-0000-0000-0000BC670000}"/>
    <cellStyle name="Normal 51 2 4 2 4 2 3" xfId="7244" xr:uid="{00000000-0005-0000-0000-0000BD670000}"/>
    <cellStyle name="Normal 51 2 4 2 4 2 3 2" xfId="30813" xr:uid="{00000000-0005-0000-0000-0000BE670000}"/>
    <cellStyle name="Normal 51 2 4 2 4 2 4" xfId="19020" xr:uid="{00000000-0005-0000-0000-0000BF670000}"/>
    <cellStyle name="Normal 51 2 4 2 4 2 5" xfId="24925" xr:uid="{00000000-0005-0000-0000-0000C0670000}"/>
    <cellStyle name="Normal 51 2 4 2 4 3" xfId="2092" xr:uid="{00000000-0005-0000-0000-0000C1670000}"/>
    <cellStyle name="Normal 51 2 4 2 4 3 2" xfId="13868" xr:uid="{00000000-0005-0000-0000-0000C2670000}"/>
    <cellStyle name="Normal 51 2 4 2 4 3 2 2" xfId="37437" xr:uid="{00000000-0005-0000-0000-0000C3670000}"/>
    <cellStyle name="Normal 51 2 4 2 4 3 3" xfId="7980" xr:uid="{00000000-0005-0000-0000-0000C4670000}"/>
    <cellStyle name="Normal 51 2 4 2 4 3 3 2" xfId="31549" xr:uid="{00000000-0005-0000-0000-0000C5670000}"/>
    <cellStyle name="Normal 51 2 4 2 4 3 4" xfId="19756" xr:uid="{00000000-0005-0000-0000-0000C6670000}"/>
    <cellStyle name="Normal 51 2 4 2 4 3 5" xfId="25661" xr:uid="{00000000-0005-0000-0000-0000C7670000}"/>
    <cellStyle name="Normal 51 2 4 2 4 4" xfId="2828" xr:uid="{00000000-0005-0000-0000-0000C8670000}"/>
    <cellStyle name="Normal 51 2 4 2 4 4 2" xfId="14604" xr:uid="{00000000-0005-0000-0000-0000C9670000}"/>
    <cellStyle name="Normal 51 2 4 2 4 4 2 2" xfId="38173" xr:uid="{00000000-0005-0000-0000-0000CA670000}"/>
    <cellStyle name="Normal 51 2 4 2 4 4 3" xfId="8716" xr:uid="{00000000-0005-0000-0000-0000CB670000}"/>
    <cellStyle name="Normal 51 2 4 2 4 4 3 2" xfId="32285" xr:uid="{00000000-0005-0000-0000-0000CC670000}"/>
    <cellStyle name="Normal 51 2 4 2 4 4 4" xfId="20492" xr:uid="{00000000-0005-0000-0000-0000CD670000}"/>
    <cellStyle name="Normal 51 2 4 2 4 4 5" xfId="26397" xr:uid="{00000000-0005-0000-0000-0000CE670000}"/>
    <cellStyle name="Normal 51 2 4 2 4 5" xfId="3564" xr:uid="{00000000-0005-0000-0000-0000CF670000}"/>
    <cellStyle name="Normal 51 2 4 2 4 5 2" xfId="15340" xr:uid="{00000000-0005-0000-0000-0000D0670000}"/>
    <cellStyle name="Normal 51 2 4 2 4 5 2 2" xfId="38909" xr:uid="{00000000-0005-0000-0000-0000D1670000}"/>
    <cellStyle name="Normal 51 2 4 2 4 5 3" xfId="9452" xr:uid="{00000000-0005-0000-0000-0000D2670000}"/>
    <cellStyle name="Normal 51 2 4 2 4 5 3 2" xfId="33021" xr:uid="{00000000-0005-0000-0000-0000D3670000}"/>
    <cellStyle name="Normal 51 2 4 2 4 5 4" xfId="21228" xr:uid="{00000000-0005-0000-0000-0000D4670000}"/>
    <cellStyle name="Normal 51 2 4 2 4 5 5" xfId="27133" xr:uid="{00000000-0005-0000-0000-0000D5670000}"/>
    <cellStyle name="Normal 51 2 4 2 4 6" xfId="4300" xr:uid="{00000000-0005-0000-0000-0000D6670000}"/>
    <cellStyle name="Normal 51 2 4 2 4 6 2" xfId="16076" xr:uid="{00000000-0005-0000-0000-0000D7670000}"/>
    <cellStyle name="Normal 51 2 4 2 4 6 2 2" xfId="39645" xr:uid="{00000000-0005-0000-0000-0000D8670000}"/>
    <cellStyle name="Normal 51 2 4 2 4 6 3" xfId="10188" xr:uid="{00000000-0005-0000-0000-0000D9670000}"/>
    <cellStyle name="Normal 51 2 4 2 4 6 3 2" xfId="33757" xr:uid="{00000000-0005-0000-0000-0000DA670000}"/>
    <cellStyle name="Normal 51 2 4 2 4 6 4" xfId="21964" xr:uid="{00000000-0005-0000-0000-0000DB670000}"/>
    <cellStyle name="Normal 51 2 4 2 4 6 5" xfId="27869" xr:uid="{00000000-0005-0000-0000-0000DC670000}"/>
    <cellStyle name="Normal 51 2 4 2 4 7" xfId="5036" xr:uid="{00000000-0005-0000-0000-0000DD670000}"/>
    <cellStyle name="Normal 51 2 4 2 4 7 2" xfId="16812" xr:uid="{00000000-0005-0000-0000-0000DE670000}"/>
    <cellStyle name="Normal 51 2 4 2 4 7 2 2" xfId="40381" xr:uid="{00000000-0005-0000-0000-0000DF670000}"/>
    <cellStyle name="Normal 51 2 4 2 4 7 3" xfId="10924" xr:uid="{00000000-0005-0000-0000-0000E0670000}"/>
    <cellStyle name="Normal 51 2 4 2 4 7 3 2" xfId="34493" xr:uid="{00000000-0005-0000-0000-0000E1670000}"/>
    <cellStyle name="Normal 51 2 4 2 4 7 4" xfId="22700" xr:uid="{00000000-0005-0000-0000-0000E2670000}"/>
    <cellStyle name="Normal 51 2 4 2 4 7 5" xfId="28605" xr:uid="{00000000-0005-0000-0000-0000E3670000}"/>
    <cellStyle name="Normal 51 2 4 2 4 8" xfId="5772" xr:uid="{00000000-0005-0000-0000-0000E4670000}"/>
    <cellStyle name="Normal 51 2 4 2 4 8 2" xfId="17548" xr:uid="{00000000-0005-0000-0000-0000E5670000}"/>
    <cellStyle name="Normal 51 2 4 2 4 8 2 2" xfId="41117" xr:uid="{00000000-0005-0000-0000-0000E6670000}"/>
    <cellStyle name="Normal 51 2 4 2 4 8 3" xfId="11660" xr:uid="{00000000-0005-0000-0000-0000E7670000}"/>
    <cellStyle name="Normal 51 2 4 2 4 8 3 2" xfId="35229" xr:uid="{00000000-0005-0000-0000-0000E8670000}"/>
    <cellStyle name="Normal 51 2 4 2 4 8 4" xfId="23436" xr:uid="{00000000-0005-0000-0000-0000E9670000}"/>
    <cellStyle name="Normal 51 2 4 2 4 8 5" xfId="29341" xr:uid="{00000000-0005-0000-0000-0000EA670000}"/>
    <cellStyle name="Normal 51 2 4 2 4 9" xfId="12396" xr:uid="{00000000-0005-0000-0000-0000EB670000}"/>
    <cellStyle name="Normal 51 2 4 2 4 9 2" xfId="35965" xr:uid="{00000000-0005-0000-0000-0000EC670000}"/>
    <cellStyle name="Normal 51 2 4 2 5" xfId="1085" xr:uid="{00000000-0005-0000-0000-0000ED670000}"/>
    <cellStyle name="Normal 51 2 4 2 5 2" xfId="12864" xr:uid="{00000000-0005-0000-0000-0000EE670000}"/>
    <cellStyle name="Normal 51 2 4 2 5 2 2" xfId="36433" xr:uid="{00000000-0005-0000-0000-0000EF670000}"/>
    <cellStyle name="Normal 51 2 4 2 5 3" xfId="6976" xr:uid="{00000000-0005-0000-0000-0000F0670000}"/>
    <cellStyle name="Normal 51 2 4 2 5 3 2" xfId="30545" xr:uid="{00000000-0005-0000-0000-0000F1670000}"/>
    <cellStyle name="Normal 51 2 4 2 5 4" xfId="18752" xr:uid="{00000000-0005-0000-0000-0000F2670000}"/>
    <cellStyle name="Normal 51 2 4 2 5 5" xfId="24657" xr:uid="{00000000-0005-0000-0000-0000F3670000}"/>
    <cellStyle name="Normal 51 2 4 2 6" xfId="1824" xr:uid="{00000000-0005-0000-0000-0000F4670000}"/>
    <cellStyle name="Normal 51 2 4 2 6 2" xfId="13600" xr:uid="{00000000-0005-0000-0000-0000F5670000}"/>
    <cellStyle name="Normal 51 2 4 2 6 2 2" xfId="37169" xr:uid="{00000000-0005-0000-0000-0000F6670000}"/>
    <cellStyle name="Normal 51 2 4 2 6 3" xfId="7712" xr:uid="{00000000-0005-0000-0000-0000F7670000}"/>
    <cellStyle name="Normal 51 2 4 2 6 3 2" xfId="31281" xr:uid="{00000000-0005-0000-0000-0000F8670000}"/>
    <cellStyle name="Normal 51 2 4 2 6 4" xfId="19488" xr:uid="{00000000-0005-0000-0000-0000F9670000}"/>
    <cellStyle name="Normal 51 2 4 2 6 5" xfId="25393" xr:uid="{00000000-0005-0000-0000-0000FA670000}"/>
    <cellStyle name="Normal 51 2 4 2 7" xfId="2560" xr:uid="{00000000-0005-0000-0000-0000FB670000}"/>
    <cellStyle name="Normal 51 2 4 2 7 2" xfId="14336" xr:uid="{00000000-0005-0000-0000-0000FC670000}"/>
    <cellStyle name="Normal 51 2 4 2 7 2 2" xfId="37905" xr:uid="{00000000-0005-0000-0000-0000FD670000}"/>
    <cellStyle name="Normal 51 2 4 2 7 3" xfId="8448" xr:uid="{00000000-0005-0000-0000-0000FE670000}"/>
    <cellStyle name="Normal 51 2 4 2 7 3 2" xfId="32017" xr:uid="{00000000-0005-0000-0000-0000FF670000}"/>
    <cellStyle name="Normal 51 2 4 2 7 4" xfId="20224" xr:uid="{00000000-0005-0000-0000-000000680000}"/>
    <cellStyle name="Normal 51 2 4 2 7 5" xfId="26129" xr:uid="{00000000-0005-0000-0000-000001680000}"/>
    <cellStyle name="Normal 51 2 4 2 8" xfId="3296" xr:uid="{00000000-0005-0000-0000-000002680000}"/>
    <cellStyle name="Normal 51 2 4 2 8 2" xfId="15072" xr:uid="{00000000-0005-0000-0000-000003680000}"/>
    <cellStyle name="Normal 51 2 4 2 8 2 2" xfId="38641" xr:uid="{00000000-0005-0000-0000-000004680000}"/>
    <cellStyle name="Normal 51 2 4 2 8 3" xfId="9184" xr:uid="{00000000-0005-0000-0000-000005680000}"/>
    <cellStyle name="Normal 51 2 4 2 8 3 2" xfId="32753" xr:uid="{00000000-0005-0000-0000-000006680000}"/>
    <cellStyle name="Normal 51 2 4 2 8 4" xfId="20960" xr:uid="{00000000-0005-0000-0000-000007680000}"/>
    <cellStyle name="Normal 51 2 4 2 8 5" xfId="26865" xr:uid="{00000000-0005-0000-0000-000008680000}"/>
    <cellStyle name="Normal 51 2 4 2 9" xfId="4032" xr:uid="{00000000-0005-0000-0000-000009680000}"/>
    <cellStyle name="Normal 51 2 4 2 9 2" xfId="15808" xr:uid="{00000000-0005-0000-0000-00000A680000}"/>
    <cellStyle name="Normal 51 2 4 2 9 2 2" xfId="39377" xr:uid="{00000000-0005-0000-0000-00000B680000}"/>
    <cellStyle name="Normal 51 2 4 2 9 3" xfId="9920" xr:uid="{00000000-0005-0000-0000-00000C680000}"/>
    <cellStyle name="Normal 51 2 4 2 9 3 2" xfId="33489" xr:uid="{00000000-0005-0000-0000-00000D680000}"/>
    <cellStyle name="Normal 51 2 4 2 9 4" xfId="21696" xr:uid="{00000000-0005-0000-0000-00000E680000}"/>
    <cellStyle name="Normal 51 2 4 2 9 5" xfId="27601" xr:uid="{00000000-0005-0000-0000-00000F680000}"/>
    <cellStyle name="Normal 51 2 4 3" xfId="264" xr:uid="{00000000-0005-0000-0000-000010680000}"/>
    <cellStyle name="Normal 51 2 4 3 10" xfId="4720" xr:uid="{00000000-0005-0000-0000-000011680000}"/>
    <cellStyle name="Normal 51 2 4 3 10 2" xfId="16496" xr:uid="{00000000-0005-0000-0000-000012680000}"/>
    <cellStyle name="Normal 51 2 4 3 10 2 2" xfId="40065" xr:uid="{00000000-0005-0000-0000-000013680000}"/>
    <cellStyle name="Normal 51 2 4 3 10 3" xfId="10608" xr:uid="{00000000-0005-0000-0000-000014680000}"/>
    <cellStyle name="Normal 51 2 4 3 10 3 2" xfId="34177" xr:uid="{00000000-0005-0000-0000-000015680000}"/>
    <cellStyle name="Normal 51 2 4 3 10 4" xfId="22384" xr:uid="{00000000-0005-0000-0000-000016680000}"/>
    <cellStyle name="Normal 51 2 4 3 10 5" xfId="28289" xr:uid="{00000000-0005-0000-0000-000017680000}"/>
    <cellStyle name="Normal 51 2 4 3 11" xfId="5456" xr:uid="{00000000-0005-0000-0000-000018680000}"/>
    <cellStyle name="Normal 51 2 4 3 11 2" xfId="17232" xr:uid="{00000000-0005-0000-0000-000019680000}"/>
    <cellStyle name="Normal 51 2 4 3 11 2 2" xfId="40801" xr:uid="{00000000-0005-0000-0000-00001A680000}"/>
    <cellStyle name="Normal 51 2 4 3 11 3" xfId="11344" xr:uid="{00000000-0005-0000-0000-00001B680000}"/>
    <cellStyle name="Normal 51 2 4 3 11 3 2" xfId="34913" xr:uid="{00000000-0005-0000-0000-00001C680000}"/>
    <cellStyle name="Normal 51 2 4 3 11 4" xfId="23120" xr:uid="{00000000-0005-0000-0000-00001D680000}"/>
    <cellStyle name="Normal 51 2 4 3 11 5" xfId="29025" xr:uid="{00000000-0005-0000-0000-00001E680000}"/>
    <cellStyle name="Normal 51 2 4 3 12" xfId="12080" xr:uid="{00000000-0005-0000-0000-00001F680000}"/>
    <cellStyle name="Normal 51 2 4 3 12 2" xfId="35649" xr:uid="{00000000-0005-0000-0000-000020680000}"/>
    <cellStyle name="Normal 51 2 4 3 13" xfId="6192" xr:uid="{00000000-0005-0000-0000-000021680000}"/>
    <cellStyle name="Normal 51 2 4 3 13 2" xfId="29761" xr:uid="{00000000-0005-0000-0000-000022680000}"/>
    <cellStyle name="Normal 51 2 4 3 14" xfId="17968" xr:uid="{00000000-0005-0000-0000-000023680000}"/>
    <cellStyle name="Normal 51 2 4 3 15" xfId="23873" xr:uid="{00000000-0005-0000-0000-000024680000}"/>
    <cellStyle name="Normal 51 2 4 3 16" xfId="41537" xr:uid="{00000000-0005-0000-0000-000025680000}"/>
    <cellStyle name="Normal 51 2 4 3 2" xfId="444" xr:uid="{00000000-0005-0000-0000-000026680000}"/>
    <cellStyle name="Normal 51 2 4 3 2 10" xfId="12248" xr:uid="{00000000-0005-0000-0000-000027680000}"/>
    <cellStyle name="Normal 51 2 4 3 2 10 2" xfId="35817" xr:uid="{00000000-0005-0000-0000-000028680000}"/>
    <cellStyle name="Normal 51 2 4 3 2 11" xfId="6360" xr:uid="{00000000-0005-0000-0000-000029680000}"/>
    <cellStyle name="Normal 51 2 4 3 2 11 2" xfId="29929" xr:uid="{00000000-0005-0000-0000-00002A680000}"/>
    <cellStyle name="Normal 51 2 4 3 2 12" xfId="18136" xr:uid="{00000000-0005-0000-0000-00002B680000}"/>
    <cellStyle name="Normal 51 2 4 3 2 13" xfId="24041" xr:uid="{00000000-0005-0000-0000-00002C680000}"/>
    <cellStyle name="Normal 51 2 4 3 2 14" xfId="41705" xr:uid="{00000000-0005-0000-0000-00002D680000}"/>
    <cellStyle name="Normal 51 2 4 3 2 2" xfId="889" xr:uid="{00000000-0005-0000-0000-00002E680000}"/>
    <cellStyle name="Normal 51 2 4 3 2 2 10" xfId="6802" xr:uid="{00000000-0005-0000-0000-00002F680000}"/>
    <cellStyle name="Normal 51 2 4 3 2 2 10 2" xfId="30371" xr:uid="{00000000-0005-0000-0000-000030680000}"/>
    <cellStyle name="Normal 51 2 4 3 2 2 11" xfId="18578" xr:uid="{00000000-0005-0000-0000-000031680000}"/>
    <cellStyle name="Normal 51 2 4 3 2 2 12" xfId="24483" xr:uid="{00000000-0005-0000-0000-000032680000}"/>
    <cellStyle name="Normal 51 2 4 3 2 2 13" xfId="42147" xr:uid="{00000000-0005-0000-0000-000033680000}"/>
    <cellStyle name="Normal 51 2 4 3 2 2 2" xfId="1649" xr:uid="{00000000-0005-0000-0000-000034680000}"/>
    <cellStyle name="Normal 51 2 4 3 2 2 2 2" xfId="13426" xr:uid="{00000000-0005-0000-0000-000035680000}"/>
    <cellStyle name="Normal 51 2 4 3 2 2 2 2 2" xfId="36995" xr:uid="{00000000-0005-0000-0000-000036680000}"/>
    <cellStyle name="Normal 51 2 4 3 2 2 2 3" xfId="7538" xr:uid="{00000000-0005-0000-0000-000037680000}"/>
    <cellStyle name="Normal 51 2 4 3 2 2 2 3 2" xfId="31107" xr:uid="{00000000-0005-0000-0000-000038680000}"/>
    <cellStyle name="Normal 51 2 4 3 2 2 2 4" xfId="19314" xr:uid="{00000000-0005-0000-0000-000039680000}"/>
    <cellStyle name="Normal 51 2 4 3 2 2 2 5" xfId="25219" xr:uid="{00000000-0005-0000-0000-00003A680000}"/>
    <cellStyle name="Normal 51 2 4 3 2 2 3" xfId="2386" xr:uid="{00000000-0005-0000-0000-00003B680000}"/>
    <cellStyle name="Normal 51 2 4 3 2 2 3 2" xfId="14162" xr:uid="{00000000-0005-0000-0000-00003C680000}"/>
    <cellStyle name="Normal 51 2 4 3 2 2 3 2 2" xfId="37731" xr:uid="{00000000-0005-0000-0000-00003D680000}"/>
    <cellStyle name="Normal 51 2 4 3 2 2 3 3" xfId="8274" xr:uid="{00000000-0005-0000-0000-00003E680000}"/>
    <cellStyle name="Normal 51 2 4 3 2 2 3 3 2" xfId="31843" xr:uid="{00000000-0005-0000-0000-00003F680000}"/>
    <cellStyle name="Normal 51 2 4 3 2 2 3 4" xfId="20050" xr:uid="{00000000-0005-0000-0000-000040680000}"/>
    <cellStyle name="Normal 51 2 4 3 2 2 3 5" xfId="25955" xr:uid="{00000000-0005-0000-0000-000041680000}"/>
    <cellStyle name="Normal 51 2 4 3 2 2 4" xfId="3122" xr:uid="{00000000-0005-0000-0000-000042680000}"/>
    <cellStyle name="Normal 51 2 4 3 2 2 4 2" xfId="14898" xr:uid="{00000000-0005-0000-0000-000043680000}"/>
    <cellStyle name="Normal 51 2 4 3 2 2 4 2 2" xfId="38467" xr:uid="{00000000-0005-0000-0000-000044680000}"/>
    <cellStyle name="Normal 51 2 4 3 2 2 4 3" xfId="9010" xr:uid="{00000000-0005-0000-0000-000045680000}"/>
    <cellStyle name="Normal 51 2 4 3 2 2 4 3 2" xfId="32579" xr:uid="{00000000-0005-0000-0000-000046680000}"/>
    <cellStyle name="Normal 51 2 4 3 2 2 4 4" xfId="20786" xr:uid="{00000000-0005-0000-0000-000047680000}"/>
    <cellStyle name="Normal 51 2 4 3 2 2 4 5" xfId="26691" xr:uid="{00000000-0005-0000-0000-000048680000}"/>
    <cellStyle name="Normal 51 2 4 3 2 2 5" xfId="3858" xr:uid="{00000000-0005-0000-0000-000049680000}"/>
    <cellStyle name="Normal 51 2 4 3 2 2 5 2" xfId="15634" xr:uid="{00000000-0005-0000-0000-00004A680000}"/>
    <cellStyle name="Normal 51 2 4 3 2 2 5 2 2" xfId="39203" xr:uid="{00000000-0005-0000-0000-00004B680000}"/>
    <cellStyle name="Normal 51 2 4 3 2 2 5 3" xfId="9746" xr:uid="{00000000-0005-0000-0000-00004C680000}"/>
    <cellStyle name="Normal 51 2 4 3 2 2 5 3 2" xfId="33315" xr:uid="{00000000-0005-0000-0000-00004D680000}"/>
    <cellStyle name="Normal 51 2 4 3 2 2 5 4" xfId="21522" xr:uid="{00000000-0005-0000-0000-00004E680000}"/>
    <cellStyle name="Normal 51 2 4 3 2 2 5 5" xfId="27427" xr:uid="{00000000-0005-0000-0000-00004F680000}"/>
    <cellStyle name="Normal 51 2 4 3 2 2 6" xfId="4594" xr:uid="{00000000-0005-0000-0000-000050680000}"/>
    <cellStyle name="Normal 51 2 4 3 2 2 6 2" xfId="16370" xr:uid="{00000000-0005-0000-0000-000051680000}"/>
    <cellStyle name="Normal 51 2 4 3 2 2 6 2 2" xfId="39939" xr:uid="{00000000-0005-0000-0000-000052680000}"/>
    <cellStyle name="Normal 51 2 4 3 2 2 6 3" xfId="10482" xr:uid="{00000000-0005-0000-0000-000053680000}"/>
    <cellStyle name="Normal 51 2 4 3 2 2 6 3 2" xfId="34051" xr:uid="{00000000-0005-0000-0000-000054680000}"/>
    <cellStyle name="Normal 51 2 4 3 2 2 6 4" xfId="22258" xr:uid="{00000000-0005-0000-0000-000055680000}"/>
    <cellStyle name="Normal 51 2 4 3 2 2 6 5" xfId="28163" xr:uid="{00000000-0005-0000-0000-000056680000}"/>
    <cellStyle name="Normal 51 2 4 3 2 2 7" xfId="5330" xr:uid="{00000000-0005-0000-0000-000057680000}"/>
    <cellStyle name="Normal 51 2 4 3 2 2 7 2" xfId="17106" xr:uid="{00000000-0005-0000-0000-000058680000}"/>
    <cellStyle name="Normal 51 2 4 3 2 2 7 2 2" xfId="40675" xr:uid="{00000000-0005-0000-0000-000059680000}"/>
    <cellStyle name="Normal 51 2 4 3 2 2 7 3" xfId="11218" xr:uid="{00000000-0005-0000-0000-00005A680000}"/>
    <cellStyle name="Normal 51 2 4 3 2 2 7 3 2" xfId="34787" xr:uid="{00000000-0005-0000-0000-00005B680000}"/>
    <cellStyle name="Normal 51 2 4 3 2 2 7 4" xfId="22994" xr:uid="{00000000-0005-0000-0000-00005C680000}"/>
    <cellStyle name="Normal 51 2 4 3 2 2 7 5" xfId="28899" xr:uid="{00000000-0005-0000-0000-00005D680000}"/>
    <cellStyle name="Normal 51 2 4 3 2 2 8" xfId="6066" xr:uid="{00000000-0005-0000-0000-00005E680000}"/>
    <cellStyle name="Normal 51 2 4 3 2 2 8 2" xfId="17842" xr:uid="{00000000-0005-0000-0000-00005F680000}"/>
    <cellStyle name="Normal 51 2 4 3 2 2 8 2 2" xfId="41411" xr:uid="{00000000-0005-0000-0000-000060680000}"/>
    <cellStyle name="Normal 51 2 4 3 2 2 8 3" xfId="11954" xr:uid="{00000000-0005-0000-0000-000061680000}"/>
    <cellStyle name="Normal 51 2 4 3 2 2 8 3 2" xfId="35523" xr:uid="{00000000-0005-0000-0000-000062680000}"/>
    <cellStyle name="Normal 51 2 4 3 2 2 8 4" xfId="23730" xr:uid="{00000000-0005-0000-0000-000063680000}"/>
    <cellStyle name="Normal 51 2 4 3 2 2 8 5" xfId="29635" xr:uid="{00000000-0005-0000-0000-000064680000}"/>
    <cellStyle name="Normal 51 2 4 3 2 2 9" xfId="12690" xr:uid="{00000000-0005-0000-0000-000065680000}"/>
    <cellStyle name="Normal 51 2 4 3 2 2 9 2" xfId="36259" xr:uid="{00000000-0005-0000-0000-000066680000}"/>
    <cellStyle name="Normal 51 2 4 3 2 3" xfId="1206" xr:uid="{00000000-0005-0000-0000-000067680000}"/>
    <cellStyle name="Normal 51 2 4 3 2 3 2" xfId="12984" xr:uid="{00000000-0005-0000-0000-000068680000}"/>
    <cellStyle name="Normal 51 2 4 3 2 3 2 2" xfId="36553" xr:uid="{00000000-0005-0000-0000-000069680000}"/>
    <cellStyle name="Normal 51 2 4 3 2 3 3" xfId="7096" xr:uid="{00000000-0005-0000-0000-00006A680000}"/>
    <cellStyle name="Normal 51 2 4 3 2 3 3 2" xfId="30665" xr:uid="{00000000-0005-0000-0000-00006B680000}"/>
    <cellStyle name="Normal 51 2 4 3 2 3 4" xfId="18872" xr:uid="{00000000-0005-0000-0000-00006C680000}"/>
    <cellStyle name="Normal 51 2 4 3 2 3 5" xfId="24777" xr:uid="{00000000-0005-0000-0000-00006D680000}"/>
    <cellStyle name="Normal 51 2 4 3 2 4" xfId="1944" xr:uid="{00000000-0005-0000-0000-00006E680000}"/>
    <cellStyle name="Normal 51 2 4 3 2 4 2" xfId="13720" xr:uid="{00000000-0005-0000-0000-00006F680000}"/>
    <cellStyle name="Normal 51 2 4 3 2 4 2 2" xfId="37289" xr:uid="{00000000-0005-0000-0000-000070680000}"/>
    <cellStyle name="Normal 51 2 4 3 2 4 3" xfId="7832" xr:uid="{00000000-0005-0000-0000-000071680000}"/>
    <cellStyle name="Normal 51 2 4 3 2 4 3 2" xfId="31401" xr:uid="{00000000-0005-0000-0000-000072680000}"/>
    <cellStyle name="Normal 51 2 4 3 2 4 4" xfId="19608" xr:uid="{00000000-0005-0000-0000-000073680000}"/>
    <cellStyle name="Normal 51 2 4 3 2 4 5" xfId="25513" xr:uid="{00000000-0005-0000-0000-000074680000}"/>
    <cellStyle name="Normal 51 2 4 3 2 5" xfId="2680" xr:uid="{00000000-0005-0000-0000-000075680000}"/>
    <cellStyle name="Normal 51 2 4 3 2 5 2" xfId="14456" xr:uid="{00000000-0005-0000-0000-000076680000}"/>
    <cellStyle name="Normal 51 2 4 3 2 5 2 2" xfId="38025" xr:uid="{00000000-0005-0000-0000-000077680000}"/>
    <cellStyle name="Normal 51 2 4 3 2 5 3" xfId="8568" xr:uid="{00000000-0005-0000-0000-000078680000}"/>
    <cellStyle name="Normal 51 2 4 3 2 5 3 2" xfId="32137" xr:uid="{00000000-0005-0000-0000-000079680000}"/>
    <cellStyle name="Normal 51 2 4 3 2 5 4" xfId="20344" xr:uid="{00000000-0005-0000-0000-00007A680000}"/>
    <cellStyle name="Normal 51 2 4 3 2 5 5" xfId="26249" xr:uid="{00000000-0005-0000-0000-00007B680000}"/>
    <cellStyle name="Normal 51 2 4 3 2 6" xfId="3416" xr:uid="{00000000-0005-0000-0000-00007C680000}"/>
    <cellStyle name="Normal 51 2 4 3 2 6 2" xfId="15192" xr:uid="{00000000-0005-0000-0000-00007D680000}"/>
    <cellStyle name="Normal 51 2 4 3 2 6 2 2" xfId="38761" xr:uid="{00000000-0005-0000-0000-00007E680000}"/>
    <cellStyle name="Normal 51 2 4 3 2 6 3" xfId="9304" xr:uid="{00000000-0005-0000-0000-00007F680000}"/>
    <cellStyle name="Normal 51 2 4 3 2 6 3 2" xfId="32873" xr:uid="{00000000-0005-0000-0000-000080680000}"/>
    <cellStyle name="Normal 51 2 4 3 2 6 4" xfId="21080" xr:uid="{00000000-0005-0000-0000-000081680000}"/>
    <cellStyle name="Normal 51 2 4 3 2 6 5" xfId="26985" xr:uid="{00000000-0005-0000-0000-000082680000}"/>
    <cellStyle name="Normal 51 2 4 3 2 7" xfId="4152" xr:uid="{00000000-0005-0000-0000-000083680000}"/>
    <cellStyle name="Normal 51 2 4 3 2 7 2" xfId="15928" xr:uid="{00000000-0005-0000-0000-000084680000}"/>
    <cellStyle name="Normal 51 2 4 3 2 7 2 2" xfId="39497" xr:uid="{00000000-0005-0000-0000-000085680000}"/>
    <cellStyle name="Normal 51 2 4 3 2 7 3" xfId="10040" xr:uid="{00000000-0005-0000-0000-000086680000}"/>
    <cellStyle name="Normal 51 2 4 3 2 7 3 2" xfId="33609" xr:uid="{00000000-0005-0000-0000-000087680000}"/>
    <cellStyle name="Normal 51 2 4 3 2 7 4" xfId="21816" xr:uid="{00000000-0005-0000-0000-000088680000}"/>
    <cellStyle name="Normal 51 2 4 3 2 7 5" xfId="27721" xr:uid="{00000000-0005-0000-0000-000089680000}"/>
    <cellStyle name="Normal 51 2 4 3 2 8" xfId="4888" xr:uid="{00000000-0005-0000-0000-00008A680000}"/>
    <cellStyle name="Normal 51 2 4 3 2 8 2" xfId="16664" xr:uid="{00000000-0005-0000-0000-00008B680000}"/>
    <cellStyle name="Normal 51 2 4 3 2 8 2 2" xfId="40233" xr:uid="{00000000-0005-0000-0000-00008C680000}"/>
    <cellStyle name="Normal 51 2 4 3 2 8 3" xfId="10776" xr:uid="{00000000-0005-0000-0000-00008D680000}"/>
    <cellStyle name="Normal 51 2 4 3 2 8 3 2" xfId="34345" xr:uid="{00000000-0005-0000-0000-00008E680000}"/>
    <cellStyle name="Normal 51 2 4 3 2 8 4" xfId="22552" xr:uid="{00000000-0005-0000-0000-00008F680000}"/>
    <cellStyle name="Normal 51 2 4 3 2 8 5" xfId="28457" xr:uid="{00000000-0005-0000-0000-000090680000}"/>
    <cellStyle name="Normal 51 2 4 3 2 9" xfId="5624" xr:uid="{00000000-0005-0000-0000-000091680000}"/>
    <cellStyle name="Normal 51 2 4 3 2 9 2" xfId="17400" xr:uid="{00000000-0005-0000-0000-000092680000}"/>
    <cellStyle name="Normal 51 2 4 3 2 9 2 2" xfId="40969" xr:uid="{00000000-0005-0000-0000-000093680000}"/>
    <cellStyle name="Normal 51 2 4 3 2 9 3" xfId="11512" xr:uid="{00000000-0005-0000-0000-000094680000}"/>
    <cellStyle name="Normal 51 2 4 3 2 9 3 2" xfId="35081" xr:uid="{00000000-0005-0000-0000-000095680000}"/>
    <cellStyle name="Normal 51 2 4 3 2 9 4" xfId="23288" xr:uid="{00000000-0005-0000-0000-000096680000}"/>
    <cellStyle name="Normal 51 2 4 3 2 9 5" xfId="29193" xr:uid="{00000000-0005-0000-0000-000097680000}"/>
    <cellStyle name="Normal 51 2 4 3 3" xfId="720" xr:uid="{00000000-0005-0000-0000-000098680000}"/>
    <cellStyle name="Normal 51 2 4 3 3 10" xfId="6634" xr:uid="{00000000-0005-0000-0000-000099680000}"/>
    <cellStyle name="Normal 51 2 4 3 3 10 2" xfId="30203" xr:uid="{00000000-0005-0000-0000-00009A680000}"/>
    <cellStyle name="Normal 51 2 4 3 3 11" xfId="18410" xr:uid="{00000000-0005-0000-0000-00009B680000}"/>
    <cellStyle name="Normal 51 2 4 3 3 12" xfId="24315" xr:uid="{00000000-0005-0000-0000-00009C680000}"/>
    <cellStyle name="Normal 51 2 4 3 3 13" xfId="41979" xr:uid="{00000000-0005-0000-0000-00009D680000}"/>
    <cellStyle name="Normal 51 2 4 3 3 2" xfId="1481" xr:uid="{00000000-0005-0000-0000-00009E680000}"/>
    <cellStyle name="Normal 51 2 4 3 3 2 2" xfId="13258" xr:uid="{00000000-0005-0000-0000-00009F680000}"/>
    <cellStyle name="Normal 51 2 4 3 3 2 2 2" xfId="36827" xr:uid="{00000000-0005-0000-0000-0000A0680000}"/>
    <cellStyle name="Normal 51 2 4 3 3 2 3" xfId="7370" xr:uid="{00000000-0005-0000-0000-0000A1680000}"/>
    <cellStyle name="Normal 51 2 4 3 3 2 3 2" xfId="30939" xr:uid="{00000000-0005-0000-0000-0000A2680000}"/>
    <cellStyle name="Normal 51 2 4 3 3 2 4" xfId="19146" xr:uid="{00000000-0005-0000-0000-0000A3680000}"/>
    <cellStyle name="Normal 51 2 4 3 3 2 5" xfId="25051" xr:uid="{00000000-0005-0000-0000-0000A4680000}"/>
    <cellStyle name="Normal 51 2 4 3 3 3" xfId="2218" xr:uid="{00000000-0005-0000-0000-0000A5680000}"/>
    <cellStyle name="Normal 51 2 4 3 3 3 2" xfId="13994" xr:uid="{00000000-0005-0000-0000-0000A6680000}"/>
    <cellStyle name="Normal 51 2 4 3 3 3 2 2" xfId="37563" xr:uid="{00000000-0005-0000-0000-0000A7680000}"/>
    <cellStyle name="Normal 51 2 4 3 3 3 3" xfId="8106" xr:uid="{00000000-0005-0000-0000-0000A8680000}"/>
    <cellStyle name="Normal 51 2 4 3 3 3 3 2" xfId="31675" xr:uid="{00000000-0005-0000-0000-0000A9680000}"/>
    <cellStyle name="Normal 51 2 4 3 3 3 4" xfId="19882" xr:uid="{00000000-0005-0000-0000-0000AA680000}"/>
    <cellStyle name="Normal 51 2 4 3 3 3 5" xfId="25787" xr:uid="{00000000-0005-0000-0000-0000AB680000}"/>
    <cellStyle name="Normal 51 2 4 3 3 4" xfId="2954" xr:uid="{00000000-0005-0000-0000-0000AC680000}"/>
    <cellStyle name="Normal 51 2 4 3 3 4 2" xfId="14730" xr:uid="{00000000-0005-0000-0000-0000AD680000}"/>
    <cellStyle name="Normal 51 2 4 3 3 4 2 2" xfId="38299" xr:uid="{00000000-0005-0000-0000-0000AE680000}"/>
    <cellStyle name="Normal 51 2 4 3 3 4 3" xfId="8842" xr:uid="{00000000-0005-0000-0000-0000AF680000}"/>
    <cellStyle name="Normal 51 2 4 3 3 4 3 2" xfId="32411" xr:uid="{00000000-0005-0000-0000-0000B0680000}"/>
    <cellStyle name="Normal 51 2 4 3 3 4 4" xfId="20618" xr:uid="{00000000-0005-0000-0000-0000B1680000}"/>
    <cellStyle name="Normal 51 2 4 3 3 4 5" xfId="26523" xr:uid="{00000000-0005-0000-0000-0000B2680000}"/>
    <cellStyle name="Normal 51 2 4 3 3 5" xfId="3690" xr:uid="{00000000-0005-0000-0000-0000B3680000}"/>
    <cellStyle name="Normal 51 2 4 3 3 5 2" xfId="15466" xr:uid="{00000000-0005-0000-0000-0000B4680000}"/>
    <cellStyle name="Normal 51 2 4 3 3 5 2 2" xfId="39035" xr:uid="{00000000-0005-0000-0000-0000B5680000}"/>
    <cellStyle name="Normal 51 2 4 3 3 5 3" xfId="9578" xr:uid="{00000000-0005-0000-0000-0000B6680000}"/>
    <cellStyle name="Normal 51 2 4 3 3 5 3 2" xfId="33147" xr:uid="{00000000-0005-0000-0000-0000B7680000}"/>
    <cellStyle name="Normal 51 2 4 3 3 5 4" xfId="21354" xr:uid="{00000000-0005-0000-0000-0000B8680000}"/>
    <cellStyle name="Normal 51 2 4 3 3 5 5" xfId="27259" xr:uid="{00000000-0005-0000-0000-0000B9680000}"/>
    <cellStyle name="Normal 51 2 4 3 3 6" xfId="4426" xr:uid="{00000000-0005-0000-0000-0000BA680000}"/>
    <cellStyle name="Normal 51 2 4 3 3 6 2" xfId="16202" xr:uid="{00000000-0005-0000-0000-0000BB680000}"/>
    <cellStyle name="Normal 51 2 4 3 3 6 2 2" xfId="39771" xr:uid="{00000000-0005-0000-0000-0000BC680000}"/>
    <cellStyle name="Normal 51 2 4 3 3 6 3" xfId="10314" xr:uid="{00000000-0005-0000-0000-0000BD680000}"/>
    <cellStyle name="Normal 51 2 4 3 3 6 3 2" xfId="33883" xr:uid="{00000000-0005-0000-0000-0000BE680000}"/>
    <cellStyle name="Normal 51 2 4 3 3 6 4" xfId="22090" xr:uid="{00000000-0005-0000-0000-0000BF680000}"/>
    <cellStyle name="Normal 51 2 4 3 3 6 5" xfId="27995" xr:uid="{00000000-0005-0000-0000-0000C0680000}"/>
    <cellStyle name="Normal 51 2 4 3 3 7" xfId="5162" xr:uid="{00000000-0005-0000-0000-0000C1680000}"/>
    <cellStyle name="Normal 51 2 4 3 3 7 2" xfId="16938" xr:uid="{00000000-0005-0000-0000-0000C2680000}"/>
    <cellStyle name="Normal 51 2 4 3 3 7 2 2" xfId="40507" xr:uid="{00000000-0005-0000-0000-0000C3680000}"/>
    <cellStyle name="Normal 51 2 4 3 3 7 3" xfId="11050" xr:uid="{00000000-0005-0000-0000-0000C4680000}"/>
    <cellStyle name="Normal 51 2 4 3 3 7 3 2" xfId="34619" xr:uid="{00000000-0005-0000-0000-0000C5680000}"/>
    <cellStyle name="Normal 51 2 4 3 3 7 4" xfId="22826" xr:uid="{00000000-0005-0000-0000-0000C6680000}"/>
    <cellStyle name="Normal 51 2 4 3 3 7 5" xfId="28731" xr:uid="{00000000-0005-0000-0000-0000C7680000}"/>
    <cellStyle name="Normal 51 2 4 3 3 8" xfId="5898" xr:uid="{00000000-0005-0000-0000-0000C8680000}"/>
    <cellStyle name="Normal 51 2 4 3 3 8 2" xfId="17674" xr:uid="{00000000-0005-0000-0000-0000C9680000}"/>
    <cellStyle name="Normal 51 2 4 3 3 8 2 2" xfId="41243" xr:uid="{00000000-0005-0000-0000-0000CA680000}"/>
    <cellStyle name="Normal 51 2 4 3 3 8 3" xfId="11786" xr:uid="{00000000-0005-0000-0000-0000CB680000}"/>
    <cellStyle name="Normal 51 2 4 3 3 8 3 2" xfId="35355" xr:uid="{00000000-0005-0000-0000-0000CC680000}"/>
    <cellStyle name="Normal 51 2 4 3 3 8 4" xfId="23562" xr:uid="{00000000-0005-0000-0000-0000CD680000}"/>
    <cellStyle name="Normal 51 2 4 3 3 8 5" xfId="29467" xr:uid="{00000000-0005-0000-0000-0000CE680000}"/>
    <cellStyle name="Normal 51 2 4 3 3 9" xfId="12522" xr:uid="{00000000-0005-0000-0000-0000CF680000}"/>
    <cellStyle name="Normal 51 2 4 3 3 9 2" xfId="36091" xr:uid="{00000000-0005-0000-0000-0000D0680000}"/>
    <cellStyle name="Normal 51 2 4 3 4" xfId="595" xr:uid="{00000000-0005-0000-0000-0000D1680000}"/>
    <cellStyle name="Normal 51 2 4 3 4 10" xfId="6509" xr:uid="{00000000-0005-0000-0000-0000D2680000}"/>
    <cellStyle name="Normal 51 2 4 3 4 10 2" xfId="30078" xr:uid="{00000000-0005-0000-0000-0000D3680000}"/>
    <cellStyle name="Normal 51 2 4 3 4 11" xfId="18285" xr:uid="{00000000-0005-0000-0000-0000D4680000}"/>
    <cellStyle name="Normal 51 2 4 3 4 12" xfId="24190" xr:uid="{00000000-0005-0000-0000-0000D5680000}"/>
    <cellStyle name="Normal 51 2 4 3 4 13" xfId="41854" xr:uid="{00000000-0005-0000-0000-0000D6680000}"/>
    <cellStyle name="Normal 51 2 4 3 4 2" xfId="1356" xr:uid="{00000000-0005-0000-0000-0000D7680000}"/>
    <cellStyle name="Normal 51 2 4 3 4 2 2" xfId="13133" xr:uid="{00000000-0005-0000-0000-0000D8680000}"/>
    <cellStyle name="Normal 51 2 4 3 4 2 2 2" xfId="36702" xr:uid="{00000000-0005-0000-0000-0000D9680000}"/>
    <cellStyle name="Normal 51 2 4 3 4 2 3" xfId="7245" xr:uid="{00000000-0005-0000-0000-0000DA680000}"/>
    <cellStyle name="Normal 51 2 4 3 4 2 3 2" xfId="30814" xr:uid="{00000000-0005-0000-0000-0000DB680000}"/>
    <cellStyle name="Normal 51 2 4 3 4 2 4" xfId="19021" xr:uid="{00000000-0005-0000-0000-0000DC680000}"/>
    <cellStyle name="Normal 51 2 4 3 4 2 5" xfId="24926" xr:uid="{00000000-0005-0000-0000-0000DD680000}"/>
    <cellStyle name="Normal 51 2 4 3 4 3" xfId="2093" xr:uid="{00000000-0005-0000-0000-0000DE680000}"/>
    <cellStyle name="Normal 51 2 4 3 4 3 2" xfId="13869" xr:uid="{00000000-0005-0000-0000-0000DF680000}"/>
    <cellStyle name="Normal 51 2 4 3 4 3 2 2" xfId="37438" xr:uid="{00000000-0005-0000-0000-0000E0680000}"/>
    <cellStyle name="Normal 51 2 4 3 4 3 3" xfId="7981" xr:uid="{00000000-0005-0000-0000-0000E1680000}"/>
    <cellStyle name="Normal 51 2 4 3 4 3 3 2" xfId="31550" xr:uid="{00000000-0005-0000-0000-0000E2680000}"/>
    <cellStyle name="Normal 51 2 4 3 4 3 4" xfId="19757" xr:uid="{00000000-0005-0000-0000-0000E3680000}"/>
    <cellStyle name="Normal 51 2 4 3 4 3 5" xfId="25662" xr:uid="{00000000-0005-0000-0000-0000E4680000}"/>
    <cellStyle name="Normal 51 2 4 3 4 4" xfId="2829" xr:uid="{00000000-0005-0000-0000-0000E5680000}"/>
    <cellStyle name="Normal 51 2 4 3 4 4 2" xfId="14605" xr:uid="{00000000-0005-0000-0000-0000E6680000}"/>
    <cellStyle name="Normal 51 2 4 3 4 4 2 2" xfId="38174" xr:uid="{00000000-0005-0000-0000-0000E7680000}"/>
    <cellStyle name="Normal 51 2 4 3 4 4 3" xfId="8717" xr:uid="{00000000-0005-0000-0000-0000E8680000}"/>
    <cellStyle name="Normal 51 2 4 3 4 4 3 2" xfId="32286" xr:uid="{00000000-0005-0000-0000-0000E9680000}"/>
    <cellStyle name="Normal 51 2 4 3 4 4 4" xfId="20493" xr:uid="{00000000-0005-0000-0000-0000EA680000}"/>
    <cellStyle name="Normal 51 2 4 3 4 4 5" xfId="26398" xr:uid="{00000000-0005-0000-0000-0000EB680000}"/>
    <cellStyle name="Normal 51 2 4 3 4 5" xfId="3565" xr:uid="{00000000-0005-0000-0000-0000EC680000}"/>
    <cellStyle name="Normal 51 2 4 3 4 5 2" xfId="15341" xr:uid="{00000000-0005-0000-0000-0000ED680000}"/>
    <cellStyle name="Normal 51 2 4 3 4 5 2 2" xfId="38910" xr:uid="{00000000-0005-0000-0000-0000EE680000}"/>
    <cellStyle name="Normal 51 2 4 3 4 5 3" xfId="9453" xr:uid="{00000000-0005-0000-0000-0000EF680000}"/>
    <cellStyle name="Normal 51 2 4 3 4 5 3 2" xfId="33022" xr:uid="{00000000-0005-0000-0000-0000F0680000}"/>
    <cellStyle name="Normal 51 2 4 3 4 5 4" xfId="21229" xr:uid="{00000000-0005-0000-0000-0000F1680000}"/>
    <cellStyle name="Normal 51 2 4 3 4 5 5" xfId="27134" xr:uid="{00000000-0005-0000-0000-0000F2680000}"/>
    <cellStyle name="Normal 51 2 4 3 4 6" xfId="4301" xr:uid="{00000000-0005-0000-0000-0000F3680000}"/>
    <cellStyle name="Normal 51 2 4 3 4 6 2" xfId="16077" xr:uid="{00000000-0005-0000-0000-0000F4680000}"/>
    <cellStyle name="Normal 51 2 4 3 4 6 2 2" xfId="39646" xr:uid="{00000000-0005-0000-0000-0000F5680000}"/>
    <cellStyle name="Normal 51 2 4 3 4 6 3" xfId="10189" xr:uid="{00000000-0005-0000-0000-0000F6680000}"/>
    <cellStyle name="Normal 51 2 4 3 4 6 3 2" xfId="33758" xr:uid="{00000000-0005-0000-0000-0000F7680000}"/>
    <cellStyle name="Normal 51 2 4 3 4 6 4" xfId="21965" xr:uid="{00000000-0005-0000-0000-0000F8680000}"/>
    <cellStyle name="Normal 51 2 4 3 4 6 5" xfId="27870" xr:uid="{00000000-0005-0000-0000-0000F9680000}"/>
    <cellStyle name="Normal 51 2 4 3 4 7" xfId="5037" xr:uid="{00000000-0005-0000-0000-0000FA680000}"/>
    <cellStyle name="Normal 51 2 4 3 4 7 2" xfId="16813" xr:uid="{00000000-0005-0000-0000-0000FB680000}"/>
    <cellStyle name="Normal 51 2 4 3 4 7 2 2" xfId="40382" xr:uid="{00000000-0005-0000-0000-0000FC680000}"/>
    <cellStyle name="Normal 51 2 4 3 4 7 3" xfId="10925" xr:uid="{00000000-0005-0000-0000-0000FD680000}"/>
    <cellStyle name="Normal 51 2 4 3 4 7 3 2" xfId="34494" xr:uid="{00000000-0005-0000-0000-0000FE680000}"/>
    <cellStyle name="Normal 51 2 4 3 4 7 4" xfId="22701" xr:uid="{00000000-0005-0000-0000-0000FF680000}"/>
    <cellStyle name="Normal 51 2 4 3 4 7 5" xfId="28606" xr:uid="{00000000-0005-0000-0000-000000690000}"/>
    <cellStyle name="Normal 51 2 4 3 4 8" xfId="5773" xr:uid="{00000000-0005-0000-0000-000001690000}"/>
    <cellStyle name="Normal 51 2 4 3 4 8 2" xfId="17549" xr:uid="{00000000-0005-0000-0000-000002690000}"/>
    <cellStyle name="Normal 51 2 4 3 4 8 2 2" xfId="41118" xr:uid="{00000000-0005-0000-0000-000003690000}"/>
    <cellStyle name="Normal 51 2 4 3 4 8 3" xfId="11661" xr:uid="{00000000-0005-0000-0000-000004690000}"/>
    <cellStyle name="Normal 51 2 4 3 4 8 3 2" xfId="35230" xr:uid="{00000000-0005-0000-0000-000005690000}"/>
    <cellStyle name="Normal 51 2 4 3 4 8 4" xfId="23437" xr:uid="{00000000-0005-0000-0000-000006690000}"/>
    <cellStyle name="Normal 51 2 4 3 4 8 5" xfId="29342" xr:uid="{00000000-0005-0000-0000-000007690000}"/>
    <cellStyle name="Normal 51 2 4 3 4 9" xfId="12397" xr:uid="{00000000-0005-0000-0000-000008690000}"/>
    <cellStyle name="Normal 51 2 4 3 4 9 2" xfId="35966" xr:uid="{00000000-0005-0000-0000-000009690000}"/>
    <cellStyle name="Normal 51 2 4 3 5" xfId="1037" xr:uid="{00000000-0005-0000-0000-00000A690000}"/>
    <cellStyle name="Normal 51 2 4 3 5 2" xfId="12816" xr:uid="{00000000-0005-0000-0000-00000B690000}"/>
    <cellStyle name="Normal 51 2 4 3 5 2 2" xfId="36385" xr:uid="{00000000-0005-0000-0000-00000C690000}"/>
    <cellStyle name="Normal 51 2 4 3 5 3" xfId="6928" xr:uid="{00000000-0005-0000-0000-00000D690000}"/>
    <cellStyle name="Normal 51 2 4 3 5 3 2" xfId="30497" xr:uid="{00000000-0005-0000-0000-00000E690000}"/>
    <cellStyle name="Normal 51 2 4 3 5 4" xfId="18704" xr:uid="{00000000-0005-0000-0000-00000F690000}"/>
    <cellStyle name="Normal 51 2 4 3 5 5" xfId="24609" xr:uid="{00000000-0005-0000-0000-000010690000}"/>
    <cellStyle name="Normal 51 2 4 3 6" xfId="1776" xr:uid="{00000000-0005-0000-0000-000011690000}"/>
    <cellStyle name="Normal 51 2 4 3 6 2" xfId="13552" xr:uid="{00000000-0005-0000-0000-000012690000}"/>
    <cellStyle name="Normal 51 2 4 3 6 2 2" xfId="37121" xr:uid="{00000000-0005-0000-0000-000013690000}"/>
    <cellStyle name="Normal 51 2 4 3 6 3" xfId="7664" xr:uid="{00000000-0005-0000-0000-000014690000}"/>
    <cellStyle name="Normal 51 2 4 3 6 3 2" xfId="31233" xr:uid="{00000000-0005-0000-0000-000015690000}"/>
    <cellStyle name="Normal 51 2 4 3 6 4" xfId="19440" xr:uid="{00000000-0005-0000-0000-000016690000}"/>
    <cellStyle name="Normal 51 2 4 3 6 5" xfId="25345" xr:uid="{00000000-0005-0000-0000-000017690000}"/>
    <cellStyle name="Normal 51 2 4 3 7" xfId="2512" xr:uid="{00000000-0005-0000-0000-000018690000}"/>
    <cellStyle name="Normal 51 2 4 3 7 2" xfId="14288" xr:uid="{00000000-0005-0000-0000-000019690000}"/>
    <cellStyle name="Normal 51 2 4 3 7 2 2" xfId="37857" xr:uid="{00000000-0005-0000-0000-00001A690000}"/>
    <cellStyle name="Normal 51 2 4 3 7 3" xfId="8400" xr:uid="{00000000-0005-0000-0000-00001B690000}"/>
    <cellStyle name="Normal 51 2 4 3 7 3 2" xfId="31969" xr:uid="{00000000-0005-0000-0000-00001C690000}"/>
    <cellStyle name="Normal 51 2 4 3 7 4" xfId="20176" xr:uid="{00000000-0005-0000-0000-00001D690000}"/>
    <cellStyle name="Normal 51 2 4 3 7 5" xfId="26081" xr:uid="{00000000-0005-0000-0000-00001E690000}"/>
    <cellStyle name="Normal 51 2 4 3 8" xfId="3248" xr:uid="{00000000-0005-0000-0000-00001F690000}"/>
    <cellStyle name="Normal 51 2 4 3 8 2" xfId="15024" xr:uid="{00000000-0005-0000-0000-000020690000}"/>
    <cellStyle name="Normal 51 2 4 3 8 2 2" xfId="38593" xr:uid="{00000000-0005-0000-0000-000021690000}"/>
    <cellStyle name="Normal 51 2 4 3 8 3" xfId="9136" xr:uid="{00000000-0005-0000-0000-000022690000}"/>
    <cellStyle name="Normal 51 2 4 3 8 3 2" xfId="32705" xr:uid="{00000000-0005-0000-0000-000023690000}"/>
    <cellStyle name="Normal 51 2 4 3 8 4" xfId="20912" xr:uid="{00000000-0005-0000-0000-000024690000}"/>
    <cellStyle name="Normal 51 2 4 3 8 5" xfId="26817" xr:uid="{00000000-0005-0000-0000-000025690000}"/>
    <cellStyle name="Normal 51 2 4 3 9" xfId="3984" xr:uid="{00000000-0005-0000-0000-000026690000}"/>
    <cellStyle name="Normal 51 2 4 3 9 2" xfId="15760" xr:uid="{00000000-0005-0000-0000-000027690000}"/>
    <cellStyle name="Normal 51 2 4 3 9 2 2" xfId="39329" xr:uid="{00000000-0005-0000-0000-000028690000}"/>
    <cellStyle name="Normal 51 2 4 3 9 3" xfId="9872" xr:uid="{00000000-0005-0000-0000-000029690000}"/>
    <cellStyle name="Normal 51 2 4 3 9 3 2" xfId="33441" xr:uid="{00000000-0005-0000-0000-00002A690000}"/>
    <cellStyle name="Normal 51 2 4 3 9 4" xfId="21648" xr:uid="{00000000-0005-0000-0000-00002B690000}"/>
    <cellStyle name="Normal 51 2 4 3 9 5" xfId="27553" xr:uid="{00000000-0005-0000-0000-00002C690000}"/>
    <cellStyle name="Normal 51 2 4 4" xfId="442" xr:uid="{00000000-0005-0000-0000-00002D690000}"/>
    <cellStyle name="Normal 51 2 4 4 10" xfId="12246" xr:uid="{00000000-0005-0000-0000-00002E690000}"/>
    <cellStyle name="Normal 51 2 4 4 10 2" xfId="35815" xr:uid="{00000000-0005-0000-0000-00002F690000}"/>
    <cellStyle name="Normal 51 2 4 4 11" xfId="6358" xr:uid="{00000000-0005-0000-0000-000030690000}"/>
    <cellStyle name="Normal 51 2 4 4 11 2" xfId="29927" xr:uid="{00000000-0005-0000-0000-000031690000}"/>
    <cellStyle name="Normal 51 2 4 4 12" xfId="18134" xr:uid="{00000000-0005-0000-0000-000032690000}"/>
    <cellStyle name="Normal 51 2 4 4 13" xfId="24039" xr:uid="{00000000-0005-0000-0000-000033690000}"/>
    <cellStyle name="Normal 51 2 4 4 14" xfId="41703" xr:uid="{00000000-0005-0000-0000-000034690000}"/>
    <cellStyle name="Normal 51 2 4 4 2" xfId="887" xr:uid="{00000000-0005-0000-0000-000035690000}"/>
    <cellStyle name="Normal 51 2 4 4 2 10" xfId="6800" xr:uid="{00000000-0005-0000-0000-000036690000}"/>
    <cellStyle name="Normal 51 2 4 4 2 10 2" xfId="30369" xr:uid="{00000000-0005-0000-0000-000037690000}"/>
    <cellStyle name="Normal 51 2 4 4 2 11" xfId="18576" xr:uid="{00000000-0005-0000-0000-000038690000}"/>
    <cellStyle name="Normal 51 2 4 4 2 12" xfId="24481" xr:uid="{00000000-0005-0000-0000-000039690000}"/>
    <cellStyle name="Normal 51 2 4 4 2 13" xfId="42145" xr:uid="{00000000-0005-0000-0000-00003A690000}"/>
    <cellStyle name="Normal 51 2 4 4 2 2" xfId="1647" xr:uid="{00000000-0005-0000-0000-00003B690000}"/>
    <cellStyle name="Normal 51 2 4 4 2 2 2" xfId="13424" xr:uid="{00000000-0005-0000-0000-00003C690000}"/>
    <cellStyle name="Normal 51 2 4 4 2 2 2 2" xfId="36993" xr:uid="{00000000-0005-0000-0000-00003D690000}"/>
    <cellStyle name="Normal 51 2 4 4 2 2 3" xfId="7536" xr:uid="{00000000-0005-0000-0000-00003E690000}"/>
    <cellStyle name="Normal 51 2 4 4 2 2 3 2" xfId="31105" xr:uid="{00000000-0005-0000-0000-00003F690000}"/>
    <cellStyle name="Normal 51 2 4 4 2 2 4" xfId="19312" xr:uid="{00000000-0005-0000-0000-000040690000}"/>
    <cellStyle name="Normal 51 2 4 4 2 2 5" xfId="25217" xr:uid="{00000000-0005-0000-0000-000041690000}"/>
    <cellStyle name="Normal 51 2 4 4 2 3" xfId="2384" xr:uid="{00000000-0005-0000-0000-000042690000}"/>
    <cellStyle name="Normal 51 2 4 4 2 3 2" xfId="14160" xr:uid="{00000000-0005-0000-0000-000043690000}"/>
    <cellStyle name="Normal 51 2 4 4 2 3 2 2" xfId="37729" xr:uid="{00000000-0005-0000-0000-000044690000}"/>
    <cellStyle name="Normal 51 2 4 4 2 3 3" xfId="8272" xr:uid="{00000000-0005-0000-0000-000045690000}"/>
    <cellStyle name="Normal 51 2 4 4 2 3 3 2" xfId="31841" xr:uid="{00000000-0005-0000-0000-000046690000}"/>
    <cellStyle name="Normal 51 2 4 4 2 3 4" xfId="20048" xr:uid="{00000000-0005-0000-0000-000047690000}"/>
    <cellStyle name="Normal 51 2 4 4 2 3 5" xfId="25953" xr:uid="{00000000-0005-0000-0000-000048690000}"/>
    <cellStyle name="Normal 51 2 4 4 2 4" xfId="3120" xr:uid="{00000000-0005-0000-0000-000049690000}"/>
    <cellStyle name="Normal 51 2 4 4 2 4 2" xfId="14896" xr:uid="{00000000-0005-0000-0000-00004A690000}"/>
    <cellStyle name="Normal 51 2 4 4 2 4 2 2" xfId="38465" xr:uid="{00000000-0005-0000-0000-00004B690000}"/>
    <cellStyle name="Normal 51 2 4 4 2 4 3" xfId="9008" xr:uid="{00000000-0005-0000-0000-00004C690000}"/>
    <cellStyle name="Normal 51 2 4 4 2 4 3 2" xfId="32577" xr:uid="{00000000-0005-0000-0000-00004D690000}"/>
    <cellStyle name="Normal 51 2 4 4 2 4 4" xfId="20784" xr:uid="{00000000-0005-0000-0000-00004E690000}"/>
    <cellStyle name="Normal 51 2 4 4 2 4 5" xfId="26689" xr:uid="{00000000-0005-0000-0000-00004F690000}"/>
    <cellStyle name="Normal 51 2 4 4 2 5" xfId="3856" xr:uid="{00000000-0005-0000-0000-000050690000}"/>
    <cellStyle name="Normal 51 2 4 4 2 5 2" xfId="15632" xr:uid="{00000000-0005-0000-0000-000051690000}"/>
    <cellStyle name="Normal 51 2 4 4 2 5 2 2" xfId="39201" xr:uid="{00000000-0005-0000-0000-000052690000}"/>
    <cellStyle name="Normal 51 2 4 4 2 5 3" xfId="9744" xr:uid="{00000000-0005-0000-0000-000053690000}"/>
    <cellStyle name="Normal 51 2 4 4 2 5 3 2" xfId="33313" xr:uid="{00000000-0005-0000-0000-000054690000}"/>
    <cellStyle name="Normal 51 2 4 4 2 5 4" xfId="21520" xr:uid="{00000000-0005-0000-0000-000055690000}"/>
    <cellStyle name="Normal 51 2 4 4 2 5 5" xfId="27425" xr:uid="{00000000-0005-0000-0000-000056690000}"/>
    <cellStyle name="Normal 51 2 4 4 2 6" xfId="4592" xr:uid="{00000000-0005-0000-0000-000057690000}"/>
    <cellStyle name="Normal 51 2 4 4 2 6 2" xfId="16368" xr:uid="{00000000-0005-0000-0000-000058690000}"/>
    <cellStyle name="Normal 51 2 4 4 2 6 2 2" xfId="39937" xr:uid="{00000000-0005-0000-0000-000059690000}"/>
    <cellStyle name="Normal 51 2 4 4 2 6 3" xfId="10480" xr:uid="{00000000-0005-0000-0000-00005A690000}"/>
    <cellStyle name="Normal 51 2 4 4 2 6 3 2" xfId="34049" xr:uid="{00000000-0005-0000-0000-00005B690000}"/>
    <cellStyle name="Normal 51 2 4 4 2 6 4" xfId="22256" xr:uid="{00000000-0005-0000-0000-00005C690000}"/>
    <cellStyle name="Normal 51 2 4 4 2 6 5" xfId="28161" xr:uid="{00000000-0005-0000-0000-00005D690000}"/>
    <cellStyle name="Normal 51 2 4 4 2 7" xfId="5328" xr:uid="{00000000-0005-0000-0000-00005E690000}"/>
    <cellStyle name="Normal 51 2 4 4 2 7 2" xfId="17104" xr:uid="{00000000-0005-0000-0000-00005F690000}"/>
    <cellStyle name="Normal 51 2 4 4 2 7 2 2" xfId="40673" xr:uid="{00000000-0005-0000-0000-000060690000}"/>
    <cellStyle name="Normal 51 2 4 4 2 7 3" xfId="11216" xr:uid="{00000000-0005-0000-0000-000061690000}"/>
    <cellStyle name="Normal 51 2 4 4 2 7 3 2" xfId="34785" xr:uid="{00000000-0005-0000-0000-000062690000}"/>
    <cellStyle name="Normal 51 2 4 4 2 7 4" xfId="22992" xr:uid="{00000000-0005-0000-0000-000063690000}"/>
    <cellStyle name="Normal 51 2 4 4 2 7 5" xfId="28897" xr:uid="{00000000-0005-0000-0000-000064690000}"/>
    <cellStyle name="Normal 51 2 4 4 2 8" xfId="6064" xr:uid="{00000000-0005-0000-0000-000065690000}"/>
    <cellStyle name="Normal 51 2 4 4 2 8 2" xfId="17840" xr:uid="{00000000-0005-0000-0000-000066690000}"/>
    <cellStyle name="Normal 51 2 4 4 2 8 2 2" xfId="41409" xr:uid="{00000000-0005-0000-0000-000067690000}"/>
    <cellStyle name="Normal 51 2 4 4 2 8 3" xfId="11952" xr:uid="{00000000-0005-0000-0000-000068690000}"/>
    <cellStyle name="Normal 51 2 4 4 2 8 3 2" xfId="35521" xr:uid="{00000000-0005-0000-0000-000069690000}"/>
    <cellStyle name="Normal 51 2 4 4 2 8 4" xfId="23728" xr:uid="{00000000-0005-0000-0000-00006A690000}"/>
    <cellStyle name="Normal 51 2 4 4 2 8 5" xfId="29633" xr:uid="{00000000-0005-0000-0000-00006B690000}"/>
    <cellStyle name="Normal 51 2 4 4 2 9" xfId="12688" xr:uid="{00000000-0005-0000-0000-00006C690000}"/>
    <cellStyle name="Normal 51 2 4 4 2 9 2" xfId="36257" xr:uid="{00000000-0005-0000-0000-00006D690000}"/>
    <cellStyle name="Normal 51 2 4 4 3" xfId="1204" xr:uid="{00000000-0005-0000-0000-00006E690000}"/>
    <cellStyle name="Normal 51 2 4 4 3 2" xfId="12982" xr:uid="{00000000-0005-0000-0000-00006F690000}"/>
    <cellStyle name="Normal 51 2 4 4 3 2 2" xfId="36551" xr:uid="{00000000-0005-0000-0000-000070690000}"/>
    <cellStyle name="Normal 51 2 4 4 3 3" xfId="7094" xr:uid="{00000000-0005-0000-0000-000071690000}"/>
    <cellStyle name="Normal 51 2 4 4 3 3 2" xfId="30663" xr:uid="{00000000-0005-0000-0000-000072690000}"/>
    <cellStyle name="Normal 51 2 4 4 3 4" xfId="18870" xr:uid="{00000000-0005-0000-0000-000073690000}"/>
    <cellStyle name="Normal 51 2 4 4 3 5" xfId="24775" xr:uid="{00000000-0005-0000-0000-000074690000}"/>
    <cellStyle name="Normal 51 2 4 4 4" xfId="1942" xr:uid="{00000000-0005-0000-0000-000075690000}"/>
    <cellStyle name="Normal 51 2 4 4 4 2" xfId="13718" xr:uid="{00000000-0005-0000-0000-000076690000}"/>
    <cellStyle name="Normal 51 2 4 4 4 2 2" xfId="37287" xr:uid="{00000000-0005-0000-0000-000077690000}"/>
    <cellStyle name="Normal 51 2 4 4 4 3" xfId="7830" xr:uid="{00000000-0005-0000-0000-000078690000}"/>
    <cellStyle name="Normal 51 2 4 4 4 3 2" xfId="31399" xr:uid="{00000000-0005-0000-0000-000079690000}"/>
    <cellStyle name="Normal 51 2 4 4 4 4" xfId="19606" xr:uid="{00000000-0005-0000-0000-00007A690000}"/>
    <cellStyle name="Normal 51 2 4 4 4 5" xfId="25511" xr:uid="{00000000-0005-0000-0000-00007B690000}"/>
    <cellStyle name="Normal 51 2 4 4 5" xfId="2678" xr:uid="{00000000-0005-0000-0000-00007C690000}"/>
    <cellStyle name="Normal 51 2 4 4 5 2" xfId="14454" xr:uid="{00000000-0005-0000-0000-00007D690000}"/>
    <cellStyle name="Normal 51 2 4 4 5 2 2" xfId="38023" xr:uid="{00000000-0005-0000-0000-00007E690000}"/>
    <cellStyle name="Normal 51 2 4 4 5 3" xfId="8566" xr:uid="{00000000-0005-0000-0000-00007F690000}"/>
    <cellStyle name="Normal 51 2 4 4 5 3 2" xfId="32135" xr:uid="{00000000-0005-0000-0000-000080690000}"/>
    <cellStyle name="Normal 51 2 4 4 5 4" xfId="20342" xr:uid="{00000000-0005-0000-0000-000081690000}"/>
    <cellStyle name="Normal 51 2 4 4 5 5" xfId="26247" xr:uid="{00000000-0005-0000-0000-000082690000}"/>
    <cellStyle name="Normal 51 2 4 4 6" xfId="3414" xr:uid="{00000000-0005-0000-0000-000083690000}"/>
    <cellStyle name="Normal 51 2 4 4 6 2" xfId="15190" xr:uid="{00000000-0005-0000-0000-000084690000}"/>
    <cellStyle name="Normal 51 2 4 4 6 2 2" xfId="38759" xr:uid="{00000000-0005-0000-0000-000085690000}"/>
    <cellStyle name="Normal 51 2 4 4 6 3" xfId="9302" xr:uid="{00000000-0005-0000-0000-000086690000}"/>
    <cellStyle name="Normal 51 2 4 4 6 3 2" xfId="32871" xr:uid="{00000000-0005-0000-0000-000087690000}"/>
    <cellStyle name="Normal 51 2 4 4 6 4" xfId="21078" xr:uid="{00000000-0005-0000-0000-000088690000}"/>
    <cellStyle name="Normal 51 2 4 4 6 5" xfId="26983" xr:uid="{00000000-0005-0000-0000-000089690000}"/>
    <cellStyle name="Normal 51 2 4 4 7" xfId="4150" xr:uid="{00000000-0005-0000-0000-00008A690000}"/>
    <cellStyle name="Normal 51 2 4 4 7 2" xfId="15926" xr:uid="{00000000-0005-0000-0000-00008B690000}"/>
    <cellStyle name="Normal 51 2 4 4 7 2 2" xfId="39495" xr:uid="{00000000-0005-0000-0000-00008C690000}"/>
    <cellStyle name="Normal 51 2 4 4 7 3" xfId="10038" xr:uid="{00000000-0005-0000-0000-00008D690000}"/>
    <cellStyle name="Normal 51 2 4 4 7 3 2" xfId="33607" xr:uid="{00000000-0005-0000-0000-00008E690000}"/>
    <cellStyle name="Normal 51 2 4 4 7 4" xfId="21814" xr:uid="{00000000-0005-0000-0000-00008F690000}"/>
    <cellStyle name="Normal 51 2 4 4 7 5" xfId="27719" xr:uid="{00000000-0005-0000-0000-000090690000}"/>
    <cellStyle name="Normal 51 2 4 4 8" xfId="4886" xr:uid="{00000000-0005-0000-0000-000091690000}"/>
    <cellStyle name="Normal 51 2 4 4 8 2" xfId="16662" xr:uid="{00000000-0005-0000-0000-000092690000}"/>
    <cellStyle name="Normal 51 2 4 4 8 2 2" xfId="40231" xr:uid="{00000000-0005-0000-0000-000093690000}"/>
    <cellStyle name="Normal 51 2 4 4 8 3" xfId="10774" xr:uid="{00000000-0005-0000-0000-000094690000}"/>
    <cellStyle name="Normal 51 2 4 4 8 3 2" xfId="34343" xr:uid="{00000000-0005-0000-0000-000095690000}"/>
    <cellStyle name="Normal 51 2 4 4 8 4" xfId="22550" xr:uid="{00000000-0005-0000-0000-000096690000}"/>
    <cellStyle name="Normal 51 2 4 4 8 5" xfId="28455" xr:uid="{00000000-0005-0000-0000-000097690000}"/>
    <cellStyle name="Normal 51 2 4 4 9" xfId="5622" xr:uid="{00000000-0005-0000-0000-000098690000}"/>
    <cellStyle name="Normal 51 2 4 4 9 2" xfId="17398" xr:uid="{00000000-0005-0000-0000-000099690000}"/>
    <cellStyle name="Normal 51 2 4 4 9 2 2" xfId="40967" xr:uid="{00000000-0005-0000-0000-00009A690000}"/>
    <cellStyle name="Normal 51 2 4 4 9 3" xfId="11510" xr:uid="{00000000-0005-0000-0000-00009B690000}"/>
    <cellStyle name="Normal 51 2 4 4 9 3 2" xfId="35079" xr:uid="{00000000-0005-0000-0000-00009C690000}"/>
    <cellStyle name="Normal 51 2 4 4 9 4" xfId="23286" xr:uid="{00000000-0005-0000-0000-00009D690000}"/>
    <cellStyle name="Normal 51 2 4 4 9 5" xfId="29191" xr:uid="{00000000-0005-0000-0000-00009E690000}"/>
    <cellStyle name="Normal 51 2 4 5" xfId="672" xr:uid="{00000000-0005-0000-0000-00009F690000}"/>
    <cellStyle name="Normal 51 2 4 5 10" xfId="6586" xr:uid="{00000000-0005-0000-0000-0000A0690000}"/>
    <cellStyle name="Normal 51 2 4 5 10 2" xfId="30155" xr:uid="{00000000-0005-0000-0000-0000A1690000}"/>
    <cellStyle name="Normal 51 2 4 5 11" xfId="18362" xr:uid="{00000000-0005-0000-0000-0000A2690000}"/>
    <cellStyle name="Normal 51 2 4 5 12" xfId="24267" xr:uid="{00000000-0005-0000-0000-0000A3690000}"/>
    <cellStyle name="Normal 51 2 4 5 13" xfId="41931" xr:uid="{00000000-0005-0000-0000-0000A4690000}"/>
    <cellStyle name="Normal 51 2 4 5 2" xfId="1433" xr:uid="{00000000-0005-0000-0000-0000A5690000}"/>
    <cellStyle name="Normal 51 2 4 5 2 2" xfId="13210" xr:uid="{00000000-0005-0000-0000-0000A6690000}"/>
    <cellStyle name="Normal 51 2 4 5 2 2 2" xfId="36779" xr:uid="{00000000-0005-0000-0000-0000A7690000}"/>
    <cellStyle name="Normal 51 2 4 5 2 3" xfId="7322" xr:uid="{00000000-0005-0000-0000-0000A8690000}"/>
    <cellStyle name="Normal 51 2 4 5 2 3 2" xfId="30891" xr:uid="{00000000-0005-0000-0000-0000A9690000}"/>
    <cellStyle name="Normal 51 2 4 5 2 4" xfId="19098" xr:uid="{00000000-0005-0000-0000-0000AA690000}"/>
    <cellStyle name="Normal 51 2 4 5 2 5" xfId="25003" xr:uid="{00000000-0005-0000-0000-0000AB690000}"/>
    <cellStyle name="Normal 51 2 4 5 3" xfId="2170" xr:uid="{00000000-0005-0000-0000-0000AC690000}"/>
    <cellStyle name="Normal 51 2 4 5 3 2" xfId="13946" xr:uid="{00000000-0005-0000-0000-0000AD690000}"/>
    <cellStyle name="Normal 51 2 4 5 3 2 2" xfId="37515" xr:uid="{00000000-0005-0000-0000-0000AE690000}"/>
    <cellStyle name="Normal 51 2 4 5 3 3" xfId="8058" xr:uid="{00000000-0005-0000-0000-0000AF690000}"/>
    <cellStyle name="Normal 51 2 4 5 3 3 2" xfId="31627" xr:uid="{00000000-0005-0000-0000-0000B0690000}"/>
    <cellStyle name="Normal 51 2 4 5 3 4" xfId="19834" xr:uid="{00000000-0005-0000-0000-0000B1690000}"/>
    <cellStyle name="Normal 51 2 4 5 3 5" xfId="25739" xr:uid="{00000000-0005-0000-0000-0000B2690000}"/>
    <cellStyle name="Normal 51 2 4 5 4" xfId="2906" xr:uid="{00000000-0005-0000-0000-0000B3690000}"/>
    <cellStyle name="Normal 51 2 4 5 4 2" xfId="14682" xr:uid="{00000000-0005-0000-0000-0000B4690000}"/>
    <cellStyle name="Normal 51 2 4 5 4 2 2" xfId="38251" xr:uid="{00000000-0005-0000-0000-0000B5690000}"/>
    <cellStyle name="Normal 51 2 4 5 4 3" xfId="8794" xr:uid="{00000000-0005-0000-0000-0000B6690000}"/>
    <cellStyle name="Normal 51 2 4 5 4 3 2" xfId="32363" xr:uid="{00000000-0005-0000-0000-0000B7690000}"/>
    <cellStyle name="Normal 51 2 4 5 4 4" xfId="20570" xr:uid="{00000000-0005-0000-0000-0000B8690000}"/>
    <cellStyle name="Normal 51 2 4 5 4 5" xfId="26475" xr:uid="{00000000-0005-0000-0000-0000B9690000}"/>
    <cellStyle name="Normal 51 2 4 5 5" xfId="3642" xr:uid="{00000000-0005-0000-0000-0000BA690000}"/>
    <cellStyle name="Normal 51 2 4 5 5 2" xfId="15418" xr:uid="{00000000-0005-0000-0000-0000BB690000}"/>
    <cellStyle name="Normal 51 2 4 5 5 2 2" xfId="38987" xr:uid="{00000000-0005-0000-0000-0000BC690000}"/>
    <cellStyle name="Normal 51 2 4 5 5 3" xfId="9530" xr:uid="{00000000-0005-0000-0000-0000BD690000}"/>
    <cellStyle name="Normal 51 2 4 5 5 3 2" xfId="33099" xr:uid="{00000000-0005-0000-0000-0000BE690000}"/>
    <cellStyle name="Normal 51 2 4 5 5 4" xfId="21306" xr:uid="{00000000-0005-0000-0000-0000BF690000}"/>
    <cellStyle name="Normal 51 2 4 5 5 5" xfId="27211" xr:uid="{00000000-0005-0000-0000-0000C0690000}"/>
    <cellStyle name="Normal 51 2 4 5 6" xfId="4378" xr:uid="{00000000-0005-0000-0000-0000C1690000}"/>
    <cellStyle name="Normal 51 2 4 5 6 2" xfId="16154" xr:uid="{00000000-0005-0000-0000-0000C2690000}"/>
    <cellStyle name="Normal 51 2 4 5 6 2 2" xfId="39723" xr:uid="{00000000-0005-0000-0000-0000C3690000}"/>
    <cellStyle name="Normal 51 2 4 5 6 3" xfId="10266" xr:uid="{00000000-0005-0000-0000-0000C4690000}"/>
    <cellStyle name="Normal 51 2 4 5 6 3 2" xfId="33835" xr:uid="{00000000-0005-0000-0000-0000C5690000}"/>
    <cellStyle name="Normal 51 2 4 5 6 4" xfId="22042" xr:uid="{00000000-0005-0000-0000-0000C6690000}"/>
    <cellStyle name="Normal 51 2 4 5 6 5" xfId="27947" xr:uid="{00000000-0005-0000-0000-0000C7690000}"/>
    <cellStyle name="Normal 51 2 4 5 7" xfId="5114" xr:uid="{00000000-0005-0000-0000-0000C8690000}"/>
    <cellStyle name="Normal 51 2 4 5 7 2" xfId="16890" xr:uid="{00000000-0005-0000-0000-0000C9690000}"/>
    <cellStyle name="Normal 51 2 4 5 7 2 2" xfId="40459" xr:uid="{00000000-0005-0000-0000-0000CA690000}"/>
    <cellStyle name="Normal 51 2 4 5 7 3" xfId="11002" xr:uid="{00000000-0005-0000-0000-0000CB690000}"/>
    <cellStyle name="Normal 51 2 4 5 7 3 2" xfId="34571" xr:uid="{00000000-0005-0000-0000-0000CC690000}"/>
    <cellStyle name="Normal 51 2 4 5 7 4" xfId="22778" xr:uid="{00000000-0005-0000-0000-0000CD690000}"/>
    <cellStyle name="Normal 51 2 4 5 7 5" xfId="28683" xr:uid="{00000000-0005-0000-0000-0000CE690000}"/>
    <cellStyle name="Normal 51 2 4 5 8" xfId="5850" xr:uid="{00000000-0005-0000-0000-0000CF690000}"/>
    <cellStyle name="Normal 51 2 4 5 8 2" xfId="17626" xr:uid="{00000000-0005-0000-0000-0000D0690000}"/>
    <cellStyle name="Normal 51 2 4 5 8 2 2" xfId="41195" xr:uid="{00000000-0005-0000-0000-0000D1690000}"/>
    <cellStyle name="Normal 51 2 4 5 8 3" xfId="11738" xr:uid="{00000000-0005-0000-0000-0000D2690000}"/>
    <cellStyle name="Normal 51 2 4 5 8 3 2" xfId="35307" xr:uid="{00000000-0005-0000-0000-0000D3690000}"/>
    <cellStyle name="Normal 51 2 4 5 8 4" xfId="23514" xr:uid="{00000000-0005-0000-0000-0000D4690000}"/>
    <cellStyle name="Normal 51 2 4 5 8 5" xfId="29419" xr:uid="{00000000-0005-0000-0000-0000D5690000}"/>
    <cellStyle name="Normal 51 2 4 5 9" xfId="12474" xr:uid="{00000000-0005-0000-0000-0000D6690000}"/>
    <cellStyle name="Normal 51 2 4 5 9 2" xfId="36043" xr:uid="{00000000-0005-0000-0000-0000D7690000}"/>
    <cellStyle name="Normal 51 2 4 6" xfId="593" xr:uid="{00000000-0005-0000-0000-0000D8690000}"/>
    <cellStyle name="Normal 51 2 4 6 10" xfId="6507" xr:uid="{00000000-0005-0000-0000-0000D9690000}"/>
    <cellStyle name="Normal 51 2 4 6 10 2" xfId="30076" xr:uid="{00000000-0005-0000-0000-0000DA690000}"/>
    <cellStyle name="Normal 51 2 4 6 11" xfId="18283" xr:uid="{00000000-0005-0000-0000-0000DB690000}"/>
    <cellStyle name="Normal 51 2 4 6 12" xfId="24188" xr:uid="{00000000-0005-0000-0000-0000DC690000}"/>
    <cellStyle name="Normal 51 2 4 6 13" xfId="41852" xr:uid="{00000000-0005-0000-0000-0000DD690000}"/>
    <cellStyle name="Normal 51 2 4 6 2" xfId="1354" xr:uid="{00000000-0005-0000-0000-0000DE690000}"/>
    <cellStyle name="Normal 51 2 4 6 2 2" xfId="13131" xr:uid="{00000000-0005-0000-0000-0000DF690000}"/>
    <cellStyle name="Normal 51 2 4 6 2 2 2" xfId="36700" xr:uid="{00000000-0005-0000-0000-0000E0690000}"/>
    <cellStyle name="Normal 51 2 4 6 2 3" xfId="7243" xr:uid="{00000000-0005-0000-0000-0000E1690000}"/>
    <cellStyle name="Normal 51 2 4 6 2 3 2" xfId="30812" xr:uid="{00000000-0005-0000-0000-0000E2690000}"/>
    <cellStyle name="Normal 51 2 4 6 2 4" xfId="19019" xr:uid="{00000000-0005-0000-0000-0000E3690000}"/>
    <cellStyle name="Normal 51 2 4 6 2 5" xfId="24924" xr:uid="{00000000-0005-0000-0000-0000E4690000}"/>
    <cellStyle name="Normal 51 2 4 6 3" xfId="2091" xr:uid="{00000000-0005-0000-0000-0000E5690000}"/>
    <cellStyle name="Normal 51 2 4 6 3 2" xfId="13867" xr:uid="{00000000-0005-0000-0000-0000E6690000}"/>
    <cellStyle name="Normal 51 2 4 6 3 2 2" xfId="37436" xr:uid="{00000000-0005-0000-0000-0000E7690000}"/>
    <cellStyle name="Normal 51 2 4 6 3 3" xfId="7979" xr:uid="{00000000-0005-0000-0000-0000E8690000}"/>
    <cellStyle name="Normal 51 2 4 6 3 3 2" xfId="31548" xr:uid="{00000000-0005-0000-0000-0000E9690000}"/>
    <cellStyle name="Normal 51 2 4 6 3 4" xfId="19755" xr:uid="{00000000-0005-0000-0000-0000EA690000}"/>
    <cellStyle name="Normal 51 2 4 6 3 5" xfId="25660" xr:uid="{00000000-0005-0000-0000-0000EB690000}"/>
    <cellStyle name="Normal 51 2 4 6 4" xfId="2827" xr:uid="{00000000-0005-0000-0000-0000EC690000}"/>
    <cellStyle name="Normal 51 2 4 6 4 2" xfId="14603" xr:uid="{00000000-0005-0000-0000-0000ED690000}"/>
    <cellStyle name="Normal 51 2 4 6 4 2 2" xfId="38172" xr:uid="{00000000-0005-0000-0000-0000EE690000}"/>
    <cellStyle name="Normal 51 2 4 6 4 3" xfId="8715" xr:uid="{00000000-0005-0000-0000-0000EF690000}"/>
    <cellStyle name="Normal 51 2 4 6 4 3 2" xfId="32284" xr:uid="{00000000-0005-0000-0000-0000F0690000}"/>
    <cellStyle name="Normal 51 2 4 6 4 4" xfId="20491" xr:uid="{00000000-0005-0000-0000-0000F1690000}"/>
    <cellStyle name="Normal 51 2 4 6 4 5" xfId="26396" xr:uid="{00000000-0005-0000-0000-0000F2690000}"/>
    <cellStyle name="Normal 51 2 4 6 5" xfId="3563" xr:uid="{00000000-0005-0000-0000-0000F3690000}"/>
    <cellStyle name="Normal 51 2 4 6 5 2" xfId="15339" xr:uid="{00000000-0005-0000-0000-0000F4690000}"/>
    <cellStyle name="Normal 51 2 4 6 5 2 2" xfId="38908" xr:uid="{00000000-0005-0000-0000-0000F5690000}"/>
    <cellStyle name="Normal 51 2 4 6 5 3" xfId="9451" xr:uid="{00000000-0005-0000-0000-0000F6690000}"/>
    <cellStyle name="Normal 51 2 4 6 5 3 2" xfId="33020" xr:uid="{00000000-0005-0000-0000-0000F7690000}"/>
    <cellStyle name="Normal 51 2 4 6 5 4" xfId="21227" xr:uid="{00000000-0005-0000-0000-0000F8690000}"/>
    <cellStyle name="Normal 51 2 4 6 5 5" xfId="27132" xr:uid="{00000000-0005-0000-0000-0000F9690000}"/>
    <cellStyle name="Normal 51 2 4 6 6" xfId="4299" xr:uid="{00000000-0005-0000-0000-0000FA690000}"/>
    <cellStyle name="Normal 51 2 4 6 6 2" xfId="16075" xr:uid="{00000000-0005-0000-0000-0000FB690000}"/>
    <cellStyle name="Normal 51 2 4 6 6 2 2" xfId="39644" xr:uid="{00000000-0005-0000-0000-0000FC690000}"/>
    <cellStyle name="Normal 51 2 4 6 6 3" xfId="10187" xr:uid="{00000000-0005-0000-0000-0000FD690000}"/>
    <cellStyle name="Normal 51 2 4 6 6 3 2" xfId="33756" xr:uid="{00000000-0005-0000-0000-0000FE690000}"/>
    <cellStyle name="Normal 51 2 4 6 6 4" xfId="21963" xr:uid="{00000000-0005-0000-0000-0000FF690000}"/>
    <cellStyle name="Normal 51 2 4 6 6 5" xfId="27868" xr:uid="{00000000-0005-0000-0000-0000006A0000}"/>
    <cellStyle name="Normal 51 2 4 6 7" xfId="5035" xr:uid="{00000000-0005-0000-0000-0000016A0000}"/>
    <cellStyle name="Normal 51 2 4 6 7 2" xfId="16811" xr:uid="{00000000-0005-0000-0000-0000026A0000}"/>
    <cellStyle name="Normal 51 2 4 6 7 2 2" xfId="40380" xr:uid="{00000000-0005-0000-0000-0000036A0000}"/>
    <cellStyle name="Normal 51 2 4 6 7 3" xfId="10923" xr:uid="{00000000-0005-0000-0000-0000046A0000}"/>
    <cellStyle name="Normal 51 2 4 6 7 3 2" xfId="34492" xr:uid="{00000000-0005-0000-0000-0000056A0000}"/>
    <cellStyle name="Normal 51 2 4 6 7 4" xfId="22699" xr:uid="{00000000-0005-0000-0000-0000066A0000}"/>
    <cellStyle name="Normal 51 2 4 6 7 5" xfId="28604" xr:uid="{00000000-0005-0000-0000-0000076A0000}"/>
    <cellStyle name="Normal 51 2 4 6 8" xfId="5771" xr:uid="{00000000-0005-0000-0000-0000086A0000}"/>
    <cellStyle name="Normal 51 2 4 6 8 2" xfId="17547" xr:uid="{00000000-0005-0000-0000-0000096A0000}"/>
    <cellStyle name="Normal 51 2 4 6 8 2 2" xfId="41116" xr:uid="{00000000-0005-0000-0000-00000A6A0000}"/>
    <cellStyle name="Normal 51 2 4 6 8 3" xfId="11659" xr:uid="{00000000-0005-0000-0000-00000B6A0000}"/>
    <cellStyle name="Normal 51 2 4 6 8 3 2" xfId="35228" xr:uid="{00000000-0005-0000-0000-00000C6A0000}"/>
    <cellStyle name="Normal 51 2 4 6 8 4" xfId="23435" xr:uid="{00000000-0005-0000-0000-00000D6A0000}"/>
    <cellStyle name="Normal 51 2 4 6 8 5" xfId="29340" xr:uid="{00000000-0005-0000-0000-00000E6A0000}"/>
    <cellStyle name="Normal 51 2 4 6 9" xfId="12395" xr:uid="{00000000-0005-0000-0000-00000F6A0000}"/>
    <cellStyle name="Normal 51 2 4 6 9 2" xfId="35964" xr:uid="{00000000-0005-0000-0000-0000106A0000}"/>
    <cellStyle name="Normal 51 2 4 7" xfId="989" xr:uid="{00000000-0005-0000-0000-0000116A0000}"/>
    <cellStyle name="Normal 51 2 4 7 2" xfId="12768" xr:uid="{00000000-0005-0000-0000-0000126A0000}"/>
    <cellStyle name="Normal 51 2 4 7 2 2" xfId="36337" xr:uid="{00000000-0005-0000-0000-0000136A0000}"/>
    <cellStyle name="Normal 51 2 4 7 3" xfId="6880" xr:uid="{00000000-0005-0000-0000-0000146A0000}"/>
    <cellStyle name="Normal 51 2 4 7 3 2" xfId="30449" xr:uid="{00000000-0005-0000-0000-0000156A0000}"/>
    <cellStyle name="Normal 51 2 4 7 4" xfId="18656" xr:uid="{00000000-0005-0000-0000-0000166A0000}"/>
    <cellStyle name="Normal 51 2 4 7 5" xfId="24561" xr:uid="{00000000-0005-0000-0000-0000176A0000}"/>
    <cellStyle name="Normal 51 2 4 8" xfId="1728" xr:uid="{00000000-0005-0000-0000-0000186A0000}"/>
    <cellStyle name="Normal 51 2 4 8 2" xfId="13504" xr:uid="{00000000-0005-0000-0000-0000196A0000}"/>
    <cellStyle name="Normal 51 2 4 8 2 2" xfId="37073" xr:uid="{00000000-0005-0000-0000-00001A6A0000}"/>
    <cellStyle name="Normal 51 2 4 8 3" xfId="7616" xr:uid="{00000000-0005-0000-0000-00001B6A0000}"/>
    <cellStyle name="Normal 51 2 4 8 3 2" xfId="31185" xr:uid="{00000000-0005-0000-0000-00001C6A0000}"/>
    <cellStyle name="Normal 51 2 4 8 4" xfId="19392" xr:uid="{00000000-0005-0000-0000-00001D6A0000}"/>
    <cellStyle name="Normal 51 2 4 8 5" xfId="25297" xr:uid="{00000000-0005-0000-0000-00001E6A0000}"/>
    <cellStyle name="Normal 51 2 4 9" xfId="2464" xr:uid="{00000000-0005-0000-0000-00001F6A0000}"/>
    <cellStyle name="Normal 51 2 4 9 2" xfId="14240" xr:uid="{00000000-0005-0000-0000-0000206A0000}"/>
    <cellStyle name="Normal 51 2 4 9 2 2" xfId="37809" xr:uid="{00000000-0005-0000-0000-0000216A0000}"/>
    <cellStyle name="Normal 51 2 4 9 3" xfId="8352" xr:uid="{00000000-0005-0000-0000-0000226A0000}"/>
    <cellStyle name="Normal 51 2 4 9 3 2" xfId="31921" xr:uid="{00000000-0005-0000-0000-0000236A0000}"/>
    <cellStyle name="Normal 51 2 4 9 4" xfId="20128" xr:uid="{00000000-0005-0000-0000-0000246A0000}"/>
    <cellStyle name="Normal 51 2 4 9 5" xfId="26033" xr:uid="{00000000-0005-0000-0000-0000256A0000}"/>
    <cellStyle name="Normal 51 2 5" xfId="288" xr:uid="{00000000-0005-0000-0000-0000266A0000}"/>
    <cellStyle name="Normal 51 2 5 10" xfId="4744" xr:uid="{00000000-0005-0000-0000-0000276A0000}"/>
    <cellStyle name="Normal 51 2 5 10 2" xfId="16520" xr:uid="{00000000-0005-0000-0000-0000286A0000}"/>
    <cellStyle name="Normal 51 2 5 10 2 2" xfId="40089" xr:uid="{00000000-0005-0000-0000-0000296A0000}"/>
    <cellStyle name="Normal 51 2 5 10 3" xfId="10632" xr:uid="{00000000-0005-0000-0000-00002A6A0000}"/>
    <cellStyle name="Normal 51 2 5 10 3 2" xfId="34201" xr:uid="{00000000-0005-0000-0000-00002B6A0000}"/>
    <cellStyle name="Normal 51 2 5 10 4" xfId="22408" xr:uid="{00000000-0005-0000-0000-00002C6A0000}"/>
    <cellStyle name="Normal 51 2 5 10 5" xfId="28313" xr:uid="{00000000-0005-0000-0000-00002D6A0000}"/>
    <cellStyle name="Normal 51 2 5 11" xfId="5480" xr:uid="{00000000-0005-0000-0000-00002E6A0000}"/>
    <cellStyle name="Normal 51 2 5 11 2" xfId="17256" xr:uid="{00000000-0005-0000-0000-00002F6A0000}"/>
    <cellStyle name="Normal 51 2 5 11 2 2" xfId="40825" xr:uid="{00000000-0005-0000-0000-0000306A0000}"/>
    <cellStyle name="Normal 51 2 5 11 3" xfId="11368" xr:uid="{00000000-0005-0000-0000-0000316A0000}"/>
    <cellStyle name="Normal 51 2 5 11 3 2" xfId="34937" xr:uid="{00000000-0005-0000-0000-0000326A0000}"/>
    <cellStyle name="Normal 51 2 5 11 4" xfId="23144" xr:uid="{00000000-0005-0000-0000-0000336A0000}"/>
    <cellStyle name="Normal 51 2 5 11 5" xfId="29049" xr:uid="{00000000-0005-0000-0000-0000346A0000}"/>
    <cellStyle name="Normal 51 2 5 12" xfId="12104" xr:uid="{00000000-0005-0000-0000-0000356A0000}"/>
    <cellStyle name="Normal 51 2 5 12 2" xfId="35673" xr:uid="{00000000-0005-0000-0000-0000366A0000}"/>
    <cellStyle name="Normal 51 2 5 13" xfId="6216" xr:uid="{00000000-0005-0000-0000-0000376A0000}"/>
    <cellStyle name="Normal 51 2 5 13 2" xfId="29785" xr:uid="{00000000-0005-0000-0000-0000386A0000}"/>
    <cellStyle name="Normal 51 2 5 14" xfId="17992" xr:uid="{00000000-0005-0000-0000-0000396A0000}"/>
    <cellStyle name="Normal 51 2 5 15" xfId="23897" xr:uid="{00000000-0005-0000-0000-00003A6A0000}"/>
    <cellStyle name="Normal 51 2 5 16" xfId="41561" xr:uid="{00000000-0005-0000-0000-00003B6A0000}"/>
    <cellStyle name="Normal 51 2 5 2" xfId="445" xr:uid="{00000000-0005-0000-0000-00003C6A0000}"/>
    <cellStyle name="Normal 51 2 5 2 10" xfId="12249" xr:uid="{00000000-0005-0000-0000-00003D6A0000}"/>
    <cellStyle name="Normal 51 2 5 2 10 2" xfId="35818" xr:uid="{00000000-0005-0000-0000-00003E6A0000}"/>
    <cellStyle name="Normal 51 2 5 2 11" xfId="6361" xr:uid="{00000000-0005-0000-0000-00003F6A0000}"/>
    <cellStyle name="Normal 51 2 5 2 11 2" xfId="29930" xr:uid="{00000000-0005-0000-0000-0000406A0000}"/>
    <cellStyle name="Normal 51 2 5 2 12" xfId="18137" xr:uid="{00000000-0005-0000-0000-0000416A0000}"/>
    <cellStyle name="Normal 51 2 5 2 13" xfId="24042" xr:uid="{00000000-0005-0000-0000-0000426A0000}"/>
    <cellStyle name="Normal 51 2 5 2 14" xfId="41706" xr:uid="{00000000-0005-0000-0000-0000436A0000}"/>
    <cellStyle name="Normal 51 2 5 2 2" xfId="890" xr:uid="{00000000-0005-0000-0000-0000446A0000}"/>
    <cellStyle name="Normal 51 2 5 2 2 10" xfId="6803" xr:uid="{00000000-0005-0000-0000-0000456A0000}"/>
    <cellStyle name="Normal 51 2 5 2 2 10 2" xfId="30372" xr:uid="{00000000-0005-0000-0000-0000466A0000}"/>
    <cellStyle name="Normal 51 2 5 2 2 11" xfId="18579" xr:uid="{00000000-0005-0000-0000-0000476A0000}"/>
    <cellStyle name="Normal 51 2 5 2 2 12" xfId="24484" xr:uid="{00000000-0005-0000-0000-0000486A0000}"/>
    <cellStyle name="Normal 51 2 5 2 2 13" xfId="42148" xr:uid="{00000000-0005-0000-0000-0000496A0000}"/>
    <cellStyle name="Normal 51 2 5 2 2 2" xfId="1650" xr:uid="{00000000-0005-0000-0000-00004A6A0000}"/>
    <cellStyle name="Normal 51 2 5 2 2 2 2" xfId="13427" xr:uid="{00000000-0005-0000-0000-00004B6A0000}"/>
    <cellStyle name="Normal 51 2 5 2 2 2 2 2" xfId="36996" xr:uid="{00000000-0005-0000-0000-00004C6A0000}"/>
    <cellStyle name="Normal 51 2 5 2 2 2 3" xfId="7539" xr:uid="{00000000-0005-0000-0000-00004D6A0000}"/>
    <cellStyle name="Normal 51 2 5 2 2 2 3 2" xfId="31108" xr:uid="{00000000-0005-0000-0000-00004E6A0000}"/>
    <cellStyle name="Normal 51 2 5 2 2 2 4" xfId="19315" xr:uid="{00000000-0005-0000-0000-00004F6A0000}"/>
    <cellStyle name="Normal 51 2 5 2 2 2 5" xfId="25220" xr:uid="{00000000-0005-0000-0000-0000506A0000}"/>
    <cellStyle name="Normal 51 2 5 2 2 3" xfId="2387" xr:uid="{00000000-0005-0000-0000-0000516A0000}"/>
    <cellStyle name="Normal 51 2 5 2 2 3 2" xfId="14163" xr:uid="{00000000-0005-0000-0000-0000526A0000}"/>
    <cellStyle name="Normal 51 2 5 2 2 3 2 2" xfId="37732" xr:uid="{00000000-0005-0000-0000-0000536A0000}"/>
    <cellStyle name="Normal 51 2 5 2 2 3 3" xfId="8275" xr:uid="{00000000-0005-0000-0000-0000546A0000}"/>
    <cellStyle name="Normal 51 2 5 2 2 3 3 2" xfId="31844" xr:uid="{00000000-0005-0000-0000-0000556A0000}"/>
    <cellStyle name="Normal 51 2 5 2 2 3 4" xfId="20051" xr:uid="{00000000-0005-0000-0000-0000566A0000}"/>
    <cellStyle name="Normal 51 2 5 2 2 3 5" xfId="25956" xr:uid="{00000000-0005-0000-0000-0000576A0000}"/>
    <cellStyle name="Normal 51 2 5 2 2 4" xfId="3123" xr:uid="{00000000-0005-0000-0000-0000586A0000}"/>
    <cellStyle name="Normal 51 2 5 2 2 4 2" xfId="14899" xr:uid="{00000000-0005-0000-0000-0000596A0000}"/>
    <cellStyle name="Normal 51 2 5 2 2 4 2 2" xfId="38468" xr:uid="{00000000-0005-0000-0000-00005A6A0000}"/>
    <cellStyle name="Normal 51 2 5 2 2 4 3" xfId="9011" xr:uid="{00000000-0005-0000-0000-00005B6A0000}"/>
    <cellStyle name="Normal 51 2 5 2 2 4 3 2" xfId="32580" xr:uid="{00000000-0005-0000-0000-00005C6A0000}"/>
    <cellStyle name="Normal 51 2 5 2 2 4 4" xfId="20787" xr:uid="{00000000-0005-0000-0000-00005D6A0000}"/>
    <cellStyle name="Normal 51 2 5 2 2 4 5" xfId="26692" xr:uid="{00000000-0005-0000-0000-00005E6A0000}"/>
    <cellStyle name="Normal 51 2 5 2 2 5" xfId="3859" xr:uid="{00000000-0005-0000-0000-00005F6A0000}"/>
    <cellStyle name="Normal 51 2 5 2 2 5 2" xfId="15635" xr:uid="{00000000-0005-0000-0000-0000606A0000}"/>
    <cellStyle name="Normal 51 2 5 2 2 5 2 2" xfId="39204" xr:uid="{00000000-0005-0000-0000-0000616A0000}"/>
    <cellStyle name="Normal 51 2 5 2 2 5 3" xfId="9747" xr:uid="{00000000-0005-0000-0000-0000626A0000}"/>
    <cellStyle name="Normal 51 2 5 2 2 5 3 2" xfId="33316" xr:uid="{00000000-0005-0000-0000-0000636A0000}"/>
    <cellStyle name="Normal 51 2 5 2 2 5 4" xfId="21523" xr:uid="{00000000-0005-0000-0000-0000646A0000}"/>
    <cellStyle name="Normal 51 2 5 2 2 5 5" xfId="27428" xr:uid="{00000000-0005-0000-0000-0000656A0000}"/>
    <cellStyle name="Normal 51 2 5 2 2 6" xfId="4595" xr:uid="{00000000-0005-0000-0000-0000666A0000}"/>
    <cellStyle name="Normal 51 2 5 2 2 6 2" xfId="16371" xr:uid="{00000000-0005-0000-0000-0000676A0000}"/>
    <cellStyle name="Normal 51 2 5 2 2 6 2 2" xfId="39940" xr:uid="{00000000-0005-0000-0000-0000686A0000}"/>
    <cellStyle name="Normal 51 2 5 2 2 6 3" xfId="10483" xr:uid="{00000000-0005-0000-0000-0000696A0000}"/>
    <cellStyle name="Normal 51 2 5 2 2 6 3 2" xfId="34052" xr:uid="{00000000-0005-0000-0000-00006A6A0000}"/>
    <cellStyle name="Normal 51 2 5 2 2 6 4" xfId="22259" xr:uid="{00000000-0005-0000-0000-00006B6A0000}"/>
    <cellStyle name="Normal 51 2 5 2 2 6 5" xfId="28164" xr:uid="{00000000-0005-0000-0000-00006C6A0000}"/>
    <cellStyle name="Normal 51 2 5 2 2 7" xfId="5331" xr:uid="{00000000-0005-0000-0000-00006D6A0000}"/>
    <cellStyle name="Normal 51 2 5 2 2 7 2" xfId="17107" xr:uid="{00000000-0005-0000-0000-00006E6A0000}"/>
    <cellStyle name="Normal 51 2 5 2 2 7 2 2" xfId="40676" xr:uid="{00000000-0005-0000-0000-00006F6A0000}"/>
    <cellStyle name="Normal 51 2 5 2 2 7 3" xfId="11219" xr:uid="{00000000-0005-0000-0000-0000706A0000}"/>
    <cellStyle name="Normal 51 2 5 2 2 7 3 2" xfId="34788" xr:uid="{00000000-0005-0000-0000-0000716A0000}"/>
    <cellStyle name="Normal 51 2 5 2 2 7 4" xfId="22995" xr:uid="{00000000-0005-0000-0000-0000726A0000}"/>
    <cellStyle name="Normal 51 2 5 2 2 7 5" xfId="28900" xr:uid="{00000000-0005-0000-0000-0000736A0000}"/>
    <cellStyle name="Normal 51 2 5 2 2 8" xfId="6067" xr:uid="{00000000-0005-0000-0000-0000746A0000}"/>
    <cellStyle name="Normal 51 2 5 2 2 8 2" xfId="17843" xr:uid="{00000000-0005-0000-0000-0000756A0000}"/>
    <cellStyle name="Normal 51 2 5 2 2 8 2 2" xfId="41412" xr:uid="{00000000-0005-0000-0000-0000766A0000}"/>
    <cellStyle name="Normal 51 2 5 2 2 8 3" xfId="11955" xr:uid="{00000000-0005-0000-0000-0000776A0000}"/>
    <cellStyle name="Normal 51 2 5 2 2 8 3 2" xfId="35524" xr:uid="{00000000-0005-0000-0000-0000786A0000}"/>
    <cellStyle name="Normal 51 2 5 2 2 8 4" xfId="23731" xr:uid="{00000000-0005-0000-0000-0000796A0000}"/>
    <cellStyle name="Normal 51 2 5 2 2 8 5" xfId="29636" xr:uid="{00000000-0005-0000-0000-00007A6A0000}"/>
    <cellStyle name="Normal 51 2 5 2 2 9" xfId="12691" xr:uid="{00000000-0005-0000-0000-00007B6A0000}"/>
    <cellStyle name="Normal 51 2 5 2 2 9 2" xfId="36260" xr:uid="{00000000-0005-0000-0000-00007C6A0000}"/>
    <cellStyle name="Normal 51 2 5 2 3" xfId="1207" xr:uid="{00000000-0005-0000-0000-00007D6A0000}"/>
    <cellStyle name="Normal 51 2 5 2 3 2" xfId="12985" xr:uid="{00000000-0005-0000-0000-00007E6A0000}"/>
    <cellStyle name="Normal 51 2 5 2 3 2 2" xfId="36554" xr:uid="{00000000-0005-0000-0000-00007F6A0000}"/>
    <cellStyle name="Normal 51 2 5 2 3 3" xfId="7097" xr:uid="{00000000-0005-0000-0000-0000806A0000}"/>
    <cellStyle name="Normal 51 2 5 2 3 3 2" xfId="30666" xr:uid="{00000000-0005-0000-0000-0000816A0000}"/>
    <cellStyle name="Normal 51 2 5 2 3 4" xfId="18873" xr:uid="{00000000-0005-0000-0000-0000826A0000}"/>
    <cellStyle name="Normal 51 2 5 2 3 5" xfId="24778" xr:uid="{00000000-0005-0000-0000-0000836A0000}"/>
    <cellStyle name="Normal 51 2 5 2 4" xfId="1945" xr:uid="{00000000-0005-0000-0000-0000846A0000}"/>
    <cellStyle name="Normal 51 2 5 2 4 2" xfId="13721" xr:uid="{00000000-0005-0000-0000-0000856A0000}"/>
    <cellStyle name="Normal 51 2 5 2 4 2 2" xfId="37290" xr:uid="{00000000-0005-0000-0000-0000866A0000}"/>
    <cellStyle name="Normal 51 2 5 2 4 3" xfId="7833" xr:uid="{00000000-0005-0000-0000-0000876A0000}"/>
    <cellStyle name="Normal 51 2 5 2 4 3 2" xfId="31402" xr:uid="{00000000-0005-0000-0000-0000886A0000}"/>
    <cellStyle name="Normal 51 2 5 2 4 4" xfId="19609" xr:uid="{00000000-0005-0000-0000-0000896A0000}"/>
    <cellStyle name="Normal 51 2 5 2 4 5" xfId="25514" xr:uid="{00000000-0005-0000-0000-00008A6A0000}"/>
    <cellStyle name="Normal 51 2 5 2 5" xfId="2681" xr:uid="{00000000-0005-0000-0000-00008B6A0000}"/>
    <cellStyle name="Normal 51 2 5 2 5 2" xfId="14457" xr:uid="{00000000-0005-0000-0000-00008C6A0000}"/>
    <cellStyle name="Normal 51 2 5 2 5 2 2" xfId="38026" xr:uid="{00000000-0005-0000-0000-00008D6A0000}"/>
    <cellStyle name="Normal 51 2 5 2 5 3" xfId="8569" xr:uid="{00000000-0005-0000-0000-00008E6A0000}"/>
    <cellStyle name="Normal 51 2 5 2 5 3 2" xfId="32138" xr:uid="{00000000-0005-0000-0000-00008F6A0000}"/>
    <cellStyle name="Normal 51 2 5 2 5 4" xfId="20345" xr:uid="{00000000-0005-0000-0000-0000906A0000}"/>
    <cellStyle name="Normal 51 2 5 2 5 5" xfId="26250" xr:uid="{00000000-0005-0000-0000-0000916A0000}"/>
    <cellStyle name="Normal 51 2 5 2 6" xfId="3417" xr:uid="{00000000-0005-0000-0000-0000926A0000}"/>
    <cellStyle name="Normal 51 2 5 2 6 2" xfId="15193" xr:uid="{00000000-0005-0000-0000-0000936A0000}"/>
    <cellStyle name="Normal 51 2 5 2 6 2 2" xfId="38762" xr:uid="{00000000-0005-0000-0000-0000946A0000}"/>
    <cellStyle name="Normal 51 2 5 2 6 3" xfId="9305" xr:uid="{00000000-0005-0000-0000-0000956A0000}"/>
    <cellStyle name="Normal 51 2 5 2 6 3 2" xfId="32874" xr:uid="{00000000-0005-0000-0000-0000966A0000}"/>
    <cellStyle name="Normal 51 2 5 2 6 4" xfId="21081" xr:uid="{00000000-0005-0000-0000-0000976A0000}"/>
    <cellStyle name="Normal 51 2 5 2 6 5" xfId="26986" xr:uid="{00000000-0005-0000-0000-0000986A0000}"/>
    <cellStyle name="Normal 51 2 5 2 7" xfId="4153" xr:uid="{00000000-0005-0000-0000-0000996A0000}"/>
    <cellStyle name="Normal 51 2 5 2 7 2" xfId="15929" xr:uid="{00000000-0005-0000-0000-00009A6A0000}"/>
    <cellStyle name="Normal 51 2 5 2 7 2 2" xfId="39498" xr:uid="{00000000-0005-0000-0000-00009B6A0000}"/>
    <cellStyle name="Normal 51 2 5 2 7 3" xfId="10041" xr:uid="{00000000-0005-0000-0000-00009C6A0000}"/>
    <cellStyle name="Normal 51 2 5 2 7 3 2" xfId="33610" xr:uid="{00000000-0005-0000-0000-00009D6A0000}"/>
    <cellStyle name="Normal 51 2 5 2 7 4" xfId="21817" xr:uid="{00000000-0005-0000-0000-00009E6A0000}"/>
    <cellStyle name="Normal 51 2 5 2 7 5" xfId="27722" xr:uid="{00000000-0005-0000-0000-00009F6A0000}"/>
    <cellStyle name="Normal 51 2 5 2 8" xfId="4889" xr:uid="{00000000-0005-0000-0000-0000A06A0000}"/>
    <cellStyle name="Normal 51 2 5 2 8 2" xfId="16665" xr:uid="{00000000-0005-0000-0000-0000A16A0000}"/>
    <cellStyle name="Normal 51 2 5 2 8 2 2" xfId="40234" xr:uid="{00000000-0005-0000-0000-0000A26A0000}"/>
    <cellStyle name="Normal 51 2 5 2 8 3" xfId="10777" xr:uid="{00000000-0005-0000-0000-0000A36A0000}"/>
    <cellStyle name="Normal 51 2 5 2 8 3 2" xfId="34346" xr:uid="{00000000-0005-0000-0000-0000A46A0000}"/>
    <cellStyle name="Normal 51 2 5 2 8 4" xfId="22553" xr:uid="{00000000-0005-0000-0000-0000A56A0000}"/>
    <cellStyle name="Normal 51 2 5 2 8 5" xfId="28458" xr:uid="{00000000-0005-0000-0000-0000A66A0000}"/>
    <cellStyle name="Normal 51 2 5 2 9" xfId="5625" xr:uid="{00000000-0005-0000-0000-0000A76A0000}"/>
    <cellStyle name="Normal 51 2 5 2 9 2" xfId="17401" xr:uid="{00000000-0005-0000-0000-0000A86A0000}"/>
    <cellStyle name="Normal 51 2 5 2 9 2 2" xfId="40970" xr:uid="{00000000-0005-0000-0000-0000A96A0000}"/>
    <cellStyle name="Normal 51 2 5 2 9 3" xfId="11513" xr:uid="{00000000-0005-0000-0000-0000AA6A0000}"/>
    <cellStyle name="Normal 51 2 5 2 9 3 2" xfId="35082" xr:uid="{00000000-0005-0000-0000-0000AB6A0000}"/>
    <cellStyle name="Normal 51 2 5 2 9 4" xfId="23289" xr:uid="{00000000-0005-0000-0000-0000AC6A0000}"/>
    <cellStyle name="Normal 51 2 5 2 9 5" xfId="29194" xr:uid="{00000000-0005-0000-0000-0000AD6A0000}"/>
    <cellStyle name="Normal 51 2 5 3" xfId="744" xr:uid="{00000000-0005-0000-0000-0000AE6A0000}"/>
    <cellStyle name="Normal 51 2 5 3 10" xfId="6658" xr:uid="{00000000-0005-0000-0000-0000AF6A0000}"/>
    <cellStyle name="Normal 51 2 5 3 10 2" xfId="30227" xr:uid="{00000000-0005-0000-0000-0000B06A0000}"/>
    <cellStyle name="Normal 51 2 5 3 11" xfId="18434" xr:uid="{00000000-0005-0000-0000-0000B16A0000}"/>
    <cellStyle name="Normal 51 2 5 3 12" xfId="24339" xr:uid="{00000000-0005-0000-0000-0000B26A0000}"/>
    <cellStyle name="Normal 51 2 5 3 13" xfId="42003" xr:uid="{00000000-0005-0000-0000-0000B36A0000}"/>
    <cellStyle name="Normal 51 2 5 3 2" xfId="1505" xr:uid="{00000000-0005-0000-0000-0000B46A0000}"/>
    <cellStyle name="Normal 51 2 5 3 2 2" xfId="13282" xr:uid="{00000000-0005-0000-0000-0000B56A0000}"/>
    <cellStyle name="Normal 51 2 5 3 2 2 2" xfId="36851" xr:uid="{00000000-0005-0000-0000-0000B66A0000}"/>
    <cellStyle name="Normal 51 2 5 3 2 3" xfId="7394" xr:uid="{00000000-0005-0000-0000-0000B76A0000}"/>
    <cellStyle name="Normal 51 2 5 3 2 3 2" xfId="30963" xr:uid="{00000000-0005-0000-0000-0000B86A0000}"/>
    <cellStyle name="Normal 51 2 5 3 2 4" xfId="19170" xr:uid="{00000000-0005-0000-0000-0000B96A0000}"/>
    <cellStyle name="Normal 51 2 5 3 2 5" xfId="25075" xr:uid="{00000000-0005-0000-0000-0000BA6A0000}"/>
    <cellStyle name="Normal 51 2 5 3 3" xfId="2242" xr:uid="{00000000-0005-0000-0000-0000BB6A0000}"/>
    <cellStyle name="Normal 51 2 5 3 3 2" xfId="14018" xr:uid="{00000000-0005-0000-0000-0000BC6A0000}"/>
    <cellStyle name="Normal 51 2 5 3 3 2 2" xfId="37587" xr:uid="{00000000-0005-0000-0000-0000BD6A0000}"/>
    <cellStyle name="Normal 51 2 5 3 3 3" xfId="8130" xr:uid="{00000000-0005-0000-0000-0000BE6A0000}"/>
    <cellStyle name="Normal 51 2 5 3 3 3 2" xfId="31699" xr:uid="{00000000-0005-0000-0000-0000BF6A0000}"/>
    <cellStyle name="Normal 51 2 5 3 3 4" xfId="19906" xr:uid="{00000000-0005-0000-0000-0000C06A0000}"/>
    <cellStyle name="Normal 51 2 5 3 3 5" xfId="25811" xr:uid="{00000000-0005-0000-0000-0000C16A0000}"/>
    <cellStyle name="Normal 51 2 5 3 4" xfId="2978" xr:uid="{00000000-0005-0000-0000-0000C26A0000}"/>
    <cellStyle name="Normal 51 2 5 3 4 2" xfId="14754" xr:uid="{00000000-0005-0000-0000-0000C36A0000}"/>
    <cellStyle name="Normal 51 2 5 3 4 2 2" xfId="38323" xr:uid="{00000000-0005-0000-0000-0000C46A0000}"/>
    <cellStyle name="Normal 51 2 5 3 4 3" xfId="8866" xr:uid="{00000000-0005-0000-0000-0000C56A0000}"/>
    <cellStyle name="Normal 51 2 5 3 4 3 2" xfId="32435" xr:uid="{00000000-0005-0000-0000-0000C66A0000}"/>
    <cellStyle name="Normal 51 2 5 3 4 4" xfId="20642" xr:uid="{00000000-0005-0000-0000-0000C76A0000}"/>
    <cellStyle name="Normal 51 2 5 3 4 5" xfId="26547" xr:uid="{00000000-0005-0000-0000-0000C86A0000}"/>
    <cellStyle name="Normal 51 2 5 3 5" xfId="3714" xr:uid="{00000000-0005-0000-0000-0000C96A0000}"/>
    <cellStyle name="Normal 51 2 5 3 5 2" xfId="15490" xr:uid="{00000000-0005-0000-0000-0000CA6A0000}"/>
    <cellStyle name="Normal 51 2 5 3 5 2 2" xfId="39059" xr:uid="{00000000-0005-0000-0000-0000CB6A0000}"/>
    <cellStyle name="Normal 51 2 5 3 5 3" xfId="9602" xr:uid="{00000000-0005-0000-0000-0000CC6A0000}"/>
    <cellStyle name="Normal 51 2 5 3 5 3 2" xfId="33171" xr:uid="{00000000-0005-0000-0000-0000CD6A0000}"/>
    <cellStyle name="Normal 51 2 5 3 5 4" xfId="21378" xr:uid="{00000000-0005-0000-0000-0000CE6A0000}"/>
    <cellStyle name="Normal 51 2 5 3 5 5" xfId="27283" xr:uid="{00000000-0005-0000-0000-0000CF6A0000}"/>
    <cellStyle name="Normal 51 2 5 3 6" xfId="4450" xr:uid="{00000000-0005-0000-0000-0000D06A0000}"/>
    <cellStyle name="Normal 51 2 5 3 6 2" xfId="16226" xr:uid="{00000000-0005-0000-0000-0000D16A0000}"/>
    <cellStyle name="Normal 51 2 5 3 6 2 2" xfId="39795" xr:uid="{00000000-0005-0000-0000-0000D26A0000}"/>
    <cellStyle name="Normal 51 2 5 3 6 3" xfId="10338" xr:uid="{00000000-0005-0000-0000-0000D36A0000}"/>
    <cellStyle name="Normal 51 2 5 3 6 3 2" xfId="33907" xr:uid="{00000000-0005-0000-0000-0000D46A0000}"/>
    <cellStyle name="Normal 51 2 5 3 6 4" xfId="22114" xr:uid="{00000000-0005-0000-0000-0000D56A0000}"/>
    <cellStyle name="Normal 51 2 5 3 6 5" xfId="28019" xr:uid="{00000000-0005-0000-0000-0000D66A0000}"/>
    <cellStyle name="Normal 51 2 5 3 7" xfId="5186" xr:uid="{00000000-0005-0000-0000-0000D76A0000}"/>
    <cellStyle name="Normal 51 2 5 3 7 2" xfId="16962" xr:uid="{00000000-0005-0000-0000-0000D86A0000}"/>
    <cellStyle name="Normal 51 2 5 3 7 2 2" xfId="40531" xr:uid="{00000000-0005-0000-0000-0000D96A0000}"/>
    <cellStyle name="Normal 51 2 5 3 7 3" xfId="11074" xr:uid="{00000000-0005-0000-0000-0000DA6A0000}"/>
    <cellStyle name="Normal 51 2 5 3 7 3 2" xfId="34643" xr:uid="{00000000-0005-0000-0000-0000DB6A0000}"/>
    <cellStyle name="Normal 51 2 5 3 7 4" xfId="22850" xr:uid="{00000000-0005-0000-0000-0000DC6A0000}"/>
    <cellStyle name="Normal 51 2 5 3 7 5" xfId="28755" xr:uid="{00000000-0005-0000-0000-0000DD6A0000}"/>
    <cellStyle name="Normal 51 2 5 3 8" xfId="5922" xr:uid="{00000000-0005-0000-0000-0000DE6A0000}"/>
    <cellStyle name="Normal 51 2 5 3 8 2" xfId="17698" xr:uid="{00000000-0005-0000-0000-0000DF6A0000}"/>
    <cellStyle name="Normal 51 2 5 3 8 2 2" xfId="41267" xr:uid="{00000000-0005-0000-0000-0000E06A0000}"/>
    <cellStyle name="Normal 51 2 5 3 8 3" xfId="11810" xr:uid="{00000000-0005-0000-0000-0000E16A0000}"/>
    <cellStyle name="Normal 51 2 5 3 8 3 2" xfId="35379" xr:uid="{00000000-0005-0000-0000-0000E26A0000}"/>
    <cellStyle name="Normal 51 2 5 3 8 4" xfId="23586" xr:uid="{00000000-0005-0000-0000-0000E36A0000}"/>
    <cellStyle name="Normal 51 2 5 3 8 5" xfId="29491" xr:uid="{00000000-0005-0000-0000-0000E46A0000}"/>
    <cellStyle name="Normal 51 2 5 3 9" xfId="12546" xr:uid="{00000000-0005-0000-0000-0000E56A0000}"/>
    <cellStyle name="Normal 51 2 5 3 9 2" xfId="36115" xr:uid="{00000000-0005-0000-0000-0000E66A0000}"/>
    <cellStyle name="Normal 51 2 5 4" xfId="596" xr:uid="{00000000-0005-0000-0000-0000E76A0000}"/>
    <cellStyle name="Normal 51 2 5 4 10" xfId="6510" xr:uid="{00000000-0005-0000-0000-0000E86A0000}"/>
    <cellStyle name="Normal 51 2 5 4 10 2" xfId="30079" xr:uid="{00000000-0005-0000-0000-0000E96A0000}"/>
    <cellStyle name="Normal 51 2 5 4 11" xfId="18286" xr:uid="{00000000-0005-0000-0000-0000EA6A0000}"/>
    <cellStyle name="Normal 51 2 5 4 12" xfId="24191" xr:uid="{00000000-0005-0000-0000-0000EB6A0000}"/>
    <cellStyle name="Normal 51 2 5 4 13" xfId="41855" xr:uid="{00000000-0005-0000-0000-0000EC6A0000}"/>
    <cellStyle name="Normal 51 2 5 4 2" xfId="1357" xr:uid="{00000000-0005-0000-0000-0000ED6A0000}"/>
    <cellStyle name="Normal 51 2 5 4 2 2" xfId="13134" xr:uid="{00000000-0005-0000-0000-0000EE6A0000}"/>
    <cellStyle name="Normal 51 2 5 4 2 2 2" xfId="36703" xr:uid="{00000000-0005-0000-0000-0000EF6A0000}"/>
    <cellStyle name="Normal 51 2 5 4 2 3" xfId="7246" xr:uid="{00000000-0005-0000-0000-0000F06A0000}"/>
    <cellStyle name="Normal 51 2 5 4 2 3 2" xfId="30815" xr:uid="{00000000-0005-0000-0000-0000F16A0000}"/>
    <cellStyle name="Normal 51 2 5 4 2 4" xfId="19022" xr:uid="{00000000-0005-0000-0000-0000F26A0000}"/>
    <cellStyle name="Normal 51 2 5 4 2 5" xfId="24927" xr:uid="{00000000-0005-0000-0000-0000F36A0000}"/>
    <cellStyle name="Normal 51 2 5 4 3" xfId="2094" xr:uid="{00000000-0005-0000-0000-0000F46A0000}"/>
    <cellStyle name="Normal 51 2 5 4 3 2" xfId="13870" xr:uid="{00000000-0005-0000-0000-0000F56A0000}"/>
    <cellStyle name="Normal 51 2 5 4 3 2 2" xfId="37439" xr:uid="{00000000-0005-0000-0000-0000F66A0000}"/>
    <cellStyle name="Normal 51 2 5 4 3 3" xfId="7982" xr:uid="{00000000-0005-0000-0000-0000F76A0000}"/>
    <cellStyle name="Normal 51 2 5 4 3 3 2" xfId="31551" xr:uid="{00000000-0005-0000-0000-0000F86A0000}"/>
    <cellStyle name="Normal 51 2 5 4 3 4" xfId="19758" xr:uid="{00000000-0005-0000-0000-0000F96A0000}"/>
    <cellStyle name="Normal 51 2 5 4 3 5" xfId="25663" xr:uid="{00000000-0005-0000-0000-0000FA6A0000}"/>
    <cellStyle name="Normal 51 2 5 4 4" xfId="2830" xr:uid="{00000000-0005-0000-0000-0000FB6A0000}"/>
    <cellStyle name="Normal 51 2 5 4 4 2" xfId="14606" xr:uid="{00000000-0005-0000-0000-0000FC6A0000}"/>
    <cellStyle name="Normal 51 2 5 4 4 2 2" xfId="38175" xr:uid="{00000000-0005-0000-0000-0000FD6A0000}"/>
    <cellStyle name="Normal 51 2 5 4 4 3" xfId="8718" xr:uid="{00000000-0005-0000-0000-0000FE6A0000}"/>
    <cellStyle name="Normal 51 2 5 4 4 3 2" xfId="32287" xr:uid="{00000000-0005-0000-0000-0000FF6A0000}"/>
    <cellStyle name="Normal 51 2 5 4 4 4" xfId="20494" xr:uid="{00000000-0005-0000-0000-0000006B0000}"/>
    <cellStyle name="Normal 51 2 5 4 4 5" xfId="26399" xr:uid="{00000000-0005-0000-0000-0000016B0000}"/>
    <cellStyle name="Normal 51 2 5 4 5" xfId="3566" xr:uid="{00000000-0005-0000-0000-0000026B0000}"/>
    <cellStyle name="Normal 51 2 5 4 5 2" xfId="15342" xr:uid="{00000000-0005-0000-0000-0000036B0000}"/>
    <cellStyle name="Normal 51 2 5 4 5 2 2" xfId="38911" xr:uid="{00000000-0005-0000-0000-0000046B0000}"/>
    <cellStyle name="Normal 51 2 5 4 5 3" xfId="9454" xr:uid="{00000000-0005-0000-0000-0000056B0000}"/>
    <cellStyle name="Normal 51 2 5 4 5 3 2" xfId="33023" xr:uid="{00000000-0005-0000-0000-0000066B0000}"/>
    <cellStyle name="Normal 51 2 5 4 5 4" xfId="21230" xr:uid="{00000000-0005-0000-0000-0000076B0000}"/>
    <cellStyle name="Normal 51 2 5 4 5 5" xfId="27135" xr:uid="{00000000-0005-0000-0000-0000086B0000}"/>
    <cellStyle name="Normal 51 2 5 4 6" xfId="4302" xr:uid="{00000000-0005-0000-0000-0000096B0000}"/>
    <cellStyle name="Normal 51 2 5 4 6 2" xfId="16078" xr:uid="{00000000-0005-0000-0000-00000A6B0000}"/>
    <cellStyle name="Normal 51 2 5 4 6 2 2" xfId="39647" xr:uid="{00000000-0005-0000-0000-00000B6B0000}"/>
    <cellStyle name="Normal 51 2 5 4 6 3" xfId="10190" xr:uid="{00000000-0005-0000-0000-00000C6B0000}"/>
    <cellStyle name="Normal 51 2 5 4 6 3 2" xfId="33759" xr:uid="{00000000-0005-0000-0000-00000D6B0000}"/>
    <cellStyle name="Normal 51 2 5 4 6 4" xfId="21966" xr:uid="{00000000-0005-0000-0000-00000E6B0000}"/>
    <cellStyle name="Normal 51 2 5 4 6 5" xfId="27871" xr:uid="{00000000-0005-0000-0000-00000F6B0000}"/>
    <cellStyle name="Normal 51 2 5 4 7" xfId="5038" xr:uid="{00000000-0005-0000-0000-0000106B0000}"/>
    <cellStyle name="Normal 51 2 5 4 7 2" xfId="16814" xr:uid="{00000000-0005-0000-0000-0000116B0000}"/>
    <cellStyle name="Normal 51 2 5 4 7 2 2" xfId="40383" xr:uid="{00000000-0005-0000-0000-0000126B0000}"/>
    <cellStyle name="Normal 51 2 5 4 7 3" xfId="10926" xr:uid="{00000000-0005-0000-0000-0000136B0000}"/>
    <cellStyle name="Normal 51 2 5 4 7 3 2" xfId="34495" xr:uid="{00000000-0005-0000-0000-0000146B0000}"/>
    <cellStyle name="Normal 51 2 5 4 7 4" xfId="22702" xr:uid="{00000000-0005-0000-0000-0000156B0000}"/>
    <cellStyle name="Normal 51 2 5 4 7 5" xfId="28607" xr:uid="{00000000-0005-0000-0000-0000166B0000}"/>
    <cellStyle name="Normal 51 2 5 4 8" xfId="5774" xr:uid="{00000000-0005-0000-0000-0000176B0000}"/>
    <cellStyle name="Normal 51 2 5 4 8 2" xfId="17550" xr:uid="{00000000-0005-0000-0000-0000186B0000}"/>
    <cellStyle name="Normal 51 2 5 4 8 2 2" xfId="41119" xr:uid="{00000000-0005-0000-0000-0000196B0000}"/>
    <cellStyle name="Normal 51 2 5 4 8 3" xfId="11662" xr:uid="{00000000-0005-0000-0000-00001A6B0000}"/>
    <cellStyle name="Normal 51 2 5 4 8 3 2" xfId="35231" xr:uid="{00000000-0005-0000-0000-00001B6B0000}"/>
    <cellStyle name="Normal 51 2 5 4 8 4" xfId="23438" xr:uid="{00000000-0005-0000-0000-00001C6B0000}"/>
    <cellStyle name="Normal 51 2 5 4 8 5" xfId="29343" xr:uid="{00000000-0005-0000-0000-00001D6B0000}"/>
    <cellStyle name="Normal 51 2 5 4 9" xfId="12398" xr:uid="{00000000-0005-0000-0000-00001E6B0000}"/>
    <cellStyle name="Normal 51 2 5 4 9 2" xfId="35967" xr:uid="{00000000-0005-0000-0000-00001F6B0000}"/>
    <cellStyle name="Normal 51 2 5 5" xfId="1061" xr:uid="{00000000-0005-0000-0000-0000206B0000}"/>
    <cellStyle name="Normal 51 2 5 5 2" xfId="12840" xr:uid="{00000000-0005-0000-0000-0000216B0000}"/>
    <cellStyle name="Normal 51 2 5 5 2 2" xfId="36409" xr:uid="{00000000-0005-0000-0000-0000226B0000}"/>
    <cellStyle name="Normal 51 2 5 5 3" xfId="6952" xr:uid="{00000000-0005-0000-0000-0000236B0000}"/>
    <cellStyle name="Normal 51 2 5 5 3 2" xfId="30521" xr:uid="{00000000-0005-0000-0000-0000246B0000}"/>
    <cellStyle name="Normal 51 2 5 5 4" xfId="18728" xr:uid="{00000000-0005-0000-0000-0000256B0000}"/>
    <cellStyle name="Normal 51 2 5 5 5" xfId="24633" xr:uid="{00000000-0005-0000-0000-0000266B0000}"/>
    <cellStyle name="Normal 51 2 5 6" xfId="1800" xr:uid="{00000000-0005-0000-0000-0000276B0000}"/>
    <cellStyle name="Normal 51 2 5 6 2" xfId="13576" xr:uid="{00000000-0005-0000-0000-0000286B0000}"/>
    <cellStyle name="Normal 51 2 5 6 2 2" xfId="37145" xr:uid="{00000000-0005-0000-0000-0000296B0000}"/>
    <cellStyle name="Normal 51 2 5 6 3" xfId="7688" xr:uid="{00000000-0005-0000-0000-00002A6B0000}"/>
    <cellStyle name="Normal 51 2 5 6 3 2" xfId="31257" xr:uid="{00000000-0005-0000-0000-00002B6B0000}"/>
    <cellStyle name="Normal 51 2 5 6 4" xfId="19464" xr:uid="{00000000-0005-0000-0000-00002C6B0000}"/>
    <cellStyle name="Normal 51 2 5 6 5" xfId="25369" xr:uid="{00000000-0005-0000-0000-00002D6B0000}"/>
    <cellStyle name="Normal 51 2 5 7" xfId="2536" xr:uid="{00000000-0005-0000-0000-00002E6B0000}"/>
    <cellStyle name="Normal 51 2 5 7 2" xfId="14312" xr:uid="{00000000-0005-0000-0000-00002F6B0000}"/>
    <cellStyle name="Normal 51 2 5 7 2 2" xfId="37881" xr:uid="{00000000-0005-0000-0000-0000306B0000}"/>
    <cellStyle name="Normal 51 2 5 7 3" xfId="8424" xr:uid="{00000000-0005-0000-0000-0000316B0000}"/>
    <cellStyle name="Normal 51 2 5 7 3 2" xfId="31993" xr:uid="{00000000-0005-0000-0000-0000326B0000}"/>
    <cellStyle name="Normal 51 2 5 7 4" xfId="20200" xr:uid="{00000000-0005-0000-0000-0000336B0000}"/>
    <cellStyle name="Normal 51 2 5 7 5" xfId="26105" xr:uid="{00000000-0005-0000-0000-0000346B0000}"/>
    <cellStyle name="Normal 51 2 5 8" xfId="3272" xr:uid="{00000000-0005-0000-0000-0000356B0000}"/>
    <cellStyle name="Normal 51 2 5 8 2" xfId="15048" xr:uid="{00000000-0005-0000-0000-0000366B0000}"/>
    <cellStyle name="Normal 51 2 5 8 2 2" xfId="38617" xr:uid="{00000000-0005-0000-0000-0000376B0000}"/>
    <cellStyle name="Normal 51 2 5 8 3" xfId="9160" xr:uid="{00000000-0005-0000-0000-0000386B0000}"/>
    <cellStyle name="Normal 51 2 5 8 3 2" xfId="32729" xr:uid="{00000000-0005-0000-0000-0000396B0000}"/>
    <cellStyle name="Normal 51 2 5 8 4" xfId="20936" xr:uid="{00000000-0005-0000-0000-00003A6B0000}"/>
    <cellStyle name="Normal 51 2 5 8 5" xfId="26841" xr:uid="{00000000-0005-0000-0000-00003B6B0000}"/>
    <cellStyle name="Normal 51 2 5 9" xfId="4008" xr:uid="{00000000-0005-0000-0000-00003C6B0000}"/>
    <cellStyle name="Normal 51 2 5 9 2" xfId="15784" xr:uid="{00000000-0005-0000-0000-00003D6B0000}"/>
    <cellStyle name="Normal 51 2 5 9 2 2" xfId="39353" xr:uid="{00000000-0005-0000-0000-00003E6B0000}"/>
    <cellStyle name="Normal 51 2 5 9 3" xfId="9896" xr:uid="{00000000-0005-0000-0000-00003F6B0000}"/>
    <cellStyle name="Normal 51 2 5 9 3 2" xfId="33465" xr:uid="{00000000-0005-0000-0000-0000406B0000}"/>
    <cellStyle name="Normal 51 2 5 9 4" xfId="21672" xr:uid="{00000000-0005-0000-0000-0000416B0000}"/>
    <cellStyle name="Normal 51 2 5 9 5" xfId="27577" xr:uid="{00000000-0005-0000-0000-0000426B0000}"/>
    <cellStyle name="Normal 51 2 6" xfId="240" xr:uid="{00000000-0005-0000-0000-0000436B0000}"/>
    <cellStyle name="Normal 51 2 6 10" xfId="4696" xr:uid="{00000000-0005-0000-0000-0000446B0000}"/>
    <cellStyle name="Normal 51 2 6 10 2" xfId="16472" xr:uid="{00000000-0005-0000-0000-0000456B0000}"/>
    <cellStyle name="Normal 51 2 6 10 2 2" xfId="40041" xr:uid="{00000000-0005-0000-0000-0000466B0000}"/>
    <cellStyle name="Normal 51 2 6 10 3" xfId="10584" xr:uid="{00000000-0005-0000-0000-0000476B0000}"/>
    <cellStyle name="Normal 51 2 6 10 3 2" xfId="34153" xr:uid="{00000000-0005-0000-0000-0000486B0000}"/>
    <cellStyle name="Normal 51 2 6 10 4" xfId="22360" xr:uid="{00000000-0005-0000-0000-0000496B0000}"/>
    <cellStyle name="Normal 51 2 6 10 5" xfId="28265" xr:uid="{00000000-0005-0000-0000-00004A6B0000}"/>
    <cellStyle name="Normal 51 2 6 11" xfId="5432" xr:uid="{00000000-0005-0000-0000-00004B6B0000}"/>
    <cellStyle name="Normal 51 2 6 11 2" xfId="17208" xr:uid="{00000000-0005-0000-0000-00004C6B0000}"/>
    <cellStyle name="Normal 51 2 6 11 2 2" xfId="40777" xr:uid="{00000000-0005-0000-0000-00004D6B0000}"/>
    <cellStyle name="Normal 51 2 6 11 3" xfId="11320" xr:uid="{00000000-0005-0000-0000-00004E6B0000}"/>
    <cellStyle name="Normal 51 2 6 11 3 2" xfId="34889" xr:uid="{00000000-0005-0000-0000-00004F6B0000}"/>
    <cellStyle name="Normal 51 2 6 11 4" xfId="23096" xr:uid="{00000000-0005-0000-0000-0000506B0000}"/>
    <cellStyle name="Normal 51 2 6 11 5" xfId="29001" xr:uid="{00000000-0005-0000-0000-0000516B0000}"/>
    <cellStyle name="Normal 51 2 6 12" xfId="12056" xr:uid="{00000000-0005-0000-0000-0000526B0000}"/>
    <cellStyle name="Normal 51 2 6 12 2" xfId="35625" xr:uid="{00000000-0005-0000-0000-0000536B0000}"/>
    <cellStyle name="Normal 51 2 6 13" xfId="6168" xr:uid="{00000000-0005-0000-0000-0000546B0000}"/>
    <cellStyle name="Normal 51 2 6 13 2" xfId="29737" xr:uid="{00000000-0005-0000-0000-0000556B0000}"/>
    <cellStyle name="Normal 51 2 6 14" xfId="17944" xr:uid="{00000000-0005-0000-0000-0000566B0000}"/>
    <cellStyle name="Normal 51 2 6 15" xfId="23849" xr:uid="{00000000-0005-0000-0000-0000576B0000}"/>
    <cellStyle name="Normal 51 2 6 16" xfId="41513" xr:uid="{00000000-0005-0000-0000-0000586B0000}"/>
    <cellStyle name="Normal 51 2 6 2" xfId="446" xr:uid="{00000000-0005-0000-0000-0000596B0000}"/>
    <cellStyle name="Normal 51 2 6 2 10" xfId="12250" xr:uid="{00000000-0005-0000-0000-00005A6B0000}"/>
    <cellStyle name="Normal 51 2 6 2 10 2" xfId="35819" xr:uid="{00000000-0005-0000-0000-00005B6B0000}"/>
    <cellStyle name="Normal 51 2 6 2 11" xfId="6362" xr:uid="{00000000-0005-0000-0000-00005C6B0000}"/>
    <cellStyle name="Normal 51 2 6 2 11 2" xfId="29931" xr:uid="{00000000-0005-0000-0000-00005D6B0000}"/>
    <cellStyle name="Normal 51 2 6 2 12" xfId="18138" xr:uid="{00000000-0005-0000-0000-00005E6B0000}"/>
    <cellStyle name="Normal 51 2 6 2 13" xfId="24043" xr:uid="{00000000-0005-0000-0000-00005F6B0000}"/>
    <cellStyle name="Normal 51 2 6 2 14" xfId="41707" xr:uid="{00000000-0005-0000-0000-0000606B0000}"/>
    <cellStyle name="Normal 51 2 6 2 2" xfId="891" xr:uid="{00000000-0005-0000-0000-0000616B0000}"/>
    <cellStyle name="Normal 51 2 6 2 2 10" xfId="6804" xr:uid="{00000000-0005-0000-0000-0000626B0000}"/>
    <cellStyle name="Normal 51 2 6 2 2 10 2" xfId="30373" xr:uid="{00000000-0005-0000-0000-0000636B0000}"/>
    <cellStyle name="Normal 51 2 6 2 2 11" xfId="18580" xr:uid="{00000000-0005-0000-0000-0000646B0000}"/>
    <cellStyle name="Normal 51 2 6 2 2 12" xfId="24485" xr:uid="{00000000-0005-0000-0000-0000656B0000}"/>
    <cellStyle name="Normal 51 2 6 2 2 13" xfId="42149" xr:uid="{00000000-0005-0000-0000-0000666B0000}"/>
    <cellStyle name="Normal 51 2 6 2 2 2" xfId="1651" xr:uid="{00000000-0005-0000-0000-0000676B0000}"/>
    <cellStyle name="Normal 51 2 6 2 2 2 2" xfId="13428" xr:uid="{00000000-0005-0000-0000-0000686B0000}"/>
    <cellStyle name="Normal 51 2 6 2 2 2 2 2" xfId="36997" xr:uid="{00000000-0005-0000-0000-0000696B0000}"/>
    <cellStyle name="Normal 51 2 6 2 2 2 3" xfId="7540" xr:uid="{00000000-0005-0000-0000-00006A6B0000}"/>
    <cellStyle name="Normal 51 2 6 2 2 2 3 2" xfId="31109" xr:uid="{00000000-0005-0000-0000-00006B6B0000}"/>
    <cellStyle name="Normal 51 2 6 2 2 2 4" xfId="19316" xr:uid="{00000000-0005-0000-0000-00006C6B0000}"/>
    <cellStyle name="Normal 51 2 6 2 2 2 5" xfId="25221" xr:uid="{00000000-0005-0000-0000-00006D6B0000}"/>
    <cellStyle name="Normal 51 2 6 2 2 3" xfId="2388" xr:uid="{00000000-0005-0000-0000-00006E6B0000}"/>
    <cellStyle name="Normal 51 2 6 2 2 3 2" xfId="14164" xr:uid="{00000000-0005-0000-0000-00006F6B0000}"/>
    <cellStyle name="Normal 51 2 6 2 2 3 2 2" xfId="37733" xr:uid="{00000000-0005-0000-0000-0000706B0000}"/>
    <cellStyle name="Normal 51 2 6 2 2 3 3" xfId="8276" xr:uid="{00000000-0005-0000-0000-0000716B0000}"/>
    <cellStyle name="Normal 51 2 6 2 2 3 3 2" xfId="31845" xr:uid="{00000000-0005-0000-0000-0000726B0000}"/>
    <cellStyle name="Normal 51 2 6 2 2 3 4" xfId="20052" xr:uid="{00000000-0005-0000-0000-0000736B0000}"/>
    <cellStyle name="Normal 51 2 6 2 2 3 5" xfId="25957" xr:uid="{00000000-0005-0000-0000-0000746B0000}"/>
    <cellStyle name="Normal 51 2 6 2 2 4" xfId="3124" xr:uid="{00000000-0005-0000-0000-0000756B0000}"/>
    <cellStyle name="Normal 51 2 6 2 2 4 2" xfId="14900" xr:uid="{00000000-0005-0000-0000-0000766B0000}"/>
    <cellStyle name="Normal 51 2 6 2 2 4 2 2" xfId="38469" xr:uid="{00000000-0005-0000-0000-0000776B0000}"/>
    <cellStyle name="Normal 51 2 6 2 2 4 3" xfId="9012" xr:uid="{00000000-0005-0000-0000-0000786B0000}"/>
    <cellStyle name="Normal 51 2 6 2 2 4 3 2" xfId="32581" xr:uid="{00000000-0005-0000-0000-0000796B0000}"/>
    <cellStyle name="Normal 51 2 6 2 2 4 4" xfId="20788" xr:uid="{00000000-0005-0000-0000-00007A6B0000}"/>
    <cellStyle name="Normal 51 2 6 2 2 4 5" xfId="26693" xr:uid="{00000000-0005-0000-0000-00007B6B0000}"/>
    <cellStyle name="Normal 51 2 6 2 2 5" xfId="3860" xr:uid="{00000000-0005-0000-0000-00007C6B0000}"/>
    <cellStyle name="Normal 51 2 6 2 2 5 2" xfId="15636" xr:uid="{00000000-0005-0000-0000-00007D6B0000}"/>
    <cellStyle name="Normal 51 2 6 2 2 5 2 2" xfId="39205" xr:uid="{00000000-0005-0000-0000-00007E6B0000}"/>
    <cellStyle name="Normal 51 2 6 2 2 5 3" xfId="9748" xr:uid="{00000000-0005-0000-0000-00007F6B0000}"/>
    <cellStyle name="Normal 51 2 6 2 2 5 3 2" xfId="33317" xr:uid="{00000000-0005-0000-0000-0000806B0000}"/>
    <cellStyle name="Normal 51 2 6 2 2 5 4" xfId="21524" xr:uid="{00000000-0005-0000-0000-0000816B0000}"/>
    <cellStyle name="Normal 51 2 6 2 2 5 5" xfId="27429" xr:uid="{00000000-0005-0000-0000-0000826B0000}"/>
    <cellStyle name="Normal 51 2 6 2 2 6" xfId="4596" xr:uid="{00000000-0005-0000-0000-0000836B0000}"/>
    <cellStyle name="Normal 51 2 6 2 2 6 2" xfId="16372" xr:uid="{00000000-0005-0000-0000-0000846B0000}"/>
    <cellStyle name="Normal 51 2 6 2 2 6 2 2" xfId="39941" xr:uid="{00000000-0005-0000-0000-0000856B0000}"/>
    <cellStyle name="Normal 51 2 6 2 2 6 3" xfId="10484" xr:uid="{00000000-0005-0000-0000-0000866B0000}"/>
    <cellStyle name="Normal 51 2 6 2 2 6 3 2" xfId="34053" xr:uid="{00000000-0005-0000-0000-0000876B0000}"/>
    <cellStyle name="Normal 51 2 6 2 2 6 4" xfId="22260" xr:uid="{00000000-0005-0000-0000-0000886B0000}"/>
    <cellStyle name="Normal 51 2 6 2 2 6 5" xfId="28165" xr:uid="{00000000-0005-0000-0000-0000896B0000}"/>
    <cellStyle name="Normal 51 2 6 2 2 7" xfId="5332" xr:uid="{00000000-0005-0000-0000-00008A6B0000}"/>
    <cellStyle name="Normal 51 2 6 2 2 7 2" xfId="17108" xr:uid="{00000000-0005-0000-0000-00008B6B0000}"/>
    <cellStyle name="Normal 51 2 6 2 2 7 2 2" xfId="40677" xr:uid="{00000000-0005-0000-0000-00008C6B0000}"/>
    <cellStyle name="Normal 51 2 6 2 2 7 3" xfId="11220" xr:uid="{00000000-0005-0000-0000-00008D6B0000}"/>
    <cellStyle name="Normal 51 2 6 2 2 7 3 2" xfId="34789" xr:uid="{00000000-0005-0000-0000-00008E6B0000}"/>
    <cellStyle name="Normal 51 2 6 2 2 7 4" xfId="22996" xr:uid="{00000000-0005-0000-0000-00008F6B0000}"/>
    <cellStyle name="Normal 51 2 6 2 2 7 5" xfId="28901" xr:uid="{00000000-0005-0000-0000-0000906B0000}"/>
    <cellStyle name="Normal 51 2 6 2 2 8" xfId="6068" xr:uid="{00000000-0005-0000-0000-0000916B0000}"/>
    <cellStyle name="Normal 51 2 6 2 2 8 2" xfId="17844" xr:uid="{00000000-0005-0000-0000-0000926B0000}"/>
    <cellStyle name="Normal 51 2 6 2 2 8 2 2" xfId="41413" xr:uid="{00000000-0005-0000-0000-0000936B0000}"/>
    <cellStyle name="Normal 51 2 6 2 2 8 3" xfId="11956" xr:uid="{00000000-0005-0000-0000-0000946B0000}"/>
    <cellStyle name="Normal 51 2 6 2 2 8 3 2" xfId="35525" xr:uid="{00000000-0005-0000-0000-0000956B0000}"/>
    <cellStyle name="Normal 51 2 6 2 2 8 4" xfId="23732" xr:uid="{00000000-0005-0000-0000-0000966B0000}"/>
    <cellStyle name="Normal 51 2 6 2 2 8 5" xfId="29637" xr:uid="{00000000-0005-0000-0000-0000976B0000}"/>
    <cellStyle name="Normal 51 2 6 2 2 9" xfId="12692" xr:uid="{00000000-0005-0000-0000-0000986B0000}"/>
    <cellStyle name="Normal 51 2 6 2 2 9 2" xfId="36261" xr:uid="{00000000-0005-0000-0000-0000996B0000}"/>
    <cellStyle name="Normal 51 2 6 2 3" xfId="1208" xr:uid="{00000000-0005-0000-0000-00009A6B0000}"/>
    <cellStyle name="Normal 51 2 6 2 3 2" xfId="12986" xr:uid="{00000000-0005-0000-0000-00009B6B0000}"/>
    <cellStyle name="Normal 51 2 6 2 3 2 2" xfId="36555" xr:uid="{00000000-0005-0000-0000-00009C6B0000}"/>
    <cellStyle name="Normal 51 2 6 2 3 3" xfId="7098" xr:uid="{00000000-0005-0000-0000-00009D6B0000}"/>
    <cellStyle name="Normal 51 2 6 2 3 3 2" xfId="30667" xr:uid="{00000000-0005-0000-0000-00009E6B0000}"/>
    <cellStyle name="Normal 51 2 6 2 3 4" xfId="18874" xr:uid="{00000000-0005-0000-0000-00009F6B0000}"/>
    <cellStyle name="Normal 51 2 6 2 3 5" xfId="24779" xr:uid="{00000000-0005-0000-0000-0000A06B0000}"/>
    <cellStyle name="Normal 51 2 6 2 4" xfId="1946" xr:uid="{00000000-0005-0000-0000-0000A16B0000}"/>
    <cellStyle name="Normal 51 2 6 2 4 2" xfId="13722" xr:uid="{00000000-0005-0000-0000-0000A26B0000}"/>
    <cellStyle name="Normal 51 2 6 2 4 2 2" xfId="37291" xr:uid="{00000000-0005-0000-0000-0000A36B0000}"/>
    <cellStyle name="Normal 51 2 6 2 4 3" xfId="7834" xr:uid="{00000000-0005-0000-0000-0000A46B0000}"/>
    <cellStyle name="Normal 51 2 6 2 4 3 2" xfId="31403" xr:uid="{00000000-0005-0000-0000-0000A56B0000}"/>
    <cellStyle name="Normal 51 2 6 2 4 4" xfId="19610" xr:uid="{00000000-0005-0000-0000-0000A66B0000}"/>
    <cellStyle name="Normal 51 2 6 2 4 5" xfId="25515" xr:uid="{00000000-0005-0000-0000-0000A76B0000}"/>
    <cellStyle name="Normal 51 2 6 2 5" xfId="2682" xr:uid="{00000000-0005-0000-0000-0000A86B0000}"/>
    <cellStyle name="Normal 51 2 6 2 5 2" xfId="14458" xr:uid="{00000000-0005-0000-0000-0000A96B0000}"/>
    <cellStyle name="Normal 51 2 6 2 5 2 2" xfId="38027" xr:uid="{00000000-0005-0000-0000-0000AA6B0000}"/>
    <cellStyle name="Normal 51 2 6 2 5 3" xfId="8570" xr:uid="{00000000-0005-0000-0000-0000AB6B0000}"/>
    <cellStyle name="Normal 51 2 6 2 5 3 2" xfId="32139" xr:uid="{00000000-0005-0000-0000-0000AC6B0000}"/>
    <cellStyle name="Normal 51 2 6 2 5 4" xfId="20346" xr:uid="{00000000-0005-0000-0000-0000AD6B0000}"/>
    <cellStyle name="Normal 51 2 6 2 5 5" xfId="26251" xr:uid="{00000000-0005-0000-0000-0000AE6B0000}"/>
    <cellStyle name="Normal 51 2 6 2 6" xfId="3418" xr:uid="{00000000-0005-0000-0000-0000AF6B0000}"/>
    <cellStyle name="Normal 51 2 6 2 6 2" xfId="15194" xr:uid="{00000000-0005-0000-0000-0000B06B0000}"/>
    <cellStyle name="Normal 51 2 6 2 6 2 2" xfId="38763" xr:uid="{00000000-0005-0000-0000-0000B16B0000}"/>
    <cellStyle name="Normal 51 2 6 2 6 3" xfId="9306" xr:uid="{00000000-0005-0000-0000-0000B26B0000}"/>
    <cellStyle name="Normal 51 2 6 2 6 3 2" xfId="32875" xr:uid="{00000000-0005-0000-0000-0000B36B0000}"/>
    <cellStyle name="Normal 51 2 6 2 6 4" xfId="21082" xr:uid="{00000000-0005-0000-0000-0000B46B0000}"/>
    <cellStyle name="Normal 51 2 6 2 6 5" xfId="26987" xr:uid="{00000000-0005-0000-0000-0000B56B0000}"/>
    <cellStyle name="Normal 51 2 6 2 7" xfId="4154" xr:uid="{00000000-0005-0000-0000-0000B66B0000}"/>
    <cellStyle name="Normal 51 2 6 2 7 2" xfId="15930" xr:uid="{00000000-0005-0000-0000-0000B76B0000}"/>
    <cellStyle name="Normal 51 2 6 2 7 2 2" xfId="39499" xr:uid="{00000000-0005-0000-0000-0000B86B0000}"/>
    <cellStyle name="Normal 51 2 6 2 7 3" xfId="10042" xr:uid="{00000000-0005-0000-0000-0000B96B0000}"/>
    <cellStyle name="Normal 51 2 6 2 7 3 2" xfId="33611" xr:uid="{00000000-0005-0000-0000-0000BA6B0000}"/>
    <cellStyle name="Normal 51 2 6 2 7 4" xfId="21818" xr:uid="{00000000-0005-0000-0000-0000BB6B0000}"/>
    <cellStyle name="Normal 51 2 6 2 7 5" xfId="27723" xr:uid="{00000000-0005-0000-0000-0000BC6B0000}"/>
    <cellStyle name="Normal 51 2 6 2 8" xfId="4890" xr:uid="{00000000-0005-0000-0000-0000BD6B0000}"/>
    <cellStyle name="Normal 51 2 6 2 8 2" xfId="16666" xr:uid="{00000000-0005-0000-0000-0000BE6B0000}"/>
    <cellStyle name="Normal 51 2 6 2 8 2 2" xfId="40235" xr:uid="{00000000-0005-0000-0000-0000BF6B0000}"/>
    <cellStyle name="Normal 51 2 6 2 8 3" xfId="10778" xr:uid="{00000000-0005-0000-0000-0000C06B0000}"/>
    <cellStyle name="Normal 51 2 6 2 8 3 2" xfId="34347" xr:uid="{00000000-0005-0000-0000-0000C16B0000}"/>
    <cellStyle name="Normal 51 2 6 2 8 4" xfId="22554" xr:uid="{00000000-0005-0000-0000-0000C26B0000}"/>
    <cellStyle name="Normal 51 2 6 2 8 5" xfId="28459" xr:uid="{00000000-0005-0000-0000-0000C36B0000}"/>
    <cellStyle name="Normal 51 2 6 2 9" xfId="5626" xr:uid="{00000000-0005-0000-0000-0000C46B0000}"/>
    <cellStyle name="Normal 51 2 6 2 9 2" xfId="17402" xr:uid="{00000000-0005-0000-0000-0000C56B0000}"/>
    <cellStyle name="Normal 51 2 6 2 9 2 2" xfId="40971" xr:uid="{00000000-0005-0000-0000-0000C66B0000}"/>
    <cellStyle name="Normal 51 2 6 2 9 3" xfId="11514" xr:uid="{00000000-0005-0000-0000-0000C76B0000}"/>
    <cellStyle name="Normal 51 2 6 2 9 3 2" xfId="35083" xr:uid="{00000000-0005-0000-0000-0000C86B0000}"/>
    <cellStyle name="Normal 51 2 6 2 9 4" xfId="23290" xr:uid="{00000000-0005-0000-0000-0000C96B0000}"/>
    <cellStyle name="Normal 51 2 6 2 9 5" xfId="29195" xr:uid="{00000000-0005-0000-0000-0000CA6B0000}"/>
    <cellStyle name="Normal 51 2 6 3" xfId="696" xr:uid="{00000000-0005-0000-0000-0000CB6B0000}"/>
    <cellStyle name="Normal 51 2 6 3 10" xfId="6610" xr:uid="{00000000-0005-0000-0000-0000CC6B0000}"/>
    <cellStyle name="Normal 51 2 6 3 10 2" xfId="30179" xr:uid="{00000000-0005-0000-0000-0000CD6B0000}"/>
    <cellStyle name="Normal 51 2 6 3 11" xfId="18386" xr:uid="{00000000-0005-0000-0000-0000CE6B0000}"/>
    <cellStyle name="Normal 51 2 6 3 12" xfId="24291" xr:uid="{00000000-0005-0000-0000-0000CF6B0000}"/>
    <cellStyle name="Normal 51 2 6 3 13" xfId="41955" xr:uid="{00000000-0005-0000-0000-0000D06B0000}"/>
    <cellStyle name="Normal 51 2 6 3 2" xfId="1457" xr:uid="{00000000-0005-0000-0000-0000D16B0000}"/>
    <cellStyle name="Normal 51 2 6 3 2 2" xfId="13234" xr:uid="{00000000-0005-0000-0000-0000D26B0000}"/>
    <cellStyle name="Normal 51 2 6 3 2 2 2" xfId="36803" xr:uid="{00000000-0005-0000-0000-0000D36B0000}"/>
    <cellStyle name="Normal 51 2 6 3 2 3" xfId="7346" xr:uid="{00000000-0005-0000-0000-0000D46B0000}"/>
    <cellStyle name="Normal 51 2 6 3 2 3 2" xfId="30915" xr:uid="{00000000-0005-0000-0000-0000D56B0000}"/>
    <cellStyle name="Normal 51 2 6 3 2 4" xfId="19122" xr:uid="{00000000-0005-0000-0000-0000D66B0000}"/>
    <cellStyle name="Normal 51 2 6 3 2 5" xfId="25027" xr:uid="{00000000-0005-0000-0000-0000D76B0000}"/>
    <cellStyle name="Normal 51 2 6 3 3" xfId="2194" xr:uid="{00000000-0005-0000-0000-0000D86B0000}"/>
    <cellStyle name="Normal 51 2 6 3 3 2" xfId="13970" xr:uid="{00000000-0005-0000-0000-0000D96B0000}"/>
    <cellStyle name="Normal 51 2 6 3 3 2 2" xfId="37539" xr:uid="{00000000-0005-0000-0000-0000DA6B0000}"/>
    <cellStyle name="Normal 51 2 6 3 3 3" xfId="8082" xr:uid="{00000000-0005-0000-0000-0000DB6B0000}"/>
    <cellStyle name="Normal 51 2 6 3 3 3 2" xfId="31651" xr:uid="{00000000-0005-0000-0000-0000DC6B0000}"/>
    <cellStyle name="Normal 51 2 6 3 3 4" xfId="19858" xr:uid="{00000000-0005-0000-0000-0000DD6B0000}"/>
    <cellStyle name="Normal 51 2 6 3 3 5" xfId="25763" xr:uid="{00000000-0005-0000-0000-0000DE6B0000}"/>
    <cellStyle name="Normal 51 2 6 3 4" xfId="2930" xr:uid="{00000000-0005-0000-0000-0000DF6B0000}"/>
    <cellStyle name="Normal 51 2 6 3 4 2" xfId="14706" xr:uid="{00000000-0005-0000-0000-0000E06B0000}"/>
    <cellStyle name="Normal 51 2 6 3 4 2 2" xfId="38275" xr:uid="{00000000-0005-0000-0000-0000E16B0000}"/>
    <cellStyle name="Normal 51 2 6 3 4 3" xfId="8818" xr:uid="{00000000-0005-0000-0000-0000E26B0000}"/>
    <cellStyle name="Normal 51 2 6 3 4 3 2" xfId="32387" xr:uid="{00000000-0005-0000-0000-0000E36B0000}"/>
    <cellStyle name="Normal 51 2 6 3 4 4" xfId="20594" xr:uid="{00000000-0005-0000-0000-0000E46B0000}"/>
    <cellStyle name="Normal 51 2 6 3 4 5" xfId="26499" xr:uid="{00000000-0005-0000-0000-0000E56B0000}"/>
    <cellStyle name="Normal 51 2 6 3 5" xfId="3666" xr:uid="{00000000-0005-0000-0000-0000E66B0000}"/>
    <cellStyle name="Normal 51 2 6 3 5 2" xfId="15442" xr:uid="{00000000-0005-0000-0000-0000E76B0000}"/>
    <cellStyle name="Normal 51 2 6 3 5 2 2" xfId="39011" xr:uid="{00000000-0005-0000-0000-0000E86B0000}"/>
    <cellStyle name="Normal 51 2 6 3 5 3" xfId="9554" xr:uid="{00000000-0005-0000-0000-0000E96B0000}"/>
    <cellStyle name="Normal 51 2 6 3 5 3 2" xfId="33123" xr:uid="{00000000-0005-0000-0000-0000EA6B0000}"/>
    <cellStyle name="Normal 51 2 6 3 5 4" xfId="21330" xr:uid="{00000000-0005-0000-0000-0000EB6B0000}"/>
    <cellStyle name="Normal 51 2 6 3 5 5" xfId="27235" xr:uid="{00000000-0005-0000-0000-0000EC6B0000}"/>
    <cellStyle name="Normal 51 2 6 3 6" xfId="4402" xr:uid="{00000000-0005-0000-0000-0000ED6B0000}"/>
    <cellStyle name="Normal 51 2 6 3 6 2" xfId="16178" xr:uid="{00000000-0005-0000-0000-0000EE6B0000}"/>
    <cellStyle name="Normal 51 2 6 3 6 2 2" xfId="39747" xr:uid="{00000000-0005-0000-0000-0000EF6B0000}"/>
    <cellStyle name="Normal 51 2 6 3 6 3" xfId="10290" xr:uid="{00000000-0005-0000-0000-0000F06B0000}"/>
    <cellStyle name="Normal 51 2 6 3 6 3 2" xfId="33859" xr:uid="{00000000-0005-0000-0000-0000F16B0000}"/>
    <cellStyle name="Normal 51 2 6 3 6 4" xfId="22066" xr:uid="{00000000-0005-0000-0000-0000F26B0000}"/>
    <cellStyle name="Normal 51 2 6 3 6 5" xfId="27971" xr:uid="{00000000-0005-0000-0000-0000F36B0000}"/>
    <cellStyle name="Normal 51 2 6 3 7" xfId="5138" xr:uid="{00000000-0005-0000-0000-0000F46B0000}"/>
    <cellStyle name="Normal 51 2 6 3 7 2" xfId="16914" xr:uid="{00000000-0005-0000-0000-0000F56B0000}"/>
    <cellStyle name="Normal 51 2 6 3 7 2 2" xfId="40483" xr:uid="{00000000-0005-0000-0000-0000F66B0000}"/>
    <cellStyle name="Normal 51 2 6 3 7 3" xfId="11026" xr:uid="{00000000-0005-0000-0000-0000F76B0000}"/>
    <cellStyle name="Normal 51 2 6 3 7 3 2" xfId="34595" xr:uid="{00000000-0005-0000-0000-0000F86B0000}"/>
    <cellStyle name="Normal 51 2 6 3 7 4" xfId="22802" xr:uid="{00000000-0005-0000-0000-0000F96B0000}"/>
    <cellStyle name="Normal 51 2 6 3 7 5" xfId="28707" xr:uid="{00000000-0005-0000-0000-0000FA6B0000}"/>
    <cellStyle name="Normal 51 2 6 3 8" xfId="5874" xr:uid="{00000000-0005-0000-0000-0000FB6B0000}"/>
    <cellStyle name="Normal 51 2 6 3 8 2" xfId="17650" xr:uid="{00000000-0005-0000-0000-0000FC6B0000}"/>
    <cellStyle name="Normal 51 2 6 3 8 2 2" xfId="41219" xr:uid="{00000000-0005-0000-0000-0000FD6B0000}"/>
    <cellStyle name="Normal 51 2 6 3 8 3" xfId="11762" xr:uid="{00000000-0005-0000-0000-0000FE6B0000}"/>
    <cellStyle name="Normal 51 2 6 3 8 3 2" xfId="35331" xr:uid="{00000000-0005-0000-0000-0000FF6B0000}"/>
    <cellStyle name="Normal 51 2 6 3 8 4" xfId="23538" xr:uid="{00000000-0005-0000-0000-0000006C0000}"/>
    <cellStyle name="Normal 51 2 6 3 8 5" xfId="29443" xr:uid="{00000000-0005-0000-0000-0000016C0000}"/>
    <cellStyle name="Normal 51 2 6 3 9" xfId="12498" xr:uid="{00000000-0005-0000-0000-0000026C0000}"/>
    <cellStyle name="Normal 51 2 6 3 9 2" xfId="36067" xr:uid="{00000000-0005-0000-0000-0000036C0000}"/>
    <cellStyle name="Normal 51 2 6 4" xfId="597" xr:uid="{00000000-0005-0000-0000-0000046C0000}"/>
    <cellStyle name="Normal 51 2 6 4 10" xfId="6511" xr:uid="{00000000-0005-0000-0000-0000056C0000}"/>
    <cellStyle name="Normal 51 2 6 4 10 2" xfId="30080" xr:uid="{00000000-0005-0000-0000-0000066C0000}"/>
    <cellStyle name="Normal 51 2 6 4 11" xfId="18287" xr:uid="{00000000-0005-0000-0000-0000076C0000}"/>
    <cellStyle name="Normal 51 2 6 4 12" xfId="24192" xr:uid="{00000000-0005-0000-0000-0000086C0000}"/>
    <cellStyle name="Normal 51 2 6 4 13" xfId="41856" xr:uid="{00000000-0005-0000-0000-0000096C0000}"/>
    <cellStyle name="Normal 51 2 6 4 2" xfId="1358" xr:uid="{00000000-0005-0000-0000-00000A6C0000}"/>
    <cellStyle name="Normal 51 2 6 4 2 2" xfId="13135" xr:uid="{00000000-0005-0000-0000-00000B6C0000}"/>
    <cellStyle name="Normal 51 2 6 4 2 2 2" xfId="36704" xr:uid="{00000000-0005-0000-0000-00000C6C0000}"/>
    <cellStyle name="Normal 51 2 6 4 2 3" xfId="7247" xr:uid="{00000000-0005-0000-0000-00000D6C0000}"/>
    <cellStyle name="Normal 51 2 6 4 2 3 2" xfId="30816" xr:uid="{00000000-0005-0000-0000-00000E6C0000}"/>
    <cellStyle name="Normal 51 2 6 4 2 4" xfId="19023" xr:uid="{00000000-0005-0000-0000-00000F6C0000}"/>
    <cellStyle name="Normal 51 2 6 4 2 5" xfId="24928" xr:uid="{00000000-0005-0000-0000-0000106C0000}"/>
    <cellStyle name="Normal 51 2 6 4 3" xfId="2095" xr:uid="{00000000-0005-0000-0000-0000116C0000}"/>
    <cellStyle name="Normal 51 2 6 4 3 2" xfId="13871" xr:uid="{00000000-0005-0000-0000-0000126C0000}"/>
    <cellStyle name="Normal 51 2 6 4 3 2 2" xfId="37440" xr:uid="{00000000-0005-0000-0000-0000136C0000}"/>
    <cellStyle name="Normal 51 2 6 4 3 3" xfId="7983" xr:uid="{00000000-0005-0000-0000-0000146C0000}"/>
    <cellStyle name="Normal 51 2 6 4 3 3 2" xfId="31552" xr:uid="{00000000-0005-0000-0000-0000156C0000}"/>
    <cellStyle name="Normal 51 2 6 4 3 4" xfId="19759" xr:uid="{00000000-0005-0000-0000-0000166C0000}"/>
    <cellStyle name="Normal 51 2 6 4 3 5" xfId="25664" xr:uid="{00000000-0005-0000-0000-0000176C0000}"/>
    <cellStyle name="Normal 51 2 6 4 4" xfId="2831" xr:uid="{00000000-0005-0000-0000-0000186C0000}"/>
    <cellStyle name="Normal 51 2 6 4 4 2" xfId="14607" xr:uid="{00000000-0005-0000-0000-0000196C0000}"/>
    <cellStyle name="Normal 51 2 6 4 4 2 2" xfId="38176" xr:uid="{00000000-0005-0000-0000-00001A6C0000}"/>
    <cellStyle name="Normal 51 2 6 4 4 3" xfId="8719" xr:uid="{00000000-0005-0000-0000-00001B6C0000}"/>
    <cellStyle name="Normal 51 2 6 4 4 3 2" xfId="32288" xr:uid="{00000000-0005-0000-0000-00001C6C0000}"/>
    <cellStyle name="Normal 51 2 6 4 4 4" xfId="20495" xr:uid="{00000000-0005-0000-0000-00001D6C0000}"/>
    <cellStyle name="Normal 51 2 6 4 4 5" xfId="26400" xr:uid="{00000000-0005-0000-0000-00001E6C0000}"/>
    <cellStyle name="Normal 51 2 6 4 5" xfId="3567" xr:uid="{00000000-0005-0000-0000-00001F6C0000}"/>
    <cellStyle name="Normal 51 2 6 4 5 2" xfId="15343" xr:uid="{00000000-0005-0000-0000-0000206C0000}"/>
    <cellStyle name="Normal 51 2 6 4 5 2 2" xfId="38912" xr:uid="{00000000-0005-0000-0000-0000216C0000}"/>
    <cellStyle name="Normal 51 2 6 4 5 3" xfId="9455" xr:uid="{00000000-0005-0000-0000-0000226C0000}"/>
    <cellStyle name="Normal 51 2 6 4 5 3 2" xfId="33024" xr:uid="{00000000-0005-0000-0000-0000236C0000}"/>
    <cellStyle name="Normal 51 2 6 4 5 4" xfId="21231" xr:uid="{00000000-0005-0000-0000-0000246C0000}"/>
    <cellStyle name="Normal 51 2 6 4 5 5" xfId="27136" xr:uid="{00000000-0005-0000-0000-0000256C0000}"/>
    <cellStyle name="Normal 51 2 6 4 6" xfId="4303" xr:uid="{00000000-0005-0000-0000-0000266C0000}"/>
    <cellStyle name="Normal 51 2 6 4 6 2" xfId="16079" xr:uid="{00000000-0005-0000-0000-0000276C0000}"/>
    <cellStyle name="Normal 51 2 6 4 6 2 2" xfId="39648" xr:uid="{00000000-0005-0000-0000-0000286C0000}"/>
    <cellStyle name="Normal 51 2 6 4 6 3" xfId="10191" xr:uid="{00000000-0005-0000-0000-0000296C0000}"/>
    <cellStyle name="Normal 51 2 6 4 6 3 2" xfId="33760" xr:uid="{00000000-0005-0000-0000-00002A6C0000}"/>
    <cellStyle name="Normal 51 2 6 4 6 4" xfId="21967" xr:uid="{00000000-0005-0000-0000-00002B6C0000}"/>
    <cellStyle name="Normal 51 2 6 4 6 5" xfId="27872" xr:uid="{00000000-0005-0000-0000-00002C6C0000}"/>
    <cellStyle name="Normal 51 2 6 4 7" xfId="5039" xr:uid="{00000000-0005-0000-0000-00002D6C0000}"/>
    <cellStyle name="Normal 51 2 6 4 7 2" xfId="16815" xr:uid="{00000000-0005-0000-0000-00002E6C0000}"/>
    <cellStyle name="Normal 51 2 6 4 7 2 2" xfId="40384" xr:uid="{00000000-0005-0000-0000-00002F6C0000}"/>
    <cellStyle name="Normal 51 2 6 4 7 3" xfId="10927" xr:uid="{00000000-0005-0000-0000-0000306C0000}"/>
    <cellStyle name="Normal 51 2 6 4 7 3 2" xfId="34496" xr:uid="{00000000-0005-0000-0000-0000316C0000}"/>
    <cellStyle name="Normal 51 2 6 4 7 4" xfId="22703" xr:uid="{00000000-0005-0000-0000-0000326C0000}"/>
    <cellStyle name="Normal 51 2 6 4 7 5" xfId="28608" xr:uid="{00000000-0005-0000-0000-0000336C0000}"/>
    <cellStyle name="Normal 51 2 6 4 8" xfId="5775" xr:uid="{00000000-0005-0000-0000-0000346C0000}"/>
    <cellStyle name="Normal 51 2 6 4 8 2" xfId="17551" xr:uid="{00000000-0005-0000-0000-0000356C0000}"/>
    <cellStyle name="Normal 51 2 6 4 8 2 2" xfId="41120" xr:uid="{00000000-0005-0000-0000-0000366C0000}"/>
    <cellStyle name="Normal 51 2 6 4 8 3" xfId="11663" xr:uid="{00000000-0005-0000-0000-0000376C0000}"/>
    <cellStyle name="Normal 51 2 6 4 8 3 2" xfId="35232" xr:uid="{00000000-0005-0000-0000-0000386C0000}"/>
    <cellStyle name="Normal 51 2 6 4 8 4" xfId="23439" xr:uid="{00000000-0005-0000-0000-0000396C0000}"/>
    <cellStyle name="Normal 51 2 6 4 8 5" xfId="29344" xr:uid="{00000000-0005-0000-0000-00003A6C0000}"/>
    <cellStyle name="Normal 51 2 6 4 9" xfId="12399" xr:uid="{00000000-0005-0000-0000-00003B6C0000}"/>
    <cellStyle name="Normal 51 2 6 4 9 2" xfId="35968" xr:uid="{00000000-0005-0000-0000-00003C6C0000}"/>
    <cellStyle name="Normal 51 2 6 5" xfId="1013" xr:uid="{00000000-0005-0000-0000-00003D6C0000}"/>
    <cellStyle name="Normal 51 2 6 5 2" xfId="12792" xr:uid="{00000000-0005-0000-0000-00003E6C0000}"/>
    <cellStyle name="Normal 51 2 6 5 2 2" xfId="36361" xr:uid="{00000000-0005-0000-0000-00003F6C0000}"/>
    <cellStyle name="Normal 51 2 6 5 3" xfId="6904" xr:uid="{00000000-0005-0000-0000-0000406C0000}"/>
    <cellStyle name="Normal 51 2 6 5 3 2" xfId="30473" xr:uid="{00000000-0005-0000-0000-0000416C0000}"/>
    <cellStyle name="Normal 51 2 6 5 4" xfId="18680" xr:uid="{00000000-0005-0000-0000-0000426C0000}"/>
    <cellStyle name="Normal 51 2 6 5 5" xfId="24585" xr:uid="{00000000-0005-0000-0000-0000436C0000}"/>
    <cellStyle name="Normal 51 2 6 6" xfId="1752" xr:uid="{00000000-0005-0000-0000-0000446C0000}"/>
    <cellStyle name="Normal 51 2 6 6 2" xfId="13528" xr:uid="{00000000-0005-0000-0000-0000456C0000}"/>
    <cellStyle name="Normal 51 2 6 6 2 2" xfId="37097" xr:uid="{00000000-0005-0000-0000-0000466C0000}"/>
    <cellStyle name="Normal 51 2 6 6 3" xfId="7640" xr:uid="{00000000-0005-0000-0000-0000476C0000}"/>
    <cellStyle name="Normal 51 2 6 6 3 2" xfId="31209" xr:uid="{00000000-0005-0000-0000-0000486C0000}"/>
    <cellStyle name="Normal 51 2 6 6 4" xfId="19416" xr:uid="{00000000-0005-0000-0000-0000496C0000}"/>
    <cellStyle name="Normal 51 2 6 6 5" xfId="25321" xr:uid="{00000000-0005-0000-0000-00004A6C0000}"/>
    <cellStyle name="Normal 51 2 6 7" xfId="2488" xr:uid="{00000000-0005-0000-0000-00004B6C0000}"/>
    <cellStyle name="Normal 51 2 6 7 2" xfId="14264" xr:uid="{00000000-0005-0000-0000-00004C6C0000}"/>
    <cellStyle name="Normal 51 2 6 7 2 2" xfId="37833" xr:uid="{00000000-0005-0000-0000-00004D6C0000}"/>
    <cellStyle name="Normal 51 2 6 7 3" xfId="8376" xr:uid="{00000000-0005-0000-0000-00004E6C0000}"/>
    <cellStyle name="Normal 51 2 6 7 3 2" xfId="31945" xr:uid="{00000000-0005-0000-0000-00004F6C0000}"/>
    <cellStyle name="Normal 51 2 6 7 4" xfId="20152" xr:uid="{00000000-0005-0000-0000-0000506C0000}"/>
    <cellStyle name="Normal 51 2 6 7 5" xfId="26057" xr:uid="{00000000-0005-0000-0000-0000516C0000}"/>
    <cellStyle name="Normal 51 2 6 8" xfId="3224" xr:uid="{00000000-0005-0000-0000-0000526C0000}"/>
    <cellStyle name="Normal 51 2 6 8 2" xfId="15000" xr:uid="{00000000-0005-0000-0000-0000536C0000}"/>
    <cellStyle name="Normal 51 2 6 8 2 2" xfId="38569" xr:uid="{00000000-0005-0000-0000-0000546C0000}"/>
    <cellStyle name="Normal 51 2 6 8 3" xfId="9112" xr:uid="{00000000-0005-0000-0000-0000556C0000}"/>
    <cellStyle name="Normal 51 2 6 8 3 2" xfId="32681" xr:uid="{00000000-0005-0000-0000-0000566C0000}"/>
    <cellStyle name="Normal 51 2 6 8 4" xfId="20888" xr:uid="{00000000-0005-0000-0000-0000576C0000}"/>
    <cellStyle name="Normal 51 2 6 8 5" xfId="26793" xr:uid="{00000000-0005-0000-0000-0000586C0000}"/>
    <cellStyle name="Normal 51 2 6 9" xfId="3960" xr:uid="{00000000-0005-0000-0000-0000596C0000}"/>
    <cellStyle name="Normal 51 2 6 9 2" xfId="15736" xr:uid="{00000000-0005-0000-0000-00005A6C0000}"/>
    <cellStyle name="Normal 51 2 6 9 2 2" xfId="39305" xr:uid="{00000000-0005-0000-0000-00005B6C0000}"/>
    <cellStyle name="Normal 51 2 6 9 3" xfId="9848" xr:uid="{00000000-0005-0000-0000-00005C6C0000}"/>
    <cellStyle name="Normal 51 2 6 9 3 2" xfId="33417" xr:uid="{00000000-0005-0000-0000-00005D6C0000}"/>
    <cellStyle name="Normal 51 2 6 9 4" xfId="21624" xr:uid="{00000000-0005-0000-0000-00005E6C0000}"/>
    <cellStyle name="Normal 51 2 6 9 5" xfId="27529" xr:uid="{00000000-0005-0000-0000-00005F6C0000}"/>
    <cellStyle name="Normal 51 2 7" xfId="423" xr:uid="{00000000-0005-0000-0000-0000606C0000}"/>
    <cellStyle name="Normal 51 2 7 10" xfId="12227" xr:uid="{00000000-0005-0000-0000-0000616C0000}"/>
    <cellStyle name="Normal 51 2 7 10 2" xfId="35796" xr:uid="{00000000-0005-0000-0000-0000626C0000}"/>
    <cellStyle name="Normal 51 2 7 11" xfId="6339" xr:uid="{00000000-0005-0000-0000-0000636C0000}"/>
    <cellStyle name="Normal 51 2 7 11 2" xfId="29908" xr:uid="{00000000-0005-0000-0000-0000646C0000}"/>
    <cellStyle name="Normal 51 2 7 12" xfId="18115" xr:uid="{00000000-0005-0000-0000-0000656C0000}"/>
    <cellStyle name="Normal 51 2 7 13" xfId="24020" xr:uid="{00000000-0005-0000-0000-0000666C0000}"/>
    <cellStyle name="Normal 51 2 7 14" xfId="41684" xr:uid="{00000000-0005-0000-0000-0000676C0000}"/>
    <cellStyle name="Normal 51 2 7 2" xfId="868" xr:uid="{00000000-0005-0000-0000-0000686C0000}"/>
    <cellStyle name="Normal 51 2 7 2 10" xfId="6781" xr:uid="{00000000-0005-0000-0000-0000696C0000}"/>
    <cellStyle name="Normal 51 2 7 2 10 2" xfId="30350" xr:uid="{00000000-0005-0000-0000-00006A6C0000}"/>
    <cellStyle name="Normal 51 2 7 2 11" xfId="18557" xr:uid="{00000000-0005-0000-0000-00006B6C0000}"/>
    <cellStyle name="Normal 51 2 7 2 12" xfId="24462" xr:uid="{00000000-0005-0000-0000-00006C6C0000}"/>
    <cellStyle name="Normal 51 2 7 2 13" xfId="42126" xr:uid="{00000000-0005-0000-0000-00006D6C0000}"/>
    <cellStyle name="Normal 51 2 7 2 2" xfId="1628" xr:uid="{00000000-0005-0000-0000-00006E6C0000}"/>
    <cellStyle name="Normal 51 2 7 2 2 2" xfId="13405" xr:uid="{00000000-0005-0000-0000-00006F6C0000}"/>
    <cellStyle name="Normal 51 2 7 2 2 2 2" xfId="36974" xr:uid="{00000000-0005-0000-0000-0000706C0000}"/>
    <cellStyle name="Normal 51 2 7 2 2 3" xfId="7517" xr:uid="{00000000-0005-0000-0000-0000716C0000}"/>
    <cellStyle name="Normal 51 2 7 2 2 3 2" xfId="31086" xr:uid="{00000000-0005-0000-0000-0000726C0000}"/>
    <cellStyle name="Normal 51 2 7 2 2 4" xfId="19293" xr:uid="{00000000-0005-0000-0000-0000736C0000}"/>
    <cellStyle name="Normal 51 2 7 2 2 5" xfId="25198" xr:uid="{00000000-0005-0000-0000-0000746C0000}"/>
    <cellStyle name="Normal 51 2 7 2 3" xfId="2365" xr:uid="{00000000-0005-0000-0000-0000756C0000}"/>
    <cellStyle name="Normal 51 2 7 2 3 2" xfId="14141" xr:uid="{00000000-0005-0000-0000-0000766C0000}"/>
    <cellStyle name="Normal 51 2 7 2 3 2 2" xfId="37710" xr:uid="{00000000-0005-0000-0000-0000776C0000}"/>
    <cellStyle name="Normal 51 2 7 2 3 3" xfId="8253" xr:uid="{00000000-0005-0000-0000-0000786C0000}"/>
    <cellStyle name="Normal 51 2 7 2 3 3 2" xfId="31822" xr:uid="{00000000-0005-0000-0000-0000796C0000}"/>
    <cellStyle name="Normal 51 2 7 2 3 4" xfId="20029" xr:uid="{00000000-0005-0000-0000-00007A6C0000}"/>
    <cellStyle name="Normal 51 2 7 2 3 5" xfId="25934" xr:uid="{00000000-0005-0000-0000-00007B6C0000}"/>
    <cellStyle name="Normal 51 2 7 2 4" xfId="3101" xr:uid="{00000000-0005-0000-0000-00007C6C0000}"/>
    <cellStyle name="Normal 51 2 7 2 4 2" xfId="14877" xr:uid="{00000000-0005-0000-0000-00007D6C0000}"/>
    <cellStyle name="Normal 51 2 7 2 4 2 2" xfId="38446" xr:uid="{00000000-0005-0000-0000-00007E6C0000}"/>
    <cellStyle name="Normal 51 2 7 2 4 3" xfId="8989" xr:uid="{00000000-0005-0000-0000-00007F6C0000}"/>
    <cellStyle name="Normal 51 2 7 2 4 3 2" xfId="32558" xr:uid="{00000000-0005-0000-0000-0000806C0000}"/>
    <cellStyle name="Normal 51 2 7 2 4 4" xfId="20765" xr:uid="{00000000-0005-0000-0000-0000816C0000}"/>
    <cellStyle name="Normal 51 2 7 2 4 5" xfId="26670" xr:uid="{00000000-0005-0000-0000-0000826C0000}"/>
    <cellStyle name="Normal 51 2 7 2 5" xfId="3837" xr:uid="{00000000-0005-0000-0000-0000836C0000}"/>
    <cellStyle name="Normal 51 2 7 2 5 2" xfId="15613" xr:uid="{00000000-0005-0000-0000-0000846C0000}"/>
    <cellStyle name="Normal 51 2 7 2 5 2 2" xfId="39182" xr:uid="{00000000-0005-0000-0000-0000856C0000}"/>
    <cellStyle name="Normal 51 2 7 2 5 3" xfId="9725" xr:uid="{00000000-0005-0000-0000-0000866C0000}"/>
    <cellStyle name="Normal 51 2 7 2 5 3 2" xfId="33294" xr:uid="{00000000-0005-0000-0000-0000876C0000}"/>
    <cellStyle name="Normal 51 2 7 2 5 4" xfId="21501" xr:uid="{00000000-0005-0000-0000-0000886C0000}"/>
    <cellStyle name="Normal 51 2 7 2 5 5" xfId="27406" xr:uid="{00000000-0005-0000-0000-0000896C0000}"/>
    <cellStyle name="Normal 51 2 7 2 6" xfId="4573" xr:uid="{00000000-0005-0000-0000-00008A6C0000}"/>
    <cellStyle name="Normal 51 2 7 2 6 2" xfId="16349" xr:uid="{00000000-0005-0000-0000-00008B6C0000}"/>
    <cellStyle name="Normal 51 2 7 2 6 2 2" xfId="39918" xr:uid="{00000000-0005-0000-0000-00008C6C0000}"/>
    <cellStyle name="Normal 51 2 7 2 6 3" xfId="10461" xr:uid="{00000000-0005-0000-0000-00008D6C0000}"/>
    <cellStyle name="Normal 51 2 7 2 6 3 2" xfId="34030" xr:uid="{00000000-0005-0000-0000-00008E6C0000}"/>
    <cellStyle name="Normal 51 2 7 2 6 4" xfId="22237" xr:uid="{00000000-0005-0000-0000-00008F6C0000}"/>
    <cellStyle name="Normal 51 2 7 2 6 5" xfId="28142" xr:uid="{00000000-0005-0000-0000-0000906C0000}"/>
    <cellStyle name="Normal 51 2 7 2 7" xfId="5309" xr:uid="{00000000-0005-0000-0000-0000916C0000}"/>
    <cellStyle name="Normal 51 2 7 2 7 2" xfId="17085" xr:uid="{00000000-0005-0000-0000-0000926C0000}"/>
    <cellStyle name="Normal 51 2 7 2 7 2 2" xfId="40654" xr:uid="{00000000-0005-0000-0000-0000936C0000}"/>
    <cellStyle name="Normal 51 2 7 2 7 3" xfId="11197" xr:uid="{00000000-0005-0000-0000-0000946C0000}"/>
    <cellStyle name="Normal 51 2 7 2 7 3 2" xfId="34766" xr:uid="{00000000-0005-0000-0000-0000956C0000}"/>
    <cellStyle name="Normal 51 2 7 2 7 4" xfId="22973" xr:uid="{00000000-0005-0000-0000-0000966C0000}"/>
    <cellStyle name="Normal 51 2 7 2 7 5" xfId="28878" xr:uid="{00000000-0005-0000-0000-0000976C0000}"/>
    <cellStyle name="Normal 51 2 7 2 8" xfId="6045" xr:uid="{00000000-0005-0000-0000-0000986C0000}"/>
    <cellStyle name="Normal 51 2 7 2 8 2" xfId="17821" xr:uid="{00000000-0005-0000-0000-0000996C0000}"/>
    <cellStyle name="Normal 51 2 7 2 8 2 2" xfId="41390" xr:uid="{00000000-0005-0000-0000-00009A6C0000}"/>
    <cellStyle name="Normal 51 2 7 2 8 3" xfId="11933" xr:uid="{00000000-0005-0000-0000-00009B6C0000}"/>
    <cellStyle name="Normal 51 2 7 2 8 3 2" xfId="35502" xr:uid="{00000000-0005-0000-0000-00009C6C0000}"/>
    <cellStyle name="Normal 51 2 7 2 8 4" xfId="23709" xr:uid="{00000000-0005-0000-0000-00009D6C0000}"/>
    <cellStyle name="Normal 51 2 7 2 8 5" xfId="29614" xr:uid="{00000000-0005-0000-0000-00009E6C0000}"/>
    <cellStyle name="Normal 51 2 7 2 9" xfId="12669" xr:uid="{00000000-0005-0000-0000-00009F6C0000}"/>
    <cellStyle name="Normal 51 2 7 2 9 2" xfId="36238" xr:uid="{00000000-0005-0000-0000-0000A06C0000}"/>
    <cellStyle name="Normal 51 2 7 3" xfId="1185" xr:uid="{00000000-0005-0000-0000-0000A16C0000}"/>
    <cellStyle name="Normal 51 2 7 3 2" xfId="12963" xr:uid="{00000000-0005-0000-0000-0000A26C0000}"/>
    <cellStyle name="Normal 51 2 7 3 2 2" xfId="36532" xr:uid="{00000000-0005-0000-0000-0000A36C0000}"/>
    <cellStyle name="Normal 51 2 7 3 3" xfId="7075" xr:uid="{00000000-0005-0000-0000-0000A46C0000}"/>
    <cellStyle name="Normal 51 2 7 3 3 2" xfId="30644" xr:uid="{00000000-0005-0000-0000-0000A56C0000}"/>
    <cellStyle name="Normal 51 2 7 3 4" xfId="18851" xr:uid="{00000000-0005-0000-0000-0000A66C0000}"/>
    <cellStyle name="Normal 51 2 7 3 5" xfId="24756" xr:uid="{00000000-0005-0000-0000-0000A76C0000}"/>
    <cellStyle name="Normal 51 2 7 4" xfId="1923" xr:uid="{00000000-0005-0000-0000-0000A86C0000}"/>
    <cellStyle name="Normal 51 2 7 4 2" xfId="13699" xr:uid="{00000000-0005-0000-0000-0000A96C0000}"/>
    <cellStyle name="Normal 51 2 7 4 2 2" xfId="37268" xr:uid="{00000000-0005-0000-0000-0000AA6C0000}"/>
    <cellStyle name="Normal 51 2 7 4 3" xfId="7811" xr:uid="{00000000-0005-0000-0000-0000AB6C0000}"/>
    <cellStyle name="Normal 51 2 7 4 3 2" xfId="31380" xr:uid="{00000000-0005-0000-0000-0000AC6C0000}"/>
    <cellStyle name="Normal 51 2 7 4 4" xfId="19587" xr:uid="{00000000-0005-0000-0000-0000AD6C0000}"/>
    <cellStyle name="Normal 51 2 7 4 5" xfId="25492" xr:uid="{00000000-0005-0000-0000-0000AE6C0000}"/>
    <cellStyle name="Normal 51 2 7 5" xfId="2659" xr:uid="{00000000-0005-0000-0000-0000AF6C0000}"/>
    <cellStyle name="Normal 51 2 7 5 2" xfId="14435" xr:uid="{00000000-0005-0000-0000-0000B06C0000}"/>
    <cellStyle name="Normal 51 2 7 5 2 2" xfId="38004" xr:uid="{00000000-0005-0000-0000-0000B16C0000}"/>
    <cellStyle name="Normal 51 2 7 5 3" xfId="8547" xr:uid="{00000000-0005-0000-0000-0000B26C0000}"/>
    <cellStyle name="Normal 51 2 7 5 3 2" xfId="32116" xr:uid="{00000000-0005-0000-0000-0000B36C0000}"/>
    <cellStyle name="Normal 51 2 7 5 4" xfId="20323" xr:uid="{00000000-0005-0000-0000-0000B46C0000}"/>
    <cellStyle name="Normal 51 2 7 5 5" xfId="26228" xr:uid="{00000000-0005-0000-0000-0000B56C0000}"/>
    <cellStyle name="Normal 51 2 7 6" xfId="3395" xr:uid="{00000000-0005-0000-0000-0000B66C0000}"/>
    <cellStyle name="Normal 51 2 7 6 2" xfId="15171" xr:uid="{00000000-0005-0000-0000-0000B76C0000}"/>
    <cellStyle name="Normal 51 2 7 6 2 2" xfId="38740" xr:uid="{00000000-0005-0000-0000-0000B86C0000}"/>
    <cellStyle name="Normal 51 2 7 6 3" xfId="9283" xr:uid="{00000000-0005-0000-0000-0000B96C0000}"/>
    <cellStyle name="Normal 51 2 7 6 3 2" xfId="32852" xr:uid="{00000000-0005-0000-0000-0000BA6C0000}"/>
    <cellStyle name="Normal 51 2 7 6 4" xfId="21059" xr:uid="{00000000-0005-0000-0000-0000BB6C0000}"/>
    <cellStyle name="Normal 51 2 7 6 5" xfId="26964" xr:uid="{00000000-0005-0000-0000-0000BC6C0000}"/>
    <cellStyle name="Normal 51 2 7 7" xfId="4131" xr:uid="{00000000-0005-0000-0000-0000BD6C0000}"/>
    <cellStyle name="Normal 51 2 7 7 2" xfId="15907" xr:uid="{00000000-0005-0000-0000-0000BE6C0000}"/>
    <cellStyle name="Normal 51 2 7 7 2 2" xfId="39476" xr:uid="{00000000-0005-0000-0000-0000BF6C0000}"/>
    <cellStyle name="Normal 51 2 7 7 3" xfId="10019" xr:uid="{00000000-0005-0000-0000-0000C06C0000}"/>
    <cellStyle name="Normal 51 2 7 7 3 2" xfId="33588" xr:uid="{00000000-0005-0000-0000-0000C16C0000}"/>
    <cellStyle name="Normal 51 2 7 7 4" xfId="21795" xr:uid="{00000000-0005-0000-0000-0000C26C0000}"/>
    <cellStyle name="Normal 51 2 7 7 5" xfId="27700" xr:uid="{00000000-0005-0000-0000-0000C36C0000}"/>
    <cellStyle name="Normal 51 2 7 8" xfId="4867" xr:uid="{00000000-0005-0000-0000-0000C46C0000}"/>
    <cellStyle name="Normal 51 2 7 8 2" xfId="16643" xr:uid="{00000000-0005-0000-0000-0000C56C0000}"/>
    <cellStyle name="Normal 51 2 7 8 2 2" xfId="40212" xr:uid="{00000000-0005-0000-0000-0000C66C0000}"/>
    <cellStyle name="Normal 51 2 7 8 3" xfId="10755" xr:uid="{00000000-0005-0000-0000-0000C76C0000}"/>
    <cellStyle name="Normal 51 2 7 8 3 2" xfId="34324" xr:uid="{00000000-0005-0000-0000-0000C86C0000}"/>
    <cellStyle name="Normal 51 2 7 8 4" xfId="22531" xr:uid="{00000000-0005-0000-0000-0000C96C0000}"/>
    <cellStyle name="Normal 51 2 7 8 5" xfId="28436" xr:uid="{00000000-0005-0000-0000-0000CA6C0000}"/>
    <cellStyle name="Normal 51 2 7 9" xfId="5603" xr:uid="{00000000-0005-0000-0000-0000CB6C0000}"/>
    <cellStyle name="Normal 51 2 7 9 2" xfId="17379" xr:uid="{00000000-0005-0000-0000-0000CC6C0000}"/>
    <cellStyle name="Normal 51 2 7 9 2 2" xfId="40948" xr:uid="{00000000-0005-0000-0000-0000CD6C0000}"/>
    <cellStyle name="Normal 51 2 7 9 3" xfId="11491" xr:uid="{00000000-0005-0000-0000-0000CE6C0000}"/>
    <cellStyle name="Normal 51 2 7 9 3 2" xfId="35060" xr:uid="{00000000-0005-0000-0000-0000CF6C0000}"/>
    <cellStyle name="Normal 51 2 7 9 4" xfId="23267" xr:uid="{00000000-0005-0000-0000-0000D06C0000}"/>
    <cellStyle name="Normal 51 2 7 9 5" xfId="29172" xr:uid="{00000000-0005-0000-0000-0000D16C0000}"/>
    <cellStyle name="Normal 51 2 8" xfId="648" xr:uid="{00000000-0005-0000-0000-0000D26C0000}"/>
    <cellStyle name="Normal 51 2 8 10" xfId="6562" xr:uid="{00000000-0005-0000-0000-0000D36C0000}"/>
    <cellStyle name="Normal 51 2 8 10 2" xfId="30131" xr:uid="{00000000-0005-0000-0000-0000D46C0000}"/>
    <cellStyle name="Normal 51 2 8 11" xfId="18338" xr:uid="{00000000-0005-0000-0000-0000D56C0000}"/>
    <cellStyle name="Normal 51 2 8 12" xfId="24243" xr:uid="{00000000-0005-0000-0000-0000D66C0000}"/>
    <cellStyle name="Normal 51 2 8 13" xfId="41907" xr:uid="{00000000-0005-0000-0000-0000D76C0000}"/>
    <cellStyle name="Normal 51 2 8 2" xfId="1409" xr:uid="{00000000-0005-0000-0000-0000D86C0000}"/>
    <cellStyle name="Normal 51 2 8 2 2" xfId="13186" xr:uid="{00000000-0005-0000-0000-0000D96C0000}"/>
    <cellStyle name="Normal 51 2 8 2 2 2" xfId="36755" xr:uid="{00000000-0005-0000-0000-0000DA6C0000}"/>
    <cellStyle name="Normal 51 2 8 2 3" xfId="7298" xr:uid="{00000000-0005-0000-0000-0000DB6C0000}"/>
    <cellStyle name="Normal 51 2 8 2 3 2" xfId="30867" xr:uid="{00000000-0005-0000-0000-0000DC6C0000}"/>
    <cellStyle name="Normal 51 2 8 2 4" xfId="19074" xr:uid="{00000000-0005-0000-0000-0000DD6C0000}"/>
    <cellStyle name="Normal 51 2 8 2 5" xfId="24979" xr:uid="{00000000-0005-0000-0000-0000DE6C0000}"/>
    <cellStyle name="Normal 51 2 8 3" xfId="2146" xr:uid="{00000000-0005-0000-0000-0000DF6C0000}"/>
    <cellStyle name="Normal 51 2 8 3 2" xfId="13922" xr:uid="{00000000-0005-0000-0000-0000E06C0000}"/>
    <cellStyle name="Normal 51 2 8 3 2 2" xfId="37491" xr:uid="{00000000-0005-0000-0000-0000E16C0000}"/>
    <cellStyle name="Normal 51 2 8 3 3" xfId="8034" xr:uid="{00000000-0005-0000-0000-0000E26C0000}"/>
    <cellStyle name="Normal 51 2 8 3 3 2" xfId="31603" xr:uid="{00000000-0005-0000-0000-0000E36C0000}"/>
    <cellStyle name="Normal 51 2 8 3 4" xfId="19810" xr:uid="{00000000-0005-0000-0000-0000E46C0000}"/>
    <cellStyle name="Normal 51 2 8 3 5" xfId="25715" xr:uid="{00000000-0005-0000-0000-0000E56C0000}"/>
    <cellStyle name="Normal 51 2 8 4" xfId="2882" xr:uid="{00000000-0005-0000-0000-0000E66C0000}"/>
    <cellStyle name="Normal 51 2 8 4 2" xfId="14658" xr:uid="{00000000-0005-0000-0000-0000E76C0000}"/>
    <cellStyle name="Normal 51 2 8 4 2 2" xfId="38227" xr:uid="{00000000-0005-0000-0000-0000E86C0000}"/>
    <cellStyle name="Normal 51 2 8 4 3" xfId="8770" xr:uid="{00000000-0005-0000-0000-0000E96C0000}"/>
    <cellStyle name="Normal 51 2 8 4 3 2" xfId="32339" xr:uid="{00000000-0005-0000-0000-0000EA6C0000}"/>
    <cellStyle name="Normal 51 2 8 4 4" xfId="20546" xr:uid="{00000000-0005-0000-0000-0000EB6C0000}"/>
    <cellStyle name="Normal 51 2 8 4 5" xfId="26451" xr:uid="{00000000-0005-0000-0000-0000EC6C0000}"/>
    <cellStyle name="Normal 51 2 8 5" xfId="3618" xr:uid="{00000000-0005-0000-0000-0000ED6C0000}"/>
    <cellStyle name="Normal 51 2 8 5 2" xfId="15394" xr:uid="{00000000-0005-0000-0000-0000EE6C0000}"/>
    <cellStyle name="Normal 51 2 8 5 2 2" xfId="38963" xr:uid="{00000000-0005-0000-0000-0000EF6C0000}"/>
    <cellStyle name="Normal 51 2 8 5 3" xfId="9506" xr:uid="{00000000-0005-0000-0000-0000F06C0000}"/>
    <cellStyle name="Normal 51 2 8 5 3 2" xfId="33075" xr:uid="{00000000-0005-0000-0000-0000F16C0000}"/>
    <cellStyle name="Normal 51 2 8 5 4" xfId="21282" xr:uid="{00000000-0005-0000-0000-0000F26C0000}"/>
    <cellStyle name="Normal 51 2 8 5 5" xfId="27187" xr:uid="{00000000-0005-0000-0000-0000F36C0000}"/>
    <cellStyle name="Normal 51 2 8 6" xfId="4354" xr:uid="{00000000-0005-0000-0000-0000F46C0000}"/>
    <cellStyle name="Normal 51 2 8 6 2" xfId="16130" xr:uid="{00000000-0005-0000-0000-0000F56C0000}"/>
    <cellStyle name="Normal 51 2 8 6 2 2" xfId="39699" xr:uid="{00000000-0005-0000-0000-0000F66C0000}"/>
    <cellStyle name="Normal 51 2 8 6 3" xfId="10242" xr:uid="{00000000-0005-0000-0000-0000F76C0000}"/>
    <cellStyle name="Normal 51 2 8 6 3 2" xfId="33811" xr:uid="{00000000-0005-0000-0000-0000F86C0000}"/>
    <cellStyle name="Normal 51 2 8 6 4" xfId="22018" xr:uid="{00000000-0005-0000-0000-0000F96C0000}"/>
    <cellStyle name="Normal 51 2 8 6 5" xfId="27923" xr:uid="{00000000-0005-0000-0000-0000FA6C0000}"/>
    <cellStyle name="Normal 51 2 8 7" xfId="5090" xr:uid="{00000000-0005-0000-0000-0000FB6C0000}"/>
    <cellStyle name="Normal 51 2 8 7 2" xfId="16866" xr:uid="{00000000-0005-0000-0000-0000FC6C0000}"/>
    <cellStyle name="Normal 51 2 8 7 2 2" xfId="40435" xr:uid="{00000000-0005-0000-0000-0000FD6C0000}"/>
    <cellStyle name="Normal 51 2 8 7 3" xfId="10978" xr:uid="{00000000-0005-0000-0000-0000FE6C0000}"/>
    <cellStyle name="Normal 51 2 8 7 3 2" xfId="34547" xr:uid="{00000000-0005-0000-0000-0000FF6C0000}"/>
    <cellStyle name="Normal 51 2 8 7 4" xfId="22754" xr:uid="{00000000-0005-0000-0000-0000006D0000}"/>
    <cellStyle name="Normal 51 2 8 7 5" xfId="28659" xr:uid="{00000000-0005-0000-0000-0000016D0000}"/>
    <cellStyle name="Normal 51 2 8 8" xfId="5826" xr:uid="{00000000-0005-0000-0000-0000026D0000}"/>
    <cellStyle name="Normal 51 2 8 8 2" xfId="17602" xr:uid="{00000000-0005-0000-0000-0000036D0000}"/>
    <cellStyle name="Normal 51 2 8 8 2 2" xfId="41171" xr:uid="{00000000-0005-0000-0000-0000046D0000}"/>
    <cellStyle name="Normal 51 2 8 8 3" xfId="11714" xr:uid="{00000000-0005-0000-0000-0000056D0000}"/>
    <cellStyle name="Normal 51 2 8 8 3 2" xfId="35283" xr:uid="{00000000-0005-0000-0000-0000066D0000}"/>
    <cellStyle name="Normal 51 2 8 8 4" xfId="23490" xr:uid="{00000000-0005-0000-0000-0000076D0000}"/>
    <cellStyle name="Normal 51 2 8 8 5" xfId="29395" xr:uid="{00000000-0005-0000-0000-0000086D0000}"/>
    <cellStyle name="Normal 51 2 8 9" xfId="12450" xr:uid="{00000000-0005-0000-0000-0000096D0000}"/>
    <cellStyle name="Normal 51 2 8 9 2" xfId="36019" xr:uid="{00000000-0005-0000-0000-00000A6D0000}"/>
    <cellStyle name="Normal 51 2 9" xfId="574" xr:uid="{00000000-0005-0000-0000-00000B6D0000}"/>
    <cellStyle name="Normal 51 2 9 10" xfId="6488" xr:uid="{00000000-0005-0000-0000-00000C6D0000}"/>
    <cellStyle name="Normal 51 2 9 10 2" xfId="30057" xr:uid="{00000000-0005-0000-0000-00000D6D0000}"/>
    <cellStyle name="Normal 51 2 9 11" xfId="18264" xr:uid="{00000000-0005-0000-0000-00000E6D0000}"/>
    <cellStyle name="Normal 51 2 9 12" xfId="24169" xr:uid="{00000000-0005-0000-0000-00000F6D0000}"/>
    <cellStyle name="Normal 51 2 9 13" xfId="41833" xr:uid="{00000000-0005-0000-0000-0000106D0000}"/>
    <cellStyle name="Normal 51 2 9 2" xfId="1335" xr:uid="{00000000-0005-0000-0000-0000116D0000}"/>
    <cellStyle name="Normal 51 2 9 2 2" xfId="13112" xr:uid="{00000000-0005-0000-0000-0000126D0000}"/>
    <cellStyle name="Normal 51 2 9 2 2 2" xfId="36681" xr:uid="{00000000-0005-0000-0000-0000136D0000}"/>
    <cellStyle name="Normal 51 2 9 2 3" xfId="7224" xr:uid="{00000000-0005-0000-0000-0000146D0000}"/>
    <cellStyle name="Normal 51 2 9 2 3 2" xfId="30793" xr:uid="{00000000-0005-0000-0000-0000156D0000}"/>
    <cellStyle name="Normal 51 2 9 2 4" xfId="19000" xr:uid="{00000000-0005-0000-0000-0000166D0000}"/>
    <cellStyle name="Normal 51 2 9 2 5" xfId="24905" xr:uid="{00000000-0005-0000-0000-0000176D0000}"/>
    <cellStyle name="Normal 51 2 9 3" xfId="2072" xr:uid="{00000000-0005-0000-0000-0000186D0000}"/>
    <cellStyle name="Normal 51 2 9 3 2" xfId="13848" xr:uid="{00000000-0005-0000-0000-0000196D0000}"/>
    <cellStyle name="Normal 51 2 9 3 2 2" xfId="37417" xr:uid="{00000000-0005-0000-0000-00001A6D0000}"/>
    <cellStyle name="Normal 51 2 9 3 3" xfId="7960" xr:uid="{00000000-0005-0000-0000-00001B6D0000}"/>
    <cellStyle name="Normal 51 2 9 3 3 2" xfId="31529" xr:uid="{00000000-0005-0000-0000-00001C6D0000}"/>
    <cellStyle name="Normal 51 2 9 3 4" xfId="19736" xr:uid="{00000000-0005-0000-0000-00001D6D0000}"/>
    <cellStyle name="Normal 51 2 9 3 5" xfId="25641" xr:uid="{00000000-0005-0000-0000-00001E6D0000}"/>
    <cellStyle name="Normal 51 2 9 4" xfId="2808" xr:uid="{00000000-0005-0000-0000-00001F6D0000}"/>
    <cellStyle name="Normal 51 2 9 4 2" xfId="14584" xr:uid="{00000000-0005-0000-0000-0000206D0000}"/>
    <cellStyle name="Normal 51 2 9 4 2 2" xfId="38153" xr:uid="{00000000-0005-0000-0000-0000216D0000}"/>
    <cellStyle name="Normal 51 2 9 4 3" xfId="8696" xr:uid="{00000000-0005-0000-0000-0000226D0000}"/>
    <cellStyle name="Normal 51 2 9 4 3 2" xfId="32265" xr:uid="{00000000-0005-0000-0000-0000236D0000}"/>
    <cellStyle name="Normal 51 2 9 4 4" xfId="20472" xr:uid="{00000000-0005-0000-0000-0000246D0000}"/>
    <cellStyle name="Normal 51 2 9 4 5" xfId="26377" xr:uid="{00000000-0005-0000-0000-0000256D0000}"/>
    <cellStyle name="Normal 51 2 9 5" xfId="3544" xr:uid="{00000000-0005-0000-0000-0000266D0000}"/>
    <cellStyle name="Normal 51 2 9 5 2" xfId="15320" xr:uid="{00000000-0005-0000-0000-0000276D0000}"/>
    <cellStyle name="Normal 51 2 9 5 2 2" xfId="38889" xr:uid="{00000000-0005-0000-0000-0000286D0000}"/>
    <cellStyle name="Normal 51 2 9 5 3" xfId="9432" xr:uid="{00000000-0005-0000-0000-0000296D0000}"/>
    <cellStyle name="Normal 51 2 9 5 3 2" xfId="33001" xr:uid="{00000000-0005-0000-0000-00002A6D0000}"/>
    <cellStyle name="Normal 51 2 9 5 4" xfId="21208" xr:uid="{00000000-0005-0000-0000-00002B6D0000}"/>
    <cellStyle name="Normal 51 2 9 5 5" xfId="27113" xr:uid="{00000000-0005-0000-0000-00002C6D0000}"/>
    <cellStyle name="Normal 51 2 9 6" xfId="4280" xr:uid="{00000000-0005-0000-0000-00002D6D0000}"/>
    <cellStyle name="Normal 51 2 9 6 2" xfId="16056" xr:uid="{00000000-0005-0000-0000-00002E6D0000}"/>
    <cellStyle name="Normal 51 2 9 6 2 2" xfId="39625" xr:uid="{00000000-0005-0000-0000-00002F6D0000}"/>
    <cellStyle name="Normal 51 2 9 6 3" xfId="10168" xr:uid="{00000000-0005-0000-0000-0000306D0000}"/>
    <cellStyle name="Normal 51 2 9 6 3 2" xfId="33737" xr:uid="{00000000-0005-0000-0000-0000316D0000}"/>
    <cellStyle name="Normal 51 2 9 6 4" xfId="21944" xr:uid="{00000000-0005-0000-0000-0000326D0000}"/>
    <cellStyle name="Normal 51 2 9 6 5" xfId="27849" xr:uid="{00000000-0005-0000-0000-0000336D0000}"/>
    <cellStyle name="Normal 51 2 9 7" xfId="5016" xr:uid="{00000000-0005-0000-0000-0000346D0000}"/>
    <cellStyle name="Normal 51 2 9 7 2" xfId="16792" xr:uid="{00000000-0005-0000-0000-0000356D0000}"/>
    <cellStyle name="Normal 51 2 9 7 2 2" xfId="40361" xr:uid="{00000000-0005-0000-0000-0000366D0000}"/>
    <cellStyle name="Normal 51 2 9 7 3" xfId="10904" xr:uid="{00000000-0005-0000-0000-0000376D0000}"/>
    <cellStyle name="Normal 51 2 9 7 3 2" xfId="34473" xr:uid="{00000000-0005-0000-0000-0000386D0000}"/>
    <cellStyle name="Normal 51 2 9 7 4" xfId="22680" xr:uid="{00000000-0005-0000-0000-0000396D0000}"/>
    <cellStyle name="Normal 51 2 9 7 5" xfId="28585" xr:uid="{00000000-0005-0000-0000-00003A6D0000}"/>
    <cellStyle name="Normal 51 2 9 8" xfId="5752" xr:uid="{00000000-0005-0000-0000-00003B6D0000}"/>
    <cellStyle name="Normal 51 2 9 8 2" xfId="17528" xr:uid="{00000000-0005-0000-0000-00003C6D0000}"/>
    <cellStyle name="Normal 51 2 9 8 2 2" xfId="41097" xr:uid="{00000000-0005-0000-0000-00003D6D0000}"/>
    <cellStyle name="Normal 51 2 9 8 3" xfId="11640" xr:uid="{00000000-0005-0000-0000-00003E6D0000}"/>
    <cellStyle name="Normal 51 2 9 8 3 2" xfId="35209" xr:uid="{00000000-0005-0000-0000-00003F6D0000}"/>
    <cellStyle name="Normal 51 2 9 8 4" xfId="23416" xr:uid="{00000000-0005-0000-0000-0000406D0000}"/>
    <cellStyle name="Normal 51 2 9 8 5" xfId="29321" xr:uid="{00000000-0005-0000-0000-0000416D0000}"/>
    <cellStyle name="Normal 51 2 9 9" xfId="12376" xr:uid="{00000000-0005-0000-0000-0000426D0000}"/>
    <cellStyle name="Normal 51 2 9 9 2" xfId="35945" xr:uid="{00000000-0005-0000-0000-0000436D0000}"/>
    <cellStyle name="Normal 52" xfId="90" xr:uid="{00000000-0005-0000-0000-0000446D0000}"/>
    <cellStyle name="Normal 52 10" xfId="91" xr:uid="{00000000-0005-0000-0000-0000456D0000}"/>
    <cellStyle name="Normal 52 10 2" xfId="188" xr:uid="{00000000-0005-0000-0000-0000466D0000}"/>
    <cellStyle name="Normal 52 11" xfId="92" xr:uid="{00000000-0005-0000-0000-0000476D0000}"/>
    <cellStyle name="Normal 52 11 2" xfId="189" xr:uid="{00000000-0005-0000-0000-0000486D0000}"/>
    <cellStyle name="Normal 52 12" xfId="187" xr:uid="{00000000-0005-0000-0000-0000496D0000}"/>
    <cellStyle name="Normal 52 2" xfId="93" xr:uid="{00000000-0005-0000-0000-00004A6D0000}"/>
    <cellStyle name="Normal 52 2 2" xfId="94" xr:uid="{00000000-0005-0000-0000-00004B6D0000}"/>
    <cellStyle name="Normal 52 2 2 2" xfId="191" xr:uid="{00000000-0005-0000-0000-00004C6D0000}"/>
    <cellStyle name="Normal 52 2 3" xfId="190" xr:uid="{00000000-0005-0000-0000-00004D6D0000}"/>
    <cellStyle name="Normal 52 3" xfId="95" xr:uid="{00000000-0005-0000-0000-00004E6D0000}"/>
    <cellStyle name="Normal 52 3 2" xfId="192" xr:uid="{00000000-0005-0000-0000-00004F6D0000}"/>
    <cellStyle name="Normal 52 4" xfId="96" xr:uid="{00000000-0005-0000-0000-0000506D0000}"/>
    <cellStyle name="Normal 52 4 2" xfId="193" xr:uid="{00000000-0005-0000-0000-0000516D0000}"/>
    <cellStyle name="Normal 52 5" xfId="97" xr:uid="{00000000-0005-0000-0000-0000526D0000}"/>
    <cellStyle name="Normal 52 5 2" xfId="194" xr:uid="{00000000-0005-0000-0000-0000536D0000}"/>
    <cellStyle name="Normal 52 6" xfId="98" xr:uid="{00000000-0005-0000-0000-0000546D0000}"/>
    <cellStyle name="Normal 52 6 2" xfId="195" xr:uid="{00000000-0005-0000-0000-0000556D0000}"/>
    <cellStyle name="Normal 52 7" xfId="99" xr:uid="{00000000-0005-0000-0000-0000566D0000}"/>
    <cellStyle name="Normal 52 7 2" xfId="196" xr:uid="{00000000-0005-0000-0000-0000576D0000}"/>
    <cellStyle name="Normal 52 8" xfId="100" xr:uid="{00000000-0005-0000-0000-0000586D0000}"/>
    <cellStyle name="Normal 52 8 2" xfId="197" xr:uid="{00000000-0005-0000-0000-0000596D0000}"/>
    <cellStyle name="Normal 52 9" xfId="101" xr:uid="{00000000-0005-0000-0000-00005A6D0000}"/>
    <cellStyle name="Normal 52 9 2" xfId="198" xr:uid="{00000000-0005-0000-0000-00005B6D0000}"/>
    <cellStyle name="Normal 53 2" xfId="102" xr:uid="{00000000-0005-0000-0000-00005C6D0000}"/>
    <cellStyle name="Normal 53 2 10" xfId="966" xr:uid="{00000000-0005-0000-0000-00005D6D0000}"/>
    <cellStyle name="Normal 53 2 10 2" xfId="12745" xr:uid="{00000000-0005-0000-0000-00005E6D0000}"/>
    <cellStyle name="Normal 53 2 10 2 2" xfId="36314" xr:uid="{00000000-0005-0000-0000-00005F6D0000}"/>
    <cellStyle name="Normal 53 2 10 3" xfId="6857" xr:uid="{00000000-0005-0000-0000-0000606D0000}"/>
    <cellStyle name="Normal 53 2 10 3 2" xfId="30426" xr:uid="{00000000-0005-0000-0000-0000616D0000}"/>
    <cellStyle name="Normal 53 2 10 4" xfId="18633" xr:uid="{00000000-0005-0000-0000-0000626D0000}"/>
    <cellStyle name="Normal 53 2 10 5" xfId="24538" xr:uid="{00000000-0005-0000-0000-0000636D0000}"/>
    <cellStyle name="Normal 53 2 11" xfId="1705" xr:uid="{00000000-0005-0000-0000-0000646D0000}"/>
    <cellStyle name="Normal 53 2 11 2" xfId="13481" xr:uid="{00000000-0005-0000-0000-0000656D0000}"/>
    <cellStyle name="Normal 53 2 11 2 2" xfId="37050" xr:uid="{00000000-0005-0000-0000-0000666D0000}"/>
    <cellStyle name="Normal 53 2 11 3" xfId="7593" xr:uid="{00000000-0005-0000-0000-0000676D0000}"/>
    <cellStyle name="Normal 53 2 11 3 2" xfId="31162" xr:uid="{00000000-0005-0000-0000-0000686D0000}"/>
    <cellStyle name="Normal 53 2 11 4" xfId="19369" xr:uid="{00000000-0005-0000-0000-0000696D0000}"/>
    <cellStyle name="Normal 53 2 11 5" xfId="25274" xr:uid="{00000000-0005-0000-0000-00006A6D0000}"/>
    <cellStyle name="Normal 53 2 12" xfId="2441" xr:uid="{00000000-0005-0000-0000-00006B6D0000}"/>
    <cellStyle name="Normal 53 2 12 2" xfId="14217" xr:uid="{00000000-0005-0000-0000-00006C6D0000}"/>
    <cellStyle name="Normal 53 2 12 2 2" xfId="37786" xr:uid="{00000000-0005-0000-0000-00006D6D0000}"/>
    <cellStyle name="Normal 53 2 12 3" xfId="8329" xr:uid="{00000000-0005-0000-0000-00006E6D0000}"/>
    <cellStyle name="Normal 53 2 12 3 2" xfId="31898" xr:uid="{00000000-0005-0000-0000-00006F6D0000}"/>
    <cellStyle name="Normal 53 2 12 4" xfId="20105" xr:uid="{00000000-0005-0000-0000-0000706D0000}"/>
    <cellStyle name="Normal 53 2 12 5" xfId="26010" xr:uid="{00000000-0005-0000-0000-0000716D0000}"/>
    <cellStyle name="Normal 53 2 13" xfId="3177" xr:uid="{00000000-0005-0000-0000-0000726D0000}"/>
    <cellStyle name="Normal 53 2 13 2" xfId="14953" xr:uid="{00000000-0005-0000-0000-0000736D0000}"/>
    <cellStyle name="Normal 53 2 13 2 2" xfId="38522" xr:uid="{00000000-0005-0000-0000-0000746D0000}"/>
    <cellStyle name="Normal 53 2 13 3" xfId="9065" xr:uid="{00000000-0005-0000-0000-0000756D0000}"/>
    <cellStyle name="Normal 53 2 13 3 2" xfId="32634" xr:uid="{00000000-0005-0000-0000-0000766D0000}"/>
    <cellStyle name="Normal 53 2 13 4" xfId="20841" xr:uid="{00000000-0005-0000-0000-0000776D0000}"/>
    <cellStyle name="Normal 53 2 13 5" xfId="26746" xr:uid="{00000000-0005-0000-0000-0000786D0000}"/>
    <cellStyle name="Normal 53 2 14" xfId="3913" xr:uid="{00000000-0005-0000-0000-0000796D0000}"/>
    <cellStyle name="Normal 53 2 14 2" xfId="15689" xr:uid="{00000000-0005-0000-0000-00007A6D0000}"/>
    <cellStyle name="Normal 53 2 14 2 2" xfId="39258" xr:uid="{00000000-0005-0000-0000-00007B6D0000}"/>
    <cellStyle name="Normal 53 2 14 3" xfId="9801" xr:uid="{00000000-0005-0000-0000-00007C6D0000}"/>
    <cellStyle name="Normal 53 2 14 3 2" xfId="33370" xr:uid="{00000000-0005-0000-0000-00007D6D0000}"/>
    <cellStyle name="Normal 53 2 14 4" xfId="21577" xr:uid="{00000000-0005-0000-0000-00007E6D0000}"/>
    <cellStyle name="Normal 53 2 14 5" xfId="27482" xr:uid="{00000000-0005-0000-0000-00007F6D0000}"/>
    <cellStyle name="Normal 53 2 15" xfId="4649" xr:uid="{00000000-0005-0000-0000-0000806D0000}"/>
    <cellStyle name="Normal 53 2 15 2" xfId="16425" xr:uid="{00000000-0005-0000-0000-0000816D0000}"/>
    <cellStyle name="Normal 53 2 15 2 2" xfId="39994" xr:uid="{00000000-0005-0000-0000-0000826D0000}"/>
    <cellStyle name="Normal 53 2 15 3" xfId="10537" xr:uid="{00000000-0005-0000-0000-0000836D0000}"/>
    <cellStyle name="Normal 53 2 15 3 2" xfId="34106" xr:uid="{00000000-0005-0000-0000-0000846D0000}"/>
    <cellStyle name="Normal 53 2 15 4" xfId="22313" xr:uid="{00000000-0005-0000-0000-0000856D0000}"/>
    <cellStyle name="Normal 53 2 15 5" xfId="28218" xr:uid="{00000000-0005-0000-0000-0000866D0000}"/>
    <cellStyle name="Normal 53 2 16" xfId="5385" xr:uid="{00000000-0005-0000-0000-0000876D0000}"/>
    <cellStyle name="Normal 53 2 16 2" xfId="17161" xr:uid="{00000000-0005-0000-0000-0000886D0000}"/>
    <cellStyle name="Normal 53 2 16 2 2" xfId="40730" xr:uid="{00000000-0005-0000-0000-0000896D0000}"/>
    <cellStyle name="Normal 53 2 16 3" xfId="11273" xr:uid="{00000000-0005-0000-0000-00008A6D0000}"/>
    <cellStyle name="Normal 53 2 16 3 2" xfId="34842" xr:uid="{00000000-0005-0000-0000-00008B6D0000}"/>
    <cellStyle name="Normal 53 2 16 4" xfId="23049" xr:uid="{00000000-0005-0000-0000-00008C6D0000}"/>
    <cellStyle name="Normal 53 2 16 5" xfId="28954" xr:uid="{00000000-0005-0000-0000-00008D6D0000}"/>
    <cellStyle name="Normal 53 2 17" xfId="12009" xr:uid="{00000000-0005-0000-0000-00008E6D0000}"/>
    <cellStyle name="Normal 53 2 17 2" xfId="35578" xr:uid="{00000000-0005-0000-0000-00008F6D0000}"/>
    <cellStyle name="Normal 53 2 18" xfId="6121" xr:uid="{00000000-0005-0000-0000-0000906D0000}"/>
    <cellStyle name="Normal 53 2 18 2" xfId="29690" xr:uid="{00000000-0005-0000-0000-0000916D0000}"/>
    <cellStyle name="Normal 53 2 19" xfId="17897" xr:uid="{00000000-0005-0000-0000-0000926D0000}"/>
    <cellStyle name="Normal 53 2 2" xfId="117" xr:uid="{00000000-0005-0000-0000-0000936D0000}"/>
    <cellStyle name="Normal 53 2 2 10" xfId="1711" xr:uid="{00000000-0005-0000-0000-0000946D0000}"/>
    <cellStyle name="Normal 53 2 2 10 2" xfId="13487" xr:uid="{00000000-0005-0000-0000-0000956D0000}"/>
    <cellStyle name="Normal 53 2 2 10 2 2" xfId="37056" xr:uid="{00000000-0005-0000-0000-0000966D0000}"/>
    <cellStyle name="Normal 53 2 2 10 3" xfId="7599" xr:uid="{00000000-0005-0000-0000-0000976D0000}"/>
    <cellStyle name="Normal 53 2 2 10 3 2" xfId="31168" xr:uid="{00000000-0005-0000-0000-0000986D0000}"/>
    <cellStyle name="Normal 53 2 2 10 4" xfId="19375" xr:uid="{00000000-0005-0000-0000-0000996D0000}"/>
    <cellStyle name="Normal 53 2 2 10 5" xfId="25280" xr:uid="{00000000-0005-0000-0000-00009A6D0000}"/>
    <cellStyle name="Normal 53 2 2 11" xfId="2447" xr:uid="{00000000-0005-0000-0000-00009B6D0000}"/>
    <cellStyle name="Normal 53 2 2 11 2" xfId="14223" xr:uid="{00000000-0005-0000-0000-00009C6D0000}"/>
    <cellStyle name="Normal 53 2 2 11 2 2" xfId="37792" xr:uid="{00000000-0005-0000-0000-00009D6D0000}"/>
    <cellStyle name="Normal 53 2 2 11 3" xfId="8335" xr:uid="{00000000-0005-0000-0000-00009E6D0000}"/>
    <cellStyle name="Normal 53 2 2 11 3 2" xfId="31904" xr:uid="{00000000-0005-0000-0000-00009F6D0000}"/>
    <cellStyle name="Normal 53 2 2 11 4" xfId="20111" xr:uid="{00000000-0005-0000-0000-0000A06D0000}"/>
    <cellStyle name="Normal 53 2 2 11 5" xfId="26016" xr:uid="{00000000-0005-0000-0000-0000A16D0000}"/>
    <cellStyle name="Normal 53 2 2 12" xfId="3183" xr:uid="{00000000-0005-0000-0000-0000A26D0000}"/>
    <cellStyle name="Normal 53 2 2 12 2" xfId="14959" xr:uid="{00000000-0005-0000-0000-0000A36D0000}"/>
    <cellStyle name="Normal 53 2 2 12 2 2" xfId="38528" xr:uid="{00000000-0005-0000-0000-0000A46D0000}"/>
    <cellStyle name="Normal 53 2 2 12 3" xfId="9071" xr:uid="{00000000-0005-0000-0000-0000A56D0000}"/>
    <cellStyle name="Normal 53 2 2 12 3 2" xfId="32640" xr:uid="{00000000-0005-0000-0000-0000A66D0000}"/>
    <cellStyle name="Normal 53 2 2 12 4" xfId="20847" xr:uid="{00000000-0005-0000-0000-0000A76D0000}"/>
    <cellStyle name="Normal 53 2 2 12 5" xfId="26752" xr:uid="{00000000-0005-0000-0000-0000A86D0000}"/>
    <cellStyle name="Normal 53 2 2 13" xfId="3919" xr:uid="{00000000-0005-0000-0000-0000A96D0000}"/>
    <cellStyle name="Normal 53 2 2 13 2" xfId="15695" xr:uid="{00000000-0005-0000-0000-0000AA6D0000}"/>
    <cellStyle name="Normal 53 2 2 13 2 2" xfId="39264" xr:uid="{00000000-0005-0000-0000-0000AB6D0000}"/>
    <cellStyle name="Normal 53 2 2 13 3" xfId="9807" xr:uid="{00000000-0005-0000-0000-0000AC6D0000}"/>
    <cellStyle name="Normal 53 2 2 13 3 2" xfId="33376" xr:uid="{00000000-0005-0000-0000-0000AD6D0000}"/>
    <cellStyle name="Normal 53 2 2 13 4" xfId="21583" xr:uid="{00000000-0005-0000-0000-0000AE6D0000}"/>
    <cellStyle name="Normal 53 2 2 13 5" xfId="27488" xr:uid="{00000000-0005-0000-0000-0000AF6D0000}"/>
    <cellStyle name="Normal 53 2 2 14" xfId="4655" xr:uid="{00000000-0005-0000-0000-0000B06D0000}"/>
    <cellStyle name="Normal 53 2 2 14 2" xfId="16431" xr:uid="{00000000-0005-0000-0000-0000B16D0000}"/>
    <cellStyle name="Normal 53 2 2 14 2 2" xfId="40000" xr:uid="{00000000-0005-0000-0000-0000B26D0000}"/>
    <cellStyle name="Normal 53 2 2 14 3" xfId="10543" xr:uid="{00000000-0005-0000-0000-0000B36D0000}"/>
    <cellStyle name="Normal 53 2 2 14 3 2" xfId="34112" xr:uid="{00000000-0005-0000-0000-0000B46D0000}"/>
    <cellStyle name="Normal 53 2 2 14 4" xfId="22319" xr:uid="{00000000-0005-0000-0000-0000B56D0000}"/>
    <cellStyle name="Normal 53 2 2 14 5" xfId="28224" xr:uid="{00000000-0005-0000-0000-0000B66D0000}"/>
    <cellStyle name="Normal 53 2 2 15" xfId="5391" xr:uid="{00000000-0005-0000-0000-0000B76D0000}"/>
    <cellStyle name="Normal 53 2 2 15 2" xfId="17167" xr:uid="{00000000-0005-0000-0000-0000B86D0000}"/>
    <cellStyle name="Normal 53 2 2 15 2 2" xfId="40736" xr:uid="{00000000-0005-0000-0000-0000B96D0000}"/>
    <cellStyle name="Normal 53 2 2 15 3" xfId="11279" xr:uid="{00000000-0005-0000-0000-0000BA6D0000}"/>
    <cellStyle name="Normal 53 2 2 15 3 2" xfId="34848" xr:uid="{00000000-0005-0000-0000-0000BB6D0000}"/>
    <cellStyle name="Normal 53 2 2 15 4" xfId="23055" xr:uid="{00000000-0005-0000-0000-0000BC6D0000}"/>
    <cellStyle name="Normal 53 2 2 15 5" xfId="28960" xr:uid="{00000000-0005-0000-0000-0000BD6D0000}"/>
    <cellStyle name="Normal 53 2 2 16" xfId="12015" xr:uid="{00000000-0005-0000-0000-0000BE6D0000}"/>
    <cellStyle name="Normal 53 2 2 16 2" xfId="35584" xr:uid="{00000000-0005-0000-0000-0000BF6D0000}"/>
    <cellStyle name="Normal 53 2 2 17" xfId="6127" xr:uid="{00000000-0005-0000-0000-0000C06D0000}"/>
    <cellStyle name="Normal 53 2 2 17 2" xfId="29696" xr:uid="{00000000-0005-0000-0000-0000C16D0000}"/>
    <cellStyle name="Normal 53 2 2 18" xfId="17903" xr:uid="{00000000-0005-0000-0000-0000C26D0000}"/>
    <cellStyle name="Normal 53 2 2 19" xfId="23808" xr:uid="{00000000-0005-0000-0000-0000C36D0000}"/>
    <cellStyle name="Normal 53 2 2 2" xfId="211" xr:uid="{00000000-0005-0000-0000-0000C46D0000}"/>
    <cellStyle name="Normal 53 2 2 2 10" xfId="2459" xr:uid="{00000000-0005-0000-0000-0000C56D0000}"/>
    <cellStyle name="Normal 53 2 2 2 10 2" xfId="14235" xr:uid="{00000000-0005-0000-0000-0000C66D0000}"/>
    <cellStyle name="Normal 53 2 2 2 10 2 2" xfId="37804" xr:uid="{00000000-0005-0000-0000-0000C76D0000}"/>
    <cellStyle name="Normal 53 2 2 2 10 3" xfId="8347" xr:uid="{00000000-0005-0000-0000-0000C86D0000}"/>
    <cellStyle name="Normal 53 2 2 2 10 3 2" xfId="31916" xr:uid="{00000000-0005-0000-0000-0000C96D0000}"/>
    <cellStyle name="Normal 53 2 2 2 10 4" xfId="20123" xr:uid="{00000000-0005-0000-0000-0000CA6D0000}"/>
    <cellStyle name="Normal 53 2 2 2 10 5" xfId="26028" xr:uid="{00000000-0005-0000-0000-0000CB6D0000}"/>
    <cellStyle name="Normal 53 2 2 2 11" xfId="3195" xr:uid="{00000000-0005-0000-0000-0000CC6D0000}"/>
    <cellStyle name="Normal 53 2 2 2 11 2" xfId="14971" xr:uid="{00000000-0005-0000-0000-0000CD6D0000}"/>
    <cellStyle name="Normal 53 2 2 2 11 2 2" xfId="38540" xr:uid="{00000000-0005-0000-0000-0000CE6D0000}"/>
    <cellStyle name="Normal 53 2 2 2 11 3" xfId="9083" xr:uid="{00000000-0005-0000-0000-0000CF6D0000}"/>
    <cellStyle name="Normal 53 2 2 2 11 3 2" xfId="32652" xr:uid="{00000000-0005-0000-0000-0000D06D0000}"/>
    <cellStyle name="Normal 53 2 2 2 11 4" xfId="20859" xr:uid="{00000000-0005-0000-0000-0000D16D0000}"/>
    <cellStyle name="Normal 53 2 2 2 11 5" xfId="26764" xr:uid="{00000000-0005-0000-0000-0000D26D0000}"/>
    <cellStyle name="Normal 53 2 2 2 12" xfId="3931" xr:uid="{00000000-0005-0000-0000-0000D36D0000}"/>
    <cellStyle name="Normal 53 2 2 2 12 2" xfId="15707" xr:uid="{00000000-0005-0000-0000-0000D46D0000}"/>
    <cellStyle name="Normal 53 2 2 2 12 2 2" xfId="39276" xr:uid="{00000000-0005-0000-0000-0000D56D0000}"/>
    <cellStyle name="Normal 53 2 2 2 12 3" xfId="9819" xr:uid="{00000000-0005-0000-0000-0000D66D0000}"/>
    <cellStyle name="Normal 53 2 2 2 12 3 2" xfId="33388" xr:uid="{00000000-0005-0000-0000-0000D76D0000}"/>
    <cellStyle name="Normal 53 2 2 2 12 4" xfId="21595" xr:uid="{00000000-0005-0000-0000-0000D86D0000}"/>
    <cellStyle name="Normal 53 2 2 2 12 5" xfId="27500" xr:uid="{00000000-0005-0000-0000-0000D96D0000}"/>
    <cellStyle name="Normal 53 2 2 2 13" xfId="4667" xr:uid="{00000000-0005-0000-0000-0000DA6D0000}"/>
    <cellStyle name="Normal 53 2 2 2 13 2" xfId="16443" xr:uid="{00000000-0005-0000-0000-0000DB6D0000}"/>
    <cellStyle name="Normal 53 2 2 2 13 2 2" xfId="40012" xr:uid="{00000000-0005-0000-0000-0000DC6D0000}"/>
    <cellStyle name="Normal 53 2 2 2 13 3" xfId="10555" xr:uid="{00000000-0005-0000-0000-0000DD6D0000}"/>
    <cellStyle name="Normal 53 2 2 2 13 3 2" xfId="34124" xr:uid="{00000000-0005-0000-0000-0000DE6D0000}"/>
    <cellStyle name="Normal 53 2 2 2 13 4" xfId="22331" xr:uid="{00000000-0005-0000-0000-0000DF6D0000}"/>
    <cellStyle name="Normal 53 2 2 2 13 5" xfId="28236" xr:uid="{00000000-0005-0000-0000-0000E06D0000}"/>
    <cellStyle name="Normal 53 2 2 2 14" xfId="5403" xr:uid="{00000000-0005-0000-0000-0000E16D0000}"/>
    <cellStyle name="Normal 53 2 2 2 14 2" xfId="17179" xr:uid="{00000000-0005-0000-0000-0000E26D0000}"/>
    <cellStyle name="Normal 53 2 2 2 14 2 2" xfId="40748" xr:uid="{00000000-0005-0000-0000-0000E36D0000}"/>
    <cellStyle name="Normal 53 2 2 2 14 3" xfId="11291" xr:uid="{00000000-0005-0000-0000-0000E46D0000}"/>
    <cellStyle name="Normal 53 2 2 2 14 3 2" xfId="34860" xr:uid="{00000000-0005-0000-0000-0000E56D0000}"/>
    <cellStyle name="Normal 53 2 2 2 14 4" xfId="23067" xr:uid="{00000000-0005-0000-0000-0000E66D0000}"/>
    <cellStyle name="Normal 53 2 2 2 14 5" xfId="28972" xr:uid="{00000000-0005-0000-0000-0000E76D0000}"/>
    <cellStyle name="Normal 53 2 2 2 15" xfId="12027" xr:uid="{00000000-0005-0000-0000-0000E86D0000}"/>
    <cellStyle name="Normal 53 2 2 2 15 2" xfId="35596" xr:uid="{00000000-0005-0000-0000-0000E96D0000}"/>
    <cellStyle name="Normal 53 2 2 2 16" xfId="6139" xr:uid="{00000000-0005-0000-0000-0000EA6D0000}"/>
    <cellStyle name="Normal 53 2 2 2 16 2" xfId="29708" xr:uid="{00000000-0005-0000-0000-0000EB6D0000}"/>
    <cellStyle name="Normal 53 2 2 2 17" xfId="17915" xr:uid="{00000000-0005-0000-0000-0000EC6D0000}"/>
    <cellStyle name="Normal 53 2 2 2 18" xfId="23820" xr:uid="{00000000-0005-0000-0000-0000ED6D0000}"/>
    <cellStyle name="Normal 53 2 2 2 19" xfId="41484" xr:uid="{00000000-0005-0000-0000-0000EE6D0000}"/>
    <cellStyle name="Normal 53 2 2 2 2" xfId="235" xr:uid="{00000000-0005-0000-0000-0000EF6D0000}"/>
    <cellStyle name="Normal 53 2 2 2 2 10" xfId="3219" xr:uid="{00000000-0005-0000-0000-0000F06D0000}"/>
    <cellStyle name="Normal 53 2 2 2 2 10 2" xfId="14995" xr:uid="{00000000-0005-0000-0000-0000F16D0000}"/>
    <cellStyle name="Normal 53 2 2 2 2 10 2 2" xfId="38564" xr:uid="{00000000-0005-0000-0000-0000F26D0000}"/>
    <cellStyle name="Normal 53 2 2 2 2 10 3" xfId="9107" xr:uid="{00000000-0005-0000-0000-0000F36D0000}"/>
    <cellStyle name="Normal 53 2 2 2 2 10 3 2" xfId="32676" xr:uid="{00000000-0005-0000-0000-0000F46D0000}"/>
    <cellStyle name="Normal 53 2 2 2 2 10 4" xfId="20883" xr:uid="{00000000-0005-0000-0000-0000F56D0000}"/>
    <cellStyle name="Normal 53 2 2 2 2 10 5" xfId="26788" xr:uid="{00000000-0005-0000-0000-0000F66D0000}"/>
    <cellStyle name="Normal 53 2 2 2 2 11" xfId="3955" xr:uid="{00000000-0005-0000-0000-0000F76D0000}"/>
    <cellStyle name="Normal 53 2 2 2 2 11 2" xfId="15731" xr:uid="{00000000-0005-0000-0000-0000F86D0000}"/>
    <cellStyle name="Normal 53 2 2 2 2 11 2 2" xfId="39300" xr:uid="{00000000-0005-0000-0000-0000F96D0000}"/>
    <cellStyle name="Normal 53 2 2 2 2 11 3" xfId="9843" xr:uid="{00000000-0005-0000-0000-0000FA6D0000}"/>
    <cellStyle name="Normal 53 2 2 2 2 11 3 2" xfId="33412" xr:uid="{00000000-0005-0000-0000-0000FB6D0000}"/>
    <cellStyle name="Normal 53 2 2 2 2 11 4" xfId="21619" xr:uid="{00000000-0005-0000-0000-0000FC6D0000}"/>
    <cellStyle name="Normal 53 2 2 2 2 11 5" xfId="27524" xr:uid="{00000000-0005-0000-0000-0000FD6D0000}"/>
    <cellStyle name="Normal 53 2 2 2 2 12" xfId="4691" xr:uid="{00000000-0005-0000-0000-0000FE6D0000}"/>
    <cellStyle name="Normal 53 2 2 2 2 12 2" xfId="16467" xr:uid="{00000000-0005-0000-0000-0000FF6D0000}"/>
    <cellStyle name="Normal 53 2 2 2 2 12 2 2" xfId="40036" xr:uid="{00000000-0005-0000-0000-0000006E0000}"/>
    <cellStyle name="Normal 53 2 2 2 2 12 3" xfId="10579" xr:uid="{00000000-0005-0000-0000-0000016E0000}"/>
    <cellStyle name="Normal 53 2 2 2 2 12 3 2" xfId="34148" xr:uid="{00000000-0005-0000-0000-0000026E0000}"/>
    <cellStyle name="Normal 53 2 2 2 2 12 4" xfId="22355" xr:uid="{00000000-0005-0000-0000-0000036E0000}"/>
    <cellStyle name="Normal 53 2 2 2 2 12 5" xfId="28260" xr:uid="{00000000-0005-0000-0000-0000046E0000}"/>
    <cellStyle name="Normal 53 2 2 2 2 13" xfId="5427" xr:uid="{00000000-0005-0000-0000-0000056E0000}"/>
    <cellStyle name="Normal 53 2 2 2 2 13 2" xfId="17203" xr:uid="{00000000-0005-0000-0000-0000066E0000}"/>
    <cellStyle name="Normal 53 2 2 2 2 13 2 2" xfId="40772" xr:uid="{00000000-0005-0000-0000-0000076E0000}"/>
    <cellStyle name="Normal 53 2 2 2 2 13 3" xfId="11315" xr:uid="{00000000-0005-0000-0000-0000086E0000}"/>
    <cellStyle name="Normal 53 2 2 2 2 13 3 2" xfId="34884" xr:uid="{00000000-0005-0000-0000-0000096E0000}"/>
    <cellStyle name="Normal 53 2 2 2 2 13 4" xfId="23091" xr:uid="{00000000-0005-0000-0000-00000A6E0000}"/>
    <cellStyle name="Normal 53 2 2 2 2 13 5" xfId="28996" xr:uid="{00000000-0005-0000-0000-00000B6E0000}"/>
    <cellStyle name="Normal 53 2 2 2 2 14" xfId="12051" xr:uid="{00000000-0005-0000-0000-00000C6E0000}"/>
    <cellStyle name="Normal 53 2 2 2 2 14 2" xfId="35620" xr:uid="{00000000-0005-0000-0000-00000D6E0000}"/>
    <cellStyle name="Normal 53 2 2 2 2 15" xfId="6163" xr:uid="{00000000-0005-0000-0000-00000E6E0000}"/>
    <cellStyle name="Normal 53 2 2 2 2 15 2" xfId="29732" xr:uid="{00000000-0005-0000-0000-00000F6E0000}"/>
    <cellStyle name="Normal 53 2 2 2 2 16" xfId="17939" xr:uid="{00000000-0005-0000-0000-0000106E0000}"/>
    <cellStyle name="Normal 53 2 2 2 2 17" xfId="23844" xr:uid="{00000000-0005-0000-0000-0000116E0000}"/>
    <cellStyle name="Normal 53 2 2 2 2 18" xfId="41508" xr:uid="{00000000-0005-0000-0000-0000126E0000}"/>
    <cellStyle name="Normal 53 2 2 2 2 2" xfId="331" xr:uid="{00000000-0005-0000-0000-0000136E0000}"/>
    <cellStyle name="Normal 53 2 2 2 2 2 10" xfId="4787" xr:uid="{00000000-0005-0000-0000-0000146E0000}"/>
    <cellStyle name="Normal 53 2 2 2 2 2 10 2" xfId="16563" xr:uid="{00000000-0005-0000-0000-0000156E0000}"/>
    <cellStyle name="Normal 53 2 2 2 2 2 10 2 2" xfId="40132" xr:uid="{00000000-0005-0000-0000-0000166E0000}"/>
    <cellStyle name="Normal 53 2 2 2 2 2 10 3" xfId="10675" xr:uid="{00000000-0005-0000-0000-0000176E0000}"/>
    <cellStyle name="Normal 53 2 2 2 2 2 10 3 2" xfId="34244" xr:uid="{00000000-0005-0000-0000-0000186E0000}"/>
    <cellStyle name="Normal 53 2 2 2 2 2 10 4" xfId="22451" xr:uid="{00000000-0005-0000-0000-0000196E0000}"/>
    <cellStyle name="Normal 53 2 2 2 2 2 10 5" xfId="28356" xr:uid="{00000000-0005-0000-0000-00001A6E0000}"/>
    <cellStyle name="Normal 53 2 2 2 2 2 11" xfId="5523" xr:uid="{00000000-0005-0000-0000-00001B6E0000}"/>
    <cellStyle name="Normal 53 2 2 2 2 2 11 2" xfId="17299" xr:uid="{00000000-0005-0000-0000-00001C6E0000}"/>
    <cellStyle name="Normal 53 2 2 2 2 2 11 2 2" xfId="40868" xr:uid="{00000000-0005-0000-0000-00001D6E0000}"/>
    <cellStyle name="Normal 53 2 2 2 2 2 11 3" xfId="11411" xr:uid="{00000000-0005-0000-0000-00001E6E0000}"/>
    <cellStyle name="Normal 53 2 2 2 2 2 11 3 2" xfId="34980" xr:uid="{00000000-0005-0000-0000-00001F6E0000}"/>
    <cellStyle name="Normal 53 2 2 2 2 2 11 4" xfId="23187" xr:uid="{00000000-0005-0000-0000-0000206E0000}"/>
    <cellStyle name="Normal 53 2 2 2 2 2 11 5" xfId="29092" xr:uid="{00000000-0005-0000-0000-0000216E0000}"/>
    <cellStyle name="Normal 53 2 2 2 2 2 12" xfId="12147" xr:uid="{00000000-0005-0000-0000-0000226E0000}"/>
    <cellStyle name="Normal 53 2 2 2 2 2 12 2" xfId="35716" xr:uid="{00000000-0005-0000-0000-0000236E0000}"/>
    <cellStyle name="Normal 53 2 2 2 2 2 13" xfId="6259" xr:uid="{00000000-0005-0000-0000-0000246E0000}"/>
    <cellStyle name="Normal 53 2 2 2 2 2 13 2" xfId="29828" xr:uid="{00000000-0005-0000-0000-0000256E0000}"/>
    <cellStyle name="Normal 53 2 2 2 2 2 14" xfId="18035" xr:uid="{00000000-0005-0000-0000-0000266E0000}"/>
    <cellStyle name="Normal 53 2 2 2 2 2 15" xfId="23940" xr:uid="{00000000-0005-0000-0000-0000276E0000}"/>
    <cellStyle name="Normal 53 2 2 2 2 2 16" xfId="41604" xr:uid="{00000000-0005-0000-0000-0000286E0000}"/>
    <cellStyle name="Normal 53 2 2 2 2 2 2" xfId="451" xr:uid="{00000000-0005-0000-0000-0000296E0000}"/>
    <cellStyle name="Normal 53 2 2 2 2 2 2 10" xfId="12255" xr:uid="{00000000-0005-0000-0000-00002A6E0000}"/>
    <cellStyle name="Normal 53 2 2 2 2 2 2 10 2" xfId="35824" xr:uid="{00000000-0005-0000-0000-00002B6E0000}"/>
    <cellStyle name="Normal 53 2 2 2 2 2 2 11" xfId="6367" xr:uid="{00000000-0005-0000-0000-00002C6E0000}"/>
    <cellStyle name="Normal 53 2 2 2 2 2 2 11 2" xfId="29936" xr:uid="{00000000-0005-0000-0000-00002D6E0000}"/>
    <cellStyle name="Normal 53 2 2 2 2 2 2 12" xfId="18143" xr:uid="{00000000-0005-0000-0000-00002E6E0000}"/>
    <cellStyle name="Normal 53 2 2 2 2 2 2 13" xfId="24048" xr:uid="{00000000-0005-0000-0000-00002F6E0000}"/>
    <cellStyle name="Normal 53 2 2 2 2 2 2 14" xfId="41712" xr:uid="{00000000-0005-0000-0000-0000306E0000}"/>
    <cellStyle name="Normal 53 2 2 2 2 2 2 2" xfId="896" xr:uid="{00000000-0005-0000-0000-0000316E0000}"/>
    <cellStyle name="Normal 53 2 2 2 2 2 2 2 10" xfId="6809" xr:uid="{00000000-0005-0000-0000-0000326E0000}"/>
    <cellStyle name="Normal 53 2 2 2 2 2 2 2 10 2" xfId="30378" xr:uid="{00000000-0005-0000-0000-0000336E0000}"/>
    <cellStyle name="Normal 53 2 2 2 2 2 2 2 11" xfId="18585" xr:uid="{00000000-0005-0000-0000-0000346E0000}"/>
    <cellStyle name="Normal 53 2 2 2 2 2 2 2 12" xfId="24490" xr:uid="{00000000-0005-0000-0000-0000356E0000}"/>
    <cellStyle name="Normal 53 2 2 2 2 2 2 2 13" xfId="42154" xr:uid="{00000000-0005-0000-0000-0000366E0000}"/>
    <cellStyle name="Normal 53 2 2 2 2 2 2 2 2" xfId="1656" xr:uid="{00000000-0005-0000-0000-0000376E0000}"/>
    <cellStyle name="Normal 53 2 2 2 2 2 2 2 2 2" xfId="13433" xr:uid="{00000000-0005-0000-0000-0000386E0000}"/>
    <cellStyle name="Normal 53 2 2 2 2 2 2 2 2 2 2" xfId="37002" xr:uid="{00000000-0005-0000-0000-0000396E0000}"/>
    <cellStyle name="Normal 53 2 2 2 2 2 2 2 2 3" xfId="7545" xr:uid="{00000000-0005-0000-0000-00003A6E0000}"/>
    <cellStyle name="Normal 53 2 2 2 2 2 2 2 2 3 2" xfId="31114" xr:uid="{00000000-0005-0000-0000-00003B6E0000}"/>
    <cellStyle name="Normal 53 2 2 2 2 2 2 2 2 4" xfId="19321" xr:uid="{00000000-0005-0000-0000-00003C6E0000}"/>
    <cellStyle name="Normal 53 2 2 2 2 2 2 2 2 5" xfId="25226" xr:uid="{00000000-0005-0000-0000-00003D6E0000}"/>
    <cellStyle name="Normal 53 2 2 2 2 2 2 2 3" xfId="2393" xr:uid="{00000000-0005-0000-0000-00003E6E0000}"/>
    <cellStyle name="Normal 53 2 2 2 2 2 2 2 3 2" xfId="14169" xr:uid="{00000000-0005-0000-0000-00003F6E0000}"/>
    <cellStyle name="Normal 53 2 2 2 2 2 2 2 3 2 2" xfId="37738" xr:uid="{00000000-0005-0000-0000-0000406E0000}"/>
    <cellStyle name="Normal 53 2 2 2 2 2 2 2 3 3" xfId="8281" xr:uid="{00000000-0005-0000-0000-0000416E0000}"/>
    <cellStyle name="Normal 53 2 2 2 2 2 2 2 3 3 2" xfId="31850" xr:uid="{00000000-0005-0000-0000-0000426E0000}"/>
    <cellStyle name="Normal 53 2 2 2 2 2 2 2 3 4" xfId="20057" xr:uid="{00000000-0005-0000-0000-0000436E0000}"/>
    <cellStyle name="Normal 53 2 2 2 2 2 2 2 3 5" xfId="25962" xr:uid="{00000000-0005-0000-0000-0000446E0000}"/>
    <cellStyle name="Normal 53 2 2 2 2 2 2 2 4" xfId="3129" xr:uid="{00000000-0005-0000-0000-0000456E0000}"/>
    <cellStyle name="Normal 53 2 2 2 2 2 2 2 4 2" xfId="14905" xr:uid="{00000000-0005-0000-0000-0000466E0000}"/>
    <cellStyle name="Normal 53 2 2 2 2 2 2 2 4 2 2" xfId="38474" xr:uid="{00000000-0005-0000-0000-0000476E0000}"/>
    <cellStyle name="Normal 53 2 2 2 2 2 2 2 4 3" xfId="9017" xr:uid="{00000000-0005-0000-0000-0000486E0000}"/>
    <cellStyle name="Normal 53 2 2 2 2 2 2 2 4 3 2" xfId="32586" xr:uid="{00000000-0005-0000-0000-0000496E0000}"/>
    <cellStyle name="Normal 53 2 2 2 2 2 2 2 4 4" xfId="20793" xr:uid="{00000000-0005-0000-0000-00004A6E0000}"/>
    <cellStyle name="Normal 53 2 2 2 2 2 2 2 4 5" xfId="26698" xr:uid="{00000000-0005-0000-0000-00004B6E0000}"/>
    <cellStyle name="Normal 53 2 2 2 2 2 2 2 5" xfId="3865" xr:uid="{00000000-0005-0000-0000-00004C6E0000}"/>
    <cellStyle name="Normal 53 2 2 2 2 2 2 2 5 2" xfId="15641" xr:uid="{00000000-0005-0000-0000-00004D6E0000}"/>
    <cellStyle name="Normal 53 2 2 2 2 2 2 2 5 2 2" xfId="39210" xr:uid="{00000000-0005-0000-0000-00004E6E0000}"/>
    <cellStyle name="Normal 53 2 2 2 2 2 2 2 5 3" xfId="9753" xr:uid="{00000000-0005-0000-0000-00004F6E0000}"/>
    <cellStyle name="Normal 53 2 2 2 2 2 2 2 5 3 2" xfId="33322" xr:uid="{00000000-0005-0000-0000-0000506E0000}"/>
    <cellStyle name="Normal 53 2 2 2 2 2 2 2 5 4" xfId="21529" xr:uid="{00000000-0005-0000-0000-0000516E0000}"/>
    <cellStyle name="Normal 53 2 2 2 2 2 2 2 5 5" xfId="27434" xr:uid="{00000000-0005-0000-0000-0000526E0000}"/>
    <cellStyle name="Normal 53 2 2 2 2 2 2 2 6" xfId="4601" xr:uid="{00000000-0005-0000-0000-0000536E0000}"/>
    <cellStyle name="Normal 53 2 2 2 2 2 2 2 6 2" xfId="16377" xr:uid="{00000000-0005-0000-0000-0000546E0000}"/>
    <cellStyle name="Normal 53 2 2 2 2 2 2 2 6 2 2" xfId="39946" xr:uid="{00000000-0005-0000-0000-0000556E0000}"/>
    <cellStyle name="Normal 53 2 2 2 2 2 2 2 6 3" xfId="10489" xr:uid="{00000000-0005-0000-0000-0000566E0000}"/>
    <cellStyle name="Normal 53 2 2 2 2 2 2 2 6 3 2" xfId="34058" xr:uid="{00000000-0005-0000-0000-0000576E0000}"/>
    <cellStyle name="Normal 53 2 2 2 2 2 2 2 6 4" xfId="22265" xr:uid="{00000000-0005-0000-0000-0000586E0000}"/>
    <cellStyle name="Normal 53 2 2 2 2 2 2 2 6 5" xfId="28170" xr:uid="{00000000-0005-0000-0000-0000596E0000}"/>
    <cellStyle name="Normal 53 2 2 2 2 2 2 2 7" xfId="5337" xr:uid="{00000000-0005-0000-0000-00005A6E0000}"/>
    <cellStyle name="Normal 53 2 2 2 2 2 2 2 7 2" xfId="17113" xr:uid="{00000000-0005-0000-0000-00005B6E0000}"/>
    <cellStyle name="Normal 53 2 2 2 2 2 2 2 7 2 2" xfId="40682" xr:uid="{00000000-0005-0000-0000-00005C6E0000}"/>
    <cellStyle name="Normal 53 2 2 2 2 2 2 2 7 3" xfId="11225" xr:uid="{00000000-0005-0000-0000-00005D6E0000}"/>
    <cellStyle name="Normal 53 2 2 2 2 2 2 2 7 3 2" xfId="34794" xr:uid="{00000000-0005-0000-0000-00005E6E0000}"/>
    <cellStyle name="Normal 53 2 2 2 2 2 2 2 7 4" xfId="23001" xr:uid="{00000000-0005-0000-0000-00005F6E0000}"/>
    <cellStyle name="Normal 53 2 2 2 2 2 2 2 7 5" xfId="28906" xr:uid="{00000000-0005-0000-0000-0000606E0000}"/>
    <cellStyle name="Normal 53 2 2 2 2 2 2 2 8" xfId="6073" xr:uid="{00000000-0005-0000-0000-0000616E0000}"/>
    <cellStyle name="Normal 53 2 2 2 2 2 2 2 8 2" xfId="17849" xr:uid="{00000000-0005-0000-0000-0000626E0000}"/>
    <cellStyle name="Normal 53 2 2 2 2 2 2 2 8 2 2" xfId="41418" xr:uid="{00000000-0005-0000-0000-0000636E0000}"/>
    <cellStyle name="Normal 53 2 2 2 2 2 2 2 8 3" xfId="11961" xr:uid="{00000000-0005-0000-0000-0000646E0000}"/>
    <cellStyle name="Normal 53 2 2 2 2 2 2 2 8 3 2" xfId="35530" xr:uid="{00000000-0005-0000-0000-0000656E0000}"/>
    <cellStyle name="Normal 53 2 2 2 2 2 2 2 8 4" xfId="23737" xr:uid="{00000000-0005-0000-0000-0000666E0000}"/>
    <cellStyle name="Normal 53 2 2 2 2 2 2 2 8 5" xfId="29642" xr:uid="{00000000-0005-0000-0000-0000676E0000}"/>
    <cellStyle name="Normal 53 2 2 2 2 2 2 2 9" xfId="12697" xr:uid="{00000000-0005-0000-0000-0000686E0000}"/>
    <cellStyle name="Normal 53 2 2 2 2 2 2 2 9 2" xfId="36266" xr:uid="{00000000-0005-0000-0000-0000696E0000}"/>
    <cellStyle name="Normal 53 2 2 2 2 2 2 3" xfId="1213" xr:uid="{00000000-0005-0000-0000-00006A6E0000}"/>
    <cellStyle name="Normal 53 2 2 2 2 2 2 3 2" xfId="12991" xr:uid="{00000000-0005-0000-0000-00006B6E0000}"/>
    <cellStyle name="Normal 53 2 2 2 2 2 2 3 2 2" xfId="36560" xr:uid="{00000000-0005-0000-0000-00006C6E0000}"/>
    <cellStyle name="Normal 53 2 2 2 2 2 2 3 3" xfId="7103" xr:uid="{00000000-0005-0000-0000-00006D6E0000}"/>
    <cellStyle name="Normal 53 2 2 2 2 2 2 3 3 2" xfId="30672" xr:uid="{00000000-0005-0000-0000-00006E6E0000}"/>
    <cellStyle name="Normal 53 2 2 2 2 2 2 3 4" xfId="18879" xr:uid="{00000000-0005-0000-0000-00006F6E0000}"/>
    <cellStyle name="Normal 53 2 2 2 2 2 2 3 5" xfId="24784" xr:uid="{00000000-0005-0000-0000-0000706E0000}"/>
    <cellStyle name="Normal 53 2 2 2 2 2 2 4" xfId="1951" xr:uid="{00000000-0005-0000-0000-0000716E0000}"/>
    <cellStyle name="Normal 53 2 2 2 2 2 2 4 2" xfId="13727" xr:uid="{00000000-0005-0000-0000-0000726E0000}"/>
    <cellStyle name="Normal 53 2 2 2 2 2 2 4 2 2" xfId="37296" xr:uid="{00000000-0005-0000-0000-0000736E0000}"/>
    <cellStyle name="Normal 53 2 2 2 2 2 2 4 3" xfId="7839" xr:uid="{00000000-0005-0000-0000-0000746E0000}"/>
    <cellStyle name="Normal 53 2 2 2 2 2 2 4 3 2" xfId="31408" xr:uid="{00000000-0005-0000-0000-0000756E0000}"/>
    <cellStyle name="Normal 53 2 2 2 2 2 2 4 4" xfId="19615" xr:uid="{00000000-0005-0000-0000-0000766E0000}"/>
    <cellStyle name="Normal 53 2 2 2 2 2 2 4 5" xfId="25520" xr:uid="{00000000-0005-0000-0000-0000776E0000}"/>
    <cellStyle name="Normal 53 2 2 2 2 2 2 5" xfId="2687" xr:uid="{00000000-0005-0000-0000-0000786E0000}"/>
    <cellStyle name="Normal 53 2 2 2 2 2 2 5 2" xfId="14463" xr:uid="{00000000-0005-0000-0000-0000796E0000}"/>
    <cellStyle name="Normal 53 2 2 2 2 2 2 5 2 2" xfId="38032" xr:uid="{00000000-0005-0000-0000-00007A6E0000}"/>
    <cellStyle name="Normal 53 2 2 2 2 2 2 5 3" xfId="8575" xr:uid="{00000000-0005-0000-0000-00007B6E0000}"/>
    <cellStyle name="Normal 53 2 2 2 2 2 2 5 3 2" xfId="32144" xr:uid="{00000000-0005-0000-0000-00007C6E0000}"/>
    <cellStyle name="Normal 53 2 2 2 2 2 2 5 4" xfId="20351" xr:uid="{00000000-0005-0000-0000-00007D6E0000}"/>
    <cellStyle name="Normal 53 2 2 2 2 2 2 5 5" xfId="26256" xr:uid="{00000000-0005-0000-0000-00007E6E0000}"/>
    <cellStyle name="Normal 53 2 2 2 2 2 2 6" xfId="3423" xr:uid="{00000000-0005-0000-0000-00007F6E0000}"/>
    <cellStyle name="Normal 53 2 2 2 2 2 2 6 2" xfId="15199" xr:uid="{00000000-0005-0000-0000-0000806E0000}"/>
    <cellStyle name="Normal 53 2 2 2 2 2 2 6 2 2" xfId="38768" xr:uid="{00000000-0005-0000-0000-0000816E0000}"/>
    <cellStyle name="Normal 53 2 2 2 2 2 2 6 3" xfId="9311" xr:uid="{00000000-0005-0000-0000-0000826E0000}"/>
    <cellStyle name="Normal 53 2 2 2 2 2 2 6 3 2" xfId="32880" xr:uid="{00000000-0005-0000-0000-0000836E0000}"/>
    <cellStyle name="Normal 53 2 2 2 2 2 2 6 4" xfId="21087" xr:uid="{00000000-0005-0000-0000-0000846E0000}"/>
    <cellStyle name="Normal 53 2 2 2 2 2 2 6 5" xfId="26992" xr:uid="{00000000-0005-0000-0000-0000856E0000}"/>
    <cellStyle name="Normal 53 2 2 2 2 2 2 7" xfId="4159" xr:uid="{00000000-0005-0000-0000-0000866E0000}"/>
    <cellStyle name="Normal 53 2 2 2 2 2 2 7 2" xfId="15935" xr:uid="{00000000-0005-0000-0000-0000876E0000}"/>
    <cellStyle name="Normal 53 2 2 2 2 2 2 7 2 2" xfId="39504" xr:uid="{00000000-0005-0000-0000-0000886E0000}"/>
    <cellStyle name="Normal 53 2 2 2 2 2 2 7 3" xfId="10047" xr:uid="{00000000-0005-0000-0000-0000896E0000}"/>
    <cellStyle name="Normal 53 2 2 2 2 2 2 7 3 2" xfId="33616" xr:uid="{00000000-0005-0000-0000-00008A6E0000}"/>
    <cellStyle name="Normal 53 2 2 2 2 2 2 7 4" xfId="21823" xr:uid="{00000000-0005-0000-0000-00008B6E0000}"/>
    <cellStyle name="Normal 53 2 2 2 2 2 2 7 5" xfId="27728" xr:uid="{00000000-0005-0000-0000-00008C6E0000}"/>
    <cellStyle name="Normal 53 2 2 2 2 2 2 8" xfId="4895" xr:uid="{00000000-0005-0000-0000-00008D6E0000}"/>
    <cellStyle name="Normal 53 2 2 2 2 2 2 8 2" xfId="16671" xr:uid="{00000000-0005-0000-0000-00008E6E0000}"/>
    <cellStyle name="Normal 53 2 2 2 2 2 2 8 2 2" xfId="40240" xr:uid="{00000000-0005-0000-0000-00008F6E0000}"/>
    <cellStyle name="Normal 53 2 2 2 2 2 2 8 3" xfId="10783" xr:uid="{00000000-0005-0000-0000-0000906E0000}"/>
    <cellStyle name="Normal 53 2 2 2 2 2 2 8 3 2" xfId="34352" xr:uid="{00000000-0005-0000-0000-0000916E0000}"/>
    <cellStyle name="Normal 53 2 2 2 2 2 2 8 4" xfId="22559" xr:uid="{00000000-0005-0000-0000-0000926E0000}"/>
    <cellStyle name="Normal 53 2 2 2 2 2 2 8 5" xfId="28464" xr:uid="{00000000-0005-0000-0000-0000936E0000}"/>
    <cellStyle name="Normal 53 2 2 2 2 2 2 9" xfId="5631" xr:uid="{00000000-0005-0000-0000-0000946E0000}"/>
    <cellStyle name="Normal 53 2 2 2 2 2 2 9 2" xfId="17407" xr:uid="{00000000-0005-0000-0000-0000956E0000}"/>
    <cellStyle name="Normal 53 2 2 2 2 2 2 9 2 2" xfId="40976" xr:uid="{00000000-0005-0000-0000-0000966E0000}"/>
    <cellStyle name="Normal 53 2 2 2 2 2 2 9 3" xfId="11519" xr:uid="{00000000-0005-0000-0000-0000976E0000}"/>
    <cellStyle name="Normal 53 2 2 2 2 2 2 9 3 2" xfId="35088" xr:uid="{00000000-0005-0000-0000-0000986E0000}"/>
    <cellStyle name="Normal 53 2 2 2 2 2 2 9 4" xfId="23295" xr:uid="{00000000-0005-0000-0000-0000996E0000}"/>
    <cellStyle name="Normal 53 2 2 2 2 2 2 9 5" xfId="29200" xr:uid="{00000000-0005-0000-0000-00009A6E0000}"/>
    <cellStyle name="Normal 53 2 2 2 2 2 3" xfId="787" xr:uid="{00000000-0005-0000-0000-00009B6E0000}"/>
    <cellStyle name="Normal 53 2 2 2 2 2 3 10" xfId="6701" xr:uid="{00000000-0005-0000-0000-00009C6E0000}"/>
    <cellStyle name="Normal 53 2 2 2 2 2 3 10 2" xfId="30270" xr:uid="{00000000-0005-0000-0000-00009D6E0000}"/>
    <cellStyle name="Normal 53 2 2 2 2 2 3 11" xfId="18477" xr:uid="{00000000-0005-0000-0000-00009E6E0000}"/>
    <cellStyle name="Normal 53 2 2 2 2 2 3 12" xfId="24382" xr:uid="{00000000-0005-0000-0000-00009F6E0000}"/>
    <cellStyle name="Normal 53 2 2 2 2 2 3 13" xfId="42046" xr:uid="{00000000-0005-0000-0000-0000A06E0000}"/>
    <cellStyle name="Normal 53 2 2 2 2 2 3 2" xfId="1548" xr:uid="{00000000-0005-0000-0000-0000A16E0000}"/>
    <cellStyle name="Normal 53 2 2 2 2 2 3 2 2" xfId="13325" xr:uid="{00000000-0005-0000-0000-0000A26E0000}"/>
    <cellStyle name="Normal 53 2 2 2 2 2 3 2 2 2" xfId="36894" xr:uid="{00000000-0005-0000-0000-0000A36E0000}"/>
    <cellStyle name="Normal 53 2 2 2 2 2 3 2 3" xfId="7437" xr:uid="{00000000-0005-0000-0000-0000A46E0000}"/>
    <cellStyle name="Normal 53 2 2 2 2 2 3 2 3 2" xfId="31006" xr:uid="{00000000-0005-0000-0000-0000A56E0000}"/>
    <cellStyle name="Normal 53 2 2 2 2 2 3 2 4" xfId="19213" xr:uid="{00000000-0005-0000-0000-0000A66E0000}"/>
    <cellStyle name="Normal 53 2 2 2 2 2 3 2 5" xfId="25118" xr:uid="{00000000-0005-0000-0000-0000A76E0000}"/>
    <cellStyle name="Normal 53 2 2 2 2 2 3 3" xfId="2285" xr:uid="{00000000-0005-0000-0000-0000A86E0000}"/>
    <cellStyle name="Normal 53 2 2 2 2 2 3 3 2" xfId="14061" xr:uid="{00000000-0005-0000-0000-0000A96E0000}"/>
    <cellStyle name="Normal 53 2 2 2 2 2 3 3 2 2" xfId="37630" xr:uid="{00000000-0005-0000-0000-0000AA6E0000}"/>
    <cellStyle name="Normal 53 2 2 2 2 2 3 3 3" xfId="8173" xr:uid="{00000000-0005-0000-0000-0000AB6E0000}"/>
    <cellStyle name="Normal 53 2 2 2 2 2 3 3 3 2" xfId="31742" xr:uid="{00000000-0005-0000-0000-0000AC6E0000}"/>
    <cellStyle name="Normal 53 2 2 2 2 2 3 3 4" xfId="19949" xr:uid="{00000000-0005-0000-0000-0000AD6E0000}"/>
    <cellStyle name="Normal 53 2 2 2 2 2 3 3 5" xfId="25854" xr:uid="{00000000-0005-0000-0000-0000AE6E0000}"/>
    <cellStyle name="Normal 53 2 2 2 2 2 3 4" xfId="3021" xr:uid="{00000000-0005-0000-0000-0000AF6E0000}"/>
    <cellStyle name="Normal 53 2 2 2 2 2 3 4 2" xfId="14797" xr:uid="{00000000-0005-0000-0000-0000B06E0000}"/>
    <cellStyle name="Normal 53 2 2 2 2 2 3 4 2 2" xfId="38366" xr:uid="{00000000-0005-0000-0000-0000B16E0000}"/>
    <cellStyle name="Normal 53 2 2 2 2 2 3 4 3" xfId="8909" xr:uid="{00000000-0005-0000-0000-0000B26E0000}"/>
    <cellStyle name="Normal 53 2 2 2 2 2 3 4 3 2" xfId="32478" xr:uid="{00000000-0005-0000-0000-0000B36E0000}"/>
    <cellStyle name="Normal 53 2 2 2 2 2 3 4 4" xfId="20685" xr:uid="{00000000-0005-0000-0000-0000B46E0000}"/>
    <cellStyle name="Normal 53 2 2 2 2 2 3 4 5" xfId="26590" xr:uid="{00000000-0005-0000-0000-0000B56E0000}"/>
    <cellStyle name="Normal 53 2 2 2 2 2 3 5" xfId="3757" xr:uid="{00000000-0005-0000-0000-0000B66E0000}"/>
    <cellStyle name="Normal 53 2 2 2 2 2 3 5 2" xfId="15533" xr:uid="{00000000-0005-0000-0000-0000B76E0000}"/>
    <cellStyle name="Normal 53 2 2 2 2 2 3 5 2 2" xfId="39102" xr:uid="{00000000-0005-0000-0000-0000B86E0000}"/>
    <cellStyle name="Normal 53 2 2 2 2 2 3 5 3" xfId="9645" xr:uid="{00000000-0005-0000-0000-0000B96E0000}"/>
    <cellStyle name="Normal 53 2 2 2 2 2 3 5 3 2" xfId="33214" xr:uid="{00000000-0005-0000-0000-0000BA6E0000}"/>
    <cellStyle name="Normal 53 2 2 2 2 2 3 5 4" xfId="21421" xr:uid="{00000000-0005-0000-0000-0000BB6E0000}"/>
    <cellStyle name="Normal 53 2 2 2 2 2 3 5 5" xfId="27326" xr:uid="{00000000-0005-0000-0000-0000BC6E0000}"/>
    <cellStyle name="Normal 53 2 2 2 2 2 3 6" xfId="4493" xr:uid="{00000000-0005-0000-0000-0000BD6E0000}"/>
    <cellStyle name="Normal 53 2 2 2 2 2 3 6 2" xfId="16269" xr:uid="{00000000-0005-0000-0000-0000BE6E0000}"/>
    <cellStyle name="Normal 53 2 2 2 2 2 3 6 2 2" xfId="39838" xr:uid="{00000000-0005-0000-0000-0000BF6E0000}"/>
    <cellStyle name="Normal 53 2 2 2 2 2 3 6 3" xfId="10381" xr:uid="{00000000-0005-0000-0000-0000C06E0000}"/>
    <cellStyle name="Normal 53 2 2 2 2 2 3 6 3 2" xfId="33950" xr:uid="{00000000-0005-0000-0000-0000C16E0000}"/>
    <cellStyle name="Normal 53 2 2 2 2 2 3 6 4" xfId="22157" xr:uid="{00000000-0005-0000-0000-0000C26E0000}"/>
    <cellStyle name="Normal 53 2 2 2 2 2 3 6 5" xfId="28062" xr:uid="{00000000-0005-0000-0000-0000C36E0000}"/>
    <cellStyle name="Normal 53 2 2 2 2 2 3 7" xfId="5229" xr:uid="{00000000-0005-0000-0000-0000C46E0000}"/>
    <cellStyle name="Normal 53 2 2 2 2 2 3 7 2" xfId="17005" xr:uid="{00000000-0005-0000-0000-0000C56E0000}"/>
    <cellStyle name="Normal 53 2 2 2 2 2 3 7 2 2" xfId="40574" xr:uid="{00000000-0005-0000-0000-0000C66E0000}"/>
    <cellStyle name="Normal 53 2 2 2 2 2 3 7 3" xfId="11117" xr:uid="{00000000-0005-0000-0000-0000C76E0000}"/>
    <cellStyle name="Normal 53 2 2 2 2 2 3 7 3 2" xfId="34686" xr:uid="{00000000-0005-0000-0000-0000C86E0000}"/>
    <cellStyle name="Normal 53 2 2 2 2 2 3 7 4" xfId="22893" xr:uid="{00000000-0005-0000-0000-0000C96E0000}"/>
    <cellStyle name="Normal 53 2 2 2 2 2 3 7 5" xfId="28798" xr:uid="{00000000-0005-0000-0000-0000CA6E0000}"/>
    <cellStyle name="Normal 53 2 2 2 2 2 3 8" xfId="5965" xr:uid="{00000000-0005-0000-0000-0000CB6E0000}"/>
    <cellStyle name="Normal 53 2 2 2 2 2 3 8 2" xfId="17741" xr:uid="{00000000-0005-0000-0000-0000CC6E0000}"/>
    <cellStyle name="Normal 53 2 2 2 2 2 3 8 2 2" xfId="41310" xr:uid="{00000000-0005-0000-0000-0000CD6E0000}"/>
    <cellStyle name="Normal 53 2 2 2 2 2 3 8 3" xfId="11853" xr:uid="{00000000-0005-0000-0000-0000CE6E0000}"/>
    <cellStyle name="Normal 53 2 2 2 2 2 3 8 3 2" xfId="35422" xr:uid="{00000000-0005-0000-0000-0000CF6E0000}"/>
    <cellStyle name="Normal 53 2 2 2 2 2 3 8 4" xfId="23629" xr:uid="{00000000-0005-0000-0000-0000D06E0000}"/>
    <cellStyle name="Normal 53 2 2 2 2 2 3 8 5" xfId="29534" xr:uid="{00000000-0005-0000-0000-0000D16E0000}"/>
    <cellStyle name="Normal 53 2 2 2 2 2 3 9" xfId="12589" xr:uid="{00000000-0005-0000-0000-0000D26E0000}"/>
    <cellStyle name="Normal 53 2 2 2 2 2 3 9 2" xfId="36158" xr:uid="{00000000-0005-0000-0000-0000D36E0000}"/>
    <cellStyle name="Normal 53 2 2 2 2 2 4" xfId="602" xr:uid="{00000000-0005-0000-0000-0000D46E0000}"/>
    <cellStyle name="Normal 53 2 2 2 2 2 4 10" xfId="6516" xr:uid="{00000000-0005-0000-0000-0000D56E0000}"/>
    <cellStyle name="Normal 53 2 2 2 2 2 4 10 2" xfId="30085" xr:uid="{00000000-0005-0000-0000-0000D66E0000}"/>
    <cellStyle name="Normal 53 2 2 2 2 2 4 11" xfId="18292" xr:uid="{00000000-0005-0000-0000-0000D76E0000}"/>
    <cellStyle name="Normal 53 2 2 2 2 2 4 12" xfId="24197" xr:uid="{00000000-0005-0000-0000-0000D86E0000}"/>
    <cellStyle name="Normal 53 2 2 2 2 2 4 13" xfId="41861" xr:uid="{00000000-0005-0000-0000-0000D96E0000}"/>
    <cellStyle name="Normal 53 2 2 2 2 2 4 2" xfId="1363" xr:uid="{00000000-0005-0000-0000-0000DA6E0000}"/>
    <cellStyle name="Normal 53 2 2 2 2 2 4 2 2" xfId="13140" xr:uid="{00000000-0005-0000-0000-0000DB6E0000}"/>
    <cellStyle name="Normal 53 2 2 2 2 2 4 2 2 2" xfId="36709" xr:uid="{00000000-0005-0000-0000-0000DC6E0000}"/>
    <cellStyle name="Normal 53 2 2 2 2 2 4 2 3" xfId="7252" xr:uid="{00000000-0005-0000-0000-0000DD6E0000}"/>
    <cellStyle name="Normal 53 2 2 2 2 2 4 2 3 2" xfId="30821" xr:uid="{00000000-0005-0000-0000-0000DE6E0000}"/>
    <cellStyle name="Normal 53 2 2 2 2 2 4 2 4" xfId="19028" xr:uid="{00000000-0005-0000-0000-0000DF6E0000}"/>
    <cellStyle name="Normal 53 2 2 2 2 2 4 2 5" xfId="24933" xr:uid="{00000000-0005-0000-0000-0000E06E0000}"/>
    <cellStyle name="Normal 53 2 2 2 2 2 4 3" xfId="2100" xr:uid="{00000000-0005-0000-0000-0000E16E0000}"/>
    <cellStyle name="Normal 53 2 2 2 2 2 4 3 2" xfId="13876" xr:uid="{00000000-0005-0000-0000-0000E26E0000}"/>
    <cellStyle name="Normal 53 2 2 2 2 2 4 3 2 2" xfId="37445" xr:uid="{00000000-0005-0000-0000-0000E36E0000}"/>
    <cellStyle name="Normal 53 2 2 2 2 2 4 3 3" xfId="7988" xr:uid="{00000000-0005-0000-0000-0000E46E0000}"/>
    <cellStyle name="Normal 53 2 2 2 2 2 4 3 3 2" xfId="31557" xr:uid="{00000000-0005-0000-0000-0000E56E0000}"/>
    <cellStyle name="Normal 53 2 2 2 2 2 4 3 4" xfId="19764" xr:uid="{00000000-0005-0000-0000-0000E66E0000}"/>
    <cellStyle name="Normal 53 2 2 2 2 2 4 3 5" xfId="25669" xr:uid="{00000000-0005-0000-0000-0000E76E0000}"/>
    <cellStyle name="Normal 53 2 2 2 2 2 4 4" xfId="2836" xr:uid="{00000000-0005-0000-0000-0000E86E0000}"/>
    <cellStyle name="Normal 53 2 2 2 2 2 4 4 2" xfId="14612" xr:uid="{00000000-0005-0000-0000-0000E96E0000}"/>
    <cellStyle name="Normal 53 2 2 2 2 2 4 4 2 2" xfId="38181" xr:uid="{00000000-0005-0000-0000-0000EA6E0000}"/>
    <cellStyle name="Normal 53 2 2 2 2 2 4 4 3" xfId="8724" xr:uid="{00000000-0005-0000-0000-0000EB6E0000}"/>
    <cellStyle name="Normal 53 2 2 2 2 2 4 4 3 2" xfId="32293" xr:uid="{00000000-0005-0000-0000-0000EC6E0000}"/>
    <cellStyle name="Normal 53 2 2 2 2 2 4 4 4" xfId="20500" xr:uid="{00000000-0005-0000-0000-0000ED6E0000}"/>
    <cellStyle name="Normal 53 2 2 2 2 2 4 4 5" xfId="26405" xr:uid="{00000000-0005-0000-0000-0000EE6E0000}"/>
    <cellStyle name="Normal 53 2 2 2 2 2 4 5" xfId="3572" xr:uid="{00000000-0005-0000-0000-0000EF6E0000}"/>
    <cellStyle name="Normal 53 2 2 2 2 2 4 5 2" xfId="15348" xr:uid="{00000000-0005-0000-0000-0000F06E0000}"/>
    <cellStyle name="Normal 53 2 2 2 2 2 4 5 2 2" xfId="38917" xr:uid="{00000000-0005-0000-0000-0000F16E0000}"/>
    <cellStyle name="Normal 53 2 2 2 2 2 4 5 3" xfId="9460" xr:uid="{00000000-0005-0000-0000-0000F26E0000}"/>
    <cellStyle name="Normal 53 2 2 2 2 2 4 5 3 2" xfId="33029" xr:uid="{00000000-0005-0000-0000-0000F36E0000}"/>
    <cellStyle name="Normal 53 2 2 2 2 2 4 5 4" xfId="21236" xr:uid="{00000000-0005-0000-0000-0000F46E0000}"/>
    <cellStyle name="Normal 53 2 2 2 2 2 4 5 5" xfId="27141" xr:uid="{00000000-0005-0000-0000-0000F56E0000}"/>
    <cellStyle name="Normal 53 2 2 2 2 2 4 6" xfId="4308" xr:uid="{00000000-0005-0000-0000-0000F66E0000}"/>
    <cellStyle name="Normal 53 2 2 2 2 2 4 6 2" xfId="16084" xr:uid="{00000000-0005-0000-0000-0000F76E0000}"/>
    <cellStyle name="Normal 53 2 2 2 2 2 4 6 2 2" xfId="39653" xr:uid="{00000000-0005-0000-0000-0000F86E0000}"/>
    <cellStyle name="Normal 53 2 2 2 2 2 4 6 3" xfId="10196" xr:uid="{00000000-0005-0000-0000-0000F96E0000}"/>
    <cellStyle name="Normal 53 2 2 2 2 2 4 6 3 2" xfId="33765" xr:uid="{00000000-0005-0000-0000-0000FA6E0000}"/>
    <cellStyle name="Normal 53 2 2 2 2 2 4 6 4" xfId="21972" xr:uid="{00000000-0005-0000-0000-0000FB6E0000}"/>
    <cellStyle name="Normal 53 2 2 2 2 2 4 6 5" xfId="27877" xr:uid="{00000000-0005-0000-0000-0000FC6E0000}"/>
    <cellStyle name="Normal 53 2 2 2 2 2 4 7" xfId="5044" xr:uid="{00000000-0005-0000-0000-0000FD6E0000}"/>
    <cellStyle name="Normal 53 2 2 2 2 2 4 7 2" xfId="16820" xr:uid="{00000000-0005-0000-0000-0000FE6E0000}"/>
    <cellStyle name="Normal 53 2 2 2 2 2 4 7 2 2" xfId="40389" xr:uid="{00000000-0005-0000-0000-0000FF6E0000}"/>
    <cellStyle name="Normal 53 2 2 2 2 2 4 7 3" xfId="10932" xr:uid="{00000000-0005-0000-0000-0000006F0000}"/>
    <cellStyle name="Normal 53 2 2 2 2 2 4 7 3 2" xfId="34501" xr:uid="{00000000-0005-0000-0000-0000016F0000}"/>
    <cellStyle name="Normal 53 2 2 2 2 2 4 7 4" xfId="22708" xr:uid="{00000000-0005-0000-0000-0000026F0000}"/>
    <cellStyle name="Normal 53 2 2 2 2 2 4 7 5" xfId="28613" xr:uid="{00000000-0005-0000-0000-0000036F0000}"/>
    <cellStyle name="Normal 53 2 2 2 2 2 4 8" xfId="5780" xr:uid="{00000000-0005-0000-0000-0000046F0000}"/>
    <cellStyle name="Normal 53 2 2 2 2 2 4 8 2" xfId="17556" xr:uid="{00000000-0005-0000-0000-0000056F0000}"/>
    <cellStyle name="Normal 53 2 2 2 2 2 4 8 2 2" xfId="41125" xr:uid="{00000000-0005-0000-0000-0000066F0000}"/>
    <cellStyle name="Normal 53 2 2 2 2 2 4 8 3" xfId="11668" xr:uid="{00000000-0005-0000-0000-0000076F0000}"/>
    <cellStyle name="Normal 53 2 2 2 2 2 4 8 3 2" xfId="35237" xr:uid="{00000000-0005-0000-0000-0000086F0000}"/>
    <cellStyle name="Normal 53 2 2 2 2 2 4 8 4" xfId="23444" xr:uid="{00000000-0005-0000-0000-0000096F0000}"/>
    <cellStyle name="Normal 53 2 2 2 2 2 4 8 5" xfId="29349" xr:uid="{00000000-0005-0000-0000-00000A6F0000}"/>
    <cellStyle name="Normal 53 2 2 2 2 2 4 9" xfId="12404" xr:uid="{00000000-0005-0000-0000-00000B6F0000}"/>
    <cellStyle name="Normal 53 2 2 2 2 2 4 9 2" xfId="35973" xr:uid="{00000000-0005-0000-0000-00000C6F0000}"/>
    <cellStyle name="Normal 53 2 2 2 2 2 5" xfId="1104" xr:uid="{00000000-0005-0000-0000-00000D6F0000}"/>
    <cellStyle name="Normal 53 2 2 2 2 2 5 2" xfId="12883" xr:uid="{00000000-0005-0000-0000-00000E6F0000}"/>
    <cellStyle name="Normal 53 2 2 2 2 2 5 2 2" xfId="36452" xr:uid="{00000000-0005-0000-0000-00000F6F0000}"/>
    <cellStyle name="Normal 53 2 2 2 2 2 5 3" xfId="6995" xr:uid="{00000000-0005-0000-0000-0000106F0000}"/>
    <cellStyle name="Normal 53 2 2 2 2 2 5 3 2" xfId="30564" xr:uid="{00000000-0005-0000-0000-0000116F0000}"/>
    <cellStyle name="Normal 53 2 2 2 2 2 5 4" xfId="18771" xr:uid="{00000000-0005-0000-0000-0000126F0000}"/>
    <cellStyle name="Normal 53 2 2 2 2 2 5 5" xfId="24676" xr:uid="{00000000-0005-0000-0000-0000136F0000}"/>
    <cellStyle name="Normal 53 2 2 2 2 2 6" xfId="1843" xr:uid="{00000000-0005-0000-0000-0000146F0000}"/>
    <cellStyle name="Normal 53 2 2 2 2 2 6 2" xfId="13619" xr:uid="{00000000-0005-0000-0000-0000156F0000}"/>
    <cellStyle name="Normal 53 2 2 2 2 2 6 2 2" xfId="37188" xr:uid="{00000000-0005-0000-0000-0000166F0000}"/>
    <cellStyle name="Normal 53 2 2 2 2 2 6 3" xfId="7731" xr:uid="{00000000-0005-0000-0000-0000176F0000}"/>
    <cellStyle name="Normal 53 2 2 2 2 2 6 3 2" xfId="31300" xr:uid="{00000000-0005-0000-0000-0000186F0000}"/>
    <cellStyle name="Normal 53 2 2 2 2 2 6 4" xfId="19507" xr:uid="{00000000-0005-0000-0000-0000196F0000}"/>
    <cellStyle name="Normal 53 2 2 2 2 2 6 5" xfId="25412" xr:uid="{00000000-0005-0000-0000-00001A6F0000}"/>
    <cellStyle name="Normal 53 2 2 2 2 2 7" xfId="2579" xr:uid="{00000000-0005-0000-0000-00001B6F0000}"/>
    <cellStyle name="Normal 53 2 2 2 2 2 7 2" xfId="14355" xr:uid="{00000000-0005-0000-0000-00001C6F0000}"/>
    <cellStyle name="Normal 53 2 2 2 2 2 7 2 2" xfId="37924" xr:uid="{00000000-0005-0000-0000-00001D6F0000}"/>
    <cellStyle name="Normal 53 2 2 2 2 2 7 3" xfId="8467" xr:uid="{00000000-0005-0000-0000-00001E6F0000}"/>
    <cellStyle name="Normal 53 2 2 2 2 2 7 3 2" xfId="32036" xr:uid="{00000000-0005-0000-0000-00001F6F0000}"/>
    <cellStyle name="Normal 53 2 2 2 2 2 7 4" xfId="20243" xr:uid="{00000000-0005-0000-0000-0000206F0000}"/>
    <cellStyle name="Normal 53 2 2 2 2 2 7 5" xfId="26148" xr:uid="{00000000-0005-0000-0000-0000216F0000}"/>
    <cellStyle name="Normal 53 2 2 2 2 2 8" xfId="3315" xr:uid="{00000000-0005-0000-0000-0000226F0000}"/>
    <cellStyle name="Normal 53 2 2 2 2 2 8 2" xfId="15091" xr:uid="{00000000-0005-0000-0000-0000236F0000}"/>
    <cellStyle name="Normal 53 2 2 2 2 2 8 2 2" xfId="38660" xr:uid="{00000000-0005-0000-0000-0000246F0000}"/>
    <cellStyle name="Normal 53 2 2 2 2 2 8 3" xfId="9203" xr:uid="{00000000-0005-0000-0000-0000256F0000}"/>
    <cellStyle name="Normal 53 2 2 2 2 2 8 3 2" xfId="32772" xr:uid="{00000000-0005-0000-0000-0000266F0000}"/>
    <cellStyle name="Normal 53 2 2 2 2 2 8 4" xfId="20979" xr:uid="{00000000-0005-0000-0000-0000276F0000}"/>
    <cellStyle name="Normal 53 2 2 2 2 2 8 5" xfId="26884" xr:uid="{00000000-0005-0000-0000-0000286F0000}"/>
    <cellStyle name="Normal 53 2 2 2 2 2 9" xfId="4051" xr:uid="{00000000-0005-0000-0000-0000296F0000}"/>
    <cellStyle name="Normal 53 2 2 2 2 2 9 2" xfId="15827" xr:uid="{00000000-0005-0000-0000-00002A6F0000}"/>
    <cellStyle name="Normal 53 2 2 2 2 2 9 2 2" xfId="39396" xr:uid="{00000000-0005-0000-0000-00002B6F0000}"/>
    <cellStyle name="Normal 53 2 2 2 2 2 9 3" xfId="9939" xr:uid="{00000000-0005-0000-0000-00002C6F0000}"/>
    <cellStyle name="Normal 53 2 2 2 2 2 9 3 2" xfId="33508" xr:uid="{00000000-0005-0000-0000-00002D6F0000}"/>
    <cellStyle name="Normal 53 2 2 2 2 2 9 4" xfId="21715" xr:uid="{00000000-0005-0000-0000-00002E6F0000}"/>
    <cellStyle name="Normal 53 2 2 2 2 2 9 5" xfId="27620" xr:uid="{00000000-0005-0000-0000-00002F6F0000}"/>
    <cellStyle name="Normal 53 2 2 2 2 3" xfId="283" xr:uid="{00000000-0005-0000-0000-0000306F0000}"/>
    <cellStyle name="Normal 53 2 2 2 2 3 10" xfId="4739" xr:uid="{00000000-0005-0000-0000-0000316F0000}"/>
    <cellStyle name="Normal 53 2 2 2 2 3 10 2" xfId="16515" xr:uid="{00000000-0005-0000-0000-0000326F0000}"/>
    <cellStyle name="Normal 53 2 2 2 2 3 10 2 2" xfId="40084" xr:uid="{00000000-0005-0000-0000-0000336F0000}"/>
    <cellStyle name="Normal 53 2 2 2 2 3 10 3" xfId="10627" xr:uid="{00000000-0005-0000-0000-0000346F0000}"/>
    <cellStyle name="Normal 53 2 2 2 2 3 10 3 2" xfId="34196" xr:uid="{00000000-0005-0000-0000-0000356F0000}"/>
    <cellStyle name="Normal 53 2 2 2 2 3 10 4" xfId="22403" xr:uid="{00000000-0005-0000-0000-0000366F0000}"/>
    <cellStyle name="Normal 53 2 2 2 2 3 10 5" xfId="28308" xr:uid="{00000000-0005-0000-0000-0000376F0000}"/>
    <cellStyle name="Normal 53 2 2 2 2 3 11" xfId="5475" xr:uid="{00000000-0005-0000-0000-0000386F0000}"/>
    <cellStyle name="Normal 53 2 2 2 2 3 11 2" xfId="17251" xr:uid="{00000000-0005-0000-0000-0000396F0000}"/>
    <cellStyle name="Normal 53 2 2 2 2 3 11 2 2" xfId="40820" xr:uid="{00000000-0005-0000-0000-00003A6F0000}"/>
    <cellStyle name="Normal 53 2 2 2 2 3 11 3" xfId="11363" xr:uid="{00000000-0005-0000-0000-00003B6F0000}"/>
    <cellStyle name="Normal 53 2 2 2 2 3 11 3 2" xfId="34932" xr:uid="{00000000-0005-0000-0000-00003C6F0000}"/>
    <cellStyle name="Normal 53 2 2 2 2 3 11 4" xfId="23139" xr:uid="{00000000-0005-0000-0000-00003D6F0000}"/>
    <cellStyle name="Normal 53 2 2 2 2 3 11 5" xfId="29044" xr:uid="{00000000-0005-0000-0000-00003E6F0000}"/>
    <cellStyle name="Normal 53 2 2 2 2 3 12" xfId="12099" xr:uid="{00000000-0005-0000-0000-00003F6F0000}"/>
    <cellStyle name="Normal 53 2 2 2 2 3 12 2" xfId="35668" xr:uid="{00000000-0005-0000-0000-0000406F0000}"/>
    <cellStyle name="Normal 53 2 2 2 2 3 13" xfId="6211" xr:uid="{00000000-0005-0000-0000-0000416F0000}"/>
    <cellStyle name="Normal 53 2 2 2 2 3 13 2" xfId="29780" xr:uid="{00000000-0005-0000-0000-0000426F0000}"/>
    <cellStyle name="Normal 53 2 2 2 2 3 14" xfId="17987" xr:uid="{00000000-0005-0000-0000-0000436F0000}"/>
    <cellStyle name="Normal 53 2 2 2 2 3 15" xfId="23892" xr:uid="{00000000-0005-0000-0000-0000446F0000}"/>
    <cellStyle name="Normal 53 2 2 2 2 3 16" xfId="41556" xr:uid="{00000000-0005-0000-0000-0000456F0000}"/>
    <cellStyle name="Normal 53 2 2 2 2 3 2" xfId="452" xr:uid="{00000000-0005-0000-0000-0000466F0000}"/>
    <cellStyle name="Normal 53 2 2 2 2 3 2 10" xfId="12256" xr:uid="{00000000-0005-0000-0000-0000476F0000}"/>
    <cellStyle name="Normal 53 2 2 2 2 3 2 10 2" xfId="35825" xr:uid="{00000000-0005-0000-0000-0000486F0000}"/>
    <cellStyle name="Normal 53 2 2 2 2 3 2 11" xfId="6368" xr:uid="{00000000-0005-0000-0000-0000496F0000}"/>
    <cellStyle name="Normal 53 2 2 2 2 3 2 11 2" xfId="29937" xr:uid="{00000000-0005-0000-0000-00004A6F0000}"/>
    <cellStyle name="Normal 53 2 2 2 2 3 2 12" xfId="18144" xr:uid="{00000000-0005-0000-0000-00004B6F0000}"/>
    <cellStyle name="Normal 53 2 2 2 2 3 2 13" xfId="24049" xr:uid="{00000000-0005-0000-0000-00004C6F0000}"/>
    <cellStyle name="Normal 53 2 2 2 2 3 2 14" xfId="41713" xr:uid="{00000000-0005-0000-0000-00004D6F0000}"/>
    <cellStyle name="Normal 53 2 2 2 2 3 2 2" xfId="897" xr:uid="{00000000-0005-0000-0000-00004E6F0000}"/>
    <cellStyle name="Normal 53 2 2 2 2 3 2 2 10" xfId="6810" xr:uid="{00000000-0005-0000-0000-00004F6F0000}"/>
    <cellStyle name="Normal 53 2 2 2 2 3 2 2 10 2" xfId="30379" xr:uid="{00000000-0005-0000-0000-0000506F0000}"/>
    <cellStyle name="Normal 53 2 2 2 2 3 2 2 11" xfId="18586" xr:uid="{00000000-0005-0000-0000-0000516F0000}"/>
    <cellStyle name="Normal 53 2 2 2 2 3 2 2 12" xfId="24491" xr:uid="{00000000-0005-0000-0000-0000526F0000}"/>
    <cellStyle name="Normal 53 2 2 2 2 3 2 2 13" xfId="42155" xr:uid="{00000000-0005-0000-0000-0000536F0000}"/>
    <cellStyle name="Normal 53 2 2 2 2 3 2 2 2" xfId="1657" xr:uid="{00000000-0005-0000-0000-0000546F0000}"/>
    <cellStyle name="Normal 53 2 2 2 2 3 2 2 2 2" xfId="13434" xr:uid="{00000000-0005-0000-0000-0000556F0000}"/>
    <cellStyle name="Normal 53 2 2 2 2 3 2 2 2 2 2" xfId="37003" xr:uid="{00000000-0005-0000-0000-0000566F0000}"/>
    <cellStyle name="Normal 53 2 2 2 2 3 2 2 2 3" xfId="7546" xr:uid="{00000000-0005-0000-0000-0000576F0000}"/>
    <cellStyle name="Normal 53 2 2 2 2 3 2 2 2 3 2" xfId="31115" xr:uid="{00000000-0005-0000-0000-0000586F0000}"/>
    <cellStyle name="Normal 53 2 2 2 2 3 2 2 2 4" xfId="19322" xr:uid="{00000000-0005-0000-0000-0000596F0000}"/>
    <cellStyle name="Normal 53 2 2 2 2 3 2 2 2 5" xfId="25227" xr:uid="{00000000-0005-0000-0000-00005A6F0000}"/>
    <cellStyle name="Normal 53 2 2 2 2 3 2 2 3" xfId="2394" xr:uid="{00000000-0005-0000-0000-00005B6F0000}"/>
    <cellStyle name="Normal 53 2 2 2 2 3 2 2 3 2" xfId="14170" xr:uid="{00000000-0005-0000-0000-00005C6F0000}"/>
    <cellStyle name="Normal 53 2 2 2 2 3 2 2 3 2 2" xfId="37739" xr:uid="{00000000-0005-0000-0000-00005D6F0000}"/>
    <cellStyle name="Normal 53 2 2 2 2 3 2 2 3 3" xfId="8282" xr:uid="{00000000-0005-0000-0000-00005E6F0000}"/>
    <cellStyle name="Normal 53 2 2 2 2 3 2 2 3 3 2" xfId="31851" xr:uid="{00000000-0005-0000-0000-00005F6F0000}"/>
    <cellStyle name="Normal 53 2 2 2 2 3 2 2 3 4" xfId="20058" xr:uid="{00000000-0005-0000-0000-0000606F0000}"/>
    <cellStyle name="Normal 53 2 2 2 2 3 2 2 3 5" xfId="25963" xr:uid="{00000000-0005-0000-0000-0000616F0000}"/>
    <cellStyle name="Normal 53 2 2 2 2 3 2 2 4" xfId="3130" xr:uid="{00000000-0005-0000-0000-0000626F0000}"/>
    <cellStyle name="Normal 53 2 2 2 2 3 2 2 4 2" xfId="14906" xr:uid="{00000000-0005-0000-0000-0000636F0000}"/>
    <cellStyle name="Normal 53 2 2 2 2 3 2 2 4 2 2" xfId="38475" xr:uid="{00000000-0005-0000-0000-0000646F0000}"/>
    <cellStyle name="Normal 53 2 2 2 2 3 2 2 4 3" xfId="9018" xr:uid="{00000000-0005-0000-0000-0000656F0000}"/>
    <cellStyle name="Normal 53 2 2 2 2 3 2 2 4 3 2" xfId="32587" xr:uid="{00000000-0005-0000-0000-0000666F0000}"/>
    <cellStyle name="Normal 53 2 2 2 2 3 2 2 4 4" xfId="20794" xr:uid="{00000000-0005-0000-0000-0000676F0000}"/>
    <cellStyle name="Normal 53 2 2 2 2 3 2 2 4 5" xfId="26699" xr:uid="{00000000-0005-0000-0000-0000686F0000}"/>
    <cellStyle name="Normal 53 2 2 2 2 3 2 2 5" xfId="3866" xr:uid="{00000000-0005-0000-0000-0000696F0000}"/>
    <cellStyle name="Normal 53 2 2 2 2 3 2 2 5 2" xfId="15642" xr:uid="{00000000-0005-0000-0000-00006A6F0000}"/>
    <cellStyle name="Normal 53 2 2 2 2 3 2 2 5 2 2" xfId="39211" xr:uid="{00000000-0005-0000-0000-00006B6F0000}"/>
    <cellStyle name="Normal 53 2 2 2 2 3 2 2 5 3" xfId="9754" xr:uid="{00000000-0005-0000-0000-00006C6F0000}"/>
    <cellStyle name="Normal 53 2 2 2 2 3 2 2 5 3 2" xfId="33323" xr:uid="{00000000-0005-0000-0000-00006D6F0000}"/>
    <cellStyle name="Normal 53 2 2 2 2 3 2 2 5 4" xfId="21530" xr:uid="{00000000-0005-0000-0000-00006E6F0000}"/>
    <cellStyle name="Normal 53 2 2 2 2 3 2 2 5 5" xfId="27435" xr:uid="{00000000-0005-0000-0000-00006F6F0000}"/>
    <cellStyle name="Normal 53 2 2 2 2 3 2 2 6" xfId="4602" xr:uid="{00000000-0005-0000-0000-0000706F0000}"/>
    <cellStyle name="Normal 53 2 2 2 2 3 2 2 6 2" xfId="16378" xr:uid="{00000000-0005-0000-0000-0000716F0000}"/>
    <cellStyle name="Normal 53 2 2 2 2 3 2 2 6 2 2" xfId="39947" xr:uid="{00000000-0005-0000-0000-0000726F0000}"/>
    <cellStyle name="Normal 53 2 2 2 2 3 2 2 6 3" xfId="10490" xr:uid="{00000000-0005-0000-0000-0000736F0000}"/>
    <cellStyle name="Normal 53 2 2 2 2 3 2 2 6 3 2" xfId="34059" xr:uid="{00000000-0005-0000-0000-0000746F0000}"/>
    <cellStyle name="Normal 53 2 2 2 2 3 2 2 6 4" xfId="22266" xr:uid="{00000000-0005-0000-0000-0000756F0000}"/>
    <cellStyle name="Normal 53 2 2 2 2 3 2 2 6 5" xfId="28171" xr:uid="{00000000-0005-0000-0000-0000766F0000}"/>
    <cellStyle name="Normal 53 2 2 2 2 3 2 2 7" xfId="5338" xr:uid="{00000000-0005-0000-0000-0000776F0000}"/>
    <cellStyle name="Normal 53 2 2 2 2 3 2 2 7 2" xfId="17114" xr:uid="{00000000-0005-0000-0000-0000786F0000}"/>
    <cellStyle name="Normal 53 2 2 2 2 3 2 2 7 2 2" xfId="40683" xr:uid="{00000000-0005-0000-0000-0000796F0000}"/>
    <cellStyle name="Normal 53 2 2 2 2 3 2 2 7 3" xfId="11226" xr:uid="{00000000-0005-0000-0000-00007A6F0000}"/>
    <cellStyle name="Normal 53 2 2 2 2 3 2 2 7 3 2" xfId="34795" xr:uid="{00000000-0005-0000-0000-00007B6F0000}"/>
    <cellStyle name="Normal 53 2 2 2 2 3 2 2 7 4" xfId="23002" xr:uid="{00000000-0005-0000-0000-00007C6F0000}"/>
    <cellStyle name="Normal 53 2 2 2 2 3 2 2 7 5" xfId="28907" xr:uid="{00000000-0005-0000-0000-00007D6F0000}"/>
    <cellStyle name="Normal 53 2 2 2 2 3 2 2 8" xfId="6074" xr:uid="{00000000-0005-0000-0000-00007E6F0000}"/>
    <cellStyle name="Normal 53 2 2 2 2 3 2 2 8 2" xfId="17850" xr:uid="{00000000-0005-0000-0000-00007F6F0000}"/>
    <cellStyle name="Normal 53 2 2 2 2 3 2 2 8 2 2" xfId="41419" xr:uid="{00000000-0005-0000-0000-0000806F0000}"/>
    <cellStyle name="Normal 53 2 2 2 2 3 2 2 8 3" xfId="11962" xr:uid="{00000000-0005-0000-0000-0000816F0000}"/>
    <cellStyle name="Normal 53 2 2 2 2 3 2 2 8 3 2" xfId="35531" xr:uid="{00000000-0005-0000-0000-0000826F0000}"/>
    <cellStyle name="Normal 53 2 2 2 2 3 2 2 8 4" xfId="23738" xr:uid="{00000000-0005-0000-0000-0000836F0000}"/>
    <cellStyle name="Normal 53 2 2 2 2 3 2 2 8 5" xfId="29643" xr:uid="{00000000-0005-0000-0000-0000846F0000}"/>
    <cellStyle name="Normal 53 2 2 2 2 3 2 2 9" xfId="12698" xr:uid="{00000000-0005-0000-0000-0000856F0000}"/>
    <cellStyle name="Normal 53 2 2 2 2 3 2 2 9 2" xfId="36267" xr:uid="{00000000-0005-0000-0000-0000866F0000}"/>
    <cellStyle name="Normal 53 2 2 2 2 3 2 3" xfId="1214" xr:uid="{00000000-0005-0000-0000-0000876F0000}"/>
    <cellStyle name="Normal 53 2 2 2 2 3 2 3 2" xfId="12992" xr:uid="{00000000-0005-0000-0000-0000886F0000}"/>
    <cellStyle name="Normal 53 2 2 2 2 3 2 3 2 2" xfId="36561" xr:uid="{00000000-0005-0000-0000-0000896F0000}"/>
    <cellStyle name="Normal 53 2 2 2 2 3 2 3 3" xfId="7104" xr:uid="{00000000-0005-0000-0000-00008A6F0000}"/>
    <cellStyle name="Normal 53 2 2 2 2 3 2 3 3 2" xfId="30673" xr:uid="{00000000-0005-0000-0000-00008B6F0000}"/>
    <cellStyle name="Normal 53 2 2 2 2 3 2 3 4" xfId="18880" xr:uid="{00000000-0005-0000-0000-00008C6F0000}"/>
    <cellStyle name="Normal 53 2 2 2 2 3 2 3 5" xfId="24785" xr:uid="{00000000-0005-0000-0000-00008D6F0000}"/>
    <cellStyle name="Normal 53 2 2 2 2 3 2 4" xfId="1952" xr:uid="{00000000-0005-0000-0000-00008E6F0000}"/>
    <cellStyle name="Normal 53 2 2 2 2 3 2 4 2" xfId="13728" xr:uid="{00000000-0005-0000-0000-00008F6F0000}"/>
    <cellStyle name="Normal 53 2 2 2 2 3 2 4 2 2" xfId="37297" xr:uid="{00000000-0005-0000-0000-0000906F0000}"/>
    <cellStyle name="Normal 53 2 2 2 2 3 2 4 3" xfId="7840" xr:uid="{00000000-0005-0000-0000-0000916F0000}"/>
    <cellStyle name="Normal 53 2 2 2 2 3 2 4 3 2" xfId="31409" xr:uid="{00000000-0005-0000-0000-0000926F0000}"/>
    <cellStyle name="Normal 53 2 2 2 2 3 2 4 4" xfId="19616" xr:uid="{00000000-0005-0000-0000-0000936F0000}"/>
    <cellStyle name="Normal 53 2 2 2 2 3 2 4 5" xfId="25521" xr:uid="{00000000-0005-0000-0000-0000946F0000}"/>
    <cellStyle name="Normal 53 2 2 2 2 3 2 5" xfId="2688" xr:uid="{00000000-0005-0000-0000-0000956F0000}"/>
    <cellStyle name="Normal 53 2 2 2 2 3 2 5 2" xfId="14464" xr:uid="{00000000-0005-0000-0000-0000966F0000}"/>
    <cellStyle name="Normal 53 2 2 2 2 3 2 5 2 2" xfId="38033" xr:uid="{00000000-0005-0000-0000-0000976F0000}"/>
    <cellStyle name="Normal 53 2 2 2 2 3 2 5 3" xfId="8576" xr:uid="{00000000-0005-0000-0000-0000986F0000}"/>
    <cellStyle name="Normal 53 2 2 2 2 3 2 5 3 2" xfId="32145" xr:uid="{00000000-0005-0000-0000-0000996F0000}"/>
    <cellStyle name="Normal 53 2 2 2 2 3 2 5 4" xfId="20352" xr:uid="{00000000-0005-0000-0000-00009A6F0000}"/>
    <cellStyle name="Normal 53 2 2 2 2 3 2 5 5" xfId="26257" xr:uid="{00000000-0005-0000-0000-00009B6F0000}"/>
    <cellStyle name="Normal 53 2 2 2 2 3 2 6" xfId="3424" xr:uid="{00000000-0005-0000-0000-00009C6F0000}"/>
    <cellStyle name="Normal 53 2 2 2 2 3 2 6 2" xfId="15200" xr:uid="{00000000-0005-0000-0000-00009D6F0000}"/>
    <cellStyle name="Normal 53 2 2 2 2 3 2 6 2 2" xfId="38769" xr:uid="{00000000-0005-0000-0000-00009E6F0000}"/>
    <cellStyle name="Normal 53 2 2 2 2 3 2 6 3" xfId="9312" xr:uid="{00000000-0005-0000-0000-00009F6F0000}"/>
    <cellStyle name="Normal 53 2 2 2 2 3 2 6 3 2" xfId="32881" xr:uid="{00000000-0005-0000-0000-0000A06F0000}"/>
    <cellStyle name="Normal 53 2 2 2 2 3 2 6 4" xfId="21088" xr:uid="{00000000-0005-0000-0000-0000A16F0000}"/>
    <cellStyle name="Normal 53 2 2 2 2 3 2 6 5" xfId="26993" xr:uid="{00000000-0005-0000-0000-0000A26F0000}"/>
    <cellStyle name="Normal 53 2 2 2 2 3 2 7" xfId="4160" xr:uid="{00000000-0005-0000-0000-0000A36F0000}"/>
    <cellStyle name="Normal 53 2 2 2 2 3 2 7 2" xfId="15936" xr:uid="{00000000-0005-0000-0000-0000A46F0000}"/>
    <cellStyle name="Normal 53 2 2 2 2 3 2 7 2 2" xfId="39505" xr:uid="{00000000-0005-0000-0000-0000A56F0000}"/>
    <cellStyle name="Normal 53 2 2 2 2 3 2 7 3" xfId="10048" xr:uid="{00000000-0005-0000-0000-0000A66F0000}"/>
    <cellStyle name="Normal 53 2 2 2 2 3 2 7 3 2" xfId="33617" xr:uid="{00000000-0005-0000-0000-0000A76F0000}"/>
    <cellStyle name="Normal 53 2 2 2 2 3 2 7 4" xfId="21824" xr:uid="{00000000-0005-0000-0000-0000A86F0000}"/>
    <cellStyle name="Normal 53 2 2 2 2 3 2 7 5" xfId="27729" xr:uid="{00000000-0005-0000-0000-0000A96F0000}"/>
    <cellStyle name="Normal 53 2 2 2 2 3 2 8" xfId="4896" xr:uid="{00000000-0005-0000-0000-0000AA6F0000}"/>
    <cellStyle name="Normal 53 2 2 2 2 3 2 8 2" xfId="16672" xr:uid="{00000000-0005-0000-0000-0000AB6F0000}"/>
    <cellStyle name="Normal 53 2 2 2 2 3 2 8 2 2" xfId="40241" xr:uid="{00000000-0005-0000-0000-0000AC6F0000}"/>
    <cellStyle name="Normal 53 2 2 2 2 3 2 8 3" xfId="10784" xr:uid="{00000000-0005-0000-0000-0000AD6F0000}"/>
    <cellStyle name="Normal 53 2 2 2 2 3 2 8 3 2" xfId="34353" xr:uid="{00000000-0005-0000-0000-0000AE6F0000}"/>
    <cellStyle name="Normal 53 2 2 2 2 3 2 8 4" xfId="22560" xr:uid="{00000000-0005-0000-0000-0000AF6F0000}"/>
    <cellStyle name="Normal 53 2 2 2 2 3 2 8 5" xfId="28465" xr:uid="{00000000-0005-0000-0000-0000B06F0000}"/>
    <cellStyle name="Normal 53 2 2 2 2 3 2 9" xfId="5632" xr:uid="{00000000-0005-0000-0000-0000B16F0000}"/>
    <cellStyle name="Normal 53 2 2 2 2 3 2 9 2" xfId="17408" xr:uid="{00000000-0005-0000-0000-0000B26F0000}"/>
    <cellStyle name="Normal 53 2 2 2 2 3 2 9 2 2" xfId="40977" xr:uid="{00000000-0005-0000-0000-0000B36F0000}"/>
    <cellStyle name="Normal 53 2 2 2 2 3 2 9 3" xfId="11520" xr:uid="{00000000-0005-0000-0000-0000B46F0000}"/>
    <cellStyle name="Normal 53 2 2 2 2 3 2 9 3 2" xfId="35089" xr:uid="{00000000-0005-0000-0000-0000B56F0000}"/>
    <cellStyle name="Normal 53 2 2 2 2 3 2 9 4" xfId="23296" xr:uid="{00000000-0005-0000-0000-0000B66F0000}"/>
    <cellStyle name="Normal 53 2 2 2 2 3 2 9 5" xfId="29201" xr:uid="{00000000-0005-0000-0000-0000B76F0000}"/>
    <cellStyle name="Normal 53 2 2 2 2 3 3" xfId="739" xr:uid="{00000000-0005-0000-0000-0000B86F0000}"/>
    <cellStyle name="Normal 53 2 2 2 2 3 3 10" xfId="6653" xr:uid="{00000000-0005-0000-0000-0000B96F0000}"/>
    <cellStyle name="Normal 53 2 2 2 2 3 3 10 2" xfId="30222" xr:uid="{00000000-0005-0000-0000-0000BA6F0000}"/>
    <cellStyle name="Normal 53 2 2 2 2 3 3 11" xfId="18429" xr:uid="{00000000-0005-0000-0000-0000BB6F0000}"/>
    <cellStyle name="Normal 53 2 2 2 2 3 3 12" xfId="24334" xr:uid="{00000000-0005-0000-0000-0000BC6F0000}"/>
    <cellStyle name="Normal 53 2 2 2 2 3 3 13" xfId="41998" xr:uid="{00000000-0005-0000-0000-0000BD6F0000}"/>
    <cellStyle name="Normal 53 2 2 2 2 3 3 2" xfId="1500" xr:uid="{00000000-0005-0000-0000-0000BE6F0000}"/>
    <cellStyle name="Normal 53 2 2 2 2 3 3 2 2" xfId="13277" xr:uid="{00000000-0005-0000-0000-0000BF6F0000}"/>
    <cellStyle name="Normal 53 2 2 2 2 3 3 2 2 2" xfId="36846" xr:uid="{00000000-0005-0000-0000-0000C06F0000}"/>
    <cellStyle name="Normal 53 2 2 2 2 3 3 2 3" xfId="7389" xr:uid="{00000000-0005-0000-0000-0000C16F0000}"/>
    <cellStyle name="Normal 53 2 2 2 2 3 3 2 3 2" xfId="30958" xr:uid="{00000000-0005-0000-0000-0000C26F0000}"/>
    <cellStyle name="Normal 53 2 2 2 2 3 3 2 4" xfId="19165" xr:uid="{00000000-0005-0000-0000-0000C36F0000}"/>
    <cellStyle name="Normal 53 2 2 2 2 3 3 2 5" xfId="25070" xr:uid="{00000000-0005-0000-0000-0000C46F0000}"/>
    <cellStyle name="Normal 53 2 2 2 2 3 3 3" xfId="2237" xr:uid="{00000000-0005-0000-0000-0000C56F0000}"/>
    <cellStyle name="Normal 53 2 2 2 2 3 3 3 2" xfId="14013" xr:uid="{00000000-0005-0000-0000-0000C66F0000}"/>
    <cellStyle name="Normal 53 2 2 2 2 3 3 3 2 2" xfId="37582" xr:uid="{00000000-0005-0000-0000-0000C76F0000}"/>
    <cellStyle name="Normal 53 2 2 2 2 3 3 3 3" xfId="8125" xr:uid="{00000000-0005-0000-0000-0000C86F0000}"/>
    <cellStyle name="Normal 53 2 2 2 2 3 3 3 3 2" xfId="31694" xr:uid="{00000000-0005-0000-0000-0000C96F0000}"/>
    <cellStyle name="Normal 53 2 2 2 2 3 3 3 4" xfId="19901" xr:uid="{00000000-0005-0000-0000-0000CA6F0000}"/>
    <cellStyle name="Normal 53 2 2 2 2 3 3 3 5" xfId="25806" xr:uid="{00000000-0005-0000-0000-0000CB6F0000}"/>
    <cellStyle name="Normal 53 2 2 2 2 3 3 4" xfId="2973" xr:uid="{00000000-0005-0000-0000-0000CC6F0000}"/>
    <cellStyle name="Normal 53 2 2 2 2 3 3 4 2" xfId="14749" xr:uid="{00000000-0005-0000-0000-0000CD6F0000}"/>
    <cellStyle name="Normal 53 2 2 2 2 3 3 4 2 2" xfId="38318" xr:uid="{00000000-0005-0000-0000-0000CE6F0000}"/>
    <cellStyle name="Normal 53 2 2 2 2 3 3 4 3" xfId="8861" xr:uid="{00000000-0005-0000-0000-0000CF6F0000}"/>
    <cellStyle name="Normal 53 2 2 2 2 3 3 4 3 2" xfId="32430" xr:uid="{00000000-0005-0000-0000-0000D06F0000}"/>
    <cellStyle name="Normal 53 2 2 2 2 3 3 4 4" xfId="20637" xr:uid="{00000000-0005-0000-0000-0000D16F0000}"/>
    <cellStyle name="Normal 53 2 2 2 2 3 3 4 5" xfId="26542" xr:uid="{00000000-0005-0000-0000-0000D26F0000}"/>
    <cellStyle name="Normal 53 2 2 2 2 3 3 5" xfId="3709" xr:uid="{00000000-0005-0000-0000-0000D36F0000}"/>
    <cellStyle name="Normal 53 2 2 2 2 3 3 5 2" xfId="15485" xr:uid="{00000000-0005-0000-0000-0000D46F0000}"/>
    <cellStyle name="Normal 53 2 2 2 2 3 3 5 2 2" xfId="39054" xr:uid="{00000000-0005-0000-0000-0000D56F0000}"/>
    <cellStyle name="Normal 53 2 2 2 2 3 3 5 3" xfId="9597" xr:uid="{00000000-0005-0000-0000-0000D66F0000}"/>
    <cellStyle name="Normal 53 2 2 2 2 3 3 5 3 2" xfId="33166" xr:uid="{00000000-0005-0000-0000-0000D76F0000}"/>
    <cellStyle name="Normal 53 2 2 2 2 3 3 5 4" xfId="21373" xr:uid="{00000000-0005-0000-0000-0000D86F0000}"/>
    <cellStyle name="Normal 53 2 2 2 2 3 3 5 5" xfId="27278" xr:uid="{00000000-0005-0000-0000-0000D96F0000}"/>
    <cellStyle name="Normal 53 2 2 2 2 3 3 6" xfId="4445" xr:uid="{00000000-0005-0000-0000-0000DA6F0000}"/>
    <cellStyle name="Normal 53 2 2 2 2 3 3 6 2" xfId="16221" xr:uid="{00000000-0005-0000-0000-0000DB6F0000}"/>
    <cellStyle name="Normal 53 2 2 2 2 3 3 6 2 2" xfId="39790" xr:uid="{00000000-0005-0000-0000-0000DC6F0000}"/>
    <cellStyle name="Normal 53 2 2 2 2 3 3 6 3" xfId="10333" xr:uid="{00000000-0005-0000-0000-0000DD6F0000}"/>
    <cellStyle name="Normal 53 2 2 2 2 3 3 6 3 2" xfId="33902" xr:uid="{00000000-0005-0000-0000-0000DE6F0000}"/>
    <cellStyle name="Normal 53 2 2 2 2 3 3 6 4" xfId="22109" xr:uid="{00000000-0005-0000-0000-0000DF6F0000}"/>
    <cellStyle name="Normal 53 2 2 2 2 3 3 6 5" xfId="28014" xr:uid="{00000000-0005-0000-0000-0000E06F0000}"/>
    <cellStyle name="Normal 53 2 2 2 2 3 3 7" xfId="5181" xr:uid="{00000000-0005-0000-0000-0000E16F0000}"/>
    <cellStyle name="Normal 53 2 2 2 2 3 3 7 2" xfId="16957" xr:uid="{00000000-0005-0000-0000-0000E26F0000}"/>
    <cellStyle name="Normal 53 2 2 2 2 3 3 7 2 2" xfId="40526" xr:uid="{00000000-0005-0000-0000-0000E36F0000}"/>
    <cellStyle name="Normal 53 2 2 2 2 3 3 7 3" xfId="11069" xr:uid="{00000000-0005-0000-0000-0000E46F0000}"/>
    <cellStyle name="Normal 53 2 2 2 2 3 3 7 3 2" xfId="34638" xr:uid="{00000000-0005-0000-0000-0000E56F0000}"/>
    <cellStyle name="Normal 53 2 2 2 2 3 3 7 4" xfId="22845" xr:uid="{00000000-0005-0000-0000-0000E66F0000}"/>
    <cellStyle name="Normal 53 2 2 2 2 3 3 7 5" xfId="28750" xr:uid="{00000000-0005-0000-0000-0000E76F0000}"/>
    <cellStyle name="Normal 53 2 2 2 2 3 3 8" xfId="5917" xr:uid="{00000000-0005-0000-0000-0000E86F0000}"/>
    <cellStyle name="Normal 53 2 2 2 2 3 3 8 2" xfId="17693" xr:uid="{00000000-0005-0000-0000-0000E96F0000}"/>
    <cellStyle name="Normal 53 2 2 2 2 3 3 8 2 2" xfId="41262" xr:uid="{00000000-0005-0000-0000-0000EA6F0000}"/>
    <cellStyle name="Normal 53 2 2 2 2 3 3 8 3" xfId="11805" xr:uid="{00000000-0005-0000-0000-0000EB6F0000}"/>
    <cellStyle name="Normal 53 2 2 2 2 3 3 8 3 2" xfId="35374" xr:uid="{00000000-0005-0000-0000-0000EC6F0000}"/>
    <cellStyle name="Normal 53 2 2 2 2 3 3 8 4" xfId="23581" xr:uid="{00000000-0005-0000-0000-0000ED6F0000}"/>
    <cellStyle name="Normal 53 2 2 2 2 3 3 8 5" xfId="29486" xr:uid="{00000000-0005-0000-0000-0000EE6F0000}"/>
    <cellStyle name="Normal 53 2 2 2 2 3 3 9" xfId="12541" xr:uid="{00000000-0005-0000-0000-0000EF6F0000}"/>
    <cellStyle name="Normal 53 2 2 2 2 3 3 9 2" xfId="36110" xr:uid="{00000000-0005-0000-0000-0000F06F0000}"/>
    <cellStyle name="Normal 53 2 2 2 2 3 4" xfId="603" xr:uid="{00000000-0005-0000-0000-0000F16F0000}"/>
    <cellStyle name="Normal 53 2 2 2 2 3 4 10" xfId="6517" xr:uid="{00000000-0005-0000-0000-0000F26F0000}"/>
    <cellStyle name="Normal 53 2 2 2 2 3 4 10 2" xfId="30086" xr:uid="{00000000-0005-0000-0000-0000F36F0000}"/>
    <cellStyle name="Normal 53 2 2 2 2 3 4 11" xfId="18293" xr:uid="{00000000-0005-0000-0000-0000F46F0000}"/>
    <cellStyle name="Normal 53 2 2 2 2 3 4 12" xfId="24198" xr:uid="{00000000-0005-0000-0000-0000F56F0000}"/>
    <cellStyle name="Normal 53 2 2 2 2 3 4 13" xfId="41862" xr:uid="{00000000-0005-0000-0000-0000F66F0000}"/>
    <cellStyle name="Normal 53 2 2 2 2 3 4 2" xfId="1364" xr:uid="{00000000-0005-0000-0000-0000F76F0000}"/>
    <cellStyle name="Normal 53 2 2 2 2 3 4 2 2" xfId="13141" xr:uid="{00000000-0005-0000-0000-0000F86F0000}"/>
    <cellStyle name="Normal 53 2 2 2 2 3 4 2 2 2" xfId="36710" xr:uid="{00000000-0005-0000-0000-0000F96F0000}"/>
    <cellStyle name="Normal 53 2 2 2 2 3 4 2 3" xfId="7253" xr:uid="{00000000-0005-0000-0000-0000FA6F0000}"/>
    <cellStyle name="Normal 53 2 2 2 2 3 4 2 3 2" xfId="30822" xr:uid="{00000000-0005-0000-0000-0000FB6F0000}"/>
    <cellStyle name="Normal 53 2 2 2 2 3 4 2 4" xfId="19029" xr:uid="{00000000-0005-0000-0000-0000FC6F0000}"/>
    <cellStyle name="Normal 53 2 2 2 2 3 4 2 5" xfId="24934" xr:uid="{00000000-0005-0000-0000-0000FD6F0000}"/>
    <cellStyle name="Normal 53 2 2 2 2 3 4 3" xfId="2101" xr:uid="{00000000-0005-0000-0000-0000FE6F0000}"/>
    <cellStyle name="Normal 53 2 2 2 2 3 4 3 2" xfId="13877" xr:uid="{00000000-0005-0000-0000-0000FF6F0000}"/>
    <cellStyle name="Normal 53 2 2 2 2 3 4 3 2 2" xfId="37446" xr:uid="{00000000-0005-0000-0000-000000700000}"/>
    <cellStyle name="Normal 53 2 2 2 2 3 4 3 3" xfId="7989" xr:uid="{00000000-0005-0000-0000-000001700000}"/>
    <cellStyle name="Normal 53 2 2 2 2 3 4 3 3 2" xfId="31558" xr:uid="{00000000-0005-0000-0000-000002700000}"/>
    <cellStyle name="Normal 53 2 2 2 2 3 4 3 4" xfId="19765" xr:uid="{00000000-0005-0000-0000-000003700000}"/>
    <cellStyle name="Normal 53 2 2 2 2 3 4 3 5" xfId="25670" xr:uid="{00000000-0005-0000-0000-000004700000}"/>
    <cellStyle name="Normal 53 2 2 2 2 3 4 4" xfId="2837" xr:uid="{00000000-0005-0000-0000-000005700000}"/>
    <cellStyle name="Normal 53 2 2 2 2 3 4 4 2" xfId="14613" xr:uid="{00000000-0005-0000-0000-000006700000}"/>
    <cellStyle name="Normal 53 2 2 2 2 3 4 4 2 2" xfId="38182" xr:uid="{00000000-0005-0000-0000-000007700000}"/>
    <cellStyle name="Normal 53 2 2 2 2 3 4 4 3" xfId="8725" xr:uid="{00000000-0005-0000-0000-000008700000}"/>
    <cellStyle name="Normal 53 2 2 2 2 3 4 4 3 2" xfId="32294" xr:uid="{00000000-0005-0000-0000-000009700000}"/>
    <cellStyle name="Normal 53 2 2 2 2 3 4 4 4" xfId="20501" xr:uid="{00000000-0005-0000-0000-00000A700000}"/>
    <cellStyle name="Normal 53 2 2 2 2 3 4 4 5" xfId="26406" xr:uid="{00000000-0005-0000-0000-00000B700000}"/>
    <cellStyle name="Normal 53 2 2 2 2 3 4 5" xfId="3573" xr:uid="{00000000-0005-0000-0000-00000C700000}"/>
    <cellStyle name="Normal 53 2 2 2 2 3 4 5 2" xfId="15349" xr:uid="{00000000-0005-0000-0000-00000D700000}"/>
    <cellStyle name="Normal 53 2 2 2 2 3 4 5 2 2" xfId="38918" xr:uid="{00000000-0005-0000-0000-00000E700000}"/>
    <cellStyle name="Normal 53 2 2 2 2 3 4 5 3" xfId="9461" xr:uid="{00000000-0005-0000-0000-00000F700000}"/>
    <cellStyle name="Normal 53 2 2 2 2 3 4 5 3 2" xfId="33030" xr:uid="{00000000-0005-0000-0000-000010700000}"/>
    <cellStyle name="Normal 53 2 2 2 2 3 4 5 4" xfId="21237" xr:uid="{00000000-0005-0000-0000-000011700000}"/>
    <cellStyle name="Normal 53 2 2 2 2 3 4 5 5" xfId="27142" xr:uid="{00000000-0005-0000-0000-000012700000}"/>
    <cellStyle name="Normal 53 2 2 2 2 3 4 6" xfId="4309" xr:uid="{00000000-0005-0000-0000-000013700000}"/>
    <cellStyle name="Normal 53 2 2 2 2 3 4 6 2" xfId="16085" xr:uid="{00000000-0005-0000-0000-000014700000}"/>
    <cellStyle name="Normal 53 2 2 2 2 3 4 6 2 2" xfId="39654" xr:uid="{00000000-0005-0000-0000-000015700000}"/>
    <cellStyle name="Normal 53 2 2 2 2 3 4 6 3" xfId="10197" xr:uid="{00000000-0005-0000-0000-000016700000}"/>
    <cellStyle name="Normal 53 2 2 2 2 3 4 6 3 2" xfId="33766" xr:uid="{00000000-0005-0000-0000-000017700000}"/>
    <cellStyle name="Normal 53 2 2 2 2 3 4 6 4" xfId="21973" xr:uid="{00000000-0005-0000-0000-000018700000}"/>
    <cellStyle name="Normal 53 2 2 2 2 3 4 6 5" xfId="27878" xr:uid="{00000000-0005-0000-0000-000019700000}"/>
    <cellStyle name="Normal 53 2 2 2 2 3 4 7" xfId="5045" xr:uid="{00000000-0005-0000-0000-00001A700000}"/>
    <cellStyle name="Normal 53 2 2 2 2 3 4 7 2" xfId="16821" xr:uid="{00000000-0005-0000-0000-00001B700000}"/>
    <cellStyle name="Normal 53 2 2 2 2 3 4 7 2 2" xfId="40390" xr:uid="{00000000-0005-0000-0000-00001C700000}"/>
    <cellStyle name="Normal 53 2 2 2 2 3 4 7 3" xfId="10933" xr:uid="{00000000-0005-0000-0000-00001D700000}"/>
    <cellStyle name="Normal 53 2 2 2 2 3 4 7 3 2" xfId="34502" xr:uid="{00000000-0005-0000-0000-00001E700000}"/>
    <cellStyle name="Normal 53 2 2 2 2 3 4 7 4" xfId="22709" xr:uid="{00000000-0005-0000-0000-00001F700000}"/>
    <cellStyle name="Normal 53 2 2 2 2 3 4 7 5" xfId="28614" xr:uid="{00000000-0005-0000-0000-000020700000}"/>
    <cellStyle name="Normal 53 2 2 2 2 3 4 8" xfId="5781" xr:uid="{00000000-0005-0000-0000-000021700000}"/>
    <cellStyle name="Normal 53 2 2 2 2 3 4 8 2" xfId="17557" xr:uid="{00000000-0005-0000-0000-000022700000}"/>
    <cellStyle name="Normal 53 2 2 2 2 3 4 8 2 2" xfId="41126" xr:uid="{00000000-0005-0000-0000-000023700000}"/>
    <cellStyle name="Normal 53 2 2 2 2 3 4 8 3" xfId="11669" xr:uid="{00000000-0005-0000-0000-000024700000}"/>
    <cellStyle name="Normal 53 2 2 2 2 3 4 8 3 2" xfId="35238" xr:uid="{00000000-0005-0000-0000-000025700000}"/>
    <cellStyle name="Normal 53 2 2 2 2 3 4 8 4" xfId="23445" xr:uid="{00000000-0005-0000-0000-000026700000}"/>
    <cellStyle name="Normal 53 2 2 2 2 3 4 8 5" xfId="29350" xr:uid="{00000000-0005-0000-0000-000027700000}"/>
    <cellStyle name="Normal 53 2 2 2 2 3 4 9" xfId="12405" xr:uid="{00000000-0005-0000-0000-000028700000}"/>
    <cellStyle name="Normal 53 2 2 2 2 3 4 9 2" xfId="35974" xr:uid="{00000000-0005-0000-0000-000029700000}"/>
    <cellStyle name="Normal 53 2 2 2 2 3 5" xfId="1056" xr:uid="{00000000-0005-0000-0000-00002A700000}"/>
    <cellStyle name="Normal 53 2 2 2 2 3 5 2" xfId="12835" xr:uid="{00000000-0005-0000-0000-00002B700000}"/>
    <cellStyle name="Normal 53 2 2 2 2 3 5 2 2" xfId="36404" xr:uid="{00000000-0005-0000-0000-00002C700000}"/>
    <cellStyle name="Normal 53 2 2 2 2 3 5 3" xfId="6947" xr:uid="{00000000-0005-0000-0000-00002D700000}"/>
    <cellStyle name="Normal 53 2 2 2 2 3 5 3 2" xfId="30516" xr:uid="{00000000-0005-0000-0000-00002E700000}"/>
    <cellStyle name="Normal 53 2 2 2 2 3 5 4" xfId="18723" xr:uid="{00000000-0005-0000-0000-00002F700000}"/>
    <cellStyle name="Normal 53 2 2 2 2 3 5 5" xfId="24628" xr:uid="{00000000-0005-0000-0000-000030700000}"/>
    <cellStyle name="Normal 53 2 2 2 2 3 6" xfId="1795" xr:uid="{00000000-0005-0000-0000-000031700000}"/>
    <cellStyle name="Normal 53 2 2 2 2 3 6 2" xfId="13571" xr:uid="{00000000-0005-0000-0000-000032700000}"/>
    <cellStyle name="Normal 53 2 2 2 2 3 6 2 2" xfId="37140" xr:uid="{00000000-0005-0000-0000-000033700000}"/>
    <cellStyle name="Normal 53 2 2 2 2 3 6 3" xfId="7683" xr:uid="{00000000-0005-0000-0000-000034700000}"/>
    <cellStyle name="Normal 53 2 2 2 2 3 6 3 2" xfId="31252" xr:uid="{00000000-0005-0000-0000-000035700000}"/>
    <cellStyle name="Normal 53 2 2 2 2 3 6 4" xfId="19459" xr:uid="{00000000-0005-0000-0000-000036700000}"/>
    <cellStyle name="Normal 53 2 2 2 2 3 6 5" xfId="25364" xr:uid="{00000000-0005-0000-0000-000037700000}"/>
    <cellStyle name="Normal 53 2 2 2 2 3 7" xfId="2531" xr:uid="{00000000-0005-0000-0000-000038700000}"/>
    <cellStyle name="Normal 53 2 2 2 2 3 7 2" xfId="14307" xr:uid="{00000000-0005-0000-0000-000039700000}"/>
    <cellStyle name="Normal 53 2 2 2 2 3 7 2 2" xfId="37876" xr:uid="{00000000-0005-0000-0000-00003A700000}"/>
    <cellStyle name="Normal 53 2 2 2 2 3 7 3" xfId="8419" xr:uid="{00000000-0005-0000-0000-00003B700000}"/>
    <cellStyle name="Normal 53 2 2 2 2 3 7 3 2" xfId="31988" xr:uid="{00000000-0005-0000-0000-00003C700000}"/>
    <cellStyle name="Normal 53 2 2 2 2 3 7 4" xfId="20195" xr:uid="{00000000-0005-0000-0000-00003D700000}"/>
    <cellStyle name="Normal 53 2 2 2 2 3 7 5" xfId="26100" xr:uid="{00000000-0005-0000-0000-00003E700000}"/>
    <cellStyle name="Normal 53 2 2 2 2 3 8" xfId="3267" xr:uid="{00000000-0005-0000-0000-00003F700000}"/>
    <cellStyle name="Normal 53 2 2 2 2 3 8 2" xfId="15043" xr:uid="{00000000-0005-0000-0000-000040700000}"/>
    <cellStyle name="Normal 53 2 2 2 2 3 8 2 2" xfId="38612" xr:uid="{00000000-0005-0000-0000-000041700000}"/>
    <cellStyle name="Normal 53 2 2 2 2 3 8 3" xfId="9155" xr:uid="{00000000-0005-0000-0000-000042700000}"/>
    <cellStyle name="Normal 53 2 2 2 2 3 8 3 2" xfId="32724" xr:uid="{00000000-0005-0000-0000-000043700000}"/>
    <cellStyle name="Normal 53 2 2 2 2 3 8 4" xfId="20931" xr:uid="{00000000-0005-0000-0000-000044700000}"/>
    <cellStyle name="Normal 53 2 2 2 2 3 8 5" xfId="26836" xr:uid="{00000000-0005-0000-0000-000045700000}"/>
    <cellStyle name="Normal 53 2 2 2 2 3 9" xfId="4003" xr:uid="{00000000-0005-0000-0000-000046700000}"/>
    <cellStyle name="Normal 53 2 2 2 2 3 9 2" xfId="15779" xr:uid="{00000000-0005-0000-0000-000047700000}"/>
    <cellStyle name="Normal 53 2 2 2 2 3 9 2 2" xfId="39348" xr:uid="{00000000-0005-0000-0000-000048700000}"/>
    <cellStyle name="Normal 53 2 2 2 2 3 9 3" xfId="9891" xr:uid="{00000000-0005-0000-0000-000049700000}"/>
    <cellStyle name="Normal 53 2 2 2 2 3 9 3 2" xfId="33460" xr:uid="{00000000-0005-0000-0000-00004A700000}"/>
    <cellStyle name="Normal 53 2 2 2 2 3 9 4" xfId="21667" xr:uid="{00000000-0005-0000-0000-00004B700000}"/>
    <cellStyle name="Normal 53 2 2 2 2 3 9 5" xfId="27572" xr:uid="{00000000-0005-0000-0000-00004C700000}"/>
    <cellStyle name="Normal 53 2 2 2 2 4" xfId="450" xr:uid="{00000000-0005-0000-0000-00004D700000}"/>
    <cellStyle name="Normal 53 2 2 2 2 4 10" xfId="12254" xr:uid="{00000000-0005-0000-0000-00004E700000}"/>
    <cellStyle name="Normal 53 2 2 2 2 4 10 2" xfId="35823" xr:uid="{00000000-0005-0000-0000-00004F700000}"/>
    <cellStyle name="Normal 53 2 2 2 2 4 11" xfId="6366" xr:uid="{00000000-0005-0000-0000-000050700000}"/>
    <cellStyle name="Normal 53 2 2 2 2 4 11 2" xfId="29935" xr:uid="{00000000-0005-0000-0000-000051700000}"/>
    <cellStyle name="Normal 53 2 2 2 2 4 12" xfId="18142" xr:uid="{00000000-0005-0000-0000-000052700000}"/>
    <cellStyle name="Normal 53 2 2 2 2 4 13" xfId="24047" xr:uid="{00000000-0005-0000-0000-000053700000}"/>
    <cellStyle name="Normal 53 2 2 2 2 4 14" xfId="41711" xr:uid="{00000000-0005-0000-0000-000054700000}"/>
    <cellStyle name="Normal 53 2 2 2 2 4 2" xfId="895" xr:uid="{00000000-0005-0000-0000-000055700000}"/>
    <cellStyle name="Normal 53 2 2 2 2 4 2 10" xfId="6808" xr:uid="{00000000-0005-0000-0000-000056700000}"/>
    <cellStyle name="Normal 53 2 2 2 2 4 2 10 2" xfId="30377" xr:uid="{00000000-0005-0000-0000-000057700000}"/>
    <cellStyle name="Normal 53 2 2 2 2 4 2 11" xfId="18584" xr:uid="{00000000-0005-0000-0000-000058700000}"/>
    <cellStyle name="Normal 53 2 2 2 2 4 2 12" xfId="24489" xr:uid="{00000000-0005-0000-0000-000059700000}"/>
    <cellStyle name="Normal 53 2 2 2 2 4 2 13" xfId="42153" xr:uid="{00000000-0005-0000-0000-00005A700000}"/>
    <cellStyle name="Normal 53 2 2 2 2 4 2 2" xfId="1655" xr:uid="{00000000-0005-0000-0000-00005B700000}"/>
    <cellStyle name="Normal 53 2 2 2 2 4 2 2 2" xfId="13432" xr:uid="{00000000-0005-0000-0000-00005C700000}"/>
    <cellStyle name="Normal 53 2 2 2 2 4 2 2 2 2" xfId="37001" xr:uid="{00000000-0005-0000-0000-00005D700000}"/>
    <cellStyle name="Normal 53 2 2 2 2 4 2 2 3" xfId="7544" xr:uid="{00000000-0005-0000-0000-00005E700000}"/>
    <cellStyle name="Normal 53 2 2 2 2 4 2 2 3 2" xfId="31113" xr:uid="{00000000-0005-0000-0000-00005F700000}"/>
    <cellStyle name="Normal 53 2 2 2 2 4 2 2 4" xfId="19320" xr:uid="{00000000-0005-0000-0000-000060700000}"/>
    <cellStyle name="Normal 53 2 2 2 2 4 2 2 5" xfId="25225" xr:uid="{00000000-0005-0000-0000-000061700000}"/>
    <cellStyle name="Normal 53 2 2 2 2 4 2 3" xfId="2392" xr:uid="{00000000-0005-0000-0000-000062700000}"/>
    <cellStyle name="Normal 53 2 2 2 2 4 2 3 2" xfId="14168" xr:uid="{00000000-0005-0000-0000-000063700000}"/>
    <cellStyle name="Normal 53 2 2 2 2 4 2 3 2 2" xfId="37737" xr:uid="{00000000-0005-0000-0000-000064700000}"/>
    <cellStyle name="Normal 53 2 2 2 2 4 2 3 3" xfId="8280" xr:uid="{00000000-0005-0000-0000-000065700000}"/>
    <cellStyle name="Normal 53 2 2 2 2 4 2 3 3 2" xfId="31849" xr:uid="{00000000-0005-0000-0000-000066700000}"/>
    <cellStyle name="Normal 53 2 2 2 2 4 2 3 4" xfId="20056" xr:uid="{00000000-0005-0000-0000-000067700000}"/>
    <cellStyle name="Normal 53 2 2 2 2 4 2 3 5" xfId="25961" xr:uid="{00000000-0005-0000-0000-000068700000}"/>
    <cellStyle name="Normal 53 2 2 2 2 4 2 4" xfId="3128" xr:uid="{00000000-0005-0000-0000-000069700000}"/>
    <cellStyle name="Normal 53 2 2 2 2 4 2 4 2" xfId="14904" xr:uid="{00000000-0005-0000-0000-00006A700000}"/>
    <cellStyle name="Normal 53 2 2 2 2 4 2 4 2 2" xfId="38473" xr:uid="{00000000-0005-0000-0000-00006B700000}"/>
    <cellStyle name="Normal 53 2 2 2 2 4 2 4 3" xfId="9016" xr:uid="{00000000-0005-0000-0000-00006C700000}"/>
    <cellStyle name="Normal 53 2 2 2 2 4 2 4 3 2" xfId="32585" xr:uid="{00000000-0005-0000-0000-00006D700000}"/>
    <cellStyle name="Normal 53 2 2 2 2 4 2 4 4" xfId="20792" xr:uid="{00000000-0005-0000-0000-00006E700000}"/>
    <cellStyle name="Normal 53 2 2 2 2 4 2 4 5" xfId="26697" xr:uid="{00000000-0005-0000-0000-00006F700000}"/>
    <cellStyle name="Normal 53 2 2 2 2 4 2 5" xfId="3864" xr:uid="{00000000-0005-0000-0000-000070700000}"/>
    <cellStyle name="Normal 53 2 2 2 2 4 2 5 2" xfId="15640" xr:uid="{00000000-0005-0000-0000-000071700000}"/>
    <cellStyle name="Normal 53 2 2 2 2 4 2 5 2 2" xfId="39209" xr:uid="{00000000-0005-0000-0000-000072700000}"/>
    <cellStyle name="Normal 53 2 2 2 2 4 2 5 3" xfId="9752" xr:uid="{00000000-0005-0000-0000-000073700000}"/>
    <cellStyle name="Normal 53 2 2 2 2 4 2 5 3 2" xfId="33321" xr:uid="{00000000-0005-0000-0000-000074700000}"/>
    <cellStyle name="Normal 53 2 2 2 2 4 2 5 4" xfId="21528" xr:uid="{00000000-0005-0000-0000-000075700000}"/>
    <cellStyle name="Normal 53 2 2 2 2 4 2 5 5" xfId="27433" xr:uid="{00000000-0005-0000-0000-000076700000}"/>
    <cellStyle name="Normal 53 2 2 2 2 4 2 6" xfId="4600" xr:uid="{00000000-0005-0000-0000-000077700000}"/>
    <cellStyle name="Normal 53 2 2 2 2 4 2 6 2" xfId="16376" xr:uid="{00000000-0005-0000-0000-000078700000}"/>
    <cellStyle name="Normal 53 2 2 2 2 4 2 6 2 2" xfId="39945" xr:uid="{00000000-0005-0000-0000-000079700000}"/>
    <cellStyle name="Normal 53 2 2 2 2 4 2 6 3" xfId="10488" xr:uid="{00000000-0005-0000-0000-00007A700000}"/>
    <cellStyle name="Normal 53 2 2 2 2 4 2 6 3 2" xfId="34057" xr:uid="{00000000-0005-0000-0000-00007B700000}"/>
    <cellStyle name="Normal 53 2 2 2 2 4 2 6 4" xfId="22264" xr:uid="{00000000-0005-0000-0000-00007C700000}"/>
    <cellStyle name="Normal 53 2 2 2 2 4 2 6 5" xfId="28169" xr:uid="{00000000-0005-0000-0000-00007D700000}"/>
    <cellStyle name="Normal 53 2 2 2 2 4 2 7" xfId="5336" xr:uid="{00000000-0005-0000-0000-00007E700000}"/>
    <cellStyle name="Normal 53 2 2 2 2 4 2 7 2" xfId="17112" xr:uid="{00000000-0005-0000-0000-00007F700000}"/>
    <cellStyle name="Normal 53 2 2 2 2 4 2 7 2 2" xfId="40681" xr:uid="{00000000-0005-0000-0000-000080700000}"/>
    <cellStyle name="Normal 53 2 2 2 2 4 2 7 3" xfId="11224" xr:uid="{00000000-0005-0000-0000-000081700000}"/>
    <cellStyle name="Normal 53 2 2 2 2 4 2 7 3 2" xfId="34793" xr:uid="{00000000-0005-0000-0000-000082700000}"/>
    <cellStyle name="Normal 53 2 2 2 2 4 2 7 4" xfId="23000" xr:uid="{00000000-0005-0000-0000-000083700000}"/>
    <cellStyle name="Normal 53 2 2 2 2 4 2 7 5" xfId="28905" xr:uid="{00000000-0005-0000-0000-000084700000}"/>
    <cellStyle name="Normal 53 2 2 2 2 4 2 8" xfId="6072" xr:uid="{00000000-0005-0000-0000-000085700000}"/>
    <cellStyle name="Normal 53 2 2 2 2 4 2 8 2" xfId="17848" xr:uid="{00000000-0005-0000-0000-000086700000}"/>
    <cellStyle name="Normal 53 2 2 2 2 4 2 8 2 2" xfId="41417" xr:uid="{00000000-0005-0000-0000-000087700000}"/>
    <cellStyle name="Normal 53 2 2 2 2 4 2 8 3" xfId="11960" xr:uid="{00000000-0005-0000-0000-000088700000}"/>
    <cellStyle name="Normal 53 2 2 2 2 4 2 8 3 2" xfId="35529" xr:uid="{00000000-0005-0000-0000-000089700000}"/>
    <cellStyle name="Normal 53 2 2 2 2 4 2 8 4" xfId="23736" xr:uid="{00000000-0005-0000-0000-00008A700000}"/>
    <cellStyle name="Normal 53 2 2 2 2 4 2 8 5" xfId="29641" xr:uid="{00000000-0005-0000-0000-00008B700000}"/>
    <cellStyle name="Normal 53 2 2 2 2 4 2 9" xfId="12696" xr:uid="{00000000-0005-0000-0000-00008C700000}"/>
    <cellStyle name="Normal 53 2 2 2 2 4 2 9 2" xfId="36265" xr:uid="{00000000-0005-0000-0000-00008D700000}"/>
    <cellStyle name="Normal 53 2 2 2 2 4 3" xfId="1212" xr:uid="{00000000-0005-0000-0000-00008E700000}"/>
    <cellStyle name="Normal 53 2 2 2 2 4 3 2" xfId="12990" xr:uid="{00000000-0005-0000-0000-00008F700000}"/>
    <cellStyle name="Normal 53 2 2 2 2 4 3 2 2" xfId="36559" xr:uid="{00000000-0005-0000-0000-000090700000}"/>
    <cellStyle name="Normal 53 2 2 2 2 4 3 3" xfId="7102" xr:uid="{00000000-0005-0000-0000-000091700000}"/>
    <cellStyle name="Normal 53 2 2 2 2 4 3 3 2" xfId="30671" xr:uid="{00000000-0005-0000-0000-000092700000}"/>
    <cellStyle name="Normal 53 2 2 2 2 4 3 4" xfId="18878" xr:uid="{00000000-0005-0000-0000-000093700000}"/>
    <cellStyle name="Normal 53 2 2 2 2 4 3 5" xfId="24783" xr:uid="{00000000-0005-0000-0000-000094700000}"/>
    <cellStyle name="Normal 53 2 2 2 2 4 4" xfId="1950" xr:uid="{00000000-0005-0000-0000-000095700000}"/>
    <cellStyle name="Normal 53 2 2 2 2 4 4 2" xfId="13726" xr:uid="{00000000-0005-0000-0000-000096700000}"/>
    <cellStyle name="Normal 53 2 2 2 2 4 4 2 2" xfId="37295" xr:uid="{00000000-0005-0000-0000-000097700000}"/>
    <cellStyle name="Normal 53 2 2 2 2 4 4 3" xfId="7838" xr:uid="{00000000-0005-0000-0000-000098700000}"/>
    <cellStyle name="Normal 53 2 2 2 2 4 4 3 2" xfId="31407" xr:uid="{00000000-0005-0000-0000-000099700000}"/>
    <cellStyle name="Normal 53 2 2 2 2 4 4 4" xfId="19614" xr:uid="{00000000-0005-0000-0000-00009A700000}"/>
    <cellStyle name="Normal 53 2 2 2 2 4 4 5" xfId="25519" xr:uid="{00000000-0005-0000-0000-00009B700000}"/>
    <cellStyle name="Normal 53 2 2 2 2 4 5" xfId="2686" xr:uid="{00000000-0005-0000-0000-00009C700000}"/>
    <cellStyle name="Normal 53 2 2 2 2 4 5 2" xfId="14462" xr:uid="{00000000-0005-0000-0000-00009D700000}"/>
    <cellStyle name="Normal 53 2 2 2 2 4 5 2 2" xfId="38031" xr:uid="{00000000-0005-0000-0000-00009E700000}"/>
    <cellStyle name="Normal 53 2 2 2 2 4 5 3" xfId="8574" xr:uid="{00000000-0005-0000-0000-00009F700000}"/>
    <cellStyle name="Normal 53 2 2 2 2 4 5 3 2" xfId="32143" xr:uid="{00000000-0005-0000-0000-0000A0700000}"/>
    <cellStyle name="Normal 53 2 2 2 2 4 5 4" xfId="20350" xr:uid="{00000000-0005-0000-0000-0000A1700000}"/>
    <cellStyle name="Normal 53 2 2 2 2 4 5 5" xfId="26255" xr:uid="{00000000-0005-0000-0000-0000A2700000}"/>
    <cellStyle name="Normal 53 2 2 2 2 4 6" xfId="3422" xr:uid="{00000000-0005-0000-0000-0000A3700000}"/>
    <cellStyle name="Normal 53 2 2 2 2 4 6 2" xfId="15198" xr:uid="{00000000-0005-0000-0000-0000A4700000}"/>
    <cellStyle name="Normal 53 2 2 2 2 4 6 2 2" xfId="38767" xr:uid="{00000000-0005-0000-0000-0000A5700000}"/>
    <cellStyle name="Normal 53 2 2 2 2 4 6 3" xfId="9310" xr:uid="{00000000-0005-0000-0000-0000A6700000}"/>
    <cellStyle name="Normal 53 2 2 2 2 4 6 3 2" xfId="32879" xr:uid="{00000000-0005-0000-0000-0000A7700000}"/>
    <cellStyle name="Normal 53 2 2 2 2 4 6 4" xfId="21086" xr:uid="{00000000-0005-0000-0000-0000A8700000}"/>
    <cellStyle name="Normal 53 2 2 2 2 4 6 5" xfId="26991" xr:uid="{00000000-0005-0000-0000-0000A9700000}"/>
    <cellStyle name="Normal 53 2 2 2 2 4 7" xfId="4158" xr:uid="{00000000-0005-0000-0000-0000AA700000}"/>
    <cellStyle name="Normal 53 2 2 2 2 4 7 2" xfId="15934" xr:uid="{00000000-0005-0000-0000-0000AB700000}"/>
    <cellStyle name="Normal 53 2 2 2 2 4 7 2 2" xfId="39503" xr:uid="{00000000-0005-0000-0000-0000AC700000}"/>
    <cellStyle name="Normal 53 2 2 2 2 4 7 3" xfId="10046" xr:uid="{00000000-0005-0000-0000-0000AD700000}"/>
    <cellStyle name="Normal 53 2 2 2 2 4 7 3 2" xfId="33615" xr:uid="{00000000-0005-0000-0000-0000AE700000}"/>
    <cellStyle name="Normal 53 2 2 2 2 4 7 4" xfId="21822" xr:uid="{00000000-0005-0000-0000-0000AF700000}"/>
    <cellStyle name="Normal 53 2 2 2 2 4 7 5" xfId="27727" xr:uid="{00000000-0005-0000-0000-0000B0700000}"/>
    <cellStyle name="Normal 53 2 2 2 2 4 8" xfId="4894" xr:uid="{00000000-0005-0000-0000-0000B1700000}"/>
    <cellStyle name="Normal 53 2 2 2 2 4 8 2" xfId="16670" xr:uid="{00000000-0005-0000-0000-0000B2700000}"/>
    <cellStyle name="Normal 53 2 2 2 2 4 8 2 2" xfId="40239" xr:uid="{00000000-0005-0000-0000-0000B3700000}"/>
    <cellStyle name="Normal 53 2 2 2 2 4 8 3" xfId="10782" xr:uid="{00000000-0005-0000-0000-0000B4700000}"/>
    <cellStyle name="Normal 53 2 2 2 2 4 8 3 2" xfId="34351" xr:uid="{00000000-0005-0000-0000-0000B5700000}"/>
    <cellStyle name="Normal 53 2 2 2 2 4 8 4" xfId="22558" xr:uid="{00000000-0005-0000-0000-0000B6700000}"/>
    <cellStyle name="Normal 53 2 2 2 2 4 8 5" xfId="28463" xr:uid="{00000000-0005-0000-0000-0000B7700000}"/>
    <cellStyle name="Normal 53 2 2 2 2 4 9" xfId="5630" xr:uid="{00000000-0005-0000-0000-0000B8700000}"/>
    <cellStyle name="Normal 53 2 2 2 2 4 9 2" xfId="17406" xr:uid="{00000000-0005-0000-0000-0000B9700000}"/>
    <cellStyle name="Normal 53 2 2 2 2 4 9 2 2" xfId="40975" xr:uid="{00000000-0005-0000-0000-0000BA700000}"/>
    <cellStyle name="Normal 53 2 2 2 2 4 9 3" xfId="11518" xr:uid="{00000000-0005-0000-0000-0000BB700000}"/>
    <cellStyle name="Normal 53 2 2 2 2 4 9 3 2" xfId="35087" xr:uid="{00000000-0005-0000-0000-0000BC700000}"/>
    <cellStyle name="Normal 53 2 2 2 2 4 9 4" xfId="23294" xr:uid="{00000000-0005-0000-0000-0000BD700000}"/>
    <cellStyle name="Normal 53 2 2 2 2 4 9 5" xfId="29199" xr:uid="{00000000-0005-0000-0000-0000BE700000}"/>
    <cellStyle name="Normal 53 2 2 2 2 5" xfId="691" xr:uid="{00000000-0005-0000-0000-0000BF700000}"/>
    <cellStyle name="Normal 53 2 2 2 2 5 10" xfId="6605" xr:uid="{00000000-0005-0000-0000-0000C0700000}"/>
    <cellStyle name="Normal 53 2 2 2 2 5 10 2" xfId="30174" xr:uid="{00000000-0005-0000-0000-0000C1700000}"/>
    <cellStyle name="Normal 53 2 2 2 2 5 11" xfId="18381" xr:uid="{00000000-0005-0000-0000-0000C2700000}"/>
    <cellStyle name="Normal 53 2 2 2 2 5 12" xfId="24286" xr:uid="{00000000-0005-0000-0000-0000C3700000}"/>
    <cellStyle name="Normal 53 2 2 2 2 5 13" xfId="41950" xr:uid="{00000000-0005-0000-0000-0000C4700000}"/>
    <cellStyle name="Normal 53 2 2 2 2 5 2" xfId="1452" xr:uid="{00000000-0005-0000-0000-0000C5700000}"/>
    <cellStyle name="Normal 53 2 2 2 2 5 2 2" xfId="13229" xr:uid="{00000000-0005-0000-0000-0000C6700000}"/>
    <cellStyle name="Normal 53 2 2 2 2 5 2 2 2" xfId="36798" xr:uid="{00000000-0005-0000-0000-0000C7700000}"/>
    <cellStyle name="Normal 53 2 2 2 2 5 2 3" xfId="7341" xr:uid="{00000000-0005-0000-0000-0000C8700000}"/>
    <cellStyle name="Normal 53 2 2 2 2 5 2 3 2" xfId="30910" xr:uid="{00000000-0005-0000-0000-0000C9700000}"/>
    <cellStyle name="Normal 53 2 2 2 2 5 2 4" xfId="19117" xr:uid="{00000000-0005-0000-0000-0000CA700000}"/>
    <cellStyle name="Normal 53 2 2 2 2 5 2 5" xfId="25022" xr:uid="{00000000-0005-0000-0000-0000CB700000}"/>
    <cellStyle name="Normal 53 2 2 2 2 5 3" xfId="2189" xr:uid="{00000000-0005-0000-0000-0000CC700000}"/>
    <cellStyle name="Normal 53 2 2 2 2 5 3 2" xfId="13965" xr:uid="{00000000-0005-0000-0000-0000CD700000}"/>
    <cellStyle name="Normal 53 2 2 2 2 5 3 2 2" xfId="37534" xr:uid="{00000000-0005-0000-0000-0000CE700000}"/>
    <cellStyle name="Normal 53 2 2 2 2 5 3 3" xfId="8077" xr:uid="{00000000-0005-0000-0000-0000CF700000}"/>
    <cellStyle name="Normal 53 2 2 2 2 5 3 3 2" xfId="31646" xr:uid="{00000000-0005-0000-0000-0000D0700000}"/>
    <cellStyle name="Normal 53 2 2 2 2 5 3 4" xfId="19853" xr:uid="{00000000-0005-0000-0000-0000D1700000}"/>
    <cellStyle name="Normal 53 2 2 2 2 5 3 5" xfId="25758" xr:uid="{00000000-0005-0000-0000-0000D2700000}"/>
    <cellStyle name="Normal 53 2 2 2 2 5 4" xfId="2925" xr:uid="{00000000-0005-0000-0000-0000D3700000}"/>
    <cellStyle name="Normal 53 2 2 2 2 5 4 2" xfId="14701" xr:uid="{00000000-0005-0000-0000-0000D4700000}"/>
    <cellStyle name="Normal 53 2 2 2 2 5 4 2 2" xfId="38270" xr:uid="{00000000-0005-0000-0000-0000D5700000}"/>
    <cellStyle name="Normal 53 2 2 2 2 5 4 3" xfId="8813" xr:uid="{00000000-0005-0000-0000-0000D6700000}"/>
    <cellStyle name="Normal 53 2 2 2 2 5 4 3 2" xfId="32382" xr:uid="{00000000-0005-0000-0000-0000D7700000}"/>
    <cellStyle name="Normal 53 2 2 2 2 5 4 4" xfId="20589" xr:uid="{00000000-0005-0000-0000-0000D8700000}"/>
    <cellStyle name="Normal 53 2 2 2 2 5 4 5" xfId="26494" xr:uid="{00000000-0005-0000-0000-0000D9700000}"/>
    <cellStyle name="Normal 53 2 2 2 2 5 5" xfId="3661" xr:uid="{00000000-0005-0000-0000-0000DA700000}"/>
    <cellStyle name="Normal 53 2 2 2 2 5 5 2" xfId="15437" xr:uid="{00000000-0005-0000-0000-0000DB700000}"/>
    <cellStyle name="Normal 53 2 2 2 2 5 5 2 2" xfId="39006" xr:uid="{00000000-0005-0000-0000-0000DC700000}"/>
    <cellStyle name="Normal 53 2 2 2 2 5 5 3" xfId="9549" xr:uid="{00000000-0005-0000-0000-0000DD700000}"/>
    <cellStyle name="Normal 53 2 2 2 2 5 5 3 2" xfId="33118" xr:uid="{00000000-0005-0000-0000-0000DE700000}"/>
    <cellStyle name="Normal 53 2 2 2 2 5 5 4" xfId="21325" xr:uid="{00000000-0005-0000-0000-0000DF700000}"/>
    <cellStyle name="Normal 53 2 2 2 2 5 5 5" xfId="27230" xr:uid="{00000000-0005-0000-0000-0000E0700000}"/>
    <cellStyle name="Normal 53 2 2 2 2 5 6" xfId="4397" xr:uid="{00000000-0005-0000-0000-0000E1700000}"/>
    <cellStyle name="Normal 53 2 2 2 2 5 6 2" xfId="16173" xr:uid="{00000000-0005-0000-0000-0000E2700000}"/>
    <cellStyle name="Normal 53 2 2 2 2 5 6 2 2" xfId="39742" xr:uid="{00000000-0005-0000-0000-0000E3700000}"/>
    <cellStyle name="Normal 53 2 2 2 2 5 6 3" xfId="10285" xr:uid="{00000000-0005-0000-0000-0000E4700000}"/>
    <cellStyle name="Normal 53 2 2 2 2 5 6 3 2" xfId="33854" xr:uid="{00000000-0005-0000-0000-0000E5700000}"/>
    <cellStyle name="Normal 53 2 2 2 2 5 6 4" xfId="22061" xr:uid="{00000000-0005-0000-0000-0000E6700000}"/>
    <cellStyle name="Normal 53 2 2 2 2 5 6 5" xfId="27966" xr:uid="{00000000-0005-0000-0000-0000E7700000}"/>
    <cellStyle name="Normal 53 2 2 2 2 5 7" xfId="5133" xr:uid="{00000000-0005-0000-0000-0000E8700000}"/>
    <cellStyle name="Normal 53 2 2 2 2 5 7 2" xfId="16909" xr:uid="{00000000-0005-0000-0000-0000E9700000}"/>
    <cellStyle name="Normal 53 2 2 2 2 5 7 2 2" xfId="40478" xr:uid="{00000000-0005-0000-0000-0000EA700000}"/>
    <cellStyle name="Normal 53 2 2 2 2 5 7 3" xfId="11021" xr:uid="{00000000-0005-0000-0000-0000EB700000}"/>
    <cellStyle name="Normal 53 2 2 2 2 5 7 3 2" xfId="34590" xr:uid="{00000000-0005-0000-0000-0000EC700000}"/>
    <cellStyle name="Normal 53 2 2 2 2 5 7 4" xfId="22797" xr:uid="{00000000-0005-0000-0000-0000ED700000}"/>
    <cellStyle name="Normal 53 2 2 2 2 5 7 5" xfId="28702" xr:uid="{00000000-0005-0000-0000-0000EE700000}"/>
    <cellStyle name="Normal 53 2 2 2 2 5 8" xfId="5869" xr:uid="{00000000-0005-0000-0000-0000EF700000}"/>
    <cellStyle name="Normal 53 2 2 2 2 5 8 2" xfId="17645" xr:uid="{00000000-0005-0000-0000-0000F0700000}"/>
    <cellStyle name="Normal 53 2 2 2 2 5 8 2 2" xfId="41214" xr:uid="{00000000-0005-0000-0000-0000F1700000}"/>
    <cellStyle name="Normal 53 2 2 2 2 5 8 3" xfId="11757" xr:uid="{00000000-0005-0000-0000-0000F2700000}"/>
    <cellStyle name="Normal 53 2 2 2 2 5 8 3 2" xfId="35326" xr:uid="{00000000-0005-0000-0000-0000F3700000}"/>
    <cellStyle name="Normal 53 2 2 2 2 5 8 4" xfId="23533" xr:uid="{00000000-0005-0000-0000-0000F4700000}"/>
    <cellStyle name="Normal 53 2 2 2 2 5 8 5" xfId="29438" xr:uid="{00000000-0005-0000-0000-0000F5700000}"/>
    <cellStyle name="Normal 53 2 2 2 2 5 9" xfId="12493" xr:uid="{00000000-0005-0000-0000-0000F6700000}"/>
    <cellStyle name="Normal 53 2 2 2 2 5 9 2" xfId="36062" xr:uid="{00000000-0005-0000-0000-0000F7700000}"/>
    <cellStyle name="Normal 53 2 2 2 2 6" xfId="601" xr:uid="{00000000-0005-0000-0000-0000F8700000}"/>
    <cellStyle name="Normal 53 2 2 2 2 6 10" xfId="6515" xr:uid="{00000000-0005-0000-0000-0000F9700000}"/>
    <cellStyle name="Normal 53 2 2 2 2 6 10 2" xfId="30084" xr:uid="{00000000-0005-0000-0000-0000FA700000}"/>
    <cellStyle name="Normal 53 2 2 2 2 6 11" xfId="18291" xr:uid="{00000000-0005-0000-0000-0000FB700000}"/>
    <cellStyle name="Normal 53 2 2 2 2 6 12" xfId="24196" xr:uid="{00000000-0005-0000-0000-0000FC700000}"/>
    <cellStyle name="Normal 53 2 2 2 2 6 13" xfId="41860" xr:uid="{00000000-0005-0000-0000-0000FD700000}"/>
    <cellStyle name="Normal 53 2 2 2 2 6 2" xfId="1362" xr:uid="{00000000-0005-0000-0000-0000FE700000}"/>
    <cellStyle name="Normal 53 2 2 2 2 6 2 2" xfId="13139" xr:uid="{00000000-0005-0000-0000-0000FF700000}"/>
    <cellStyle name="Normal 53 2 2 2 2 6 2 2 2" xfId="36708" xr:uid="{00000000-0005-0000-0000-000000710000}"/>
    <cellStyle name="Normal 53 2 2 2 2 6 2 3" xfId="7251" xr:uid="{00000000-0005-0000-0000-000001710000}"/>
    <cellStyle name="Normal 53 2 2 2 2 6 2 3 2" xfId="30820" xr:uid="{00000000-0005-0000-0000-000002710000}"/>
    <cellStyle name="Normal 53 2 2 2 2 6 2 4" xfId="19027" xr:uid="{00000000-0005-0000-0000-000003710000}"/>
    <cellStyle name="Normal 53 2 2 2 2 6 2 5" xfId="24932" xr:uid="{00000000-0005-0000-0000-000004710000}"/>
    <cellStyle name="Normal 53 2 2 2 2 6 3" xfId="2099" xr:uid="{00000000-0005-0000-0000-000005710000}"/>
    <cellStyle name="Normal 53 2 2 2 2 6 3 2" xfId="13875" xr:uid="{00000000-0005-0000-0000-000006710000}"/>
    <cellStyle name="Normal 53 2 2 2 2 6 3 2 2" xfId="37444" xr:uid="{00000000-0005-0000-0000-000007710000}"/>
    <cellStyle name="Normal 53 2 2 2 2 6 3 3" xfId="7987" xr:uid="{00000000-0005-0000-0000-000008710000}"/>
    <cellStyle name="Normal 53 2 2 2 2 6 3 3 2" xfId="31556" xr:uid="{00000000-0005-0000-0000-000009710000}"/>
    <cellStyle name="Normal 53 2 2 2 2 6 3 4" xfId="19763" xr:uid="{00000000-0005-0000-0000-00000A710000}"/>
    <cellStyle name="Normal 53 2 2 2 2 6 3 5" xfId="25668" xr:uid="{00000000-0005-0000-0000-00000B710000}"/>
    <cellStyle name="Normal 53 2 2 2 2 6 4" xfId="2835" xr:uid="{00000000-0005-0000-0000-00000C710000}"/>
    <cellStyle name="Normal 53 2 2 2 2 6 4 2" xfId="14611" xr:uid="{00000000-0005-0000-0000-00000D710000}"/>
    <cellStyle name="Normal 53 2 2 2 2 6 4 2 2" xfId="38180" xr:uid="{00000000-0005-0000-0000-00000E710000}"/>
    <cellStyle name="Normal 53 2 2 2 2 6 4 3" xfId="8723" xr:uid="{00000000-0005-0000-0000-00000F710000}"/>
    <cellStyle name="Normal 53 2 2 2 2 6 4 3 2" xfId="32292" xr:uid="{00000000-0005-0000-0000-000010710000}"/>
    <cellStyle name="Normal 53 2 2 2 2 6 4 4" xfId="20499" xr:uid="{00000000-0005-0000-0000-000011710000}"/>
    <cellStyle name="Normal 53 2 2 2 2 6 4 5" xfId="26404" xr:uid="{00000000-0005-0000-0000-000012710000}"/>
    <cellStyle name="Normal 53 2 2 2 2 6 5" xfId="3571" xr:uid="{00000000-0005-0000-0000-000013710000}"/>
    <cellStyle name="Normal 53 2 2 2 2 6 5 2" xfId="15347" xr:uid="{00000000-0005-0000-0000-000014710000}"/>
    <cellStyle name="Normal 53 2 2 2 2 6 5 2 2" xfId="38916" xr:uid="{00000000-0005-0000-0000-000015710000}"/>
    <cellStyle name="Normal 53 2 2 2 2 6 5 3" xfId="9459" xr:uid="{00000000-0005-0000-0000-000016710000}"/>
    <cellStyle name="Normal 53 2 2 2 2 6 5 3 2" xfId="33028" xr:uid="{00000000-0005-0000-0000-000017710000}"/>
    <cellStyle name="Normal 53 2 2 2 2 6 5 4" xfId="21235" xr:uid="{00000000-0005-0000-0000-000018710000}"/>
    <cellStyle name="Normal 53 2 2 2 2 6 5 5" xfId="27140" xr:uid="{00000000-0005-0000-0000-000019710000}"/>
    <cellStyle name="Normal 53 2 2 2 2 6 6" xfId="4307" xr:uid="{00000000-0005-0000-0000-00001A710000}"/>
    <cellStyle name="Normal 53 2 2 2 2 6 6 2" xfId="16083" xr:uid="{00000000-0005-0000-0000-00001B710000}"/>
    <cellStyle name="Normal 53 2 2 2 2 6 6 2 2" xfId="39652" xr:uid="{00000000-0005-0000-0000-00001C710000}"/>
    <cellStyle name="Normal 53 2 2 2 2 6 6 3" xfId="10195" xr:uid="{00000000-0005-0000-0000-00001D710000}"/>
    <cellStyle name="Normal 53 2 2 2 2 6 6 3 2" xfId="33764" xr:uid="{00000000-0005-0000-0000-00001E710000}"/>
    <cellStyle name="Normal 53 2 2 2 2 6 6 4" xfId="21971" xr:uid="{00000000-0005-0000-0000-00001F710000}"/>
    <cellStyle name="Normal 53 2 2 2 2 6 6 5" xfId="27876" xr:uid="{00000000-0005-0000-0000-000020710000}"/>
    <cellStyle name="Normal 53 2 2 2 2 6 7" xfId="5043" xr:uid="{00000000-0005-0000-0000-000021710000}"/>
    <cellStyle name="Normal 53 2 2 2 2 6 7 2" xfId="16819" xr:uid="{00000000-0005-0000-0000-000022710000}"/>
    <cellStyle name="Normal 53 2 2 2 2 6 7 2 2" xfId="40388" xr:uid="{00000000-0005-0000-0000-000023710000}"/>
    <cellStyle name="Normal 53 2 2 2 2 6 7 3" xfId="10931" xr:uid="{00000000-0005-0000-0000-000024710000}"/>
    <cellStyle name="Normal 53 2 2 2 2 6 7 3 2" xfId="34500" xr:uid="{00000000-0005-0000-0000-000025710000}"/>
    <cellStyle name="Normal 53 2 2 2 2 6 7 4" xfId="22707" xr:uid="{00000000-0005-0000-0000-000026710000}"/>
    <cellStyle name="Normal 53 2 2 2 2 6 7 5" xfId="28612" xr:uid="{00000000-0005-0000-0000-000027710000}"/>
    <cellStyle name="Normal 53 2 2 2 2 6 8" xfId="5779" xr:uid="{00000000-0005-0000-0000-000028710000}"/>
    <cellStyle name="Normal 53 2 2 2 2 6 8 2" xfId="17555" xr:uid="{00000000-0005-0000-0000-000029710000}"/>
    <cellStyle name="Normal 53 2 2 2 2 6 8 2 2" xfId="41124" xr:uid="{00000000-0005-0000-0000-00002A710000}"/>
    <cellStyle name="Normal 53 2 2 2 2 6 8 3" xfId="11667" xr:uid="{00000000-0005-0000-0000-00002B710000}"/>
    <cellStyle name="Normal 53 2 2 2 2 6 8 3 2" xfId="35236" xr:uid="{00000000-0005-0000-0000-00002C710000}"/>
    <cellStyle name="Normal 53 2 2 2 2 6 8 4" xfId="23443" xr:uid="{00000000-0005-0000-0000-00002D710000}"/>
    <cellStyle name="Normal 53 2 2 2 2 6 8 5" xfId="29348" xr:uid="{00000000-0005-0000-0000-00002E710000}"/>
    <cellStyle name="Normal 53 2 2 2 2 6 9" xfId="12403" xr:uid="{00000000-0005-0000-0000-00002F710000}"/>
    <cellStyle name="Normal 53 2 2 2 2 6 9 2" xfId="35972" xr:uid="{00000000-0005-0000-0000-000030710000}"/>
    <cellStyle name="Normal 53 2 2 2 2 7" xfId="1008" xr:uid="{00000000-0005-0000-0000-000031710000}"/>
    <cellStyle name="Normal 53 2 2 2 2 7 2" xfId="12787" xr:uid="{00000000-0005-0000-0000-000032710000}"/>
    <cellStyle name="Normal 53 2 2 2 2 7 2 2" xfId="36356" xr:uid="{00000000-0005-0000-0000-000033710000}"/>
    <cellStyle name="Normal 53 2 2 2 2 7 3" xfId="6899" xr:uid="{00000000-0005-0000-0000-000034710000}"/>
    <cellStyle name="Normal 53 2 2 2 2 7 3 2" xfId="30468" xr:uid="{00000000-0005-0000-0000-000035710000}"/>
    <cellStyle name="Normal 53 2 2 2 2 7 4" xfId="18675" xr:uid="{00000000-0005-0000-0000-000036710000}"/>
    <cellStyle name="Normal 53 2 2 2 2 7 5" xfId="24580" xr:uid="{00000000-0005-0000-0000-000037710000}"/>
    <cellStyle name="Normal 53 2 2 2 2 8" xfId="1747" xr:uid="{00000000-0005-0000-0000-000038710000}"/>
    <cellStyle name="Normal 53 2 2 2 2 8 2" xfId="13523" xr:uid="{00000000-0005-0000-0000-000039710000}"/>
    <cellStyle name="Normal 53 2 2 2 2 8 2 2" xfId="37092" xr:uid="{00000000-0005-0000-0000-00003A710000}"/>
    <cellStyle name="Normal 53 2 2 2 2 8 3" xfId="7635" xr:uid="{00000000-0005-0000-0000-00003B710000}"/>
    <cellStyle name="Normal 53 2 2 2 2 8 3 2" xfId="31204" xr:uid="{00000000-0005-0000-0000-00003C710000}"/>
    <cellStyle name="Normal 53 2 2 2 2 8 4" xfId="19411" xr:uid="{00000000-0005-0000-0000-00003D710000}"/>
    <cellStyle name="Normal 53 2 2 2 2 8 5" xfId="25316" xr:uid="{00000000-0005-0000-0000-00003E710000}"/>
    <cellStyle name="Normal 53 2 2 2 2 9" xfId="2483" xr:uid="{00000000-0005-0000-0000-00003F710000}"/>
    <cellStyle name="Normal 53 2 2 2 2 9 2" xfId="14259" xr:uid="{00000000-0005-0000-0000-000040710000}"/>
    <cellStyle name="Normal 53 2 2 2 2 9 2 2" xfId="37828" xr:uid="{00000000-0005-0000-0000-000041710000}"/>
    <cellStyle name="Normal 53 2 2 2 2 9 3" xfId="8371" xr:uid="{00000000-0005-0000-0000-000042710000}"/>
    <cellStyle name="Normal 53 2 2 2 2 9 3 2" xfId="31940" xr:uid="{00000000-0005-0000-0000-000043710000}"/>
    <cellStyle name="Normal 53 2 2 2 2 9 4" xfId="20147" xr:uid="{00000000-0005-0000-0000-000044710000}"/>
    <cellStyle name="Normal 53 2 2 2 2 9 5" xfId="26052" xr:uid="{00000000-0005-0000-0000-000045710000}"/>
    <cellStyle name="Normal 53 2 2 2 3" xfId="307" xr:uid="{00000000-0005-0000-0000-000046710000}"/>
    <cellStyle name="Normal 53 2 2 2 3 10" xfId="4763" xr:uid="{00000000-0005-0000-0000-000047710000}"/>
    <cellStyle name="Normal 53 2 2 2 3 10 2" xfId="16539" xr:uid="{00000000-0005-0000-0000-000048710000}"/>
    <cellStyle name="Normal 53 2 2 2 3 10 2 2" xfId="40108" xr:uid="{00000000-0005-0000-0000-000049710000}"/>
    <cellStyle name="Normal 53 2 2 2 3 10 3" xfId="10651" xr:uid="{00000000-0005-0000-0000-00004A710000}"/>
    <cellStyle name="Normal 53 2 2 2 3 10 3 2" xfId="34220" xr:uid="{00000000-0005-0000-0000-00004B710000}"/>
    <cellStyle name="Normal 53 2 2 2 3 10 4" xfId="22427" xr:uid="{00000000-0005-0000-0000-00004C710000}"/>
    <cellStyle name="Normal 53 2 2 2 3 10 5" xfId="28332" xr:uid="{00000000-0005-0000-0000-00004D710000}"/>
    <cellStyle name="Normal 53 2 2 2 3 11" xfId="5499" xr:uid="{00000000-0005-0000-0000-00004E710000}"/>
    <cellStyle name="Normal 53 2 2 2 3 11 2" xfId="17275" xr:uid="{00000000-0005-0000-0000-00004F710000}"/>
    <cellStyle name="Normal 53 2 2 2 3 11 2 2" xfId="40844" xr:uid="{00000000-0005-0000-0000-000050710000}"/>
    <cellStyle name="Normal 53 2 2 2 3 11 3" xfId="11387" xr:uid="{00000000-0005-0000-0000-000051710000}"/>
    <cellStyle name="Normal 53 2 2 2 3 11 3 2" xfId="34956" xr:uid="{00000000-0005-0000-0000-000052710000}"/>
    <cellStyle name="Normal 53 2 2 2 3 11 4" xfId="23163" xr:uid="{00000000-0005-0000-0000-000053710000}"/>
    <cellStyle name="Normal 53 2 2 2 3 11 5" xfId="29068" xr:uid="{00000000-0005-0000-0000-000054710000}"/>
    <cellStyle name="Normal 53 2 2 2 3 12" xfId="12123" xr:uid="{00000000-0005-0000-0000-000055710000}"/>
    <cellStyle name="Normal 53 2 2 2 3 12 2" xfId="35692" xr:uid="{00000000-0005-0000-0000-000056710000}"/>
    <cellStyle name="Normal 53 2 2 2 3 13" xfId="6235" xr:uid="{00000000-0005-0000-0000-000057710000}"/>
    <cellStyle name="Normal 53 2 2 2 3 13 2" xfId="29804" xr:uid="{00000000-0005-0000-0000-000058710000}"/>
    <cellStyle name="Normal 53 2 2 2 3 14" xfId="18011" xr:uid="{00000000-0005-0000-0000-000059710000}"/>
    <cellStyle name="Normal 53 2 2 2 3 15" xfId="23916" xr:uid="{00000000-0005-0000-0000-00005A710000}"/>
    <cellStyle name="Normal 53 2 2 2 3 16" xfId="41580" xr:uid="{00000000-0005-0000-0000-00005B710000}"/>
    <cellStyle name="Normal 53 2 2 2 3 2" xfId="453" xr:uid="{00000000-0005-0000-0000-00005C710000}"/>
    <cellStyle name="Normal 53 2 2 2 3 2 10" xfId="12257" xr:uid="{00000000-0005-0000-0000-00005D710000}"/>
    <cellStyle name="Normal 53 2 2 2 3 2 10 2" xfId="35826" xr:uid="{00000000-0005-0000-0000-00005E710000}"/>
    <cellStyle name="Normal 53 2 2 2 3 2 11" xfId="6369" xr:uid="{00000000-0005-0000-0000-00005F710000}"/>
    <cellStyle name="Normal 53 2 2 2 3 2 11 2" xfId="29938" xr:uid="{00000000-0005-0000-0000-000060710000}"/>
    <cellStyle name="Normal 53 2 2 2 3 2 12" xfId="18145" xr:uid="{00000000-0005-0000-0000-000061710000}"/>
    <cellStyle name="Normal 53 2 2 2 3 2 13" xfId="24050" xr:uid="{00000000-0005-0000-0000-000062710000}"/>
    <cellStyle name="Normal 53 2 2 2 3 2 14" xfId="41714" xr:uid="{00000000-0005-0000-0000-000063710000}"/>
    <cellStyle name="Normal 53 2 2 2 3 2 2" xfId="898" xr:uid="{00000000-0005-0000-0000-000064710000}"/>
    <cellStyle name="Normal 53 2 2 2 3 2 2 10" xfId="6811" xr:uid="{00000000-0005-0000-0000-000065710000}"/>
    <cellStyle name="Normal 53 2 2 2 3 2 2 10 2" xfId="30380" xr:uid="{00000000-0005-0000-0000-000066710000}"/>
    <cellStyle name="Normal 53 2 2 2 3 2 2 11" xfId="18587" xr:uid="{00000000-0005-0000-0000-000067710000}"/>
    <cellStyle name="Normal 53 2 2 2 3 2 2 12" xfId="24492" xr:uid="{00000000-0005-0000-0000-000068710000}"/>
    <cellStyle name="Normal 53 2 2 2 3 2 2 13" xfId="42156" xr:uid="{00000000-0005-0000-0000-000069710000}"/>
    <cellStyle name="Normal 53 2 2 2 3 2 2 2" xfId="1658" xr:uid="{00000000-0005-0000-0000-00006A710000}"/>
    <cellStyle name="Normal 53 2 2 2 3 2 2 2 2" xfId="13435" xr:uid="{00000000-0005-0000-0000-00006B710000}"/>
    <cellStyle name="Normal 53 2 2 2 3 2 2 2 2 2" xfId="37004" xr:uid="{00000000-0005-0000-0000-00006C710000}"/>
    <cellStyle name="Normal 53 2 2 2 3 2 2 2 3" xfId="7547" xr:uid="{00000000-0005-0000-0000-00006D710000}"/>
    <cellStyle name="Normal 53 2 2 2 3 2 2 2 3 2" xfId="31116" xr:uid="{00000000-0005-0000-0000-00006E710000}"/>
    <cellStyle name="Normal 53 2 2 2 3 2 2 2 4" xfId="19323" xr:uid="{00000000-0005-0000-0000-00006F710000}"/>
    <cellStyle name="Normal 53 2 2 2 3 2 2 2 5" xfId="25228" xr:uid="{00000000-0005-0000-0000-000070710000}"/>
    <cellStyle name="Normal 53 2 2 2 3 2 2 3" xfId="2395" xr:uid="{00000000-0005-0000-0000-000071710000}"/>
    <cellStyle name="Normal 53 2 2 2 3 2 2 3 2" xfId="14171" xr:uid="{00000000-0005-0000-0000-000072710000}"/>
    <cellStyle name="Normal 53 2 2 2 3 2 2 3 2 2" xfId="37740" xr:uid="{00000000-0005-0000-0000-000073710000}"/>
    <cellStyle name="Normal 53 2 2 2 3 2 2 3 3" xfId="8283" xr:uid="{00000000-0005-0000-0000-000074710000}"/>
    <cellStyle name="Normal 53 2 2 2 3 2 2 3 3 2" xfId="31852" xr:uid="{00000000-0005-0000-0000-000075710000}"/>
    <cellStyle name="Normal 53 2 2 2 3 2 2 3 4" xfId="20059" xr:uid="{00000000-0005-0000-0000-000076710000}"/>
    <cellStyle name="Normal 53 2 2 2 3 2 2 3 5" xfId="25964" xr:uid="{00000000-0005-0000-0000-000077710000}"/>
    <cellStyle name="Normal 53 2 2 2 3 2 2 4" xfId="3131" xr:uid="{00000000-0005-0000-0000-000078710000}"/>
    <cellStyle name="Normal 53 2 2 2 3 2 2 4 2" xfId="14907" xr:uid="{00000000-0005-0000-0000-000079710000}"/>
    <cellStyle name="Normal 53 2 2 2 3 2 2 4 2 2" xfId="38476" xr:uid="{00000000-0005-0000-0000-00007A710000}"/>
    <cellStyle name="Normal 53 2 2 2 3 2 2 4 3" xfId="9019" xr:uid="{00000000-0005-0000-0000-00007B710000}"/>
    <cellStyle name="Normal 53 2 2 2 3 2 2 4 3 2" xfId="32588" xr:uid="{00000000-0005-0000-0000-00007C710000}"/>
    <cellStyle name="Normal 53 2 2 2 3 2 2 4 4" xfId="20795" xr:uid="{00000000-0005-0000-0000-00007D710000}"/>
    <cellStyle name="Normal 53 2 2 2 3 2 2 4 5" xfId="26700" xr:uid="{00000000-0005-0000-0000-00007E710000}"/>
    <cellStyle name="Normal 53 2 2 2 3 2 2 5" xfId="3867" xr:uid="{00000000-0005-0000-0000-00007F710000}"/>
    <cellStyle name="Normal 53 2 2 2 3 2 2 5 2" xfId="15643" xr:uid="{00000000-0005-0000-0000-000080710000}"/>
    <cellStyle name="Normal 53 2 2 2 3 2 2 5 2 2" xfId="39212" xr:uid="{00000000-0005-0000-0000-000081710000}"/>
    <cellStyle name="Normal 53 2 2 2 3 2 2 5 3" xfId="9755" xr:uid="{00000000-0005-0000-0000-000082710000}"/>
    <cellStyle name="Normal 53 2 2 2 3 2 2 5 3 2" xfId="33324" xr:uid="{00000000-0005-0000-0000-000083710000}"/>
    <cellStyle name="Normal 53 2 2 2 3 2 2 5 4" xfId="21531" xr:uid="{00000000-0005-0000-0000-000084710000}"/>
    <cellStyle name="Normal 53 2 2 2 3 2 2 5 5" xfId="27436" xr:uid="{00000000-0005-0000-0000-000085710000}"/>
    <cellStyle name="Normal 53 2 2 2 3 2 2 6" xfId="4603" xr:uid="{00000000-0005-0000-0000-000086710000}"/>
    <cellStyle name="Normal 53 2 2 2 3 2 2 6 2" xfId="16379" xr:uid="{00000000-0005-0000-0000-000087710000}"/>
    <cellStyle name="Normal 53 2 2 2 3 2 2 6 2 2" xfId="39948" xr:uid="{00000000-0005-0000-0000-000088710000}"/>
    <cellStyle name="Normal 53 2 2 2 3 2 2 6 3" xfId="10491" xr:uid="{00000000-0005-0000-0000-000089710000}"/>
    <cellStyle name="Normal 53 2 2 2 3 2 2 6 3 2" xfId="34060" xr:uid="{00000000-0005-0000-0000-00008A710000}"/>
    <cellStyle name="Normal 53 2 2 2 3 2 2 6 4" xfId="22267" xr:uid="{00000000-0005-0000-0000-00008B710000}"/>
    <cellStyle name="Normal 53 2 2 2 3 2 2 6 5" xfId="28172" xr:uid="{00000000-0005-0000-0000-00008C710000}"/>
    <cellStyle name="Normal 53 2 2 2 3 2 2 7" xfId="5339" xr:uid="{00000000-0005-0000-0000-00008D710000}"/>
    <cellStyle name="Normal 53 2 2 2 3 2 2 7 2" xfId="17115" xr:uid="{00000000-0005-0000-0000-00008E710000}"/>
    <cellStyle name="Normal 53 2 2 2 3 2 2 7 2 2" xfId="40684" xr:uid="{00000000-0005-0000-0000-00008F710000}"/>
    <cellStyle name="Normal 53 2 2 2 3 2 2 7 3" xfId="11227" xr:uid="{00000000-0005-0000-0000-000090710000}"/>
    <cellStyle name="Normal 53 2 2 2 3 2 2 7 3 2" xfId="34796" xr:uid="{00000000-0005-0000-0000-000091710000}"/>
    <cellStyle name="Normal 53 2 2 2 3 2 2 7 4" xfId="23003" xr:uid="{00000000-0005-0000-0000-000092710000}"/>
    <cellStyle name="Normal 53 2 2 2 3 2 2 7 5" xfId="28908" xr:uid="{00000000-0005-0000-0000-000093710000}"/>
    <cellStyle name="Normal 53 2 2 2 3 2 2 8" xfId="6075" xr:uid="{00000000-0005-0000-0000-000094710000}"/>
    <cellStyle name="Normal 53 2 2 2 3 2 2 8 2" xfId="17851" xr:uid="{00000000-0005-0000-0000-000095710000}"/>
    <cellStyle name="Normal 53 2 2 2 3 2 2 8 2 2" xfId="41420" xr:uid="{00000000-0005-0000-0000-000096710000}"/>
    <cellStyle name="Normal 53 2 2 2 3 2 2 8 3" xfId="11963" xr:uid="{00000000-0005-0000-0000-000097710000}"/>
    <cellStyle name="Normal 53 2 2 2 3 2 2 8 3 2" xfId="35532" xr:uid="{00000000-0005-0000-0000-000098710000}"/>
    <cellStyle name="Normal 53 2 2 2 3 2 2 8 4" xfId="23739" xr:uid="{00000000-0005-0000-0000-000099710000}"/>
    <cellStyle name="Normal 53 2 2 2 3 2 2 8 5" xfId="29644" xr:uid="{00000000-0005-0000-0000-00009A710000}"/>
    <cellStyle name="Normal 53 2 2 2 3 2 2 9" xfId="12699" xr:uid="{00000000-0005-0000-0000-00009B710000}"/>
    <cellStyle name="Normal 53 2 2 2 3 2 2 9 2" xfId="36268" xr:uid="{00000000-0005-0000-0000-00009C710000}"/>
    <cellStyle name="Normal 53 2 2 2 3 2 3" xfId="1215" xr:uid="{00000000-0005-0000-0000-00009D710000}"/>
    <cellStyle name="Normal 53 2 2 2 3 2 3 2" xfId="12993" xr:uid="{00000000-0005-0000-0000-00009E710000}"/>
    <cellStyle name="Normal 53 2 2 2 3 2 3 2 2" xfId="36562" xr:uid="{00000000-0005-0000-0000-00009F710000}"/>
    <cellStyle name="Normal 53 2 2 2 3 2 3 3" xfId="7105" xr:uid="{00000000-0005-0000-0000-0000A0710000}"/>
    <cellStyle name="Normal 53 2 2 2 3 2 3 3 2" xfId="30674" xr:uid="{00000000-0005-0000-0000-0000A1710000}"/>
    <cellStyle name="Normal 53 2 2 2 3 2 3 4" xfId="18881" xr:uid="{00000000-0005-0000-0000-0000A2710000}"/>
    <cellStyle name="Normal 53 2 2 2 3 2 3 5" xfId="24786" xr:uid="{00000000-0005-0000-0000-0000A3710000}"/>
    <cellStyle name="Normal 53 2 2 2 3 2 4" xfId="1953" xr:uid="{00000000-0005-0000-0000-0000A4710000}"/>
    <cellStyle name="Normal 53 2 2 2 3 2 4 2" xfId="13729" xr:uid="{00000000-0005-0000-0000-0000A5710000}"/>
    <cellStyle name="Normal 53 2 2 2 3 2 4 2 2" xfId="37298" xr:uid="{00000000-0005-0000-0000-0000A6710000}"/>
    <cellStyle name="Normal 53 2 2 2 3 2 4 3" xfId="7841" xr:uid="{00000000-0005-0000-0000-0000A7710000}"/>
    <cellStyle name="Normal 53 2 2 2 3 2 4 3 2" xfId="31410" xr:uid="{00000000-0005-0000-0000-0000A8710000}"/>
    <cellStyle name="Normal 53 2 2 2 3 2 4 4" xfId="19617" xr:uid="{00000000-0005-0000-0000-0000A9710000}"/>
    <cellStyle name="Normal 53 2 2 2 3 2 4 5" xfId="25522" xr:uid="{00000000-0005-0000-0000-0000AA710000}"/>
    <cellStyle name="Normal 53 2 2 2 3 2 5" xfId="2689" xr:uid="{00000000-0005-0000-0000-0000AB710000}"/>
    <cellStyle name="Normal 53 2 2 2 3 2 5 2" xfId="14465" xr:uid="{00000000-0005-0000-0000-0000AC710000}"/>
    <cellStyle name="Normal 53 2 2 2 3 2 5 2 2" xfId="38034" xr:uid="{00000000-0005-0000-0000-0000AD710000}"/>
    <cellStyle name="Normal 53 2 2 2 3 2 5 3" xfId="8577" xr:uid="{00000000-0005-0000-0000-0000AE710000}"/>
    <cellStyle name="Normal 53 2 2 2 3 2 5 3 2" xfId="32146" xr:uid="{00000000-0005-0000-0000-0000AF710000}"/>
    <cellStyle name="Normal 53 2 2 2 3 2 5 4" xfId="20353" xr:uid="{00000000-0005-0000-0000-0000B0710000}"/>
    <cellStyle name="Normal 53 2 2 2 3 2 5 5" xfId="26258" xr:uid="{00000000-0005-0000-0000-0000B1710000}"/>
    <cellStyle name="Normal 53 2 2 2 3 2 6" xfId="3425" xr:uid="{00000000-0005-0000-0000-0000B2710000}"/>
    <cellStyle name="Normal 53 2 2 2 3 2 6 2" xfId="15201" xr:uid="{00000000-0005-0000-0000-0000B3710000}"/>
    <cellStyle name="Normal 53 2 2 2 3 2 6 2 2" xfId="38770" xr:uid="{00000000-0005-0000-0000-0000B4710000}"/>
    <cellStyle name="Normal 53 2 2 2 3 2 6 3" xfId="9313" xr:uid="{00000000-0005-0000-0000-0000B5710000}"/>
    <cellStyle name="Normal 53 2 2 2 3 2 6 3 2" xfId="32882" xr:uid="{00000000-0005-0000-0000-0000B6710000}"/>
    <cellStyle name="Normal 53 2 2 2 3 2 6 4" xfId="21089" xr:uid="{00000000-0005-0000-0000-0000B7710000}"/>
    <cellStyle name="Normal 53 2 2 2 3 2 6 5" xfId="26994" xr:uid="{00000000-0005-0000-0000-0000B8710000}"/>
    <cellStyle name="Normal 53 2 2 2 3 2 7" xfId="4161" xr:uid="{00000000-0005-0000-0000-0000B9710000}"/>
    <cellStyle name="Normal 53 2 2 2 3 2 7 2" xfId="15937" xr:uid="{00000000-0005-0000-0000-0000BA710000}"/>
    <cellStyle name="Normal 53 2 2 2 3 2 7 2 2" xfId="39506" xr:uid="{00000000-0005-0000-0000-0000BB710000}"/>
    <cellStyle name="Normal 53 2 2 2 3 2 7 3" xfId="10049" xr:uid="{00000000-0005-0000-0000-0000BC710000}"/>
    <cellStyle name="Normal 53 2 2 2 3 2 7 3 2" xfId="33618" xr:uid="{00000000-0005-0000-0000-0000BD710000}"/>
    <cellStyle name="Normal 53 2 2 2 3 2 7 4" xfId="21825" xr:uid="{00000000-0005-0000-0000-0000BE710000}"/>
    <cellStyle name="Normal 53 2 2 2 3 2 7 5" xfId="27730" xr:uid="{00000000-0005-0000-0000-0000BF710000}"/>
    <cellStyle name="Normal 53 2 2 2 3 2 8" xfId="4897" xr:uid="{00000000-0005-0000-0000-0000C0710000}"/>
    <cellStyle name="Normal 53 2 2 2 3 2 8 2" xfId="16673" xr:uid="{00000000-0005-0000-0000-0000C1710000}"/>
    <cellStyle name="Normal 53 2 2 2 3 2 8 2 2" xfId="40242" xr:uid="{00000000-0005-0000-0000-0000C2710000}"/>
    <cellStyle name="Normal 53 2 2 2 3 2 8 3" xfId="10785" xr:uid="{00000000-0005-0000-0000-0000C3710000}"/>
    <cellStyle name="Normal 53 2 2 2 3 2 8 3 2" xfId="34354" xr:uid="{00000000-0005-0000-0000-0000C4710000}"/>
    <cellStyle name="Normal 53 2 2 2 3 2 8 4" xfId="22561" xr:uid="{00000000-0005-0000-0000-0000C5710000}"/>
    <cellStyle name="Normal 53 2 2 2 3 2 8 5" xfId="28466" xr:uid="{00000000-0005-0000-0000-0000C6710000}"/>
    <cellStyle name="Normal 53 2 2 2 3 2 9" xfId="5633" xr:uid="{00000000-0005-0000-0000-0000C7710000}"/>
    <cellStyle name="Normal 53 2 2 2 3 2 9 2" xfId="17409" xr:uid="{00000000-0005-0000-0000-0000C8710000}"/>
    <cellStyle name="Normal 53 2 2 2 3 2 9 2 2" xfId="40978" xr:uid="{00000000-0005-0000-0000-0000C9710000}"/>
    <cellStyle name="Normal 53 2 2 2 3 2 9 3" xfId="11521" xr:uid="{00000000-0005-0000-0000-0000CA710000}"/>
    <cellStyle name="Normal 53 2 2 2 3 2 9 3 2" xfId="35090" xr:uid="{00000000-0005-0000-0000-0000CB710000}"/>
    <cellStyle name="Normal 53 2 2 2 3 2 9 4" xfId="23297" xr:uid="{00000000-0005-0000-0000-0000CC710000}"/>
    <cellStyle name="Normal 53 2 2 2 3 2 9 5" xfId="29202" xr:uid="{00000000-0005-0000-0000-0000CD710000}"/>
    <cellStyle name="Normal 53 2 2 2 3 3" xfId="763" xr:uid="{00000000-0005-0000-0000-0000CE710000}"/>
    <cellStyle name="Normal 53 2 2 2 3 3 10" xfId="6677" xr:uid="{00000000-0005-0000-0000-0000CF710000}"/>
    <cellStyle name="Normal 53 2 2 2 3 3 10 2" xfId="30246" xr:uid="{00000000-0005-0000-0000-0000D0710000}"/>
    <cellStyle name="Normal 53 2 2 2 3 3 11" xfId="18453" xr:uid="{00000000-0005-0000-0000-0000D1710000}"/>
    <cellStyle name="Normal 53 2 2 2 3 3 12" xfId="24358" xr:uid="{00000000-0005-0000-0000-0000D2710000}"/>
    <cellStyle name="Normal 53 2 2 2 3 3 13" xfId="42022" xr:uid="{00000000-0005-0000-0000-0000D3710000}"/>
    <cellStyle name="Normal 53 2 2 2 3 3 2" xfId="1524" xr:uid="{00000000-0005-0000-0000-0000D4710000}"/>
    <cellStyle name="Normal 53 2 2 2 3 3 2 2" xfId="13301" xr:uid="{00000000-0005-0000-0000-0000D5710000}"/>
    <cellStyle name="Normal 53 2 2 2 3 3 2 2 2" xfId="36870" xr:uid="{00000000-0005-0000-0000-0000D6710000}"/>
    <cellStyle name="Normal 53 2 2 2 3 3 2 3" xfId="7413" xr:uid="{00000000-0005-0000-0000-0000D7710000}"/>
    <cellStyle name="Normal 53 2 2 2 3 3 2 3 2" xfId="30982" xr:uid="{00000000-0005-0000-0000-0000D8710000}"/>
    <cellStyle name="Normal 53 2 2 2 3 3 2 4" xfId="19189" xr:uid="{00000000-0005-0000-0000-0000D9710000}"/>
    <cellStyle name="Normal 53 2 2 2 3 3 2 5" xfId="25094" xr:uid="{00000000-0005-0000-0000-0000DA710000}"/>
    <cellStyle name="Normal 53 2 2 2 3 3 3" xfId="2261" xr:uid="{00000000-0005-0000-0000-0000DB710000}"/>
    <cellStyle name="Normal 53 2 2 2 3 3 3 2" xfId="14037" xr:uid="{00000000-0005-0000-0000-0000DC710000}"/>
    <cellStyle name="Normal 53 2 2 2 3 3 3 2 2" xfId="37606" xr:uid="{00000000-0005-0000-0000-0000DD710000}"/>
    <cellStyle name="Normal 53 2 2 2 3 3 3 3" xfId="8149" xr:uid="{00000000-0005-0000-0000-0000DE710000}"/>
    <cellStyle name="Normal 53 2 2 2 3 3 3 3 2" xfId="31718" xr:uid="{00000000-0005-0000-0000-0000DF710000}"/>
    <cellStyle name="Normal 53 2 2 2 3 3 3 4" xfId="19925" xr:uid="{00000000-0005-0000-0000-0000E0710000}"/>
    <cellStyle name="Normal 53 2 2 2 3 3 3 5" xfId="25830" xr:uid="{00000000-0005-0000-0000-0000E1710000}"/>
    <cellStyle name="Normal 53 2 2 2 3 3 4" xfId="2997" xr:uid="{00000000-0005-0000-0000-0000E2710000}"/>
    <cellStyle name="Normal 53 2 2 2 3 3 4 2" xfId="14773" xr:uid="{00000000-0005-0000-0000-0000E3710000}"/>
    <cellStyle name="Normal 53 2 2 2 3 3 4 2 2" xfId="38342" xr:uid="{00000000-0005-0000-0000-0000E4710000}"/>
    <cellStyle name="Normal 53 2 2 2 3 3 4 3" xfId="8885" xr:uid="{00000000-0005-0000-0000-0000E5710000}"/>
    <cellStyle name="Normal 53 2 2 2 3 3 4 3 2" xfId="32454" xr:uid="{00000000-0005-0000-0000-0000E6710000}"/>
    <cellStyle name="Normal 53 2 2 2 3 3 4 4" xfId="20661" xr:uid="{00000000-0005-0000-0000-0000E7710000}"/>
    <cellStyle name="Normal 53 2 2 2 3 3 4 5" xfId="26566" xr:uid="{00000000-0005-0000-0000-0000E8710000}"/>
    <cellStyle name="Normal 53 2 2 2 3 3 5" xfId="3733" xr:uid="{00000000-0005-0000-0000-0000E9710000}"/>
    <cellStyle name="Normal 53 2 2 2 3 3 5 2" xfId="15509" xr:uid="{00000000-0005-0000-0000-0000EA710000}"/>
    <cellStyle name="Normal 53 2 2 2 3 3 5 2 2" xfId="39078" xr:uid="{00000000-0005-0000-0000-0000EB710000}"/>
    <cellStyle name="Normal 53 2 2 2 3 3 5 3" xfId="9621" xr:uid="{00000000-0005-0000-0000-0000EC710000}"/>
    <cellStyle name="Normal 53 2 2 2 3 3 5 3 2" xfId="33190" xr:uid="{00000000-0005-0000-0000-0000ED710000}"/>
    <cellStyle name="Normal 53 2 2 2 3 3 5 4" xfId="21397" xr:uid="{00000000-0005-0000-0000-0000EE710000}"/>
    <cellStyle name="Normal 53 2 2 2 3 3 5 5" xfId="27302" xr:uid="{00000000-0005-0000-0000-0000EF710000}"/>
    <cellStyle name="Normal 53 2 2 2 3 3 6" xfId="4469" xr:uid="{00000000-0005-0000-0000-0000F0710000}"/>
    <cellStyle name="Normal 53 2 2 2 3 3 6 2" xfId="16245" xr:uid="{00000000-0005-0000-0000-0000F1710000}"/>
    <cellStyle name="Normal 53 2 2 2 3 3 6 2 2" xfId="39814" xr:uid="{00000000-0005-0000-0000-0000F2710000}"/>
    <cellStyle name="Normal 53 2 2 2 3 3 6 3" xfId="10357" xr:uid="{00000000-0005-0000-0000-0000F3710000}"/>
    <cellStyle name="Normal 53 2 2 2 3 3 6 3 2" xfId="33926" xr:uid="{00000000-0005-0000-0000-0000F4710000}"/>
    <cellStyle name="Normal 53 2 2 2 3 3 6 4" xfId="22133" xr:uid="{00000000-0005-0000-0000-0000F5710000}"/>
    <cellStyle name="Normal 53 2 2 2 3 3 6 5" xfId="28038" xr:uid="{00000000-0005-0000-0000-0000F6710000}"/>
    <cellStyle name="Normal 53 2 2 2 3 3 7" xfId="5205" xr:uid="{00000000-0005-0000-0000-0000F7710000}"/>
    <cellStyle name="Normal 53 2 2 2 3 3 7 2" xfId="16981" xr:uid="{00000000-0005-0000-0000-0000F8710000}"/>
    <cellStyle name="Normal 53 2 2 2 3 3 7 2 2" xfId="40550" xr:uid="{00000000-0005-0000-0000-0000F9710000}"/>
    <cellStyle name="Normal 53 2 2 2 3 3 7 3" xfId="11093" xr:uid="{00000000-0005-0000-0000-0000FA710000}"/>
    <cellStyle name="Normal 53 2 2 2 3 3 7 3 2" xfId="34662" xr:uid="{00000000-0005-0000-0000-0000FB710000}"/>
    <cellStyle name="Normal 53 2 2 2 3 3 7 4" xfId="22869" xr:uid="{00000000-0005-0000-0000-0000FC710000}"/>
    <cellStyle name="Normal 53 2 2 2 3 3 7 5" xfId="28774" xr:uid="{00000000-0005-0000-0000-0000FD710000}"/>
    <cellStyle name="Normal 53 2 2 2 3 3 8" xfId="5941" xr:uid="{00000000-0005-0000-0000-0000FE710000}"/>
    <cellStyle name="Normal 53 2 2 2 3 3 8 2" xfId="17717" xr:uid="{00000000-0005-0000-0000-0000FF710000}"/>
    <cellStyle name="Normal 53 2 2 2 3 3 8 2 2" xfId="41286" xr:uid="{00000000-0005-0000-0000-000000720000}"/>
    <cellStyle name="Normal 53 2 2 2 3 3 8 3" xfId="11829" xr:uid="{00000000-0005-0000-0000-000001720000}"/>
    <cellStyle name="Normal 53 2 2 2 3 3 8 3 2" xfId="35398" xr:uid="{00000000-0005-0000-0000-000002720000}"/>
    <cellStyle name="Normal 53 2 2 2 3 3 8 4" xfId="23605" xr:uid="{00000000-0005-0000-0000-000003720000}"/>
    <cellStyle name="Normal 53 2 2 2 3 3 8 5" xfId="29510" xr:uid="{00000000-0005-0000-0000-000004720000}"/>
    <cellStyle name="Normal 53 2 2 2 3 3 9" xfId="12565" xr:uid="{00000000-0005-0000-0000-000005720000}"/>
    <cellStyle name="Normal 53 2 2 2 3 3 9 2" xfId="36134" xr:uid="{00000000-0005-0000-0000-000006720000}"/>
    <cellStyle name="Normal 53 2 2 2 3 4" xfId="604" xr:uid="{00000000-0005-0000-0000-000007720000}"/>
    <cellStyle name="Normal 53 2 2 2 3 4 10" xfId="6518" xr:uid="{00000000-0005-0000-0000-000008720000}"/>
    <cellStyle name="Normal 53 2 2 2 3 4 10 2" xfId="30087" xr:uid="{00000000-0005-0000-0000-000009720000}"/>
    <cellStyle name="Normal 53 2 2 2 3 4 11" xfId="18294" xr:uid="{00000000-0005-0000-0000-00000A720000}"/>
    <cellStyle name="Normal 53 2 2 2 3 4 12" xfId="24199" xr:uid="{00000000-0005-0000-0000-00000B720000}"/>
    <cellStyle name="Normal 53 2 2 2 3 4 13" xfId="41863" xr:uid="{00000000-0005-0000-0000-00000C720000}"/>
    <cellStyle name="Normal 53 2 2 2 3 4 2" xfId="1365" xr:uid="{00000000-0005-0000-0000-00000D720000}"/>
    <cellStyle name="Normal 53 2 2 2 3 4 2 2" xfId="13142" xr:uid="{00000000-0005-0000-0000-00000E720000}"/>
    <cellStyle name="Normal 53 2 2 2 3 4 2 2 2" xfId="36711" xr:uid="{00000000-0005-0000-0000-00000F720000}"/>
    <cellStyle name="Normal 53 2 2 2 3 4 2 3" xfId="7254" xr:uid="{00000000-0005-0000-0000-000010720000}"/>
    <cellStyle name="Normal 53 2 2 2 3 4 2 3 2" xfId="30823" xr:uid="{00000000-0005-0000-0000-000011720000}"/>
    <cellStyle name="Normal 53 2 2 2 3 4 2 4" xfId="19030" xr:uid="{00000000-0005-0000-0000-000012720000}"/>
    <cellStyle name="Normal 53 2 2 2 3 4 2 5" xfId="24935" xr:uid="{00000000-0005-0000-0000-000013720000}"/>
    <cellStyle name="Normal 53 2 2 2 3 4 3" xfId="2102" xr:uid="{00000000-0005-0000-0000-000014720000}"/>
    <cellStyle name="Normal 53 2 2 2 3 4 3 2" xfId="13878" xr:uid="{00000000-0005-0000-0000-000015720000}"/>
    <cellStyle name="Normal 53 2 2 2 3 4 3 2 2" xfId="37447" xr:uid="{00000000-0005-0000-0000-000016720000}"/>
    <cellStyle name="Normal 53 2 2 2 3 4 3 3" xfId="7990" xr:uid="{00000000-0005-0000-0000-000017720000}"/>
    <cellStyle name="Normal 53 2 2 2 3 4 3 3 2" xfId="31559" xr:uid="{00000000-0005-0000-0000-000018720000}"/>
    <cellStyle name="Normal 53 2 2 2 3 4 3 4" xfId="19766" xr:uid="{00000000-0005-0000-0000-000019720000}"/>
    <cellStyle name="Normal 53 2 2 2 3 4 3 5" xfId="25671" xr:uid="{00000000-0005-0000-0000-00001A720000}"/>
    <cellStyle name="Normal 53 2 2 2 3 4 4" xfId="2838" xr:uid="{00000000-0005-0000-0000-00001B720000}"/>
    <cellStyle name="Normal 53 2 2 2 3 4 4 2" xfId="14614" xr:uid="{00000000-0005-0000-0000-00001C720000}"/>
    <cellStyle name="Normal 53 2 2 2 3 4 4 2 2" xfId="38183" xr:uid="{00000000-0005-0000-0000-00001D720000}"/>
    <cellStyle name="Normal 53 2 2 2 3 4 4 3" xfId="8726" xr:uid="{00000000-0005-0000-0000-00001E720000}"/>
    <cellStyle name="Normal 53 2 2 2 3 4 4 3 2" xfId="32295" xr:uid="{00000000-0005-0000-0000-00001F720000}"/>
    <cellStyle name="Normal 53 2 2 2 3 4 4 4" xfId="20502" xr:uid="{00000000-0005-0000-0000-000020720000}"/>
    <cellStyle name="Normal 53 2 2 2 3 4 4 5" xfId="26407" xr:uid="{00000000-0005-0000-0000-000021720000}"/>
    <cellStyle name="Normal 53 2 2 2 3 4 5" xfId="3574" xr:uid="{00000000-0005-0000-0000-000022720000}"/>
    <cellStyle name="Normal 53 2 2 2 3 4 5 2" xfId="15350" xr:uid="{00000000-0005-0000-0000-000023720000}"/>
    <cellStyle name="Normal 53 2 2 2 3 4 5 2 2" xfId="38919" xr:uid="{00000000-0005-0000-0000-000024720000}"/>
    <cellStyle name="Normal 53 2 2 2 3 4 5 3" xfId="9462" xr:uid="{00000000-0005-0000-0000-000025720000}"/>
    <cellStyle name="Normal 53 2 2 2 3 4 5 3 2" xfId="33031" xr:uid="{00000000-0005-0000-0000-000026720000}"/>
    <cellStyle name="Normal 53 2 2 2 3 4 5 4" xfId="21238" xr:uid="{00000000-0005-0000-0000-000027720000}"/>
    <cellStyle name="Normal 53 2 2 2 3 4 5 5" xfId="27143" xr:uid="{00000000-0005-0000-0000-000028720000}"/>
    <cellStyle name="Normal 53 2 2 2 3 4 6" xfId="4310" xr:uid="{00000000-0005-0000-0000-000029720000}"/>
    <cellStyle name="Normal 53 2 2 2 3 4 6 2" xfId="16086" xr:uid="{00000000-0005-0000-0000-00002A720000}"/>
    <cellStyle name="Normal 53 2 2 2 3 4 6 2 2" xfId="39655" xr:uid="{00000000-0005-0000-0000-00002B720000}"/>
    <cellStyle name="Normal 53 2 2 2 3 4 6 3" xfId="10198" xr:uid="{00000000-0005-0000-0000-00002C720000}"/>
    <cellStyle name="Normal 53 2 2 2 3 4 6 3 2" xfId="33767" xr:uid="{00000000-0005-0000-0000-00002D720000}"/>
    <cellStyle name="Normal 53 2 2 2 3 4 6 4" xfId="21974" xr:uid="{00000000-0005-0000-0000-00002E720000}"/>
    <cellStyle name="Normal 53 2 2 2 3 4 6 5" xfId="27879" xr:uid="{00000000-0005-0000-0000-00002F720000}"/>
    <cellStyle name="Normal 53 2 2 2 3 4 7" xfId="5046" xr:uid="{00000000-0005-0000-0000-000030720000}"/>
    <cellStyle name="Normal 53 2 2 2 3 4 7 2" xfId="16822" xr:uid="{00000000-0005-0000-0000-000031720000}"/>
    <cellStyle name="Normal 53 2 2 2 3 4 7 2 2" xfId="40391" xr:uid="{00000000-0005-0000-0000-000032720000}"/>
    <cellStyle name="Normal 53 2 2 2 3 4 7 3" xfId="10934" xr:uid="{00000000-0005-0000-0000-000033720000}"/>
    <cellStyle name="Normal 53 2 2 2 3 4 7 3 2" xfId="34503" xr:uid="{00000000-0005-0000-0000-000034720000}"/>
    <cellStyle name="Normal 53 2 2 2 3 4 7 4" xfId="22710" xr:uid="{00000000-0005-0000-0000-000035720000}"/>
    <cellStyle name="Normal 53 2 2 2 3 4 7 5" xfId="28615" xr:uid="{00000000-0005-0000-0000-000036720000}"/>
    <cellStyle name="Normal 53 2 2 2 3 4 8" xfId="5782" xr:uid="{00000000-0005-0000-0000-000037720000}"/>
    <cellStyle name="Normal 53 2 2 2 3 4 8 2" xfId="17558" xr:uid="{00000000-0005-0000-0000-000038720000}"/>
    <cellStyle name="Normal 53 2 2 2 3 4 8 2 2" xfId="41127" xr:uid="{00000000-0005-0000-0000-000039720000}"/>
    <cellStyle name="Normal 53 2 2 2 3 4 8 3" xfId="11670" xr:uid="{00000000-0005-0000-0000-00003A720000}"/>
    <cellStyle name="Normal 53 2 2 2 3 4 8 3 2" xfId="35239" xr:uid="{00000000-0005-0000-0000-00003B720000}"/>
    <cellStyle name="Normal 53 2 2 2 3 4 8 4" xfId="23446" xr:uid="{00000000-0005-0000-0000-00003C720000}"/>
    <cellStyle name="Normal 53 2 2 2 3 4 8 5" xfId="29351" xr:uid="{00000000-0005-0000-0000-00003D720000}"/>
    <cellStyle name="Normal 53 2 2 2 3 4 9" xfId="12406" xr:uid="{00000000-0005-0000-0000-00003E720000}"/>
    <cellStyle name="Normal 53 2 2 2 3 4 9 2" xfId="35975" xr:uid="{00000000-0005-0000-0000-00003F720000}"/>
    <cellStyle name="Normal 53 2 2 2 3 5" xfId="1080" xr:uid="{00000000-0005-0000-0000-000040720000}"/>
    <cellStyle name="Normal 53 2 2 2 3 5 2" xfId="12859" xr:uid="{00000000-0005-0000-0000-000041720000}"/>
    <cellStyle name="Normal 53 2 2 2 3 5 2 2" xfId="36428" xr:uid="{00000000-0005-0000-0000-000042720000}"/>
    <cellStyle name="Normal 53 2 2 2 3 5 3" xfId="6971" xr:uid="{00000000-0005-0000-0000-000043720000}"/>
    <cellStyle name="Normal 53 2 2 2 3 5 3 2" xfId="30540" xr:uid="{00000000-0005-0000-0000-000044720000}"/>
    <cellStyle name="Normal 53 2 2 2 3 5 4" xfId="18747" xr:uid="{00000000-0005-0000-0000-000045720000}"/>
    <cellStyle name="Normal 53 2 2 2 3 5 5" xfId="24652" xr:uid="{00000000-0005-0000-0000-000046720000}"/>
    <cellStyle name="Normal 53 2 2 2 3 6" xfId="1819" xr:uid="{00000000-0005-0000-0000-000047720000}"/>
    <cellStyle name="Normal 53 2 2 2 3 6 2" xfId="13595" xr:uid="{00000000-0005-0000-0000-000048720000}"/>
    <cellStyle name="Normal 53 2 2 2 3 6 2 2" xfId="37164" xr:uid="{00000000-0005-0000-0000-000049720000}"/>
    <cellStyle name="Normal 53 2 2 2 3 6 3" xfId="7707" xr:uid="{00000000-0005-0000-0000-00004A720000}"/>
    <cellStyle name="Normal 53 2 2 2 3 6 3 2" xfId="31276" xr:uid="{00000000-0005-0000-0000-00004B720000}"/>
    <cellStyle name="Normal 53 2 2 2 3 6 4" xfId="19483" xr:uid="{00000000-0005-0000-0000-00004C720000}"/>
    <cellStyle name="Normal 53 2 2 2 3 6 5" xfId="25388" xr:uid="{00000000-0005-0000-0000-00004D720000}"/>
    <cellStyle name="Normal 53 2 2 2 3 7" xfId="2555" xr:uid="{00000000-0005-0000-0000-00004E720000}"/>
    <cellStyle name="Normal 53 2 2 2 3 7 2" xfId="14331" xr:uid="{00000000-0005-0000-0000-00004F720000}"/>
    <cellStyle name="Normal 53 2 2 2 3 7 2 2" xfId="37900" xr:uid="{00000000-0005-0000-0000-000050720000}"/>
    <cellStyle name="Normal 53 2 2 2 3 7 3" xfId="8443" xr:uid="{00000000-0005-0000-0000-000051720000}"/>
    <cellStyle name="Normal 53 2 2 2 3 7 3 2" xfId="32012" xr:uid="{00000000-0005-0000-0000-000052720000}"/>
    <cellStyle name="Normal 53 2 2 2 3 7 4" xfId="20219" xr:uid="{00000000-0005-0000-0000-000053720000}"/>
    <cellStyle name="Normal 53 2 2 2 3 7 5" xfId="26124" xr:uid="{00000000-0005-0000-0000-000054720000}"/>
    <cellStyle name="Normal 53 2 2 2 3 8" xfId="3291" xr:uid="{00000000-0005-0000-0000-000055720000}"/>
    <cellStyle name="Normal 53 2 2 2 3 8 2" xfId="15067" xr:uid="{00000000-0005-0000-0000-000056720000}"/>
    <cellStyle name="Normal 53 2 2 2 3 8 2 2" xfId="38636" xr:uid="{00000000-0005-0000-0000-000057720000}"/>
    <cellStyle name="Normal 53 2 2 2 3 8 3" xfId="9179" xr:uid="{00000000-0005-0000-0000-000058720000}"/>
    <cellStyle name="Normal 53 2 2 2 3 8 3 2" xfId="32748" xr:uid="{00000000-0005-0000-0000-000059720000}"/>
    <cellStyle name="Normal 53 2 2 2 3 8 4" xfId="20955" xr:uid="{00000000-0005-0000-0000-00005A720000}"/>
    <cellStyle name="Normal 53 2 2 2 3 8 5" xfId="26860" xr:uid="{00000000-0005-0000-0000-00005B720000}"/>
    <cellStyle name="Normal 53 2 2 2 3 9" xfId="4027" xr:uid="{00000000-0005-0000-0000-00005C720000}"/>
    <cellStyle name="Normal 53 2 2 2 3 9 2" xfId="15803" xr:uid="{00000000-0005-0000-0000-00005D720000}"/>
    <cellStyle name="Normal 53 2 2 2 3 9 2 2" xfId="39372" xr:uid="{00000000-0005-0000-0000-00005E720000}"/>
    <cellStyle name="Normal 53 2 2 2 3 9 3" xfId="9915" xr:uid="{00000000-0005-0000-0000-00005F720000}"/>
    <cellStyle name="Normal 53 2 2 2 3 9 3 2" xfId="33484" xr:uid="{00000000-0005-0000-0000-000060720000}"/>
    <cellStyle name="Normal 53 2 2 2 3 9 4" xfId="21691" xr:uid="{00000000-0005-0000-0000-000061720000}"/>
    <cellStyle name="Normal 53 2 2 2 3 9 5" xfId="27596" xr:uid="{00000000-0005-0000-0000-000062720000}"/>
    <cellStyle name="Normal 53 2 2 2 4" xfId="259" xr:uid="{00000000-0005-0000-0000-000063720000}"/>
    <cellStyle name="Normal 53 2 2 2 4 10" xfId="4715" xr:uid="{00000000-0005-0000-0000-000064720000}"/>
    <cellStyle name="Normal 53 2 2 2 4 10 2" xfId="16491" xr:uid="{00000000-0005-0000-0000-000065720000}"/>
    <cellStyle name="Normal 53 2 2 2 4 10 2 2" xfId="40060" xr:uid="{00000000-0005-0000-0000-000066720000}"/>
    <cellStyle name="Normal 53 2 2 2 4 10 3" xfId="10603" xr:uid="{00000000-0005-0000-0000-000067720000}"/>
    <cellStyle name="Normal 53 2 2 2 4 10 3 2" xfId="34172" xr:uid="{00000000-0005-0000-0000-000068720000}"/>
    <cellStyle name="Normal 53 2 2 2 4 10 4" xfId="22379" xr:uid="{00000000-0005-0000-0000-000069720000}"/>
    <cellStyle name="Normal 53 2 2 2 4 10 5" xfId="28284" xr:uid="{00000000-0005-0000-0000-00006A720000}"/>
    <cellStyle name="Normal 53 2 2 2 4 11" xfId="5451" xr:uid="{00000000-0005-0000-0000-00006B720000}"/>
    <cellStyle name="Normal 53 2 2 2 4 11 2" xfId="17227" xr:uid="{00000000-0005-0000-0000-00006C720000}"/>
    <cellStyle name="Normal 53 2 2 2 4 11 2 2" xfId="40796" xr:uid="{00000000-0005-0000-0000-00006D720000}"/>
    <cellStyle name="Normal 53 2 2 2 4 11 3" xfId="11339" xr:uid="{00000000-0005-0000-0000-00006E720000}"/>
    <cellStyle name="Normal 53 2 2 2 4 11 3 2" xfId="34908" xr:uid="{00000000-0005-0000-0000-00006F720000}"/>
    <cellStyle name="Normal 53 2 2 2 4 11 4" xfId="23115" xr:uid="{00000000-0005-0000-0000-000070720000}"/>
    <cellStyle name="Normal 53 2 2 2 4 11 5" xfId="29020" xr:uid="{00000000-0005-0000-0000-000071720000}"/>
    <cellStyle name="Normal 53 2 2 2 4 12" xfId="12075" xr:uid="{00000000-0005-0000-0000-000072720000}"/>
    <cellStyle name="Normal 53 2 2 2 4 12 2" xfId="35644" xr:uid="{00000000-0005-0000-0000-000073720000}"/>
    <cellStyle name="Normal 53 2 2 2 4 13" xfId="6187" xr:uid="{00000000-0005-0000-0000-000074720000}"/>
    <cellStyle name="Normal 53 2 2 2 4 13 2" xfId="29756" xr:uid="{00000000-0005-0000-0000-000075720000}"/>
    <cellStyle name="Normal 53 2 2 2 4 14" xfId="17963" xr:uid="{00000000-0005-0000-0000-000076720000}"/>
    <cellStyle name="Normal 53 2 2 2 4 15" xfId="23868" xr:uid="{00000000-0005-0000-0000-000077720000}"/>
    <cellStyle name="Normal 53 2 2 2 4 16" xfId="41532" xr:uid="{00000000-0005-0000-0000-000078720000}"/>
    <cellStyle name="Normal 53 2 2 2 4 2" xfId="454" xr:uid="{00000000-0005-0000-0000-000079720000}"/>
    <cellStyle name="Normal 53 2 2 2 4 2 10" xfId="12258" xr:uid="{00000000-0005-0000-0000-00007A720000}"/>
    <cellStyle name="Normal 53 2 2 2 4 2 10 2" xfId="35827" xr:uid="{00000000-0005-0000-0000-00007B720000}"/>
    <cellStyle name="Normal 53 2 2 2 4 2 11" xfId="6370" xr:uid="{00000000-0005-0000-0000-00007C720000}"/>
    <cellStyle name="Normal 53 2 2 2 4 2 11 2" xfId="29939" xr:uid="{00000000-0005-0000-0000-00007D720000}"/>
    <cellStyle name="Normal 53 2 2 2 4 2 12" xfId="18146" xr:uid="{00000000-0005-0000-0000-00007E720000}"/>
    <cellStyle name="Normal 53 2 2 2 4 2 13" xfId="24051" xr:uid="{00000000-0005-0000-0000-00007F720000}"/>
    <cellStyle name="Normal 53 2 2 2 4 2 14" xfId="41715" xr:uid="{00000000-0005-0000-0000-000080720000}"/>
    <cellStyle name="Normal 53 2 2 2 4 2 2" xfId="899" xr:uid="{00000000-0005-0000-0000-000081720000}"/>
    <cellStyle name="Normal 53 2 2 2 4 2 2 10" xfId="6812" xr:uid="{00000000-0005-0000-0000-000082720000}"/>
    <cellStyle name="Normal 53 2 2 2 4 2 2 10 2" xfId="30381" xr:uid="{00000000-0005-0000-0000-000083720000}"/>
    <cellStyle name="Normal 53 2 2 2 4 2 2 11" xfId="18588" xr:uid="{00000000-0005-0000-0000-000084720000}"/>
    <cellStyle name="Normal 53 2 2 2 4 2 2 12" xfId="24493" xr:uid="{00000000-0005-0000-0000-000085720000}"/>
    <cellStyle name="Normal 53 2 2 2 4 2 2 13" xfId="42157" xr:uid="{00000000-0005-0000-0000-000086720000}"/>
    <cellStyle name="Normal 53 2 2 2 4 2 2 2" xfId="1659" xr:uid="{00000000-0005-0000-0000-000087720000}"/>
    <cellStyle name="Normal 53 2 2 2 4 2 2 2 2" xfId="13436" xr:uid="{00000000-0005-0000-0000-000088720000}"/>
    <cellStyle name="Normal 53 2 2 2 4 2 2 2 2 2" xfId="37005" xr:uid="{00000000-0005-0000-0000-000089720000}"/>
    <cellStyle name="Normal 53 2 2 2 4 2 2 2 3" xfId="7548" xr:uid="{00000000-0005-0000-0000-00008A720000}"/>
    <cellStyle name="Normal 53 2 2 2 4 2 2 2 3 2" xfId="31117" xr:uid="{00000000-0005-0000-0000-00008B720000}"/>
    <cellStyle name="Normal 53 2 2 2 4 2 2 2 4" xfId="19324" xr:uid="{00000000-0005-0000-0000-00008C720000}"/>
    <cellStyle name="Normal 53 2 2 2 4 2 2 2 5" xfId="25229" xr:uid="{00000000-0005-0000-0000-00008D720000}"/>
    <cellStyle name="Normal 53 2 2 2 4 2 2 3" xfId="2396" xr:uid="{00000000-0005-0000-0000-00008E720000}"/>
    <cellStyle name="Normal 53 2 2 2 4 2 2 3 2" xfId="14172" xr:uid="{00000000-0005-0000-0000-00008F720000}"/>
    <cellStyle name="Normal 53 2 2 2 4 2 2 3 2 2" xfId="37741" xr:uid="{00000000-0005-0000-0000-000090720000}"/>
    <cellStyle name="Normal 53 2 2 2 4 2 2 3 3" xfId="8284" xr:uid="{00000000-0005-0000-0000-000091720000}"/>
    <cellStyle name="Normal 53 2 2 2 4 2 2 3 3 2" xfId="31853" xr:uid="{00000000-0005-0000-0000-000092720000}"/>
    <cellStyle name="Normal 53 2 2 2 4 2 2 3 4" xfId="20060" xr:uid="{00000000-0005-0000-0000-000093720000}"/>
    <cellStyle name="Normal 53 2 2 2 4 2 2 3 5" xfId="25965" xr:uid="{00000000-0005-0000-0000-000094720000}"/>
    <cellStyle name="Normal 53 2 2 2 4 2 2 4" xfId="3132" xr:uid="{00000000-0005-0000-0000-000095720000}"/>
    <cellStyle name="Normal 53 2 2 2 4 2 2 4 2" xfId="14908" xr:uid="{00000000-0005-0000-0000-000096720000}"/>
    <cellStyle name="Normal 53 2 2 2 4 2 2 4 2 2" xfId="38477" xr:uid="{00000000-0005-0000-0000-000097720000}"/>
    <cellStyle name="Normal 53 2 2 2 4 2 2 4 3" xfId="9020" xr:uid="{00000000-0005-0000-0000-000098720000}"/>
    <cellStyle name="Normal 53 2 2 2 4 2 2 4 3 2" xfId="32589" xr:uid="{00000000-0005-0000-0000-000099720000}"/>
    <cellStyle name="Normal 53 2 2 2 4 2 2 4 4" xfId="20796" xr:uid="{00000000-0005-0000-0000-00009A720000}"/>
    <cellStyle name="Normal 53 2 2 2 4 2 2 4 5" xfId="26701" xr:uid="{00000000-0005-0000-0000-00009B720000}"/>
    <cellStyle name="Normal 53 2 2 2 4 2 2 5" xfId="3868" xr:uid="{00000000-0005-0000-0000-00009C720000}"/>
    <cellStyle name="Normal 53 2 2 2 4 2 2 5 2" xfId="15644" xr:uid="{00000000-0005-0000-0000-00009D720000}"/>
    <cellStyle name="Normal 53 2 2 2 4 2 2 5 2 2" xfId="39213" xr:uid="{00000000-0005-0000-0000-00009E720000}"/>
    <cellStyle name="Normal 53 2 2 2 4 2 2 5 3" xfId="9756" xr:uid="{00000000-0005-0000-0000-00009F720000}"/>
    <cellStyle name="Normal 53 2 2 2 4 2 2 5 3 2" xfId="33325" xr:uid="{00000000-0005-0000-0000-0000A0720000}"/>
    <cellStyle name="Normal 53 2 2 2 4 2 2 5 4" xfId="21532" xr:uid="{00000000-0005-0000-0000-0000A1720000}"/>
    <cellStyle name="Normal 53 2 2 2 4 2 2 5 5" xfId="27437" xr:uid="{00000000-0005-0000-0000-0000A2720000}"/>
    <cellStyle name="Normal 53 2 2 2 4 2 2 6" xfId="4604" xr:uid="{00000000-0005-0000-0000-0000A3720000}"/>
    <cellStyle name="Normal 53 2 2 2 4 2 2 6 2" xfId="16380" xr:uid="{00000000-0005-0000-0000-0000A4720000}"/>
    <cellStyle name="Normal 53 2 2 2 4 2 2 6 2 2" xfId="39949" xr:uid="{00000000-0005-0000-0000-0000A5720000}"/>
    <cellStyle name="Normal 53 2 2 2 4 2 2 6 3" xfId="10492" xr:uid="{00000000-0005-0000-0000-0000A6720000}"/>
    <cellStyle name="Normal 53 2 2 2 4 2 2 6 3 2" xfId="34061" xr:uid="{00000000-0005-0000-0000-0000A7720000}"/>
    <cellStyle name="Normal 53 2 2 2 4 2 2 6 4" xfId="22268" xr:uid="{00000000-0005-0000-0000-0000A8720000}"/>
    <cellStyle name="Normal 53 2 2 2 4 2 2 6 5" xfId="28173" xr:uid="{00000000-0005-0000-0000-0000A9720000}"/>
    <cellStyle name="Normal 53 2 2 2 4 2 2 7" xfId="5340" xr:uid="{00000000-0005-0000-0000-0000AA720000}"/>
    <cellStyle name="Normal 53 2 2 2 4 2 2 7 2" xfId="17116" xr:uid="{00000000-0005-0000-0000-0000AB720000}"/>
    <cellStyle name="Normal 53 2 2 2 4 2 2 7 2 2" xfId="40685" xr:uid="{00000000-0005-0000-0000-0000AC720000}"/>
    <cellStyle name="Normal 53 2 2 2 4 2 2 7 3" xfId="11228" xr:uid="{00000000-0005-0000-0000-0000AD720000}"/>
    <cellStyle name="Normal 53 2 2 2 4 2 2 7 3 2" xfId="34797" xr:uid="{00000000-0005-0000-0000-0000AE720000}"/>
    <cellStyle name="Normal 53 2 2 2 4 2 2 7 4" xfId="23004" xr:uid="{00000000-0005-0000-0000-0000AF720000}"/>
    <cellStyle name="Normal 53 2 2 2 4 2 2 7 5" xfId="28909" xr:uid="{00000000-0005-0000-0000-0000B0720000}"/>
    <cellStyle name="Normal 53 2 2 2 4 2 2 8" xfId="6076" xr:uid="{00000000-0005-0000-0000-0000B1720000}"/>
    <cellStyle name="Normal 53 2 2 2 4 2 2 8 2" xfId="17852" xr:uid="{00000000-0005-0000-0000-0000B2720000}"/>
    <cellStyle name="Normal 53 2 2 2 4 2 2 8 2 2" xfId="41421" xr:uid="{00000000-0005-0000-0000-0000B3720000}"/>
    <cellStyle name="Normal 53 2 2 2 4 2 2 8 3" xfId="11964" xr:uid="{00000000-0005-0000-0000-0000B4720000}"/>
    <cellStyle name="Normal 53 2 2 2 4 2 2 8 3 2" xfId="35533" xr:uid="{00000000-0005-0000-0000-0000B5720000}"/>
    <cellStyle name="Normal 53 2 2 2 4 2 2 8 4" xfId="23740" xr:uid="{00000000-0005-0000-0000-0000B6720000}"/>
    <cellStyle name="Normal 53 2 2 2 4 2 2 8 5" xfId="29645" xr:uid="{00000000-0005-0000-0000-0000B7720000}"/>
    <cellStyle name="Normal 53 2 2 2 4 2 2 9" xfId="12700" xr:uid="{00000000-0005-0000-0000-0000B8720000}"/>
    <cellStyle name="Normal 53 2 2 2 4 2 2 9 2" xfId="36269" xr:uid="{00000000-0005-0000-0000-0000B9720000}"/>
    <cellStyle name="Normal 53 2 2 2 4 2 3" xfId="1216" xr:uid="{00000000-0005-0000-0000-0000BA720000}"/>
    <cellStyle name="Normal 53 2 2 2 4 2 3 2" xfId="12994" xr:uid="{00000000-0005-0000-0000-0000BB720000}"/>
    <cellStyle name="Normal 53 2 2 2 4 2 3 2 2" xfId="36563" xr:uid="{00000000-0005-0000-0000-0000BC720000}"/>
    <cellStyle name="Normal 53 2 2 2 4 2 3 3" xfId="7106" xr:uid="{00000000-0005-0000-0000-0000BD720000}"/>
    <cellStyle name="Normal 53 2 2 2 4 2 3 3 2" xfId="30675" xr:uid="{00000000-0005-0000-0000-0000BE720000}"/>
    <cellStyle name="Normal 53 2 2 2 4 2 3 4" xfId="18882" xr:uid="{00000000-0005-0000-0000-0000BF720000}"/>
    <cellStyle name="Normal 53 2 2 2 4 2 3 5" xfId="24787" xr:uid="{00000000-0005-0000-0000-0000C0720000}"/>
    <cellStyle name="Normal 53 2 2 2 4 2 4" xfId="1954" xr:uid="{00000000-0005-0000-0000-0000C1720000}"/>
    <cellStyle name="Normal 53 2 2 2 4 2 4 2" xfId="13730" xr:uid="{00000000-0005-0000-0000-0000C2720000}"/>
    <cellStyle name="Normal 53 2 2 2 4 2 4 2 2" xfId="37299" xr:uid="{00000000-0005-0000-0000-0000C3720000}"/>
    <cellStyle name="Normal 53 2 2 2 4 2 4 3" xfId="7842" xr:uid="{00000000-0005-0000-0000-0000C4720000}"/>
    <cellStyle name="Normal 53 2 2 2 4 2 4 3 2" xfId="31411" xr:uid="{00000000-0005-0000-0000-0000C5720000}"/>
    <cellStyle name="Normal 53 2 2 2 4 2 4 4" xfId="19618" xr:uid="{00000000-0005-0000-0000-0000C6720000}"/>
    <cellStyle name="Normal 53 2 2 2 4 2 4 5" xfId="25523" xr:uid="{00000000-0005-0000-0000-0000C7720000}"/>
    <cellStyle name="Normal 53 2 2 2 4 2 5" xfId="2690" xr:uid="{00000000-0005-0000-0000-0000C8720000}"/>
    <cellStyle name="Normal 53 2 2 2 4 2 5 2" xfId="14466" xr:uid="{00000000-0005-0000-0000-0000C9720000}"/>
    <cellStyle name="Normal 53 2 2 2 4 2 5 2 2" xfId="38035" xr:uid="{00000000-0005-0000-0000-0000CA720000}"/>
    <cellStyle name="Normal 53 2 2 2 4 2 5 3" xfId="8578" xr:uid="{00000000-0005-0000-0000-0000CB720000}"/>
    <cellStyle name="Normal 53 2 2 2 4 2 5 3 2" xfId="32147" xr:uid="{00000000-0005-0000-0000-0000CC720000}"/>
    <cellStyle name="Normal 53 2 2 2 4 2 5 4" xfId="20354" xr:uid="{00000000-0005-0000-0000-0000CD720000}"/>
    <cellStyle name="Normal 53 2 2 2 4 2 5 5" xfId="26259" xr:uid="{00000000-0005-0000-0000-0000CE720000}"/>
    <cellStyle name="Normal 53 2 2 2 4 2 6" xfId="3426" xr:uid="{00000000-0005-0000-0000-0000CF720000}"/>
    <cellStyle name="Normal 53 2 2 2 4 2 6 2" xfId="15202" xr:uid="{00000000-0005-0000-0000-0000D0720000}"/>
    <cellStyle name="Normal 53 2 2 2 4 2 6 2 2" xfId="38771" xr:uid="{00000000-0005-0000-0000-0000D1720000}"/>
    <cellStyle name="Normal 53 2 2 2 4 2 6 3" xfId="9314" xr:uid="{00000000-0005-0000-0000-0000D2720000}"/>
    <cellStyle name="Normal 53 2 2 2 4 2 6 3 2" xfId="32883" xr:uid="{00000000-0005-0000-0000-0000D3720000}"/>
    <cellStyle name="Normal 53 2 2 2 4 2 6 4" xfId="21090" xr:uid="{00000000-0005-0000-0000-0000D4720000}"/>
    <cellStyle name="Normal 53 2 2 2 4 2 6 5" xfId="26995" xr:uid="{00000000-0005-0000-0000-0000D5720000}"/>
    <cellStyle name="Normal 53 2 2 2 4 2 7" xfId="4162" xr:uid="{00000000-0005-0000-0000-0000D6720000}"/>
    <cellStyle name="Normal 53 2 2 2 4 2 7 2" xfId="15938" xr:uid="{00000000-0005-0000-0000-0000D7720000}"/>
    <cellStyle name="Normal 53 2 2 2 4 2 7 2 2" xfId="39507" xr:uid="{00000000-0005-0000-0000-0000D8720000}"/>
    <cellStyle name="Normal 53 2 2 2 4 2 7 3" xfId="10050" xr:uid="{00000000-0005-0000-0000-0000D9720000}"/>
    <cellStyle name="Normal 53 2 2 2 4 2 7 3 2" xfId="33619" xr:uid="{00000000-0005-0000-0000-0000DA720000}"/>
    <cellStyle name="Normal 53 2 2 2 4 2 7 4" xfId="21826" xr:uid="{00000000-0005-0000-0000-0000DB720000}"/>
    <cellStyle name="Normal 53 2 2 2 4 2 7 5" xfId="27731" xr:uid="{00000000-0005-0000-0000-0000DC720000}"/>
    <cellStyle name="Normal 53 2 2 2 4 2 8" xfId="4898" xr:uid="{00000000-0005-0000-0000-0000DD720000}"/>
    <cellStyle name="Normal 53 2 2 2 4 2 8 2" xfId="16674" xr:uid="{00000000-0005-0000-0000-0000DE720000}"/>
    <cellStyle name="Normal 53 2 2 2 4 2 8 2 2" xfId="40243" xr:uid="{00000000-0005-0000-0000-0000DF720000}"/>
    <cellStyle name="Normal 53 2 2 2 4 2 8 3" xfId="10786" xr:uid="{00000000-0005-0000-0000-0000E0720000}"/>
    <cellStyle name="Normal 53 2 2 2 4 2 8 3 2" xfId="34355" xr:uid="{00000000-0005-0000-0000-0000E1720000}"/>
    <cellStyle name="Normal 53 2 2 2 4 2 8 4" xfId="22562" xr:uid="{00000000-0005-0000-0000-0000E2720000}"/>
    <cellStyle name="Normal 53 2 2 2 4 2 8 5" xfId="28467" xr:uid="{00000000-0005-0000-0000-0000E3720000}"/>
    <cellStyle name="Normal 53 2 2 2 4 2 9" xfId="5634" xr:uid="{00000000-0005-0000-0000-0000E4720000}"/>
    <cellStyle name="Normal 53 2 2 2 4 2 9 2" xfId="17410" xr:uid="{00000000-0005-0000-0000-0000E5720000}"/>
    <cellStyle name="Normal 53 2 2 2 4 2 9 2 2" xfId="40979" xr:uid="{00000000-0005-0000-0000-0000E6720000}"/>
    <cellStyle name="Normal 53 2 2 2 4 2 9 3" xfId="11522" xr:uid="{00000000-0005-0000-0000-0000E7720000}"/>
    <cellStyle name="Normal 53 2 2 2 4 2 9 3 2" xfId="35091" xr:uid="{00000000-0005-0000-0000-0000E8720000}"/>
    <cellStyle name="Normal 53 2 2 2 4 2 9 4" xfId="23298" xr:uid="{00000000-0005-0000-0000-0000E9720000}"/>
    <cellStyle name="Normal 53 2 2 2 4 2 9 5" xfId="29203" xr:uid="{00000000-0005-0000-0000-0000EA720000}"/>
    <cellStyle name="Normal 53 2 2 2 4 3" xfId="715" xr:uid="{00000000-0005-0000-0000-0000EB720000}"/>
    <cellStyle name="Normal 53 2 2 2 4 3 10" xfId="6629" xr:uid="{00000000-0005-0000-0000-0000EC720000}"/>
    <cellStyle name="Normal 53 2 2 2 4 3 10 2" xfId="30198" xr:uid="{00000000-0005-0000-0000-0000ED720000}"/>
    <cellStyle name="Normal 53 2 2 2 4 3 11" xfId="18405" xr:uid="{00000000-0005-0000-0000-0000EE720000}"/>
    <cellStyle name="Normal 53 2 2 2 4 3 12" xfId="24310" xr:uid="{00000000-0005-0000-0000-0000EF720000}"/>
    <cellStyle name="Normal 53 2 2 2 4 3 13" xfId="41974" xr:uid="{00000000-0005-0000-0000-0000F0720000}"/>
    <cellStyle name="Normal 53 2 2 2 4 3 2" xfId="1476" xr:uid="{00000000-0005-0000-0000-0000F1720000}"/>
    <cellStyle name="Normal 53 2 2 2 4 3 2 2" xfId="13253" xr:uid="{00000000-0005-0000-0000-0000F2720000}"/>
    <cellStyle name="Normal 53 2 2 2 4 3 2 2 2" xfId="36822" xr:uid="{00000000-0005-0000-0000-0000F3720000}"/>
    <cellStyle name="Normal 53 2 2 2 4 3 2 3" xfId="7365" xr:uid="{00000000-0005-0000-0000-0000F4720000}"/>
    <cellStyle name="Normal 53 2 2 2 4 3 2 3 2" xfId="30934" xr:uid="{00000000-0005-0000-0000-0000F5720000}"/>
    <cellStyle name="Normal 53 2 2 2 4 3 2 4" xfId="19141" xr:uid="{00000000-0005-0000-0000-0000F6720000}"/>
    <cellStyle name="Normal 53 2 2 2 4 3 2 5" xfId="25046" xr:uid="{00000000-0005-0000-0000-0000F7720000}"/>
    <cellStyle name="Normal 53 2 2 2 4 3 3" xfId="2213" xr:uid="{00000000-0005-0000-0000-0000F8720000}"/>
    <cellStyle name="Normal 53 2 2 2 4 3 3 2" xfId="13989" xr:uid="{00000000-0005-0000-0000-0000F9720000}"/>
    <cellStyle name="Normal 53 2 2 2 4 3 3 2 2" xfId="37558" xr:uid="{00000000-0005-0000-0000-0000FA720000}"/>
    <cellStyle name="Normal 53 2 2 2 4 3 3 3" xfId="8101" xr:uid="{00000000-0005-0000-0000-0000FB720000}"/>
    <cellStyle name="Normal 53 2 2 2 4 3 3 3 2" xfId="31670" xr:uid="{00000000-0005-0000-0000-0000FC720000}"/>
    <cellStyle name="Normal 53 2 2 2 4 3 3 4" xfId="19877" xr:uid="{00000000-0005-0000-0000-0000FD720000}"/>
    <cellStyle name="Normal 53 2 2 2 4 3 3 5" xfId="25782" xr:uid="{00000000-0005-0000-0000-0000FE720000}"/>
    <cellStyle name="Normal 53 2 2 2 4 3 4" xfId="2949" xr:uid="{00000000-0005-0000-0000-0000FF720000}"/>
    <cellStyle name="Normal 53 2 2 2 4 3 4 2" xfId="14725" xr:uid="{00000000-0005-0000-0000-000000730000}"/>
    <cellStyle name="Normal 53 2 2 2 4 3 4 2 2" xfId="38294" xr:uid="{00000000-0005-0000-0000-000001730000}"/>
    <cellStyle name="Normal 53 2 2 2 4 3 4 3" xfId="8837" xr:uid="{00000000-0005-0000-0000-000002730000}"/>
    <cellStyle name="Normal 53 2 2 2 4 3 4 3 2" xfId="32406" xr:uid="{00000000-0005-0000-0000-000003730000}"/>
    <cellStyle name="Normal 53 2 2 2 4 3 4 4" xfId="20613" xr:uid="{00000000-0005-0000-0000-000004730000}"/>
    <cellStyle name="Normal 53 2 2 2 4 3 4 5" xfId="26518" xr:uid="{00000000-0005-0000-0000-000005730000}"/>
    <cellStyle name="Normal 53 2 2 2 4 3 5" xfId="3685" xr:uid="{00000000-0005-0000-0000-000006730000}"/>
    <cellStyle name="Normal 53 2 2 2 4 3 5 2" xfId="15461" xr:uid="{00000000-0005-0000-0000-000007730000}"/>
    <cellStyle name="Normal 53 2 2 2 4 3 5 2 2" xfId="39030" xr:uid="{00000000-0005-0000-0000-000008730000}"/>
    <cellStyle name="Normal 53 2 2 2 4 3 5 3" xfId="9573" xr:uid="{00000000-0005-0000-0000-000009730000}"/>
    <cellStyle name="Normal 53 2 2 2 4 3 5 3 2" xfId="33142" xr:uid="{00000000-0005-0000-0000-00000A730000}"/>
    <cellStyle name="Normal 53 2 2 2 4 3 5 4" xfId="21349" xr:uid="{00000000-0005-0000-0000-00000B730000}"/>
    <cellStyle name="Normal 53 2 2 2 4 3 5 5" xfId="27254" xr:uid="{00000000-0005-0000-0000-00000C730000}"/>
    <cellStyle name="Normal 53 2 2 2 4 3 6" xfId="4421" xr:uid="{00000000-0005-0000-0000-00000D730000}"/>
    <cellStyle name="Normal 53 2 2 2 4 3 6 2" xfId="16197" xr:uid="{00000000-0005-0000-0000-00000E730000}"/>
    <cellStyle name="Normal 53 2 2 2 4 3 6 2 2" xfId="39766" xr:uid="{00000000-0005-0000-0000-00000F730000}"/>
    <cellStyle name="Normal 53 2 2 2 4 3 6 3" xfId="10309" xr:uid="{00000000-0005-0000-0000-000010730000}"/>
    <cellStyle name="Normal 53 2 2 2 4 3 6 3 2" xfId="33878" xr:uid="{00000000-0005-0000-0000-000011730000}"/>
    <cellStyle name="Normal 53 2 2 2 4 3 6 4" xfId="22085" xr:uid="{00000000-0005-0000-0000-000012730000}"/>
    <cellStyle name="Normal 53 2 2 2 4 3 6 5" xfId="27990" xr:uid="{00000000-0005-0000-0000-000013730000}"/>
    <cellStyle name="Normal 53 2 2 2 4 3 7" xfId="5157" xr:uid="{00000000-0005-0000-0000-000014730000}"/>
    <cellStyle name="Normal 53 2 2 2 4 3 7 2" xfId="16933" xr:uid="{00000000-0005-0000-0000-000015730000}"/>
    <cellStyle name="Normal 53 2 2 2 4 3 7 2 2" xfId="40502" xr:uid="{00000000-0005-0000-0000-000016730000}"/>
    <cellStyle name="Normal 53 2 2 2 4 3 7 3" xfId="11045" xr:uid="{00000000-0005-0000-0000-000017730000}"/>
    <cellStyle name="Normal 53 2 2 2 4 3 7 3 2" xfId="34614" xr:uid="{00000000-0005-0000-0000-000018730000}"/>
    <cellStyle name="Normal 53 2 2 2 4 3 7 4" xfId="22821" xr:uid="{00000000-0005-0000-0000-000019730000}"/>
    <cellStyle name="Normal 53 2 2 2 4 3 7 5" xfId="28726" xr:uid="{00000000-0005-0000-0000-00001A730000}"/>
    <cellStyle name="Normal 53 2 2 2 4 3 8" xfId="5893" xr:uid="{00000000-0005-0000-0000-00001B730000}"/>
    <cellStyle name="Normal 53 2 2 2 4 3 8 2" xfId="17669" xr:uid="{00000000-0005-0000-0000-00001C730000}"/>
    <cellStyle name="Normal 53 2 2 2 4 3 8 2 2" xfId="41238" xr:uid="{00000000-0005-0000-0000-00001D730000}"/>
    <cellStyle name="Normal 53 2 2 2 4 3 8 3" xfId="11781" xr:uid="{00000000-0005-0000-0000-00001E730000}"/>
    <cellStyle name="Normal 53 2 2 2 4 3 8 3 2" xfId="35350" xr:uid="{00000000-0005-0000-0000-00001F730000}"/>
    <cellStyle name="Normal 53 2 2 2 4 3 8 4" xfId="23557" xr:uid="{00000000-0005-0000-0000-000020730000}"/>
    <cellStyle name="Normal 53 2 2 2 4 3 8 5" xfId="29462" xr:uid="{00000000-0005-0000-0000-000021730000}"/>
    <cellStyle name="Normal 53 2 2 2 4 3 9" xfId="12517" xr:uid="{00000000-0005-0000-0000-000022730000}"/>
    <cellStyle name="Normal 53 2 2 2 4 3 9 2" xfId="36086" xr:uid="{00000000-0005-0000-0000-000023730000}"/>
    <cellStyle name="Normal 53 2 2 2 4 4" xfId="605" xr:uid="{00000000-0005-0000-0000-000024730000}"/>
    <cellStyle name="Normal 53 2 2 2 4 4 10" xfId="6519" xr:uid="{00000000-0005-0000-0000-000025730000}"/>
    <cellStyle name="Normal 53 2 2 2 4 4 10 2" xfId="30088" xr:uid="{00000000-0005-0000-0000-000026730000}"/>
    <cellStyle name="Normal 53 2 2 2 4 4 11" xfId="18295" xr:uid="{00000000-0005-0000-0000-000027730000}"/>
    <cellStyle name="Normal 53 2 2 2 4 4 12" xfId="24200" xr:uid="{00000000-0005-0000-0000-000028730000}"/>
    <cellStyle name="Normal 53 2 2 2 4 4 13" xfId="41864" xr:uid="{00000000-0005-0000-0000-000029730000}"/>
    <cellStyle name="Normal 53 2 2 2 4 4 2" xfId="1366" xr:uid="{00000000-0005-0000-0000-00002A730000}"/>
    <cellStyle name="Normal 53 2 2 2 4 4 2 2" xfId="13143" xr:uid="{00000000-0005-0000-0000-00002B730000}"/>
    <cellStyle name="Normal 53 2 2 2 4 4 2 2 2" xfId="36712" xr:uid="{00000000-0005-0000-0000-00002C730000}"/>
    <cellStyle name="Normal 53 2 2 2 4 4 2 3" xfId="7255" xr:uid="{00000000-0005-0000-0000-00002D730000}"/>
    <cellStyle name="Normal 53 2 2 2 4 4 2 3 2" xfId="30824" xr:uid="{00000000-0005-0000-0000-00002E730000}"/>
    <cellStyle name="Normal 53 2 2 2 4 4 2 4" xfId="19031" xr:uid="{00000000-0005-0000-0000-00002F730000}"/>
    <cellStyle name="Normal 53 2 2 2 4 4 2 5" xfId="24936" xr:uid="{00000000-0005-0000-0000-000030730000}"/>
    <cellStyle name="Normal 53 2 2 2 4 4 3" xfId="2103" xr:uid="{00000000-0005-0000-0000-000031730000}"/>
    <cellStyle name="Normal 53 2 2 2 4 4 3 2" xfId="13879" xr:uid="{00000000-0005-0000-0000-000032730000}"/>
    <cellStyle name="Normal 53 2 2 2 4 4 3 2 2" xfId="37448" xr:uid="{00000000-0005-0000-0000-000033730000}"/>
    <cellStyle name="Normal 53 2 2 2 4 4 3 3" xfId="7991" xr:uid="{00000000-0005-0000-0000-000034730000}"/>
    <cellStyle name="Normal 53 2 2 2 4 4 3 3 2" xfId="31560" xr:uid="{00000000-0005-0000-0000-000035730000}"/>
    <cellStyle name="Normal 53 2 2 2 4 4 3 4" xfId="19767" xr:uid="{00000000-0005-0000-0000-000036730000}"/>
    <cellStyle name="Normal 53 2 2 2 4 4 3 5" xfId="25672" xr:uid="{00000000-0005-0000-0000-000037730000}"/>
    <cellStyle name="Normal 53 2 2 2 4 4 4" xfId="2839" xr:uid="{00000000-0005-0000-0000-000038730000}"/>
    <cellStyle name="Normal 53 2 2 2 4 4 4 2" xfId="14615" xr:uid="{00000000-0005-0000-0000-000039730000}"/>
    <cellStyle name="Normal 53 2 2 2 4 4 4 2 2" xfId="38184" xr:uid="{00000000-0005-0000-0000-00003A730000}"/>
    <cellStyle name="Normal 53 2 2 2 4 4 4 3" xfId="8727" xr:uid="{00000000-0005-0000-0000-00003B730000}"/>
    <cellStyle name="Normal 53 2 2 2 4 4 4 3 2" xfId="32296" xr:uid="{00000000-0005-0000-0000-00003C730000}"/>
    <cellStyle name="Normal 53 2 2 2 4 4 4 4" xfId="20503" xr:uid="{00000000-0005-0000-0000-00003D730000}"/>
    <cellStyle name="Normal 53 2 2 2 4 4 4 5" xfId="26408" xr:uid="{00000000-0005-0000-0000-00003E730000}"/>
    <cellStyle name="Normal 53 2 2 2 4 4 5" xfId="3575" xr:uid="{00000000-0005-0000-0000-00003F730000}"/>
    <cellStyle name="Normal 53 2 2 2 4 4 5 2" xfId="15351" xr:uid="{00000000-0005-0000-0000-000040730000}"/>
    <cellStyle name="Normal 53 2 2 2 4 4 5 2 2" xfId="38920" xr:uid="{00000000-0005-0000-0000-000041730000}"/>
    <cellStyle name="Normal 53 2 2 2 4 4 5 3" xfId="9463" xr:uid="{00000000-0005-0000-0000-000042730000}"/>
    <cellStyle name="Normal 53 2 2 2 4 4 5 3 2" xfId="33032" xr:uid="{00000000-0005-0000-0000-000043730000}"/>
    <cellStyle name="Normal 53 2 2 2 4 4 5 4" xfId="21239" xr:uid="{00000000-0005-0000-0000-000044730000}"/>
    <cellStyle name="Normal 53 2 2 2 4 4 5 5" xfId="27144" xr:uid="{00000000-0005-0000-0000-000045730000}"/>
    <cellStyle name="Normal 53 2 2 2 4 4 6" xfId="4311" xr:uid="{00000000-0005-0000-0000-000046730000}"/>
    <cellStyle name="Normal 53 2 2 2 4 4 6 2" xfId="16087" xr:uid="{00000000-0005-0000-0000-000047730000}"/>
    <cellStyle name="Normal 53 2 2 2 4 4 6 2 2" xfId="39656" xr:uid="{00000000-0005-0000-0000-000048730000}"/>
    <cellStyle name="Normal 53 2 2 2 4 4 6 3" xfId="10199" xr:uid="{00000000-0005-0000-0000-000049730000}"/>
    <cellStyle name="Normal 53 2 2 2 4 4 6 3 2" xfId="33768" xr:uid="{00000000-0005-0000-0000-00004A730000}"/>
    <cellStyle name="Normal 53 2 2 2 4 4 6 4" xfId="21975" xr:uid="{00000000-0005-0000-0000-00004B730000}"/>
    <cellStyle name="Normal 53 2 2 2 4 4 6 5" xfId="27880" xr:uid="{00000000-0005-0000-0000-00004C730000}"/>
    <cellStyle name="Normal 53 2 2 2 4 4 7" xfId="5047" xr:uid="{00000000-0005-0000-0000-00004D730000}"/>
    <cellStyle name="Normal 53 2 2 2 4 4 7 2" xfId="16823" xr:uid="{00000000-0005-0000-0000-00004E730000}"/>
    <cellStyle name="Normal 53 2 2 2 4 4 7 2 2" xfId="40392" xr:uid="{00000000-0005-0000-0000-00004F730000}"/>
    <cellStyle name="Normal 53 2 2 2 4 4 7 3" xfId="10935" xr:uid="{00000000-0005-0000-0000-000050730000}"/>
    <cellStyle name="Normal 53 2 2 2 4 4 7 3 2" xfId="34504" xr:uid="{00000000-0005-0000-0000-000051730000}"/>
    <cellStyle name="Normal 53 2 2 2 4 4 7 4" xfId="22711" xr:uid="{00000000-0005-0000-0000-000052730000}"/>
    <cellStyle name="Normal 53 2 2 2 4 4 7 5" xfId="28616" xr:uid="{00000000-0005-0000-0000-000053730000}"/>
    <cellStyle name="Normal 53 2 2 2 4 4 8" xfId="5783" xr:uid="{00000000-0005-0000-0000-000054730000}"/>
    <cellStyle name="Normal 53 2 2 2 4 4 8 2" xfId="17559" xr:uid="{00000000-0005-0000-0000-000055730000}"/>
    <cellStyle name="Normal 53 2 2 2 4 4 8 2 2" xfId="41128" xr:uid="{00000000-0005-0000-0000-000056730000}"/>
    <cellStyle name="Normal 53 2 2 2 4 4 8 3" xfId="11671" xr:uid="{00000000-0005-0000-0000-000057730000}"/>
    <cellStyle name="Normal 53 2 2 2 4 4 8 3 2" xfId="35240" xr:uid="{00000000-0005-0000-0000-000058730000}"/>
    <cellStyle name="Normal 53 2 2 2 4 4 8 4" xfId="23447" xr:uid="{00000000-0005-0000-0000-000059730000}"/>
    <cellStyle name="Normal 53 2 2 2 4 4 8 5" xfId="29352" xr:uid="{00000000-0005-0000-0000-00005A730000}"/>
    <cellStyle name="Normal 53 2 2 2 4 4 9" xfId="12407" xr:uid="{00000000-0005-0000-0000-00005B730000}"/>
    <cellStyle name="Normal 53 2 2 2 4 4 9 2" xfId="35976" xr:uid="{00000000-0005-0000-0000-00005C730000}"/>
    <cellStyle name="Normal 53 2 2 2 4 5" xfId="1032" xr:uid="{00000000-0005-0000-0000-00005D730000}"/>
    <cellStyle name="Normal 53 2 2 2 4 5 2" xfId="12811" xr:uid="{00000000-0005-0000-0000-00005E730000}"/>
    <cellStyle name="Normal 53 2 2 2 4 5 2 2" xfId="36380" xr:uid="{00000000-0005-0000-0000-00005F730000}"/>
    <cellStyle name="Normal 53 2 2 2 4 5 3" xfId="6923" xr:uid="{00000000-0005-0000-0000-000060730000}"/>
    <cellStyle name="Normal 53 2 2 2 4 5 3 2" xfId="30492" xr:uid="{00000000-0005-0000-0000-000061730000}"/>
    <cellStyle name="Normal 53 2 2 2 4 5 4" xfId="18699" xr:uid="{00000000-0005-0000-0000-000062730000}"/>
    <cellStyle name="Normal 53 2 2 2 4 5 5" xfId="24604" xr:uid="{00000000-0005-0000-0000-000063730000}"/>
    <cellStyle name="Normal 53 2 2 2 4 6" xfId="1771" xr:uid="{00000000-0005-0000-0000-000064730000}"/>
    <cellStyle name="Normal 53 2 2 2 4 6 2" xfId="13547" xr:uid="{00000000-0005-0000-0000-000065730000}"/>
    <cellStyle name="Normal 53 2 2 2 4 6 2 2" xfId="37116" xr:uid="{00000000-0005-0000-0000-000066730000}"/>
    <cellStyle name="Normal 53 2 2 2 4 6 3" xfId="7659" xr:uid="{00000000-0005-0000-0000-000067730000}"/>
    <cellStyle name="Normal 53 2 2 2 4 6 3 2" xfId="31228" xr:uid="{00000000-0005-0000-0000-000068730000}"/>
    <cellStyle name="Normal 53 2 2 2 4 6 4" xfId="19435" xr:uid="{00000000-0005-0000-0000-000069730000}"/>
    <cellStyle name="Normal 53 2 2 2 4 6 5" xfId="25340" xr:uid="{00000000-0005-0000-0000-00006A730000}"/>
    <cellStyle name="Normal 53 2 2 2 4 7" xfId="2507" xr:uid="{00000000-0005-0000-0000-00006B730000}"/>
    <cellStyle name="Normal 53 2 2 2 4 7 2" xfId="14283" xr:uid="{00000000-0005-0000-0000-00006C730000}"/>
    <cellStyle name="Normal 53 2 2 2 4 7 2 2" xfId="37852" xr:uid="{00000000-0005-0000-0000-00006D730000}"/>
    <cellStyle name="Normal 53 2 2 2 4 7 3" xfId="8395" xr:uid="{00000000-0005-0000-0000-00006E730000}"/>
    <cellStyle name="Normal 53 2 2 2 4 7 3 2" xfId="31964" xr:uid="{00000000-0005-0000-0000-00006F730000}"/>
    <cellStyle name="Normal 53 2 2 2 4 7 4" xfId="20171" xr:uid="{00000000-0005-0000-0000-000070730000}"/>
    <cellStyle name="Normal 53 2 2 2 4 7 5" xfId="26076" xr:uid="{00000000-0005-0000-0000-000071730000}"/>
    <cellStyle name="Normal 53 2 2 2 4 8" xfId="3243" xr:uid="{00000000-0005-0000-0000-000072730000}"/>
    <cellStyle name="Normal 53 2 2 2 4 8 2" xfId="15019" xr:uid="{00000000-0005-0000-0000-000073730000}"/>
    <cellStyle name="Normal 53 2 2 2 4 8 2 2" xfId="38588" xr:uid="{00000000-0005-0000-0000-000074730000}"/>
    <cellStyle name="Normal 53 2 2 2 4 8 3" xfId="9131" xr:uid="{00000000-0005-0000-0000-000075730000}"/>
    <cellStyle name="Normal 53 2 2 2 4 8 3 2" xfId="32700" xr:uid="{00000000-0005-0000-0000-000076730000}"/>
    <cellStyle name="Normal 53 2 2 2 4 8 4" xfId="20907" xr:uid="{00000000-0005-0000-0000-000077730000}"/>
    <cellStyle name="Normal 53 2 2 2 4 8 5" xfId="26812" xr:uid="{00000000-0005-0000-0000-000078730000}"/>
    <cellStyle name="Normal 53 2 2 2 4 9" xfId="3979" xr:uid="{00000000-0005-0000-0000-000079730000}"/>
    <cellStyle name="Normal 53 2 2 2 4 9 2" xfId="15755" xr:uid="{00000000-0005-0000-0000-00007A730000}"/>
    <cellStyle name="Normal 53 2 2 2 4 9 2 2" xfId="39324" xr:uid="{00000000-0005-0000-0000-00007B730000}"/>
    <cellStyle name="Normal 53 2 2 2 4 9 3" xfId="9867" xr:uid="{00000000-0005-0000-0000-00007C730000}"/>
    <cellStyle name="Normal 53 2 2 2 4 9 3 2" xfId="33436" xr:uid="{00000000-0005-0000-0000-00007D730000}"/>
    <cellStyle name="Normal 53 2 2 2 4 9 4" xfId="21643" xr:uid="{00000000-0005-0000-0000-00007E730000}"/>
    <cellStyle name="Normal 53 2 2 2 4 9 5" xfId="27548" xr:uid="{00000000-0005-0000-0000-00007F730000}"/>
    <cellStyle name="Normal 53 2 2 2 5" xfId="449" xr:uid="{00000000-0005-0000-0000-000080730000}"/>
    <cellStyle name="Normal 53 2 2 2 5 10" xfId="12253" xr:uid="{00000000-0005-0000-0000-000081730000}"/>
    <cellStyle name="Normal 53 2 2 2 5 10 2" xfId="35822" xr:uid="{00000000-0005-0000-0000-000082730000}"/>
    <cellStyle name="Normal 53 2 2 2 5 11" xfId="6365" xr:uid="{00000000-0005-0000-0000-000083730000}"/>
    <cellStyle name="Normal 53 2 2 2 5 11 2" xfId="29934" xr:uid="{00000000-0005-0000-0000-000084730000}"/>
    <cellStyle name="Normal 53 2 2 2 5 12" xfId="18141" xr:uid="{00000000-0005-0000-0000-000085730000}"/>
    <cellStyle name="Normal 53 2 2 2 5 13" xfId="24046" xr:uid="{00000000-0005-0000-0000-000086730000}"/>
    <cellStyle name="Normal 53 2 2 2 5 14" xfId="41710" xr:uid="{00000000-0005-0000-0000-000087730000}"/>
    <cellStyle name="Normal 53 2 2 2 5 2" xfId="894" xr:uid="{00000000-0005-0000-0000-000088730000}"/>
    <cellStyle name="Normal 53 2 2 2 5 2 10" xfId="6807" xr:uid="{00000000-0005-0000-0000-000089730000}"/>
    <cellStyle name="Normal 53 2 2 2 5 2 10 2" xfId="30376" xr:uid="{00000000-0005-0000-0000-00008A730000}"/>
    <cellStyle name="Normal 53 2 2 2 5 2 11" xfId="18583" xr:uid="{00000000-0005-0000-0000-00008B730000}"/>
    <cellStyle name="Normal 53 2 2 2 5 2 12" xfId="24488" xr:uid="{00000000-0005-0000-0000-00008C730000}"/>
    <cellStyle name="Normal 53 2 2 2 5 2 13" xfId="42152" xr:uid="{00000000-0005-0000-0000-00008D730000}"/>
    <cellStyle name="Normal 53 2 2 2 5 2 2" xfId="1654" xr:uid="{00000000-0005-0000-0000-00008E730000}"/>
    <cellStyle name="Normal 53 2 2 2 5 2 2 2" xfId="13431" xr:uid="{00000000-0005-0000-0000-00008F730000}"/>
    <cellStyle name="Normal 53 2 2 2 5 2 2 2 2" xfId="37000" xr:uid="{00000000-0005-0000-0000-000090730000}"/>
    <cellStyle name="Normal 53 2 2 2 5 2 2 3" xfId="7543" xr:uid="{00000000-0005-0000-0000-000091730000}"/>
    <cellStyle name="Normal 53 2 2 2 5 2 2 3 2" xfId="31112" xr:uid="{00000000-0005-0000-0000-000092730000}"/>
    <cellStyle name="Normal 53 2 2 2 5 2 2 4" xfId="19319" xr:uid="{00000000-0005-0000-0000-000093730000}"/>
    <cellStyle name="Normal 53 2 2 2 5 2 2 5" xfId="25224" xr:uid="{00000000-0005-0000-0000-000094730000}"/>
    <cellStyle name="Normal 53 2 2 2 5 2 3" xfId="2391" xr:uid="{00000000-0005-0000-0000-000095730000}"/>
    <cellStyle name="Normal 53 2 2 2 5 2 3 2" xfId="14167" xr:uid="{00000000-0005-0000-0000-000096730000}"/>
    <cellStyle name="Normal 53 2 2 2 5 2 3 2 2" xfId="37736" xr:uid="{00000000-0005-0000-0000-000097730000}"/>
    <cellStyle name="Normal 53 2 2 2 5 2 3 3" xfId="8279" xr:uid="{00000000-0005-0000-0000-000098730000}"/>
    <cellStyle name="Normal 53 2 2 2 5 2 3 3 2" xfId="31848" xr:uid="{00000000-0005-0000-0000-000099730000}"/>
    <cellStyle name="Normal 53 2 2 2 5 2 3 4" xfId="20055" xr:uid="{00000000-0005-0000-0000-00009A730000}"/>
    <cellStyle name="Normal 53 2 2 2 5 2 3 5" xfId="25960" xr:uid="{00000000-0005-0000-0000-00009B730000}"/>
    <cellStyle name="Normal 53 2 2 2 5 2 4" xfId="3127" xr:uid="{00000000-0005-0000-0000-00009C730000}"/>
    <cellStyle name="Normal 53 2 2 2 5 2 4 2" xfId="14903" xr:uid="{00000000-0005-0000-0000-00009D730000}"/>
    <cellStyle name="Normal 53 2 2 2 5 2 4 2 2" xfId="38472" xr:uid="{00000000-0005-0000-0000-00009E730000}"/>
    <cellStyle name="Normal 53 2 2 2 5 2 4 3" xfId="9015" xr:uid="{00000000-0005-0000-0000-00009F730000}"/>
    <cellStyle name="Normal 53 2 2 2 5 2 4 3 2" xfId="32584" xr:uid="{00000000-0005-0000-0000-0000A0730000}"/>
    <cellStyle name="Normal 53 2 2 2 5 2 4 4" xfId="20791" xr:uid="{00000000-0005-0000-0000-0000A1730000}"/>
    <cellStyle name="Normal 53 2 2 2 5 2 4 5" xfId="26696" xr:uid="{00000000-0005-0000-0000-0000A2730000}"/>
    <cellStyle name="Normal 53 2 2 2 5 2 5" xfId="3863" xr:uid="{00000000-0005-0000-0000-0000A3730000}"/>
    <cellStyle name="Normal 53 2 2 2 5 2 5 2" xfId="15639" xr:uid="{00000000-0005-0000-0000-0000A4730000}"/>
    <cellStyle name="Normal 53 2 2 2 5 2 5 2 2" xfId="39208" xr:uid="{00000000-0005-0000-0000-0000A5730000}"/>
    <cellStyle name="Normal 53 2 2 2 5 2 5 3" xfId="9751" xr:uid="{00000000-0005-0000-0000-0000A6730000}"/>
    <cellStyle name="Normal 53 2 2 2 5 2 5 3 2" xfId="33320" xr:uid="{00000000-0005-0000-0000-0000A7730000}"/>
    <cellStyle name="Normal 53 2 2 2 5 2 5 4" xfId="21527" xr:uid="{00000000-0005-0000-0000-0000A8730000}"/>
    <cellStyle name="Normal 53 2 2 2 5 2 5 5" xfId="27432" xr:uid="{00000000-0005-0000-0000-0000A9730000}"/>
    <cellStyle name="Normal 53 2 2 2 5 2 6" xfId="4599" xr:uid="{00000000-0005-0000-0000-0000AA730000}"/>
    <cellStyle name="Normal 53 2 2 2 5 2 6 2" xfId="16375" xr:uid="{00000000-0005-0000-0000-0000AB730000}"/>
    <cellStyle name="Normal 53 2 2 2 5 2 6 2 2" xfId="39944" xr:uid="{00000000-0005-0000-0000-0000AC730000}"/>
    <cellStyle name="Normal 53 2 2 2 5 2 6 3" xfId="10487" xr:uid="{00000000-0005-0000-0000-0000AD730000}"/>
    <cellStyle name="Normal 53 2 2 2 5 2 6 3 2" xfId="34056" xr:uid="{00000000-0005-0000-0000-0000AE730000}"/>
    <cellStyle name="Normal 53 2 2 2 5 2 6 4" xfId="22263" xr:uid="{00000000-0005-0000-0000-0000AF730000}"/>
    <cellStyle name="Normal 53 2 2 2 5 2 6 5" xfId="28168" xr:uid="{00000000-0005-0000-0000-0000B0730000}"/>
    <cellStyle name="Normal 53 2 2 2 5 2 7" xfId="5335" xr:uid="{00000000-0005-0000-0000-0000B1730000}"/>
    <cellStyle name="Normal 53 2 2 2 5 2 7 2" xfId="17111" xr:uid="{00000000-0005-0000-0000-0000B2730000}"/>
    <cellStyle name="Normal 53 2 2 2 5 2 7 2 2" xfId="40680" xr:uid="{00000000-0005-0000-0000-0000B3730000}"/>
    <cellStyle name="Normal 53 2 2 2 5 2 7 3" xfId="11223" xr:uid="{00000000-0005-0000-0000-0000B4730000}"/>
    <cellStyle name="Normal 53 2 2 2 5 2 7 3 2" xfId="34792" xr:uid="{00000000-0005-0000-0000-0000B5730000}"/>
    <cellStyle name="Normal 53 2 2 2 5 2 7 4" xfId="22999" xr:uid="{00000000-0005-0000-0000-0000B6730000}"/>
    <cellStyle name="Normal 53 2 2 2 5 2 7 5" xfId="28904" xr:uid="{00000000-0005-0000-0000-0000B7730000}"/>
    <cellStyle name="Normal 53 2 2 2 5 2 8" xfId="6071" xr:uid="{00000000-0005-0000-0000-0000B8730000}"/>
    <cellStyle name="Normal 53 2 2 2 5 2 8 2" xfId="17847" xr:uid="{00000000-0005-0000-0000-0000B9730000}"/>
    <cellStyle name="Normal 53 2 2 2 5 2 8 2 2" xfId="41416" xr:uid="{00000000-0005-0000-0000-0000BA730000}"/>
    <cellStyle name="Normal 53 2 2 2 5 2 8 3" xfId="11959" xr:uid="{00000000-0005-0000-0000-0000BB730000}"/>
    <cellStyle name="Normal 53 2 2 2 5 2 8 3 2" xfId="35528" xr:uid="{00000000-0005-0000-0000-0000BC730000}"/>
    <cellStyle name="Normal 53 2 2 2 5 2 8 4" xfId="23735" xr:uid="{00000000-0005-0000-0000-0000BD730000}"/>
    <cellStyle name="Normal 53 2 2 2 5 2 8 5" xfId="29640" xr:uid="{00000000-0005-0000-0000-0000BE730000}"/>
    <cellStyle name="Normal 53 2 2 2 5 2 9" xfId="12695" xr:uid="{00000000-0005-0000-0000-0000BF730000}"/>
    <cellStyle name="Normal 53 2 2 2 5 2 9 2" xfId="36264" xr:uid="{00000000-0005-0000-0000-0000C0730000}"/>
    <cellStyle name="Normal 53 2 2 2 5 3" xfId="1211" xr:uid="{00000000-0005-0000-0000-0000C1730000}"/>
    <cellStyle name="Normal 53 2 2 2 5 3 2" xfId="12989" xr:uid="{00000000-0005-0000-0000-0000C2730000}"/>
    <cellStyle name="Normal 53 2 2 2 5 3 2 2" xfId="36558" xr:uid="{00000000-0005-0000-0000-0000C3730000}"/>
    <cellStyle name="Normal 53 2 2 2 5 3 3" xfId="7101" xr:uid="{00000000-0005-0000-0000-0000C4730000}"/>
    <cellStyle name="Normal 53 2 2 2 5 3 3 2" xfId="30670" xr:uid="{00000000-0005-0000-0000-0000C5730000}"/>
    <cellStyle name="Normal 53 2 2 2 5 3 4" xfId="18877" xr:uid="{00000000-0005-0000-0000-0000C6730000}"/>
    <cellStyle name="Normal 53 2 2 2 5 3 5" xfId="24782" xr:uid="{00000000-0005-0000-0000-0000C7730000}"/>
    <cellStyle name="Normal 53 2 2 2 5 4" xfId="1949" xr:uid="{00000000-0005-0000-0000-0000C8730000}"/>
    <cellStyle name="Normal 53 2 2 2 5 4 2" xfId="13725" xr:uid="{00000000-0005-0000-0000-0000C9730000}"/>
    <cellStyle name="Normal 53 2 2 2 5 4 2 2" xfId="37294" xr:uid="{00000000-0005-0000-0000-0000CA730000}"/>
    <cellStyle name="Normal 53 2 2 2 5 4 3" xfId="7837" xr:uid="{00000000-0005-0000-0000-0000CB730000}"/>
    <cellStyle name="Normal 53 2 2 2 5 4 3 2" xfId="31406" xr:uid="{00000000-0005-0000-0000-0000CC730000}"/>
    <cellStyle name="Normal 53 2 2 2 5 4 4" xfId="19613" xr:uid="{00000000-0005-0000-0000-0000CD730000}"/>
    <cellStyle name="Normal 53 2 2 2 5 4 5" xfId="25518" xr:uid="{00000000-0005-0000-0000-0000CE730000}"/>
    <cellStyle name="Normal 53 2 2 2 5 5" xfId="2685" xr:uid="{00000000-0005-0000-0000-0000CF730000}"/>
    <cellStyle name="Normal 53 2 2 2 5 5 2" xfId="14461" xr:uid="{00000000-0005-0000-0000-0000D0730000}"/>
    <cellStyle name="Normal 53 2 2 2 5 5 2 2" xfId="38030" xr:uid="{00000000-0005-0000-0000-0000D1730000}"/>
    <cellStyle name="Normal 53 2 2 2 5 5 3" xfId="8573" xr:uid="{00000000-0005-0000-0000-0000D2730000}"/>
    <cellStyle name="Normal 53 2 2 2 5 5 3 2" xfId="32142" xr:uid="{00000000-0005-0000-0000-0000D3730000}"/>
    <cellStyle name="Normal 53 2 2 2 5 5 4" xfId="20349" xr:uid="{00000000-0005-0000-0000-0000D4730000}"/>
    <cellStyle name="Normal 53 2 2 2 5 5 5" xfId="26254" xr:uid="{00000000-0005-0000-0000-0000D5730000}"/>
    <cellStyle name="Normal 53 2 2 2 5 6" xfId="3421" xr:uid="{00000000-0005-0000-0000-0000D6730000}"/>
    <cellStyle name="Normal 53 2 2 2 5 6 2" xfId="15197" xr:uid="{00000000-0005-0000-0000-0000D7730000}"/>
    <cellStyle name="Normal 53 2 2 2 5 6 2 2" xfId="38766" xr:uid="{00000000-0005-0000-0000-0000D8730000}"/>
    <cellStyle name="Normal 53 2 2 2 5 6 3" xfId="9309" xr:uid="{00000000-0005-0000-0000-0000D9730000}"/>
    <cellStyle name="Normal 53 2 2 2 5 6 3 2" xfId="32878" xr:uid="{00000000-0005-0000-0000-0000DA730000}"/>
    <cellStyle name="Normal 53 2 2 2 5 6 4" xfId="21085" xr:uid="{00000000-0005-0000-0000-0000DB730000}"/>
    <cellStyle name="Normal 53 2 2 2 5 6 5" xfId="26990" xr:uid="{00000000-0005-0000-0000-0000DC730000}"/>
    <cellStyle name="Normal 53 2 2 2 5 7" xfId="4157" xr:uid="{00000000-0005-0000-0000-0000DD730000}"/>
    <cellStyle name="Normal 53 2 2 2 5 7 2" xfId="15933" xr:uid="{00000000-0005-0000-0000-0000DE730000}"/>
    <cellStyle name="Normal 53 2 2 2 5 7 2 2" xfId="39502" xr:uid="{00000000-0005-0000-0000-0000DF730000}"/>
    <cellStyle name="Normal 53 2 2 2 5 7 3" xfId="10045" xr:uid="{00000000-0005-0000-0000-0000E0730000}"/>
    <cellStyle name="Normal 53 2 2 2 5 7 3 2" xfId="33614" xr:uid="{00000000-0005-0000-0000-0000E1730000}"/>
    <cellStyle name="Normal 53 2 2 2 5 7 4" xfId="21821" xr:uid="{00000000-0005-0000-0000-0000E2730000}"/>
    <cellStyle name="Normal 53 2 2 2 5 7 5" xfId="27726" xr:uid="{00000000-0005-0000-0000-0000E3730000}"/>
    <cellStyle name="Normal 53 2 2 2 5 8" xfId="4893" xr:uid="{00000000-0005-0000-0000-0000E4730000}"/>
    <cellStyle name="Normal 53 2 2 2 5 8 2" xfId="16669" xr:uid="{00000000-0005-0000-0000-0000E5730000}"/>
    <cellStyle name="Normal 53 2 2 2 5 8 2 2" xfId="40238" xr:uid="{00000000-0005-0000-0000-0000E6730000}"/>
    <cellStyle name="Normal 53 2 2 2 5 8 3" xfId="10781" xr:uid="{00000000-0005-0000-0000-0000E7730000}"/>
    <cellStyle name="Normal 53 2 2 2 5 8 3 2" xfId="34350" xr:uid="{00000000-0005-0000-0000-0000E8730000}"/>
    <cellStyle name="Normal 53 2 2 2 5 8 4" xfId="22557" xr:uid="{00000000-0005-0000-0000-0000E9730000}"/>
    <cellStyle name="Normal 53 2 2 2 5 8 5" xfId="28462" xr:uid="{00000000-0005-0000-0000-0000EA730000}"/>
    <cellStyle name="Normal 53 2 2 2 5 9" xfId="5629" xr:uid="{00000000-0005-0000-0000-0000EB730000}"/>
    <cellStyle name="Normal 53 2 2 2 5 9 2" xfId="17405" xr:uid="{00000000-0005-0000-0000-0000EC730000}"/>
    <cellStyle name="Normal 53 2 2 2 5 9 2 2" xfId="40974" xr:uid="{00000000-0005-0000-0000-0000ED730000}"/>
    <cellStyle name="Normal 53 2 2 2 5 9 3" xfId="11517" xr:uid="{00000000-0005-0000-0000-0000EE730000}"/>
    <cellStyle name="Normal 53 2 2 2 5 9 3 2" xfId="35086" xr:uid="{00000000-0005-0000-0000-0000EF730000}"/>
    <cellStyle name="Normal 53 2 2 2 5 9 4" xfId="23293" xr:uid="{00000000-0005-0000-0000-0000F0730000}"/>
    <cellStyle name="Normal 53 2 2 2 5 9 5" xfId="29198" xr:uid="{00000000-0005-0000-0000-0000F1730000}"/>
    <cellStyle name="Normal 53 2 2 2 6" xfId="667" xr:uid="{00000000-0005-0000-0000-0000F2730000}"/>
    <cellStyle name="Normal 53 2 2 2 6 10" xfId="6581" xr:uid="{00000000-0005-0000-0000-0000F3730000}"/>
    <cellStyle name="Normal 53 2 2 2 6 10 2" xfId="30150" xr:uid="{00000000-0005-0000-0000-0000F4730000}"/>
    <cellStyle name="Normal 53 2 2 2 6 11" xfId="18357" xr:uid="{00000000-0005-0000-0000-0000F5730000}"/>
    <cellStyle name="Normal 53 2 2 2 6 12" xfId="24262" xr:uid="{00000000-0005-0000-0000-0000F6730000}"/>
    <cellStyle name="Normal 53 2 2 2 6 13" xfId="41926" xr:uid="{00000000-0005-0000-0000-0000F7730000}"/>
    <cellStyle name="Normal 53 2 2 2 6 2" xfId="1428" xr:uid="{00000000-0005-0000-0000-0000F8730000}"/>
    <cellStyle name="Normal 53 2 2 2 6 2 2" xfId="13205" xr:uid="{00000000-0005-0000-0000-0000F9730000}"/>
    <cellStyle name="Normal 53 2 2 2 6 2 2 2" xfId="36774" xr:uid="{00000000-0005-0000-0000-0000FA730000}"/>
    <cellStyle name="Normal 53 2 2 2 6 2 3" xfId="7317" xr:uid="{00000000-0005-0000-0000-0000FB730000}"/>
    <cellStyle name="Normal 53 2 2 2 6 2 3 2" xfId="30886" xr:uid="{00000000-0005-0000-0000-0000FC730000}"/>
    <cellStyle name="Normal 53 2 2 2 6 2 4" xfId="19093" xr:uid="{00000000-0005-0000-0000-0000FD730000}"/>
    <cellStyle name="Normal 53 2 2 2 6 2 5" xfId="24998" xr:uid="{00000000-0005-0000-0000-0000FE730000}"/>
    <cellStyle name="Normal 53 2 2 2 6 3" xfId="2165" xr:uid="{00000000-0005-0000-0000-0000FF730000}"/>
    <cellStyle name="Normal 53 2 2 2 6 3 2" xfId="13941" xr:uid="{00000000-0005-0000-0000-000000740000}"/>
    <cellStyle name="Normal 53 2 2 2 6 3 2 2" xfId="37510" xr:uid="{00000000-0005-0000-0000-000001740000}"/>
    <cellStyle name="Normal 53 2 2 2 6 3 3" xfId="8053" xr:uid="{00000000-0005-0000-0000-000002740000}"/>
    <cellStyle name="Normal 53 2 2 2 6 3 3 2" xfId="31622" xr:uid="{00000000-0005-0000-0000-000003740000}"/>
    <cellStyle name="Normal 53 2 2 2 6 3 4" xfId="19829" xr:uid="{00000000-0005-0000-0000-000004740000}"/>
    <cellStyle name="Normal 53 2 2 2 6 3 5" xfId="25734" xr:uid="{00000000-0005-0000-0000-000005740000}"/>
    <cellStyle name="Normal 53 2 2 2 6 4" xfId="2901" xr:uid="{00000000-0005-0000-0000-000006740000}"/>
    <cellStyle name="Normal 53 2 2 2 6 4 2" xfId="14677" xr:uid="{00000000-0005-0000-0000-000007740000}"/>
    <cellStyle name="Normal 53 2 2 2 6 4 2 2" xfId="38246" xr:uid="{00000000-0005-0000-0000-000008740000}"/>
    <cellStyle name="Normal 53 2 2 2 6 4 3" xfId="8789" xr:uid="{00000000-0005-0000-0000-000009740000}"/>
    <cellStyle name="Normal 53 2 2 2 6 4 3 2" xfId="32358" xr:uid="{00000000-0005-0000-0000-00000A740000}"/>
    <cellStyle name="Normal 53 2 2 2 6 4 4" xfId="20565" xr:uid="{00000000-0005-0000-0000-00000B740000}"/>
    <cellStyle name="Normal 53 2 2 2 6 4 5" xfId="26470" xr:uid="{00000000-0005-0000-0000-00000C740000}"/>
    <cellStyle name="Normal 53 2 2 2 6 5" xfId="3637" xr:uid="{00000000-0005-0000-0000-00000D740000}"/>
    <cellStyle name="Normal 53 2 2 2 6 5 2" xfId="15413" xr:uid="{00000000-0005-0000-0000-00000E740000}"/>
    <cellStyle name="Normal 53 2 2 2 6 5 2 2" xfId="38982" xr:uid="{00000000-0005-0000-0000-00000F740000}"/>
    <cellStyle name="Normal 53 2 2 2 6 5 3" xfId="9525" xr:uid="{00000000-0005-0000-0000-000010740000}"/>
    <cellStyle name="Normal 53 2 2 2 6 5 3 2" xfId="33094" xr:uid="{00000000-0005-0000-0000-000011740000}"/>
    <cellStyle name="Normal 53 2 2 2 6 5 4" xfId="21301" xr:uid="{00000000-0005-0000-0000-000012740000}"/>
    <cellStyle name="Normal 53 2 2 2 6 5 5" xfId="27206" xr:uid="{00000000-0005-0000-0000-000013740000}"/>
    <cellStyle name="Normal 53 2 2 2 6 6" xfId="4373" xr:uid="{00000000-0005-0000-0000-000014740000}"/>
    <cellStyle name="Normal 53 2 2 2 6 6 2" xfId="16149" xr:uid="{00000000-0005-0000-0000-000015740000}"/>
    <cellStyle name="Normal 53 2 2 2 6 6 2 2" xfId="39718" xr:uid="{00000000-0005-0000-0000-000016740000}"/>
    <cellStyle name="Normal 53 2 2 2 6 6 3" xfId="10261" xr:uid="{00000000-0005-0000-0000-000017740000}"/>
    <cellStyle name="Normal 53 2 2 2 6 6 3 2" xfId="33830" xr:uid="{00000000-0005-0000-0000-000018740000}"/>
    <cellStyle name="Normal 53 2 2 2 6 6 4" xfId="22037" xr:uid="{00000000-0005-0000-0000-000019740000}"/>
    <cellStyle name="Normal 53 2 2 2 6 6 5" xfId="27942" xr:uid="{00000000-0005-0000-0000-00001A740000}"/>
    <cellStyle name="Normal 53 2 2 2 6 7" xfId="5109" xr:uid="{00000000-0005-0000-0000-00001B740000}"/>
    <cellStyle name="Normal 53 2 2 2 6 7 2" xfId="16885" xr:uid="{00000000-0005-0000-0000-00001C740000}"/>
    <cellStyle name="Normal 53 2 2 2 6 7 2 2" xfId="40454" xr:uid="{00000000-0005-0000-0000-00001D740000}"/>
    <cellStyle name="Normal 53 2 2 2 6 7 3" xfId="10997" xr:uid="{00000000-0005-0000-0000-00001E740000}"/>
    <cellStyle name="Normal 53 2 2 2 6 7 3 2" xfId="34566" xr:uid="{00000000-0005-0000-0000-00001F740000}"/>
    <cellStyle name="Normal 53 2 2 2 6 7 4" xfId="22773" xr:uid="{00000000-0005-0000-0000-000020740000}"/>
    <cellStyle name="Normal 53 2 2 2 6 7 5" xfId="28678" xr:uid="{00000000-0005-0000-0000-000021740000}"/>
    <cellStyle name="Normal 53 2 2 2 6 8" xfId="5845" xr:uid="{00000000-0005-0000-0000-000022740000}"/>
    <cellStyle name="Normal 53 2 2 2 6 8 2" xfId="17621" xr:uid="{00000000-0005-0000-0000-000023740000}"/>
    <cellStyle name="Normal 53 2 2 2 6 8 2 2" xfId="41190" xr:uid="{00000000-0005-0000-0000-000024740000}"/>
    <cellStyle name="Normal 53 2 2 2 6 8 3" xfId="11733" xr:uid="{00000000-0005-0000-0000-000025740000}"/>
    <cellStyle name="Normal 53 2 2 2 6 8 3 2" xfId="35302" xr:uid="{00000000-0005-0000-0000-000026740000}"/>
    <cellStyle name="Normal 53 2 2 2 6 8 4" xfId="23509" xr:uid="{00000000-0005-0000-0000-000027740000}"/>
    <cellStyle name="Normal 53 2 2 2 6 8 5" xfId="29414" xr:uid="{00000000-0005-0000-0000-000028740000}"/>
    <cellStyle name="Normal 53 2 2 2 6 9" xfId="12469" xr:uid="{00000000-0005-0000-0000-000029740000}"/>
    <cellStyle name="Normal 53 2 2 2 6 9 2" xfId="36038" xr:uid="{00000000-0005-0000-0000-00002A740000}"/>
    <cellStyle name="Normal 53 2 2 2 7" xfId="600" xr:uid="{00000000-0005-0000-0000-00002B740000}"/>
    <cellStyle name="Normal 53 2 2 2 7 10" xfId="6514" xr:uid="{00000000-0005-0000-0000-00002C740000}"/>
    <cellStyle name="Normal 53 2 2 2 7 10 2" xfId="30083" xr:uid="{00000000-0005-0000-0000-00002D740000}"/>
    <cellStyle name="Normal 53 2 2 2 7 11" xfId="18290" xr:uid="{00000000-0005-0000-0000-00002E740000}"/>
    <cellStyle name="Normal 53 2 2 2 7 12" xfId="24195" xr:uid="{00000000-0005-0000-0000-00002F740000}"/>
    <cellStyle name="Normal 53 2 2 2 7 13" xfId="41859" xr:uid="{00000000-0005-0000-0000-000030740000}"/>
    <cellStyle name="Normal 53 2 2 2 7 2" xfId="1361" xr:uid="{00000000-0005-0000-0000-000031740000}"/>
    <cellStyle name="Normal 53 2 2 2 7 2 2" xfId="13138" xr:uid="{00000000-0005-0000-0000-000032740000}"/>
    <cellStyle name="Normal 53 2 2 2 7 2 2 2" xfId="36707" xr:uid="{00000000-0005-0000-0000-000033740000}"/>
    <cellStyle name="Normal 53 2 2 2 7 2 3" xfId="7250" xr:uid="{00000000-0005-0000-0000-000034740000}"/>
    <cellStyle name="Normal 53 2 2 2 7 2 3 2" xfId="30819" xr:uid="{00000000-0005-0000-0000-000035740000}"/>
    <cellStyle name="Normal 53 2 2 2 7 2 4" xfId="19026" xr:uid="{00000000-0005-0000-0000-000036740000}"/>
    <cellStyle name="Normal 53 2 2 2 7 2 5" xfId="24931" xr:uid="{00000000-0005-0000-0000-000037740000}"/>
    <cellStyle name="Normal 53 2 2 2 7 3" xfId="2098" xr:uid="{00000000-0005-0000-0000-000038740000}"/>
    <cellStyle name="Normal 53 2 2 2 7 3 2" xfId="13874" xr:uid="{00000000-0005-0000-0000-000039740000}"/>
    <cellStyle name="Normal 53 2 2 2 7 3 2 2" xfId="37443" xr:uid="{00000000-0005-0000-0000-00003A740000}"/>
    <cellStyle name="Normal 53 2 2 2 7 3 3" xfId="7986" xr:uid="{00000000-0005-0000-0000-00003B740000}"/>
    <cellStyle name="Normal 53 2 2 2 7 3 3 2" xfId="31555" xr:uid="{00000000-0005-0000-0000-00003C740000}"/>
    <cellStyle name="Normal 53 2 2 2 7 3 4" xfId="19762" xr:uid="{00000000-0005-0000-0000-00003D740000}"/>
    <cellStyle name="Normal 53 2 2 2 7 3 5" xfId="25667" xr:uid="{00000000-0005-0000-0000-00003E740000}"/>
    <cellStyle name="Normal 53 2 2 2 7 4" xfId="2834" xr:uid="{00000000-0005-0000-0000-00003F740000}"/>
    <cellStyle name="Normal 53 2 2 2 7 4 2" xfId="14610" xr:uid="{00000000-0005-0000-0000-000040740000}"/>
    <cellStyle name="Normal 53 2 2 2 7 4 2 2" xfId="38179" xr:uid="{00000000-0005-0000-0000-000041740000}"/>
    <cellStyle name="Normal 53 2 2 2 7 4 3" xfId="8722" xr:uid="{00000000-0005-0000-0000-000042740000}"/>
    <cellStyle name="Normal 53 2 2 2 7 4 3 2" xfId="32291" xr:uid="{00000000-0005-0000-0000-000043740000}"/>
    <cellStyle name="Normal 53 2 2 2 7 4 4" xfId="20498" xr:uid="{00000000-0005-0000-0000-000044740000}"/>
    <cellStyle name="Normal 53 2 2 2 7 4 5" xfId="26403" xr:uid="{00000000-0005-0000-0000-000045740000}"/>
    <cellStyle name="Normal 53 2 2 2 7 5" xfId="3570" xr:uid="{00000000-0005-0000-0000-000046740000}"/>
    <cellStyle name="Normal 53 2 2 2 7 5 2" xfId="15346" xr:uid="{00000000-0005-0000-0000-000047740000}"/>
    <cellStyle name="Normal 53 2 2 2 7 5 2 2" xfId="38915" xr:uid="{00000000-0005-0000-0000-000048740000}"/>
    <cellStyle name="Normal 53 2 2 2 7 5 3" xfId="9458" xr:uid="{00000000-0005-0000-0000-000049740000}"/>
    <cellStyle name="Normal 53 2 2 2 7 5 3 2" xfId="33027" xr:uid="{00000000-0005-0000-0000-00004A740000}"/>
    <cellStyle name="Normal 53 2 2 2 7 5 4" xfId="21234" xr:uid="{00000000-0005-0000-0000-00004B740000}"/>
    <cellStyle name="Normal 53 2 2 2 7 5 5" xfId="27139" xr:uid="{00000000-0005-0000-0000-00004C740000}"/>
    <cellStyle name="Normal 53 2 2 2 7 6" xfId="4306" xr:uid="{00000000-0005-0000-0000-00004D740000}"/>
    <cellStyle name="Normal 53 2 2 2 7 6 2" xfId="16082" xr:uid="{00000000-0005-0000-0000-00004E740000}"/>
    <cellStyle name="Normal 53 2 2 2 7 6 2 2" xfId="39651" xr:uid="{00000000-0005-0000-0000-00004F740000}"/>
    <cellStyle name="Normal 53 2 2 2 7 6 3" xfId="10194" xr:uid="{00000000-0005-0000-0000-000050740000}"/>
    <cellStyle name="Normal 53 2 2 2 7 6 3 2" xfId="33763" xr:uid="{00000000-0005-0000-0000-000051740000}"/>
    <cellStyle name="Normal 53 2 2 2 7 6 4" xfId="21970" xr:uid="{00000000-0005-0000-0000-000052740000}"/>
    <cellStyle name="Normal 53 2 2 2 7 6 5" xfId="27875" xr:uid="{00000000-0005-0000-0000-000053740000}"/>
    <cellStyle name="Normal 53 2 2 2 7 7" xfId="5042" xr:uid="{00000000-0005-0000-0000-000054740000}"/>
    <cellStyle name="Normal 53 2 2 2 7 7 2" xfId="16818" xr:uid="{00000000-0005-0000-0000-000055740000}"/>
    <cellStyle name="Normal 53 2 2 2 7 7 2 2" xfId="40387" xr:uid="{00000000-0005-0000-0000-000056740000}"/>
    <cellStyle name="Normal 53 2 2 2 7 7 3" xfId="10930" xr:uid="{00000000-0005-0000-0000-000057740000}"/>
    <cellStyle name="Normal 53 2 2 2 7 7 3 2" xfId="34499" xr:uid="{00000000-0005-0000-0000-000058740000}"/>
    <cellStyle name="Normal 53 2 2 2 7 7 4" xfId="22706" xr:uid="{00000000-0005-0000-0000-000059740000}"/>
    <cellStyle name="Normal 53 2 2 2 7 7 5" xfId="28611" xr:uid="{00000000-0005-0000-0000-00005A740000}"/>
    <cellStyle name="Normal 53 2 2 2 7 8" xfId="5778" xr:uid="{00000000-0005-0000-0000-00005B740000}"/>
    <cellStyle name="Normal 53 2 2 2 7 8 2" xfId="17554" xr:uid="{00000000-0005-0000-0000-00005C740000}"/>
    <cellStyle name="Normal 53 2 2 2 7 8 2 2" xfId="41123" xr:uid="{00000000-0005-0000-0000-00005D740000}"/>
    <cellStyle name="Normal 53 2 2 2 7 8 3" xfId="11666" xr:uid="{00000000-0005-0000-0000-00005E740000}"/>
    <cellStyle name="Normal 53 2 2 2 7 8 3 2" xfId="35235" xr:uid="{00000000-0005-0000-0000-00005F740000}"/>
    <cellStyle name="Normal 53 2 2 2 7 8 4" xfId="23442" xr:uid="{00000000-0005-0000-0000-000060740000}"/>
    <cellStyle name="Normal 53 2 2 2 7 8 5" xfId="29347" xr:uid="{00000000-0005-0000-0000-000061740000}"/>
    <cellStyle name="Normal 53 2 2 2 7 9" xfId="12402" xr:uid="{00000000-0005-0000-0000-000062740000}"/>
    <cellStyle name="Normal 53 2 2 2 7 9 2" xfId="35971" xr:uid="{00000000-0005-0000-0000-000063740000}"/>
    <cellStyle name="Normal 53 2 2 2 8" xfId="984" xr:uid="{00000000-0005-0000-0000-000064740000}"/>
    <cellStyle name="Normal 53 2 2 2 8 2" xfId="12763" xr:uid="{00000000-0005-0000-0000-000065740000}"/>
    <cellStyle name="Normal 53 2 2 2 8 2 2" xfId="36332" xr:uid="{00000000-0005-0000-0000-000066740000}"/>
    <cellStyle name="Normal 53 2 2 2 8 3" xfId="6875" xr:uid="{00000000-0005-0000-0000-000067740000}"/>
    <cellStyle name="Normal 53 2 2 2 8 3 2" xfId="30444" xr:uid="{00000000-0005-0000-0000-000068740000}"/>
    <cellStyle name="Normal 53 2 2 2 8 4" xfId="18651" xr:uid="{00000000-0005-0000-0000-000069740000}"/>
    <cellStyle name="Normal 53 2 2 2 8 5" xfId="24556" xr:uid="{00000000-0005-0000-0000-00006A740000}"/>
    <cellStyle name="Normal 53 2 2 2 9" xfId="1723" xr:uid="{00000000-0005-0000-0000-00006B740000}"/>
    <cellStyle name="Normal 53 2 2 2 9 2" xfId="13499" xr:uid="{00000000-0005-0000-0000-00006C740000}"/>
    <cellStyle name="Normal 53 2 2 2 9 2 2" xfId="37068" xr:uid="{00000000-0005-0000-0000-00006D740000}"/>
    <cellStyle name="Normal 53 2 2 2 9 3" xfId="7611" xr:uid="{00000000-0005-0000-0000-00006E740000}"/>
    <cellStyle name="Normal 53 2 2 2 9 3 2" xfId="31180" xr:uid="{00000000-0005-0000-0000-00006F740000}"/>
    <cellStyle name="Normal 53 2 2 2 9 4" xfId="19387" xr:uid="{00000000-0005-0000-0000-000070740000}"/>
    <cellStyle name="Normal 53 2 2 2 9 5" xfId="25292" xr:uid="{00000000-0005-0000-0000-000071740000}"/>
    <cellStyle name="Normal 53 2 2 20" xfId="41472" xr:uid="{00000000-0005-0000-0000-000072740000}"/>
    <cellStyle name="Normal 53 2 2 3" xfId="223" xr:uid="{00000000-0005-0000-0000-000073740000}"/>
    <cellStyle name="Normal 53 2 2 3 10" xfId="3207" xr:uid="{00000000-0005-0000-0000-000074740000}"/>
    <cellStyle name="Normal 53 2 2 3 10 2" xfId="14983" xr:uid="{00000000-0005-0000-0000-000075740000}"/>
    <cellStyle name="Normal 53 2 2 3 10 2 2" xfId="38552" xr:uid="{00000000-0005-0000-0000-000076740000}"/>
    <cellStyle name="Normal 53 2 2 3 10 3" xfId="9095" xr:uid="{00000000-0005-0000-0000-000077740000}"/>
    <cellStyle name="Normal 53 2 2 3 10 3 2" xfId="32664" xr:uid="{00000000-0005-0000-0000-000078740000}"/>
    <cellStyle name="Normal 53 2 2 3 10 4" xfId="20871" xr:uid="{00000000-0005-0000-0000-000079740000}"/>
    <cellStyle name="Normal 53 2 2 3 10 5" xfId="26776" xr:uid="{00000000-0005-0000-0000-00007A740000}"/>
    <cellStyle name="Normal 53 2 2 3 11" xfId="3943" xr:uid="{00000000-0005-0000-0000-00007B740000}"/>
    <cellStyle name="Normal 53 2 2 3 11 2" xfId="15719" xr:uid="{00000000-0005-0000-0000-00007C740000}"/>
    <cellStyle name="Normal 53 2 2 3 11 2 2" xfId="39288" xr:uid="{00000000-0005-0000-0000-00007D740000}"/>
    <cellStyle name="Normal 53 2 2 3 11 3" xfId="9831" xr:uid="{00000000-0005-0000-0000-00007E740000}"/>
    <cellStyle name="Normal 53 2 2 3 11 3 2" xfId="33400" xr:uid="{00000000-0005-0000-0000-00007F740000}"/>
    <cellStyle name="Normal 53 2 2 3 11 4" xfId="21607" xr:uid="{00000000-0005-0000-0000-000080740000}"/>
    <cellStyle name="Normal 53 2 2 3 11 5" xfId="27512" xr:uid="{00000000-0005-0000-0000-000081740000}"/>
    <cellStyle name="Normal 53 2 2 3 12" xfId="4679" xr:uid="{00000000-0005-0000-0000-000082740000}"/>
    <cellStyle name="Normal 53 2 2 3 12 2" xfId="16455" xr:uid="{00000000-0005-0000-0000-000083740000}"/>
    <cellStyle name="Normal 53 2 2 3 12 2 2" xfId="40024" xr:uid="{00000000-0005-0000-0000-000084740000}"/>
    <cellStyle name="Normal 53 2 2 3 12 3" xfId="10567" xr:uid="{00000000-0005-0000-0000-000085740000}"/>
    <cellStyle name="Normal 53 2 2 3 12 3 2" xfId="34136" xr:uid="{00000000-0005-0000-0000-000086740000}"/>
    <cellStyle name="Normal 53 2 2 3 12 4" xfId="22343" xr:uid="{00000000-0005-0000-0000-000087740000}"/>
    <cellStyle name="Normal 53 2 2 3 12 5" xfId="28248" xr:uid="{00000000-0005-0000-0000-000088740000}"/>
    <cellStyle name="Normal 53 2 2 3 13" xfId="5415" xr:uid="{00000000-0005-0000-0000-000089740000}"/>
    <cellStyle name="Normal 53 2 2 3 13 2" xfId="17191" xr:uid="{00000000-0005-0000-0000-00008A740000}"/>
    <cellStyle name="Normal 53 2 2 3 13 2 2" xfId="40760" xr:uid="{00000000-0005-0000-0000-00008B740000}"/>
    <cellStyle name="Normal 53 2 2 3 13 3" xfId="11303" xr:uid="{00000000-0005-0000-0000-00008C740000}"/>
    <cellStyle name="Normal 53 2 2 3 13 3 2" xfId="34872" xr:uid="{00000000-0005-0000-0000-00008D740000}"/>
    <cellStyle name="Normal 53 2 2 3 13 4" xfId="23079" xr:uid="{00000000-0005-0000-0000-00008E740000}"/>
    <cellStyle name="Normal 53 2 2 3 13 5" xfId="28984" xr:uid="{00000000-0005-0000-0000-00008F740000}"/>
    <cellStyle name="Normal 53 2 2 3 14" xfId="12039" xr:uid="{00000000-0005-0000-0000-000090740000}"/>
    <cellStyle name="Normal 53 2 2 3 14 2" xfId="35608" xr:uid="{00000000-0005-0000-0000-000091740000}"/>
    <cellStyle name="Normal 53 2 2 3 15" xfId="6151" xr:uid="{00000000-0005-0000-0000-000092740000}"/>
    <cellStyle name="Normal 53 2 2 3 15 2" xfId="29720" xr:uid="{00000000-0005-0000-0000-000093740000}"/>
    <cellStyle name="Normal 53 2 2 3 16" xfId="17927" xr:uid="{00000000-0005-0000-0000-000094740000}"/>
    <cellStyle name="Normal 53 2 2 3 17" xfId="23832" xr:uid="{00000000-0005-0000-0000-000095740000}"/>
    <cellStyle name="Normal 53 2 2 3 18" xfId="41496" xr:uid="{00000000-0005-0000-0000-000096740000}"/>
    <cellStyle name="Normal 53 2 2 3 2" xfId="319" xr:uid="{00000000-0005-0000-0000-000097740000}"/>
    <cellStyle name="Normal 53 2 2 3 2 10" xfId="4775" xr:uid="{00000000-0005-0000-0000-000098740000}"/>
    <cellStyle name="Normal 53 2 2 3 2 10 2" xfId="16551" xr:uid="{00000000-0005-0000-0000-000099740000}"/>
    <cellStyle name="Normal 53 2 2 3 2 10 2 2" xfId="40120" xr:uid="{00000000-0005-0000-0000-00009A740000}"/>
    <cellStyle name="Normal 53 2 2 3 2 10 3" xfId="10663" xr:uid="{00000000-0005-0000-0000-00009B740000}"/>
    <cellStyle name="Normal 53 2 2 3 2 10 3 2" xfId="34232" xr:uid="{00000000-0005-0000-0000-00009C740000}"/>
    <cellStyle name="Normal 53 2 2 3 2 10 4" xfId="22439" xr:uid="{00000000-0005-0000-0000-00009D740000}"/>
    <cellStyle name="Normal 53 2 2 3 2 10 5" xfId="28344" xr:uid="{00000000-0005-0000-0000-00009E740000}"/>
    <cellStyle name="Normal 53 2 2 3 2 11" xfId="5511" xr:uid="{00000000-0005-0000-0000-00009F740000}"/>
    <cellStyle name="Normal 53 2 2 3 2 11 2" xfId="17287" xr:uid="{00000000-0005-0000-0000-0000A0740000}"/>
    <cellStyle name="Normal 53 2 2 3 2 11 2 2" xfId="40856" xr:uid="{00000000-0005-0000-0000-0000A1740000}"/>
    <cellStyle name="Normal 53 2 2 3 2 11 3" xfId="11399" xr:uid="{00000000-0005-0000-0000-0000A2740000}"/>
    <cellStyle name="Normal 53 2 2 3 2 11 3 2" xfId="34968" xr:uid="{00000000-0005-0000-0000-0000A3740000}"/>
    <cellStyle name="Normal 53 2 2 3 2 11 4" xfId="23175" xr:uid="{00000000-0005-0000-0000-0000A4740000}"/>
    <cellStyle name="Normal 53 2 2 3 2 11 5" xfId="29080" xr:uid="{00000000-0005-0000-0000-0000A5740000}"/>
    <cellStyle name="Normal 53 2 2 3 2 12" xfId="12135" xr:uid="{00000000-0005-0000-0000-0000A6740000}"/>
    <cellStyle name="Normal 53 2 2 3 2 12 2" xfId="35704" xr:uid="{00000000-0005-0000-0000-0000A7740000}"/>
    <cellStyle name="Normal 53 2 2 3 2 13" xfId="6247" xr:uid="{00000000-0005-0000-0000-0000A8740000}"/>
    <cellStyle name="Normal 53 2 2 3 2 13 2" xfId="29816" xr:uid="{00000000-0005-0000-0000-0000A9740000}"/>
    <cellStyle name="Normal 53 2 2 3 2 14" xfId="18023" xr:uid="{00000000-0005-0000-0000-0000AA740000}"/>
    <cellStyle name="Normal 53 2 2 3 2 15" xfId="23928" xr:uid="{00000000-0005-0000-0000-0000AB740000}"/>
    <cellStyle name="Normal 53 2 2 3 2 16" xfId="41592" xr:uid="{00000000-0005-0000-0000-0000AC740000}"/>
    <cellStyle name="Normal 53 2 2 3 2 2" xfId="456" xr:uid="{00000000-0005-0000-0000-0000AD740000}"/>
    <cellStyle name="Normal 53 2 2 3 2 2 10" xfId="12260" xr:uid="{00000000-0005-0000-0000-0000AE740000}"/>
    <cellStyle name="Normal 53 2 2 3 2 2 10 2" xfId="35829" xr:uid="{00000000-0005-0000-0000-0000AF740000}"/>
    <cellStyle name="Normal 53 2 2 3 2 2 11" xfId="6372" xr:uid="{00000000-0005-0000-0000-0000B0740000}"/>
    <cellStyle name="Normal 53 2 2 3 2 2 11 2" xfId="29941" xr:uid="{00000000-0005-0000-0000-0000B1740000}"/>
    <cellStyle name="Normal 53 2 2 3 2 2 12" xfId="18148" xr:uid="{00000000-0005-0000-0000-0000B2740000}"/>
    <cellStyle name="Normal 53 2 2 3 2 2 13" xfId="24053" xr:uid="{00000000-0005-0000-0000-0000B3740000}"/>
    <cellStyle name="Normal 53 2 2 3 2 2 14" xfId="41717" xr:uid="{00000000-0005-0000-0000-0000B4740000}"/>
    <cellStyle name="Normal 53 2 2 3 2 2 2" xfId="901" xr:uid="{00000000-0005-0000-0000-0000B5740000}"/>
    <cellStyle name="Normal 53 2 2 3 2 2 2 10" xfId="6814" xr:uid="{00000000-0005-0000-0000-0000B6740000}"/>
    <cellStyle name="Normal 53 2 2 3 2 2 2 10 2" xfId="30383" xr:uid="{00000000-0005-0000-0000-0000B7740000}"/>
    <cellStyle name="Normal 53 2 2 3 2 2 2 11" xfId="18590" xr:uid="{00000000-0005-0000-0000-0000B8740000}"/>
    <cellStyle name="Normal 53 2 2 3 2 2 2 12" xfId="24495" xr:uid="{00000000-0005-0000-0000-0000B9740000}"/>
    <cellStyle name="Normal 53 2 2 3 2 2 2 13" xfId="42159" xr:uid="{00000000-0005-0000-0000-0000BA740000}"/>
    <cellStyle name="Normal 53 2 2 3 2 2 2 2" xfId="1661" xr:uid="{00000000-0005-0000-0000-0000BB740000}"/>
    <cellStyle name="Normal 53 2 2 3 2 2 2 2 2" xfId="13438" xr:uid="{00000000-0005-0000-0000-0000BC740000}"/>
    <cellStyle name="Normal 53 2 2 3 2 2 2 2 2 2" xfId="37007" xr:uid="{00000000-0005-0000-0000-0000BD740000}"/>
    <cellStyle name="Normal 53 2 2 3 2 2 2 2 3" xfId="7550" xr:uid="{00000000-0005-0000-0000-0000BE740000}"/>
    <cellStyle name="Normal 53 2 2 3 2 2 2 2 3 2" xfId="31119" xr:uid="{00000000-0005-0000-0000-0000BF740000}"/>
    <cellStyle name="Normal 53 2 2 3 2 2 2 2 4" xfId="19326" xr:uid="{00000000-0005-0000-0000-0000C0740000}"/>
    <cellStyle name="Normal 53 2 2 3 2 2 2 2 5" xfId="25231" xr:uid="{00000000-0005-0000-0000-0000C1740000}"/>
    <cellStyle name="Normal 53 2 2 3 2 2 2 3" xfId="2398" xr:uid="{00000000-0005-0000-0000-0000C2740000}"/>
    <cellStyle name="Normal 53 2 2 3 2 2 2 3 2" xfId="14174" xr:uid="{00000000-0005-0000-0000-0000C3740000}"/>
    <cellStyle name="Normal 53 2 2 3 2 2 2 3 2 2" xfId="37743" xr:uid="{00000000-0005-0000-0000-0000C4740000}"/>
    <cellStyle name="Normal 53 2 2 3 2 2 2 3 3" xfId="8286" xr:uid="{00000000-0005-0000-0000-0000C5740000}"/>
    <cellStyle name="Normal 53 2 2 3 2 2 2 3 3 2" xfId="31855" xr:uid="{00000000-0005-0000-0000-0000C6740000}"/>
    <cellStyle name="Normal 53 2 2 3 2 2 2 3 4" xfId="20062" xr:uid="{00000000-0005-0000-0000-0000C7740000}"/>
    <cellStyle name="Normal 53 2 2 3 2 2 2 3 5" xfId="25967" xr:uid="{00000000-0005-0000-0000-0000C8740000}"/>
    <cellStyle name="Normal 53 2 2 3 2 2 2 4" xfId="3134" xr:uid="{00000000-0005-0000-0000-0000C9740000}"/>
    <cellStyle name="Normal 53 2 2 3 2 2 2 4 2" xfId="14910" xr:uid="{00000000-0005-0000-0000-0000CA740000}"/>
    <cellStyle name="Normal 53 2 2 3 2 2 2 4 2 2" xfId="38479" xr:uid="{00000000-0005-0000-0000-0000CB740000}"/>
    <cellStyle name="Normal 53 2 2 3 2 2 2 4 3" xfId="9022" xr:uid="{00000000-0005-0000-0000-0000CC740000}"/>
    <cellStyle name="Normal 53 2 2 3 2 2 2 4 3 2" xfId="32591" xr:uid="{00000000-0005-0000-0000-0000CD740000}"/>
    <cellStyle name="Normal 53 2 2 3 2 2 2 4 4" xfId="20798" xr:uid="{00000000-0005-0000-0000-0000CE740000}"/>
    <cellStyle name="Normal 53 2 2 3 2 2 2 4 5" xfId="26703" xr:uid="{00000000-0005-0000-0000-0000CF740000}"/>
    <cellStyle name="Normal 53 2 2 3 2 2 2 5" xfId="3870" xr:uid="{00000000-0005-0000-0000-0000D0740000}"/>
    <cellStyle name="Normal 53 2 2 3 2 2 2 5 2" xfId="15646" xr:uid="{00000000-0005-0000-0000-0000D1740000}"/>
    <cellStyle name="Normal 53 2 2 3 2 2 2 5 2 2" xfId="39215" xr:uid="{00000000-0005-0000-0000-0000D2740000}"/>
    <cellStyle name="Normal 53 2 2 3 2 2 2 5 3" xfId="9758" xr:uid="{00000000-0005-0000-0000-0000D3740000}"/>
    <cellStyle name="Normal 53 2 2 3 2 2 2 5 3 2" xfId="33327" xr:uid="{00000000-0005-0000-0000-0000D4740000}"/>
    <cellStyle name="Normal 53 2 2 3 2 2 2 5 4" xfId="21534" xr:uid="{00000000-0005-0000-0000-0000D5740000}"/>
    <cellStyle name="Normal 53 2 2 3 2 2 2 5 5" xfId="27439" xr:uid="{00000000-0005-0000-0000-0000D6740000}"/>
    <cellStyle name="Normal 53 2 2 3 2 2 2 6" xfId="4606" xr:uid="{00000000-0005-0000-0000-0000D7740000}"/>
    <cellStyle name="Normal 53 2 2 3 2 2 2 6 2" xfId="16382" xr:uid="{00000000-0005-0000-0000-0000D8740000}"/>
    <cellStyle name="Normal 53 2 2 3 2 2 2 6 2 2" xfId="39951" xr:uid="{00000000-0005-0000-0000-0000D9740000}"/>
    <cellStyle name="Normal 53 2 2 3 2 2 2 6 3" xfId="10494" xr:uid="{00000000-0005-0000-0000-0000DA740000}"/>
    <cellStyle name="Normal 53 2 2 3 2 2 2 6 3 2" xfId="34063" xr:uid="{00000000-0005-0000-0000-0000DB740000}"/>
    <cellStyle name="Normal 53 2 2 3 2 2 2 6 4" xfId="22270" xr:uid="{00000000-0005-0000-0000-0000DC740000}"/>
    <cellStyle name="Normal 53 2 2 3 2 2 2 6 5" xfId="28175" xr:uid="{00000000-0005-0000-0000-0000DD740000}"/>
    <cellStyle name="Normal 53 2 2 3 2 2 2 7" xfId="5342" xr:uid="{00000000-0005-0000-0000-0000DE740000}"/>
    <cellStyle name="Normal 53 2 2 3 2 2 2 7 2" xfId="17118" xr:uid="{00000000-0005-0000-0000-0000DF740000}"/>
    <cellStyle name="Normal 53 2 2 3 2 2 2 7 2 2" xfId="40687" xr:uid="{00000000-0005-0000-0000-0000E0740000}"/>
    <cellStyle name="Normal 53 2 2 3 2 2 2 7 3" xfId="11230" xr:uid="{00000000-0005-0000-0000-0000E1740000}"/>
    <cellStyle name="Normal 53 2 2 3 2 2 2 7 3 2" xfId="34799" xr:uid="{00000000-0005-0000-0000-0000E2740000}"/>
    <cellStyle name="Normal 53 2 2 3 2 2 2 7 4" xfId="23006" xr:uid="{00000000-0005-0000-0000-0000E3740000}"/>
    <cellStyle name="Normal 53 2 2 3 2 2 2 7 5" xfId="28911" xr:uid="{00000000-0005-0000-0000-0000E4740000}"/>
    <cellStyle name="Normal 53 2 2 3 2 2 2 8" xfId="6078" xr:uid="{00000000-0005-0000-0000-0000E5740000}"/>
    <cellStyle name="Normal 53 2 2 3 2 2 2 8 2" xfId="17854" xr:uid="{00000000-0005-0000-0000-0000E6740000}"/>
    <cellStyle name="Normal 53 2 2 3 2 2 2 8 2 2" xfId="41423" xr:uid="{00000000-0005-0000-0000-0000E7740000}"/>
    <cellStyle name="Normal 53 2 2 3 2 2 2 8 3" xfId="11966" xr:uid="{00000000-0005-0000-0000-0000E8740000}"/>
    <cellStyle name="Normal 53 2 2 3 2 2 2 8 3 2" xfId="35535" xr:uid="{00000000-0005-0000-0000-0000E9740000}"/>
    <cellStyle name="Normal 53 2 2 3 2 2 2 8 4" xfId="23742" xr:uid="{00000000-0005-0000-0000-0000EA740000}"/>
    <cellStyle name="Normal 53 2 2 3 2 2 2 8 5" xfId="29647" xr:uid="{00000000-0005-0000-0000-0000EB740000}"/>
    <cellStyle name="Normal 53 2 2 3 2 2 2 9" xfId="12702" xr:uid="{00000000-0005-0000-0000-0000EC740000}"/>
    <cellStyle name="Normal 53 2 2 3 2 2 2 9 2" xfId="36271" xr:uid="{00000000-0005-0000-0000-0000ED740000}"/>
    <cellStyle name="Normal 53 2 2 3 2 2 3" xfId="1218" xr:uid="{00000000-0005-0000-0000-0000EE740000}"/>
    <cellStyle name="Normal 53 2 2 3 2 2 3 2" xfId="12996" xr:uid="{00000000-0005-0000-0000-0000EF740000}"/>
    <cellStyle name="Normal 53 2 2 3 2 2 3 2 2" xfId="36565" xr:uid="{00000000-0005-0000-0000-0000F0740000}"/>
    <cellStyle name="Normal 53 2 2 3 2 2 3 3" xfId="7108" xr:uid="{00000000-0005-0000-0000-0000F1740000}"/>
    <cellStyle name="Normal 53 2 2 3 2 2 3 3 2" xfId="30677" xr:uid="{00000000-0005-0000-0000-0000F2740000}"/>
    <cellStyle name="Normal 53 2 2 3 2 2 3 4" xfId="18884" xr:uid="{00000000-0005-0000-0000-0000F3740000}"/>
    <cellStyle name="Normal 53 2 2 3 2 2 3 5" xfId="24789" xr:uid="{00000000-0005-0000-0000-0000F4740000}"/>
    <cellStyle name="Normal 53 2 2 3 2 2 4" xfId="1956" xr:uid="{00000000-0005-0000-0000-0000F5740000}"/>
    <cellStyle name="Normal 53 2 2 3 2 2 4 2" xfId="13732" xr:uid="{00000000-0005-0000-0000-0000F6740000}"/>
    <cellStyle name="Normal 53 2 2 3 2 2 4 2 2" xfId="37301" xr:uid="{00000000-0005-0000-0000-0000F7740000}"/>
    <cellStyle name="Normal 53 2 2 3 2 2 4 3" xfId="7844" xr:uid="{00000000-0005-0000-0000-0000F8740000}"/>
    <cellStyle name="Normal 53 2 2 3 2 2 4 3 2" xfId="31413" xr:uid="{00000000-0005-0000-0000-0000F9740000}"/>
    <cellStyle name="Normal 53 2 2 3 2 2 4 4" xfId="19620" xr:uid="{00000000-0005-0000-0000-0000FA740000}"/>
    <cellStyle name="Normal 53 2 2 3 2 2 4 5" xfId="25525" xr:uid="{00000000-0005-0000-0000-0000FB740000}"/>
    <cellStyle name="Normal 53 2 2 3 2 2 5" xfId="2692" xr:uid="{00000000-0005-0000-0000-0000FC740000}"/>
    <cellStyle name="Normal 53 2 2 3 2 2 5 2" xfId="14468" xr:uid="{00000000-0005-0000-0000-0000FD740000}"/>
    <cellStyle name="Normal 53 2 2 3 2 2 5 2 2" xfId="38037" xr:uid="{00000000-0005-0000-0000-0000FE740000}"/>
    <cellStyle name="Normal 53 2 2 3 2 2 5 3" xfId="8580" xr:uid="{00000000-0005-0000-0000-0000FF740000}"/>
    <cellStyle name="Normal 53 2 2 3 2 2 5 3 2" xfId="32149" xr:uid="{00000000-0005-0000-0000-000000750000}"/>
    <cellStyle name="Normal 53 2 2 3 2 2 5 4" xfId="20356" xr:uid="{00000000-0005-0000-0000-000001750000}"/>
    <cellStyle name="Normal 53 2 2 3 2 2 5 5" xfId="26261" xr:uid="{00000000-0005-0000-0000-000002750000}"/>
    <cellStyle name="Normal 53 2 2 3 2 2 6" xfId="3428" xr:uid="{00000000-0005-0000-0000-000003750000}"/>
    <cellStyle name="Normal 53 2 2 3 2 2 6 2" xfId="15204" xr:uid="{00000000-0005-0000-0000-000004750000}"/>
    <cellStyle name="Normal 53 2 2 3 2 2 6 2 2" xfId="38773" xr:uid="{00000000-0005-0000-0000-000005750000}"/>
    <cellStyle name="Normal 53 2 2 3 2 2 6 3" xfId="9316" xr:uid="{00000000-0005-0000-0000-000006750000}"/>
    <cellStyle name="Normal 53 2 2 3 2 2 6 3 2" xfId="32885" xr:uid="{00000000-0005-0000-0000-000007750000}"/>
    <cellStyle name="Normal 53 2 2 3 2 2 6 4" xfId="21092" xr:uid="{00000000-0005-0000-0000-000008750000}"/>
    <cellStyle name="Normal 53 2 2 3 2 2 6 5" xfId="26997" xr:uid="{00000000-0005-0000-0000-000009750000}"/>
    <cellStyle name="Normal 53 2 2 3 2 2 7" xfId="4164" xr:uid="{00000000-0005-0000-0000-00000A750000}"/>
    <cellStyle name="Normal 53 2 2 3 2 2 7 2" xfId="15940" xr:uid="{00000000-0005-0000-0000-00000B750000}"/>
    <cellStyle name="Normal 53 2 2 3 2 2 7 2 2" xfId="39509" xr:uid="{00000000-0005-0000-0000-00000C750000}"/>
    <cellStyle name="Normal 53 2 2 3 2 2 7 3" xfId="10052" xr:uid="{00000000-0005-0000-0000-00000D750000}"/>
    <cellStyle name="Normal 53 2 2 3 2 2 7 3 2" xfId="33621" xr:uid="{00000000-0005-0000-0000-00000E750000}"/>
    <cellStyle name="Normal 53 2 2 3 2 2 7 4" xfId="21828" xr:uid="{00000000-0005-0000-0000-00000F750000}"/>
    <cellStyle name="Normal 53 2 2 3 2 2 7 5" xfId="27733" xr:uid="{00000000-0005-0000-0000-000010750000}"/>
    <cellStyle name="Normal 53 2 2 3 2 2 8" xfId="4900" xr:uid="{00000000-0005-0000-0000-000011750000}"/>
    <cellStyle name="Normal 53 2 2 3 2 2 8 2" xfId="16676" xr:uid="{00000000-0005-0000-0000-000012750000}"/>
    <cellStyle name="Normal 53 2 2 3 2 2 8 2 2" xfId="40245" xr:uid="{00000000-0005-0000-0000-000013750000}"/>
    <cellStyle name="Normal 53 2 2 3 2 2 8 3" xfId="10788" xr:uid="{00000000-0005-0000-0000-000014750000}"/>
    <cellStyle name="Normal 53 2 2 3 2 2 8 3 2" xfId="34357" xr:uid="{00000000-0005-0000-0000-000015750000}"/>
    <cellStyle name="Normal 53 2 2 3 2 2 8 4" xfId="22564" xr:uid="{00000000-0005-0000-0000-000016750000}"/>
    <cellStyle name="Normal 53 2 2 3 2 2 8 5" xfId="28469" xr:uid="{00000000-0005-0000-0000-000017750000}"/>
    <cellStyle name="Normal 53 2 2 3 2 2 9" xfId="5636" xr:uid="{00000000-0005-0000-0000-000018750000}"/>
    <cellStyle name="Normal 53 2 2 3 2 2 9 2" xfId="17412" xr:uid="{00000000-0005-0000-0000-000019750000}"/>
    <cellStyle name="Normal 53 2 2 3 2 2 9 2 2" xfId="40981" xr:uid="{00000000-0005-0000-0000-00001A750000}"/>
    <cellStyle name="Normal 53 2 2 3 2 2 9 3" xfId="11524" xr:uid="{00000000-0005-0000-0000-00001B750000}"/>
    <cellStyle name="Normal 53 2 2 3 2 2 9 3 2" xfId="35093" xr:uid="{00000000-0005-0000-0000-00001C750000}"/>
    <cellStyle name="Normal 53 2 2 3 2 2 9 4" xfId="23300" xr:uid="{00000000-0005-0000-0000-00001D750000}"/>
    <cellStyle name="Normal 53 2 2 3 2 2 9 5" xfId="29205" xr:uid="{00000000-0005-0000-0000-00001E750000}"/>
    <cellStyle name="Normal 53 2 2 3 2 3" xfId="775" xr:uid="{00000000-0005-0000-0000-00001F750000}"/>
    <cellStyle name="Normal 53 2 2 3 2 3 10" xfId="6689" xr:uid="{00000000-0005-0000-0000-000020750000}"/>
    <cellStyle name="Normal 53 2 2 3 2 3 10 2" xfId="30258" xr:uid="{00000000-0005-0000-0000-000021750000}"/>
    <cellStyle name="Normal 53 2 2 3 2 3 11" xfId="18465" xr:uid="{00000000-0005-0000-0000-000022750000}"/>
    <cellStyle name="Normal 53 2 2 3 2 3 12" xfId="24370" xr:uid="{00000000-0005-0000-0000-000023750000}"/>
    <cellStyle name="Normal 53 2 2 3 2 3 13" xfId="42034" xr:uid="{00000000-0005-0000-0000-000024750000}"/>
    <cellStyle name="Normal 53 2 2 3 2 3 2" xfId="1536" xr:uid="{00000000-0005-0000-0000-000025750000}"/>
    <cellStyle name="Normal 53 2 2 3 2 3 2 2" xfId="13313" xr:uid="{00000000-0005-0000-0000-000026750000}"/>
    <cellStyle name="Normal 53 2 2 3 2 3 2 2 2" xfId="36882" xr:uid="{00000000-0005-0000-0000-000027750000}"/>
    <cellStyle name="Normal 53 2 2 3 2 3 2 3" xfId="7425" xr:uid="{00000000-0005-0000-0000-000028750000}"/>
    <cellStyle name="Normal 53 2 2 3 2 3 2 3 2" xfId="30994" xr:uid="{00000000-0005-0000-0000-000029750000}"/>
    <cellStyle name="Normal 53 2 2 3 2 3 2 4" xfId="19201" xr:uid="{00000000-0005-0000-0000-00002A750000}"/>
    <cellStyle name="Normal 53 2 2 3 2 3 2 5" xfId="25106" xr:uid="{00000000-0005-0000-0000-00002B750000}"/>
    <cellStyle name="Normal 53 2 2 3 2 3 3" xfId="2273" xr:uid="{00000000-0005-0000-0000-00002C750000}"/>
    <cellStyle name="Normal 53 2 2 3 2 3 3 2" xfId="14049" xr:uid="{00000000-0005-0000-0000-00002D750000}"/>
    <cellStyle name="Normal 53 2 2 3 2 3 3 2 2" xfId="37618" xr:uid="{00000000-0005-0000-0000-00002E750000}"/>
    <cellStyle name="Normal 53 2 2 3 2 3 3 3" xfId="8161" xr:uid="{00000000-0005-0000-0000-00002F750000}"/>
    <cellStyle name="Normal 53 2 2 3 2 3 3 3 2" xfId="31730" xr:uid="{00000000-0005-0000-0000-000030750000}"/>
    <cellStyle name="Normal 53 2 2 3 2 3 3 4" xfId="19937" xr:uid="{00000000-0005-0000-0000-000031750000}"/>
    <cellStyle name="Normal 53 2 2 3 2 3 3 5" xfId="25842" xr:uid="{00000000-0005-0000-0000-000032750000}"/>
    <cellStyle name="Normal 53 2 2 3 2 3 4" xfId="3009" xr:uid="{00000000-0005-0000-0000-000033750000}"/>
    <cellStyle name="Normal 53 2 2 3 2 3 4 2" xfId="14785" xr:uid="{00000000-0005-0000-0000-000034750000}"/>
    <cellStyle name="Normal 53 2 2 3 2 3 4 2 2" xfId="38354" xr:uid="{00000000-0005-0000-0000-000035750000}"/>
    <cellStyle name="Normal 53 2 2 3 2 3 4 3" xfId="8897" xr:uid="{00000000-0005-0000-0000-000036750000}"/>
    <cellStyle name="Normal 53 2 2 3 2 3 4 3 2" xfId="32466" xr:uid="{00000000-0005-0000-0000-000037750000}"/>
    <cellStyle name="Normal 53 2 2 3 2 3 4 4" xfId="20673" xr:uid="{00000000-0005-0000-0000-000038750000}"/>
    <cellStyle name="Normal 53 2 2 3 2 3 4 5" xfId="26578" xr:uid="{00000000-0005-0000-0000-000039750000}"/>
    <cellStyle name="Normal 53 2 2 3 2 3 5" xfId="3745" xr:uid="{00000000-0005-0000-0000-00003A750000}"/>
    <cellStyle name="Normal 53 2 2 3 2 3 5 2" xfId="15521" xr:uid="{00000000-0005-0000-0000-00003B750000}"/>
    <cellStyle name="Normal 53 2 2 3 2 3 5 2 2" xfId="39090" xr:uid="{00000000-0005-0000-0000-00003C750000}"/>
    <cellStyle name="Normal 53 2 2 3 2 3 5 3" xfId="9633" xr:uid="{00000000-0005-0000-0000-00003D750000}"/>
    <cellStyle name="Normal 53 2 2 3 2 3 5 3 2" xfId="33202" xr:uid="{00000000-0005-0000-0000-00003E750000}"/>
    <cellStyle name="Normal 53 2 2 3 2 3 5 4" xfId="21409" xr:uid="{00000000-0005-0000-0000-00003F750000}"/>
    <cellStyle name="Normal 53 2 2 3 2 3 5 5" xfId="27314" xr:uid="{00000000-0005-0000-0000-000040750000}"/>
    <cellStyle name="Normal 53 2 2 3 2 3 6" xfId="4481" xr:uid="{00000000-0005-0000-0000-000041750000}"/>
    <cellStyle name="Normal 53 2 2 3 2 3 6 2" xfId="16257" xr:uid="{00000000-0005-0000-0000-000042750000}"/>
    <cellStyle name="Normal 53 2 2 3 2 3 6 2 2" xfId="39826" xr:uid="{00000000-0005-0000-0000-000043750000}"/>
    <cellStyle name="Normal 53 2 2 3 2 3 6 3" xfId="10369" xr:uid="{00000000-0005-0000-0000-000044750000}"/>
    <cellStyle name="Normal 53 2 2 3 2 3 6 3 2" xfId="33938" xr:uid="{00000000-0005-0000-0000-000045750000}"/>
    <cellStyle name="Normal 53 2 2 3 2 3 6 4" xfId="22145" xr:uid="{00000000-0005-0000-0000-000046750000}"/>
    <cellStyle name="Normal 53 2 2 3 2 3 6 5" xfId="28050" xr:uid="{00000000-0005-0000-0000-000047750000}"/>
    <cellStyle name="Normal 53 2 2 3 2 3 7" xfId="5217" xr:uid="{00000000-0005-0000-0000-000048750000}"/>
    <cellStyle name="Normal 53 2 2 3 2 3 7 2" xfId="16993" xr:uid="{00000000-0005-0000-0000-000049750000}"/>
    <cellStyle name="Normal 53 2 2 3 2 3 7 2 2" xfId="40562" xr:uid="{00000000-0005-0000-0000-00004A750000}"/>
    <cellStyle name="Normal 53 2 2 3 2 3 7 3" xfId="11105" xr:uid="{00000000-0005-0000-0000-00004B750000}"/>
    <cellStyle name="Normal 53 2 2 3 2 3 7 3 2" xfId="34674" xr:uid="{00000000-0005-0000-0000-00004C750000}"/>
    <cellStyle name="Normal 53 2 2 3 2 3 7 4" xfId="22881" xr:uid="{00000000-0005-0000-0000-00004D750000}"/>
    <cellStyle name="Normal 53 2 2 3 2 3 7 5" xfId="28786" xr:uid="{00000000-0005-0000-0000-00004E750000}"/>
    <cellStyle name="Normal 53 2 2 3 2 3 8" xfId="5953" xr:uid="{00000000-0005-0000-0000-00004F750000}"/>
    <cellStyle name="Normal 53 2 2 3 2 3 8 2" xfId="17729" xr:uid="{00000000-0005-0000-0000-000050750000}"/>
    <cellStyle name="Normal 53 2 2 3 2 3 8 2 2" xfId="41298" xr:uid="{00000000-0005-0000-0000-000051750000}"/>
    <cellStyle name="Normal 53 2 2 3 2 3 8 3" xfId="11841" xr:uid="{00000000-0005-0000-0000-000052750000}"/>
    <cellStyle name="Normal 53 2 2 3 2 3 8 3 2" xfId="35410" xr:uid="{00000000-0005-0000-0000-000053750000}"/>
    <cellStyle name="Normal 53 2 2 3 2 3 8 4" xfId="23617" xr:uid="{00000000-0005-0000-0000-000054750000}"/>
    <cellStyle name="Normal 53 2 2 3 2 3 8 5" xfId="29522" xr:uid="{00000000-0005-0000-0000-000055750000}"/>
    <cellStyle name="Normal 53 2 2 3 2 3 9" xfId="12577" xr:uid="{00000000-0005-0000-0000-000056750000}"/>
    <cellStyle name="Normal 53 2 2 3 2 3 9 2" xfId="36146" xr:uid="{00000000-0005-0000-0000-000057750000}"/>
    <cellStyle name="Normal 53 2 2 3 2 4" xfId="607" xr:uid="{00000000-0005-0000-0000-000058750000}"/>
    <cellStyle name="Normal 53 2 2 3 2 4 10" xfId="6521" xr:uid="{00000000-0005-0000-0000-000059750000}"/>
    <cellStyle name="Normal 53 2 2 3 2 4 10 2" xfId="30090" xr:uid="{00000000-0005-0000-0000-00005A750000}"/>
    <cellStyle name="Normal 53 2 2 3 2 4 11" xfId="18297" xr:uid="{00000000-0005-0000-0000-00005B750000}"/>
    <cellStyle name="Normal 53 2 2 3 2 4 12" xfId="24202" xr:uid="{00000000-0005-0000-0000-00005C750000}"/>
    <cellStyle name="Normal 53 2 2 3 2 4 13" xfId="41866" xr:uid="{00000000-0005-0000-0000-00005D750000}"/>
    <cellStyle name="Normal 53 2 2 3 2 4 2" xfId="1368" xr:uid="{00000000-0005-0000-0000-00005E750000}"/>
    <cellStyle name="Normal 53 2 2 3 2 4 2 2" xfId="13145" xr:uid="{00000000-0005-0000-0000-00005F750000}"/>
    <cellStyle name="Normal 53 2 2 3 2 4 2 2 2" xfId="36714" xr:uid="{00000000-0005-0000-0000-000060750000}"/>
    <cellStyle name="Normal 53 2 2 3 2 4 2 3" xfId="7257" xr:uid="{00000000-0005-0000-0000-000061750000}"/>
    <cellStyle name="Normal 53 2 2 3 2 4 2 3 2" xfId="30826" xr:uid="{00000000-0005-0000-0000-000062750000}"/>
    <cellStyle name="Normal 53 2 2 3 2 4 2 4" xfId="19033" xr:uid="{00000000-0005-0000-0000-000063750000}"/>
    <cellStyle name="Normal 53 2 2 3 2 4 2 5" xfId="24938" xr:uid="{00000000-0005-0000-0000-000064750000}"/>
    <cellStyle name="Normal 53 2 2 3 2 4 3" xfId="2105" xr:uid="{00000000-0005-0000-0000-000065750000}"/>
    <cellStyle name="Normal 53 2 2 3 2 4 3 2" xfId="13881" xr:uid="{00000000-0005-0000-0000-000066750000}"/>
    <cellStyle name="Normal 53 2 2 3 2 4 3 2 2" xfId="37450" xr:uid="{00000000-0005-0000-0000-000067750000}"/>
    <cellStyle name="Normal 53 2 2 3 2 4 3 3" xfId="7993" xr:uid="{00000000-0005-0000-0000-000068750000}"/>
    <cellStyle name="Normal 53 2 2 3 2 4 3 3 2" xfId="31562" xr:uid="{00000000-0005-0000-0000-000069750000}"/>
    <cellStyle name="Normal 53 2 2 3 2 4 3 4" xfId="19769" xr:uid="{00000000-0005-0000-0000-00006A750000}"/>
    <cellStyle name="Normal 53 2 2 3 2 4 3 5" xfId="25674" xr:uid="{00000000-0005-0000-0000-00006B750000}"/>
    <cellStyle name="Normal 53 2 2 3 2 4 4" xfId="2841" xr:uid="{00000000-0005-0000-0000-00006C750000}"/>
    <cellStyle name="Normal 53 2 2 3 2 4 4 2" xfId="14617" xr:uid="{00000000-0005-0000-0000-00006D750000}"/>
    <cellStyle name="Normal 53 2 2 3 2 4 4 2 2" xfId="38186" xr:uid="{00000000-0005-0000-0000-00006E750000}"/>
    <cellStyle name="Normal 53 2 2 3 2 4 4 3" xfId="8729" xr:uid="{00000000-0005-0000-0000-00006F750000}"/>
    <cellStyle name="Normal 53 2 2 3 2 4 4 3 2" xfId="32298" xr:uid="{00000000-0005-0000-0000-000070750000}"/>
    <cellStyle name="Normal 53 2 2 3 2 4 4 4" xfId="20505" xr:uid="{00000000-0005-0000-0000-000071750000}"/>
    <cellStyle name="Normal 53 2 2 3 2 4 4 5" xfId="26410" xr:uid="{00000000-0005-0000-0000-000072750000}"/>
    <cellStyle name="Normal 53 2 2 3 2 4 5" xfId="3577" xr:uid="{00000000-0005-0000-0000-000073750000}"/>
    <cellStyle name="Normal 53 2 2 3 2 4 5 2" xfId="15353" xr:uid="{00000000-0005-0000-0000-000074750000}"/>
    <cellStyle name="Normal 53 2 2 3 2 4 5 2 2" xfId="38922" xr:uid="{00000000-0005-0000-0000-000075750000}"/>
    <cellStyle name="Normal 53 2 2 3 2 4 5 3" xfId="9465" xr:uid="{00000000-0005-0000-0000-000076750000}"/>
    <cellStyle name="Normal 53 2 2 3 2 4 5 3 2" xfId="33034" xr:uid="{00000000-0005-0000-0000-000077750000}"/>
    <cellStyle name="Normal 53 2 2 3 2 4 5 4" xfId="21241" xr:uid="{00000000-0005-0000-0000-000078750000}"/>
    <cellStyle name="Normal 53 2 2 3 2 4 5 5" xfId="27146" xr:uid="{00000000-0005-0000-0000-000079750000}"/>
    <cellStyle name="Normal 53 2 2 3 2 4 6" xfId="4313" xr:uid="{00000000-0005-0000-0000-00007A750000}"/>
    <cellStyle name="Normal 53 2 2 3 2 4 6 2" xfId="16089" xr:uid="{00000000-0005-0000-0000-00007B750000}"/>
    <cellStyle name="Normal 53 2 2 3 2 4 6 2 2" xfId="39658" xr:uid="{00000000-0005-0000-0000-00007C750000}"/>
    <cellStyle name="Normal 53 2 2 3 2 4 6 3" xfId="10201" xr:uid="{00000000-0005-0000-0000-00007D750000}"/>
    <cellStyle name="Normal 53 2 2 3 2 4 6 3 2" xfId="33770" xr:uid="{00000000-0005-0000-0000-00007E750000}"/>
    <cellStyle name="Normal 53 2 2 3 2 4 6 4" xfId="21977" xr:uid="{00000000-0005-0000-0000-00007F750000}"/>
    <cellStyle name="Normal 53 2 2 3 2 4 6 5" xfId="27882" xr:uid="{00000000-0005-0000-0000-000080750000}"/>
    <cellStyle name="Normal 53 2 2 3 2 4 7" xfId="5049" xr:uid="{00000000-0005-0000-0000-000081750000}"/>
    <cellStyle name="Normal 53 2 2 3 2 4 7 2" xfId="16825" xr:uid="{00000000-0005-0000-0000-000082750000}"/>
    <cellStyle name="Normal 53 2 2 3 2 4 7 2 2" xfId="40394" xr:uid="{00000000-0005-0000-0000-000083750000}"/>
    <cellStyle name="Normal 53 2 2 3 2 4 7 3" xfId="10937" xr:uid="{00000000-0005-0000-0000-000084750000}"/>
    <cellStyle name="Normal 53 2 2 3 2 4 7 3 2" xfId="34506" xr:uid="{00000000-0005-0000-0000-000085750000}"/>
    <cellStyle name="Normal 53 2 2 3 2 4 7 4" xfId="22713" xr:uid="{00000000-0005-0000-0000-000086750000}"/>
    <cellStyle name="Normal 53 2 2 3 2 4 7 5" xfId="28618" xr:uid="{00000000-0005-0000-0000-000087750000}"/>
    <cellStyle name="Normal 53 2 2 3 2 4 8" xfId="5785" xr:uid="{00000000-0005-0000-0000-000088750000}"/>
    <cellStyle name="Normal 53 2 2 3 2 4 8 2" xfId="17561" xr:uid="{00000000-0005-0000-0000-000089750000}"/>
    <cellStyle name="Normal 53 2 2 3 2 4 8 2 2" xfId="41130" xr:uid="{00000000-0005-0000-0000-00008A750000}"/>
    <cellStyle name="Normal 53 2 2 3 2 4 8 3" xfId="11673" xr:uid="{00000000-0005-0000-0000-00008B750000}"/>
    <cellStyle name="Normal 53 2 2 3 2 4 8 3 2" xfId="35242" xr:uid="{00000000-0005-0000-0000-00008C750000}"/>
    <cellStyle name="Normal 53 2 2 3 2 4 8 4" xfId="23449" xr:uid="{00000000-0005-0000-0000-00008D750000}"/>
    <cellStyle name="Normal 53 2 2 3 2 4 8 5" xfId="29354" xr:uid="{00000000-0005-0000-0000-00008E750000}"/>
    <cellStyle name="Normal 53 2 2 3 2 4 9" xfId="12409" xr:uid="{00000000-0005-0000-0000-00008F750000}"/>
    <cellStyle name="Normal 53 2 2 3 2 4 9 2" xfId="35978" xr:uid="{00000000-0005-0000-0000-000090750000}"/>
    <cellStyle name="Normal 53 2 2 3 2 5" xfId="1092" xr:uid="{00000000-0005-0000-0000-000091750000}"/>
    <cellStyle name="Normal 53 2 2 3 2 5 2" xfId="12871" xr:uid="{00000000-0005-0000-0000-000092750000}"/>
    <cellStyle name="Normal 53 2 2 3 2 5 2 2" xfId="36440" xr:uid="{00000000-0005-0000-0000-000093750000}"/>
    <cellStyle name="Normal 53 2 2 3 2 5 3" xfId="6983" xr:uid="{00000000-0005-0000-0000-000094750000}"/>
    <cellStyle name="Normal 53 2 2 3 2 5 3 2" xfId="30552" xr:uid="{00000000-0005-0000-0000-000095750000}"/>
    <cellStyle name="Normal 53 2 2 3 2 5 4" xfId="18759" xr:uid="{00000000-0005-0000-0000-000096750000}"/>
    <cellStyle name="Normal 53 2 2 3 2 5 5" xfId="24664" xr:uid="{00000000-0005-0000-0000-000097750000}"/>
    <cellStyle name="Normal 53 2 2 3 2 6" xfId="1831" xr:uid="{00000000-0005-0000-0000-000098750000}"/>
    <cellStyle name="Normal 53 2 2 3 2 6 2" xfId="13607" xr:uid="{00000000-0005-0000-0000-000099750000}"/>
    <cellStyle name="Normal 53 2 2 3 2 6 2 2" xfId="37176" xr:uid="{00000000-0005-0000-0000-00009A750000}"/>
    <cellStyle name="Normal 53 2 2 3 2 6 3" xfId="7719" xr:uid="{00000000-0005-0000-0000-00009B750000}"/>
    <cellStyle name="Normal 53 2 2 3 2 6 3 2" xfId="31288" xr:uid="{00000000-0005-0000-0000-00009C750000}"/>
    <cellStyle name="Normal 53 2 2 3 2 6 4" xfId="19495" xr:uid="{00000000-0005-0000-0000-00009D750000}"/>
    <cellStyle name="Normal 53 2 2 3 2 6 5" xfId="25400" xr:uid="{00000000-0005-0000-0000-00009E750000}"/>
    <cellStyle name="Normal 53 2 2 3 2 7" xfId="2567" xr:uid="{00000000-0005-0000-0000-00009F750000}"/>
    <cellStyle name="Normal 53 2 2 3 2 7 2" xfId="14343" xr:uid="{00000000-0005-0000-0000-0000A0750000}"/>
    <cellStyle name="Normal 53 2 2 3 2 7 2 2" xfId="37912" xr:uid="{00000000-0005-0000-0000-0000A1750000}"/>
    <cellStyle name="Normal 53 2 2 3 2 7 3" xfId="8455" xr:uid="{00000000-0005-0000-0000-0000A2750000}"/>
    <cellStyle name="Normal 53 2 2 3 2 7 3 2" xfId="32024" xr:uid="{00000000-0005-0000-0000-0000A3750000}"/>
    <cellStyle name="Normal 53 2 2 3 2 7 4" xfId="20231" xr:uid="{00000000-0005-0000-0000-0000A4750000}"/>
    <cellStyle name="Normal 53 2 2 3 2 7 5" xfId="26136" xr:uid="{00000000-0005-0000-0000-0000A5750000}"/>
    <cellStyle name="Normal 53 2 2 3 2 8" xfId="3303" xr:uid="{00000000-0005-0000-0000-0000A6750000}"/>
    <cellStyle name="Normal 53 2 2 3 2 8 2" xfId="15079" xr:uid="{00000000-0005-0000-0000-0000A7750000}"/>
    <cellStyle name="Normal 53 2 2 3 2 8 2 2" xfId="38648" xr:uid="{00000000-0005-0000-0000-0000A8750000}"/>
    <cellStyle name="Normal 53 2 2 3 2 8 3" xfId="9191" xr:uid="{00000000-0005-0000-0000-0000A9750000}"/>
    <cellStyle name="Normal 53 2 2 3 2 8 3 2" xfId="32760" xr:uid="{00000000-0005-0000-0000-0000AA750000}"/>
    <cellStyle name="Normal 53 2 2 3 2 8 4" xfId="20967" xr:uid="{00000000-0005-0000-0000-0000AB750000}"/>
    <cellStyle name="Normal 53 2 2 3 2 8 5" xfId="26872" xr:uid="{00000000-0005-0000-0000-0000AC750000}"/>
    <cellStyle name="Normal 53 2 2 3 2 9" xfId="4039" xr:uid="{00000000-0005-0000-0000-0000AD750000}"/>
    <cellStyle name="Normal 53 2 2 3 2 9 2" xfId="15815" xr:uid="{00000000-0005-0000-0000-0000AE750000}"/>
    <cellStyle name="Normal 53 2 2 3 2 9 2 2" xfId="39384" xr:uid="{00000000-0005-0000-0000-0000AF750000}"/>
    <cellStyle name="Normal 53 2 2 3 2 9 3" xfId="9927" xr:uid="{00000000-0005-0000-0000-0000B0750000}"/>
    <cellStyle name="Normal 53 2 2 3 2 9 3 2" xfId="33496" xr:uid="{00000000-0005-0000-0000-0000B1750000}"/>
    <cellStyle name="Normal 53 2 2 3 2 9 4" xfId="21703" xr:uid="{00000000-0005-0000-0000-0000B2750000}"/>
    <cellStyle name="Normal 53 2 2 3 2 9 5" xfId="27608" xr:uid="{00000000-0005-0000-0000-0000B3750000}"/>
    <cellStyle name="Normal 53 2 2 3 3" xfId="271" xr:uid="{00000000-0005-0000-0000-0000B4750000}"/>
    <cellStyle name="Normal 53 2 2 3 3 10" xfId="4727" xr:uid="{00000000-0005-0000-0000-0000B5750000}"/>
    <cellStyle name="Normal 53 2 2 3 3 10 2" xfId="16503" xr:uid="{00000000-0005-0000-0000-0000B6750000}"/>
    <cellStyle name="Normal 53 2 2 3 3 10 2 2" xfId="40072" xr:uid="{00000000-0005-0000-0000-0000B7750000}"/>
    <cellStyle name="Normal 53 2 2 3 3 10 3" xfId="10615" xr:uid="{00000000-0005-0000-0000-0000B8750000}"/>
    <cellStyle name="Normal 53 2 2 3 3 10 3 2" xfId="34184" xr:uid="{00000000-0005-0000-0000-0000B9750000}"/>
    <cellStyle name="Normal 53 2 2 3 3 10 4" xfId="22391" xr:uid="{00000000-0005-0000-0000-0000BA750000}"/>
    <cellStyle name="Normal 53 2 2 3 3 10 5" xfId="28296" xr:uid="{00000000-0005-0000-0000-0000BB750000}"/>
    <cellStyle name="Normal 53 2 2 3 3 11" xfId="5463" xr:uid="{00000000-0005-0000-0000-0000BC750000}"/>
    <cellStyle name="Normal 53 2 2 3 3 11 2" xfId="17239" xr:uid="{00000000-0005-0000-0000-0000BD750000}"/>
    <cellStyle name="Normal 53 2 2 3 3 11 2 2" xfId="40808" xr:uid="{00000000-0005-0000-0000-0000BE750000}"/>
    <cellStyle name="Normal 53 2 2 3 3 11 3" xfId="11351" xr:uid="{00000000-0005-0000-0000-0000BF750000}"/>
    <cellStyle name="Normal 53 2 2 3 3 11 3 2" xfId="34920" xr:uid="{00000000-0005-0000-0000-0000C0750000}"/>
    <cellStyle name="Normal 53 2 2 3 3 11 4" xfId="23127" xr:uid="{00000000-0005-0000-0000-0000C1750000}"/>
    <cellStyle name="Normal 53 2 2 3 3 11 5" xfId="29032" xr:uid="{00000000-0005-0000-0000-0000C2750000}"/>
    <cellStyle name="Normal 53 2 2 3 3 12" xfId="12087" xr:uid="{00000000-0005-0000-0000-0000C3750000}"/>
    <cellStyle name="Normal 53 2 2 3 3 12 2" xfId="35656" xr:uid="{00000000-0005-0000-0000-0000C4750000}"/>
    <cellStyle name="Normal 53 2 2 3 3 13" xfId="6199" xr:uid="{00000000-0005-0000-0000-0000C5750000}"/>
    <cellStyle name="Normal 53 2 2 3 3 13 2" xfId="29768" xr:uid="{00000000-0005-0000-0000-0000C6750000}"/>
    <cellStyle name="Normal 53 2 2 3 3 14" xfId="17975" xr:uid="{00000000-0005-0000-0000-0000C7750000}"/>
    <cellStyle name="Normal 53 2 2 3 3 15" xfId="23880" xr:uid="{00000000-0005-0000-0000-0000C8750000}"/>
    <cellStyle name="Normal 53 2 2 3 3 16" xfId="41544" xr:uid="{00000000-0005-0000-0000-0000C9750000}"/>
    <cellStyle name="Normal 53 2 2 3 3 2" xfId="457" xr:uid="{00000000-0005-0000-0000-0000CA750000}"/>
    <cellStyle name="Normal 53 2 2 3 3 2 10" xfId="12261" xr:uid="{00000000-0005-0000-0000-0000CB750000}"/>
    <cellStyle name="Normal 53 2 2 3 3 2 10 2" xfId="35830" xr:uid="{00000000-0005-0000-0000-0000CC750000}"/>
    <cellStyle name="Normal 53 2 2 3 3 2 11" xfId="6373" xr:uid="{00000000-0005-0000-0000-0000CD750000}"/>
    <cellStyle name="Normal 53 2 2 3 3 2 11 2" xfId="29942" xr:uid="{00000000-0005-0000-0000-0000CE750000}"/>
    <cellStyle name="Normal 53 2 2 3 3 2 12" xfId="18149" xr:uid="{00000000-0005-0000-0000-0000CF750000}"/>
    <cellStyle name="Normal 53 2 2 3 3 2 13" xfId="24054" xr:uid="{00000000-0005-0000-0000-0000D0750000}"/>
    <cellStyle name="Normal 53 2 2 3 3 2 14" xfId="41718" xr:uid="{00000000-0005-0000-0000-0000D1750000}"/>
    <cellStyle name="Normal 53 2 2 3 3 2 2" xfId="902" xr:uid="{00000000-0005-0000-0000-0000D2750000}"/>
    <cellStyle name="Normal 53 2 2 3 3 2 2 10" xfId="6815" xr:uid="{00000000-0005-0000-0000-0000D3750000}"/>
    <cellStyle name="Normal 53 2 2 3 3 2 2 10 2" xfId="30384" xr:uid="{00000000-0005-0000-0000-0000D4750000}"/>
    <cellStyle name="Normal 53 2 2 3 3 2 2 11" xfId="18591" xr:uid="{00000000-0005-0000-0000-0000D5750000}"/>
    <cellStyle name="Normal 53 2 2 3 3 2 2 12" xfId="24496" xr:uid="{00000000-0005-0000-0000-0000D6750000}"/>
    <cellStyle name="Normal 53 2 2 3 3 2 2 13" xfId="42160" xr:uid="{00000000-0005-0000-0000-0000D7750000}"/>
    <cellStyle name="Normal 53 2 2 3 3 2 2 2" xfId="1662" xr:uid="{00000000-0005-0000-0000-0000D8750000}"/>
    <cellStyle name="Normal 53 2 2 3 3 2 2 2 2" xfId="13439" xr:uid="{00000000-0005-0000-0000-0000D9750000}"/>
    <cellStyle name="Normal 53 2 2 3 3 2 2 2 2 2" xfId="37008" xr:uid="{00000000-0005-0000-0000-0000DA750000}"/>
    <cellStyle name="Normal 53 2 2 3 3 2 2 2 3" xfId="7551" xr:uid="{00000000-0005-0000-0000-0000DB750000}"/>
    <cellStyle name="Normal 53 2 2 3 3 2 2 2 3 2" xfId="31120" xr:uid="{00000000-0005-0000-0000-0000DC750000}"/>
    <cellStyle name="Normal 53 2 2 3 3 2 2 2 4" xfId="19327" xr:uid="{00000000-0005-0000-0000-0000DD750000}"/>
    <cellStyle name="Normal 53 2 2 3 3 2 2 2 5" xfId="25232" xr:uid="{00000000-0005-0000-0000-0000DE750000}"/>
    <cellStyle name="Normal 53 2 2 3 3 2 2 3" xfId="2399" xr:uid="{00000000-0005-0000-0000-0000DF750000}"/>
    <cellStyle name="Normal 53 2 2 3 3 2 2 3 2" xfId="14175" xr:uid="{00000000-0005-0000-0000-0000E0750000}"/>
    <cellStyle name="Normal 53 2 2 3 3 2 2 3 2 2" xfId="37744" xr:uid="{00000000-0005-0000-0000-0000E1750000}"/>
    <cellStyle name="Normal 53 2 2 3 3 2 2 3 3" xfId="8287" xr:uid="{00000000-0005-0000-0000-0000E2750000}"/>
    <cellStyle name="Normal 53 2 2 3 3 2 2 3 3 2" xfId="31856" xr:uid="{00000000-0005-0000-0000-0000E3750000}"/>
    <cellStyle name="Normal 53 2 2 3 3 2 2 3 4" xfId="20063" xr:uid="{00000000-0005-0000-0000-0000E4750000}"/>
    <cellStyle name="Normal 53 2 2 3 3 2 2 3 5" xfId="25968" xr:uid="{00000000-0005-0000-0000-0000E5750000}"/>
    <cellStyle name="Normal 53 2 2 3 3 2 2 4" xfId="3135" xr:uid="{00000000-0005-0000-0000-0000E6750000}"/>
    <cellStyle name="Normal 53 2 2 3 3 2 2 4 2" xfId="14911" xr:uid="{00000000-0005-0000-0000-0000E7750000}"/>
    <cellStyle name="Normal 53 2 2 3 3 2 2 4 2 2" xfId="38480" xr:uid="{00000000-0005-0000-0000-0000E8750000}"/>
    <cellStyle name="Normal 53 2 2 3 3 2 2 4 3" xfId="9023" xr:uid="{00000000-0005-0000-0000-0000E9750000}"/>
    <cellStyle name="Normal 53 2 2 3 3 2 2 4 3 2" xfId="32592" xr:uid="{00000000-0005-0000-0000-0000EA750000}"/>
    <cellStyle name="Normal 53 2 2 3 3 2 2 4 4" xfId="20799" xr:uid="{00000000-0005-0000-0000-0000EB750000}"/>
    <cellStyle name="Normal 53 2 2 3 3 2 2 4 5" xfId="26704" xr:uid="{00000000-0005-0000-0000-0000EC750000}"/>
    <cellStyle name="Normal 53 2 2 3 3 2 2 5" xfId="3871" xr:uid="{00000000-0005-0000-0000-0000ED750000}"/>
    <cellStyle name="Normal 53 2 2 3 3 2 2 5 2" xfId="15647" xr:uid="{00000000-0005-0000-0000-0000EE750000}"/>
    <cellStyle name="Normal 53 2 2 3 3 2 2 5 2 2" xfId="39216" xr:uid="{00000000-0005-0000-0000-0000EF750000}"/>
    <cellStyle name="Normal 53 2 2 3 3 2 2 5 3" xfId="9759" xr:uid="{00000000-0005-0000-0000-0000F0750000}"/>
    <cellStyle name="Normal 53 2 2 3 3 2 2 5 3 2" xfId="33328" xr:uid="{00000000-0005-0000-0000-0000F1750000}"/>
    <cellStyle name="Normal 53 2 2 3 3 2 2 5 4" xfId="21535" xr:uid="{00000000-0005-0000-0000-0000F2750000}"/>
    <cellStyle name="Normal 53 2 2 3 3 2 2 5 5" xfId="27440" xr:uid="{00000000-0005-0000-0000-0000F3750000}"/>
    <cellStyle name="Normal 53 2 2 3 3 2 2 6" xfId="4607" xr:uid="{00000000-0005-0000-0000-0000F4750000}"/>
    <cellStyle name="Normal 53 2 2 3 3 2 2 6 2" xfId="16383" xr:uid="{00000000-0005-0000-0000-0000F5750000}"/>
    <cellStyle name="Normal 53 2 2 3 3 2 2 6 2 2" xfId="39952" xr:uid="{00000000-0005-0000-0000-0000F6750000}"/>
    <cellStyle name="Normal 53 2 2 3 3 2 2 6 3" xfId="10495" xr:uid="{00000000-0005-0000-0000-0000F7750000}"/>
    <cellStyle name="Normal 53 2 2 3 3 2 2 6 3 2" xfId="34064" xr:uid="{00000000-0005-0000-0000-0000F8750000}"/>
    <cellStyle name="Normal 53 2 2 3 3 2 2 6 4" xfId="22271" xr:uid="{00000000-0005-0000-0000-0000F9750000}"/>
    <cellStyle name="Normal 53 2 2 3 3 2 2 6 5" xfId="28176" xr:uid="{00000000-0005-0000-0000-0000FA750000}"/>
    <cellStyle name="Normal 53 2 2 3 3 2 2 7" xfId="5343" xr:uid="{00000000-0005-0000-0000-0000FB750000}"/>
    <cellStyle name="Normal 53 2 2 3 3 2 2 7 2" xfId="17119" xr:uid="{00000000-0005-0000-0000-0000FC750000}"/>
    <cellStyle name="Normal 53 2 2 3 3 2 2 7 2 2" xfId="40688" xr:uid="{00000000-0005-0000-0000-0000FD750000}"/>
    <cellStyle name="Normal 53 2 2 3 3 2 2 7 3" xfId="11231" xr:uid="{00000000-0005-0000-0000-0000FE750000}"/>
    <cellStyle name="Normal 53 2 2 3 3 2 2 7 3 2" xfId="34800" xr:uid="{00000000-0005-0000-0000-0000FF750000}"/>
    <cellStyle name="Normal 53 2 2 3 3 2 2 7 4" xfId="23007" xr:uid="{00000000-0005-0000-0000-000000760000}"/>
    <cellStyle name="Normal 53 2 2 3 3 2 2 7 5" xfId="28912" xr:uid="{00000000-0005-0000-0000-000001760000}"/>
    <cellStyle name="Normal 53 2 2 3 3 2 2 8" xfId="6079" xr:uid="{00000000-0005-0000-0000-000002760000}"/>
    <cellStyle name="Normal 53 2 2 3 3 2 2 8 2" xfId="17855" xr:uid="{00000000-0005-0000-0000-000003760000}"/>
    <cellStyle name="Normal 53 2 2 3 3 2 2 8 2 2" xfId="41424" xr:uid="{00000000-0005-0000-0000-000004760000}"/>
    <cellStyle name="Normal 53 2 2 3 3 2 2 8 3" xfId="11967" xr:uid="{00000000-0005-0000-0000-000005760000}"/>
    <cellStyle name="Normal 53 2 2 3 3 2 2 8 3 2" xfId="35536" xr:uid="{00000000-0005-0000-0000-000006760000}"/>
    <cellStyle name="Normal 53 2 2 3 3 2 2 8 4" xfId="23743" xr:uid="{00000000-0005-0000-0000-000007760000}"/>
    <cellStyle name="Normal 53 2 2 3 3 2 2 8 5" xfId="29648" xr:uid="{00000000-0005-0000-0000-000008760000}"/>
    <cellStyle name="Normal 53 2 2 3 3 2 2 9" xfId="12703" xr:uid="{00000000-0005-0000-0000-000009760000}"/>
    <cellStyle name="Normal 53 2 2 3 3 2 2 9 2" xfId="36272" xr:uid="{00000000-0005-0000-0000-00000A760000}"/>
    <cellStyle name="Normal 53 2 2 3 3 2 3" xfId="1219" xr:uid="{00000000-0005-0000-0000-00000B760000}"/>
    <cellStyle name="Normal 53 2 2 3 3 2 3 2" xfId="12997" xr:uid="{00000000-0005-0000-0000-00000C760000}"/>
    <cellStyle name="Normal 53 2 2 3 3 2 3 2 2" xfId="36566" xr:uid="{00000000-0005-0000-0000-00000D760000}"/>
    <cellStyle name="Normal 53 2 2 3 3 2 3 3" xfId="7109" xr:uid="{00000000-0005-0000-0000-00000E760000}"/>
    <cellStyle name="Normal 53 2 2 3 3 2 3 3 2" xfId="30678" xr:uid="{00000000-0005-0000-0000-00000F760000}"/>
    <cellStyle name="Normal 53 2 2 3 3 2 3 4" xfId="18885" xr:uid="{00000000-0005-0000-0000-000010760000}"/>
    <cellStyle name="Normal 53 2 2 3 3 2 3 5" xfId="24790" xr:uid="{00000000-0005-0000-0000-000011760000}"/>
    <cellStyle name="Normal 53 2 2 3 3 2 4" xfId="1957" xr:uid="{00000000-0005-0000-0000-000012760000}"/>
    <cellStyle name="Normal 53 2 2 3 3 2 4 2" xfId="13733" xr:uid="{00000000-0005-0000-0000-000013760000}"/>
    <cellStyle name="Normal 53 2 2 3 3 2 4 2 2" xfId="37302" xr:uid="{00000000-0005-0000-0000-000014760000}"/>
    <cellStyle name="Normal 53 2 2 3 3 2 4 3" xfId="7845" xr:uid="{00000000-0005-0000-0000-000015760000}"/>
    <cellStyle name="Normal 53 2 2 3 3 2 4 3 2" xfId="31414" xr:uid="{00000000-0005-0000-0000-000016760000}"/>
    <cellStyle name="Normal 53 2 2 3 3 2 4 4" xfId="19621" xr:uid="{00000000-0005-0000-0000-000017760000}"/>
    <cellStyle name="Normal 53 2 2 3 3 2 4 5" xfId="25526" xr:uid="{00000000-0005-0000-0000-000018760000}"/>
    <cellStyle name="Normal 53 2 2 3 3 2 5" xfId="2693" xr:uid="{00000000-0005-0000-0000-000019760000}"/>
    <cellStyle name="Normal 53 2 2 3 3 2 5 2" xfId="14469" xr:uid="{00000000-0005-0000-0000-00001A760000}"/>
    <cellStyle name="Normal 53 2 2 3 3 2 5 2 2" xfId="38038" xr:uid="{00000000-0005-0000-0000-00001B760000}"/>
    <cellStyle name="Normal 53 2 2 3 3 2 5 3" xfId="8581" xr:uid="{00000000-0005-0000-0000-00001C760000}"/>
    <cellStyle name="Normal 53 2 2 3 3 2 5 3 2" xfId="32150" xr:uid="{00000000-0005-0000-0000-00001D760000}"/>
    <cellStyle name="Normal 53 2 2 3 3 2 5 4" xfId="20357" xr:uid="{00000000-0005-0000-0000-00001E760000}"/>
    <cellStyle name="Normal 53 2 2 3 3 2 5 5" xfId="26262" xr:uid="{00000000-0005-0000-0000-00001F760000}"/>
    <cellStyle name="Normal 53 2 2 3 3 2 6" xfId="3429" xr:uid="{00000000-0005-0000-0000-000020760000}"/>
    <cellStyle name="Normal 53 2 2 3 3 2 6 2" xfId="15205" xr:uid="{00000000-0005-0000-0000-000021760000}"/>
    <cellStyle name="Normal 53 2 2 3 3 2 6 2 2" xfId="38774" xr:uid="{00000000-0005-0000-0000-000022760000}"/>
    <cellStyle name="Normal 53 2 2 3 3 2 6 3" xfId="9317" xr:uid="{00000000-0005-0000-0000-000023760000}"/>
    <cellStyle name="Normal 53 2 2 3 3 2 6 3 2" xfId="32886" xr:uid="{00000000-0005-0000-0000-000024760000}"/>
    <cellStyle name="Normal 53 2 2 3 3 2 6 4" xfId="21093" xr:uid="{00000000-0005-0000-0000-000025760000}"/>
    <cellStyle name="Normal 53 2 2 3 3 2 6 5" xfId="26998" xr:uid="{00000000-0005-0000-0000-000026760000}"/>
    <cellStyle name="Normal 53 2 2 3 3 2 7" xfId="4165" xr:uid="{00000000-0005-0000-0000-000027760000}"/>
    <cellStyle name="Normal 53 2 2 3 3 2 7 2" xfId="15941" xr:uid="{00000000-0005-0000-0000-000028760000}"/>
    <cellStyle name="Normal 53 2 2 3 3 2 7 2 2" xfId="39510" xr:uid="{00000000-0005-0000-0000-000029760000}"/>
    <cellStyle name="Normal 53 2 2 3 3 2 7 3" xfId="10053" xr:uid="{00000000-0005-0000-0000-00002A760000}"/>
    <cellStyle name="Normal 53 2 2 3 3 2 7 3 2" xfId="33622" xr:uid="{00000000-0005-0000-0000-00002B760000}"/>
    <cellStyle name="Normal 53 2 2 3 3 2 7 4" xfId="21829" xr:uid="{00000000-0005-0000-0000-00002C760000}"/>
    <cellStyle name="Normal 53 2 2 3 3 2 7 5" xfId="27734" xr:uid="{00000000-0005-0000-0000-00002D760000}"/>
    <cellStyle name="Normal 53 2 2 3 3 2 8" xfId="4901" xr:uid="{00000000-0005-0000-0000-00002E760000}"/>
    <cellStyle name="Normal 53 2 2 3 3 2 8 2" xfId="16677" xr:uid="{00000000-0005-0000-0000-00002F760000}"/>
    <cellStyle name="Normal 53 2 2 3 3 2 8 2 2" xfId="40246" xr:uid="{00000000-0005-0000-0000-000030760000}"/>
    <cellStyle name="Normal 53 2 2 3 3 2 8 3" xfId="10789" xr:uid="{00000000-0005-0000-0000-000031760000}"/>
    <cellStyle name="Normal 53 2 2 3 3 2 8 3 2" xfId="34358" xr:uid="{00000000-0005-0000-0000-000032760000}"/>
    <cellStyle name="Normal 53 2 2 3 3 2 8 4" xfId="22565" xr:uid="{00000000-0005-0000-0000-000033760000}"/>
    <cellStyle name="Normal 53 2 2 3 3 2 8 5" xfId="28470" xr:uid="{00000000-0005-0000-0000-000034760000}"/>
    <cellStyle name="Normal 53 2 2 3 3 2 9" xfId="5637" xr:uid="{00000000-0005-0000-0000-000035760000}"/>
    <cellStyle name="Normal 53 2 2 3 3 2 9 2" xfId="17413" xr:uid="{00000000-0005-0000-0000-000036760000}"/>
    <cellStyle name="Normal 53 2 2 3 3 2 9 2 2" xfId="40982" xr:uid="{00000000-0005-0000-0000-000037760000}"/>
    <cellStyle name="Normal 53 2 2 3 3 2 9 3" xfId="11525" xr:uid="{00000000-0005-0000-0000-000038760000}"/>
    <cellStyle name="Normal 53 2 2 3 3 2 9 3 2" xfId="35094" xr:uid="{00000000-0005-0000-0000-000039760000}"/>
    <cellStyle name="Normal 53 2 2 3 3 2 9 4" xfId="23301" xr:uid="{00000000-0005-0000-0000-00003A760000}"/>
    <cellStyle name="Normal 53 2 2 3 3 2 9 5" xfId="29206" xr:uid="{00000000-0005-0000-0000-00003B760000}"/>
    <cellStyle name="Normal 53 2 2 3 3 3" xfId="727" xr:uid="{00000000-0005-0000-0000-00003C760000}"/>
    <cellStyle name="Normal 53 2 2 3 3 3 10" xfId="6641" xr:uid="{00000000-0005-0000-0000-00003D760000}"/>
    <cellStyle name="Normal 53 2 2 3 3 3 10 2" xfId="30210" xr:uid="{00000000-0005-0000-0000-00003E760000}"/>
    <cellStyle name="Normal 53 2 2 3 3 3 11" xfId="18417" xr:uid="{00000000-0005-0000-0000-00003F760000}"/>
    <cellStyle name="Normal 53 2 2 3 3 3 12" xfId="24322" xr:uid="{00000000-0005-0000-0000-000040760000}"/>
    <cellStyle name="Normal 53 2 2 3 3 3 13" xfId="41986" xr:uid="{00000000-0005-0000-0000-000041760000}"/>
    <cellStyle name="Normal 53 2 2 3 3 3 2" xfId="1488" xr:uid="{00000000-0005-0000-0000-000042760000}"/>
    <cellStyle name="Normal 53 2 2 3 3 3 2 2" xfId="13265" xr:uid="{00000000-0005-0000-0000-000043760000}"/>
    <cellStyle name="Normal 53 2 2 3 3 3 2 2 2" xfId="36834" xr:uid="{00000000-0005-0000-0000-000044760000}"/>
    <cellStyle name="Normal 53 2 2 3 3 3 2 3" xfId="7377" xr:uid="{00000000-0005-0000-0000-000045760000}"/>
    <cellStyle name="Normal 53 2 2 3 3 3 2 3 2" xfId="30946" xr:uid="{00000000-0005-0000-0000-000046760000}"/>
    <cellStyle name="Normal 53 2 2 3 3 3 2 4" xfId="19153" xr:uid="{00000000-0005-0000-0000-000047760000}"/>
    <cellStyle name="Normal 53 2 2 3 3 3 2 5" xfId="25058" xr:uid="{00000000-0005-0000-0000-000048760000}"/>
    <cellStyle name="Normal 53 2 2 3 3 3 3" xfId="2225" xr:uid="{00000000-0005-0000-0000-000049760000}"/>
    <cellStyle name="Normal 53 2 2 3 3 3 3 2" xfId="14001" xr:uid="{00000000-0005-0000-0000-00004A760000}"/>
    <cellStyle name="Normal 53 2 2 3 3 3 3 2 2" xfId="37570" xr:uid="{00000000-0005-0000-0000-00004B760000}"/>
    <cellStyle name="Normal 53 2 2 3 3 3 3 3" xfId="8113" xr:uid="{00000000-0005-0000-0000-00004C760000}"/>
    <cellStyle name="Normal 53 2 2 3 3 3 3 3 2" xfId="31682" xr:uid="{00000000-0005-0000-0000-00004D760000}"/>
    <cellStyle name="Normal 53 2 2 3 3 3 3 4" xfId="19889" xr:uid="{00000000-0005-0000-0000-00004E760000}"/>
    <cellStyle name="Normal 53 2 2 3 3 3 3 5" xfId="25794" xr:uid="{00000000-0005-0000-0000-00004F760000}"/>
    <cellStyle name="Normal 53 2 2 3 3 3 4" xfId="2961" xr:uid="{00000000-0005-0000-0000-000050760000}"/>
    <cellStyle name="Normal 53 2 2 3 3 3 4 2" xfId="14737" xr:uid="{00000000-0005-0000-0000-000051760000}"/>
    <cellStyle name="Normal 53 2 2 3 3 3 4 2 2" xfId="38306" xr:uid="{00000000-0005-0000-0000-000052760000}"/>
    <cellStyle name="Normal 53 2 2 3 3 3 4 3" xfId="8849" xr:uid="{00000000-0005-0000-0000-000053760000}"/>
    <cellStyle name="Normal 53 2 2 3 3 3 4 3 2" xfId="32418" xr:uid="{00000000-0005-0000-0000-000054760000}"/>
    <cellStyle name="Normal 53 2 2 3 3 3 4 4" xfId="20625" xr:uid="{00000000-0005-0000-0000-000055760000}"/>
    <cellStyle name="Normal 53 2 2 3 3 3 4 5" xfId="26530" xr:uid="{00000000-0005-0000-0000-000056760000}"/>
    <cellStyle name="Normal 53 2 2 3 3 3 5" xfId="3697" xr:uid="{00000000-0005-0000-0000-000057760000}"/>
    <cellStyle name="Normal 53 2 2 3 3 3 5 2" xfId="15473" xr:uid="{00000000-0005-0000-0000-000058760000}"/>
    <cellStyle name="Normal 53 2 2 3 3 3 5 2 2" xfId="39042" xr:uid="{00000000-0005-0000-0000-000059760000}"/>
    <cellStyle name="Normal 53 2 2 3 3 3 5 3" xfId="9585" xr:uid="{00000000-0005-0000-0000-00005A760000}"/>
    <cellStyle name="Normal 53 2 2 3 3 3 5 3 2" xfId="33154" xr:uid="{00000000-0005-0000-0000-00005B760000}"/>
    <cellStyle name="Normal 53 2 2 3 3 3 5 4" xfId="21361" xr:uid="{00000000-0005-0000-0000-00005C760000}"/>
    <cellStyle name="Normal 53 2 2 3 3 3 5 5" xfId="27266" xr:uid="{00000000-0005-0000-0000-00005D760000}"/>
    <cellStyle name="Normal 53 2 2 3 3 3 6" xfId="4433" xr:uid="{00000000-0005-0000-0000-00005E760000}"/>
    <cellStyle name="Normal 53 2 2 3 3 3 6 2" xfId="16209" xr:uid="{00000000-0005-0000-0000-00005F760000}"/>
    <cellStyle name="Normal 53 2 2 3 3 3 6 2 2" xfId="39778" xr:uid="{00000000-0005-0000-0000-000060760000}"/>
    <cellStyle name="Normal 53 2 2 3 3 3 6 3" xfId="10321" xr:uid="{00000000-0005-0000-0000-000061760000}"/>
    <cellStyle name="Normal 53 2 2 3 3 3 6 3 2" xfId="33890" xr:uid="{00000000-0005-0000-0000-000062760000}"/>
    <cellStyle name="Normal 53 2 2 3 3 3 6 4" xfId="22097" xr:uid="{00000000-0005-0000-0000-000063760000}"/>
    <cellStyle name="Normal 53 2 2 3 3 3 6 5" xfId="28002" xr:uid="{00000000-0005-0000-0000-000064760000}"/>
    <cellStyle name="Normal 53 2 2 3 3 3 7" xfId="5169" xr:uid="{00000000-0005-0000-0000-000065760000}"/>
    <cellStyle name="Normal 53 2 2 3 3 3 7 2" xfId="16945" xr:uid="{00000000-0005-0000-0000-000066760000}"/>
    <cellStyle name="Normal 53 2 2 3 3 3 7 2 2" xfId="40514" xr:uid="{00000000-0005-0000-0000-000067760000}"/>
    <cellStyle name="Normal 53 2 2 3 3 3 7 3" xfId="11057" xr:uid="{00000000-0005-0000-0000-000068760000}"/>
    <cellStyle name="Normal 53 2 2 3 3 3 7 3 2" xfId="34626" xr:uid="{00000000-0005-0000-0000-000069760000}"/>
    <cellStyle name="Normal 53 2 2 3 3 3 7 4" xfId="22833" xr:uid="{00000000-0005-0000-0000-00006A760000}"/>
    <cellStyle name="Normal 53 2 2 3 3 3 7 5" xfId="28738" xr:uid="{00000000-0005-0000-0000-00006B760000}"/>
    <cellStyle name="Normal 53 2 2 3 3 3 8" xfId="5905" xr:uid="{00000000-0005-0000-0000-00006C760000}"/>
    <cellStyle name="Normal 53 2 2 3 3 3 8 2" xfId="17681" xr:uid="{00000000-0005-0000-0000-00006D760000}"/>
    <cellStyle name="Normal 53 2 2 3 3 3 8 2 2" xfId="41250" xr:uid="{00000000-0005-0000-0000-00006E760000}"/>
    <cellStyle name="Normal 53 2 2 3 3 3 8 3" xfId="11793" xr:uid="{00000000-0005-0000-0000-00006F760000}"/>
    <cellStyle name="Normal 53 2 2 3 3 3 8 3 2" xfId="35362" xr:uid="{00000000-0005-0000-0000-000070760000}"/>
    <cellStyle name="Normal 53 2 2 3 3 3 8 4" xfId="23569" xr:uid="{00000000-0005-0000-0000-000071760000}"/>
    <cellStyle name="Normal 53 2 2 3 3 3 8 5" xfId="29474" xr:uid="{00000000-0005-0000-0000-000072760000}"/>
    <cellStyle name="Normal 53 2 2 3 3 3 9" xfId="12529" xr:uid="{00000000-0005-0000-0000-000073760000}"/>
    <cellStyle name="Normal 53 2 2 3 3 3 9 2" xfId="36098" xr:uid="{00000000-0005-0000-0000-000074760000}"/>
    <cellStyle name="Normal 53 2 2 3 3 4" xfId="608" xr:uid="{00000000-0005-0000-0000-000075760000}"/>
    <cellStyle name="Normal 53 2 2 3 3 4 10" xfId="6522" xr:uid="{00000000-0005-0000-0000-000076760000}"/>
    <cellStyle name="Normal 53 2 2 3 3 4 10 2" xfId="30091" xr:uid="{00000000-0005-0000-0000-000077760000}"/>
    <cellStyle name="Normal 53 2 2 3 3 4 11" xfId="18298" xr:uid="{00000000-0005-0000-0000-000078760000}"/>
    <cellStyle name="Normal 53 2 2 3 3 4 12" xfId="24203" xr:uid="{00000000-0005-0000-0000-000079760000}"/>
    <cellStyle name="Normal 53 2 2 3 3 4 13" xfId="41867" xr:uid="{00000000-0005-0000-0000-00007A760000}"/>
    <cellStyle name="Normal 53 2 2 3 3 4 2" xfId="1369" xr:uid="{00000000-0005-0000-0000-00007B760000}"/>
    <cellStyle name="Normal 53 2 2 3 3 4 2 2" xfId="13146" xr:uid="{00000000-0005-0000-0000-00007C760000}"/>
    <cellStyle name="Normal 53 2 2 3 3 4 2 2 2" xfId="36715" xr:uid="{00000000-0005-0000-0000-00007D760000}"/>
    <cellStyle name="Normal 53 2 2 3 3 4 2 3" xfId="7258" xr:uid="{00000000-0005-0000-0000-00007E760000}"/>
    <cellStyle name="Normal 53 2 2 3 3 4 2 3 2" xfId="30827" xr:uid="{00000000-0005-0000-0000-00007F760000}"/>
    <cellStyle name="Normal 53 2 2 3 3 4 2 4" xfId="19034" xr:uid="{00000000-0005-0000-0000-000080760000}"/>
    <cellStyle name="Normal 53 2 2 3 3 4 2 5" xfId="24939" xr:uid="{00000000-0005-0000-0000-000081760000}"/>
    <cellStyle name="Normal 53 2 2 3 3 4 3" xfId="2106" xr:uid="{00000000-0005-0000-0000-000082760000}"/>
    <cellStyle name="Normal 53 2 2 3 3 4 3 2" xfId="13882" xr:uid="{00000000-0005-0000-0000-000083760000}"/>
    <cellStyle name="Normal 53 2 2 3 3 4 3 2 2" xfId="37451" xr:uid="{00000000-0005-0000-0000-000084760000}"/>
    <cellStyle name="Normal 53 2 2 3 3 4 3 3" xfId="7994" xr:uid="{00000000-0005-0000-0000-000085760000}"/>
    <cellStyle name="Normal 53 2 2 3 3 4 3 3 2" xfId="31563" xr:uid="{00000000-0005-0000-0000-000086760000}"/>
    <cellStyle name="Normal 53 2 2 3 3 4 3 4" xfId="19770" xr:uid="{00000000-0005-0000-0000-000087760000}"/>
    <cellStyle name="Normal 53 2 2 3 3 4 3 5" xfId="25675" xr:uid="{00000000-0005-0000-0000-000088760000}"/>
    <cellStyle name="Normal 53 2 2 3 3 4 4" xfId="2842" xr:uid="{00000000-0005-0000-0000-000089760000}"/>
    <cellStyle name="Normal 53 2 2 3 3 4 4 2" xfId="14618" xr:uid="{00000000-0005-0000-0000-00008A760000}"/>
    <cellStyle name="Normal 53 2 2 3 3 4 4 2 2" xfId="38187" xr:uid="{00000000-0005-0000-0000-00008B760000}"/>
    <cellStyle name="Normal 53 2 2 3 3 4 4 3" xfId="8730" xr:uid="{00000000-0005-0000-0000-00008C760000}"/>
    <cellStyle name="Normal 53 2 2 3 3 4 4 3 2" xfId="32299" xr:uid="{00000000-0005-0000-0000-00008D760000}"/>
    <cellStyle name="Normal 53 2 2 3 3 4 4 4" xfId="20506" xr:uid="{00000000-0005-0000-0000-00008E760000}"/>
    <cellStyle name="Normal 53 2 2 3 3 4 4 5" xfId="26411" xr:uid="{00000000-0005-0000-0000-00008F760000}"/>
    <cellStyle name="Normal 53 2 2 3 3 4 5" xfId="3578" xr:uid="{00000000-0005-0000-0000-000090760000}"/>
    <cellStyle name="Normal 53 2 2 3 3 4 5 2" xfId="15354" xr:uid="{00000000-0005-0000-0000-000091760000}"/>
    <cellStyle name="Normal 53 2 2 3 3 4 5 2 2" xfId="38923" xr:uid="{00000000-0005-0000-0000-000092760000}"/>
    <cellStyle name="Normal 53 2 2 3 3 4 5 3" xfId="9466" xr:uid="{00000000-0005-0000-0000-000093760000}"/>
    <cellStyle name="Normal 53 2 2 3 3 4 5 3 2" xfId="33035" xr:uid="{00000000-0005-0000-0000-000094760000}"/>
    <cellStyle name="Normal 53 2 2 3 3 4 5 4" xfId="21242" xr:uid="{00000000-0005-0000-0000-000095760000}"/>
    <cellStyle name="Normal 53 2 2 3 3 4 5 5" xfId="27147" xr:uid="{00000000-0005-0000-0000-000096760000}"/>
    <cellStyle name="Normal 53 2 2 3 3 4 6" xfId="4314" xr:uid="{00000000-0005-0000-0000-000097760000}"/>
    <cellStyle name="Normal 53 2 2 3 3 4 6 2" xfId="16090" xr:uid="{00000000-0005-0000-0000-000098760000}"/>
    <cellStyle name="Normal 53 2 2 3 3 4 6 2 2" xfId="39659" xr:uid="{00000000-0005-0000-0000-000099760000}"/>
    <cellStyle name="Normal 53 2 2 3 3 4 6 3" xfId="10202" xr:uid="{00000000-0005-0000-0000-00009A760000}"/>
    <cellStyle name="Normal 53 2 2 3 3 4 6 3 2" xfId="33771" xr:uid="{00000000-0005-0000-0000-00009B760000}"/>
    <cellStyle name="Normal 53 2 2 3 3 4 6 4" xfId="21978" xr:uid="{00000000-0005-0000-0000-00009C760000}"/>
    <cellStyle name="Normal 53 2 2 3 3 4 6 5" xfId="27883" xr:uid="{00000000-0005-0000-0000-00009D760000}"/>
    <cellStyle name="Normal 53 2 2 3 3 4 7" xfId="5050" xr:uid="{00000000-0005-0000-0000-00009E760000}"/>
    <cellStyle name="Normal 53 2 2 3 3 4 7 2" xfId="16826" xr:uid="{00000000-0005-0000-0000-00009F760000}"/>
    <cellStyle name="Normal 53 2 2 3 3 4 7 2 2" xfId="40395" xr:uid="{00000000-0005-0000-0000-0000A0760000}"/>
    <cellStyle name="Normal 53 2 2 3 3 4 7 3" xfId="10938" xr:uid="{00000000-0005-0000-0000-0000A1760000}"/>
    <cellStyle name="Normal 53 2 2 3 3 4 7 3 2" xfId="34507" xr:uid="{00000000-0005-0000-0000-0000A2760000}"/>
    <cellStyle name="Normal 53 2 2 3 3 4 7 4" xfId="22714" xr:uid="{00000000-0005-0000-0000-0000A3760000}"/>
    <cellStyle name="Normal 53 2 2 3 3 4 7 5" xfId="28619" xr:uid="{00000000-0005-0000-0000-0000A4760000}"/>
    <cellStyle name="Normal 53 2 2 3 3 4 8" xfId="5786" xr:uid="{00000000-0005-0000-0000-0000A5760000}"/>
    <cellStyle name="Normal 53 2 2 3 3 4 8 2" xfId="17562" xr:uid="{00000000-0005-0000-0000-0000A6760000}"/>
    <cellStyle name="Normal 53 2 2 3 3 4 8 2 2" xfId="41131" xr:uid="{00000000-0005-0000-0000-0000A7760000}"/>
    <cellStyle name="Normal 53 2 2 3 3 4 8 3" xfId="11674" xr:uid="{00000000-0005-0000-0000-0000A8760000}"/>
    <cellStyle name="Normal 53 2 2 3 3 4 8 3 2" xfId="35243" xr:uid="{00000000-0005-0000-0000-0000A9760000}"/>
    <cellStyle name="Normal 53 2 2 3 3 4 8 4" xfId="23450" xr:uid="{00000000-0005-0000-0000-0000AA760000}"/>
    <cellStyle name="Normal 53 2 2 3 3 4 8 5" xfId="29355" xr:uid="{00000000-0005-0000-0000-0000AB760000}"/>
    <cellStyle name="Normal 53 2 2 3 3 4 9" xfId="12410" xr:uid="{00000000-0005-0000-0000-0000AC760000}"/>
    <cellStyle name="Normal 53 2 2 3 3 4 9 2" xfId="35979" xr:uid="{00000000-0005-0000-0000-0000AD760000}"/>
    <cellStyle name="Normal 53 2 2 3 3 5" xfId="1044" xr:uid="{00000000-0005-0000-0000-0000AE760000}"/>
    <cellStyle name="Normal 53 2 2 3 3 5 2" xfId="12823" xr:uid="{00000000-0005-0000-0000-0000AF760000}"/>
    <cellStyle name="Normal 53 2 2 3 3 5 2 2" xfId="36392" xr:uid="{00000000-0005-0000-0000-0000B0760000}"/>
    <cellStyle name="Normal 53 2 2 3 3 5 3" xfId="6935" xr:uid="{00000000-0005-0000-0000-0000B1760000}"/>
    <cellStyle name="Normal 53 2 2 3 3 5 3 2" xfId="30504" xr:uid="{00000000-0005-0000-0000-0000B2760000}"/>
    <cellStyle name="Normal 53 2 2 3 3 5 4" xfId="18711" xr:uid="{00000000-0005-0000-0000-0000B3760000}"/>
    <cellStyle name="Normal 53 2 2 3 3 5 5" xfId="24616" xr:uid="{00000000-0005-0000-0000-0000B4760000}"/>
    <cellStyle name="Normal 53 2 2 3 3 6" xfId="1783" xr:uid="{00000000-0005-0000-0000-0000B5760000}"/>
    <cellStyle name="Normal 53 2 2 3 3 6 2" xfId="13559" xr:uid="{00000000-0005-0000-0000-0000B6760000}"/>
    <cellStyle name="Normal 53 2 2 3 3 6 2 2" xfId="37128" xr:uid="{00000000-0005-0000-0000-0000B7760000}"/>
    <cellStyle name="Normal 53 2 2 3 3 6 3" xfId="7671" xr:uid="{00000000-0005-0000-0000-0000B8760000}"/>
    <cellStyle name="Normal 53 2 2 3 3 6 3 2" xfId="31240" xr:uid="{00000000-0005-0000-0000-0000B9760000}"/>
    <cellStyle name="Normal 53 2 2 3 3 6 4" xfId="19447" xr:uid="{00000000-0005-0000-0000-0000BA760000}"/>
    <cellStyle name="Normal 53 2 2 3 3 6 5" xfId="25352" xr:uid="{00000000-0005-0000-0000-0000BB760000}"/>
    <cellStyle name="Normal 53 2 2 3 3 7" xfId="2519" xr:uid="{00000000-0005-0000-0000-0000BC760000}"/>
    <cellStyle name="Normal 53 2 2 3 3 7 2" xfId="14295" xr:uid="{00000000-0005-0000-0000-0000BD760000}"/>
    <cellStyle name="Normal 53 2 2 3 3 7 2 2" xfId="37864" xr:uid="{00000000-0005-0000-0000-0000BE760000}"/>
    <cellStyle name="Normal 53 2 2 3 3 7 3" xfId="8407" xr:uid="{00000000-0005-0000-0000-0000BF760000}"/>
    <cellStyle name="Normal 53 2 2 3 3 7 3 2" xfId="31976" xr:uid="{00000000-0005-0000-0000-0000C0760000}"/>
    <cellStyle name="Normal 53 2 2 3 3 7 4" xfId="20183" xr:uid="{00000000-0005-0000-0000-0000C1760000}"/>
    <cellStyle name="Normal 53 2 2 3 3 7 5" xfId="26088" xr:uid="{00000000-0005-0000-0000-0000C2760000}"/>
    <cellStyle name="Normal 53 2 2 3 3 8" xfId="3255" xr:uid="{00000000-0005-0000-0000-0000C3760000}"/>
    <cellStyle name="Normal 53 2 2 3 3 8 2" xfId="15031" xr:uid="{00000000-0005-0000-0000-0000C4760000}"/>
    <cellStyle name="Normal 53 2 2 3 3 8 2 2" xfId="38600" xr:uid="{00000000-0005-0000-0000-0000C5760000}"/>
    <cellStyle name="Normal 53 2 2 3 3 8 3" xfId="9143" xr:uid="{00000000-0005-0000-0000-0000C6760000}"/>
    <cellStyle name="Normal 53 2 2 3 3 8 3 2" xfId="32712" xr:uid="{00000000-0005-0000-0000-0000C7760000}"/>
    <cellStyle name="Normal 53 2 2 3 3 8 4" xfId="20919" xr:uid="{00000000-0005-0000-0000-0000C8760000}"/>
    <cellStyle name="Normal 53 2 2 3 3 8 5" xfId="26824" xr:uid="{00000000-0005-0000-0000-0000C9760000}"/>
    <cellStyle name="Normal 53 2 2 3 3 9" xfId="3991" xr:uid="{00000000-0005-0000-0000-0000CA760000}"/>
    <cellStyle name="Normal 53 2 2 3 3 9 2" xfId="15767" xr:uid="{00000000-0005-0000-0000-0000CB760000}"/>
    <cellStyle name="Normal 53 2 2 3 3 9 2 2" xfId="39336" xr:uid="{00000000-0005-0000-0000-0000CC760000}"/>
    <cellStyle name="Normal 53 2 2 3 3 9 3" xfId="9879" xr:uid="{00000000-0005-0000-0000-0000CD760000}"/>
    <cellStyle name="Normal 53 2 2 3 3 9 3 2" xfId="33448" xr:uid="{00000000-0005-0000-0000-0000CE760000}"/>
    <cellStyle name="Normal 53 2 2 3 3 9 4" xfId="21655" xr:uid="{00000000-0005-0000-0000-0000CF760000}"/>
    <cellStyle name="Normal 53 2 2 3 3 9 5" xfId="27560" xr:uid="{00000000-0005-0000-0000-0000D0760000}"/>
    <cellStyle name="Normal 53 2 2 3 4" xfId="455" xr:uid="{00000000-0005-0000-0000-0000D1760000}"/>
    <cellStyle name="Normal 53 2 2 3 4 10" xfId="12259" xr:uid="{00000000-0005-0000-0000-0000D2760000}"/>
    <cellStyle name="Normal 53 2 2 3 4 10 2" xfId="35828" xr:uid="{00000000-0005-0000-0000-0000D3760000}"/>
    <cellStyle name="Normal 53 2 2 3 4 11" xfId="6371" xr:uid="{00000000-0005-0000-0000-0000D4760000}"/>
    <cellStyle name="Normal 53 2 2 3 4 11 2" xfId="29940" xr:uid="{00000000-0005-0000-0000-0000D5760000}"/>
    <cellStyle name="Normal 53 2 2 3 4 12" xfId="18147" xr:uid="{00000000-0005-0000-0000-0000D6760000}"/>
    <cellStyle name="Normal 53 2 2 3 4 13" xfId="24052" xr:uid="{00000000-0005-0000-0000-0000D7760000}"/>
    <cellStyle name="Normal 53 2 2 3 4 14" xfId="41716" xr:uid="{00000000-0005-0000-0000-0000D8760000}"/>
    <cellStyle name="Normal 53 2 2 3 4 2" xfId="900" xr:uid="{00000000-0005-0000-0000-0000D9760000}"/>
    <cellStyle name="Normal 53 2 2 3 4 2 10" xfId="6813" xr:uid="{00000000-0005-0000-0000-0000DA760000}"/>
    <cellStyle name="Normal 53 2 2 3 4 2 10 2" xfId="30382" xr:uid="{00000000-0005-0000-0000-0000DB760000}"/>
    <cellStyle name="Normal 53 2 2 3 4 2 11" xfId="18589" xr:uid="{00000000-0005-0000-0000-0000DC760000}"/>
    <cellStyle name="Normal 53 2 2 3 4 2 12" xfId="24494" xr:uid="{00000000-0005-0000-0000-0000DD760000}"/>
    <cellStyle name="Normal 53 2 2 3 4 2 13" xfId="42158" xr:uid="{00000000-0005-0000-0000-0000DE760000}"/>
    <cellStyle name="Normal 53 2 2 3 4 2 2" xfId="1660" xr:uid="{00000000-0005-0000-0000-0000DF760000}"/>
    <cellStyle name="Normal 53 2 2 3 4 2 2 2" xfId="13437" xr:uid="{00000000-0005-0000-0000-0000E0760000}"/>
    <cellStyle name="Normal 53 2 2 3 4 2 2 2 2" xfId="37006" xr:uid="{00000000-0005-0000-0000-0000E1760000}"/>
    <cellStyle name="Normal 53 2 2 3 4 2 2 3" xfId="7549" xr:uid="{00000000-0005-0000-0000-0000E2760000}"/>
    <cellStyle name="Normal 53 2 2 3 4 2 2 3 2" xfId="31118" xr:uid="{00000000-0005-0000-0000-0000E3760000}"/>
    <cellStyle name="Normal 53 2 2 3 4 2 2 4" xfId="19325" xr:uid="{00000000-0005-0000-0000-0000E4760000}"/>
    <cellStyle name="Normal 53 2 2 3 4 2 2 5" xfId="25230" xr:uid="{00000000-0005-0000-0000-0000E5760000}"/>
    <cellStyle name="Normal 53 2 2 3 4 2 3" xfId="2397" xr:uid="{00000000-0005-0000-0000-0000E6760000}"/>
    <cellStyle name="Normal 53 2 2 3 4 2 3 2" xfId="14173" xr:uid="{00000000-0005-0000-0000-0000E7760000}"/>
    <cellStyle name="Normal 53 2 2 3 4 2 3 2 2" xfId="37742" xr:uid="{00000000-0005-0000-0000-0000E8760000}"/>
    <cellStyle name="Normal 53 2 2 3 4 2 3 3" xfId="8285" xr:uid="{00000000-0005-0000-0000-0000E9760000}"/>
    <cellStyle name="Normal 53 2 2 3 4 2 3 3 2" xfId="31854" xr:uid="{00000000-0005-0000-0000-0000EA760000}"/>
    <cellStyle name="Normal 53 2 2 3 4 2 3 4" xfId="20061" xr:uid="{00000000-0005-0000-0000-0000EB760000}"/>
    <cellStyle name="Normal 53 2 2 3 4 2 3 5" xfId="25966" xr:uid="{00000000-0005-0000-0000-0000EC760000}"/>
    <cellStyle name="Normal 53 2 2 3 4 2 4" xfId="3133" xr:uid="{00000000-0005-0000-0000-0000ED760000}"/>
    <cellStyle name="Normal 53 2 2 3 4 2 4 2" xfId="14909" xr:uid="{00000000-0005-0000-0000-0000EE760000}"/>
    <cellStyle name="Normal 53 2 2 3 4 2 4 2 2" xfId="38478" xr:uid="{00000000-0005-0000-0000-0000EF760000}"/>
    <cellStyle name="Normal 53 2 2 3 4 2 4 3" xfId="9021" xr:uid="{00000000-0005-0000-0000-0000F0760000}"/>
    <cellStyle name="Normal 53 2 2 3 4 2 4 3 2" xfId="32590" xr:uid="{00000000-0005-0000-0000-0000F1760000}"/>
    <cellStyle name="Normal 53 2 2 3 4 2 4 4" xfId="20797" xr:uid="{00000000-0005-0000-0000-0000F2760000}"/>
    <cellStyle name="Normal 53 2 2 3 4 2 4 5" xfId="26702" xr:uid="{00000000-0005-0000-0000-0000F3760000}"/>
    <cellStyle name="Normal 53 2 2 3 4 2 5" xfId="3869" xr:uid="{00000000-0005-0000-0000-0000F4760000}"/>
    <cellStyle name="Normal 53 2 2 3 4 2 5 2" xfId="15645" xr:uid="{00000000-0005-0000-0000-0000F5760000}"/>
    <cellStyle name="Normal 53 2 2 3 4 2 5 2 2" xfId="39214" xr:uid="{00000000-0005-0000-0000-0000F6760000}"/>
    <cellStyle name="Normal 53 2 2 3 4 2 5 3" xfId="9757" xr:uid="{00000000-0005-0000-0000-0000F7760000}"/>
    <cellStyle name="Normal 53 2 2 3 4 2 5 3 2" xfId="33326" xr:uid="{00000000-0005-0000-0000-0000F8760000}"/>
    <cellStyle name="Normal 53 2 2 3 4 2 5 4" xfId="21533" xr:uid="{00000000-0005-0000-0000-0000F9760000}"/>
    <cellStyle name="Normal 53 2 2 3 4 2 5 5" xfId="27438" xr:uid="{00000000-0005-0000-0000-0000FA760000}"/>
    <cellStyle name="Normal 53 2 2 3 4 2 6" xfId="4605" xr:uid="{00000000-0005-0000-0000-0000FB760000}"/>
    <cellStyle name="Normal 53 2 2 3 4 2 6 2" xfId="16381" xr:uid="{00000000-0005-0000-0000-0000FC760000}"/>
    <cellStyle name="Normal 53 2 2 3 4 2 6 2 2" xfId="39950" xr:uid="{00000000-0005-0000-0000-0000FD760000}"/>
    <cellStyle name="Normal 53 2 2 3 4 2 6 3" xfId="10493" xr:uid="{00000000-0005-0000-0000-0000FE760000}"/>
    <cellStyle name="Normal 53 2 2 3 4 2 6 3 2" xfId="34062" xr:uid="{00000000-0005-0000-0000-0000FF760000}"/>
    <cellStyle name="Normal 53 2 2 3 4 2 6 4" xfId="22269" xr:uid="{00000000-0005-0000-0000-000000770000}"/>
    <cellStyle name="Normal 53 2 2 3 4 2 6 5" xfId="28174" xr:uid="{00000000-0005-0000-0000-000001770000}"/>
    <cellStyle name="Normal 53 2 2 3 4 2 7" xfId="5341" xr:uid="{00000000-0005-0000-0000-000002770000}"/>
    <cellStyle name="Normal 53 2 2 3 4 2 7 2" xfId="17117" xr:uid="{00000000-0005-0000-0000-000003770000}"/>
    <cellStyle name="Normal 53 2 2 3 4 2 7 2 2" xfId="40686" xr:uid="{00000000-0005-0000-0000-000004770000}"/>
    <cellStyle name="Normal 53 2 2 3 4 2 7 3" xfId="11229" xr:uid="{00000000-0005-0000-0000-000005770000}"/>
    <cellStyle name="Normal 53 2 2 3 4 2 7 3 2" xfId="34798" xr:uid="{00000000-0005-0000-0000-000006770000}"/>
    <cellStyle name="Normal 53 2 2 3 4 2 7 4" xfId="23005" xr:uid="{00000000-0005-0000-0000-000007770000}"/>
    <cellStyle name="Normal 53 2 2 3 4 2 7 5" xfId="28910" xr:uid="{00000000-0005-0000-0000-000008770000}"/>
    <cellStyle name="Normal 53 2 2 3 4 2 8" xfId="6077" xr:uid="{00000000-0005-0000-0000-000009770000}"/>
    <cellStyle name="Normal 53 2 2 3 4 2 8 2" xfId="17853" xr:uid="{00000000-0005-0000-0000-00000A770000}"/>
    <cellStyle name="Normal 53 2 2 3 4 2 8 2 2" xfId="41422" xr:uid="{00000000-0005-0000-0000-00000B770000}"/>
    <cellStyle name="Normal 53 2 2 3 4 2 8 3" xfId="11965" xr:uid="{00000000-0005-0000-0000-00000C770000}"/>
    <cellStyle name="Normal 53 2 2 3 4 2 8 3 2" xfId="35534" xr:uid="{00000000-0005-0000-0000-00000D770000}"/>
    <cellStyle name="Normal 53 2 2 3 4 2 8 4" xfId="23741" xr:uid="{00000000-0005-0000-0000-00000E770000}"/>
    <cellStyle name="Normal 53 2 2 3 4 2 8 5" xfId="29646" xr:uid="{00000000-0005-0000-0000-00000F770000}"/>
    <cellStyle name="Normal 53 2 2 3 4 2 9" xfId="12701" xr:uid="{00000000-0005-0000-0000-000010770000}"/>
    <cellStyle name="Normal 53 2 2 3 4 2 9 2" xfId="36270" xr:uid="{00000000-0005-0000-0000-000011770000}"/>
    <cellStyle name="Normal 53 2 2 3 4 3" xfId="1217" xr:uid="{00000000-0005-0000-0000-000012770000}"/>
    <cellStyle name="Normal 53 2 2 3 4 3 2" xfId="12995" xr:uid="{00000000-0005-0000-0000-000013770000}"/>
    <cellStyle name="Normal 53 2 2 3 4 3 2 2" xfId="36564" xr:uid="{00000000-0005-0000-0000-000014770000}"/>
    <cellStyle name="Normal 53 2 2 3 4 3 3" xfId="7107" xr:uid="{00000000-0005-0000-0000-000015770000}"/>
    <cellStyle name="Normal 53 2 2 3 4 3 3 2" xfId="30676" xr:uid="{00000000-0005-0000-0000-000016770000}"/>
    <cellStyle name="Normal 53 2 2 3 4 3 4" xfId="18883" xr:uid="{00000000-0005-0000-0000-000017770000}"/>
    <cellStyle name="Normal 53 2 2 3 4 3 5" xfId="24788" xr:uid="{00000000-0005-0000-0000-000018770000}"/>
    <cellStyle name="Normal 53 2 2 3 4 4" xfId="1955" xr:uid="{00000000-0005-0000-0000-000019770000}"/>
    <cellStyle name="Normal 53 2 2 3 4 4 2" xfId="13731" xr:uid="{00000000-0005-0000-0000-00001A770000}"/>
    <cellStyle name="Normal 53 2 2 3 4 4 2 2" xfId="37300" xr:uid="{00000000-0005-0000-0000-00001B770000}"/>
    <cellStyle name="Normal 53 2 2 3 4 4 3" xfId="7843" xr:uid="{00000000-0005-0000-0000-00001C770000}"/>
    <cellStyle name="Normal 53 2 2 3 4 4 3 2" xfId="31412" xr:uid="{00000000-0005-0000-0000-00001D770000}"/>
    <cellStyle name="Normal 53 2 2 3 4 4 4" xfId="19619" xr:uid="{00000000-0005-0000-0000-00001E770000}"/>
    <cellStyle name="Normal 53 2 2 3 4 4 5" xfId="25524" xr:uid="{00000000-0005-0000-0000-00001F770000}"/>
    <cellStyle name="Normal 53 2 2 3 4 5" xfId="2691" xr:uid="{00000000-0005-0000-0000-000020770000}"/>
    <cellStyle name="Normal 53 2 2 3 4 5 2" xfId="14467" xr:uid="{00000000-0005-0000-0000-000021770000}"/>
    <cellStyle name="Normal 53 2 2 3 4 5 2 2" xfId="38036" xr:uid="{00000000-0005-0000-0000-000022770000}"/>
    <cellStyle name="Normal 53 2 2 3 4 5 3" xfId="8579" xr:uid="{00000000-0005-0000-0000-000023770000}"/>
    <cellStyle name="Normal 53 2 2 3 4 5 3 2" xfId="32148" xr:uid="{00000000-0005-0000-0000-000024770000}"/>
    <cellStyle name="Normal 53 2 2 3 4 5 4" xfId="20355" xr:uid="{00000000-0005-0000-0000-000025770000}"/>
    <cellStyle name="Normal 53 2 2 3 4 5 5" xfId="26260" xr:uid="{00000000-0005-0000-0000-000026770000}"/>
    <cellStyle name="Normal 53 2 2 3 4 6" xfId="3427" xr:uid="{00000000-0005-0000-0000-000027770000}"/>
    <cellStyle name="Normal 53 2 2 3 4 6 2" xfId="15203" xr:uid="{00000000-0005-0000-0000-000028770000}"/>
    <cellStyle name="Normal 53 2 2 3 4 6 2 2" xfId="38772" xr:uid="{00000000-0005-0000-0000-000029770000}"/>
    <cellStyle name="Normal 53 2 2 3 4 6 3" xfId="9315" xr:uid="{00000000-0005-0000-0000-00002A770000}"/>
    <cellStyle name="Normal 53 2 2 3 4 6 3 2" xfId="32884" xr:uid="{00000000-0005-0000-0000-00002B770000}"/>
    <cellStyle name="Normal 53 2 2 3 4 6 4" xfId="21091" xr:uid="{00000000-0005-0000-0000-00002C770000}"/>
    <cellStyle name="Normal 53 2 2 3 4 6 5" xfId="26996" xr:uid="{00000000-0005-0000-0000-00002D770000}"/>
    <cellStyle name="Normal 53 2 2 3 4 7" xfId="4163" xr:uid="{00000000-0005-0000-0000-00002E770000}"/>
    <cellStyle name="Normal 53 2 2 3 4 7 2" xfId="15939" xr:uid="{00000000-0005-0000-0000-00002F770000}"/>
    <cellStyle name="Normal 53 2 2 3 4 7 2 2" xfId="39508" xr:uid="{00000000-0005-0000-0000-000030770000}"/>
    <cellStyle name="Normal 53 2 2 3 4 7 3" xfId="10051" xr:uid="{00000000-0005-0000-0000-000031770000}"/>
    <cellStyle name="Normal 53 2 2 3 4 7 3 2" xfId="33620" xr:uid="{00000000-0005-0000-0000-000032770000}"/>
    <cellStyle name="Normal 53 2 2 3 4 7 4" xfId="21827" xr:uid="{00000000-0005-0000-0000-000033770000}"/>
    <cellStyle name="Normal 53 2 2 3 4 7 5" xfId="27732" xr:uid="{00000000-0005-0000-0000-000034770000}"/>
    <cellStyle name="Normal 53 2 2 3 4 8" xfId="4899" xr:uid="{00000000-0005-0000-0000-000035770000}"/>
    <cellStyle name="Normal 53 2 2 3 4 8 2" xfId="16675" xr:uid="{00000000-0005-0000-0000-000036770000}"/>
    <cellStyle name="Normal 53 2 2 3 4 8 2 2" xfId="40244" xr:uid="{00000000-0005-0000-0000-000037770000}"/>
    <cellStyle name="Normal 53 2 2 3 4 8 3" xfId="10787" xr:uid="{00000000-0005-0000-0000-000038770000}"/>
    <cellStyle name="Normal 53 2 2 3 4 8 3 2" xfId="34356" xr:uid="{00000000-0005-0000-0000-000039770000}"/>
    <cellStyle name="Normal 53 2 2 3 4 8 4" xfId="22563" xr:uid="{00000000-0005-0000-0000-00003A770000}"/>
    <cellStyle name="Normal 53 2 2 3 4 8 5" xfId="28468" xr:uid="{00000000-0005-0000-0000-00003B770000}"/>
    <cellStyle name="Normal 53 2 2 3 4 9" xfId="5635" xr:uid="{00000000-0005-0000-0000-00003C770000}"/>
    <cellStyle name="Normal 53 2 2 3 4 9 2" xfId="17411" xr:uid="{00000000-0005-0000-0000-00003D770000}"/>
    <cellStyle name="Normal 53 2 2 3 4 9 2 2" xfId="40980" xr:uid="{00000000-0005-0000-0000-00003E770000}"/>
    <cellStyle name="Normal 53 2 2 3 4 9 3" xfId="11523" xr:uid="{00000000-0005-0000-0000-00003F770000}"/>
    <cellStyle name="Normal 53 2 2 3 4 9 3 2" xfId="35092" xr:uid="{00000000-0005-0000-0000-000040770000}"/>
    <cellStyle name="Normal 53 2 2 3 4 9 4" xfId="23299" xr:uid="{00000000-0005-0000-0000-000041770000}"/>
    <cellStyle name="Normal 53 2 2 3 4 9 5" xfId="29204" xr:uid="{00000000-0005-0000-0000-000042770000}"/>
    <cellStyle name="Normal 53 2 2 3 5" xfId="679" xr:uid="{00000000-0005-0000-0000-000043770000}"/>
    <cellStyle name="Normal 53 2 2 3 5 10" xfId="6593" xr:uid="{00000000-0005-0000-0000-000044770000}"/>
    <cellStyle name="Normal 53 2 2 3 5 10 2" xfId="30162" xr:uid="{00000000-0005-0000-0000-000045770000}"/>
    <cellStyle name="Normal 53 2 2 3 5 11" xfId="18369" xr:uid="{00000000-0005-0000-0000-000046770000}"/>
    <cellStyle name="Normal 53 2 2 3 5 12" xfId="24274" xr:uid="{00000000-0005-0000-0000-000047770000}"/>
    <cellStyle name="Normal 53 2 2 3 5 13" xfId="41938" xr:uid="{00000000-0005-0000-0000-000048770000}"/>
    <cellStyle name="Normal 53 2 2 3 5 2" xfId="1440" xr:uid="{00000000-0005-0000-0000-000049770000}"/>
    <cellStyle name="Normal 53 2 2 3 5 2 2" xfId="13217" xr:uid="{00000000-0005-0000-0000-00004A770000}"/>
    <cellStyle name="Normal 53 2 2 3 5 2 2 2" xfId="36786" xr:uid="{00000000-0005-0000-0000-00004B770000}"/>
    <cellStyle name="Normal 53 2 2 3 5 2 3" xfId="7329" xr:uid="{00000000-0005-0000-0000-00004C770000}"/>
    <cellStyle name="Normal 53 2 2 3 5 2 3 2" xfId="30898" xr:uid="{00000000-0005-0000-0000-00004D770000}"/>
    <cellStyle name="Normal 53 2 2 3 5 2 4" xfId="19105" xr:uid="{00000000-0005-0000-0000-00004E770000}"/>
    <cellStyle name="Normal 53 2 2 3 5 2 5" xfId="25010" xr:uid="{00000000-0005-0000-0000-00004F770000}"/>
    <cellStyle name="Normal 53 2 2 3 5 3" xfId="2177" xr:uid="{00000000-0005-0000-0000-000050770000}"/>
    <cellStyle name="Normal 53 2 2 3 5 3 2" xfId="13953" xr:uid="{00000000-0005-0000-0000-000051770000}"/>
    <cellStyle name="Normal 53 2 2 3 5 3 2 2" xfId="37522" xr:uid="{00000000-0005-0000-0000-000052770000}"/>
    <cellStyle name="Normal 53 2 2 3 5 3 3" xfId="8065" xr:uid="{00000000-0005-0000-0000-000053770000}"/>
    <cellStyle name="Normal 53 2 2 3 5 3 3 2" xfId="31634" xr:uid="{00000000-0005-0000-0000-000054770000}"/>
    <cellStyle name="Normal 53 2 2 3 5 3 4" xfId="19841" xr:uid="{00000000-0005-0000-0000-000055770000}"/>
    <cellStyle name="Normal 53 2 2 3 5 3 5" xfId="25746" xr:uid="{00000000-0005-0000-0000-000056770000}"/>
    <cellStyle name="Normal 53 2 2 3 5 4" xfId="2913" xr:uid="{00000000-0005-0000-0000-000057770000}"/>
    <cellStyle name="Normal 53 2 2 3 5 4 2" xfId="14689" xr:uid="{00000000-0005-0000-0000-000058770000}"/>
    <cellStyle name="Normal 53 2 2 3 5 4 2 2" xfId="38258" xr:uid="{00000000-0005-0000-0000-000059770000}"/>
    <cellStyle name="Normal 53 2 2 3 5 4 3" xfId="8801" xr:uid="{00000000-0005-0000-0000-00005A770000}"/>
    <cellStyle name="Normal 53 2 2 3 5 4 3 2" xfId="32370" xr:uid="{00000000-0005-0000-0000-00005B770000}"/>
    <cellStyle name="Normal 53 2 2 3 5 4 4" xfId="20577" xr:uid="{00000000-0005-0000-0000-00005C770000}"/>
    <cellStyle name="Normal 53 2 2 3 5 4 5" xfId="26482" xr:uid="{00000000-0005-0000-0000-00005D770000}"/>
    <cellStyle name="Normal 53 2 2 3 5 5" xfId="3649" xr:uid="{00000000-0005-0000-0000-00005E770000}"/>
    <cellStyle name="Normal 53 2 2 3 5 5 2" xfId="15425" xr:uid="{00000000-0005-0000-0000-00005F770000}"/>
    <cellStyle name="Normal 53 2 2 3 5 5 2 2" xfId="38994" xr:uid="{00000000-0005-0000-0000-000060770000}"/>
    <cellStyle name="Normal 53 2 2 3 5 5 3" xfId="9537" xr:uid="{00000000-0005-0000-0000-000061770000}"/>
    <cellStyle name="Normal 53 2 2 3 5 5 3 2" xfId="33106" xr:uid="{00000000-0005-0000-0000-000062770000}"/>
    <cellStyle name="Normal 53 2 2 3 5 5 4" xfId="21313" xr:uid="{00000000-0005-0000-0000-000063770000}"/>
    <cellStyle name="Normal 53 2 2 3 5 5 5" xfId="27218" xr:uid="{00000000-0005-0000-0000-000064770000}"/>
    <cellStyle name="Normal 53 2 2 3 5 6" xfId="4385" xr:uid="{00000000-0005-0000-0000-000065770000}"/>
    <cellStyle name="Normal 53 2 2 3 5 6 2" xfId="16161" xr:uid="{00000000-0005-0000-0000-000066770000}"/>
    <cellStyle name="Normal 53 2 2 3 5 6 2 2" xfId="39730" xr:uid="{00000000-0005-0000-0000-000067770000}"/>
    <cellStyle name="Normal 53 2 2 3 5 6 3" xfId="10273" xr:uid="{00000000-0005-0000-0000-000068770000}"/>
    <cellStyle name="Normal 53 2 2 3 5 6 3 2" xfId="33842" xr:uid="{00000000-0005-0000-0000-000069770000}"/>
    <cellStyle name="Normal 53 2 2 3 5 6 4" xfId="22049" xr:uid="{00000000-0005-0000-0000-00006A770000}"/>
    <cellStyle name="Normal 53 2 2 3 5 6 5" xfId="27954" xr:uid="{00000000-0005-0000-0000-00006B770000}"/>
    <cellStyle name="Normal 53 2 2 3 5 7" xfId="5121" xr:uid="{00000000-0005-0000-0000-00006C770000}"/>
    <cellStyle name="Normal 53 2 2 3 5 7 2" xfId="16897" xr:uid="{00000000-0005-0000-0000-00006D770000}"/>
    <cellStyle name="Normal 53 2 2 3 5 7 2 2" xfId="40466" xr:uid="{00000000-0005-0000-0000-00006E770000}"/>
    <cellStyle name="Normal 53 2 2 3 5 7 3" xfId="11009" xr:uid="{00000000-0005-0000-0000-00006F770000}"/>
    <cellStyle name="Normal 53 2 2 3 5 7 3 2" xfId="34578" xr:uid="{00000000-0005-0000-0000-000070770000}"/>
    <cellStyle name="Normal 53 2 2 3 5 7 4" xfId="22785" xr:uid="{00000000-0005-0000-0000-000071770000}"/>
    <cellStyle name="Normal 53 2 2 3 5 7 5" xfId="28690" xr:uid="{00000000-0005-0000-0000-000072770000}"/>
    <cellStyle name="Normal 53 2 2 3 5 8" xfId="5857" xr:uid="{00000000-0005-0000-0000-000073770000}"/>
    <cellStyle name="Normal 53 2 2 3 5 8 2" xfId="17633" xr:uid="{00000000-0005-0000-0000-000074770000}"/>
    <cellStyle name="Normal 53 2 2 3 5 8 2 2" xfId="41202" xr:uid="{00000000-0005-0000-0000-000075770000}"/>
    <cellStyle name="Normal 53 2 2 3 5 8 3" xfId="11745" xr:uid="{00000000-0005-0000-0000-000076770000}"/>
    <cellStyle name="Normal 53 2 2 3 5 8 3 2" xfId="35314" xr:uid="{00000000-0005-0000-0000-000077770000}"/>
    <cellStyle name="Normal 53 2 2 3 5 8 4" xfId="23521" xr:uid="{00000000-0005-0000-0000-000078770000}"/>
    <cellStyle name="Normal 53 2 2 3 5 8 5" xfId="29426" xr:uid="{00000000-0005-0000-0000-000079770000}"/>
    <cellStyle name="Normal 53 2 2 3 5 9" xfId="12481" xr:uid="{00000000-0005-0000-0000-00007A770000}"/>
    <cellStyle name="Normal 53 2 2 3 5 9 2" xfId="36050" xr:uid="{00000000-0005-0000-0000-00007B770000}"/>
    <cellStyle name="Normal 53 2 2 3 6" xfId="606" xr:uid="{00000000-0005-0000-0000-00007C770000}"/>
    <cellStyle name="Normal 53 2 2 3 6 10" xfId="6520" xr:uid="{00000000-0005-0000-0000-00007D770000}"/>
    <cellStyle name="Normal 53 2 2 3 6 10 2" xfId="30089" xr:uid="{00000000-0005-0000-0000-00007E770000}"/>
    <cellStyle name="Normal 53 2 2 3 6 11" xfId="18296" xr:uid="{00000000-0005-0000-0000-00007F770000}"/>
    <cellStyle name="Normal 53 2 2 3 6 12" xfId="24201" xr:uid="{00000000-0005-0000-0000-000080770000}"/>
    <cellStyle name="Normal 53 2 2 3 6 13" xfId="41865" xr:uid="{00000000-0005-0000-0000-000081770000}"/>
    <cellStyle name="Normal 53 2 2 3 6 2" xfId="1367" xr:uid="{00000000-0005-0000-0000-000082770000}"/>
    <cellStyle name="Normal 53 2 2 3 6 2 2" xfId="13144" xr:uid="{00000000-0005-0000-0000-000083770000}"/>
    <cellStyle name="Normal 53 2 2 3 6 2 2 2" xfId="36713" xr:uid="{00000000-0005-0000-0000-000084770000}"/>
    <cellStyle name="Normal 53 2 2 3 6 2 3" xfId="7256" xr:uid="{00000000-0005-0000-0000-000085770000}"/>
    <cellStyle name="Normal 53 2 2 3 6 2 3 2" xfId="30825" xr:uid="{00000000-0005-0000-0000-000086770000}"/>
    <cellStyle name="Normal 53 2 2 3 6 2 4" xfId="19032" xr:uid="{00000000-0005-0000-0000-000087770000}"/>
    <cellStyle name="Normal 53 2 2 3 6 2 5" xfId="24937" xr:uid="{00000000-0005-0000-0000-000088770000}"/>
    <cellStyle name="Normal 53 2 2 3 6 3" xfId="2104" xr:uid="{00000000-0005-0000-0000-000089770000}"/>
    <cellStyle name="Normal 53 2 2 3 6 3 2" xfId="13880" xr:uid="{00000000-0005-0000-0000-00008A770000}"/>
    <cellStyle name="Normal 53 2 2 3 6 3 2 2" xfId="37449" xr:uid="{00000000-0005-0000-0000-00008B770000}"/>
    <cellStyle name="Normal 53 2 2 3 6 3 3" xfId="7992" xr:uid="{00000000-0005-0000-0000-00008C770000}"/>
    <cellStyle name="Normal 53 2 2 3 6 3 3 2" xfId="31561" xr:uid="{00000000-0005-0000-0000-00008D770000}"/>
    <cellStyle name="Normal 53 2 2 3 6 3 4" xfId="19768" xr:uid="{00000000-0005-0000-0000-00008E770000}"/>
    <cellStyle name="Normal 53 2 2 3 6 3 5" xfId="25673" xr:uid="{00000000-0005-0000-0000-00008F770000}"/>
    <cellStyle name="Normal 53 2 2 3 6 4" xfId="2840" xr:uid="{00000000-0005-0000-0000-000090770000}"/>
    <cellStyle name="Normal 53 2 2 3 6 4 2" xfId="14616" xr:uid="{00000000-0005-0000-0000-000091770000}"/>
    <cellStyle name="Normal 53 2 2 3 6 4 2 2" xfId="38185" xr:uid="{00000000-0005-0000-0000-000092770000}"/>
    <cellStyle name="Normal 53 2 2 3 6 4 3" xfId="8728" xr:uid="{00000000-0005-0000-0000-000093770000}"/>
    <cellStyle name="Normal 53 2 2 3 6 4 3 2" xfId="32297" xr:uid="{00000000-0005-0000-0000-000094770000}"/>
    <cellStyle name="Normal 53 2 2 3 6 4 4" xfId="20504" xr:uid="{00000000-0005-0000-0000-000095770000}"/>
    <cellStyle name="Normal 53 2 2 3 6 4 5" xfId="26409" xr:uid="{00000000-0005-0000-0000-000096770000}"/>
    <cellStyle name="Normal 53 2 2 3 6 5" xfId="3576" xr:uid="{00000000-0005-0000-0000-000097770000}"/>
    <cellStyle name="Normal 53 2 2 3 6 5 2" xfId="15352" xr:uid="{00000000-0005-0000-0000-000098770000}"/>
    <cellStyle name="Normal 53 2 2 3 6 5 2 2" xfId="38921" xr:uid="{00000000-0005-0000-0000-000099770000}"/>
    <cellStyle name="Normal 53 2 2 3 6 5 3" xfId="9464" xr:uid="{00000000-0005-0000-0000-00009A770000}"/>
    <cellStyle name="Normal 53 2 2 3 6 5 3 2" xfId="33033" xr:uid="{00000000-0005-0000-0000-00009B770000}"/>
    <cellStyle name="Normal 53 2 2 3 6 5 4" xfId="21240" xr:uid="{00000000-0005-0000-0000-00009C770000}"/>
    <cellStyle name="Normal 53 2 2 3 6 5 5" xfId="27145" xr:uid="{00000000-0005-0000-0000-00009D770000}"/>
    <cellStyle name="Normal 53 2 2 3 6 6" xfId="4312" xr:uid="{00000000-0005-0000-0000-00009E770000}"/>
    <cellStyle name="Normal 53 2 2 3 6 6 2" xfId="16088" xr:uid="{00000000-0005-0000-0000-00009F770000}"/>
    <cellStyle name="Normal 53 2 2 3 6 6 2 2" xfId="39657" xr:uid="{00000000-0005-0000-0000-0000A0770000}"/>
    <cellStyle name="Normal 53 2 2 3 6 6 3" xfId="10200" xr:uid="{00000000-0005-0000-0000-0000A1770000}"/>
    <cellStyle name="Normal 53 2 2 3 6 6 3 2" xfId="33769" xr:uid="{00000000-0005-0000-0000-0000A2770000}"/>
    <cellStyle name="Normal 53 2 2 3 6 6 4" xfId="21976" xr:uid="{00000000-0005-0000-0000-0000A3770000}"/>
    <cellStyle name="Normal 53 2 2 3 6 6 5" xfId="27881" xr:uid="{00000000-0005-0000-0000-0000A4770000}"/>
    <cellStyle name="Normal 53 2 2 3 6 7" xfId="5048" xr:uid="{00000000-0005-0000-0000-0000A5770000}"/>
    <cellStyle name="Normal 53 2 2 3 6 7 2" xfId="16824" xr:uid="{00000000-0005-0000-0000-0000A6770000}"/>
    <cellStyle name="Normal 53 2 2 3 6 7 2 2" xfId="40393" xr:uid="{00000000-0005-0000-0000-0000A7770000}"/>
    <cellStyle name="Normal 53 2 2 3 6 7 3" xfId="10936" xr:uid="{00000000-0005-0000-0000-0000A8770000}"/>
    <cellStyle name="Normal 53 2 2 3 6 7 3 2" xfId="34505" xr:uid="{00000000-0005-0000-0000-0000A9770000}"/>
    <cellStyle name="Normal 53 2 2 3 6 7 4" xfId="22712" xr:uid="{00000000-0005-0000-0000-0000AA770000}"/>
    <cellStyle name="Normal 53 2 2 3 6 7 5" xfId="28617" xr:uid="{00000000-0005-0000-0000-0000AB770000}"/>
    <cellStyle name="Normal 53 2 2 3 6 8" xfId="5784" xr:uid="{00000000-0005-0000-0000-0000AC770000}"/>
    <cellStyle name="Normal 53 2 2 3 6 8 2" xfId="17560" xr:uid="{00000000-0005-0000-0000-0000AD770000}"/>
    <cellStyle name="Normal 53 2 2 3 6 8 2 2" xfId="41129" xr:uid="{00000000-0005-0000-0000-0000AE770000}"/>
    <cellStyle name="Normal 53 2 2 3 6 8 3" xfId="11672" xr:uid="{00000000-0005-0000-0000-0000AF770000}"/>
    <cellStyle name="Normal 53 2 2 3 6 8 3 2" xfId="35241" xr:uid="{00000000-0005-0000-0000-0000B0770000}"/>
    <cellStyle name="Normal 53 2 2 3 6 8 4" xfId="23448" xr:uid="{00000000-0005-0000-0000-0000B1770000}"/>
    <cellStyle name="Normal 53 2 2 3 6 8 5" xfId="29353" xr:uid="{00000000-0005-0000-0000-0000B2770000}"/>
    <cellStyle name="Normal 53 2 2 3 6 9" xfId="12408" xr:uid="{00000000-0005-0000-0000-0000B3770000}"/>
    <cellStyle name="Normal 53 2 2 3 6 9 2" xfId="35977" xr:uid="{00000000-0005-0000-0000-0000B4770000}"/>
    <cellStyle name="Normal 53 2 2 3 7" xfId="996" xr:uid="{00000000-0005-0000-0000-0000B5770000}"/>
    <cellStyle name="Normal 53 2 2 3 7 2" xfId="12775" xr:uid="{00000000-0005-0000-0000-0000B6770000}"/>
    <cellStyle name="Normal 53 2 2 3 7 2 2" xfId="36344" xr:uid="{00000000-0005-0000-0000-0000B7770000}"/>
    <cellStyle name="Normal 53 2 2 3 7 3" xfId="6887" xr:uid="{00000000-0005-0000-0000-0000B8770000}"/>
    <cellStyle name="Normal 53 2 2 3 7 3 2" xfId="30456" xr:uid="{00000000-0005-0000-0000-0000B9770000}"/>
    <cellStyle name="Normal 53 2 2 3 7 4" xfId="18663" xr:uid="{00000000-0005-0000-0000-0000BA770000}"/>
    <cellStyle name="Normal 53 2 2 3 7 5" xfId="24568" xr:uid="{00000000-0005-0000-0000-0000BB770000}"/>
    <cellStyle name="Normal 53 2 2 3 8" xfId="1735" xr:uid="{00000000-0005-0000-0000-0000BC770000}"/>
    <cellStyle name="Normal 53 2 2 3 8 2" xfId="13511" xr:uid="{00000000-0005-0000-0000-0000BD770000}"/>
    <cellStyle name="Normal 53 2 2 3 8 2 2" xfId="37080" xr:uid="{00000000-0005-0000-0000-0000BE770000}"/>
    <cellStyle name="Normal 53 2 2 3 8 3" xfId="7623" xr:uid="{00000000-0005-0000-0000-0000BF770000}"/>
    <cellStyle name="Normal 53 2 2 3 8 3 2" xfId="31192" xr:uid="{00000000-0005-0000-0000-0000C0770000}"/>
    <cellStyle name="Normal 53 2 2 3 8 4" xfId="19399" xr:uid="{00000000-0005-0000-0000-0000C1770000}"/>
    <cellStyle name="Normal 53 2 2 3 8 5" xfId="25304" xr:uid="{00000000-0005-0000-0000-0000C2770000}"/>
    <cellStyle name="Normal 53 2 2 3 9" xfId="2471" xr:uid="{00000000-0005-0000-0000-0000C3770000}"/>
    <cellStyle name="Normal 53 2 2 3 9 2" xfId="14247" xr:uid="{00000000-0005-0000-0000-0000C4770000}"/>
    <cellStyle name="Normal 53 2 2 3 9 2 2" xfId="37816" xr:uid="{00000000-0005-0000-0000-0000C5770000}"/>
    <cellStyle name="Normal 53 2 2 3 9 3" xfId="8359" xr:uid="{00000000-0005-0000-0000-0000C6770000}"/>
    <cellStyle name="Normal 53 2 2 3 9 3 2" xfId="31928" xr:uid="{00000000-0005-0000-0000-0000C7770000}"/>
    <cellStyle name="Normal 53 2 2 3 9 4" xfId="20135" xr:uid="{00000000-0005-0000-0000-0000C8770000}"/>
    <cellStyle name="Normal 53 2 2 3 9 5" xfId="26040" xr:uid="{00000000-0005-0000-0000-0000C9770000}"/>
    <cellStyle name="Normal 53 2 2 4" xfId="295" xr:uid="{00000000-0005-0000-0000-0000CA770000}"/>
    <cellStyle name="Normal 53 2 2 4 10" xfId="4751" xr:uid="{00000000-0005-0000-0000-0000CB770000}"/>
    <cellStyle name="Normal 53 2 2 4 10 2" xfId="16527" xr:uid="{00000000-0005-0000-0000-0000CC770000}"/>
    <cellStyle name="Normal 53 2 2 4 10 2 2" xfId="40096" xr:uid="{00000000-0005-0000-0000-0000CD770000}"/>
    <cellStyle name="Normal 53 2 2 4 10 3" xfId="10639" xr:uid="{00000000-0005-0000-0000-0000CE770000}"/>
    <cellStyle name="Normal 53 2 2 4 10 3 2" xfId="34208" xr:uid="{00000000-0005-0000-0000-0000CF770000}"/>
    <cellStyle name="Normal 53 2 2 4 10 4" xfId="22415" xr:uid="{00000000-0005-0000-0000-0000D0770000}"/>
    <cellStyle name="Normal 53 2 2 4 10 5" xfId="28320" xr:uid="{00000000-0005-0000-0000-0000D1770000}"/>
    <cellStyle name="Normal 53 2 2 4 11" xfId="5487" xr:uid="{00000000-0005-0000-0000-0000D2770000}"/>
    <cellStyle name="Normal 53 2 2 4 11 2" xfId="17263" xr:uid="{00000000-0005-0000-0000-0000D3770000}"/>
    <cellStyle name="Normal 53 2 2 4 11 2 2" xfId="40832" xr:uid="{00000000-0005-0000-0000-0000D4770000}"/>
    <cellStyle name="Normal 53 2 2 4 11 3" xfId="11375" xr:uid="{00000000-0005-0000-0000-0000D5770000}"/>
    <cellStyle name="Normal 53 2 2 4 11 3 2" xfId="34944" xr:uid="{00000000-0005-0000-0000-0000D6770000}"/>
    <cellStyle name="Normal 53 2 2 4 11 4" xfId="23151" xr:uid="{00000000-0005-0000-0000-0000D7770000}"/>
    <cellStyle name="Normal 53 2 2 4 11 5" xfId="29056" xr:uid="{00000000-0005-0000-0000-0000D8770000}"/>
    <cellStyle name="Normal 53 2 2 4 12" xfId="12111" xr:uid="{00000000-0005-0000-0000-0000D9770000}"/>
    <cellStyle name="Normal 53 2 2 4 12 2" xfId="35680" xr:uid="{00000000-0005-0000-0000-0000DA770000}"/>
    <cellStyle name="Normal 53 2 2 4 13" xfId="6223" xr:uid="{00000000-0005-0000-0000-0000DB770000}"/>
    <cellStyle name="Normal 53 2 2 4 13 2" xfId="29792" xr:uid="{00000000-0005-0000-0000-0000DC770000}"/>
    <cellStyle name="Normal 53 2 2 4 14" xfId="17999" xr:uid="{00000000-0005-0000-0000-0000DD770000}"/>
    <cellStyle name="Normal 53 2 2 4 15" xfId="23904" xr:uid="{00000000-0005-0000-0000-0000DE770000}"/>
    <cellStyle name="Normal 53 2 2 4 16" xfId="41568" xr:uid="{00000000-0005-0000-0000-0000DF770000}"/>
    <cellStyle name="Normal 53 2 2 4 2" xfId="458" xr:uid="{00000000-0005-0000-0000-0000E0770000}"/>
    <cellStyle name="Normal 53 2 2 4 2 10" xfId="12262" xr:uid="{00000000-0005-0000-0000-0000E1770000}"/>
    <cellStyle name="Normal 53 2 2 4 2 10 2" xfId="35831" xr:uid="{00000000-0005-0000-0000-0000E2770000}"/>
    <cellStyle name="Normal 53 2 2 4 2 11" xfId="6374" xr:uid="{00000000-0005-0000-0000-0000E3770000}"/>
    <cellStyle name="Normal 53 2 2 4 2 11 2" xfId="29943" xr:uid="{00000000-0005-0000-0000-0000E4770000}"/>
    <cellStyle name="Normal 53 2 2 4 2 12" xfId="18150" xr:uid="{00000000-0005-0000-0000-0000E5770000}"/>
    <cellStyle name="Normal 53 2 2 4 2 13" xfId="24055" xr:uid="{00000000-0005-0000-0000-0000E6770000}"/>
    <cellStyle name="Normal 53 2 2 4 2 14" xfId="41719" xr:uid="{00000000-0005-0000-0000-0000E7770000}"/>
    <cellStyle name="Normal 53 2 2 4 2 2" xfId="903" xr:uid="{00000000-0005-0000-0000-0000E8770000}"/>
    <cellStyle name="Normal 53 2 2 4 2 2 10" xfId="6816" xr:uid="{00000000-0005-0000-0000-0000E9770000}"/>
    <cellStyle name="Normal 53 2 2 4 2 2 10 2" xfId="30385" xr:uid="{00000000-0005-0000-0000-0000EA770000}"/>
    <cellStyle name="Normal 53 2 2 4 2 2 11" xfId="18592" xr:uid="{00000000-0005-0000-0000-0000EB770000}"/>
    <cellStyle name="Normal 53 2 2 4 2 2 12" xfId="24497" xr:uid="{00000000-0005-0000-0000-0000EC770000}"/>
    <cellStyle name="Normal 53 2 2 4 2 2 13" xfId="42161" xr:uid="{00000000-0005-0000-0000-0000ED770000}"/>
    <cellStyle name="Normal 53 2 2 4 2 2 2" xfId="1663" xr:uid="{00000000-0005-0000-0000-0000EE770000}"/>
    <cellStyle name="Normal 53 2 2 4 2 2 2 2" xfId="13440" xr:uid="{00000000-0005-0000-0000-0000EF770000}"/>
    <cellStyle name="Normal 53 2 2 4 2 2 2 2 2" xfId="37009" xr:uid="{00000000-0005-0000-0000-0000F0770000}"/>
    <cellStyle name="Normal 53 2 2 4 2 2 2 3" xfId="7552" xr:uid="{00000000-0005-0000-0000-0000F1770000}"/>
    <cellStyle name="Normal 53 2 2 4 2 2 2 3 2" xfId="31121" xr:uid="{00000000-0005-0000-0000-0000F2770000}"/>
    <cellStyle name="Normal 53 2 2 4 2 2 2 4" xfId="19328" xr:uid="{00000000-0005-0000-0000-0000F3770000}"/>
    <cellStyle name="Normal 53 2 2 4 2 2 2 5" xfId="25233" xr:uid="{00000000-0005-0000-0000-0000F4770000}"/>
    <cellStyle name="Normal 53 2 2 4 2 2 3" xfId="2400" xr:uid="{00000000-0005-0000-0000-0000F5770000}"/>
    <cellStyle name="Normal 53 2 2 4 2 2 3 2" xfId="14176" xr:uid="{00000000-0005-0000-0000-0000F6770000}"/>
    <cellStyle name="Normal 53 2 2 4 2 2 3 2 2" xfId="37745" xr:uid="{00000000-0005-0000-0000-0000F7770000}"/>
    <cellStyle name="Normal 53 2 2 4 2 2 3 3" xfId="8288" xr:uid="{00000000-0005-0000-0000-0000F8770000}"/>
    <cellStyle name="Normal 53 2 2 4 2 2 3 3 2" xfId="31857" xr:uid="{00000000-0005-0000-0000-0000F9770000}"/>
    <cellStyle name="Normal 53 2 2 4 2 2 3 4" xfId="20064" xr:uid="{00000000-0005-0000-0000-0000FA770000}"/>
    <cellStyle name="Normal 53 2 2 4 2 2 3 5" xfId="25969" xr:uid="{00000000-0005-0000-0000-0000FB770000}"/>
    <cellStyle name="Normal 53 2 2 4 2 2 4" xfId="3136" xr:uid="{00000000-0005-0000-0000-0000FC770000}"/>
    <cellStyle name="Normal 53 2 2 4 2 2 4 2" xfId="14912" xr:uid="{00000000-0005-0000-0000-0000FD770000}"/>
    <cellStyle name="Normal 53 2 2 4 2 2 4 2 2" xfId="38481" xr:uid="{00000000-0005-0000-0000-0000FE770000}"/>
    <cellStyle name="Normal 53 2 2 4 2 2 4 3" xfId="9024" xr:uid="{00000000-0005-0000-0000-0000FF770000}"/>
    <cellStyle name="Normal 53 2 2 4 2 2 4 3 2" xfId="32593" xr:uid="{00000000-0005-0000-0000-000000780000}"/>
    <cellStyle name="Normal 53 2 2 4 2 2 4 4" xfId="20800" xr:uid="{00000000-0005-0000-0000-000001780000}"/>
    <cellStyle name="Normal 53 2 2 4 2 2 4 5" xfId="26705" xr:uid="{00000000-0005-0000-0000-000002780000}"/>
    <cellStyle name="Normal 53 2 2 4 2 2 5" xfId="3872" xr:uid="{00000000-0005-0000-0000-000003780000}"/>
    <cellStyle name="Normal 53 2 2 4 2 2 5 2" xfId="15648" xr:uid="{00000000-0005-0000-0000-000004780000}"/>
    <cellStyle name="Normal 53 2 2 4 2 2 5 2 2" xfId="39217" xr:uid="{00000000-0005-0000-0000-000005780000}"/>
    <cellStyle name="Normal 53 2 2 4 2 2 5 3" xfId="9760" xr:uid="{00000000-0005-0000-0000-000006780000}"/>
    <cellStyle name="Normal 53 2 2 4 2 2 5 3 2" xfId="33329" xr:uid="{00000000-0005-0000-0000-000007780000}"/>
    <cellStyle name="Normal 53 2 2 4 2 2 5 4" xfId="21536" xr:uid="{00000000-0005-0000-0000-000008780000}"/>
    <cellStyle name="Normal 53 2 2 4 2 2 5 5" xfId="27441" xr:uid="{00000000-0005-0000-0000-000009780000}"/>
    <cellStyle name="Normal 53 2 2 4 2 2 6" xfId="4608" xr:uid="{00000000-0005-0000-0000-00000A780000}"/>
    <cellStyle name="Normal 53 2 2 4 2 2 6 2" xfId="16384" xr:uid="{00000000-0005-0000-0000-00000B780000}"/>
    <cellStyle name="Normal 53 2 2 4 2 2 6 2 2" xfId="39953" xr:uid="{00000000-0005-0000-0000-00000C780000}"/>
    <cellStyle name="Normal 53 2 2 4 2 2 6 3" xfId="10496" xr:uid="{00000000-0005-0000-0000-00000D780000}"/>
    <cellStyle name="Normal 53 2 2 4 2 2 6 3 2" xfId="34065" xr:uid="{00000000-0005-0000-0000-00000E780000}"/>
    <cellStyle name="Normal 53 2 2 4 2 2 6 4" xfId="22272" xr:uid="{00000000-0005-0000-0000-00000F780000}"/>
    <cellStyle name="Normal 53 2 2 4 2 2 6 5" xfId="28177" xr:uid="{00000000-0005-0000-0000-000010780000}"/>
    <cellStyle name="Normal 53 2 2 4 2 2 7" xfId="5344" xr:uid="{00000000-0005-0000-0000-000011780000}"/>
    <cellStyle name="Normal 53 2 2 4 2 2 7 2" xfId="17120" xr:uid="{00000000-0005-0000-0000-000012780000}"/>
    <cellStyle name="Normal 53 2 2 4 2 2 7 2 2" xfId="40689" xr:uid="{00000000-0005-0000-0000-000013780000}"/>
    <cellStyle name="Normal 53 2 2 4 2 2 7 3" xfId="11232" xr:uid="{00000000-0005-0000-0000-000014780000}"/>
    <cellStyle name="Normal 53 2 2 4 2 2 7 3 2" xfId="34801" xr:uid="{00000000-0005-0000-0000-000015780000}"/>
    <cellStyle name="Normal 53 2 2 4 2 2 7 4" xfId="23008" xr:uid="{00000000-0005-0000-0000-000016780000}"/>
    <cellStyle name="Normal 53 2 2 4 2 2 7 5" xfId="28913" xr:uid="{00000000-0005-0000-0000-000017780000}"/>
    <cellStyle name="Normal 53 2 2 4 2 2 8" xfId="6080" xr:uid="{00000000-0005-0000-0000-000018780000}"/>
    <cellStyle name="Normal 53 2 2 4 2 2 8 2" xfId="17856" xr:uid="{00000000-0005-0000-0000-000019780000}"/>
    <cellStyle name="Normal 53 2 2 4 2 2 8 2 2" xfId="41425" xr:uid="{00000000-0005-0000-0000-00001A780000}"/>
    <cellStyle name="Normal 53 2 2 4 2 2 8 3" xfId="11968" xr:uid="{00000000-0005-0000-0000-00001B780000}"/>
    <cellStyle name="Normal 53 2 2 4 2 2 8 3 2" xfId="35537" xr:uid="{00000000-0005-0000-0000-00001C780000}"/>
    <cellStyle name="Normal 53 2 2 4 2 2 8 4" xfId="23744" xr:uid="{00000000-0005-0000-0000-00001D780000}"/>
    <cellStyle name="Normal 53 2 2 4 2 2 8 5" xfId="29649" xr:uid="{00000000-0005-0000-0000-00001E780000}"/>
    <cellStyle name="Normal 53 2 2 4 2 2 9" xfId="12704" xr:uid="{00000000-0005-0000-0000-00001F780000}"/>
    <cellStyle name="Normal 53 2 2 4 2 2 9 2" xfId="36273" xr:uid="{00000000-0005-0000-0000-000020780000}"/>
    <cellStyle name="Normal 53 2 2 4 2 3" xfId="1220" xr:uid="{00000000-0005-0000-0000-000021780000}"/>
    <cellStyle name="Normal 53 2 2 4 2 3 2" xfId="12998" xr:uid="{00000000-0005-0000-0000-000022780000}"/>
    <cellStyle name="Normal 53 2 2 4 2 3 2 2" xfId="36567" xr:uid="{00000000-0005-0000-0000-000023780000}"/>
    <cellStyle name="Normal 53 2 2 4 2 3 3" xfId="7110" xr:uid="{00000000-0005-0000-0000-000024780000}"/>
    <cellStyle name="Normal 53 2 2 4 2 3 3 2" xfId="30679" xr:uid="{00000000-0005-0000-0000-000025780000}"/>
    <cellStyle name="Normal 53 2 2 4 2 3 4" xfId="18886" xr:uid="{00000000-0005-0000-0000-000026780000}"/>
    <cellStyle name="Normal 53 2 2 4 2 3 5" xfId="24791" xr:uid="{00000000-0005-0000-0000-000027780000}"/>
    <cellStyle name="Normal 53 2 2 4 2 4" xfId="1958" xr:uid="{00000000-0005-0000-0000-000028780000}"/>
    <cellStyle name="Normal 53 2 2 4 2 4 2" xfId="13734" xr:uid="{00000000-0005-0000-0000-000029780000}"/>
    <cellStyle name="Normal 53 2 2 4 2 4 2 2" xfId="37303" xr:uid="{00000000-0005-0000-0000-00002A780000}"/>
    <cellStyle name="Normal 53 2 2 4 2 4 3" xfId="7846" xr:uid="{00000000-0005-0000-0000-00002B780000}"/>
    <cellStyle name="Normal 53 2 2 4 2 4 3 2" xfId="31415" xr:uid="{00000000-0005-0000-0000-00002C780000}"/>
    <cellStyle name="Normal 53 2 2 4 2 4 4" xfId="19622" xr:uid="{00000000-0005-0000-0000-00002D780000}"/>
    <cellStyle name="Normal 53 2 2 4 2 4 5" xfId="25527" xr:uid="{00000000-0005-0000-0000-00002E780000}"/>
    <cellStyle name="Normal 53 2 2 4 2 5" xfId="2694" xr:uid="{00000000-0005-0000-0000-00002F780000}"/>
    <cellStyle name="Normal 53 2 2 4 2 5 2" xfId="14470" xr:uid="{00000000-0005-0000-0000-000030780000}"/>
    <cellStyle name="Normal 53 2 2 4 2 5 2 2" xfId="38039" xr:uid="{00000000-0005-0000-0000-000031780000}"/>
    <cellStyle name="Normal 53 2 2 4 2 5 3" xfId="8582" xr:uid="{00000000-0005-0000-0000-000032780000}"/>
    <cellStyle name="Normal 53 2 2 4 2 5 3 2" xfId="32151" xr:uid="{00000000-0005-0000-0000-000033780000}"/>
    <cellStyle name="Normal 53 2 2 4 2 5 4" xfId="20358" xr:uid="{00000000-0005-0000-0000-000034780000}"/>
    <cellStyle name="Normal 53 2 2 4 2 5 5" xfId="26263" xr:uid="{00000000-0005-0000-0000-000035780000}"/>
    <cellStyle name="Normal 53 2 2 4 2 6" xfId="3430" xr:uid="{00000000-0005-0000-0000-000036780000}"/>
    <cellStyle name="Normal 53 2 2 4 2 6 2" xfId="15206" xr:uid="{00000000-0005-0000-0000-000037780000}"/>
    <cellStyle name="Normal 53 2 2 4 2 6 2 2" xfId="38775" xr:uid="{00000000-0005-0000-0000-000038780000}"/>
    <cellStyle name="Normal 53 2 2 4 2 6 3" xfId="9318" xr:uid="{00000000-0005-0000-0000-000039780000}"/>
    <cellStyle name="Normal 53 2 2 4 2 6 3 2" xfId="32887" xr:uid="{00000000-0005-0000-0000-00003A780000}"/>
    <cellStyle name="Normal 53 2 2 4 2 6 4" xfId="21094" xr:uid="{00000000-0005-0000-0000-00003B780000}"/>
    <cellStyle name="Normal 53 2 2 4 2 6 5" xfId="26999" xr:uid="{00000000-0005-0000-0000-00003C780000}"/>
    <cellStyle name="Normal 53 2 2 4 2 7" xfId="4166" xr:uid="{00000000-0005-0000-0000-00003D780000}"/>
    <cellStyle name="Normal 53 2 2 4 2 7 2" xfId="15942" xr:uid="{00000000-0005-0000-0000-00003E780000}"/>
    <cellStyle name="Normal 53 2 2 4 2 7 2 2" xfId="39511" xr:uid="{00000000-0005-0000-0000-00003F780000}"/>
    <cellStyle name="Normal 53 2 2 4 2 7 3" xfId="10054" xr:uid="{00000000-0005-0000-0000-000040780000}"/>
    <cellStyle name="Normal 53 2 2 4 2 7 3 2" xfId="33623" xr:uid="{00000000-0005-0000-0000-000041780000}"/>
    <cellStyle name="Normal 53 2 2 4 2 7 4" xfId="21830" xr:uid="{00000000-0005-0000-0000-000042780000}"/>
    <cellStyle name="Normal 53 2 2 4 2 7 5" xfId="27735" xr:uid="{00000000-0005-0000-0000-000043780000}"/>
    <cellStyle name="Normal 53 2 2 4 2 8" xfId="4902" xr:uid="{00000000-0005-0000-0000-000044780000}"/>
    <cellStyle name="Normal 53 2 2 4 2 8 2" xfId="16678" xr:uid="{00000000-0005-0000-0000-000045780000}"/>
    <cellStyle name="Normal 53 2 2 4 2 8 2 2" xfId="40247" xr:uid="{00000000-0005-0000-0000-000046780000}"/>
    <cellStyle name="Normal 53 2 2 4 2 8 3" xfId="10790" xr:uid="{00000000-0005-0000-0000-000047780000}"/>
    <cellStyle name="Normal 53 2 2 4 2 8 3 2" xfId="34359" xr:uid="{00000000-0005-0000-0000-000048780000}"/>
    <cellStyle name="Normal 53 2 2 4 2 8 4" xfId="22566" xr:uid="{00000000-0005-0000-0000-000049780000}"/>
    <cellStyle name="Normal 53 2 2 4 2 8 5" xfId="28471" xr:uid="{00000000-0005-0000-0000-00004A780000}"/>
    <cellStyle name="Normal 53 2 2 4 2 9" xfId="5638" xr:uid="{00000000-0005-0000-0000-00004B780000}"/>
    <cellStyle name="Normal 53 2 2 4 2 9 2" xfId="17414" xr:uid="{00000000-0005-0000-0000-00004C780000}"/>
    <cellStyle name="Normal 53 2 2 4 2 9 2 2" xfId="40983" xr:uid="{00000000-0005-0000-0000-00004D780000}"/>
    <cellStyle name="Normal 53 2 2 4 2 9 3" xfId="11526" xr:uid="{00000000-0005-0000-0000-00004E780000}"/>
    <cellStyle name="Normal 53 2 2 4 2 9 3 2" xfId="35095" xr:uid="{00000000-0005-0000-0000-00004F780000}"/>
    <cellStyle name="Normal 53 2 2 4 2 9 4" xfId="23302" xr:uid="{00000000-0005-0000-0000-000050780000}"/>
    <cellStyle name="Normal 53 2 2 4 2 9 5" xfId="29207" xr:uid="{00000000-0005-0000-0000-000051780000}"/>
    <cellStyle name="Normal 53 2 2 4 3" xfId="751" xr:uid="{00000000-0005-0000-0000-000052780000}"/>
    <cellStyle name="Normal 53 2 2 4 3 10" xfId="6665" xr:uid="{00000000-0005-0000-0000-000053780000}"/>
    <cellStyle name="Normal 53 2 2 4 3 10 2" xfId="30234" xr:uid="{00000000-0005-0000-0000-000054780000}"/>
    <cellStyle name="Normal 53 2 2 4 3 11" xfId="18441" xr:uid="{00000000-0005-0000-0000-000055780000}"/>
    <cellStyle name="Normal 53 2 2 4 3 12" xfId="24346" xr:uid="{00000000-0005-0000-0000-000056780000}"/>
    <cellStyle name="Normal 53 2 2 4 3 13" xfId="42010" xr:uid="{00000000-0005-0000-0000-000057780000}"/>
    <cellStyle name="Normal 53 2 2 4 3 2" xfId="1512" xr:uid="{00000000-0005-0000-0000-000058780000}"/>
    <cellStyle name="Normal 53 2 2 4 3 2 2" xfId="13289" xr:uid="{00000000-0005-0000-0000-000059780000}"/>
    <cellStyle name="Normal 53 2 2 4 3 2 2 2" xfId="36858" xr:uid="{00000000-0005-0000-0000-00005A780000}"/>
    <cellStyle name="Normal 53 2 2 4 3 2 3" xfId="7401" xr:uid="{00000000-0005-0000-0000-00005B780000}"/>
    <cellStyle name="Normal 53 2 2 4 3 2 3 2" xfId="30970" xr:uid="{00000000-0005-0000-0000-00005C780000}"/>
    <cellStyle name="Normal 53 2 2 4 3 2 4" xfId="19177" xr:uid="{00000000-0005-0000-0000-00005D780000}"/>
    <cellStyle name="Normal 53 2 2 4 3 2 5" xfId="25082" xr:uid="{00000000-0005-0000-0000-00005E780000}"/>
    <cellStyle name="Normal 53 2 2 4 3 3" xfId="2249" xr:uid="{00000000-0005-0000-0000-00005F780000}"/>
    <cellStyle name="Normal 53 2 2 4 3 3 2" xfId="14025" xr:uid="{00000000-0005-0000-0000-000060780000}"/>
    <cellStyle name="Normal 53 2 2 4 3 3 2 2" xfId="37594" xr:uid="{00000000-0005-0000-0000-000061780000}"/>
    <cellStyle name="Normal 53 2 2 4 3 3 3" xfId="8137" xr:uid="{00000000-0005-0000-0000-000062780000}"/>
    <cellStyle name="Normal 53 2 2 4 3 3 3 2" xfId="31706" xr:uid="{00000000-0005-0000-0000-000063780000}"/>
    <cellStyle name="Normal 53 2 2 4 3 3 4" xfId="19913" xr:uid="{00000000-0005-0000-0000-000064780000}"/>
    <cellStyle name="Normal 53 2 2 4 3 3 5" xfId="25818" xr:uid="{00000000-0005-0000-0000-000065780000}"/>
    <cellStyle name="Normal 53 2 2 4 3 4" xfId="2985" xr:uid="{00000000-0005-0000-0000-000066780000}"/>
    <cellStyle name="Normal 53 2 2 4 3 4 2" xfId="14761" xr:uid="{00000000-0005-0000-0000-000067780000}"/>
    <cellStyle name="Normal 53 2 2 4 3 4 2 2" xfId="38330" xr:uid="{00000000-0005-0000-0000-000068780000}"/>
    <cellStyle name="Normal 53 2 2 4 3 4 3" xfId="8873" xr:uid="{00000000-0005-0000-0000-000069780000}"/>
    <cellStyle name="Normal 53 2 2 4 3 4 3 2" xfId="32442" xr:uid="{00000000-0005-0000-0000-00006A780000}"/>
    <cellStyle name="Normal 53 2 2 4 3 4 4" xfId="20649" xr:uid="{00000000-0005-0000-0000-00006B780000}"/>
    <cellStyle name="Normal 53 2 2 4 3 4 5" xfId="26554" xr:uid="{00000000-0005-0000-0000-00006C780000}"/>
    <cellStyle name="Normal 53 2 2 4 3 5" xfId="3721" xr:uid="{00000000-0005-0000-0000-00006D780000}"/>
    <cellStyle name="Normal 53 2 2 4 3 5 2" xfId="15497" xr:uid="{00000000-0005-0000-0000-00006E780000}"/>
    <cellStyle name="Normal 53 2 2 4 3 5 2 2" xfId="39066" xr:uid="{00000000-0005-0000-0000-00006F780000}"/>
    <cellStyle name="Normal 53 2 2 4 3 5 3" xfId="9609" xr:uid="{00000000-0005-0000-0000-000070780000}"/>
    <cellStyle name="Normal 53 2 2 4 3 5 3 2" xfId="33178" xr:uid="{00000000-0005-0000-0000-000071780000}"/>
    <cellStyle name="Normal 53 2 2 4 3 5 4" xfId="21385" xr:uid="{00000000-0005-0000-0000-000072780000}"/>
    <cellStyle name="Normal 53 2 2 4 3 5 5" xfId="27290" xr:uid="{00000000-0005-0000-0000-000073780000}"/>
    <cellStyle name="Normal 53 2 2 4 3 6" xfId="4457" xr:uid="{00000000-0005-0000-0000-000074780000}"/>
    <cellStyle name="Normal 53 2 2 4 3 6 2" xfId="16233" xr:uid="{00000000-0005-0000-0000-000075780000}"/>
    <cellStyle name="Normal 53 2 2 4 3 6 2 2" xfId="39802" xr:uid="{00000000-0005-0000-0000-000076780000}"/>
    <cellStyle name="Normal 53 2 2 4 3 6 3" xfId="10345" xr:uid="{00000000-0005-0000-0000-000077780000}"/>
    <cellStyle name="Normal 53 2 2 4 3 6 3 2" xfId="33914" xr:uid="{00000000-0005-0000-0000-000078780000}"/>
    <cellStyle name="Normal 53 2 2 4 3 6 4" xfId="22121" xr:uid="{00000000-0005-0000-0000-000079780000}"/>
    <cellStyle name="Normal 53 2 2 4 3 6 5" xfId="28026" xr:uid="{00000000-0005-0000-0000-00007A780000}"/>
    <cellStyle name="Normal 53 2 2 4 3 7" xfId="5193" xr:uid="{00000000-0005-0000-0000-00007B780000}"/>
    <cellStyle name="Normal 53 2 2 4 3 7 2" xfId="16969" xr:uid="{00000000-0005-0000-0000-00007C780000}"/>
    <cellStyle name="Normal 53 2 2 4 3 7 2 2" xfId="40538" xr:uid="{00000000-0005-0000-0000-00007D780000}"/>
    <cellStyle name="Normal 53 2 2 4 3 7 3" xfId="11081" xr:uid="{00000000-0005-0000-0000-00007E780000}"/>
    <cellStyle name="Normal 53 2 2 4 3 7 3 2" xfId="34650" xr:uid="{00000000-0005-0000-0000-00007F780000}"/>
    <cellStyle name="Normal 53 2 2 4 3 7 4" xfId="22857" xr:uid="{00000000-0005-0000-0000-000080780000}"/>
    <cellStyle name="Normal 53 2 2 4 3 7 5" xfId="28762" xr:uid="{00000000-0005-0000-0000-000081780000}"/>
    <cellStyle name="Normal 53 2 2 4 3 8" xfId="5929" xr:uid="{00000000-0005-0000-0000-000082780000}"/>
    <cellStyle name="Normal 53 2 2 4 3 8 2" xfId="17705" xr:uid="{00000000-0005-0000-0000-000083780000}"/>
    <cellStyle name="Normal 53 2 2 4 3 8 2 2" xfId="41274" xr:uid="{00000000-0005-0000-0000-000084780000}"/>
    <cellStyle name="Normal 53 2 2 4 3 8 3" xfId="11817" xr:uid="{00000000-0005-0000-0000-000085780000}"/>
    <cellStyle name="Normal 53 2 2 4 3 8 3 2" xfId="35386" xr:uid="{00000000-0005-0000-0000-000086780000}"/>
    <cellStyle name="Normal 53 2 2 4 3 8 4" xfId="23593" xr:uid="{00000000-0005-0000-0000-000087780000}"/>
    <cellStyle name="Normal 53 2 2 4 3 8 5" xfId="29498" xr:uid="{00000000-0005-0000-0000-000088780000}"/>
    <cellStyle name="Normal 53 2 2 4 3 9" xfId="12553" xr:uid="{00000000-0005-0000-0000-000089780000}"/>
    <cellStyle name="Normal 53 2 2 4 3 9 2" xfId="36122" xr:uid="{00000000-0005-0000-0000-00008A780000}"/>
    <cellStyle name="Normal 53 2 2 4 4" xfId="609" xr:uid="{00000000-0005-0000-0000-00008B780000}"/>
    <cellStyle name="Normal 53 2 2 4 4 10" xfId="6523" xr:uid="{00000000-0005-0000-0000-00008C780000}"/>
    <cellStyle name="Normal 53 2 2 4 4 10 2" xfId="30092" xr:uid="{00000000-0005-0000-0000-00008D780000}"/>
    <cellStyle name="Normal 53 2 2 4 4 11" xfId="18299" xr:uid="{00000000-0005-0000-0000-00008E780000}"/>
    <cellStyle name="Normal 53 2 2 4 4 12" xfId="24204" xr:uid="{00000000-0005-0000-0000-00008F780000}"/>
    <cellStyle name="Normal 53 2 2 4 4 13" xfId="41868" xr:uid="{00000000-0005-0000-0000-000090780000}"/>
    <cellStyle name="Normal 53 2 2 4 4 2" xfId="1370" xr:uid="{00000000-0005-0000-0000-000091780000}"/>
    <cellStyle name="Normal 53 2 2 4 4 2 2" xfId="13147" xr:uid="{00000000-0005-0000-0000-000092780000}"/>
    <cellStyle name="Normal 53 2 2 4 4 2 2 2" xfId="36716" xr:uid="{00000000-0005-0000-0000-000093780000}"/>
    <cellStyle name="Normal 53 2 2 4 4 2 3" xfId="7259" xr:uid="{00000000-0005-0000-0000-000094780000}"/>
    <cellStyle name="Normal 53 2 2 4 4 2 3 2" xfId="30828" xr:uid="{00000000-0005-0000-0000-000095780000}"/>
    <cellStyle name="Normal 53 2 2 4 4 2 4" xfId="19035" xr:uid="{00000000-0005-0000-0000-000096780000}"/>
    <cellStyle name="Normal 53 2 2 4 4 2 5" xfId="24940" xr:uid="{00000000-0005-0000-0000-000097780000}"/>
    <cellStyle name="Normal 53 2 2 4 4 3" xfId="2107" xr:uid="{00000000-0005-0000-0000-000098780000}"/>
    <cellStyle name="Normal 53 2 2 4 4 3 2" xfId="13883" xr:uid="{00000000-0005-0000-0000-000099780000}"/>
    <cellStyle name="Normal 53 2 2 4 4 3 2 2" xfId="37452" xr:uid="{00000000-0005-0000-0000-00009A780000}"/>
    <cellStyle name="Normal 53 2 2 4 4 3 3" xfId="7995" xr:uid="{00000000-0005-0000-0000-00009B780000}"/>
    <cellStyle name="Normal 53 2 2 4 4 3 3 2" xfId="31564" xr:uid="{00000000-0005-0000-0000-00009C780000}"/>
    <cellStyle name="Normal 53 2 2 4 4 3 4" xfId="19771" xr:uid="{00000000-0005-0000-0000-00009D780000}"/>
    <cellStyle name="Normal 53 2 2 4 4 3 5" xfId="25676" xr:uid="{00000000-0005-0000-0000-00009E780000}"/>
    <cellStyle name="Normal 53 2 2 4 4 4" xfId="2843" xr:uid="{00000000-0005-0000-0000-00009F780000}"/>
    <cellStyle name="Normal 53 2 2 4 4 4 2" xfId="14619" xr:uid="{00000000-0005-0000-0000-0000A0780000}"/>
    <cellStyle name="Normal 53 2 2 4 4 4 2 2" xfId="38188" xr:uid="{00000000-0005-0000-0000-0000A1780000}"/>
    <cellStyle name="Normal 53 2 2 4 4 4 3" xfId="8731" xr:uid="{00000000-0005-0000-0000-0000A2780000}"/>
    <cellStyle name="Normal 53 2 2 4 4 4 3 2" xfId="32300" xr:uid="{00000000-0005-0000-0000-0000A3780000}"/>
    <cellStyle name="Normal 53 2 2 4 4 4 4" xfId="20507" xr:uid="{00000000-0005-0000-0000-0000A4780000}"/>
    <cellStyle name="Normal 53 2 2 4 4 4 5" xfId="26412" xr:uid="{00000000-0005-0000-0000-0000A5780000}"/>
    <cellStyle name="Normal 53 2 2 4 4 5" xfId="3579" xr:uid="{00000000-0005-0000-0000-0000A6780000}"/>
    <cellStyle name="Normal 53 2 2 4 4 5 2" xfId="15355" xr:uid="{00000000-0005-0000-0000-0000A7780000}"/>
    <cellStyle name="Normal 53 2 2 4 4 5 2 2" xfId="38924" xr:uid="{00000000-0005-0000-0000-0000A8780000}"/>
    <cellStyle name="Normal 53 2 2 4 4 5 3" xfId="9467" xr:uid="{00000000-0005-0000-0000-0000A9780000}"/>
    <cellStyle name="Normal 53 2 2 4 4 5 3 2" xfId="33036" xr:uid="{00000000-0005-0000-0000-0000AA780000}"/>
    <cellStyle name="Normal 53 2 2 4 4 5 4" xfId="21243" xr:uid="{00000000-0005-0000-0000-0000AB780000}"/>
    <cellStyle name="Normal 53 2 2 4 4 5 5" xfId="27148" xr:uid="{00000000-0005-0000-0000-0000AC780000}"/>
    <cellStyle name="Normal 53 2 2 4 4 6" xfId="4315" xr:uid="{00000000-0005-0000-0000-0000AD780000}"/>
    <cellStyle name="Normal 53 2 2 4 4 6 2" xfId="16091" xr:uid="{00000000-0005-0000-0000-0000AE780000}"/>
    <cellStyle name="Normal 53 2 2 4 4 6 2 2" xfId="39660" xr:uid="{00000000-0005-0000-0000-0000AF780000}"/>
    <cellStyle name="Normal 53 2 2 4 4 6 3" xfId="10203" xr:uid="{00000000-0005-0000-0000-0000B0780000}"/>
    <cellStyle name="Normal 53 2 2 4 4 6 3 2" xfId="33772" xr:uid="{00000000-0005-0000-0000-0000B1780000}"/>
    <cellStyle name="Normal 53 2 2 4 4 6 4" xfId="21979" xr:uid="{00000000-0005-0000-0000-0000B2780000}"/>
    <cellStyle name="Normal 53 2 2 4 4 6 5" xfId="27884" xr:uid="{00000000-0005-0000-0000-0000B3780000}"/>
    <cellStyle name="Normal 53 2 2 4 4 7" xfId="5051" xr:uid="{00000000-0005-0000-0000-0000B4780000}"/>
    <cellStyle name="Normal 53 2 2 4 4 7 2" xfId="16827" xr:uid="{00000000-0005-0000-0000-0000B5780000}"/>
    <cellStyle name="Normal 53 2 2 4 4 7 2 2" xfId="40396" xr:uid="{00000000-0005-0000-0000-0000B6780000}"/>
    <cellStyle name="Normal 53 2 2 4 4 7 3" xfId="10939" xr:uid="{00000000-0005-0000-0000-0000B7780000}"/>
    <cellStyle name="Normal 53 2 2 4 4 7 3 2" xfId="34508" xr:uid="{00000000-0005-0000-0000-0000B8780000}"/>
    <cellStyle name="Normal 53 2 2 4 4 7 4" xfId="22715" xr:uid="{00000000-0005-0000-0000-0000B9780000}"/>
    <cellStyle name="Normal 53 2 2 4 4 7 5" xfId="28620" xr:uid="{00000000-0005-0000-0000-0000BA780000}"/>
    <cellStyle name="Normal 53 2 2 4 4 8" xfId="5787" xr:uid="{00000000-0005-0000-0000-0000BB780000}"/>
    <cellStyle name="Normal 53 2 2 4 4 8 2" xfId="17563" xr:uid="{00000000-0005-0000-0000-0000BC780000}"/>
    <cellStyle name="Normal 53 2 2 4 4 8 2 2" xfId="41132" xr:uid="{00000000-0005-0000-0000-0000BD780000}"/>
    <cellStyle name="Normal 53 2 2 4 4 8 3" xfId="11675" xr:uid="{00000000-0005-0000-0000-0000BE780000}"/>
    <cellStyle name="Normal 53 2 2 4 4 8 3 2" xfId="35244" xr:uid="{00000000-0005-0000-0000-0000BF780000}"/>
    <cellStyle name="Normal 53 2 2 4 4 8 4" xfId="23451" xr:uid="{00000000-0005-0000-0000-0000C0780000}"/>
    <cellStyle name="Normal 53 2 2 4 4 8 5" xfId="29356" xr:uid="{00000000-0005-0000-0000-0000C1780000}"/>
    <cellStyle name="Normal 53 2 2 4 4 9" xfId="12411" xr:uid="{00000000-0005-0000-0000-0000C2780000}"/>
    <cellStyle name="Normal 53 2 2 4 4 9 2" xfId="35980" xr:uid="{00000000-0005-0000-0000-0000C3780000}"/>
    <cellStyle name="Normal 53 2 2 4 5" xfId="1068" xr:uid="{00000000-0005-0000-0000-0000C4780000}"/>
    <cellStyle name="Normal 53 2 2 4 5 2" xfId="12847" xr:uid="{00000000-0005-0000-0000-0000C5780000}"/>
    <cellStyle name="Normal 53 2 2 4 5 2 2" xfId="36416" xr:uid="{00000000-0005-0000-0000-0000C6780000}"/>
    <cellStyle name="Normal 53 2 2 4 5 3" xfId="6959" xr:uid="{00000000-0005-0000-0000-0000C7780000}"/>
    <cellStyle name="Normal 53 2 2 4 5 3 2" xfId="30528" xr:uid="{00000000-0005-0000-0000-0000C8780000}"/>
    <cellStyle name="Normal 53 2 2 4 5 4" xfId="18735" xr:uid="{00000000-0005-0000-0000-0000C9780000}"/>
    <cellStyle name="Normal 53 2 2 4 5 5" xfId="24640" xr:uid="{00000000-0005-0000-0000-0000CA780000}"/>
    <cellStyle name="Normal 53 2 2 4 6" xfId="1807" xr:uid="{00000000-0005-0000-0000-0000CB780000}"/>
    <cellStyle name="Normal 53 2 2 4 6 2" xfId="13583" xr:uid="{00000000-0005-0000-0000-0000CC780000}"/>
    <cellStyle name="Normal 53 2 2 4 6 2 2" xfId="37152" xr:uid="{00000000-0005-0000-0000-0000CD780000}"/>
    <cellStyle name="Normal 53 2 2 4 6 3" xfId="7695" xr:uid="{00000000-0005-0000-0000-0000CE780000}"/>
    <cellStyle name="Normal 53 2 2 4 6 3 2" xfId="31264" xr:uid="{00000000-0005-0000-0000-0000CF780000}"/>
    <cellStyle name="Normal 53 2 2 4 6 4" xfId="19471" xr:uid="{00000000-0005-0000-0000-0000D0780000}"/>
    <cellStyle name="Normal 53 2 2 4 6 5" xfId="25376" xr:uid="{00000000-0005-0000-0000-0000D1780000}"/>
    <cellStyle name="Normal 53 2 2 4 7" xfId="2543" xr:uid="{00000000-0005-0000-0000-0000D2780000}"/>
    <cellStyle name="Normal 53 2 2 4 7 2" xfId="14319" xr:uid="{00000000-0005-0000-0000-0000D3780000}"/>
    <cellStyle name="Normal 53 2 2 4 7 2 2" xfId="37888" xr:uid="{00000000-0005-0000-0000-0000D4780000}"/>
    <cellStyle name="Normal 53 2 2 4 7 3" xfId="8431" xr:uid="{00000000-0005-0000-0000-0000D5780000}"/>
    <cellStyle name="Normal 53 2 2 4 7 3 2" xfId="32000" xr:uid="{00000000-0005-0000-0000-0000D6780000}"/>
    <cellStyle name="Normal 53 2 2 4 7 4" xfId="20207" xr:uid="{00000000-0005-0000-0000-0000D7780000}"/>
    <cellStyle name="Normal 53 2 2 4 7 5" xfId="26112" xr:uid="{00000000-0005-0000-0000-0000D8780000}"/>
    <cellStyle name="Normal 53 2 2 4 8" xfId="3279" xr:uid="{00000000-0005-0000-0000-0000D9780000}"/>
    <cellStyle name="Normal 53 2 2 4 8 2" xfId="15055" xr:uid="{00000000-0005-0000-0000-0000DA780000}"/>
    <cellStyle name="Normal 53 2 2 4 8 2 2" xfId="38624" xr:uid="{00000000-0005-0000-0000-0000DB780000}"/>
    <cellStyle name="Normal 53 2 2 4 8 3" xfId="9167" xr:uid="{00000000-0005-0000-0000-0000DC780000}"/>
    <cellStyle name="Normal 53 2 2 4 8 3 2" xfId="32736" xr:uid="{00000000-0005-0000-0000-0000DD780000}"/>
    <cellStyle name="Normal 53 2 2 4 8 4" xfId="20943" xr:uid="{00000000-0005-0000-0000-0000DE780000}"/>
    <cellStyle name="Normal 53 2 2 4 8 5" xfId="26848" xr:uid="{00000000-0005-0000-0000-0000DF780000}"/>
    <cellStyle name="Normal 53 2 2 4 9" xfId="4015" xr:uid="{00000000-0005-0000-0000-0000E0780000}"/>
    <cellStyle name="Normal 53 2 2 4 9 2" xfId="15791" xr:uid="{00000000-0005-0000-0000-0000E1780000}"/>
    <cellStyle name="Normal 53 2 2 4 9 2 2" xfId="39360" xr:uid="{00000000-0005-0000-0000-0000E2780000}"/>
    <cellStyle name="Normal 53 2 2 4 9 3" xfId="9903" xr:uid="{00000000-0005-0000-0000-0000E3780000}"/>
    <cellStyle name="Normal 53 2 2 4 9 3 2" xfId="33472" xr:uid="{00000000-0005-0000-0000-0000E4780000}"/>
    <cellStyle name="Normal 53 2 2 4 9 4" xfId="21679" xr:uid="{00000000-0005-0000-0000-0000E5780000}"/>
    <cellStyle name="Normal 53 2 2 4 9 5" xfId="27584" xr:uid="{00000000-0005-0000-0000-0000E6780000}"/>
    <cellStyle name="Normal 53 2 2 5" xfId="247" xr:uid="{00000000-0005-0000-0000-0000E7780000}"/>
    <cellStyle name="Normal 53 2 2 5 10" xfId="4703" xr:uid="{00000000-0005-0000-0000-0000E8780000}"/>
    <cellStyle name="Normal 53 2 2 5 10 2" xfId="16479" xr:uid="{00000000-0005-0000-0000-0000E9780000}"/>
    <cellStyle name="Normal 53 2 2 5 10 2 2" xfId="40048" xr:uid="{00000000-0005-0000-0000-0000EA780000}"/>
    <cellStyle name="Normal 53 2 2 5 10 3" xfId="10591" xr:uid="{00000000-0005-0000-0000-0000EB780000}"/>
    <cellStyle name="Normal 53 2 2 5 10 3 2" xfId="34160" xr:uid="{00000000-0005-0000-0000-0000EC780000}"/>
    <cellStyle name="Normal 53 2 2 5 10 4" xfId="22367" xr:uid="{00000000-0005-0000-0000-0000ED780000}"/>
    <cellStyle name="Normal 53 2 2 5 10 5" xfId="28272" xr:uid="{00000000-0005-0000-0000-0000EE780000}"/>
    <cellStyle name="Normal 53 2 2 5 11" xfId="5439" xr:uid="{00000000-0005-0000-0000-0000EF780000}"/>
    <cellStyle name="Normal 53 2 2 5 11 2" xfId="17215" xr:uid="{00000000-0005-0000-0000-0000F0780000}"/>
    <cellStyle name="Normal 53 2 2 5 11 2 2" xfId="40784" xr:uid="{00000000-0005-0000-0000-0000F1780000}"/>
    <cellStyle name="Normal 53 2 2 5 11 3" xfId="11327" xr:uid="{00000000-0005-0000-0000-0000F2780000}"/>
    <cellStyle name="Normal 53 2 2 5 11 3 2" xfId="34896" xr:uid="{00000000-0005-0000-0000-0000F3780000}"/>
    <cellStyle name="Normal 53 2 2 5 11 4" xfId="23103" xr:uid="{00000000-0005-0000-0000-0000F4780000}"/>
    <cellStyle name="Normal 53 2 2 5 11 5" xfId="29008" xr:uid="{00000000-0005-0000-0000-0000F5780000}"/>
    <cellStyle name="Normal 53 2 2 5 12" xfId="12063" xr:uid="{00000000-0005-0000-0000-0000F6780000}"/>
    <cellStyle name="Normal 53 2 2 5 12 2" xfId="35632" xr:uid="{00000000-0005-0000-0000-0000F7780000}"/>
    <cellStyle name="Normal 53 2 2 5 13" xfId="6175" xr:uid="{00000000-0005-0000-0000-0000F8780000}"/>
    <cellStyle name="Normal 53 2 2 5 13 2" xfId="29744" xr:uid="{00000000-0005-0000-0000-0000F9780000}"/>
    <cellStyle name="Normal 53 2 2 5 14" xfId="17951" xr:uid="{00000000-0005-0000-0000-0000FA780000}"/>
    <cellStyle name="Normal 53 2 2 5 15" xfId="23856" xr:uid="{00000000-0005-0000-0000-0000FB780000}"/>
    <cellStyle name="Normal 53 2 2 5 16" xfId="41520" xr:uid="{00000000-0005-0000-0000-0000FC780000}"/>
    <cellStyle name="Normal 53 2 2 5 2" xfId="459" xr:uid="{00000000-0005-0000-0000-0000FD780000}"/>
    <cellStyle name="Normal 53 2 2 5 2 10" xfId="12263" xr:uid="{00000000-0005-0000-0000-0000FE780000}"/>
    <cellStyle name="Normal 53 2 2 5 2 10 2" xfId="35832" xr:uid="{00000000-0005-0000-0000-0000FF780000}"/>
    <cellStyle name="Normal 53 2 2 5 2 11" xfId="6375" xr:uid="{00000000-0005-0000-0000-000000790000}"/>
    <cellStyle name="Normal 53 2 2 5 2 11 2" xfId="29944" xr:uid="{00000000-0005-0000-0000-000001790000}"/>
    <cellStyle name="Normal 53 2 2 5 2 12" xfId="18151" xr:uid="{00000000-0005-0000-0000-000002790000}"/>
    <cellStyle name="Normal 53 2 2 5 2 13" xfId="24056" xr:uid="{00000000-0005-0000-0000-000003790000}"/>
    <cellStyle name="Normal 53 2 2 5 2 14" xfId="41720" xr:uid="{00000000-0005-0000-0000-000004790000}"/>
    <cellStyle name="Normal 53 2 2 5 2 2" xfId="904" xr:uid="{00000000-0005-0000-0000-000005790000}"/>
    <cellStyle name="Normal 53 2 2 5 2 2 10" xfId="6817" xr:uid="{00000000-0005-0000-0000-000006790000}"/>
    <cellStyle name="Normal 53 2 2 5 2 2 10 2" xfId="30386" xr:uid="{00000000-0005-0000-0000-000007790000}"/>
    <cellStyle name="Normal 53 2 2 5 2 2 11" xfId="18593" xr:uid="{00000000-0005-0000-0000-000008790000}"/>
    <cellStyle name="Normal 53 2 2 5 2 2 12" xfId="24498" xr:uid="{00000000-0005-0000-0000-000009790000}"/>
    <cellStyle name="Normal 53 2 2 5 2 2 13" xfId="42162" xr:uid="{00000000-0005-0000-0000-00000A790000}"/>
    <cellStyle name="Normal 53 2 2 5 2 2 2" xfId="1664" xr:uid="{00000000-0005-0000-0000-00000B790000}"/>
    <cellStyle name="Normal 53 2 2 5 2 2 2 2" xfId="13441" xr:uid="{00000000-0005-0000-0000-00000C790000}"/>
    <cellStyle name="Normal 53 2 2 5 2 2 2 2 2" xfId="37010" xr:uid="{00000000-0005-0000-0000-00000D790000}"/>
    <cellStyle name="Normal 53 2 2 5 2 2 2 3" xfId="7553" xr:uid="{00000000-0005-0000-0000-00000E790000}"/>
    <cellStyle name="Normal 53 2 2 5 2 2 2 3 2" xfId="31122" xr:uid="{00000000-0005-0000-0000-00000F790000}"/>
    <cellStyle name="Normal 53 2 2 5 2 2 2 4" xfId="19329" xr:uid="{00000000-0005-0000-0000-000010790000}"/>
    <cellStyle name="Normal 53 2 2 5 2 2 2 5" xfId="25234" xr:uid="{00000000-0005-0000-0000-000011790000}"/>
    <cellStyle name="Normal 53 2 2 5 2 2 3" xfId="2401" xr:uid="{00000000-0005-0000-0000-000012790000}"/>
    <cellStyle name="Normal 53 2 2 5 2 2 3 2" xfId="14177" xr:uid="{00000000-0005-0000-0000-000013790000}"/>
    <cellStyle name="Normal 53 2 2 5 2 2 3 2 2" xfId="37746" xr:uid="{00000000-0005-0000-0000-000014790000}"/>
    <cellStyle name="Normal 53 2 2 5 2 2 3 3" xfId="8289" xr:uid="{00000000-0005-0000-0000-000015790000}"/>
    <cellStyle name="Normal 53 2 2 5 2 2 3 3 2" xfId="31858" xr:uid="{00000000-0005-0000-0000-000016790000}"/>
    <cellStyle name="Normal 53 2 2 5 2 2 3 4" xfId="20065" xr:uid="{00000000-0005-0000-0000-000017790000}"/>
    <cellStyle name="Normal 53 2 2 5 2 2 3 5" xfId="25970" xr:uid="{00000000-0005-0000-0000-000018790000}"/>
    <cellStyle name="Normal 53 2 2 5 2 2 4" xfId="3137" xr:uid="{00000000-0005-0000-0000-000019790000}"/>
    <cellStyle name="Normal 53 2 2 5 2 2 4 2" xfId="14913" xr:uid="{00000000-0005-0000-0000-00001A790000}"/>
    <cellStyle name="Normal 53 2 2 5 2 2 4 2 2" xfId="38482" xr:uid="{00000000-0005-0000-0000-00001B790000}"/>
    <cellStyle name="Normal 53 2 2 5 2 2 4 3" xfId="9025" xr:uid="{00000000-0005-0000-0000-00001C790000}"/>
    <cellStyle name="Normal 53 2 2 5 2 2 4 3 2" xfId="32594" xr:uid="{00000000-0005-0000-0000-00001D790000}"/>
    <cellStyle name="Normal 53 2 2 5 2 2 4 4" xfId="20801" xr:uid="{00000000-0005-0000-0000-00001E790000}"/>
    <cellStyle name="Normal 53 2 2 5 2 2 4 5" xfId="26706" xr:uid="{00000000-0005-0000-0000-00001F790000}"/>
    <cellStyle name="Normal 53 2 2 5 2 2 5" xfId="3873" xr:uid="{00000000-0005-0000-0000-000020790000}"/>
    <cellStyle name="Normal 53 2 2 5 2 2 5 2" xfId="15649" xr:uid="{00000000-0005-0000-0000-000021790000}"/>
    <cellStyle name="Normal 53 2 2 5 2 2 5 2 2" xfId="39218" xr:uid="{00000000-0005-0000-0000-000022790000}"/>
    <cellStyle name="Normal 53 2 2 5 2 2 5 3" xfId="9761" xr:uid="{00000000-0005-0000-0000-000023790000}"/>
    <cellStyle name="Normal 53 2 2 5 2 2 5 3 2" xfId="33330" xr:uid="{00000000-0005-0000-0000-000024790000}"/>
    <cellStyle name="Normal 53 2 2 5 2 2 5 4" xfId="21537" xr:uid="{00000000-0005-0000-0000-000025790000}"/>
    <cellStyle name="Normal 53 2 2 5 2 2 5 5" xfId="27442" xr:uid="{00000000-0005-0000-0000-000026790000}"/>
    <cellStyle name="Normal 53 2 2 5 2 2 6" xfId="4609" xr:uid="{00000000-0005-0000-0000-000027790000}"/>
    <cellStyle name="Normal 53 2 2 5 2 2 6 2" xfId="16385" xr:uid="{00000000-0005-0000-0000-000028790000}"/>
    <cellStyle name="Normal 53 2 2 5 2 2 6 2 2" xfId="39954" xr:uid="{00000000-0005-0000-0000-000029790000}"/>
    <cellStyle name="Normal 53 2 2 5 2 2 6 3" xfId="10497" xr:uid="{00000000-0005-0000-0000-00002A790000}"/>
    <cellStyle name="Normal 53 2 2 5 2 2 6 3 2" xfId="34066" xr:uid="{00000000-0005-0000-0000-00002B790000}"/>
    <cellStyle name="Normal 53 2 2 5 2 2 6 4" xfId="22273" xr:uid="{00000000-0005-0000-0000-00002C790000}"/>
    <cellStyle name="Normal 53 2 2 5 2 2 6 5" xfId="28178" xr:uid="{00000000-0005-0000-0000-00002D790000}"/>
    <cellStyle name="Normal 53 2 2 5 2 2 7" xfId="5345" xr:uid="{00000000-0005-0000-0000-00002E790000}"/>
    <cellStyle name="Normal 53 2 2 5 2 2 7 2" xfId="17121" xr:uid="{00000000-0005-0000-0000-00002F790000}"/>
    <cellStyle name="Normal 53 2 2 5 2 2 7 2 2" xfId="40690" xr:uid="{00000000-0005-0000-0000-000030790000}"/>
    <cellStyle name="Normal 53 2 2 5 2 2 7 3" xfId="11233" xr:uid="{00000000-0005-0000-0000-000031790000}"/>
    <cellStyle name="Normal 53 2 2 5 2 2 7 3 2" xfId="34802" xr:uid="{00000000-0005-0000-0000-000032790000}"/>
    <cellStyle name="Normal 53 2 2 5 2 2 7 4" xfId="23009" xr:uid="{00000000-0005-0000-0000-000033790000}"/>
    <cellStyle name="Normal 53 2 2 5 2 2 7 5" xfId="28914" xr:uid="{00000000-0005-0000-0000-000034790000}"/>
    <cellStyle name="Normal 53 2 2 5 2 2 8" xfId="6081" xr:uid="{00000000-0005-0000-0000-000035790000}"/>
    <cellStyle name="Normal 53 2 2 5 2 2 8 2" xfId="17857" xr:uid="{00000000-0005-0000-0000-000036790000}"/>
    <cellStyle name="Normal 53 2 2 5 2 2 8 2 2" xfId="41426" xr:uid="{00000000-0005-0000-0000-000037790000}"/>
    <cellStyle name="Normal 53 2 2 5 2 2 8 3" xfId="11969" xr:uid="{00000000-0005-0000-0000-000038790000}"/>
    <cellStyle name="Normal 53 2 2 5 2 2 8 3 2" xfId="35538" xr:uid="{00000000-0005-0000-0000-000039790000}"/>
    <cellStyle name="Normal 53 2 2 5 2 2 8 4" xfId="23745" xr:uid="{00000000-0005-0000-0000-00003A790000}"/>
    <cellStyle name="Normal 53 2 2 5 2 2 8 5" xfId="29650" xr:uid="{00000000-0005-0000-0000-00003B790000}"/>
    <cellStyle name="Normal 53 2 2 5 2 2 9" xfId="12705" xr:uid="{00000000-0005-0000-0000-00003C790000}"/>
    <cellStyle name="Normal 53 2 2 5 2 2 9 2" xfId="36274" xr:uid="{00000000-0005-0000-0000-00003D790000}"/>
    <cellStyle name="Normal 53 2 2 5 2 3" xfId="1221" xr:uid="{00000000-0005-0000-0000-00003E790000}"/>
    <cellStyle name="Normal 53 2 2 5 2 3 2" xfId="12999" xr:uid="{00000000-0005-0000-0000-00003F790000}"/>
    <cellStyle name="Normal 53 2 2 5 2 3 2 2" xfId="36568" xr:uid="{00000000-0005-0000-0000-000040790000}"/>
    <cellStyle name="Normal 53 2 2 5 2 3 3" xfId="7111" xr:uid="{00000000-0005-0000-0000-000041790000}"/>
    <cellStyle name="Normal 53 2 2 5 2 3 3 2" xfId="30680" xr:uid="{00000000-0005-0000-0000-000042790000}"/>
    <cellStyle name="Normal 53 2 2 5 2 3 4" xfId="18887" xr:uid="{00000000-0005-0000-0000-000043790000}"/>
    <cellStyle name="Normal 53 2 2 5 2 3 5" xfId="24792" xr:uid="{00000000-0005-0000-0000-000044790000}"/>
    <cellStyle name="Normal 53 2 2 5 2 4" xfId="1959" xr:uid="{00000000-0005-0000-0000-000045790000}"/>
    <cellStyle name="Normal 53 2 2 5 2 4 2" xfId="13735" xr:uid="{00000000-0005-0000-0000-000046790000}"/>
    <cellStyle name="Normal 53 2 2 5 2 4 2 2" xfId="37304" xr:uid="{00000000-0005-0000-0000-000047790000}"/>
    <cellStyle name="Normal 53 2 2 5 2 4 3" xfId="7847" xr:uid="{00000000-0005-0000-0000-000048790000}"/>
    <cellStyle name="Normal 53 2 2 5 2 4 3 2" xfId="31416" xr:uid="{00000000-0005-0000-0000-000049790000}"/>
    <cellStyle name="Normal 53 2 2 5 2 4 4" xfId="19623" xr:uid="{00000000-0005-0000-0000-00004A790000}"/>
    <cellStyle name="Normal 53 2 2 5 2 4 5" xfId="25528" xr:uid="{00000000-0005-0000-0000-00004B790000}"/>
    <cellStyle name="Normal 53 2 2 5 2 5" xfId="2695" xr:uid="{00000000-0005-0000-0000-00004C790000}"/>
    <cellStyle name="Normal 53 2 2 5 2 5 2" xfId="14471" xr:uid="{00000000-0005-0000-0000-00004D790000}"/>
    <cellStyle name="Normal 53 2 2 5 2 5 2 2" xfId="38040" xr:uid="{00000000-0005-0000-0000-00004E790000}"/>
    <cellStyle name="Normal 53 2 2 5 2 5 3" xfId="8583" xr:uid="{00000000-0005-0000-0000-00004F790000}"/>
    <cellStyle name="Normal 53 2 2 5 2 5 3 2" xfId="32152" xr:uid="{00000000-0005-0000-0000-000050790000}"/>
    <cellStyle name="Normal 53 2 2 5 2 5 4" xfId="20359" xr:uid="{00000000-0005-0000-0000-000051790000}"/>
    <cellStyle name="Normal 53 2 2 5 2 5 5" xfId="26264" xr:uid="{00000000-0005-0000-0000-000052790000}"/>
    <cellStyle name="Normal 53 2 2 5 2 6" xfId="3431" xr:uid="{00000000-0005-0000-0000-000053790000}"/>
    <cellStyle name="Normal 53 2 2 5 2 6 2" xfId="15207" xr:uid="{00000000-0005-0000-0000-000054790000}"/>
    <cellStyle name="Normal 53 2 2 5 2 6 2 2" xfId="38776" xr:uid="{00000000-0005-0000-0000-000055790000}"/>
    <cellStyle name="Normal 53 2 2 5 2 6 3" xfId="9319" xr:uid="{00000000-0005-0000-0000-000056790000}"/>
    <cellStyle name="Normal 53 2 2 5 2 6 3 2" xfId="32888" xr:uid="{00000000-0005-0000-0000-000057790000}"/>
    <cellStyle name="Normal 53 2 2 5 2 6 4" xfId="21095" xr:uid="{00000000-0005-0000-0000-000058790000}"/>
    <cellStyle name="Normal 53 2 2 5 2 6 5" xfId="27000" xr:uid="{00000000-0005-0000-0000-000059790000}"/>
    <cellStyle name="Normal 53 2 2 5 2 7" xfId="4167" xr:uid="{00000000-0005-0000-0000-00005A790000}"/>
    <cellStyle name="Normal 53 2 2 5 2 7 2" xfId="15943" xr:uid="{00000000-0005-0000-0000-00005B790000}"/>
    <cellStyle name="Normal 53 2 2 5 2 7 2 2" xfId="39512" xr:uid="{00000000-0005-0000-0000-00005C790000}"/>
    <cellStyle name="Normal 53 2 2 5 2 7 3" xfId="10055" xr:uid="{00000000-0005-0000-0000-00005D790000}"/>
    <cellStyle name="Normal 53 2 2 5 2 7 3 2" xfId="33624" xr:uid="{00000000-0005-0000-0000-00005E790000}"/>
    <cellStyle name="Normal 53 2 2 5 2 7 4" xfId="21831" xr:uid="{00000000-0005-0000-0000-00005F790000}"/>
    <cellStyle name="Normal 53 2 2 5 2 7 5" xfId="27736" xr:uid="{00000000-0005-0000-0000-000060790000}"/>
    <cellStyle name="Normal 53 2 2 5 2 8" xfId="4903" xr:uid="{00000000-0005-0000-0000-000061790000}"/>
    <cellStyle name="Normal 53 2 2 5 2 8 2" xfId="16679" xr:uid="{00000000-0005-0000-0000-000062790000}"/>
    <cellStyle name="Normal 53 2 2 5 2 8 2 2" xfId="40248" xr:uid="{00000000-0005-0000-0000-000063790000}"/>
    <cellStyle name="Normal 53 2 2 5 2 8 3" xfId="10791" xr:uid="{00000000-0005-0000-0000-000064790000}"/>
    <cellStyle name="Normal 53 2 2 5 2 8 3 2" xfId="34360" xr:uid="{00000000-0005-0000-0000-000065790000}"/>
    <cellStyle name="Normal 53 2 2 5 2 8 4" xfId="22567" xr:uid="{00000000-0005-0000-0000-000066790000}"/>
    <cellStyle name="Normal 53 2 2 5 2 8 5" xfId="28472" xr:uid="{00000000-0005-0000-0000-000067790000}"/>
    <cellStyle name="Normal 53 2 2 5 2 9" xfId="5639" xr:uid="{00000000-0005-0000-0000-000068790000}"/>
    <cellStyle name="Normal 53 2 2 5 2 9 2" xfId="17415" xr:uid="{00000000-0005-0000-0000-000069790000}"/>
    <cellStyle name="Normal 53 2 2 5 2 9 2 2" xfId="40984" xr:uid="{00000000-0005-0000-0000-00006A790000}"/>
    <cellStyle name="Normal 53 2 2 5 2 9 3" xfId="11527" xr:uid="{00000000-0005-0000-0000-00006B790000}"/>
    <cellStyle name="Normal 53 2 2 5 2 9 3 2" xfId="35096" xr:uid="{00000000-0005-0000-0000-00006C790000}"/>
    <cellStyle name="Normal 53 2 2 5 2 9 4" xfId="23303" xr:uid="{00000000-0005-0000-0000-00006D790000}"/>
    <cellStyle name="Normal 53 2 2 5 2 9 5" xfId="29208" xr:uid="{00000000-0005-0000-0000-00006E790000}"/>
    <cellStyle name="Normal 53 2 2 5 3" xfId="703" xr:uid="{00000000-0005-0000-0000-00006F790000}"/>
    <cellStyle name="Normal 53 2 2 5 3 10" xfId="6617" xr:uid="{00000000-0005-0000-0000-000070790000}"/>
    <cellStyle name="Normal 53 2 2 5 3 10 2" xfId="30186" xr:uid="{00000000-0005-0000-0000-000071790000}"/>
    <cellStyle name="Normal 53 2 2 5 3 11" xfId="18393" xr:uid="{00000000-0005-0000-0000-000072790000}"/>
    <cellStyle name="Normal 53 2 2 5 3 12" xfId="24298" xr:uid="{00000000-0005-0000-0000-000073790000}"/>
    <cellStyle name="Normal 53 2 2 5 3 13" xfId="41962" xr:uid="{00000000-0005-0000-0000-000074790000}"/>
    <cellStyle name="Normal 53 2 2 5 3 2" xfId="1464" xr:uid="{00000000-0005-0000-0000-000075790000}"/>
    <cellStyle name="Normal 53 2 2 5 3 2 2" xfId="13241" xr:uid="{00000000-0005-0000-0000-000076790000}"/>
    <cellStyle name="Normal 53 2 2 5 3 2 2 2" xfId="36810" xr:uid="{00000000-0005-0000-0000-000077790000}"/>
    <cellStyle name="Normal 53 2 2 5 3 2 3" xfId="7353" xr:uid="{00000000-0005-0000-0000-000078790000}"/>
    <cellStyle name="Normal 53 2 2 5 3 2 3 2" xfId="30922" xr:uid="{00000000-0005-0000-0000-000079790000}"/>
    <cellStyle name="Normal 53 2 2 5 3 2 4" xfId="19129" xr:uid="{00000000-0005-0000-0000-00007A790000}"/>
    <cellStyle name="Normal 53 2 2 5 3 2 5" xfId="25034" xr:uid="{00000000-0005-0000-0000-00007B790000}"/>
    <cellStyle name="Normal 53 2 2 5 3 3" xfId="2201" xr:uid="{00000000-0005-0000-0000-00007C790000}"/>
    <cellStyle name="Normal 53 2 2 5 3 3 2" xfId="13977" xr:uid="{00000000-0005-0000-0000-00007D790000}"/>
    <cellStyle name="Normal 53 2 2 5 3 3 2 2" xfId="37546" xr:uid="{00000000-0005-0000-0000-00007E790000}"/>
    <cellStyle name="Normal 53 2 2 5 3 3 3" xfId="8089" xr:uid="{00000000-0005-0000-0000-00007F790000}"/>
    <cellStyle name="Normal 53 2 2 5 3 3 3 2" xfId="31658" xr:uid="{00000000-0005-0000-0000-000080790000}"/>
    <cellStyle name="Normal 53 2 2 5 3 3 4" xfId="19865" xr:uid="{00000000-0005-0000-0000-000081790000}"/>
    <cellStyle name="Normal 53 2 2 5 3 3 5" xfId="25770" xr:uid="{00000000-0005-0000-0000-000082790000}"/>
    <cellStyle name="Normal 53 2 2 5 3 4" xfId="2937" xr:uid="{00000000-0005-0000-0000-000083790000}"/>
    <cellStyle name="Normal 53 2 2 5 3 4 2" xfId="14713" xr:uid="{00000000-0005-0000-0000-000084790000}"/>
    <cellStyle name="Normal 53 2 2 5 3 4 2 2" xfId="38282" xr:uid="{00000000-0005-0000-0000-000085790000}"/>
    <cellStyle name="Normal 53 2 2 5 3 4 3" xfId="8825" xr:uid="{00000000-0005-0000-0000-000086790000}"/>
    <cellStyle name="Normal 53 2 2 5 3 4 3 2" xfId="32394" xr:uid="{00000000-0005-0000-0000-000087790000}"/>
    <cellStyle name="Normal 53 2 2 5 3 4 4" xfId="20601" xr:uid="{00000000-0005-0000-0000-000088790000}"/>
    <cellStyle name="Normal 53 2 2 5 3 4 5" xfId="26506" xr:uid="{00000000-0005-0000-0000-000089790000}"/>
    <cellStyle name="Normal 53 2 2 5 3 5" xfId="3673" xr:uid="{00000000-0005-0000-0000-00008A790000}"/>
    <cellStyle name="Normal 53 2 2 5 3 5 2" xfId="15449" xr:uid="{00000000-0005-0000-0000-00008B790000}"/>
    <cellStyle name="Normal 53 2 2 5 3 5 2 2" xfId="39018" xr:uid="{00000000-0005-0000-0000-00008C790000}"/>
    <cellStyle name="Normal 53 2 2 5 3 5 3" xfId="9561" xr:uid="{00000000-0005-0000-0000-00008D790000}"/>
    <cellStyle name="Normal 53 2 2 5 3 5 3 2" xfId="33130" xr:uid="{00000000-0005-0000-0000-00008E790000}"/>
    <cellStyle name="Normal 53 2 2 5 3 5 4" xfId="21337" xr:uid="{00000000-0005-0000-0000-00008F790000}"/>
    <cellStyle name="Normal 53 2 2 5 3 5 5" xfId="27242" xr:uid="{00000000-0005-0000-0000-000090790000}"/>
    <cellStyle name="Normal 53 2 2 5 3 6" xfId="4409" xr:uid="{00000000-0005-0000-0000-000091790000}"/>
    <cellStyle name="Normal 53 2 2 5 3 6 2" xfId="16185" xr:uid="{00000000-0005-0000-0000-000092790000}"/>
    <cellStyle name="Normal 53 2 2 5 3 6 2 2" xfId="39754" xr:uid="{00000000-0005-0000-0000-000093790000}"/>
    <cellStyle name="Normal 53 2 2 5 3 6 3" xfId="10297" xr:uid="{00000000-0005-0000-0000-000094790000}"/>
    <cellStyle name="Normal 53 2 2 5 3 6 3 2" xfId="33866" xr:uid="{00000000-0005-0000-0000-000095790000}"/>
    <cellStyle name="Normal 53 2 2 5 3 6 4" xfId="22073" xr:uid="{00000000-0005-0000-0000-000096790000}"/>
    <cellStyle name="Normal 53 2 2 5 3 6 5" xfId="27978" xr:uid="{00000000-0005-0000-0000-000097790000}"/>
    <cellStyle name="Normal 53 2 2 5 3 7" xfId="5145" xr:uid="{00000000-0005-0000-0000-000098790000}"/>
    <cellStyle name="Normal 53 2 2 5 3 7 2" xfId="16921" xr:uid="{00000000-0005-0000-0000-000099790000}"/>
    <cellStyle name="Normal 53 2 2 5 3 7 2 2" xfId="40490" xr:uid="{00000000-0005-0000-0000-00009A790000}"/>
    <cellStyle name="Normal 53 2 2 5 3 7 3" xfId="11033" xr:uid="{00000000-0005-0000-0000-00009B790000}"/>
    <cellStyle name="Normal 53 2 2 5 3 7 3 2" xfId="34602" xr:uid="{00000000-0005-0000-0000-00009C790000}"/>
    <cellStyle name="Normal 53 2 2 5 3 7 4" xfId="22809" xr:uid="{00000000-0005-0000-0000-00009D790000}"/>
    <cellStyle name="Normal 53 2 2 5 3 7 5" xfId="28714" xr:uid="{00000000-0005-0000-0000-00009E790000}"/>
    <cellStyle name="Normal 53 2 2 5 3 8" xfId="5881" xr:uid="{00000000-0005-0000-0000-00009F790000}"/>
    <cellStyle name="Normal 53 2 2 5 3 8 2" xfId="17657" xr:uid="{00000000-0005-0000-0000-0000A0790000}"/>
    <cellStyle name="Normal 53 2 2 5 3 8 2 2" xfId="41226" xr:uid="{00000000-0005-0000-0000-0000A1790000}"/>
    <cellStyle name="Normal 53 2 2 5 3 8 3" xfId="11769" xr:uid="{00000000-0005-0000-0000-0000A2790000}"/>
    <cellStyle name="Normal 53 2 2 5 3 8 3 2" xfId="35338" xr:uid="{00000000-0005-0000-0000-0000A3790000}"/>
    <cellStyle name="Normal 53 2 2 5 3 8 4" xfId="23545" xr:uid="{00000000-0005-0000-0000-0000A4790000}"/>
    <cellStyle name="Normal 53 2 2 5 3 8 5" xfId="29450" xr:uid="{00000000-0005-0000-0000-0000A5790000}"/>
    <cellStyle name="Normal 53 2 2 5 3 9" xfId="12505" xr:uid="{00000000-0005-0000-0000-0000A6790000}"/>
    <cellStyle name="Normal 53 2 2 5 3 9 2" xfId="36074" xr:uid="{00000000-0005-0000-0000-0000A7790000}"/>
    <cellStyle name="Normal 53 2 2 5 4" xfId="610" xr:uid="{00000000-0005-0000-0000-0000A8790000}"/>
    <cellStyle name="Normal 53 2 2 5 4 10" xfId="6524" xr:uid="{00000000-0005-0000-0000-0000A9790000}"/>
    <cellStyle name="Normal 53 2 2 5 4 10 2" xfId="30093" xr:uid="{00000000-0005-0000-0000-0000AA790000}"/>
    <cellStyle name="Normal 53 2 2 5 4 11" xfId="18300" xr:uid="{00000000-0005-0000-0000-0000AB790000}"/>
    <cellStyle name="Normal 53 2 2 5 4 12" xfId="24205" xr:uid="{00000000-0005-0000-0000-0000AC790000}"/>
    <cellStyle name="Normal 53 2 2 5 4 13" xfId="41869" xr:uid="{00000000-0005-0000-0000-0000AD790000}"/>
    <cellStyle name="Normal 53 2 2 5 4 2" xfId="1371" xr:uid="{00000000-0005-0000-0000-0000AE790000}"/>
    <cellStyle name="Normal 53 2 2 5 4 2 2" xfId="13148" xr:uid="{00000000-0005-0000-0000-0000AF790000}"/>
    <cellStyle name="Normal 53 2 2 5 4 2 2 2" xfId="36717" xr:uid="{00000000-0005-0000-0000-0000B0790000}"/>
    <cellStyle name="Normal 53 2 2 5 4 2 3" xfId="7260" xr:uid="{00000000-0005-0000-0000-0000B1790000}"/>
    <cellStyle name="Normal 53 2 2 5 4 2 3 2" xfId="30829" xr:uid="{00000000-0005-0000-0000-0000B2790000}"/>
    <cellStyle name="Normal 53 2 2 5 4 2 4" xfId="19036" xr:uid="{00000000-0005-0000-0000-0000B3790000}"/>
    <cellStyle name="Normal 53 2 2 5 4 2 5" xfId="24941" xr:uid="{00000000-0005-0000-0000-0000B4790000}"/>
    <cellStyle name="Normal 53 2 2 5 4 3" xfId="2108" xr:uid="{00000000-0005-0000-0000-0000B5790000}"/>
    <cellStyle name="Normal 53 2 2 5 4 3 2" xfId="13884" xr:uid="{00000000-0005-0000-0000-0000B6790000}"/>
    <cellStyle name="Normal 53 2 2 5 4 3 2 2" xfId="37453" xr:uid="{00000000-0005-0000-0000-0000B7790000}"/>
    <cellStyle name="Normal 53 2 2 5 4 3 3" xfId="7996" xr:uid="{00000000-0005-0000-0000-0000B8790000}"/>
    <cellStyle name="Normal 53 2 2 5 4 3 3 2" xfId="31565" xr:uid="{00000000-0005-0000-0000-0000B9790000}"/>
    <cellStyle name="Normal 53 2 2 5 4 3 4" xfId="19772" xr:uid="{00000000-0005-0000-0000-0000BA790000}"/>
    <cellStyle name="Normal 53 2 2 5 4 3 5" xfId="25677" xr:uid="{00000000-0005-0000-0000-0000BB790000}"/>
    <cellStyle name="Normal 53 2 2 5 4 4" xfId="2844" xr:uid="{00000000-0005-0000-0000-0000BC790000}"/>
    <cellStyle name="Normal 53 2 2 5 4 4 2" xfId="14620" xr:uid="{00000000-0005-0000-0000-0000BD790000}"/>
    <cellStyle name="Normal 53 2 2 5 4 4 2 2" xfId="38189" xr:uid="{00000000-0005-0000-0000-0000BE790000}"/>
    <cellStyle name="Normal 53 2 2 5 4 4 3" xfId="8732" xr:uid="{00000000-0005-0000-0000-0000BF790000}"/>
    <cellStyle name="Normal 53 2 2 5 4 4 3 2" xfId="32301" xr:uid="{00000000-0005-0000-0000-0000C0790000}"/>
    <cellStyle name="Normal 53 2 2 5 4 4 4" xfId="20508" xr:uid="{00000000-0005-0000-0000-0000C1790000}"/>
    <cellStyle name="Normal 53 2 2 5 4 4 5" xfId="26413" xr:uid="{00000000-0005-0000-0000-0000C2790000}"/>
    <cellStyle name="Normal 53 2 2 5 4 5" xfId="3580" xr:uid="{00000000-0005-0000-0000-0000C3790000}"/>
    <cellStyle name="Normal 53 2 2 5 4 5 2" xfId="15356" xr:uid="{00000000-0005-0000-0000-0000C4790000}"/>
    <cellStyle name="Normal 53 2 2 5 4 5 2 2" xfId="38925" xr:uid="{00000000-0005-0000-0000-0000C5790000}"/>
    <cellStyle name="Normal 53 2 2 5 4 5 3" xfId="9468" xr:uid="{00000000-0005-0000-0000-0000C6790000}"/>
    <cellStyle name="Normal 53 2 2 5 4 5 3 2" xfId="33037" xr:uid="{00000000-0005-0000-0000-0000C7790000}"/>
    <cellStyle name="Normal 53 2 2 5 4 5 4" xfId="21244" xr:uid="{00000000-0005-0000-0000-0000C8790000}"/>
    <cellStyle name="Normal 53 2 2 5 4 5 5" xfId="27149" xr:uid="{00000000-0005-0000-0000-0000C9790000}"/>
    <cellStyle name="Normal 53 2 2 5 4 6" xfId="4316" xr:uid="{00000000-0005-0000-0000-0000CA790000}"/>
    <cellStyle name="Normal 53 2 2 5 4 6 2" xfId="16092" xr:uid="{00000000-0005-0000-0000-0000CB790000}"/>
    <cellStyle name="Normal 53 2 2 5 4 6 2 2" xfId="39661" xr:uid="{00000000-0005-0000-0000-0000CC790000}"/>
    <cellStyle name="Normal 53 2 2 5 4 6 3" xfId="10204" xr:uid="{00000000-0005-0000-0000-0000CD790000}"/>
    <cellStyle name="Normal 53 2 2 5 4 6 3 2" xfId="33773" xr:uid="{00000000-0005-0000-0000-0000CE790000}"/>
    <cellStyle name="Normal 53 2 2 5 4 6 4" xfId="21980" xr:uid="{00000000-0005-0000-0000-0000CF790000}"/>
    <cellStyle name="Normal 53 2 2 5 4 6 5" xfId="27885" xr:uid="{00000000-0005-0000-0000-0000D0790000}"/>
    <cellStyle name="Normal 53 2 2 5 4 7" xfId="5052" xr:uid="{00000000-0005-0000-0000-0000D1790000}"/>
    <cellStyle name="Normal 53 2 2 5 4 7 2" xfId="16828" xr:uid="{00000000-0005-0000-0000-0000D2790000}"/>
    <cellStyle name="Normal 53 2 2 5 4 7 2 2" xfId="40397" xr:uid="{00000000-0005-0000-0000-0000D3790000}"/>
    <cellStyle name="Normal 53 2 2 5 4 7 3" xfId="10940" xr:uid="{00000000-0005-0000-0000-0000D4790000}"/>
    <cellStyle name="Normal 53 2 2 5 4 7 3 2" xfId="34509" xr:uid="{00000000-0005-0000-0000-0000D5790000}"/>
    <cellStyle name="Normal 53 2 2 5 4 7 4" xfId="22716" xr:uid="{00000000-0005-0000-0000-0000D6790000}"/>
    <cellStyle name="Normal 53 2 2 5 4 7 5" xfId="28621" xr:uid="{00000000-0005-0000-0000-0000D7790000}"/>
    <cellStyle name="Normal 53 2 2 5 4 8" xfId="5788" xr:uid="{00000000-0005-0000-0000-0000D8790000}"/>
    <cellStyle name="Normal 53 2 2 5 4 8 2" xfId="17564" xr:uid="{00000000-0005-0000-0000-0000D9790000}"/>
    <cellStyle name="Normal 53 2 2 5 4 8 2 2" xfId="41133" xr:uid="{00000000-0005-0000-0000-0000DA790000}"/>
    <cellStyle name="Normal 53 2 2 5 4 8 3" xfId="11676" xr:uid="{00000000-0005-0000-0000-0000DB790000}"/>
    <cellStyle name="Normal 53 2 2 5 4 8 3 2" xfId="35245" xr:uid="{00000000-0005-0000-0000-0000DC790000}"/>
    <cellStyle name="Normal 53 2 2 5 4 8 4" xfId="23452" xr:uid="{00000000-0005-0000-0000-0000DD790000}"/>
    <cellStyle name="Normal 53 2 2 5 4 8 5" xfId="29357" xr:uid="{00000000-0005-0000-0000-0000DE790000}"/>
    <cellStyle name="Normal 53 2 2 5 4 9" xfId="12412" xr:uid="{00000000-0005-0000-0000-0000DF790000}"/>
    <cellStyle name="Normal 53 2 2 5 4 9 2" xfId="35981" xr:uid="{00000000-0005-0000-0000-0000E0790000}"/>
    <cellStyle name="Normal 53 2 2 5 5" xfId="1020" xr:uid="{00000000-0005-0000-0000-0000E1790000}"/>
    <cellStyle name="Normal 53 2 2 5 5 2" xfId="12799" xr:uid="{00000000-0005-0000-0000-0000E2790000}"/>
    <cellStyle name="Normal 53 2 2 5 5 2 2" xfId="36368" xr:uid="{00000000-0005-0000-0000-0000E3790000}"/>
    <cellStyle name="Normal 53 2 2 5 5 3" xfId="6911" xr:uid="{00000000-0005-0000-0000-0000E4790000}"/>
    <cellStyle name="Normal 53 2 2 5 5 3 2" xfId="30480" xr:uid="{00000000-0005-0000-0000-0000E5790000}"/>
    <cellStyle name="Normal 53 2 2 5 5 4" xfId="18687" xr:uid="{00000000-0005-0000-0000-0000E6790000}"/>
    <cellStyle name="Normal 53 2 2 5 5 5" xfId="24592" xr:uid="{00000000-0005-0000-0000-0000E7790000}"/>
    <cellStyle name="Normal 53 2 2 5 6" xfId="1759" xr:uid="{00000000-0005-0000-0000-0000E8790000}"/>
    <cellStyle name="Normal 53 2 2 5 6 2" xfId="13535" xr:uid="{00000000-0005-0000-0000-0000E9790000}"/>
    <cellStyle name="Normal 53 2 2 5 6 2 2" xfId="37104" xr:uid="{00000000-0005-0000-0000-0000EA790000}"/>
    <cellStyle name="Normal 53 2 2 5 6 3" xfId="7647" xr:uid="{00000000-0005-0000-0000-0000EB790000}"/>
    <cellStyle name="Normal 53 2 2 5 6 3 2" xfId="31216" xr:uid="{00000000-0005-0000-0000-0000EC790000}"/>
    <cellStyle name="Normal 53 2 2 5 6 4" xfId="19423" xr:uid="{00000000-0005-0000-0000-0000ED790000}"/>
    <cellStyle name="Normal 53 2 2 5 6 5" xfId="25328" xr:uid="{00000000-0005-0000-0000-0000EE790000}"/>
    <cellStyle name="Normal 53 2 2 5 7" xfId="2495" xr:uid="{00000000-0005-0000-0000-0000EF790000}"/>
    <cellStyle name="Normal 53 2 2 5 7 2" xfId="14271" xr:uid="{00000000-0005-0000-0000-0000F0790000}"/>
    <cellStyle name="Normal 53 2 2 5 7 2 2" xfId="37840" xr:uid="{00000000-0005-0000-0000-0000F1790000}"/>
    <cellStyle name="Normal 53 2 2 5 7 3" xfId="8383" xr:uid="{00000000-0005-0000-0000-0000F2790000}"/>
    <cellStyle name="Normal 53 2 2 5 7 3 2" xfId="31952" xr:uid="{00000000-0005-0000-0000-0000F3790000}"/>
    <cellStyle name="Normal 53 2 2 5 7 4" xfId="20159" xr:uid="{00000000-0005-0000-0000-0000F4790000}"/>
    <cellStyle name="Normal 53 2 2 5 7 5" xfId="26064" xr:uid="{00000000-0005-0000-0000-0000F5790000}"/>
    <cellStyle name="Normal 53 2 2 5 8" xfId="3231" xr:uid="{00000000-0005-0000-0000-0000F6790000}"/>
    <cellStyle name="Normal 53 2 2 5 8 2" xfId="15007" xr:uid="{00000000-0005-0000-0000-0000F7790000}"/>
    <cellStyle name="Normal 53 2 2 5 8 2 2" xfId="38576" xr:uid="{00000000-0005-0000-0000-0000F8790000}"/>
    <cellStyle name="Normal 53 2 2 5 8 3" xfId="9119" xr:uid="{00000000-0005-0000-0000-0000F9790000}"/>
    <cellStyle name="Normal 53 2 2 5 8 3 2" xfId="32688" xr:uid="{00000000-0005-0000-0000-0000FA790000}"/>
    <cellStyle name="Normal 53 2 2 5 8 4" xfId="20895" xr:uid="{00000000-0005-0000-0000-0000FB790000}"/>
    <cellStyle name="Normal 53 2 2 5 8 5" xfId="26800" xr:uid="{00000000-0005-0000-0000-0000FC790000}"/>
    <cellStyle name="Normal 53 2 2 5 9" xfId="3967" xr:uid="{00000000-0005-0000-0000-0000FD790000}"/>
    <cellStyle name="Normal 53 2 2 5 9 2" xfId="15743" xr:uid="{00000000-0005-0000-0000-0000FE790000}"/>
    <cellStyle name="Normal 53 2 2 5 9 2 2" xfId="39312" xr:uid="{00000000-0005-0000-0000-0000FF790000}"/>
    <cellStyle name="Normal 53 2 2 5 9 3" xfId="9855" xr:uid="{00000000-0005-0000-0000-0000007A0000}"/>
    <cellStyle name="Normal 53 2 2 5 9 3 2" xfId="33424" xr:uid="{00000000-0005-0000-0000-0000017A0000}"/>
    <cellStyle name="Normal 53 2 2 5 9 4" xfId="21631" xr:uid="{00000000-0005-0000-0000-0000027A0000}"/>
    <cellStyle name="Normal 53 2 2 5 9 5" xfId="27536" xr:uid="{00000000-0005-0000-0000-0000037A0000}"/>
    <cellStyle name="Normal 53 2 2 6" xfId="448" xr:uid="{00000000-0005-0000-0000-0000047A0000}"/>
    <cellStyle name="Normal 53 2 2 6 10" xfId="12252" xr:uid="{00000000-0005-0000-0000-0000057A0000}"/>
    <cellStyle name="Normal 53 2 2 6 10 2" xfId="35821" xr:uid="{00000000-0005-0000-0000-0000067A0000}"/>
    <cellStyle name="Normal 53 2 2 6 11" xfId="6364" xr:uid="{00000000-0005-0000-0000-0000077A0000}"/>
    <cellStyle name="Normal 53 2 2 6 11 2" xfId="29933" xr:uid="{00000000-0005-0000-0000-0000087A0000}"/>
    <cellStyle name="Normal 53 2 2 6 12" xfId="18140" xr:uid="{00000000-0005-0000-0000-0000097A0000}"/>
    <cellStyle name="Normal 53 2 2 6 13" xfId="24045" xr:uid="{00000000-0005-0000-0000-00000A7A0000}"/>
    <cellStyle name="Normal 53 2 2 6 14" xfId="41709" xr:uid="{00000000-0005-0000-0000-00000B7A0000}"/>
    <cellStyle name="Normal 53 2 2 6 2" xfId="893" xr:uid="{00000000-0005-0000-0000-00000C7A0000}"/>
    <cellStyle name="Normal 53 2 2 6 2 10" xfId="6806" xr:uid="{00000000-0005-0000-0000-00000D7A0000}"/>
    <cellStyle name="Normal 53 2 2 6 2 10 2" xfId="30375" xr:uid="{00000000-0005-0000-0000-00000E7A0000}"/>
    <cellStyle name="Normal 53 2 2 6 2 11" xfId="18582" xr:uid="{00000000-0005-0000-0000-00000F7A0000}"/>
    <cellStyle name="Normal 53 2 2 6 2 12" xfId="24487" xr:uid="{00000000-0005-0000-0000-0000107A0000}"/>
    <cellStyle name="Normal 53 2 2 6 2 13" xfId="42151" xr:uid="{00000000-0005-0000-0000-0000117A0000}"/>
    <cellStyle name="Normal 53 2 2 6 2 2" xfId="1653" xr:uid="{00000000-0005-0000-0000-0000127A0000}"/>
    <cellStyle name="Normal 53 2 2 6 2 2 2" xfId="13430" xr:uid="{00000000-0005-0000-0000-0000137A0000}"/>
    <cellStyle name="Normal 53 2 2 6 2 2 2 2" xfId="36999" xr:uid="{00000000-0005-0000-0000-0000147A0000}"/>
    <cellStyle name="Normal 53 2 2 6 2 2 3" xfId="7542" xr:uid="{00000000-0005-0000-0000-0000157A0000}"/>
    <cellStyle name="Normal 53 2 2 6 2 2 3 2" xfId="31111" xr:uid="{00000000-0005-0000-0000-0000167A0000}"/>
    <cellStyle name="Normal 53 2 2 6 2 2 4" xfId="19318" xr:uid="{00000000-0005-0000-0000-0000177A0000}"/>
    <cellStyle name="Normal 53 2 2 6 2 2 5" xfId="25223" xr:uid="{00000000-0005-0000-0000-0000187A0000}"/>
    <cellStyle name="Normal 53 2 2 6 2 3" xfId="2390" xr:uid="{00000000-0005-0000-0000-0000197A0000}"/>
    <cellStyle name="Normal 53 2 2 6 2 3 2" xfId="14166" xr:uid="{00000000-0005-0000-0000-00001A7A0000}"/>
    <cellStyle name="Normal 53 2 2 6 2 3 2 2" xfId="37735" xr:uid="{00000000-0005-0000-0000-00001B7A0000}"/>
    <cellStyle name="Normal 53 2 2 6 2 3 3" xfId="8278" xr:uid="{00000000-0005-0000-0000-00001C7A0000}"/>
    <cellStyle name="Normal 53 2 2 6 2 3 3 2" xfId="31847" xr:uid="{00000000-0005-0000-0000-00001D7A0000}"/>
    <cellStyle name="Normal 53 2 2 6 2 3 4" xfId="20054" xr:uid="{00000000-0005-0000-0000-00001E7A0000}"/>
    <cellStyle name="Normal 53 2 2 6 2 3 5" xfId="25959" xr:uid="{00000000-0005-0000-0000-00001F7A0000}"/>
    <cellStyle name="Normal 53 2 2 6 2 4" xfId="3126" xr:uid="{00000000-0005-0000-0000-0000207A0000}"/>
    <cellStyle name="Normal 53 2 2 6 2 4 2" xfId="14902" xr:uid="{00000000-0005-0000-0000-0000217A0000}"/>
    <cellStyle name="Normal 53 2 2 6 2 4 2 2" xfId="38471" xr:uid="{00000000-0005-0000-0000-0000227A0000}"/>
    <cellStyle name="Normal 53 2 2 6 2 4 3" xfId="9014" xr:uid="{00000000-0005-0000-0000-0000237A0000}"/>
    <cellStyle name="Normal 53 2 2 6 2 4 3 2" xfId="32583" xr:uid="{00000000-0005-0000-0000-0000247A0000}"/>
    <cellStyle name="Normal 53 2 2 6 2 4 4" xfId="20790" xr:uid="{00000000-0005-0000-0000-0000257A0000}"/>
    <cellStyle name="Normal 53 2 2 6 2 4 5" xfId="26695" xr:uid="{00000000-0005-0000-0000-0000267A0000}"/>
    <cellStyle name="Normal 53 2 2 6 2 5" xfId="3862" xr:uid="{00000000-0005-0000-0000-0000277A0000}"/>
    <cellStyle name="Normal 53 2 2 6 2 5 2" xfId="15638" xr:uid="{00000000-0005-0000-0000-0000287A0000}"/>
    <cellStyle name="Normal 53 2 2 6 2 5 2 2" xfId="39207" xr:uid="{00000000-0005-0000-0000-0000297A0000}"/>
    <cellStyle name="Normal 53 2 2 6 2 5 3" xfId="9750" xr:uid="{00000000-0005-0000-0000-00002A7A0000}"/>
    <cellStyle name="Normal 53 2 2 6 2 5 3 2" xfId="33319" xr:uid="{00000000-0005-0000-0000-00002B7A0000}"/>
    <cellStyle name="Normal 53 2 2 6 2 5 4" xfId="21526" xr:uid="{00000000-0005-0000-0000-00002C7A0000}"/>
    <cellStyle name="Normal 53 2 2 6 2 5 5" xfId="27431" xr:uid="{00000000-0005-0000-0000-00002D7A0000}"/>
    <cellStyle name="Normal 53 2 2 6 2 6" xfId="4598" xr:uid="{00000000-0005-0000-0000-00002E7A0000}"/>
    <cellStyle name="Normal 53 2 2 6 2 6 2" xfId="16374" xr:uid="{00000000-0005-0000-0000-00002F7A0000}"/>
    <cellStyle name="Normal 53 2 2 6 2 6 2 2" xfId="39943" xr:uid="{00000000-0005-0000-0000-0000307A0000}"/>
    <cellStyle name="Normal 53 2 2 6 2 6 3" xfId="10486" xr:uid="{00000000-0005-0000-0000-0000317A0000}"/>
    <cellStyle name="Normal 53 2 2 6 2 6 3 2" xfId="34055" xr:uid="{00000000-0005-0000-0000-0000327A0000}"/>
    <cellStyle name="Normal 53 2 2 6 2 6 4" xfId="22262" xr:uid="{00000000-0005-0000-0000-0000337A0000}"/>
    <cellStyle name="Normal 53 2 2 6 2 6 5" xfId="28167" xr:uid="{00000000-0005-0000-0000-0000347A0000}"/>
    <cellStyle name="Normal 53 2 2 6 2 7" xfId="5334" xr:uid="{00000000-0005-0000-0000-0000357A0000}"/>
    <cellStyle name="Normal 53 2 2 6 2 7 2" xfId="17110" xr:uid="{00000000-0005-0000-0000-0000367A0000}"/>
    <cellStyle name="Normal 53 2 2 6 2 7 2 2" xfId="40679" xr:uid="{00000000-0005-0000-0000-0000377A0000}"/>
    <cellStyle name="Normal 53 2 2 6 2 7 3" xfId="11222" xr:uid="{00000000-0005-0000-0000-0000387A0000}"/>
    <cellStyle name="Normal 53 2 2 6 2 7 3 2" xfId="34791" xr:uid="{00000000-0005-0000-0000-0000397A0000}"/>
    <cellStyle name="Normal 53 2 2 6 2 7 4" xfId="22998" xr:uid="{00000000-0005-0000-0000-00003A7A0000}"/>
    <cellStyle name="Normal 53 2 2 6 2 7 5" xfId="28903" xr:uid="{00000000-0005-0000-0000-00003B7A0000}"/>
    <cellStyle name="Normal 53 2 2 6 2 8" xfId="6070" xr:uid="{00000000-0005-0000-0000-00003C7A0000}"/>
    <cellStyle name="Normal 53 2 2 6 2 8 2" xfId="17846" xr:uid="{00000000-0005-0000-0000-00003D7A0000}"/>
    <cellStyle name="Normal 53 2 2 6 2 8 2 2" xfId="41415" xr:uid="{00000000-0005-0000-0000-00003E7A0000}"/>
    <cellStyle name="Normal 53 2 2 6 2 8 3" xfId="11958" xr:uid="{00000000-0005-0000-0000-00003F7A0000}"/>
    <cellStyle name="Normal 53 2 2 6 2 8 3 2" xfId="35527" xr:uid="{00000000-0005-0000-0000-0000407A0000}"/>
    <cellStyle name="Normal 53 2 2 6 2 8 4" xfId="23734" xr:uid="{00000000-0005-0000-0000-0000417A0000}"/>
    <cellStyle name="Normal 53 2 2 6 2 8 5" xfId="29639" xr:uid="{00000000-0005-0000-0000-0000427A0000}"/>
    <cellStyle name="Normal 53 2 2 6 2 9" xfId="12694" xr:uid="{00000000-0005-0000-0000-0000437A0000}"/>
    <cellStyle name="Normal 53 2 2 6 2 9 2" xfId="36263" xr:uid="{00000000-0005-0000-0000-0000447A0000}"/>
    <cellStyle name="Normal 53 2 2 6 3" xfId="1210" xr:uid="{00000000-0005-0000-0000-0000457A0000}"/>
    <cellStyle name="Normal 53 2 2 6 3 2" xfId="12988" xr:uid="{00000000-0005-0000-0000-0000467A0000}"/>
    <cellStyle name="Normal 53 2 2 6 3 2 2" xfId="36557" xr:uid="{00000000-0005-0000-0000-0000477A0000}"/>
    <cellStyle name="Normal 53 2 2 6 3 3" xfId="7100" xr:uid="{00000000-0005-0000-0000-0000487A0000}"/>
    <cellStyle name="Normal 53 2 2 6 3 3 2" xfId="30669" xr:uid="{00000000-0005-0000-0000-0000497A0000}"/>
    <cellStyle name="Normal 53 2 2 6 3 4" xfId="18876" xr:uid="{00000000-0005-0000-0000-00004A7A0000}"/>
    <cellStyle name="Normal 53 2 2 6 3 5" xfId="24781" xr:uid="{00000000-0005-0000-0000-00004B7A0000}"/>
    <cellStyle name="Normal 53 2 2 6 4" xfId="1948" xr:uid="{00000000-0005-0000-0000-00004C7A0000}"/>
    <cellStyle name="Normal 53 2 2 6 4 2" xfId="13724" xr:uid="{00000000-0005-0000-0000-00004D7A0000}"/>
    <cellStyle name="Normal 53 2 2 6 4 2 2" xfId="37293" xr:uid="{00000000-0005-0000-0000-00004E7A0000}"/>
    <cellStyle name="Normal 53 2 2 6 4 3" xfId="7836" xr:uid="{00000000-0005-0000-0000-00004F7A0000}"/>
    <cellStyle name="Normal 53 2 2 6 4 3 2" xfId="31405" xr:uid="{00000000-0005-0000-0000-0000507A0000}"/>
    <cellStyle name="Normal 53 2 2 6 4 4" xfId="19612" xr:uid="{00000000-0005-0000-0000-0000517A0000}"/>
    <cellStyle name="Normal 53 2 2 6 4 5" xfId="25517" xr:uid="{00000000-0005-0000-0000-0000527A0000}"/>
    <cellStyle name="Normal 53 2 2 6 5" xfId="2684" xr:uid="{00000000-0005-0000-0000-0000537A0000}"/>
    <cellStyle name="Normal 53 2 2 6 5 2" xfId="14460" xr:uid="{00000000-0005-0000-0000-0000547A0000}"/>
    <cellStyle name="Normal 53 2 2 6 5 2 2" xfId="38029" xr:uid="{00000000-0005-0000-0000-0000557A0000}"/>
    <cellStyle name="Normal 53 2 2 6 5 3" xfId="8572" xr:uid="{00000000-0005-0000-0000-0000567A0000}"/>
    <cellStyle name="Normal 53 2 2 6 5 3 2" xfId="32141" xr:uid="{00000000-0005-0000-0000-0000577A0000}"/>
    <cellStyle name="Normal 53 2 2 6 5 4" xfId="20348" xr:uid="{00000000-0005-0000-0000-0000587A0000}"/>
    <cellStyle name="Normal 53 2 2 6 5 5" xfId="26253" xr:uid="{00000000-0005-0000-0000-0000597A0000}"/>
    <cellStyle name="Normal 53 2 2 6 6" xfId="3420" xr:uid="{00000000-0005-0000-0000-00005A7A0000}"/>
    <cellStyle name="Normal 53 2 2 6 6 2" xfId="15196" xr:uid="{00000000-0005-0000-0000-00005B7A0000}"/>
    <cellStyle name="Normal 53 2 2 6 6 2 2" xfId="38765" xr:uid="{00000000-0005-0000-0000-00005C7A0000}"/>
    <cellStyle name="Normal 53 2 2 6 6 3" xfId="9308" xr:uid="{00000000-0005-0000-0000-00005D7A0000}"/>
    <cellStyle name="Normal 53 2 2 6 6 3 2" xfId="32877" xr:uid="{00000000-0005-0000-0000-00005E7A0000}"/>
    <cellStyle name="Normal 53 2 2 6 6 4" xfId="21084" xr:uid="{00000000-0005-0000-0000-00005F7A0000}"/>
    <cellStyle name="Normal 53 2 2 6 6 5" xfId="26989" xr:uid="{00000000-0005-0000-0000-0000607A0000}"/>
    <cellStyle name="Normal 53 2 2 6 7" xfId="4156" xr:uid="{00000000-0005-0000-0000-0000617A0000}"/>
    <cellStyle name="Normal 53 2 2 6 7 2" xfId="15932" xr:uid="{00000000-0005-0000-0000-0000627A0000}"/>
    <cellStyle name="Normal 53 2 2 6 7 2 2" xfId="39501" xr:uid="{00000000-0005-0000-0000-0000637A0000}"/>
    <cellStyle name="Normal 53 2 2 6 7 3" xfId="10044" xr:uid="{00000000-0005-0000-0000-0000647A0000}"/>
    <cellStyle name="Normal 53 2 2 6 7 3 2" xfId="33613" xr:uid="{00000000-0005-0000-0000-0000657A0000}"/>
    <cellStyle name="Normal 53 2 2 6 7 4" xfId="21820" xr:uid="{00000000-0005-0000-0000-0000667A0000}"/>
    <cellStyle name="Normal 53 2 2 6 7 5" xfId="27725" xr:uid="{00000000-0005-0000-0000-0000677A0000}"/>
    <cellStyle name="Normal 53 2 2 6 8" xfId="4892" xr:uid="{00000000-0005-0000-0000-0000687A0000}"/>
    <cellStyle name="Normal 53 2 2 6 8 2" xfId="16668" xr:uid="{00000000-0005-0000-0000-0000697A0000}"/>
    <cellStyle name="Normal 53 2 2 6 8 2 2" xfId="40237" xr:uid="{00000000-0005-0000-0000-00006A7A0000}"/>
    <cellStyle name="Normal 53 2 2 6 8 3" xfId="10780" xr:uid="{00000000-0005-0000-0000-00006B7A0000}"/>
    <cellStyle name="Normal 53 2 2 6 8 3 2" xfId="34349" xr:uid="{00000000-0005-0000-0000-00006C7A0000}"/>
    <cellStyle name="Normal 53 2 2 6 8 4" xfId="22556" xr:uid="{00000000-0005-0000-0000-00006D7A0000}"/>
    <cellStyle name="Normal 53 2 2 6 8 5" xfId="28461" xr:uid="{00000000-0005-0000-0000-00006E7A0000}"/>
    <cellStyle name="Normal 53 2 2 6 9" xfId="5628" xr:uid="{00000000-0005-0000-0000-00006F7A0000}"/>
    <cellStyle name="Normal 53 2 2 6 9 2" xfId="17404" xr:uid="{00000000-0005-0000-0000-0000707A0000}"/>
    <cellStyle name="Normal 53 2 2 6 9 2 2" xfId="40973" xr:uid="{00000000-0005-0000-0000-0000717A0000}"/>
    <cellStyle name="Normal 53 2 2 6 9 3" xfId="11516" xr:uid="{00000000-0005-0000-0000-0000727A0000}"/>
    <cellStyle name="Normal 53 2 2 6 9 3 2" xfId="35085" xr:uid="{00000000-0005-0000-0000-0000737A0000}"/>
    <cellStyle name="Normal 53 2 2 6 9 4" xfId="23292" xr:uid="{00000000-0005-0000-0000-0000747A0000}"/>
    <cellStyle name="Normal 53 2 2 6 9 5" xfId="29197" xr:uid="{00000000-0005-0000-0000-0000757A0000}"/>
    <cellStyle name="Normal 53 2 2 7" xfId="655" xr:uid="{00000000-0005-0000-0000-0000767A0000}"/>
    <cellStyle name="Normal 53 2 2 7 10" xfId="6569" xr:uid="{00000000-0005-0000-0000-0000777A0000}"/>
    <cellStyle name="Normal 53 2 2 7 10 2" xfId="30138" xr:uid="{00000000-0005-0000-0000-0000787A0000}"/>
    <cellStyle name="Normal 53 2 2 7 11" xfId="18345" xr:uid="{00000000-0005-0000-0000-0000797A0000}"/>
    <cellStyle name="Normal 53 2 2 7 12" xfId="24250" xr:uid="{00000000-0005-0000-0000-00007A7A0000}"/>
    <cellStyle name="Normal 53 2 2 7 13" xfId="41914" xr:uid="{00000000-0005-0000-0000-00007B7A0000}"/>
    <cellStyle name="Normal 53 2 2 7 2" xfId="1416" xr:uid="{00000000-0005-0000-0000-00007C7A0000}"/>
    <cellStyle name="Normal 53 2 2 7 2 2" xfId="13193" xr:uid="{00000000-0005-0000-0000-00007D7A0000}"/>
    <cellStyle name="Normal 53 2 2 7 2 2 2" xfId="36762" xr:uid="{00000000-0005-0000-0000-00007E7A0000}"/>
    <cellStyle name="Normal 53 2 2 7 2 3" xfId="7305" xr:uid="{00000000-0005-0000-0000-00007F7A0000}"/>
    <cellStyle name="Normal 53 2 2 7 2 3 2" xfId="30874" xr:uid="{00000000-0005-0000-0000-0000807A0000}"/>
    <cellStyle name="Normal 53 2 2 7 2 4" xfId="19081" xr:uid="{00000000-0005-0000-0000-0000817A0000}"/>
    <cellStyle name="Normal 53 2 2 7 2 5" xfId="24986" xr:uid="{00000000-0005-0000-0000-0000827A0000}"/>
    <cellStyle name="Normal 53 2 2 7 3" xfId="2153" xr:uid="{00000000-0005-0000-0000-0000837A0000}"/>
    <cellStyle name="Normal 53 2 2 7 3 2" xfId="13929" xr:uid="{00000000-0005-0000-0000-0000847A0000}"/>
    <cellStyle name="Normal 53 2 2 7 3 2 2" xfId="37498" xr:uid="{00000000-0005-0000-0000-0000857A0000}"/>
    <cellStyle name="Normal 53 2 2 7 3 3" xfId="8041" xr:uid="{00000000-0005-0000-0000-0000867A0000}"/>
    <cellStyle name="Normal 53 2 2 7 3 3 2" xfId="31610" xr:uid="{00000000-0005-0000-0000-0000877A0000}"/>
    <cellStyle name="Normal 53 2 2 7 3 4" xfId="19817" xr:uid="{00000000-0005-0000-0000-0000887A0000}"/>
    <cellStyle name="Normal 53 2 2 7 3 5" xfId="25722" xr:uid="{00000000-0005-0000-0000-0000897A0000}"/>
    <cellStyle name="Normal 53 2 2 7 4" xfId="2889" xr:uid="{00000000-0005-0000-0000-00008A7A0000}"/>
    <cellStyle name="Normal 53 2 2 7 4 2" xfId="14665" xr:uid="{00000000-0005-0000-0000-00008B7A0000}"/>
    <cellStyle name="Normal 53 2 2 7 4 2 2" xfId="38234" xr:uid="{00000000-0005-0000-0000-00008C7A0000}"/>
    <cellStyle name="Normal 53 2 2 7 4 3" xfId="8777" xr:uid="{00000000-0005-0000-0000-00008D7A0000}"/>
    <cellStyle name="Normal 53 2 2 7 4 3 2" xfId="32346" xr:uid="{00000000-0005-0000-0000-00008E7A0000}"/>
    <cellStyle name="Normal 53 2 2 7 4 4" xfId="20553" xr:uid="{00000000-0005-0000-0000-00008F7A0000}"/>
    <cellStyle name="Normal 53 2 2 7 4 5" xfId="26458" xr:uid="{00000000-0005-0000-0000-0000907A0000}"/>
    <cellStyle name="Normal 53 2 2 7 5" xfId="3625" xr:uid="{00000000-0005-0000-0000-0000917A0000}"/>
    <cellStyle name="Normal 53 2 2 7 5 2" xfId="15401" xr:uid="{00000000-0005-0000-0000-0000927A0000}"/>
    <cellStyle name="Normal 53 2 2 7 5 2 2" xfId="38970" xr:uid="{00000000-0005-0000-0000-0000937A0000}"/>
    <cellStyle name="Normal 53 2 2 7 5 3" xfId="9513" xr:uid="{00000000-0005-0000-0000-0000947A0000}"/>
    <cellStyle name="Normal 53 2 2 7 5 3 2" xfId="33082" xr:uid="{00000000-0005-0000-0000-0000957A0000}"/>
    <cellStyle name="Normal 53 2 2 7 5 4" xfId="21289" xr:uid="{00000000-0005-0000-0000-0000967A0000}"/>
    <cellStyle name="Normal 53 2 2 7 5 5" xfId="27194" xr:uid="{00000000-0005-0000-0000-0000977A0000}"/>
    <cellStyle name="Normal 53 2 2 7 6" xfId="4361" xr:uid="{00000000-0005-0000-0000-0000987A0000}"/>
    <cellStyle name="Normal 53 2 2 7 6 2" xfId="16137" xr:uid="{00000000-0005-0000-0000-0000997A0000}"/>
    <cellStyle name="Normal 53 2 2 7 6 2 2" xfId="39706" xr:uid="{00000000-0005-0000-0000-00009A7A0000}"/>
    <cellStyle name="Normal 53 2 2 7 6 3" xfId="10249" xr:uid="{00000000-0005-0000-0000-00009B7A0000}"/>
    <cellStyle name="Normal 53 2 2 7 6 3 2" xfId="33818" xr:uid="{00000000-0005-0000-0000-00009C7A0000}"/>
    <cellStyle name="Normal 53 2 2 7 6 4" xfId="22025" xr:uid="{00000000-0005-0000-0000-00009D7A0000}"/>
    <cellStyle name="Normal 53 2 2 7 6 5" xfId="27930" xr:uid="{00000000-0005-0000-0000-00009E7A0000}"/>
    <cellStyle name="Normal 53 2 2 7 7" xfId="5097" xr:uid="{00000000-0005-0000-0000-00009F7A0000}"/>
    <cellStyle name="Normal 53 2 2 7 7 2" xfId="16873" xr:uid="{00000000-0005-0000-0000-0000A07A0000}"/>
    <cellStyle name="Normal 53 2 2 7 7 2 2" xfId="40442" xr:uid="{00000000-0005-0000-0000-0000A17A0000}"/>
    <cellStyle name="Normal 53 2 2 7 7 3" xfId="10985" xr:uid="{00000000-0005-0000-0000-0000A27A0000}"/>
    <cellStyle name="Normal 53 2 2 7 7 3 2" xfId="34554" xr:uid="{00000000-0005-0000-0000-0000A37A0000}"/>
    <cellStyle name="Normal 53 2 2 7 7 4" xfId="22761" xr:uid="{00000000-0005-0000-0000-0000A47A0000}"/>
    <cellStyle name="Normal 53 2 2 7 7 5" xfId="28666" xr:uid="{00000000-0005-0000-0000-0000A57A0000}"/>
    <cellStyle name="Normal 53 2 2 7 8" xfId="5833" xr:uid="{00000000-0005-0000-0000-0000A67A0000}"/>
    <cellStyle name="Normal 53 2 2 7 8 2" xfId="17609" xr:uid="{00000000-0005-0000-0000-0000A77A0000}"/>
    <cellStyle name="Normal 53 2 2 7 8 2 2" xfId="41178" xr:uid="{00000000-0005-0000-0000-0000A87A0000}"/>
    <cellStyle name="Normal 53 2 2 7 8 3" xfId="11721" xr:uid="{00000000-0005-0000-0000-0000A97A0000}"/>
    <cellStyle name="Normal 53 2 2 7 8 3 2" xfId="35290" xr:uid="{00000000-0005-0000-0000-0000AA7A0000}"/>
    <cellStyle name="Normal 53 2 2 7 8 4" xfId="23497" xr:uid="{00000000-0005-0000-0000-0000AB7A0000}"/>
    <cellStyle name="Normal 53 2 2 7 8 5" xfId="29402" xr:uid="{00000000-0005-0000-0000-0000AC7A0000}"/>
    <cellStyle name="Normal 53 2 2 7 9" xfId="12457" xr:uid="{00000000-0005-0000-0000-0000AD7A0000}"/>
    <cellStyle name="Normal 53 2 2 7 9 2" xfId="36026" xr:uid="{00000000-0005-0000-0000-0000AE7A0000}"/>
    <cellStyle name="Normal 53 2 2 8" xfId="599" xr:uid="{00000000-0005-0000-0000-0000AF7A0000}"/>
    <cellStyle name="Normal 53 2 2 8 10" xfId="6513" xr:uid="{00000000-0005-0000-0000-0000B07A0000}"/>
    <cellStyle name="Normal 53 2 2 8 10 2" xfId="30082" xr:uid="{00000000-0005-0000-0000-0000B17A0000}"/>
    <cellStyle name="Normal 53 2 2 8 11" xfId="18289" xr:uid="{00000000-0005-0000-0000-0000B27A0000}"/>
    <cellStyle name="Normal 53 2 2 8 12" xfId="24194" xr:uid="{00000000-0005-0000-0000-0000B37A0000}"/>
    <cellStyle name="Normal 53 2 2 8 13" xfId="41858" xr:uid="{00000000-0005-0000-0000-0000B47A0000}"/>
    <cellStyle name="Normal 53 2 2 8 2" xfId="1360" xr:uid="{00000000-0005-0000-0000-0000B57A0000}"/>
    <cellStyle name="Normal 53 2 2 8 2 2" xfId="13137" xr:uid="{00000000-0005-0000-0000-0000B67A0000}"/>
    <cellStyle name="Normal 53 2 2 8 2 2 2" xfId="36706" xr:uid="{00000000-0005-0000-0000-0000B77A0000}"/>
    <cellStyle name="Normal 53 2 2 8 2 3" xfId="7249" xr:uid="{00000000-0005-0000-0000-0000B87A0000}"/>
    <cellStyle name="Normal 53 2 2 8 2 3 2" xfId="30818" xr:uid="{00000000-0005-0000-0000-0000B97A0000}"/>
    <cellStyle name="Normal 53 2 2 8 2 4" xfId="19025" xr:uid="{00000000-0005-0000-0000-0000BA7A0000}"/>
    <cellStyle name="Normal 53 2 2 8 2 5" xfId="24930" xr:uid="{00000000-0005-0000-0000-0000BB7A0000}"/>
    <cellStyle name="Normal 53 2 2 8 3" xfId="2097" xr:uid="{00000000-0005-0000-0000-0000BC7A0000}"/>
    <cellStyle name="Normal 53 2 2 8 3 2" xfId="13873" xr:uid="{00000000-0005-0000-0000-0000BD7A0000}"/>
    <cellStyle name="Normal 53 2 2 8 3 2 2" xfId="37442" xr:uid="{00000000-0005-0000-0000-0000BE7A0000}"/>
    <cellStyle name="Normal 53 2 2 8 3 3" xfId="7985" xr:uid="{00000000-0005-0000-0000-0000BF7A0000}"/>
    <cellStyle name="Normal 53 2 2 8 3 3 2" xfId="31554" xr:uid="{00000000-0005-0000-0000-0000C07A0000}"/>
    <cellStyle name="Normal 53 2 2 8 3 4" xfId="19761" xr:uid="{00000000-0005-0000-0000-0000C17A0000}"/>
    <cellStyle name="Normal 53 2 2 8 3 5" xfId="25666" xr:uid="{00000000-0005-0000-0000-0000C27A0000}"/>
    <cellStyle name="Normal 53 2 2 8 4" xfId="2833" xr:uid="{00000000-0005-0000-0000-0000C37A0000}"/>
    <cellStyle name="Normal 53 2 2 8 4 2" xfId="14609" xr:uid="{00000000-0005-0000-0000-0000C47A0000}"/>
    <cellStyle name="Normal 53 2 2 8 4 2 2" xfId="38178" xr:uid="{00000000-0005-0000-0000-0000C57A0000}"/>
    <cellStyle name="Normal 53 2 2 8 4 3" xfId="8721" xr:uid="{00000000-0005-0000-0000-0000C67A0000}"/>
    <cellStyle name="Normal 53 2 2 8 4 3 2" xfId="32290" xr:uid="{00000000-0005-0000-0000-0000C77A0000}"/>
    <cellStyle name="Normal 53 2 2 8 4 4" xfId="20497" xr:uid="{00000000-0005-0000-0000-0000C87A0000}"/>
    <cellStyle name="Normal 53 2 2 8 4 5" xfId="26402" xr:uid="{00000000-0005-0000-0000-0000C97A0000}"/>
    <cellStyle name="Normal 53 2 2 8 5" xfId="3569" xr:uid="{00000000-0005-0000-0000-0000CA7A0000}"/>
    <cellStyle name="Normal 53 2 2 8 5 2" xfId="15345" xr:uid="{00000000-0005-0000-0000-0000CB7A0000}"/>
    <cellStyle name="Normal 53 2 2 8 5 2 2" xfId="38914" xr:uid="{00000000-0005-0000-0000-0000CC7A0000}"/>
    <cellStyle name="Normal 53 2 2 8 5 3" xfId="9457" xr:uid="{00000000-0005-0000-0000-0000CD7A0000}"/>
    <cellStyle name="Normal 53 2 2 8 5 3 2" xfId="33026" xr:uid="{00000000-0005-0000-0000-0000CE7A0000}"/>
    <cellStyle name="Normal 53 2 2 8 5 4" xfId="21233" xr:uid="{00000000-0005-0000-0000-0000CF7A0000}"/>
    <cellStyle name="Normal 53 2 2 8 5 5" xfId="27138" xr:uid="{00000000-0005-0000-0000-0000D07A0000}"/>
    <cellStyle name="Normal 53 2 2 8 6" xfId="4305" xr:uid="{00000000-0005-0000-0000-0000D17A0000}"/>
    <cellStyle name="Normal 53 2 2 8 6 2" xfId="16081" xr:uid="{00000000-0005-0000-0000-0000D27A0000}"/>
    <cellStyle name="Normal 53 2 2 8 6 2 2" xfId="39650" xr:uid="{00000000-0005-0000-0000-0000D37A0000}"/>
    <cellStyle name="Normal 53 2 2 8 6 3" xfId="10193" xr:uid="{00000000-0005-0000-0000-0000D47A0000}"/>
    <cellStyle name="Normal 53 2 2 8 6 3 2" xfId="33762" xr:uid="{00000000-0005-0000-0000-0000D57A0000}"/>
    <cellStyle name="Normal 53 2 2 8 6 4" xfId="21969" xr:uid="{00000000-0005-0000-0000-0000D67A0000}"/>
    <cellStyle name="Normal 53 2 2 8 6 5" xfId="27874" xr:uid="{00000000-0005-0000-0000-0000D77A0000}"/>
    <cellStyle name="Normal 53 2 2 8 7" xfId="5041" xr:uid="{00000000-0005-0000-0000-0000D87A0000}"/>
    <cellStyle name="Normal 53 2 2 8 7 2" xfId="16817" xr:uid="{00000000-0005-0000-0000-0000D97A0000}"/>
    <cellStyle name="Normal 53 2 2 8 7 2 2" xfId="40386" xr:uid="{00000000-0005-0000-0000-0000DA7A0000}"/>
    <cellStyle name="Normal 53 2 2 8 7 3" xfId="10929" xr:uid="{00000000-0005-0000-0000-0000DB7A0000}"/>
    <cellStyle name="Normal 53 2 2 8 7 3 2" xfId="34498" xr:uid="{00000000-0005-0000-0000-0000DC7A0000}"/>
    <cellStyle name="Normal 53 2 2 8 7 4" xfId="22705" xr:uid="{00000000-0005-0000-0000-0000DD7A0000}"/>
    <cellStyle name="Normal 53 2 2 8 7 5" xfId="28610" xr:uid="{00000000-0005-0000-0000-0000DE7A0000}"/>
    <cellStyle name="Normal 53 2 2 8 8" xfId="5777" xr:uid="{00000000-0005-0000-0000-0000DF7A0000}"/>
    <cellStyle name="Normal 53 2 2 8 8 2" xfId="17553" xr:uid="{00000000-0005-0000-0000-0000E07A0000}"/>
    <cellStyle name="Normal 53 2 2 8 8 2 2" xfId="41122" xr:uid="{00000000-0005-0000-0000-0000E17A0000}"/>
    <cellStyle name="Normal 53 2 2 8 8 3" xfId="11665" xr:uid="{00000000-0005-0000-0000-0000E27A0000}"/>
    <cellStyle name="Normal 53 2 2 8 8 3 2" xfId="35234" xr:uid="{00000000-0005-0000-0000-0000E37A0000}"/>
    <cellStyle name="Normal 53 2 2 8 8 4" xfId="23441" xr:uid="{00000000-0005-0000-0000-0000E47A0000}"/>
    <cellStyle name="Normal 53 2 2 8 8 5" xfId="29346" xr:uid="{00000000-0005-0000-0000-0000E57A0000}"/>
    <cellStyle name="Normal 53 2 2 8 9" xfId="12401" xr:uid="{00000000-0005-0000-0000-0000E67A0000}"/>
    <cellStyle name="Normal 53 2 2 8 9 2" xfId="35970" xr:uid="{00000000-0005-0000-0000-0000E77A0000}"/>
    <cellStyle name="Normal 53 2 2 9" xfId="972" xr:uid="{00000000-0005-0000-0000-0000E87A0000}"/>
    <cellStyle name="Normal 53 2 2 9 2" xfId="12751" xr:uid="{00000000-0005-0000-0000-0000E97A0000}"/>
    <cellStyle name="Normal 53 2 2 9 2 2" xfId="36320" xr:uid="{00000000-0005-0000-0000-0000EA7A0000}"/>
    <cellStyle name="Normal 53 2 2 9 3" xfId="6863" xr:uid="{00000000-0005-0000-0000-0000EB7A0000}"/>
    <cellStyle name="Normal 53 2 2 9 3 2" xfId="30432" xr:uid="{00000000-0005-0000-0000-0000EC7A0000}"/>
    <cellStyle name="Normal 53 2 2 9 4" xfId="18639" xr:uid="{00000000-0005-0000-0000-0000ED7A0000}"/>
    <cellStyle name="Normal 53 2 2 9 5" xfId="24544" xr:uid="{00000000-0005-0000-0000-0000EE7A0000}"/>
    <cellStyle name="Normal 53 2 20" xfId="23802" xr:uid="{00000000-0005-0000-0000-0000EF7A0000}"/>
    <cellStyle name="Normal 53 2 21" xfId="41466" xr:uid="{00000000-0005-0000-0000-0000F07A0000}"/>
    <cellStyle name="Normal 53 2 3" xfId="199" xr:uid="{00000000-0005-0000-0000-0000F17A0000}"/>
    <cellStyle name="Normal 53 2 3 10" xfId="2453" xr:uid="{00000000-0005-0000-0000-0000F27A0000}"/>
    <cellStyle name="Normal 53 2 3 10 2" xfId="14229" xr:uid="{00000000-0005-0000-0000-0000F37A0000}"/>
    <cellStyle name="Normal 53 2 3 10 2 2" xfId="37798" xr:uid="{00000000-0005-0000-0000-0000F47A0000}"/>
    <cellStyle name="Normal 53 2 3 10 3" xfId="8341" xr:uid="{00000000-0005-0000-0000-0000F57A0000}"/>
    <cellStyle name="Normal 53 2 3 10 3 2" xfId="31910" xr:uid="{00000000-0005-0000-0000-0000F67A0000}"/>
    <cellStyle name="Normal 53 2 3 10 4" xfId="20117" xr:uid="{00000000-0005-0000-0000-0000F77A0000}"/>
    <cellStyle name="Normal 53 2 3 10 5" xfId="26022" xr:uid="{00000000-0005-0000-0000-0000F87A0000}"/>
    <cellStyle name="Normal 53 2 3 11" xfId="3189" xr:uid="{00000000-0005-0000-0000-0000F97A0000}"/>
    <cellStyle name="Normal 53 2 3 11 2" xfId="14965" xr:uid="{00000000-0005-0000-0000-0000FA7A0000}"/>
    <cellStyle name="Normal 53 2 3 11 2 2" xfId="38534" xr:uid="{00000000-0005-0000-0000-0000FB7A0000}"/>
    <cellStyle name="Normal 53 2 3 11 3" xfId="9077" xr:uid="{00000000-0005-0000-0000-0000FC7A0000}"/>
    <cellStyle name="Normal 53 2 3 11 3 2" xfId="32646" xr:uid="{00000000-0005-0000-0000-0000FD7A0000}"/>
    <cellStyle name="Normal 53 2 3 11 4" xfId="20853" xr:uid="{00000000-0005-0000-0000-0000FE7A0000}"/>
    <cellStyle name="Normal 53 2 3 11 5" xfId="26758" xr:uid="{00000000-0005-0000-0000-0000FF7A0000}"/>
    <cellStyle name="Normal 53 2 3 12" xfId="3925" xr:uid="{00000000-0005-0000-0000-0000007B0000}"/>
    <cellStyle name="Normal 53 2 3 12 2" xfId="15701" xr:uid="{00000000-0005-0000-0000-0000017B0000}"/>
    <cellStyle name="Normal 53 2 3 12 2 2" xfId="39270" xr:uid="{00000000-0005-0000-0000-0000027B0000}"/>
    <cellStyle name="Normal 53 2 3 12 3" xfId="9813" xr:uid="{00000000-0005-0000-0000-0000037B0000}"/>
    <cellStyle name="Normal 53 2 3 12 3 2" xfId="33382" xr:uid="{00000000-0005-0000-0000-0000047B0000}"/>
    <cellStyle name="Normal 53 2 3 12 4" xfId="21589" xr:uid="{00000000-0005-0000-0000-0000057B0000}"/>
    <cellStyle name="Normal 53 2 3 12 5" xfId="27494" xr:uid="{00000000-0005-0000-0000-0000067B0000}"/>
    <cellStyle name="Normal 53 2 3 13" xfId="4661" xr:uid="{00000000-0005-0000-0000-0000077B0000}"/>
    <cellStyle name="Normal 53 2 3 13 2" xfId="16437" xr:uid="{00000000-0005-0000-0000-0000087B0000}"/>
    <cellStyle name="Normal 53 2 3 13 2 2" xfId="40006" xr:uid="{00000000-0005-0000-0000-0000097B0000}"/>
    <cellStyle name="Normal 53 2 3 13 3" xfId="10549" xr:uid="{00000000-0005-0000-0000-00000A7B0000}"/>
    <cellStyle name="Normal 53 2 3 13 3 2" xfId="34118" xr:uid="{00000000-0005-0000-0000-00000B7B0000}"/>
    <cellStyle name="Normal 53 2 3 13 4" xfId="22325" xr:uid="{00000000-0005-0000-0000-00000C7B0000}"/>
    <cellStyle name="Normal 53 2 3 13 5" xfId="28230" xr:uid="{00000000-0005-0000-0000-00000D7B0000}"/>
    <cellStyle name="Normal 53 2 3 14" xfId="5397" xr:uid="{00000000-0005-0000-0000-00000E7B0000}"/>
    <cellStyle name="Normal 53 2 3 14 2" xfId="17173" xr:uid="{00000000-0005-0000-0000-00000F7B0000}"/>
    <cellStyle name="Normal 53 2 3 14 2 2" xfId="40742" xr:uid="{00000000-0005-0000-0000-0000107B0000}"/>
    <cellStyle name="Normal 53 2 3 14 3" xfId="11285" xr:uid="{00000000-0005-0000-0000-0000117B0000}"/>
    <cellStyle name="Normal 53 2 3 14 3 2" xfId="34854" xr:uid="{00000000-0005-0000-0000-0000127B0000}"/>
    <cellStyle name="Normal 53 2 3 14 4" xfId="23061" xr:uid="{00000000-0005-0000-0000-0000137B0000}"/>
    <cellStyle name="Normal 53 2 3 14 5" xfId="28966" xr:uid="{00000000-0005-0000-0000-0000147B0000}"/>
    <cellStyle name="Normal 53 2 3 15" xfId="12021" xr:uid="{00000000-0005-0000-0000-0000157B0000}"/>
    <cellStyle name="Normal 53 2 3 15 2" xfId="35590" xr:uid="{00000000-0005-0000-0000-0000167B0000}"/>
    <cellStyle name="Normal 53 2 3 16" xfId="6133" xr:uid="{00000000-0005-0000-0000-0000177B0000}"/>
    <cellStyle name="Normal 53 2 3 16 2" xfId="29702" xr:uid="{00000000-0005-0000-0000-0000187B0000}"/>
    <cellStyle name="Normal 53 2 3 17" xfId="17909" xr:uid="{00000000-0005-0000-0000-0000197B0000}"/>
    <cellStyle name="Normal 53 2 3 18" xfId="23814" xr:uid="{00000000-0005-0000-0000-00001A7B0000}"/>
    <cellStyle name="Normal 53 2 3 19" xfId="41478" xr:uid="{00000000-0005-0000-0000-00001B7B0000}"/>
    <cellStyle name="Normal 53 2 3 2" xfId="229" xr:uid="{00000000-0005-0000-0000-00001C7B0000}"/>
    <cellStyle name="Normal 53 2 3 2 10" xfId="3213" xr:uid="{00000000-0005-0000-0000-00001D7B0000}"/>
    <cellStyle name="Normal 53 2 3 2 10 2" xfId="14989" xr:uid="{00000000-0005-0000-0000-00001E7B0000}"/>
    <cellStyle name="Normal 53 2 3 2 10 2 2" xfId="38558" xr:uid="{00000000-0005-0000-0000-00001F7B0000}"/>
    <cellStyle name="Normal 53 2 3 2 10 3" xfId="9101" xr:uid="{00000000-0005-0000-0000-0000207B0000}"/>
    <cellStyle name="Normal 53 2 3 2 10 3 2" xfId="32670" xr:uid="{00000000-0005-0000-0000-0000217B0000}"/>
    <cellStyle name="Normal 53 2 3 2 10 4" xfId="20877" xr:uid="{00000000-0005-0000-0000-0000227B0000}"/>
    <cellStyle name="Normal 53 2 3 2 10 5" xfId="26782" xr:uid="{00000000-0005-0000-0000-0000237B0000}"/>
    <cellStyle name="Normal 53 2 3 2 11" xfId="3949" xr:uid="{00000000-0005-0000-0000-0000247B0000}"/>
    <cellStyle name="Normal 53 2 3 2 11 2" xfId="15725" xr:uid="{00000000-0005-0000-0000-0000257B0000}"/>
    <cellStyle name="Normal 53 2 3 2 11 2 2" xfId="39294" xr:uid="{00000000-0005-0000-0000-0000267B0000}"/>
    <cellStyle name="Normal 53 2 3 2 11 3" xfId="9837" xr:uid="{00000000-0005-0000-0000-0000277B0000}"/>
    <cellStyle name="Normal 53 2 3 2 11 3 2" xfId="33406" xr:uid="{00000000-0005-0000-0000-0000287B0000}"/>
    <cellStyle name="Normal 53 2 3 2 11 4" xfId="21613" xr:uid="{00000000-0005-0000-0000-0000297B0000}"/>
    <cellStyle name="Normal 53 2 3 2 11 5" xfId="27518" xr:uid="{00000000-0005-0000-0000-00002A7B0000}"/>
    <cellStyle name="Normal 53 2 3 2 12" xfId="4685" xr:uid="{00000000-0005-0000-0000-00002B7B0000}"/>
    <cellStyle name="Normal 53 2 3 2 12 2" xfId="16461" xr:uid="{00000000-0005-0000-0000-00002C7B0000}"/>
    <cellStyle name="Normal 53 2 3 2 12 2 2" xfId="40030" xr:uid="{00000000-0005-0000-0000-00002D7B0000}"/>
    <cellStyle name="Normal 53 2 3 2 12 3" xfId="10573" xr:uid="{00000000-0005-0000-0000-00002E7B0000}"/>
    <cellStyle name="Normal 53 2 3 2 12 3 2" xfId="34142" xr:uid="{00000000-0005-0000-0000-00002F7B0000}"/>
    <cellStyle name="Normal 53 2 3 2 12 4" xfId="22349" xr:uid="{00000000-0005-0000-0000-0000307B0000}"/>
    <cellStyle name="Normal 53 2 3 2 12 5" xfId="28254" xr:uid="{00000000-0005-0000-0000-0000317B0000}"/>
    <cellStyle name="Normal 53 2 3 2 13" xfId="5421" xr:uid="{00000000-0005-0000-0000-0000327B0000}"/>
    <cellStyle name="Normal 53 2 3 2 13 2" xfId="17197" xr:uid="{00000000-0005-0000-0000-0000337B0000}"/>
    <cellStyle name="Normal 53 2 3 2 13 2 2" xfId="40766" xr:uid="{00000000-0005-0000-0000-0000347B0000}"/>
    <cellStyle name="Normal 53 2 3 2 13 3" xfId="11309" xr:uid="{00000000-0005-0000-0000-0000357B0000}"/>
    <cellStyle name="Normal 53 2 3 2 13 3 2" xfId="34878" xr:uid="{00000000-0005-0000-0000-0000367B0000}"/>
    <cellStyle name="Normal 53 2 3 2 13 4" xfId="23085" xr:uid="{00000000-0005-0000-0000-0000377B0000}"/>
    <cellStyle name="Normal 53 2 3 2 13 5" xfId="28990" xr:uid="{00000000-0005-0000-0000-0000387B0000}"/>
    <cellStyle name="Normal 53 2 3 2 14" xfId="12045" xr:uid="{00000000-0005-0000-0000-0000397B0000}"/>
    <cellStyle name="Normal 53 2 3 2 14 2" xfId="35614" xr:uid="{00000000-0005-0000-0000-00003A7B0000}"/>
    <cellStyle name="Normal 53 2 3 2 15" xfId="6157" xr:uid="{00000000-0005-0000-0000-00003B7B0000}"/>
    <cellStyle name="Normal 53 2 3 2 15 2" xfId="29726" xr:uid="{00000000-0005-0000-0000-00003C7B0000}"/>
    <cellStyle name="Normal 53 2 3 2 16" xfId="17933" xr:uid="{00000000-0005-0000-0000-00003D7B0000}"/>
    <cellStyle name="Normal 53 2 3 2 17" xfId="23838" xr:uid="{00000000-0005-0000-0000-00003E7B0000}"/>
    <cellStyle name="Normal 53 2 3 2 18" xfId="41502" xr:uid="{00000000-0005-0000-0000-00003F7B0000}"/>
    <cellStyle name="Normal 53 2 3 2 2" xfId="325" xr:uid="{00000000-0005-0000-0000-0000407B0000}"/>
    <cellStyle name="Normal 53 2 3 2 2 10" xfId="4781" xr:uid="{00000000-0005-0000-0000-0000417B0000}"/>
    <cellStyle name="Normal 53 2 3 2 2 10 2" xfId="16557" xr:uid="{00000000-0005-0000-0000-0000427B0000}"/>
    <cellStyle name="Normal 53 2 3 2 2 10 2 2" xfId="40126" xr:uid="{00000000-0005-0000-0000-0000437B0000}"/>
    <cellStyle name="Normal 53 2 3 2 2 10 3" xfId="10669" xr:uid="{00000000-0005-0000-0000-0000447B0000}"/>
    <cellStyle name="Normal 53 2 3 2 2 10 3 2" xfId="34238" xr:uid="{00000000-0005-0000-0000-0000457B0000}"/>
    <cellStyle name="Normal 53 2 3 2 2 10 4" xfId="22445" xr:uid="{00000000-0005-0000-0000-0000467B0000}"/>
    <cellStyle name="Normal 53 2 3 2 2 10 5" xfId="28350" xr:uid="{00000000-0005-0000-0000-0000477B0000}"/>
    <cellStyle name="Normal 53 2 3 2 2 11" xfId="5517" xr:uid="{00000000-0005-0000-0000-0000487B0000}"/>
    <cellStyle name="Normal 53 2 3 2 2 11 2" xfId="17293" xr:uid="{00000000-0005-0000-0000-0000497B0000}"/>
    <cellStyle name="Normal 53 2 3 2 2 11 2 2" xfId="40862" xr:uid="{00000000-0005-0000-0000-00004A7B0000}"/>
    <cellStyle name="Normal 53 2 3 2 2 11 3" xfId="11405" xr:uid="{00000000-0005-0000-0000-00004B7B0000}"/>
    <cellStyle name="Normal 53 2 3 2 2 11 3 2" xfId="34974" xr:uid="{00000000-0005-0000-0000-00004C7B0000}"/>
    <cellStyle name="Normal 53 2 3 2 2 11 4" xfId="23181" xr:uid="{00000000-0005-0000-0000-00004D7B0000}"/>
    <cellStyle name="Normal 53 2 3 2 2 11 5" xfId="29086" xr:uid="{00000000-0005-0000-0000-00004E7B0000}"/>
    <cellStyle name="Normal 53 2 3 2 2 12" xfId="12141" xr:uid="{00000000-0005-0000-0000-00004F7B0000}"/>
    <cellStyle name="Normal 53 2 3 2 2 12 2" xfId="35710" xr:uid="{00000000-0005-0000-0000-0000507B0000}"/>
    <cellStyle name="Normal 53 2 3 2 2 13" xfId="6253" xr:uid="{00000000-0005-0000-0000-0000517B0000}"/>
    <cellStyle name="Normal 53 2 3 2 2 13 2" xfId="29822" xr:uid="{00000000-0005-0000-0000-0000527B0000}"/>
    <cellStyle name="Normal 53 2 3 2 2 14" xfId="18029" xr:uid="{00000000-0005-0000-0000-0000537B0000}"/>
    <cellStyle name="Normal 53 2 3 2 2 15" xfId="23934" xr:uid="{00000000-0005-0000-0000-0000547B0000}"/>
    <cellStyle name="Normal 53 2 3 2 2 16" xfId="41598" xr:uid="{00000000-0005-0000-0000-0000557B0000}"/>
    <cellStyle name="Normal 53 2 3 2 2 2" xfId="462" xr:uid="{00000000-0005-0000-0000-0000567B0000}"/>
    <cellStyle name="Normal 53 2 3 2 2 2 10" xfId="12266" xr:uid="{00000000-0005-0000-0000-0000577B0000}"/>
    <cellStyle name="Normal 53 2 3 2 2 2 10 2" xfId="35835" xr:uid="{00000000-0005-0000-0000-0000587B0000}"/>
    <cellStyle name="Normal 53 2 3 2 2 2 11" xfId="6378" xr:uid="{00000000-0005-0000-0000-0000597B0000}"/>
    <cellStyle name="Normal 53 2 3 2 2 2 11 2" xfId="29947" xr:uid="{00000000-0005-0000-0000-00005A7B0000}"/>
    <cellStyle name="Normal 53 2 3 2 2 2 12" xfId="18154" xr:uid="{00000000-0005-0000-0000-00005B7B0000}"/>
    <cellStyle name="Normal 53 2 3 2 2 2 13" xfId="24059" xr:uid="{00000000-0005-0000-0000-00005C7B0000}"/>
    <cellStyle name="Normal 53 2 3 2 2 2 14" xfId="41723" xr:uid="{00000000-0005-0000-0000-00005D7B0000}"/>
    <cellStyle name="Normal 53 2 3 2 2 2 2" xfId="907" xr:uid="{00000000-0005-0000-0000-00005E7B0000}"/>
    <cellStyle name="Normal 53 2 3 2 2 2 2 10" xfId="6820" xr:uid="{00000000-0005-0000-0000-00005F7B0000}"/>
    <cellStyle name="Normal 53 2 3 2 2 2 2 10 2" xfId="30389" xr:uid="{00000000-0005-0000-0000-0000607B0000}"/>
    <cellStyle name="Normal 53 2 3 2 2 2 2 11" xfId="18596" xr:uid="{00000000-0005-0000-0000-0000617B0000}"/>
    <cellStyle name="Normal 53 2 3 2 2 2 2 12" xfId="24501" xr:uid="{00000000-0005-0000-0000-0000627B0000}"/>
    <cellStyle name="Normal 53 2 3 2 2 2 2 13" xfId="42165" xr:uid="{00000000-0005-0000-0000-0000637B0000}"/>
    <cellStyle name="Normal 53 2 3 2 2 2 2 2" xfId="1667" xr:uid="{00000000-0005-0000-0000-0000647B0000}"/>
    <cellStyle name="Normal 53 2 3 2 2 2 2 2 2" xfId="13444" xr:uid="{00000000-0005-0000-0000-0000657B0000}"/>
    <cellStyle name="Normal 53 2 3 2 2 2 2 2 2 2" xfId="37013" xr:uid="{00000000-0005-0000-0000-0000667B0000}"/>
    <cellStyle name="Normal 53 2 3 2 2 2 2 2 3" xfId="7556" xr:uid="{00000000-0005-0000-0000-0000677B0000}"/>
    <cellStyle name="Normal 53 2 3 2 2 2 2 2 3 2" xfId="31125" xr:uid="{00000000-0005-0000-0000-0000687B0000}"/>
    <cellStyle name="Normal 53 2 3 2 2 2 2 2 4" xfId="19332" xr:uid="{00000000-0005-0000-0000-0000697B0000}"/>
    <cellStyle name="Normal 53 2 3 2 2 2 2 2 5" xfId="25237" xr:uid="{00000000-0005-0000-0000-00006A7B0000}"/>
    <cellStyle name="Normal 53 2 3 2 2 2 2 3" xfId="2404" xr:uid="{00000000-0005-0000-0000-00006B7B0000}"/>
    <cellStyle name="Normal 53 2 3 2 2 2 2 3 2" xfId="14180" xr:uid="{00000000-0005-0000-0000-00006C7B0000}"/>
    <cellStyle name="Normal 53 2 3 2 2 2 2 3 2 2" xfId="37749" xr:uid="{00000000-0005-0000-0000-00006D7B0000}"/>
    <cellStyle name="Normal 53 2 3 2 2 2 2 3 3" xfId="8292" xr:uid="{00000000-0005-0000-0000-00006E7B0000}"/>
    <cellStyle name="Normal 53 2 3 2 2 2 2 3 3 2" xfId="31861" xr:uid="{00000000-0005-0000-0000-00006F7B0000}"/>
    <cellStyle name="Normal 53 2 3 2 2 2 2 3 4" xfId="20068" xr:uid="{00000000-0005-0000-0000-0000707B0000}"/>
    <cellStyle name="Normal 53 2 3 2 2 2 2 3 5" xfId="25973" xr:uid="{00000000-0005-0000-0000-0000717B0000}"/>
    <cellStyle name="Normal 53 2 3 2 2 2 2 4" xfId="3140" xr:uid="{00000000-0005-0000-0000-0000727B0000}"/>
    <cellStyle name="Normal 53 2 3 2 2 2 2 4 2" xfId="14916" xr:uid="{00000000-0005-0000-0000-0000737B0000}"/>
    <cellStyle name="Normal 53 2 3 2 2 2 2 4 2 2" xfId="38485" xr:uid="{00000000-0005-0000-0000-0000747B0000}"/>
    <cellStyle name="Normal 53 2 3 2 2 2 2 4 3" xfId="9028" xr:uid="{00000000-0005-0000-0000-0000757B0000}"/>
    <cellStyle name="Normal 53 2 3 2 2 2 2 4 3 2" xfId="32597" xr:uid="{00000000-0005-0000-0000-0000767B0000}"/>
    <cellStyle name="Normal 53 2 3 2 2 2 2 4 4" xfId="20804" xr:uid="{00000000-0005-0000-0000-0000777B0000}"/>
    <cellStyle name="Normal 53 2 3 2 2 2 2 4 5" xfId="26709" xr:uid="{00000000-0005-0000-0000-0000787B0000}"/>
    <cellStyle name="Normal 53 2 3 2 2 2 2 5" xfId="3876" xr:uid="{00000000-0005-0000-0000-0000797B0000}"/>
    <cellStyle name="Normal 53 2 3 2 2 2 2 5 2" xfId="15652" xr:uid="{00000000-0005-0000-0000-00007A7B0000}"/>
    <cellStyle name="Normal 53 2 3 2 2 2 2 5 2 2" xfId="39221" xr:uid="{00000000-0005-0000-0000-00007B7B0000}"/>
    <cellStyle name="Normal 53 2 3 2 2 2 2 5 3" xfId="9764" xr:uid="{00000000-0005-0000-0000-00007C7B0000}"/>
    <cellStyle name="Normal 53 2 3 2 2 2 2 5 3 2" xfId="33333" xr:uid="{00000000-0005-0000-0000-00007D7B0000}"/>
    <cellStyle name="Normal 53 2 3 2 2 2 2 5 4" xfId="21540" xr:uid="{00000000-0005-0000-0000-00007E7B0000}"/>
    <cellStyle name="Normal 53 2 3 2 2 2 2 5 5" xfId="27445" xr:uid="{00000000-0005-0000-0000-00007F7B0000}"/>
    <cellStyle name="Normal 53 2 3 2 2 2 2 6" xfId="4612" xr:uid="{00000000-0005-0000-0000-0000807B0000}"/>
    <cellStyle name="Normal 53 2 3 2 2 2 2 6 2" xfId="16388" xr:uid="{00000000-0005-0000-0000-0000817B0000}"/>
    <cellStyle name="Normal 53 2 3 2 2 2 2 6 2 2" xfId="39957" xr:uid="{00000000-0005-0000-0000-0000827B0000}"/>
    <cellStyle name="Normal 53 2 3 2 2 2 2 6 3" xfId="10500" xr:uid="{00000000-0005-0000-0000-0000837B0000}"/>
    <cellStyle name="Normal 53 2 3 2 2 2 2 6 3 2" xfId="34069" xr:uid="{00000000-0005-0000-0000-0000847B0000}"/>
    <cellStyle name="Normal 53 2 3 2 2 2 2 6 4" xfId="22276" xr:uid="{00000000-0005-0000-0000-0000857B0000}"/>
    <cellStyle name="Normal 53 2 3 2 2 2 2 6 5" xfId="28181" xr:uid="{00000000-0005-0000-0000-0000867B0000}"/>
    <cellStyle name="Normal 53 2 3 2 2 2 2 7" xfId="5348" xr:uid="{00000000-0005-0000-0000-0000877B0000}"/>
    <cellStyle name="Normal 53 2 3 2 2 2 2 7 2" xfId="17124" xr:uid="{00000000-0005-0000-0000-0000887B0000}"/>
    <cellStyle name="Normal 53 2 3 2 2 2 2 7 2 2" xfId="40693" xr:uid="{00000000-0005-0000-0000-0000897B0000}"/>
    <cellStyle name="Normal 53 2 3 2 2 2 2 7 3" xfId="11236" xr:uid="{00000000-0005-0000-0000-00008A7B0000}"/>
    <cellStyle name="Normal 53 2 3 2 2 2 2 7 3 2" xfId="34805" xr:uid="{00000000-0005-0000-0000-00008B7B0000}"/>
    <cellStyle name="Normal 53 2 3 2 2 2 2 7 4" xfId="23012" xr:uid="{00000000-0005-0000-0000-00008C7B0000}"/>
    <cellStyle name="Normal 53 2 3 2 2 2 2 7 5" xfId="28917" xr:uid="{00000000-0005-0000-0000-00008D7B0000}"/>
    <cellStyle name="Normal 53 2 3 2 2 2 2 8" xfId="6084" xr:uid="{00000000-0005-0000-0000-00008E7B0000}"/>
    <cellStyle name="Normal 53 2 3 2 2 2 2 8 2" xfId="17860" xr:uid="{00000000-0005-0000-0000-00008F7B0000}"/>
    <cellStyle name="Normal 53 2 3 2 2 2 2 8 2 2" xfId="41429" xr:uid="{00000000-0005-0000-0000-0000907B0000}"/>
    <cellStyle name="Normal 53 2 3 2 2 2 2 8 3" xfId="11972" xr:uid="{00000000-0005-0000-0000-0000917B0000}"/>
    <cellStyle name="Normal 53 2 3 2 2 2 2 8 3 2" xfId="35541" xr:uid="{00000000-0005-0000-0000-0000927B0000}"/>
    <cellStyle name="Normal 53 2 3 2 2 2 2 8 4" xfId="23748" xr:uid="{00000000-0005-0000-0000-0000937B0000}"/>
    <cellStyle name="Normal 53 2 3 2 2 2 2 8 5" xfId="29653" xr:uid="{00000000-0005-0000-0000-0000947B0000}"/>
    <cellStyle name="Normal 53 2 3 2 2 2 2 9" xfId="12708" xr:uid="{00000000-0005-0000-0000-0000957B0000}"/>
    <cellStyle name="Normal 53 2 3 2 2 2 2 9 2" xfId="36277" xr:uid="{00000000-0005-0000-0000-0000967B0000}"/>
    <cellStyle name="Normal 53 2 3 2 2 2 3" xfId="1224" xr:uid="{00000000-0005-0000-0000-0000977B0000}"/>
    <cellStyle name="Normal 53 2 3 2 2 2 3 2" xfId="13002" xr:uid="{00000000-0005-0000-0000-0000987B0000}"/>
    <cellStyle name="Normal 53 2 3 2 2 2 3 2 2" xfId="36571" xr:uid="{00000000-0005-0000-0000-0000997B0000}"/>
    <cellStyle name="Normal 53 2 3 2 2 2 3 3" xfId="7114" xr:uid="{00000000-0005-0000-0000-00009A7B0000}"/>
    <cellStyle name="Normal 53 2 3 2 2 2 3 3 2" xfId="30683" xr:uid="{00000000-0005-0000-0000-00009B7B0000}"/>
    <cellStyle name="Normal 53 2 3 2 2 2 3 4" xfId="18890" xr:uid="{00000000-0005-0000-0000-00009C7B0000}"/>
    <cellStyle name="Normal 53 2 3 2 2 2 3 5" xfId="24795" xr:uid="{00000000-0005-0000-0000-00009D7B0000}"/>
    <cellStyle name="Normal 53 2 3 2 2 2 4" xfId="1962" xr:uid="{00000000-0005-0000-0000-00009E7B0000}"/>
    <cellStyle name="Normal 53 2 3 2 2 2 4 2" xfId="13738" xr:uid="{00000000-0005-0000-0000-00009F7B0000}"/>
    <cellStyle name="Normal 53 2 3 2 2 2 4 2 2" xfId="37307" xr:uid="{00000000-0005-0000-0000-0000A07B0000}"/>
    <cellStyle name="Normal 53 2 3 2 2 2 4 3" xfId="7850" xr:uid="{00000000-0005-0000-0000-0000A17B0000}"/>
    <cellStyle name="Normal 53 2 3 2 2 2 4 3 2" xfId="31419" xr:uid="{00000000-0005-0000-0000-0000A27B0000}"/>
    <cellStyle name="Normal 53 2 3 2 2 2 4 4" xfId="19626" xr:uid="{00000000-0005-0000-0000-0000A37B0000}"/>
    <cellStyle name="Normal 53 2 3 2 2 2 4 5" xfId="25531" xr:uid="{00000000-0005-0000-0000-0000A47B0000}"/>
    <cellStyle name="Normal 53 2 3 2 2 2 5" xfId="2698" xr:uid="{00000000-0005-0000-0000-0000A57B0000}"/>
    <cellStyle name="Normal 53 2 3 2 2 2 5 2" xfId="14474" xr:uid="{00000000-0005-0000-0000-0000A67B0000}"/>
    <cellStyle name="Normal 53 2 3 2 2 2 5 2 2" xfId="38043" xr:uid="{00000000-0005-0000-0000-0000A77B0000}"/>
    <cellStyle name="Normal 53 2 3 2 2 2 5 3" xfId="8586" xr:uid="{00000000-0005-0000-0000-0000A87B0000}"/>
    <cellStyle name="Normal 53 2 3 2 2 2 5 3 2" xfId="32155" xr:uid="{00000000-0005-0000-0000-0000A97B0000}"/>
    <cellStyle name="Normal 53 2 3 2 2 2 5 4" xfId="20362" xr:uid="{00000000-0005-0000-0000-0000AA7B0000}"/>
    <cellStyle name="Normal 53 2 3 2 2 2 5 5" xfId="26267" xr:uid="{00000000-0005-0000-0000-0000AB7B0000}"/>
    <cellStyle name="Normal 53 2 3 2 2 2 6" xfId="3434" xr:uid="{00000000-0005-0000-0000-0000AC7B0000}"/>
    <cellStyle name="Normal 53 2 3 2 2 2 6 2" xfId="15210" xr:uid="{00000000-0005-0000-0000-0000AD7B0000}"/>
    <cellStyle name="Normal 53 2 3 2 2 2 6 2 2" xfId="38779" xr:uid="{00000000-0005-0000-0000-0000AE7B0000}"/>
    <cellStyle name="Normal 53 2 3 2 2 2 6 3" xfId="9322" xr:uid="{00000000-0005-0000-0000-0000AF7B0000}"/>
    <cellStyle name="Normal 53 2 3 2 2 2 6 3 2" xfId="32891" xr:uid="{00000000-0005-0000-0000-0000B07B0000}"/>
    <cellStyle name="Normal 53 2 3 2 2 2 6 4" xfId="21098" xr:uid="{00000000-0005-0000-0000-0000B17B0000}"/>
    <cellStyle name="Normal 53 2 3 2 2 2 6 5" xfId="27003" xr:uid="{00000000-0005-0000-0000-0000B27B0000}"/>
    <cellStyle name="Normal 53 2 3 2 2 2 7" xfId="4170" xr:uid="{00000000-0005-0000-0000-0000B37B0000}"/>
    <cellStyle name="Normal 53 2 3 2 2 2 7 2" xfId="15946" xr:uid="{00000000-0005-0000-0000-0000B47B0000}"/>
    <cellStyle name="Normal 53 2 3 2 2 2 7 2 2" xfId="39515" xr:uid="{00000000-0005-0000-0000-0000B57B0000}"/>
    <cellStyle name="Normal 53 2 3 2 2 2 7 3" xfId="10058" xr:uid="{00000000-0005-0000-0000-0000B67B0000}"/>
    <cellStyle name="Normal 53 2 3 2 2 2 7 3 2" xfId="33627" xr:uid="{00000000-0005-0000-0000-0000B77B0000}"/>
    <cellStyle name="Normal 53 2 3 2 2 2 7 4" xfId="21834" xr:uid="{00000000-0005-0000-0000-0000B87B0000}"/>
    <cellStyle name="Normal 53 2 3 2 2 2 7 5" xfId="27739" xr:uid="{00000000-0005-0000-0000-0000B97B0000}"/>
    <cellStyle name="Normal 53 2 3 2 2 2 8" xfId="4906" xr:uid="{00000000-0005-0000-0000-0000BA7B0000}"/>
    <cellStyle name="Normal 53 2 3 2 2 2 8 2" xfId="16682" xr:uid="{00000000-0005-0000-0000-0000BB7B0000}"/>
    <cellStyle name="Normal 53 2 3 2 2 2 8 2 2" xfId="40251" xr:uid="{00000000-0005-0000-0000-0000BC7B0000}"/>
    <cellStyle name="Normal 53 2 3 2 2 2 8 3" xfId="10794" xr:uid="{00000000-0005-0000-0000-0000BD7B0000}"/>
    <cellStyle name="Normal 53 2 3 2 2 2 8 3 2" xfId="34363" xr:uid="{00000000-0005-0000-0000-0000BE7B0000}"/>
    <cellStyle name="Normal 53 2 3 2 2 2 8 4" xfId="22570" xr:uid="{00000000-0005-0000-0000-0000BF7B0000}"/>
    <cellStyle name="Normal 53 2 3 2 2 2 8 5" xfId="28475" xr:uid="{00000000-0005-0000-0000-0000C07B0000}"/>
    <cellStyle name="Normal 53 2 3 2 2 2 9" xfId="5642" xr:uid="{00000000-0005-0000-0000-0000C17B0000}"/>
    <cellStyle name="Normal 53 2 3 2 2 2 9 2" xfId="17418" xr:uid="{00000000-0005-0000-0000-0000C27B0000}"/>
    <cellStyle name="Normal 53 2 3 2 2 2 9 2 2" xfId="40987" xr:uid="{00000000-0005-0000-0000-0000C37B0000}"/>
    <cellStyle name="Normal 53 2 3 2 2 2 9 3" xfId="11530" xr:uid="{00000000-0005-0000-0000-0000C47B0000}"/>
    <cellStyle name="Normal 53 2 3 2 2 2 9 3 2" xfId="35099" xr:uid="{00000000-0005-0000-0000-0000C57B0000}"/>
    <cellStyle name="Normal 53 2 3 2 2 2 9 4" xfId="23306" xr:uid="{00000000-0005-0000-0000-0000C67B0000}"/>
    <cellStyle name="Normal 53 2 3 2 2 2 9 5" xfId="29211" xr:uid="{00000000-0005-0000-0000-0000C77B0000}"/>
    <cellStyle name="Normal 53 2 3 2 2 3" xfId="781" xr:uid="{00000000-0005-0000-0000-0000C87B0000}"/>
    <cellStyle name="Normal 53 2 3 2 2 3 10" xfId="6695" xr:uid="{00000000-0005-0000-0000-0000C97B0000}"/>
    <cellStyle name="Normal 53 2 3 2 2 3 10 2" xfId="30264" xr:uid="{00000000-0005-0000-0000-0000CA7B0000}"/>
    <cellStyle name="Normal 53 2 3 2 2 3 11" xfId="18471" xr:uid="{00000000-0005-0000-0000-0000CB7B0000}"/>
    <cellStyle name="Normal 53 2 3 2 2 3 12" xfId="24376" xr:uid="{00000000-0005-0000-0000-0000CC7B0000}"/>
    <cellStyle name="Normal 53 2 3 2 2 3 13" xfId="42040" xr:uid="{00000000-0005-0000-0000-0000CD7B0000}"/>
    <cellStyle name="Normal 53 2 3 2 2 3 2" xfId="1542" xr:uid="{00000000-0005-0000-0000-0000CE7B0000}"/>
    <cellStyle name="Normal 53 2 3 2 2 3 2 2" xfId="13319" xr:uid="{00000000-0005-0000-0000-0000CF7B0000}"/>
    <cellStyle name="Normal 53 2 3 2 2 3 2 2 2" xfId="36888" xr:uid="{00000000-0005-0000-0000-0000D07B0000}"/>
    <cellStyle name="Normal 53 2 3 2 2 3 2 3" xfId="7431" xr:uid="{00000000-0005-0000-0000-0000D17B0000}"/>
    <cellStyle name="Normal 53 2 3 2 2 3 2 3 2" xfId="31000" xr:uid="{00000000-0005-0000-0000-0000D27B0000}"/>
    <cellStyle name="Normal 53 2 3 2 2 3 2 4" xfId="19207" xr:uid="{00000000-0005-0000-0000-0000D37B0000}"/>
    <cellStyle name="Normal 53 2 3 2 2 3 2 5" xfId="25112" xr:uid="{00000000-0005-0000-0000-0000D47B0000}"/>
    <cellStyle name="Normal 53 2 3 2 2 3 3" xfId="2279" xr:uid="{00000000-0005-0000-0000-0000D57B0000}"/>
    <cellStyle name="Normal 53 2 3 2 2 3 3 2" xfId="14055" xr:uid="{00000000-0005-0000-0000-0000D67B0000}"/>
    <cellStyle name="Normal 53 2 3 2 2 3 3 2 2" xfId="37624" xr:uid="{00000000-0005-0000-0000-0000D77B0000}"/>
    <cellStyle name="Normal 53 2 3 2 2 3 3 3" xfId="8167" xr:uid="{00000000-0005-0000-0000-0000D87B0000}"/>
    <cellStyle name="Normal 53 2 3 2 2 3 3 3 2" xfId="31736" xr:uid="{00000000-0005-0000-0000-0000D97B0000}"/>
    <cellStyle name="Normal 53 2 3 2 2 3 3 4" xfId="19943" xr:uid="{00000000-0005-0000-0000-0000DA7B0000}"/>
    <cellStyle name="Normal 53 2 3 2 2 3 3 5" xfId="25848" xr:uid="{00000000-0005-0000-0000-0000DB7B0000}"/>
    <cellStyle name="Normal 53 2 3 2 2 3 4" xfId="3015" xr:uid="{00000000-0005-0000-0000-0000DC7B0000}"/>
    <cellStyle name="Normal 53 2 3 2 2 3 4 2" xfId="14791" xr:uid="{00000000-0005-0000-0000-0000DD7B0000}"/>
    <cellStyle name="Normal 53 2 3 2 2 3 4 2 2" xfId="38360" xr:uid="{00000000-0005-0000-0000-0000DE7B0000}"/>
    <cellStyle name="Normal 53 2 3 2 2 3 4 3" xfId="8903" xr:uid="{00000000-0005-0000-0000-0000DF7B0000}"/>
    <cellStyle name="Normal 53 2 3 2 2 3 4 3 2" xfId="32472" xr:uid="{00000000-0005-0000-0000-0000E07B0000}"/>
    <cellStyle name="Normal 53 2 3 2 2 3 4 4" xfId="20679" xr:uid="{00000000-0005-0000-0000-0000E17B0000}"/>
    <cellStyle name="Normal 53 2 3 2 2 3 4 5" xfId="26584" xr:uid="{00000000-0005-0000-0000-0000E27B0000}"/>
    <cellStyle name="Normal 53 2 3 2 2 3 5" xfId="3751" xr:uid="{00000000-0005-0000-0000-0000E37B0000}"/>
    <cellStyle name="Normal 53 2 3 2 2 3 5 2" xfId="15527" xr:uid="{00000000-0005-0000-0000-0000E47B0000}"/>
    <cellStyle name="Normal 53 2 3 2 2 3 5 2 2" xfId="39096" xr:uid="{00000000-0005-0000-0000-0000E57B0000}"/>
    <cellStyle name="Normal 53 2 3 2 2 3 5 3" xfId="9639" xr:uid="{00000000-0005-0000-0000-0000E67B0000}"/>
    <cellStyle name="Normal 53 2 3 2 2 3 5 3 2" xfId="33208" xr:uid="{00000000-0005-0000-0000-0000E77B0000}"/>
    <cellStyle name="Normal 53 2 3 2 2 3 5 4" xfId="21415" xr:uid="{00000000-0005-0000-0000-0000E87B0000}"/>
    <cellStyle name="Normal 53 2 3 2 2 3 5 5" xfId="27320" xr:uid="{00000000-0005-0000-0000-0000E97B0000}"/>
    <cellStyle name="Normal 53 2 3 2 2 3 6" xfId="4487" xr:uid="{00000000-0005-0000-0000-0000EA7B0000}"/>
    <cellStyle name="Normal 53 2 3 2 2 3 6 2" xfId="16263" xr:uid="{00000000-0005-0000-0000-0000EB7B0000}"/>
    <cellStyle name="Normal 53 2 3 2 2 3 6 2 2" xfId="39832" xr:uid="{00000000-0005-0000-0000-0000EC7B0000}"/>
    <cellStyle name="Normal 53 2 3 2 2 3 6 3" xfId="10375" xr:uid="{00000000-0005-0000-0000-0000ED7B0000}"/>
    <cellStyle name="Normal 53 2 3 2 2 3 6 3 2" xfId="33944" xr:uid="{00000000-0005-0000-0000-0000EE7B0000}"/>
    <cellStyle name="Normal 53 2 3 2 2 3 6 4" xfId="22151" xr:uid="{00000000-0005-0000-0000-0000EF7B0000}"/>
    <cellStyle name="Normal 53 2 3 2 2 3 6 5" xfId="28056" xr:uid="{00000000-0005-0000-0000-0000F07B0000}"/>
    <cellStyle name="Normal 53 2 3 2 2 3 7" xfId="5223" xr:uid="{00000000-0005-0000-0000-0000F17B0000}"/>
    <cellStyle name="Normal 53 2 3 2 2 3 7 2" xfId="16999" xr:uid="{00000000-0005-0000-0000-0000F27B0000}"/>
    <cellStyle name="Normal 53 2 3 2 2 3 7 2 2" xfId="40568" xr:uid="{00000000-0005-0000-0000-0000F37B0000}"/>
    <cellStyle name="Normal 53 2 3 2 2 3 7 3" xfId="11111" xr:uid="{00000000-0005-0000-0000-0000F47B0000}"/>
    <cellStyle name="Normal 53 2 3 2 2 3 7 3 2" xfId="34680" xr:uid="{00000000-0005-0000-0000-0000F57B0000}"/>
    <cellStyle name="Normal 53 2 3 2 2 3 7 4" xfId="22887" xr:uid="{00000000-0005-0000-0000-0000F67B0000}"/>
    <cellStyle name="Normal 53 2 3 2 2 3 7 5" xfId="28792" xr:uid="{00000000-0005-0000-0000-0000F77B0000}"/>
    <cellStyle name="Normal 53 2 3 2 2 3 8" xfId="5959" xr:uid="{00000000-0005-0000-0000-0000F87B0000}"/>
    <cellStyle name="Normal 53 2 3 2 2 3 8 2" xfId="17735" xr:uid="{00000000-0005-0000-0000-0000F97B0000}"/>
    <cellStyle name="Normal 53 2 3 2 2 3 8 2 2" xfId="41304" xr:uid="{00000000-0005-0000-0000-0000FA7B0000}"/>
    <cellStyle name="Normal 53 2 3 2 2 3 8 3" xfId="11847" xr:uid="{00000000-0005-0000-0000-0000FB7B0000}"/>
    <cellStyle name="Normal 53 2 3 2 2 3 8 3 2" xfId="35416" xr:uid="{00000000-0005-0000-0000-0000FC7B0000}"/>
    <cellStyle name="Normal 53 2 3 2 2 3 8 4" xfId="23623" xr:uid="{00000000-0005-0000-0000-0000FD7B0000}"/>
    <cellStyle name="Normal 53 2 3 2 2 3 8 5" xfId="29528" xr:uid="{00000000-0005-0000-0000-0000FE7B0000}"/>
    <cellStyle name="Normal 53 2 3 2 2 3 9" xfId="12583" xr:uid="{00000000-0005-0000-0000-0000FF7B0000}"/>
    <cellStyle name="Normal 53 2 3 2 2 3 9 2" xfId="36152" xr:uid="{00000000-0005-0000-0000-0000007C0000}"/>
    <cellStyle name="Normal 53 2 3 2 2 4" xfId="613" xr:uid="{00000000-0005-0000-0000-0000017C0000}"/>
    <cellStyle name="Normal 53 2 3 2 2 4 10" xfId="6527" xr:uid="{00000000-0005-0000-0000-0000027C0000}"/>
    <cellStyle name="Normal 53 2 3 2 2 4 10 2" xfId="30096" xr:uid="{00000000-0005-0000-0000-0000037C0000}"/>
    <cellStyle name="Normal 53 2 3 2 2 4 11" xfId="18303" xr:uid="{00000000-0005-0000-0000-0000047C0000}"/>
    <cellStyle name="Normal 53 2 3 2 2 4 12" xfId="24208" xr:uid="{00000000-0005-0000-0000-0000057C0000}"/>
    <cellStyle name="Normal 53 2 3 2 2 4 13" xfId="41872" xr:uid="{00000000-0005-0000-0000-0000067C0000}"/>
    <cellStyle name="Normal 53 2 3 2 2 4 2" xfId="1374" xr:uid="{00000000-0005-0000-0000-0000077C0000}"/>
    <cellStyle name="Normal 53 2 3 2 2 4 2 2" xfId="13151" xr:uid="{00000000-0005-0000-0000-0000087C0000}"/>
    <cellStyle name="Normal 53 2 3 2 2 4 2 2 2" xfId="36720" xr:uid="{00000000-0005-0000-0000-0000097C0000}"/>
    <cellStyle name="Normal 53 2 3 2 2 4 2 3" xfId="7263" xr:uid="{00000000-0005-0000-0000-00000A7C0000}"/>
    <cellStyle name="Normal 53 2 3 2 2 4 2 3 2" xfId="30832" xr:uid="{00000000-0005-0000-0000-00000B7C0000}"/>
    <cellStyle name="Normal 53 2 3 2 2 4 2 4" xfId="19039" xr:uid="{00000000-0005-0000-0000-00000C7C0000}"/>
    <cellStyle name="Normal 53 2 3 2 2 4 2 5" xfId="24944" xr:uid="{00000000-0005-0000-0000-00000D7C0000}"/>
    <cellStyle name="Normal 53 2 3 2 2 4 3" xfId="2111" xr:uid="{00000000-0005-0000-0000-00000E7C0000}"/>
    <cellStyle name="Normal 53 2 3 2 2 4 3 2" xfId="13887" xr:uid="{00000000-0005-0000-0000-00000F7C0000}"/>
    <cellStyle name="Normal 53 2 3 2 2 4 3 2 2" xfId="37456" xr:uid="{00000000-0005-0000-0000-0000107C0000}"/>
    <cellStyle name="Normal 53 2 3 2 2 4 3 3" xfId="7999" xr:uid="{00000000-0005-0000-0000-0000117C0000}"/>
    <cellStyle name="Normal 53 2 3 2 2 4 3 3 2" xfId="31568" xr:uid="{00000000-0005-0000-0000-0000127C0000}"/>
    <cellStyle name="Normal 53 2 3 2 2 4 3 4" xfId="19775" xr:uid="{00000000-0005-0000-0000-0000137C0000}"/>
    <cellStyle name="Normal 53 2 3 2 2 4 3 5" xfId="25680" xr:uid="{00000000-0005-0000-0000-0000147C0000}"/>
    <cellStyle name="Normal 53 2 3 2 2 4 4" xfId="2847" xr:uid="{00000000-0005-0000-0000-0000157C0000}"/>
    <cellStyle name="Normal 53 2 3 2 2 4 4 2" xfId="14623" xr:uid="{00000000-0005-0000-0000-0000167C0000}"/>
    <cellStyle name="Normal 53 2 3 2 2 4 4 2 2" xfId="38192" xr:uid="{00000000-0005-0000-0000-0000177C0000}"/>
    <cellStyle name="Normal 53 2 3 2 2 4 4 3" xfId="8735" xr:uid="{00000000-0005-0000-0000-0000187C0000}"/>
    <cellStyle name="Normal 53 2 3 2 2 4 4 3 2" xfId="32304" xr:uid="{00000000-0005-0000-0000-0000197C0000}"/>
    <cellStyle name="Normal 53 2 3 2 2 4 4 4" xfId="20511" xr:uid="{00000000-0005-0000-0000-00001A7C0000}"/>
    <cellStyle name="Normal 53 2 3 2 2 4 4 5" xfId="26416" xr:uid="{00000000-0005-0000-0000-00001B7C0000}"/>
    <cellStyle name="Normal 53 2 3 2 2 4 5" xfId="3583" xr:uid="{00000000-0005-0000-0000-00001C7C0000}"/>
    <cellStyle name="Normal 53 2 3 2 2 4 5 2" xfId="15359" xr:uid="{00000000-0005-0000-0000-00001D7C0000}"/>
    <cellStyle name="Normal 53 2 3 2 2 4 5 2 2" xfId="38928" xr:uid="{00000000-0005-0000-0000-00001E7C0000}"/>
    <cellStyle name="Normal 53 2 3 2 2 4 5 3" xfId="9471" xr:uid="{00000000-0005-0000-0000-00001F7C0000}"/>
    <cellStyle name="Normal 53 2 3 2 2 4 5 3 2" xfId="33040" xr:uid="{00000000-0005-0000-0000-0000207C0000}"/>
    <cellStyle name="Normal 53 2 3 2 2 4 5 4" xfId="21247" xr:uid="{00000000-0005-0000-0000-0000217C0000}"/>
    <cellStyle name="Normal 53 2 3 2 2 4 5 5" xfId="27152" xr:uid="{00000000-0005-0000-0000-0000227C0000}"/>
    <cellStyle name="Normal 53 2 3 2 2 4 6" xfId="4319" xr:uid="{00000000-0005-0000-0000-0000237C0000}"/>
    <cellStyle name="Normal 53 2 3 2 2 4 6 2" xfId="16095" xr:uid="{00000000-0005-0000-0000-0000247C0000}"/>
    <cellStyle name="Normal 53 2 3 2 2 4 6 2 2" xfId="39664" xr:uid="{00000000-0005-0000-0000-0000257C0000}"/>
    <cellStyle name="Normal 53 2 3 2 2 4 6 3" xfId="10207" xr:uid="{00000000-0005-0000-0000-0000267C0000}"/>
    <cellStyle name="Normal 53 2 3 2 2 4 6 3 2" xfId="33776" xr:uid="{00000000-0005-0000-0000-0000277C0000}"/>
    <cellStyle name="Normal 53 2 3 2 2 4 6 4" xfId="21983" xr:uid="{00000000-0005-0000-0000-0000287C0000}"/>
    <cellStyle name="Normal 53 2 3 2 2 4 6 5" xfId="27888" xr:uid="{00000000-0005-0000-0000-0000297C0000}"/>
    <cellStyle name="Normal 53 2 3 2 2 4 7" xfId="5055" xr:uid="{00000000-0005-0000-0000-00002A7C0000}"/>
    <cellStyle name="Normal 53 2 3 2 2 4 7 2" xfId="16831" xr:uid="{00000000-0005-0000-0000-00002B7C0000}"/>
    <cellStyle name="Normal 53 2 3 2 2 4 7 2 2" xfId="40400" xr:uid="{00000000-0005-0000-0000-00002C7C0000}"/>
    <cellStyle name="Normal 53 2 3 2 2 4 7 3" xfId="10943" xr:uid="{00000000-0005-0000-0000-00002D7C0000}"/>
    <cellStyle name="Normal 53 2 3 2 2 4 7 3 2" xfId="34512" xr:uid="{00000000-0005-0000-0000-00002E7C0000}"/>
    <cellStyle name="Normal 53 2 3 2 2 4 7 4" xfId="22719" xr:uid="{00000000-0005-0000-0000-00002F7C0000}"/>
    <cellStyle name="Normal 53 2 3 2 2 4 7 5" xfId="28624" xr:uid="{00000000-0005-0000-0000-0000307C0000}"/>
    <cellStyle name="Normal 53 2 3 2 2 4 8" xfId="5791" xr:uid="{00000000-0005-0000-0000-0000317C0000}"/>
    <cellStyle name="Normal 53 2 3 2 2 4 8 2" xfId="17567" xr:uid="{00000000-0005-0000-0000-0000327C0000}"/>
    <cellStyle name="Normal 53 2 3 2 2 4 8 2 2" xfId="41136" xr:uid="{00000000-0005-0000-0000-0000337C0000}"/>
    <cellStyle name="Normal 53 2 3 2 2 4 8 3" xfId="11679" xr:uid="{00000000-0005-0000-0000-0000347C0000}"/>
    <cellStyle name="Normal 53 2 3 2 2 4 8 3 2" xfId="35248" xr:uid="{00000000-0005-0000-0000-0000357C0000}"/>
    <cellStyle name="Normal 53 2 3 2 2 4 8 4" xfId="23455" xr:uid="{00000000-0005-0000-0000-0000367C0000}"/>
    <cellStyle name="Normal 53 2 3 2 2 4 8 5" xfId="29360" xr:uid="{00000000-0005-0000-0000-0000377C0000}"/>
    <cellStyle name="Normal 53 2 3 2 2 4 9" xfId="12415" xr:uid="{00000000-0005-0000-0000-0000387C0000}"/>
    <cellStyle name="Normal 53 2 3 2 2 4 9 2" xfId="35984" xr:uid="{00000000-0005-0000-0000-0000397C0000}"/>
    <cellStyle name="Normal 53 2 3 2 2 5" xfId="1098" xr:uid="{00000000-0005-0000-0000-00003A7C0000}"/>
    <cellStyle name="Normal 53 2 3 2 2 5 2" xfId="12877" xr:uid="{00000000-0005-0000-0000-00003B7C0000}"/>
    <cellStyle name="Normal 53 2 3 2 2 5 2 2" xfId="36446" xr:uid="{00000000-0005-0000-0000-00003C7C0000}"/>
    <cellStyle name="Normal 53 2 3 2 2 5 3" xfId="6989" xr:uid="{00000000-0005-0000-0000-00003D7C0000}"/>
    <cellStyle name="Normal 53 2 3 2 2 5 3 2" xfId="30558" xr:uid="{00000000-0005-0000-0000-00003E7C0000}"/>
    <cellStyle name="Normal 53 2 3 2 2 5 4" xfId="18765" xr:uid="{00000000-0005-0000-0000-00003F7C0000}"/>
    <cellStyle name="Normal 53 2 3 2 2 5 5" xfId="24670" xr:uid="{00000000-0005-0000-0000-0000407C0000}"/>
    <cellStyle name="Normal 53 2 3 2 2 6" xfId="1837" xr:uid="{00000000-0005-0000-0000-0000417C0000}"/>
    <cellStyle name="Normal 53 2 3 2 2 6 2" xfId="13613" xr:uid="{00000000-0005-0000-0000-0000427C0000}"/>
    <cellStyle name="Normal 53 2 3 2 2 6 2 2" xfId="37182" xr:uid="{00000000-0005-0000-0000-0000437C0000}"/>
    <cellStyle name="Normal 53 2 3 2 2 6 3" xfId="7725" xr:uid="{00000000-0005-0000-0000-0000447C0000}"/>
    <cellStyle name="Normal 53 2 3 2 2 6 3 2" xfId="31294" xr:uid="{00000000-0005-0000-0000-0000457C0000}"/>
    <cellStyle name="Normal 53 2 3 2 2 6 4" xfId="19501" xr:uid="{00000000-0005-0000-0000-0000467C0000}"/>
    <cellStyle name="Normal 53 2 3 2 2 6 5" xfId="25406" xr:uid="{00000000-0005-0000-0000-0000477C0000}"/>
    <cellStyle name="Normal 53 2 3 2 2 7" xfId="2573" xr:uid="{00000000-0005-0000-0000-0000487C0000}"/>
    <cellStyle name="Normal 53 2 3 2 2 7 2" xfId="14349" xr:uid="{00000000-0005-0000-0000-0000497C0000}"/>
    <cellStyle name="Normal 53 2 3 2 2 7 2 2" xfId="37918" xr:uid="{00000000-0005-0000-0000-00004A7C0000}"/>
    <cellStyle name="Normal 53 2 3 2 2 7 3" xfId="8461" xr:uid="{00000000-0005-0000-0000-00004B7C0000}"/>
    <cellStyle name="Normal 53 2 3 2 2 7 3 2" xfId="32030" xr:uid="{00000000-0005-0000-0000-00004C7C0000}"/>
    <cellStyle name="Normal 53 2 3 2 2 7 4" xfId="20237" xr:uid="{00000000-0005-0000-0000-00004D7C0000}"/>
    <cellStyle name="Normal 53 2 3 2 2 7 5" xfId="26142" xr:uid="{00000000-0005-0000-0000-00004E7C0000}"/>
    <cellStyle name="Normal 53 2 3 2 2 8" xfId="3309" xr:uid="{00000000-0005-0000-0000-00004F7C0000}"/>
    <cellStyle name="Normal 53 2 3 2 2 8 2" xfId="15085" xr:uid="{00000000-0005-0000-0000-0000507C0000}"/>
    <cellStyle name="Normal 53 2 3 2 2 8 2 2" xfId="38654" xr:uid="{00000000-0005-0000-0000-0000517C0000}"/>
    <cellStyle name="Normal 53 2 3 2 2 8 3" xfId="9197" xr:uid="{00000000-0005-0000-0000-0000527C0000}"/>
    <cellStyle name="Normal 53 2 3 2 2 8 3 2" xfId="32766" xr:uid="{00000000-0005-0000-0000-0000537C0000}"/>
    <cellStyle name="Normal 53 2 3 2 2 8 4" xfId="20973" xr:uid="{00000000-0005-0000-0000-0000547C0000}"/>
    <cellStyle name="Normal 53 2 3 2 2 8 5" xfId="26878" xr:uid="{00000000-0005-0000-0000-0000557C0000}"/>
    <cellStyle name="Normal 53 2 3 2 2 9" xfId="4045" xr:uid="{00000000-0005-0000-0000-0000567C0000}"/>
    <cellStyle name="Normal 53 2 3 2 2 9 2" xfId="15821" xr:uid="{00000000-0005-0000-0000-0000577C0000}"/>
    <cellStyle name="Normal 53 2 3 2 2 9 2 2" xfId="39390" xr:uid="{00000000-0005-0000-0000-0000587C0000}"/>
    <cellStyle name="Normal 53 2 3 2 2 9 3" xfId="9933" xr:uid="{00000000-0005-0000-0000-0000597C0000}"/>
    <cellStyle name="Normal 53 2 3 2 2 9 3 2" xfId="33502" xr:uid="{00000000-0005-0000-0000-00005A7C0000}"/>
    <cellStyle name="Normal 53 2 3 2 2 9 4" xfId="21709" xr:uid="{00000000-0005-0000-0000-00005B7C0000}"/>
    <cellStyle name="Normal 53 2 3 2 2 9 5" xfId="27614" xr:uid="{00000000-0005-0000-0000-00005C7C0000}"/>
    <cellStyle name="Normal 53 2 3 2 3" xfId="277" xr:uid="{00000000-0005-0000-0000-00005D7C0000}"/>
    <cellStyle name="Normal 53 2 3 2 3 10" xfId="4733" xr:uid="{00000000-0005-0000-0000-00005E7C0000}"/>
    <cellStyle name="Normal 53 2 3 2 3 10 2" xfId="16509" xr:uid="{00000000-0005-0000-0000-00005F7C0000}"/>
    <cellStyle name="Normal 53 2 3 2 3 10 2 2" xfId="40078" xr:uid="{00000000-0005-0000-0000-0000607C0000}"/>
    <cellStyle name="Normal 53 2 3 2 3 10 3" xfId="10621" xr:uid="{00000000-0005-0000-0000-0000617C0000}"/>
    <cellStyle name="Normal 53 2 3 2 3 10 3 2" xfId="34190" xr:uid="{00000000-0005-0000-0000-0000627C0000}"/>
    <cellStyle name="Normal 53 2 3 2 3 10 4" xfId="22397" xr:uid="{00000000-0005-0000-0000-0000637C0000}"/>
    <cellStyle name="Normal 53 2 3 2 3 10 5" xfId="28302" xr:uid="{00000000-0005-0000-0000-0000647C0000}"/>
    <cellStyle name="Normal 53 2 3 2 3 11" xfId="5469" xr:uid="{00000000-0005-0000-0000-0000657C0000}"/>
    <cellStyle name="Normal 53 2 3 2 3 11 2" xfId="17245" xr:uid="{00000000-0005-0000-0000-0000667C0000}"/>
    <cellStyle name="Normal 53 2 3 2 3 11 2 2" xfId="40814" xr:uid="{00000000-0005-0000-0000-0000677C0000}"/>
    <cellStyle name="Normal 53 2 3 2 3 11 3" xfId="11357" xr:uid="{00000000-0005-0000-0000-0000687C0000}"/>
    <cellStyle name="Normal 53 2 3 2 3 11 3 2" xfId="34926" xr:uid="{00000000-0005-0000-0000-0000697C0000}"/>
    <cellStyle name="Normal 53 2 3 2 3 11 4" xfId="23133" xr:uid="{00000000-0005-0000-0000-00006A7C0000}"/>
    <cellStyle name="Normal 53 2 3 2 3 11 5" xfId="29038" xr:uid="{00000000-0005-0000-0000-00006B7C0000}"/>
    <cellStyle name="Normal 53 2 3 2 3 12" xfId="12093" xr:uid="{00000000-0005-0000-0000-00006C7C0000}"/>
    <cellStyle name="Normal 53 2 3 2 3 12 2" xfId="35662" xr:uid="{00000000-0005-0000-0000-00006D7C0000}"/>
    <cellStyle name="Normal 53 2 3 2 3 13" xfId="6205" xr:uid="{00000000-0005-0000-0000-00006E7C0000}"/>
    <cellStyle name="Normal 53 2 3 2 3 13 2" xfId="29774" xr:uid="{00000000-0005-0000-0000-00006F7C0000}"/>
    <cellStyle name="Normal 53 2 3 2 3 14" xfId="17981" xr:uid="{00000000-0005-0000-0000-0000707C0000}"/>
    <cellStyle name="Normal 53 2 3 2 3 15" xfId="23886" xr:uid="{00000000-0005-0000-0000-0000717C0000}"/>
    <cellStyle name="Normal 53 2 3 2 3 16" xfId="41550" xr:uid="{00000000-0005-0000-0000-0000727C0000}"/>
    <cellStyle name="Normal 53 2 3 2 3 2" xfId="463" xr:uid="{00000000-0005-0000-0000-0000737C0000}"/>
    <cellStyle name="Normal 53 2 3 2 3 2 10" xfId="12267" xr:uid="{00000000-0005-0000-0000-0000747C0000}"/>
    <cellStyle name="Normal 53 2 3 2 3 2 10 2" xfId="35836" xr:uid="{00000000-0005-0000-0000-0000757C0000}"/>
    <cellStyle name="Normal 53 2 3 2 3 2 11" xfId="6379" xr:uid="{00000000-0005-0000-0000-0000767C0000}"/>
    <cellStyle name="Normal 53 2 3 2 3 2 11 2" xfId="29948" xr:uid="{00000000-0005-0000-0000-0000777C0000}"/>
    <cellStyle name="Normal 53 2 3 2 3 2 12" xfId="18155" xr:uid="{00000000-0005-0000-0000-0000787C0000}"/>
    <cellStyle name="Normal 53 2 3 2 3 2 13" xfId="24060" xr:uid="{00000000-0005-0000-0000-0000797C0000}"/>
    <cellStyle name="Normal 53 2 3 2 3 2 14" xfId="41724" xr:uid="{00000000-0005-0000-0000-00007A7C0000}"/>
    <cellStyle name="Normal 53 2 3 2 3 2 2" xfId="908" xr:uid="{00000000-0005-0000-0000-00007B7C0000}"/>
    <cellStyle name="Normal 53 2 3 2 3 2 2 10" xfId="6821" xr:uid="{00000000-0005-0000-0000-00007C7C0000}"/>
    <cellStyle name="Normal 53 2 3 2 3 2 2 10 2" xfId="30390" xr:uid="{00000000-0005-0000-0000-00007D7C0000}"/>
    <cellStyle name="Normal 53 2 3 2 3 2 2 11" xfId="18597" xr:uid="{00000000-0005-0000-0000-00007E7C0000}"/>
    <cellStyle name="Normal 53 2 3 2 3 2 2 12" xfId="24502" xr:uid="{00000000-0005-0000-0000-00007F7C0000}"/>
    <cellStyle name="Normal 53 2 3 2 3 2 2 13" xfId="42166" xr:uid="{00000000-0005-0000-0000-0000807C0000}"/>
    <cellStyle name="Normal 53 2 3 2 3 2 2 2" xfId="1668" xr:uid="{00000000-0005-0000-0000-0000817C0000}"/>
    <cellStyle name="Normal 53 2 3 2 3 2 2 2 2" xfId="13445" xr:uid="{00000000-0005-0000-0000-0000827C0000}"/>
    <cellStyle name="Normal 53 2 3 2 3 2 2 2 2 2" xfId="37014" xr:uid="{00000000-0005-0000-0000-0000837C0000}"/>
    <cellStyle name="Normal 53 2 3 2 3 2 2 2 3" xfId="7557" xr:uid="{00000000-0005-0000-0000-0000847C0000}"/>
    <cellStyle name="Normal 53 2 3 2 3 2 2 2 3 2" xfId="31126" xr:uid="{00000000-0005-0000-0000-0000857C0000}"/>
    <cellStyle name="Normal 53 2 3 2 3 2 2 2 4" xfId="19333" xr:uid="{00000000-0005-0000-0000-0000867C0000}"/>
    <cellStyle name="Normal 53 2 3 2 3 2 2 2 5" xfId="25238" xr:uid="{00000000-0005-0000-0000-0000877C0000}"/>
    <cellStyle name="Normal 53 2 3 2 3 2 2 3" xfId="2405" xr:uid="{00000000-0005-0000-0000-0000887C0000}"/>
    <cellStyle name="Normal 53 2 3 2 3 2 2 3 2" xfId="14181" xr:uid="{00000000-0005-0000-0000-0000897C0000}"/>
    <cellStyle name="Normal 53 2 3 2 3 2 2 3 2 2" xfId="37750" xr:uid="{00000000-0005-0000-0000-00008A7C0000}"/>
    <cellStyle name="Normal 53 2 3 2 3 2 2 3 3" xfId="8293" xr:uid="{00000000-0005-0000-0000-00008B7C0000}"/>
    <cellStyle name="Normal 53 2 3 2 3 2 2 3 3 2" xfId="31862" xr:uid="{00000000-0005-0000-0000-00008C7C0000}"/>
    <cellStyle name="Normal 53 2 3 2 3 2 2 3 4" xfId="20069" xr:uid="{00000000-0005-0000-0000-00008D7C0000}"/>
    <cellStyle name="Normal 53 2 3 2 3 2 2 3 5" xfId="25974" xr:uid="{00000000-0005-0000-0000-00008E7C0000}"/>
    <cellStyle name="Normal 53 2 3 2 3 2 2 4" xfId="3141" xr:uid="{00000000-0005-0000-0000-00008F7C0000}"/>
    <cellStyle name="Normal 53 2 3 2 3 2 2 4 2" xfId="14917" xr:uid="{00000000-0005-0000-0000-0000907C0000}"/>
    <cellStyle name="Normal 53 2 3 2 3 2 2 4 2 2" xfId="38486" xr:uid="{00000000-0005-0000-0000-0000917C0000}"/>
    <cellStyle name="Normal 53 2 3 2 3 2 2 4 3" xfId="9029" xr:uid="{00000000-0005-0000-0000-0000927C0000}"/>
    <cellStyle name="Normal 53 2 3 2 3 2 2 4 3 2" xfId="32598" xr:uid="{00000000-0005-0000-0000-0000937C0000}"/>
    <cellStyle name="Normal 53 2 3 2 3 2 2 4 4" xfId="20805" xr:uid="{00000000-0005-0000-0000-0000947C0000}"/>
    <cellStyle name="Normal 53 2 3 2 3 2 2 4 5" xfId="26710" xr:uid="{00000000-0005-0000-0000-0000957C0000}"/>
    <cellStyle name="Normal 53 2 3 2 3 2 2 5" xfId="3877" xr:uid="{00000000-0005-0000-0000-0000967C0000}"/>
    <cellStyle name="Normal 53 2 3 2 3 2 2 5 2" xfId="15653" xr:uid="{00000000-0005-0000-0000-0000977C0000}"/>
    <cellStyle name="Normal 53 2 3 2 3 2 2 5 2 2" xfId="39222" xr:uid="{00000000-0005-0000-0000-0000987C0000}"/>
    <cellStyle name="Normal 53 2 3 2 3 2 2 5 3" xfId="9765" xr:uid="{00000000-0005-0000-0000-0000997C0000}"/>
    <cellStyle name="Normal 53 2 3 2 3 2 2 5 3 2" xfId="33334" xr:uid="{00000000-0005-0000-0000-00009A7C0000}"/>
    <cellStyle name="Normal 53 2 3 2 3 2 2 5 4" xfId="21541" xr:uid="{00000000-0005-0000-0000-00009B7C0000}"/>
    <cellStyle name="Normal 53 2 3 2 3 2 2 5 5" xfId="27446" xr:uid="{00000000-0005-0000-0000-00009C7C0000}"/>
    <cellStyle name="Normal 53 2 3 2 3 2 2 6" xfId="4613" xr:uid="{00000000-0005-0000-0000-00009D7C0000}"/>
    <cellStyle name="Normal 53 2 3 2 3 2 2 6 2" xfId="16389" xr:uid="{00000000-0005-0000-0000-00009E7C0000}"/>
    <cellStyle name="Normal 53 2 3 2 3 2 2 6 2 2" xfId="39958" xr:uid="{00000000-0005-0000-0000-00009F7C0000}"/>
    <cellStyle name="Normal 53 2 3 2 3 2 2 6 3" xfId="10501" xr:uid="{00000000-0005-0000-0000-0000A07C0000}"/>
    <cellStyle name="Normal 53 2 3 2 3 2 2 6 3 2" xfId="34070" xr:uid="{00000000-0005-0000-0000-0000A17C0000}"/>
    <cellStyle name="Normal 53 2 3 2 3 2 2 6 4" xfId="22277" xr:uid="{00000000-0005-0000-0000-0000A27C0000}"/>
    <cellStyle name="Normal 53 2 3 2 3 2 2 6 5" xfId="28182" xr:uid="{00000000-0005-0000-0000-0000A37C0000}"/>
    <cellStyle name="Normal 53 2 3 2 3 2 2 7" xfId="5349" xr:uid="{00000000-0005-0000-0000-0000A47C0000}"/>
    <cellStyle name="Normal 53 2 3 2 3 2 2 7 2" xfId="17125" xr:uid="{00000000-0005-0000-0000-0000A57C0000}"/>
    <cellStyle name="Normal 53 2 3 2 3 2 2 7 2 2" xfId="40694" xr:uid="{00000000-0005-0000-0000-0000A67C0000}"/>
    <cellStyle name="Normal 53 2 3 2 3 2 2 7 3" xfId="11237" xr:uid="{00000000-0005-0000-0000-0000A77C0000}"/>
    <cellStyle name="Normal 53 2 3 2 3 2 2 7 3 2" xfId="34806" xr:uid="{00000000-0005-0000-0000-0000A87C0000}"/>
    <cellStyle name="Normal 53 2 3 2 3 2 2 7 4" xfId="23013" xr:uid="{00000000-0005-0000-0000-0000A97C0000}"/>
    <cellStyle name="Normal 53 2 3 2 3 2 2 7 5" xfId="28918" xr:uid="{00000000-0005-0000-0000-0000AA7C0000}"/>
    <cellStyle name="Normal 53 2 3 2 3 2 2 8" xfId="6085" xr:uid="{00000000-0005-0000-0000-0000AB7C0000}"/>
    <cellStyle name="Normal 53 2 3 2 3 2 2 8 2" xfId="17861" xr:uid="{00000000-0005-0000-0000-0000AC7C0000}"/>
    <cellStyle name="Normal 53 2 3 2 3 2 2 8 2 2" xfId="41430" xr:uid="{00000000-0005-0000-0000-0000AD7C0000}"/>
    <cellStyle name="Normal 53 2 3 2 3 2 2 8 3" xfId="11973" xr:uid="{00000000-0005-0000-0000-0000AE7C0000}"/>
    <cellStyle name="Normal 53 2 3 2 3 2 2 8 3 2" xfId="35542" xr:uid="{00000000-0005-0000-0000-0000AF7C0000}"/>
    <cellStyle name="Normal 53 2 3 2 3 2 2 8 4" xfId="23749" xr:uid="{00000000-0005-0000-0000-0000B07C0000}"/>
    <cellStyle name="Normal 53 2 3 2 3 2 2 8 5" xfId="29654" xr:uid="{00000000-0005-0000-0000-0000B17C0000}"/>
    <cellStyle name="Normal 53 2 3 2 3 2 2 9" xfId="12709" xr:uid="{00000000-0005-0000-0000-0000B27C0000}"/>
    <cellStyle name="Normal 53 2 3 2 3 2 2 9 2" xfId="36278" xr:uid="{00000000-0005-0000-0000-0000B37C0000}"/>
    <cellStyle name="Normal 53 2 3 2 3 2 3" xfId="1225" xr:uid="{00000000-0005-0000-0000-0000B47C0000}"/>
    <cellStyle name="Normal 53 2 3 2 3 2 3 2" xfId="13003" xr:uid="{00000000-0005-0000-0000-0000B57C0000}"/>
    <cellStyle name="Normal 53 2 3 2 3 2 3 2 2" xfId="36572" xr:uid="{00000000-0005-0000-0000-0000B67C0000}"/>
    <cellStyle name="Normal 53 2 3 2 3 2 3 3" xfId="7115" xr:uid="{00000000-0005-0000-0000-0000B77C0000}"/>
    <cellStyle name="Normal 53 2 3 2 3 2 3 3 2" xfId="30684" xr:uid="{00000000-0005-0000-0000-0000B87C0000}"/>
    <cellStyle name="Normal 53 2 3 2 3 2 3 4" xfId="18891" xr:uid="{00000000-0005-0000-0000-0000B97C0000}"/>
    <cellStyle name="Normal 53 2 3 2 3 2 3 5" xfId="24796" xr:uid="{00000000-0005-0000-0000-0000BA7C0000}"/>
    <cellStyle name="Normal 53 2 3 2 3 2 4" xfId="1963" xr:uid="{00000000-0005-0000-0000-0000BB7C0000}"/>
    <cellStyle name="Normal 53 2 3 2 3 2 4 2" xfId="13739" xr:uid="{00000000-0005-0000-0000-0000BC7C0000}"/>
    <cellStyle name="Normal 53 2 3 2 3 2 4 2 2" xfId="37308" xr:uid="{00000000-0005-0000-0000-0000BD7C0000}"/>
    <cellStyle name="Normal 53 2 3 2 3 2 4 3" xfId="7851" xr:uid="{00000000-0005-0000-0000-0000BE7C0000}"/>
    <cellStyle name="Normal 53 2 3 2 3 2 4 3 2" xfId="31420" xr:uid="{00000000-0005-0000-0000-0000BF7C0000}"/>
    <cellStyle name="Normal 53 2 3 2 3 2 4 4" xfId="19627" xr:uid="{00000000-0005-0000-0000-0000C07C0000}"/>
    <cellStyle name="Normal 53 2 3 2 3 2 4 5" xfId="25532" xr:uid="{00000000-0005-0000-0000-0000C17C0000}"/>
    <cellStyle name="Normal 53 2 3 2 3 2 5" xfId="2699" xr:uid="{00000000-0005-0000-0000-0000C27C0000}"/>
    <cellStyle name="Normal 53 2 3 2 3 2 5 2" xfId="14475" xr:uid="{00000000-0005-0000-0000-0000C37C0000}"/>
    <cellStyle name="Normal 53 2 3 2 3 2 5 2 2" xfId="38044" xr:uid="{00000000-0005-0000-0000-0000C47C0000}"/>
    <cellStyle name="Normal 53 2 3 2 3 2 5 3" xfId="8587" xr:uid="{00000000-0005-0000-0000-0000C57C0000}"/>
    <cellStyle name="Normal 53 2 3 2 3 2 5 3 2" xfId="32156" xr:uid="{00000000-0005-0000-0000-0000C67C0000}"/>
    <cellStyle name="Normal 53 2 3 2 3 2 5 4" xfId="20363" xr:uid="{00000000-0005-0000-0000-0000C77C0000}"/>
    <cellStyle name="Normal 53 2 3 2 3 2 5 5" xfId="26268" xr:uid="{00000000-0005-0000-0000-0000C87C0000}"/>
    <cellStyle name="Normal 53 2 3 2 3 2 6" xfId="3435" xr:uid="{00000000-0005-0000-0000-0000C97C0000}"/>
    <cellStyle name="Normal 53 2 3 2 3 2 6 2" xfId="15211" xr:uid="{00000000-0005-0000-0000-0000CA7C0000}"/>
    <cellStyle name="Normal 53 2 3 2 3 2 6 2 2" xfId="38780" xr:uid="{00000000-0005-0000-0000-0000CB7C0000}"/>
    <cellStyle name="Normal 53 2 3 2 3 2 6 3" xfId="9323" xr:uid="{00000000-0005-0000-0000-0000CC7C0000}"/>
    <cellStyle name="Normal 53 2 3 2 3 2 6 3 2" xfId="32892" xr:uid="{00000000-0005-0000-0000-0000CD7C0000}"/>
    <cellStyle name="Normal 53 2 3 2 3 2 6 4" xfId="21099" xr:uid="{00000000-0005-0000-0000-0000CE7C0000}"/>
    <cellStyle name="Normal 53 2 3 2 3 2 6 5" xfId="27004" xr:uid="{00000000-0005-0000-0000-0000CF7C0000}"/>
    <cellStyle name="Normal 53 2 3 2 3 2 7" xfId="4171" xr:uid="{00000000-0005-0000-0000-0000D07C0000}"/>
    <cellStyle name="Normal 53 2 3 2 3 2 7 2" xfId="15947" xr:uid="{00000000-0005-0000-0000-0000D17C0000}"/>
    <cellStyle name="Normal 53 2 3 2 3 2 7 2 2" xfId="39516" xr:uid="{00000000-0005-0000-0000-0000D27C0000}"/>
    <cellStyle name="Normal 53 2 3 2 3 2 7 3" xfId="10059" xr:uid="{00000000-0005-0000-0000-0000D37C0000}"/>
    <cellStyle name="Normal 53 2 3 2 3 2 7 3 2" xfId="33628" xr:uid="{00000000-0005-0000-0000-0000D47C0000}"/>
    <cellStyle name="Normal 53 2 3 2 3 2 7 4" xfId="21835" xr:uid="{00000000-0005-0000-0000-0000D57C0000}"/>
    <cellStyle name="Normal 53 2 3 2 3 2 7 5" xfId="27740" xr:uid="{00000000-0005-0000-0000-0000D67C0000}"/>
    <cellStyle name="Normal 53 2 3 2 3 2 8" xfId="4907" xr:uid="{00000000-0005-0000-0000-0000D77C0000}"/>
    <cellStyle name="Normal 53 2 3 2 3 2 8 2" xfId="16683" xr:uid="{00000000-0005-0000-0000-0000D87C0000}"/>
    <cellStyle name="Normal 53 2 3 2 3 2 8 2 2" xfId="40252" xr:uid="{00000000-0005-0000-0000-0000D97C0000}"/>
    <cellStyle name="Normal 53 2 3 2 3 2 8 3" xfId="10795" xr:uid="{00000000-0005-0000-0000-0000DA7C0000}"/>
    <cellStyle name="Normal 53 2 3 2 3 2 8 3 2" xfId="34364" xr:uid="{00000000-0005-0000-0000-0000DB7C0000}"/>
    <cellStyle name="Normal 53 2 3 2 3 2 8 4" xfId="22571" xr:uid="{00000000-0005-0000-0000-0000DC7C0000}"/>
    <cellStyle name="Normal 53 2 3 2 3 2 8 5" xfId="28476" xr:uid="{00000000-0005-0000-0000-0000DD7C0000}"/>
    <cellStyle name="Normal 53 2 3 2 3 2 9" xfId="5643" xr:uid="{00000000-0005-0000-0000-0000DE7C0000}"/>
    <cellStyle name="Normal 53 2 3 2 3 2 9 2" xfId="17419" xr:uid="{00000000-0005-0000-0000-0000DF7C0000}"/>
    <cellStyle name="Normal 53 2 3 2 3 2 9 2 2" xfId="40988" xr:uid="{00000000-0005-0000-0000-0000E07C0000}"/>
    <cellStyle name="Normal 53 2 3 2 3 2 9 3" xfId="11531" xr:uid="{00000000-0005-0000-0000-0000E17C0000}"/>
    <cellStyle name="Normal 53 2 3 2 3 2 9 3 2" xfId="35100" xr:uid="{00000000-0005-0000-0000-0000E27C0000}"/>
    <cellStyle name="Normal 53 2 3 2 3 2 9 4" xfId="23307" xr:uid="{00000000-0005-0000-0000-0000E37C0000}"/>
    <cellStyle name="Normal 53 2 3 2 3 2 9 5" xfId="29212" xr:uid="{00000000-0005-0000-0000-0000E47C0000}"/>
    <cellStyle name="Normal 53 2 3 2 3 3" xfId="733" xr:uid="{00000000-0005-0000-0000-0000E57C0000}"/>
    <cellStyle name="Normal 53 2 3 2 3 3 10" xfId="6647" xr:uid="{00000000-0005-0000-0000-0000E67C0000}"/>
    <cellStyle name="Normal 53 2 3 2 3 3 10 2" xfId="30216" xr:uid="{00000000-0005-0000-0000-0000E77C0000}"/>
    <cellStyle name="Normal 53 2 3 2 3 3 11" xfId="18423" xr:uid="{00000000-0005-0000-0000-0000E87C0000}"/>
    <cellStyle name="Normal 53 2 3 2 3 3 12" xfId="24328" xr:uid="{00000000-0005-0000-0000-0000E97C0000}"/>
    <cellStyle name="Normal 53 2 3 2 3 3 13" xfId="41992" xr:uid="{00000000-0005-0000-0000-0000EA7C0000}"/>
    <cellStyle name="Normal 53 2 3 2 3 3 2" xfId="1494" xr:uid="{00000000-0005-0000-0000-0000EB7C0000}"/>
    <cellStyle name="Normal 53 2 3 2 3 3 2 2" xfId="13271" xr:uid="{00000000-0005-0000-0000-0000EC7C0000}"/>
    <cellStyle name="Normal 53 2 3 2 3 3 2 2 2" xfId="36840" xr:uid="{00000000-0005-0000-0000-0000ED7C0000}"/>
    <cellStyle name="Normal 53 2 3 2 3 3 2 3" xfId="7383" xr:uid="{00000000-0005-0000-0000-0000EE7C0000}"/>
    <cellStyle name="Normal 53 2 3 2 3 3 2 3 2" xfId="30952" xr:uid="{00000000-0005-0000-0000-0000EF7C0000}"/>
    <cellStyle name="Normal 53 2 3 2 3 3 2 4" xfId="19159" xr:uid="{00000000-0005-0000-0000-0000F07C0000}"/>
    <cellStyle name="Normal 53 2 3 2 3 3 2 5" xfId="25064" xr:uid="{00000000-0005-0000-0000-0000F17C0000}"/>
    <cellStyle name="Normal 53 2 3 2 3 3 3" xfId="2231" xr:uid="{00000000-0005-0000-0000-0000F27C0000}"/>
    <cellStyle name="Normal 53 2 3 2 3 3 3 2" xfId="14007" xr:uid="{00000000-0005-0000-0000-0000F37C0000}"/>
    <cellStyle name="Normal 53 2 3 2 3 3 3 2 2" xfId="37576" xr:uid="{00000000-0005-0000-0000-0000F47C0000}"/>
    <cellStyle name="Normal 53 2 3 2 3 3 3 3" xfId="8119" xr:uid="{00000000-0005-0000-0000-0000F57C0000}"/>
    <cellStyle name="Normal 53 2 3 2 3 3 3 3 2" xfId="31688" xr:uid="{00000000-0005-0000-0000-0000F67C0000}"/>
    <cellStyle name="Normal 53 2 3 2 3 3 3 4" xfId="19895" xr:uid="{00000000-0005-0000-0000-0000F77C0000}"/>
    <cellStyle name="Normal 53 2 3 2 3 3 3 5" xfId="25800" xr:uid="{00000000-0005-0000-0000-0000F87C0000}"/>
    <cellStyle name="Normal 53 2 3 2 3 3 4" xfId="2967" xr:uid="{00000000-0005-0000-0000-0000F97C0000}"/>
    <cellStyle name="Normal 53 2 3 2 3 3 4 2" xfId="14743" xr:uid="{00000000-0005-0000-0000-0000FA7C0000}"/>
    <cellStyle name="Normal 53 2 3 2 3 3 4 2 2" xfId="38312" xr:uid="{00000000-0005-0000-0000-0000FB7C0000}"/>
    <cellStyle name="Normal 53 2 3 2 3 3 4 3" xfId="8855" xr:uid="{00000000-0005-0000-0000-0000FC7C0000}"/>
    <cellStyle name="Normal 53 2 3 2 3 3 4 3 2" xfId="32424" xr:uid="{00000000-0005-0000-0000-0000FD7C0000}"/>
    <cellStyle name="Normal 53 2 3 2 3 3 4 4" xfId="20631" xr:uid="{00000000-0005-0000-0000-0000FE7C0000}"/>
    <cellStyle name="Normal 53 2 3 2 3 3 4 5" xfId="26536" xr:uid="{00000000-0005-0000-0000-0000FF7C0000}"/>
    <cellStyle name="Normal 53 2 3 2 3 3 5" xfId="3703" xr:uid="{00000000-0005-0000-0000-0000007D0000}"/>
    <cellStyle name="Normal 53 2 3 2 3 3 5 2" xfId="15479" xr:uid="{00000000-0005-0000-0000-0000017D0000}"/>
    <cellStyle name="Normal 53 2 3 2 3 3 5 2 2" xfId="39048" xr:uid="{00000000-0005-0000-0000-0000027D0000}"/>
    <cellStyle name="Normal 53 2 3 2 3 3 5 3" xfId="9591" xr:uid="{00000000-0005-0000-0000-0000037D0000}"/>
    <cellStyle name="Normal 53 2 3 2 3 3 5 3 2" xfId="33160" xr:uid="{00000000-0005-0000-0000-0000047D0000}"/>
    <cellStyle name="Normal 53 2 3 2 3 3 5 4" xfId="21367" xr:uid="{00000000-0005-0000-0000-0000057D0000}"/>
    <cellStyle name="Normal 53 2 3 2 3 3 5 5" xfId="27272" xr:uid="{00000000-0005-0000-0000-0000067D0000}"/>
    <cellStyle name="Normal 53 2 3 2 3 3 6" xfId="4439" xr:uid="{00000000-0005-0000-0000-0000077D0000}"/>
    <cellStyle name="Normal 53 2 3 2 3 3 6 2" xfId="16215" xr:uid="{00000000-0005-0000-0000-0000087D0000}"/>
    <cellStyle name="Normal 53 2 3 2 3 3 6 2 2" xfId="39784" xr:uid="{00000000-0005-0000-0000-0000097D0000}"/>
    <cellStyle name="Normal 53 2 3 2 3 3 6 3" xfId="10327" xr:uid="{00000000-0005-0000-0000-00000A7D0000}"/>
    <cellStyle name="Normal 53 2 3 2 3 3 6 3 2" xfId="33896" xr:uid="{00000000-0005-0000-0000-00000B7D0000}"/>
    <cellStyle name="Normal 53 2 3 2 3 3 6 4" xfId="22103" xr:uid="{00000000-0005-0000-0000-00000C7D0000}"/>
    <cellStyle name="Normal 53 2 3 2 3 3 6 5" xfId="28008" xr:uid="{00000000-0005-0000-0000-00000D7D0000}"/>
    <cellStyle name="Normal 53 2 3 2 3 3 7" xfId="5175" xr:uid="{00000000-0005-0000-0000-00000E7D0000}"/>
    <cellStyle name="Normal 53 2 3 2 3 3 7 2" xfId="16951" xr:uid="{00000000-0005-0000-0000-00000F7D0000}"/>
    <cellStyle name="Normal 53 2 3 2 3 3 7 2 2" xfId="40520" xr:uid="{00000000-0005-0000-0000-0000107D0000}"/>
    <cellStyle name="Normal 53 2 3 2 3 3 7 3" xfId="11063" xr:uid="{00000000-0005-0000-0000-0000117D0000}"/>
    <cellStyle name="Normal 53 2 3 2 3 3 7 3 2" xfId="34632" xr:uid="{00000000-0005-0000-0000-0000127D0000}"/>
    <cellStyle name="Normal 53 2 3 2 3 3 7 4" xfId="22839" xr:uid="{00000000-0005-0000-0000-0000137D0000}"/>
    <cellStyle name="Normal 53 2 3 2 3 3 7 5" xfId="28744" xr:uid="{00000000-0005-0000-0000-0000147D0000}"/>
    <cellStyle name="Normal 53 2 3 2 3 3 8" xfId="5911" xr:uid="{00000000-0005-0000-0000-0000157D0000}"/>
    <cellStyle name="Normal 53 2 3 2 3 3 8 2" xfId="17687" xr:uid="{00000000-0005-0000-0000-0000167D0000}"/>
    <cellStyle name="Normal 53 2 3 2 3 3 8 2 2" xfId="41256" xr:uid="{00000000-0005-0000-0000-0000177D0000}"/>
    <cellStyle name="Normal 53 2 3 2 3 3 8 3" xfId="11799" xr:uid="{00000000-0005-0000-0000-0000187D0000}"/>
    <cellStyle name="Normal 53 2 3 2 3 3 8 3 2" xfId="35368" xr:uid="{00000000-0005-0000-0000-0000197D0000}"/>
    <cellStyle name="Normal 53 2 3 2 3 3 8 4" xfId="23575" xr:uid="{00000000-0005-0000-0000-00001A7D0000}"/>
    <cellStyle name="Normal 53 2 3 2 3 3 8 5" xfId="29480" xr:uid="{00000000-0005-0000-0000-00001B7D0000}"/>
    <cellStyle name="Normal 53 2 3 2 3 3 9" xfId="12535" xr:uid="{00000000-0005-0000-0000-00001C7D0000}"/>
    <cellStyle name="Normal 53 2 3 2 3 3 9 2" xfId="36104" xr:uid="{00000000-0005-0000-0000-00001D7D0000}"/>
    <cellStyle name="Normal 53 2 3 2 3 4" xfId="614" xr:uid="{00000000-0005-0000-0000-00001E7D0000}"/>
    <cellStyle name="Normal 53 2 3 2 3 4 10" xfId="6528" xr:uid="{00000000-0005-0000-0000-00001F7D0000}"/>
    <cellStyle name="Normal 53 2 3 2 3 4 10 2" xfId="30097" xr:uid="{00000000-0005-0000-0000-0000207D0000}"/>
    <cellStyle name="Normal 53 2 3 2 3 4 11" xfId="18304" xr:uid="{00000000-0005-0000-0000-0000217D0000}"/>
    <cellStyle name="Normal 53 2 3 2 3 4 12" xfId="24209" xr:uid="{00000000-0005-0000-0000-0000227D0000}"/>
    <cellStyle name="Normal 53 2 3 2 3 4 13" xfId="41873" xr:uid="{00000000-0005-0000-0000-0000237D0000}"/>
    <cellStyle name="Normal 53 2 3 2 3 4 2" xfId="1375" xr:uid="{00000000-0005-0000-0000-0000247D0000}"/>
    <cellStyle name="Normal 53 2 3 2 3 4 2 2" xfId="13152" xr:uid="{00000000-0005-0000-0000-0000257D0000}"/>
    <cellStyle name="Normal 53 2 3 2 3 4 2 2 2" xfId="36721" xr:uid="{00000000-0005-0000-0000-0000267D0000}"/>
    <cellStyle name="Normal 53 2 3 2 3 4 2 3" xfId="7264" xr:uid="{00000000-0005-0000-0000-0000277D0000}"/>
    <cellStyle name="Normal 53 2 3 2 3 4 2 3 2" xfId="30833" xr:uid="{00000000-0005-0000-0000-0000287D0000}"/>
    <cellStyle name="Normal 53 2 3 2 3 4 2 4" xfId="19040" xr:uid="{00000000-0005-0000-0000-0000297D0000}"/>
    <cellStyle name="Normal 53 2 3 2 3 4 2 5" xfId="24945" xr:uid="{00000000-0005-0000-0000-00002A7D0000}"/>
    <cellStyle name="Normal 53 2 3 2 3 4 3" xfId="2112" xr:uid="{00000000-0005-0000-0000-00002B7D0000}"/>
    <cellStyle name="Normal 53 2 3 2 3 4 3 2" xfId="13888" xr:uid="{00000000-0005-0000-0000-00002C7D0000}"/>
    <cellStyle name="Normal 53 2 3 2 3 4 3 2 2" xfId="37457" xr:uid="{00000000-0005-0000-0000-00002D7D0000}"/>
    <cellStyle name="Normal 53 2 3 2 3 4 3 3" xfId="8000" xr:uid="{00000000-0005-0000-0000-00002E7D0000}"/>
    <cellStyle name="Normal 53 2 3 2 3 4 3 3 2" xfId="31569" xr:uid="{00000000-0005-0000-0000-00002F7D0000}"/>
    <cellStyle name="Normal 53 2 3 2 3 4 3 4" xfId="19776" xr:uid="{00000000-0005-0000-0000-0000307D0000}"/>
    <cellStyle name="Normal 53 2 3 2 3 4 3 5" xfId="25681" xr:uid="{00000000-0005-0000-0000-0000317D0000}"/>
    <cellStyle name="Normal 53 2 3 2 3 4 4" xfId="2848" xr:uid="{00000000-0005-0000-0000-0000327D0000}"/>
    <cellStyle name="Normal 53 2 3 2 3 4 4 2" xfId="14624" xr:uid="{00000000-0005-0000-0000-0000337D0000}"/>
    <cellStyle name="Normal 53 2 3 2 3 4 4 2 2" xfId="38193" xr:uid="{00000000-0005-0000-0000-0000347D0000}"/>
    <cellStyle name="Normal 53 2 3 2 3 4 4 3" xfId="8736" xr:uid="{00000000-0005-0000-0000-0000357D0000}"/>
    <cellStyle name="Normal 53 2 3 2 3 4 4 3 2" xfId="32305" xr:uid="{00000000-0005-0000-0000-0000367D0000}"/>
    <cellStyle name="Normal 53 2 3 2 3 4 4 4" xfId="20512" xr:uid="{00000000-0005-0000-0000-0000377D0000}"/>
    <cellStyle name="Normal 53 2 3 2 3 4 4 5" xfId="26417" xr:uid="{00000000-0005-0000-0000-0000387D0000}"/>
    <cellStyle name="Normal 53 2 3 2 3 4 5" xfId="3584" xr:uid="{00000000-0005-0000-0000-0000397D0000}"/>
    <cellStyle name="Normal 53 2 3 2 3 4 5 2" xfId="15360" xr:uid="{00000000-0005-0000-0000-00003A7D0000}"/>
    <cellStyle name="Normal 53 2 3 2 3 4 5 2 2" xfId="38929" xr:uid="{00000000-0005-0000-0000-00003B7D0000}"/>
    <cellStyle name="Normal 53 2 3 2 3 4 5 3" xfId="9472" xr:uid="{00000000-0005-0000-0000-00003C7D0000}"/>
    <cellStyle name="Normal 53 2 3 2 3 4 5 3 2" xfId="33041" xr:uid="{00000000-0005-0000-0000-00003D7D0000}"/>
    <cellStyle name="Normal 53 2 3 2 3 4 5 4" xfId="21248" xr:uid="{00000000-0005-0000-0000-00003E7D0000}"/>
    <cellStyle name="Normal 53 2 3 2 3 4 5 5" xfId="27153" xr:uid="{00000000-0005-0000-0000-00003F7D0000}"/>
    <cellStyle name="Normal 53 2 3 2 3 4 6" xfId="4320" xr:uid="{00000000-0005-0000-0000-0000407D0000}"/>
    <cellStyle name="Normal 53 2 3 2 3 4 6 2" xfId="16096" xr:uid="{00000000-0005-0000-0000-0000417D0000}"/>
    <cellStyle name="Normal 53 2 3 2 3 4 6 2 2" xfId="39665" xr:uid="{00000000-0005-0000-0000-0000427D0000}"/>
    <cellStyle name="Normal 53 2 3 2 3 4 6 3" xfId="10208" xr:uid="{00000000-0005-0000-0000-0000437D0000}"/>
    <cellStyle name="Normal 53 2 3 2 3 4 6 3 2" xfId="33777" xr:uid="{00000000-0005-0000-0000-0000447D0000}"/>
    <cellStyle name="Normal 53 2 3 2 3 4 6 4" xfId="21984" xr:uid="{00000000-0005-0000-0000-0000457D0000}"/>
    <cellStyle name="Normal 53 2 3 2 3 4 6 5" xfId="27889" xr:uid="{00000000-0005-0000-0000-0000467D0000}"/>
    <cellStyle name="Normal 53 2 3 2 3 4 7" xfId="5056" xr:uid="{00000000-0005-0000-0000-0000477D0000}"/>
    <cellStyle name="Normal 53 2 3 2 3 4 7 2" xfId="16832" xr:uid="{00000000-0005-0000-0000-0000487D0000}"/>
    <cellStyle name="Normal 53 2 3 2 3 4 7 2 2" xfId="40401" xr:uid="{00000000-0005-0000-0000-0000497D0000}"/>
    <cellStyle name="Normal 53 2 3 2 3 4 7 3" xfId="10944" xr:uid="{00000000-0005-0000-0000-00004A7D0000}"/>
    <cellStyle name="Normal 53 2 3 2 3 4 7 3 2" xfId="34513" xr:uid="{00000000-0005-0000-0000-00004B7D0000}"/>
    <cellStyle name="Normal 53 2 3 2 3 4 7 4" xfId="22720" xr:uid="{00000000-0005-0000-0000-00004C7D0000}"/>
    <cellStyle name="Normal 53 2 3 2 3 4 7 5" xfId="28625" xr:uid="{00000000-0005-0000-0000-00004D7D0000}"/>
    <cellStyle name="Normal 53 2 3 2 3 4 8" xfId="5792" xr:uid="{00000000-0005-0000-0000-00004E7D0000}"/>
    <cellStyle name="Normal 53 2 3 2 3 4 8 2" xfId="17568" xr:uid="{00000000-0005-0000-0000-00004F7D0000}"/>
    <cellStyle name="Normal 53 2 3 2 3 4 8 2 2" xfId="41137" xr:uid="{00000000-0005-0000-0000-0000507D0000}"/>
    <cellStyle name="Normal 53 2 3 2 3 4 8 3" xfId="11680" xr:uid="{00000000-0005-0000-0000-0000517D0000}"/>
    <cellStyle name="Normal 53 2 3 2 3 4 8 3 2" xfId="35249" xr:uid="{00000000-0005-0000-0000-0000527D0000}"/>
    <cellStyle name="Normal 53 2 3 2 3 4 8 4" xfId="23456" xr:uid="{00000000-0005-0000-0000-0000537D0000}"/>
    <cellStyle name="Normal 53 2 3 2 3 4 8 5" xfId="29361" xr:uid="{00000000-0005-0000-0000-0000547D0000}"/>
    <cellStyle name="Normal 53 2 3 2 3 4 9" xfId="12416" xr:uid="{00000000-0005-0000-0000-0000557D0000}"/>
    <cellStyle name="Normal 53 2 3 2 3 4 9 2" xfId="35985" xr:uid="{00000000-0005-0000-0000-0000567D0000}"/>
    <cellStyle name="Normal 53 2 3 2 3 5" xfId="1050" xr:uid="{00000000-0005-0000-0000-0000577D0000}"/>
    <cellStyle name="Normal 53 2 3 2 3 5 2" xfId="12829" xr:uid="{00000000-0005-0000-0000-0000587D0000}"/>
    <cellStyle name="Normal 53 2 3 2 3 5 2 2" xfId="36398" xr:uid="{00000000-0005-0000-0000-0000597D0000}"/>
    <cellStyle name="Normal 53 2 3 2 3 5 3" xfId="6941" xr:uid="{00000000-0005-0000-0000-00005A7D0000}"/>
    <cellStyle name="Normal 53 2 3 2 3 5 3 2" xfId="30510" xr:uid="{00000000-0005-0000-0000-00005B7D0000}"/>
    <cellStyle name="Normal 53 2 3 2 3 5 4" xfId="18717" xr:uid="{00000000-0005-0000-0000-00005C7D0000}"/>
    <cellStyle name="Normal 53 2 3 2 3 5 5" xfId="24622" xr:uid="{00000000-0005-0000-0000-00005D7D0000}"/>
    <cellStyle name="Normal 53 2 3 2 3 6" xfId="1789" xr:uid="{00000000-0005-0000-0000-00005E7D0000}"/>
    <cellStyle name="Normal 53 2 3 2 3 6 2" xfId="13565" xr:uid="{00000000-0005-0000-0000-00005F7D0000}"/>
    <cellStyle name="Normal 53 2 3 2 3 6 2 2" xfId="37134" xr:uid="{00000000-0005-0000-0000-0000607D0000}"/>
    <cellStyle name="Normal 53 2 3 2 3 6 3" xfId="7677" xr:uid="{00000000-0005-0000-0000-0000617D0000}"/>
    <cellStyle name="Normal 53 2 3 2 3 6 3 2" xfId="31246" xr:uid="{00000000-0005-0000-0000-0000627D0000}"/>
    <cellStyle name="Normal 53 2 3 2 3 6 4" xfId="19453" xr:uid="{00000000-0005-0000-0000-0000637D0000}"/>
    <cellStyle name="Normal 53 2 3 2 3 6 5" xfId="25358" xr:uid="{00000000-0005-0000-0000-0000647D0000}"/>
    <cellStyle name="Normal 53 2 3 2 3 7" xfId="2525" xr:uid="{00000000-0005-0000-0000-0000657D0000}"/>
    <cellStyle name="Normal 53 2 3 2 3 7 2" xfId="14301" xr:uid="{00000000-0005-0000-0000-0000667D0000}"/>
    <cellStyle name="Normal 53 2 3 2 3 7 2 2" xfId="37870" xr:uid="{00000000-0005-0000-0000-0000677D0000}"/>
    <cellStyle name="Normal 53 2 3 2 3 7 3" xfId="8413" xr:uid="{00000000-0005-0000-0000-0000687D0000}"/>
    <cellStyle name="Normal 53 2 3 2 3 7 3 2" xfId="31982" xr:uid="{00000000-0005-0000-0000-0000697D0000}"/>
    <cellStyle name="Normal 53 2 3 2 3 7 4" xfId="20189" xr:uid="{00000000-0005-0000-0000-00006A7D0000}"/>
    <cellStyle name="Normal 53 2 3 2 3 7 5" xfId="26094" xr:uid="{00000000-0005-0000-0000-00006B7D0000}"/>
    <cellStyle name="Normal 53 2 3 2 3 8" xfId="3261" xr:uid="{00000000-0005-0000-0000-00006C7D0000}"/>
    <cellStyle name="Normal 53 2 3 2 3 8 2" xfId="15037" xr:uid="{00000000-0005-0000-0000-00006D7D0000}"/>
    <cellStyle name="Normal 53 2 3 2 3 8 2 2" xfId="38606" xr:uid="{00000000-0005-0000-0000-00006E7D0000}"/>
    <cellStyle name="Normal 53 2 3 2 3 8 3" xfId="9149" xr:uid="{00000000-0005-0000-0000-00006F7D0000}"/>
    <cellStyle name="Normal 53 2 3 2 3 8 3 2" xfId="32718" xr:uid="{00000000-0005-0000-0000-0000707D0000}"/>
    <cellStyle name="Normal 53 2 3 2 3 8 4" xfId="20925" xr:uid="{00000000-0005-0000-0000-0000717D0000}"/>
    <cellStyle name="Normal 53 2 3 2 3 8 5" xfId="26830" xr:uid="{00000000-0005-0000-0000-0000727D0000}"/>
    <cellStyle name="Normal 53 2 3 2 3 9" xfId="3997" xr:uid="{00000000-0005-0000-0000-0000737D0000}"/>
    <cellStyle name="Normal 53 2 3 2 3 9 2" xfId="15773" xr:uid="{00000000-0005-0000-0000-0000747D0000}"/>
    <cellStyle name="Normal 53 2 3 2 3 9 2 2" xfId="39342" xr:uid="{00000000-0005-0000-0000-0000757D0000}"/>
    <cellStyle name="Normal 53 2 3 2 3 9 3" xfId="9885" xr:uid="{00000000-0005-0000-0000-0000767D0000}"/>
    <cellStyle name="Normal 53 2 3 2 3 9 3 2" xfId="33454" xr:uid="{00000000-0005-0000-0000-0000777D0000}"/>
    <cellStyle name="Normal 53 2 3 2 3 9 4" xfId="21661" xr:uid="{00000000-0005-0000-0000-0000787D0000}"/>
    <cellStyle name="Normal 53 2 3 2 3 9 5" xfId="27566" xr:uid="{00000000-0005-0000-0000-0000797D0000}"/>
    <cellStyle name="Normal 53 2 3 2 4" xfId="461" xr:uid="{00000000-0005-0000-0000-00007A7D0000}"/>
    <cellStyle name="Normal 53 2 3 2 4 10" xfId="12265" xr:uid="{00000000-0005-0000-0000-00007B7D0000}"/>
    <cellStyle name="Normal 53 2 3 2 4 10 2" xfId="35834" xr:uid="{00000000-0005-0000-0000-00007C7D0000}"/>
    <cellStyle name="Normal 53 2 3 2 4 11" xfId="6377" xr:uid="{00000000-0005-0000-0000-00007D7D0000}"/>
    <cellStyle name="Normal 53 2 3 2 4 11 2" xfId="29946" xr:uid="{00000000-0005-0000-0000-00007E7D0000}"/>
    <cellStyle name="Normal 53 2 3 2 4 12" xfId="18153" xr:uid="{00000000-0005-0000-0000-00007F7D0000}"/>
    <cellStyle name="Normal 53 2 3 2 4 13" xfId="24058" xr:uid="{00000000-0005-0000-0000-0000807D0000}"/>
    <cellStyle name="Normal 53 2 3 2 4 14" xfId="41722" xr:uid="{00000000-0005-0000-0000-0000817D0000}"/>
    <cellStyle name="Normal 53 2 3 2 4 2" xfId="906" xr:uid="{00000000-0005-0000-0000-0000827D0000}"/>
    <cellStyle name="Normal 53 2 3 2 4 2 10" xfId="6819" xr:uid="{00000000-0005-0000-0000-0000837D0000}"/>
    <cellStyle name="Normal 53 2 3 2 4 2 10 2" xfId="30388" xr:uid="{00000000-0005-0000-0000-0000847D0000}"/>
    <cellStyle name="Normal 53 2 3 2 4 2 11" xfId="18595" xr:uid="{00000000-0005-0000-0000-0000857D0000}"/>
    <cellStyle name="Normal 53 2 3 2 4 2 12" xfId="24500" xr:uid="{00000000-0005-0000-0000-0000867D0000}"/>
    <cellStyle name="Normal 53 2 3 2 4 2 13" xfId="42164" xr:uid="{00000000-0005-0000-0000-0000877D0000}"/>
    <cellStyle name="Normal 53 2 3 2 4 2 2" xfId="1666" xr:uid="{00000000-0005-0000-0000-0000887D0000}"/>
    <cellStyle name="Normal 53 2 3 2 4 2 2 2" xfId="13443" xr:uid="{00000000-0005-0000-0000-0000897D0000}"/>
    <cellStyle name="Normal 53 2 3 2 4 2 2 2 2" xfId="37012" xr:uid="{00000000-0005-0000-0000-00008A7D0000}"/>
    <cellStyle name="Normal 53 2 3 2 4 2 2 3" xfId="7555" xr:uid="{00000000-0005-0000-0000-00008B7D0000}"/>
    <cellStyle name="Normal 53 2 3 2 4 2 2 3 2" xfId="31124" xr:uid="{00000000-0005-0000-0000-00008C7D0000}"/>
    <cellStyle name="Normal 53 2 3 2 4 2 2 4" xfId="19331" xr:uid="{00000000-0005-0000-0000-00008D7D0000}"/>
    <cellStyle name="Normal 53 2 3 2 4 2 2 5" xfId="25236" xr:uid="{00000000-0005-0000-0000-00008E7D0000}"/>
    <cellStyle name="Normal 53 2 3 2 4 2 3" xfId="2403" xr:uid="{00000000-0005-0000-0000-00008F7D0000}"/>
    <cellStyle name="Normal 53 2 3 2 4 2 3 2" xfId="14179" xr:uid="{00000000-0005-0000-0000-0000907D0000}"/>
    <cellStyle name="Normal 53 2 3 2 4 2 3 2 2" xfId="37748" xr:uid="{00000000-0005-0000-0000-0000917D0000}"/>
    <cellStyle name="Normal 53 2 3 2 4 2 3 3" xfId="8291" xr:uid="{00000000-0005-0000-0000-0000927D0000}"/>
    <cellStyle name="Normal 53 2 3 2 4 2 3 3 2" xfId="31860" xr:uid="{00000000-0005-0000-0000-0000937D0000}"/>
    <cellStyle name="Normal 53 2 3 2 4 2 3 4" xfId="20067" xr:uid="{00000000-0005-0000-0000-0000947D0000}"/>
    <cellStyle name="Normal 53 2 3 2 4 2 3 5" xfId="25972" xr:uid="{00000000-0005-0000-0000-0000957D0000}"/>
    <cellStyle name="Normal 53 2 3 2 4 2 4" xfId="3139" xr:uid="{00000000-0005-0000-0000-0000967D0000}"/>
    <cellStyle name="Normal 53 2 3 2 4 2 4 2" xfId="14915" xr:uid="{00000000-0005-0000-0000-0000977D0000}"/>
    <cellStyle name="Normal 53 2 3 2 4 2 4 2 2" xfId="38484" xr:uid="{00000000-0005-0000-0000-0000987D0000}"/>
    <cellStyle name="Normal 53 2 3 2 4 2 4 3" xfId="9027" xr:uid="{00000000-0005-0000-0000-0000997D0000}"/>
    <cellStyle name="Normal 53 2 3 2 4 2 4 3 2" xfId="32596" xr:uid="{00000000-0005-0000-0000-00009A7D0000}"/>
    <cellStyle name="Normal 53 2 3 2 4 2 4 4" xfId="20803" xr:uid="{00000000-0005-0000-0000-00009B7D0000}"/>
    <cellStyle name="Normal 53 2 3 2 4 2 4 5" xfId="26708" xr:uid="{00000000-0005-0000-0000-00009C7D0000}"/>
    <cellStyle name="Normal 53 2 3 2 4 2 5" xfId="3875" xr:uid="{00000000-0005-0000-0000-00009D7D0000}"/>
    <cellStyle name="Normal 53 2 3 2 4 2 5 2" xfId="15651" xr:uid="{00000000-0005-0000-0000-00009E7D0000}"/>
    <cellStyle name="Normal 53 2 3 2 4 2 5 2 2" xfId="39220" xr:uid="{00000000-0005-0000-0000-00009F7D0000}"/>
    <cellStyle name="Normal 53 2 3 2 4 2 5 3" xfId="9763" xr:uid="{00000000-0005-0000-0000-0000A07D0000}"/>
    <cellStyle name="Normal 53 2 3 2 4 2 5 3 2" xfId="33332" xr:uid="{00000000-0005-0000-0000-0000A17D0000}"/>
    <cellStyle name="Normal 53 2 3 2 4 2 5 4" xfId="21539" xr:uid="{00000000-0005-0000-0000-0000A27D0000}"/>
    <cellStyle name="Normal 53 2 3 2 4 2 5 5" xfId="27444" xr:uid="{00000000-0005-0000-0000-0000A37D0000}"/>
    <cellStyle name="Normal 53 2 3 2 4 2 6" xfId="4611" xr:uid="{00000000-0005-0000-0000-0000A47D0000}"/>
    <cellStyle name="Normal 53 2 3 2 4 2 6 2" xfId="16387" xr:uid="{00000000-0005-0000-0000-0000A57D0000}"/>
    <cellStyle name="Normal 53 2 3 2 4 2 6 2 2" xfId="39956" xr:uid="{00000000-0005-0000-0000-0000A67D0000}"/>
    <cellStyle name="Normal 53 2 3 2 4 2 6 3" xfId="10499" xr:uid="{00000000-0005-0000-0000-0000A77D0000}"/>
    <cellStyle name="Normal 53 2 3 2 4 2 6 3 2" xfId="34068" xr:uid="{00000000-0005-0000-0000-0000A87D0000}"/>
    <cellStyle name="Normal 53 2 3 2 4 2 6 4" xfId="22275" xr:uid="{00000000-0005-0000-0000-0000A97D0000}"/>
    <cellStyle name="Normal 53 2 3 2 4 2 6 5" xfId="28180" xr:uid="{00000000-0005-0000-0000-0000AA7D0000}"/>
    <cellStyle name="Normal 53 2 3 2 4 2 7" xfId="5347" xr:uid="{00000000-0005-0000-0000-0000AB7D0000}"/>
    <cellStyle name="Normal 53 2 3 2 4 2 7 2" xfId="17123" xr:uid="{00000000-0005-0000-0000-0000AC7D0000}"/>
    <cellStyle name="Normal 53 2 3 2 4 2 7 2 2" xfId="40692" xr:uid="{00000000-0005-0000-0000-0000AD7D0000}"/>
    <cellStyle name="Normal 53 2 3 2 4 2 7 3" xfId="11235" xr:uid="{00000000-0005-0000-0000-0000AE7D0000}"/>
    <cellStyle name="Normal 53 2 3 2 4 2 7 3 2" xfId="34804" xr:uid="{00000000-0005-0000-0000-0000AF7D0000}"/>
    <cellStyle name="Normal 53 2 3 2 4 2 7 4" xfId="23011" xr:uid="{00000000-0005-0000-0000-0000B07D0000}"/>
    <cellStyle name="Normal 53 2 3 2 4 2 7 5" xfId="28916" xr:uid="{00000000-0005-0000-0000-0000B17D0000}"/>
    <cellStyle name="Normal 53 2 3 2 4 2 8" xfId="6083" xr:uid="{00000000-0005-0000-0000-0000B27D0000}"/>
    <cellStyle name="Normal 53 2 3 2 4 2 8 2" xfId="17859" xr:uid="{00000000-0005-0000-0000-0000B37D0000}"/>
    <cellStyle name="Normal 53 2 3 2 4 2 8 2 2" xfId="41428" xr:uid="{00000000-0005-0000-0000-0000B47D0000}"/>
    <cellStyle name="Normal 53 2 3 2 4 2 8 3" xfId="11971" xr:uid="{00000000-0005-0000-0000-0000B57D0000}"/>
    <cellStyle name="Normal 53 2 3 2 4 2 8 3 2" xfId="35540" xr:uid="{00000000-0005-0000-0000-0000B67D0000}"/>
    <cellStyle name="Normal 53 2 3 2 4 2 8 4" xfId="23747" xr:uid="{00000000-0005-0000-0000-0000B77D0000}"/>
    <cellStyle name="Normal 53 2 3 2 4 2 8 5" xfId="29652" xr:uid="{00000000-0005-0000-0000-0000B87D0000}"/>
    <cellStyle name="Normal 53 2 3 2 4 2 9" xfId="12707" xr:uid="{00000000-0005-0000-0000-0000B97D0000}"/>
    <cellStyle name="Normal 53 2 3 2 4 2 9 2" xfId="36276" xr:uid="{00000000-0005-0000-0000-0000BA7D0000}"/>
    <cellStyle name="Normal 53 2 3 2 4 3" xfId="1223" xr:uid="{00000000-0005-0000-0000-0000BB7D0000}"/>
    <cellStyle name="Normal 53 2 3 2 4 3 2" xfId="13001" xr:uid="{00000000-0005-0000-0000-0000BC7D0000}"/>
    <cellStyle name="Normal 53 2 3 2 4 3 2 2" xfId="36570" xr:uid="{00000000-0005-0000-0000-0000BD7D0000}"/>
    <cellStyle name="Normal 53 2 3 2 4 3 3" xfId="7113" xr:uid="{00000000-0005-0000-0000-0000BE7D0000}"/>
    <cellStyle name="Normal 53 2 3 2 4 3 3 2" xfId="30682" xr:uid="{00000000-0005-0000-0000-0000BF7D0000}"/>
    <cellStyle name="Normal 53 2 3 2 4 3 4" xfId="18889" xr:uid="{00000000-0005-0000-0000-0000C07D0000}"/>
    <cellStyle name="Normal 53 2 3 2 4 3 5" xfId="24794" xr:uid="{00000000-0005-0000-0000-0000C17D0000}"/>
    <cellStyle name="Normal 53 2 3 2 4 4" xfId="1961" xr:uid="{00000000-0005-0000-0000-0000C27D0000}"/>
    <cellStyle name="Normal 53 2 3 2 4 4 2" xfId="13737" xr:uid="{00000000-0005-0000-0000-0000C37D0000}"/>
    <cellStyle name="Normal 53 2 3 2 4 4 2 2" xfId="37306" xr:uid="{00000000-0005-0000-0000-0000C47D0000}"/>
    <cellStyle name="Normal 53 2 3 2 4 4 3" xfId="7849" xr:uid="{00000000-0005-0000-0000-0000C57D0000}"/>
    <cellStyle name="Normal 53 2 3 2 4 4 3 2" xfId="31418" xr:uid="{00000000-0005-0000-0000-0000C67D0000}"/>
    <cellStyle name="Normal 53 2 3 2 4 4 4" xfId="19625" xr:uid="{00000000-0005-0000-0000-0000C77D0000}"/>
    <cellStyle name="Normal 53 2 3 2 4 4 5" xfId="25530" xr:uid="{00000000-0005-0000-0000-0000C87D0000}"/>
    <cellStyle name="Normal 53 2 3 2 4 5" xfId="2697" xr:uid="{00000000-0005-0000-0000-0000C97D0000}"/>
    <cellStyle name="Normal 53 2 3 2 4 5 2" xfId="14473" xr:uid="{00000000-0005-0000-0000-0000CA7D0000}"/>
    <cellStyle name="Normal 53 2 3 2 4 5 2 2" xfId="38042" xr:uid="{00000000-0005-0000-0000-0000CB7D0000}"/>
    <cellStyle name="Normal 53 2 3 2 4 5 3" xfId="8585" xr:uid="{00000000-0005-0000-0000-0000CC7D0000}"/>
    <cellStyle name="Normal 53 2 3 2 4 5 3 2" xfId="32154" xr:uid="{00000000-0005-0000-0000-0000CD7D0000}"/>
    <cellStyle name="Normal 53 2 3 2 4 5 4" xfId="20361" xr:uid="{00000000-0005-0000-0000-0000CE7D0000}"/>
    <cellStyle name="Normal 53 2 3 2 4 5 5" xfId="26266" xr:uid="{00000000-0005-0000-0000-0000CF7D0000}"/>
    <cellStyle name="Normal 53 2 3 2 4 6" xfId="3433" xr:uid="{00000000-0005-0000-0000-0000D07D0000}"/>
    <cellStyle name="Normal 53 2 3 2 4 6 2" xfId="15209" xr:uid="{00000000-0005-0000-0000-0000D17D0000}"/>
    <cellStyle name="Normal 53 2 3 2 4 6 2 2" xfId="38778" xr:uid="{00000000-0005-0000-0000-0000D27D0000}"/>
    <cellStyle name="Normal 53 2 3 2 4 6 3" xfId="9321" xr:uid="{00000000-0005-0000-0000-0000D37D0000}"/>
    <cellStyle name="Normal 53 2 3 2 4 6 3 2" xfId="32890" xr:uid="{00000000-0005-0000-0000-0000D47D0000}"/>
    <cellStyle name="Normal 53 2 3 2 4 6 4" xfId="21097" xr:uid="{00000000-0005-0000-0000-0000D57D0000}"/>
    <cellStyle name="Normal 53 2 3 2 4 6 5" xfId="27002" xr:uid="{00000000-0005-0000-0000-0000D67D0000}"/>
    <cellStyle name="Normal 53 2 3 2 4 7" xfId="4169" xr:uid="{00000000-0005-0000-0000-0000D77D0000}"/>
    <cellStyle name="Normal 53 2 3 2 4 7 2" xfId="15945" xr:uid="{00000000-0005-0000-0000-0000D87D0000}"/>
    <cellStyle name="Normal 53 2 3 2 4 7 2 2" xfId="39514" xr:uid="{00000000-0005-0000-0000-0000D97D0000}"/>
    <cellStyle name="Normal 53 2 3 2 4 7 3" xfId="10057" xr:uid="{00000000-0005-0000-0000-0000DA7D0000}"/>
    <cellStyle name="Normal 53 2 3 2 4 7 3 2" xfId="33626" xr:uid="{00000000-0005-0000-0000-0000DB7D0000}"/>
    <cellStyle name="Normal 53 2 3 2 4 7 4" xfId="21833" xr:uid="{00000000-0005-0000-0000-0000DC7D0000}"/>
    <cellStyle name="Normal 53 2 3 2 4 7 5" xfId="27738" xr:uid="{00000000-0005-0000-0000-0000DD7D0000}"/>
    <cellStyle name="Normal 53 2 3 2 4 8" xfId="4905" xr:uid="{00000000-0005-0000-0000-0000DE7D0000}"/>
    <cellStyle name="Normal 53 2 3 2 4 8 2" xfId="16681" xr:uid="{00000000-0005-0000-0000-0000DF7D0000}"/>
    <cellStyle name="Normal 53 2 3 2 4 8 2 2" xfId="40250" xr:uid="{00000000-0005-0000-0000-0000E07D0000}"/>
    <cellStyle name="Normal 53 2 3 2 4 8 3" xfId="10793" xr:uid="{00000000-0005-0000-0000-0000E17D0000}"/>
    <cellStyle name="Normal 53 2 3 2 4 8 3 2" xfId="34362" xr:uid="{00000000-0005-0000-0000-0000E27D0000}"/>
    <cellStyle name="Normal 53 2 3 2 4 8 4" xfId="22569" xr:uid="{00000000-0005-0000-0000-0000E37D0000}"/>
    <cellStyle name="Normal 53 2 3 2 4 8 5" xfId="28474" xr:uid="{00000000-0005-0000-0000-0000E47D0000}"/>
    <cellStyle name="Normal 53 2 3 2 4 9" xfId="5641" xr:uid="{00000000-0005-0000-0000-0000E57D0000}"/>
    <cellStyle name="Normal 53 2 3 2 4 9 2" xfId="17417" xr:uid="{00000000-0005-0000-0000-0000E67D0000}"/>
    <cellStyle name="Normal 53 2 3 2 4 9 2 2" xfId="40986" xr:uid="{00000000-0005-0000-0000-0000E77D0000}"/>
    <cellStyle name="Normal 53 2 3 2 4 9 3" xfId="11529" xr:uid="{00000000-0005-0000-0000-0000E87D0000}"/>
    <cellStyle name="Normal 53 2 3 2 4 9 3 2" xfId="35098" xr:uid="{00000000-0005-0000-0000-0000E97D0000}"/>
    <cellStyle name="Normal 53 2 3 2 4 9 4" xfId="23305" xr:uid="{00000000-0005-0000-0000-0000EA7D0000}"/>
    <cellStyle name="Normal 53 2 3 2 4 9 5" xfId="29210" xr:uid="{00000000-0005-0000-0000-0000EB7D0000}"/>
    <cellStyle name="Normal 53 2 3 2 5" xfId="685" xr:uid="{00000000-0005-0000-0000-0000EC7D0000}"/>
    <cellStyle name="Normal 53 2 3 2 5 10" xfId="6599" xr:uid="{00000000-0005-0000-0000-0000ED7D0000}"/>
    <cellStyle name="Normal 53 2 3 2 5 10 2" xfId="30168" xr:uid="{00000000-0005-0000-0000-0000EE7D0000}"/>
    <cellStyle name="Normal 53 2 3 2 5 11" xfId="18375" xr:uid="{00000000-0005-0000-0000-0000EF7D0000}"/>
    <cellStyle name="Normal 53 2 3 2 5 12" xfId="24280" xr:uid="{00000000-0005-0000-0000-0000F07D0000}"/>
    <cellStyle name="Normal 53 2 3 2 5 13" xfId="41944" xr:uid="{00000000-0005-0000-0000-0000F17D0000}"/>
    <cellStyle name="Normal 53 2 3 2 5 2" xfId="1446" xr:uid="{00000000-0005-0000-0000-0000F27D0000}"/>
    <cellStyle name="Normal 53 2 3 2 5 2 2" xfId="13223" xr:uid="{00000000-0005-0000-0000-0000F37D0000}"/>
    <cellStyle name="Normal 53 2 3 2 5 2 2 2" xfId="36792" xr:uid="{00000000-0005-0000-0000-0000F47D0000}"/>
    <cellStyle name="Normal 53 2 3 2 5 2 3" xfId="7335" xr:uid="{00000000-0005-0000-0000-0000F57D0000}"/>
    <cellStyle name="Normal 53 2 3 2 5 2 3 2" xfId="30904" xr:uid="{00000000-0005-0000-0000-0000F67D0000}"/>
    <cellStyle name="Normal 53 2 3 2 5 2 4" xfId="19111" xr:uid="{00000000-0005-0000-0000-0000F77D0000}"/>
    <cellStyle name="Normal 53 2 3 2 5 2 5" xfId="25016" xr:uid="{00000000-0005-0000-0000-0000F87D0000}"/>
    <cellStyle name="Normal 53 2 3 2 5 3" xfId="2183" xr:uid="{00000000-0005-0000-0000-0000F97D0000}"/>
    <cellStyle name="Normal 53 2 3 2 5 3 2" xfId="13959" xr:uid="{00000000-0005-0000-0000-0000FA7D0000}"/>
    <cellStyle name="Normal 53 2 3 2 5 3 2 2" xfId="37528" xr:uid="{00000000-0005-0000-0000-0000FB7D0000}"/>
    <cellStyle name="Normal 53 2 3 2 5 3 3" xfId="8071" xr:uid="{00000000-0005-0000-0000-0000FC7D0000}"/>
    <cellStyle name="Normal 53 2 3 2 5 3 3 2" xfId="31640" xr:uid="{00000000-0005-0000-0000-0000FD7D0000}"/>
    <cellStyle name="Normal 53 2 3 2 5 3 4" xfId="19847" xr:uid="{00000000-0005-0000-0000-0000FE7D0000}"/>
    <cellStyle name="Normal 53 2 3 2 5 3 5" xfId="25752" xr:uid="{00000000-0005-0000-0000-0000FF7D0000}"/>
    <cellStyle name="Normal 53 2 3 2 5 4" xfId="2919" xr:uid="{00000000-0005-0000-0000-0000007E0000}"/>
    <cellStyle name="Normal 53 2 3 2 5 4 2" xfId="14695" xr:uid="{00000000-0005-0000-0000-0000017E0000}"/>
    <cellStyle name="Normal 53 2 3 2 5 4 2 2" xfId="38264" xr:uid="{00000000-0005-0000-0000-0000027E0000}"/>
    <cellStyle name="Normal 53 2 3 2 5 4 3" xfId="8807" xr:uid="{00000000-0005-0000-0000-0000037E0000}"/>
    <cellStyle name="Normal 53 2 3 2 5 4 3 2" xfId="32376" xr:uid="{00000000-0005-0000-0000-0000047E0000}"/>
    <cellStyle name="Normal 53 2 3 2 5 4 4" xfId="20583" xr:uid="{00000000-0005-0000-0000-0000057E0000}"/>
    <cellStyle name="Normal 53 2 3 2 5 4 5" xfId="26488" xr:uid="{00000000-0005-0000-0000-0000067E0000}"/>
    <cellStyle name="Normal 53 2 3 2 5 5" xfId="3655" xr:uid="{00000000-0005-0000-0000-0000077E0000}"/>
    <cellStyle name="Normal 53 2 3 2 5 5 2" xfId="15431" xr:uid="{00000000-0005-0000-0000-0000087E0000}"/>
    <cellStyle name="Normal 53 2 3 2 5 5 2 2" xfId="39000" xr:uid="{00000000-0005-0000-0000-0000097E0000}"/>
    <cellStyle name="Normal 53 2 3 2 5 5 3" xfId="9543" xr:uid="{00000000-0005-0000-0000-00000A7E0000}"/>
    <cellStyle name="Normal 53 2 3 2 5 5 3 2" xfId="33112" xr:uid="{00000000-0005-0000-0000-00000B7E0000}"/>
    <cellStyle name="Normal 53 2 3 2 5 5 4" xfId="21319" xr:uid="{00000000-0005-0000-0000-00000C7E0000}"/>
    <cellStyle name="Normal 53 2 3 2 5 5 5" xfId="27224" xr:uid="{00000000-0005-0000-0000-00000D7E0000}"/>
    <cellStyle name="Normal 53 2 3 2 5 6" xfId="4391" xr:uid="{00000000-0005-0000-0000-00000E7E0000}"/>
    <cellStyle name="Normal 53 2 3 2 5 6 2" xfId="16167" xr:uid="{00000000-0005-0000-0000-00000F7E0000}"/>
    <cellStyle name="Normal 53 2 3 2 5 6 2 2" xfId="39736" xr:uid="{00000000-0005-0000-0000-0000107E0000}"/>
    <cellStyle name="Normal 53 2 3 2 5 6 3" xfId="10279" xr:uid="{00000000-0005-0000-0000-0000117E0000}"/>
    <cellStyle name="Normal 53 2 3 2 5 6 3 2" xfId="33848" xr:uid="{00000000-0005-0000-0000-0000127E0000}"/>
    <cellStyle name="Normal 53 2 3 2 5 6 4" xfId="22055" xr:uid="{00000000-0005-0000-0000-0000137E0000}"/>
    <cellStyle name="Normal 53 2 3 2 5 6 5" xfId="27960" xr:uid="{00000000-0005-0000-0000-0000147E0000}"/>
    <cellStyle name="Normal 53 2 3 2 5 7" xfId="5127" xr:uid="{00000000-0005-0000-0000-0000157E0000}"/>
    <cellStyle name="Normal 53 2 3 2 5 7 2" xfId="16903" xr:uid="{00000000-0005-0000-0000-0000167E0000}"/>
    <cellStyle name="Normal 53 2 3 2 5 7 2 2" xfId="40472" xr:uid="{00000000-0005-0000-0000-0000177E0000}"/>
    <cellStyle name="Normal 53 2 3 2 5 7 3" xfId="11015" xr:uid="{00000000-0005-0000-0000-0000187E0000}"/>
    <cellStyle name="Normal 53 2 3 2 5 7 3 2" xfId="34584" xr:uid="{00000000-0005-0000-0000-0000197E0000}"/>
    <cellStyle name="Normal 53 2 3 2 5 7 4" xfId="22791" xr:uid="{00000000-0005-0000-0000-00001A7E0000}"/>
    <cellStyle name="Normal 53 2 3 2 5 7 5" xfId="28696" xr:uid="{00000000-0005-0000-0000-00001B7E0000}"/>
    <cellStyle name="Normal 53 2 3 2 5 8" xfId="5863" xr:uid="{00000000-0005-0000-0000-00001C7E0000}"/>
    <cellStyle name="Normal 53 2 3 2 5 8 2" xfId="17639" xr:uid="{00000000-0005-0000-0000-00001D7E0000}"/>
    <cellStyle name="Normal 53 2 3 2 5 8 2 2" xfId="41208" xr:uid="{00000000-0005-0000-0000-00001E7E0000}"/>
    <cellStyle name="Normal 53 2 3 2 5 8 3" xfId="11751" xr:uid="{00000000-0005-0000-0000-00001F7E0000}"/>
    <cellStyle name="Normal 53 2 3 2 5 8 3 2" xfId="35320" xr:uid="{00000000-0005-0000-0000-0000207E0000}"/>
    <cellStyle name="Normal 53 2 3 2 5 8 4" xfId="23527" xr:uid="{00000000-0005-0000-0000-0000217E0000}"/>
    <cellStyle name="Normal 53 2 3 2 5 8 5" xfId="29432" xr:uid="{00000000-0005-0000-0000-0000227E0000}"/>
    <cellStyle name="Normal 53 2 3 2 5 9" xfId="12487" xr:uid="{00000000-0005-0000-0000-0000237E0000}"/>
    <cellStyle name="Normal 53 2 3 2 5 9 2" xfId="36056" xr:uid="{00000000-0005-0000-0000-0000247E0000}"/>
    <cellStyle name="Normal 53 2 3 2 6" xfId="612" xr:uid="{00000000-0005-0000-0000-0000257E0000}"/>
    <cellStyle name="Normal 53 2 3 2 6 10" xfId="6526" xr:uid="{00000000-0005-0000-0000-0000267E0000}"/>
    <cellStyle name="Normal 53 2 3 2 6 10 2" xfId="30095" xr:uid="{00000000-0005-0000-0000-0000277E0000}"/>
    <cellStyle name="Normal 53 2 3 2 6 11" xfId="18302" xr:uid="{00000000-0005-0000-0000-0000287E0000}"/>
    <cellStyle name="Normal 53 2 3 2 6 12" xfId="24207" xr:uid="{00000000-0005-0000-0000-0000297E0000}"/>
    <cellStyle name="Normal 53 2 3 2 6 13" xfId="41871" xr:uid="{00000000-0005-0000-0000-00002A7E0000}"/>
    <cellStyle name="Normal 53 2 3 2 6 2" xfId="1373" xr:uid="{00000000-0005-0000-0000-00002B7E0000}"/>
    <cellStyle name="Normal 53 2 3 2 6 2 2" xfId="13150" xr:uid="{00000000-0005-0000-0000-00002C7E0000}"/>
    <cellStyle name="Normal 53 2 3 2 6 2 2 2" xfId="36719" xr:uid="{00000000-0005-0000-0000-00002D7E0000}"/>
    <cellStyle name="Normal 53 2 3 2 6 2 3" xfId="7262" xr:uid="{00000000-0005-0000-0000-00002E7E0000}"/>
    <cellStyle name="Normal 53 2 3 2 6 2 3 2" xfId="30831" xr:uid="{00000000-0005-0000-0000-00002F7E0000}"/>
    <cellStyle name="Normal 53 2 3 2 6 2 4" xfId="19038" xr:uid="{00000000-0005-0000-0000-0000307E0000}"/>
    <cellStyle name="Normal 53 2 3 2 6 2 5" xfId="24943" xr:uid="{00000000-0005-0000-0000-0000317E0000}"/>
    <cellStyle name="Normal 53 2 3 2 6 3" xfId="2110" xr:uid="{00000000-0005-0000-0000-0000327E0000}"/>
    <cellStyle name="Normal 53 2 3 2 6 3 2" xfId="13886" xr:uid="{00000000-0005-0000-0000-0000337E0000}"/>
    <cellStyle name="Normal 53 2 3 2 6 3 2 2" xfId="37455" xr:uid="{00000000-0005-0000-0000-0000347E0000}"/>
    <cellStyle name="Normal 53 2 3 2 6 3 3" xfId="7998" xr:uid="{00000000-0005-0000-0000-0000357E0000}"/>
    <cellStyle name="Normal 53 2 3 2 6 3 3 2" xfId="31567" xr:uid="{00000000-0005-0000-0000-0000367E0000}"/>
    <cellStyle name="Normal 53 2 3 2 6 3 4" xfId="19774" xr:uid="{00000000-0005-0000-0000-0000377E0000}"/>
    <cellStyle name="Normal 53 2 3 2 6 3 5" xfId="25679" xr:uid="{00000000-0005-0000-0000-0000387E0000}"/>
    <cellStyle name="Normal 53 2 3 2 6 4" xfId="2846" xr:uid="{00000000-0005-0000-0000-0000397E0000}"/>
    <cellStyle name="Normal 53 2 3 2 6 4 2" xfId="14622" xr:uid="{00000000-0005-0000-0000-00003A7E0000}"/>
    <cellStyle name="Normal 53 2 3 2 6 4 2 2" xfId="38191" xr:uid="{00000000-0005-0000-0000-00003B7E0000}"/>
    <cellStyle name="Normal 53 2 3 2 6 4 3" xfId="8734" xr:uid="{00000000-0005-0000-0000-00003C7E0000}"/>
    <cellStyle name="Normal 53 2 3 2 6 4 3 2" xfId="32303" xr:uid="{00000000-0005-0000-0000-00003D7E0000}"/>
    <cellStyle name="Normal 53 2 3 2 6 4 4" xfId="20510" xr:uid="{00000000-0005-0000-0000-00003E7E0000}"/>
    <cellStyle name="Normal 53 2 3 2 6 4 5" xfId="26415" xr:uid="{00000000-0005-0000-0000-00003F7E0000}"/>
    <cellStyle name="Normal 53 2 3 2 6 5" xfId="3582" xr:uid="{00000000-0005-0000-0000-0000407E0000}"/>
    <cellStyle name="Normal 53 2 3 2 6 5 2" xfId="15358" xr:uid="{00000000-0005-0000-0000-0000417E0000}"/>
    <cellStyle name="Normal 53 2 3 2 6 5 2 2" xfId="38927" xr:uid="{00000000-0005-0000-0000-0000427E0000}"/>
    <cellStyle name="Normal 53 2 3 2 6 5 3" xfId="9470" xr:uid="{00000000-0005-0000-0000-0000437E0000}"/>
    <cellStyle name="Normal 53 2 3 2 6 5 3 2" xfId="33039" xr:uid="{00000000-0005-0000-0000-0000447E0000}"/>
    <cellStyle name="Normal 53 2 3 2 6 5 4" xfId="21246" xr:uid="{00000000-0005-0000-0000-0000457E0000}"/>
    <cellStyle name="Normal 53 2 3 2 6 5 5" xfId="27151" xr:uid="{00000000-0005-0000-0000-0000467E0000}"/>
    <cellStyle name="Normal 53 2 3 2 6 6" xfId="4318" xr:uid="{00000000-0005-0000-0000-0000477E0000}"/>
    <cellStyle name="Normal 53 2 3 2 6 6 2" xfId="16094" xr:uid="{00000000-0005-0000-0000-0000487E0000}"/>
    <cellStyle name="Normal 53 2 3 2 6 6 2 2" xfId="39663" xr:uid="{00000000-0005-0000-0000-0000497E0000}"/>
    <cellStyle name="Normal 53 2 3 2 6 6 3" xfId="10206" xr:uid="{00000000-0005-0000-0000-00004A7E0000}"/>
    <cellStyle name="Normal 53 2 3 2 6 6 3 2" xfId="33775" xr:uid="{00000000-0005-0000-0000-00004B7E0000}"/>
    <cellStyle name="Normal 53 2 3 2 6 6 4" xfId="21982" xr:uid="{00000000-0005-0000-0000-00004C7E0000}"/>
    <cellStyle name="Normal 53 2 3 2 6 6 5" xfId="27887" xr:uid="{00000000-0005-0000-0000-00004D7E0000}"/>
    <cellStyle name="Normal 53 2 3 2 6 7" xfId="5054" xr:uid="{00000000-0005-0000-0000-00004E7E0000}"/>
    <cellStyle name="Normal 53 2 3 2 6 7 2" xfId="16830" xr:uid="{00000000-0005-0000-0000-00004F7E0000}"/>
    <cellStyle name="Normal 53 2 3 2 6 7 2 2" xfId="40399" xr:uid="{00000000-0005-0000-0000-0000507E0000}"/>
    <cellStyle name="Normal 53 2 3 2 6 7 3" xfId="10942" xr:uid="{00000000-0005-0000-0000-0000517E0000}"/>
    <cellStyle name="Normal 53 2 3 2 6 7 3 2" xfId="34511" xr:uid="{00000000-0005-0000-0000-0000527E0000}"/>
    <cellStyle name="Normal 53 2 3 2 6 7 4" xfId="22718" xr:uid="{00000000-0005-0000-0000-0000537E0000}"/>
    <cellStyle name="Normal 53 2 3 2 6 7 5" xfId="28623" xr:uid="{00000000-0005-0000-0000-0000547E0000}"/>
    <cellStyle name="Normal 53 2 3 2 6 8" xfId="5790" xr:uid="{00000000-0005-0000-0000-0000557E0000}"/>
    <cellStyle name="Normal 53 2 3 2 6 8 2" xfId="17566" xr:uid="{00000000-0005-0000-0000-0000567E0000}"/>
    <cellStyle name="Normal 53 2 3 2 6 8 2 2" xfId="41135" xr:uid="{00000000-0005-0000-0000-0000577E0000}"/>
    <cellStyle name="Normal 53 2 3 2 6 8 3" xfId="11678" xr:uid="{00000000-0005-0000-0000-0000587E0000}"/>
    <cellStyle name="Normal 53 2 3 2 6 8 3 2" xfId="35247" xr:uid="{00000000-0005-0000-0000-0000597E0000}"/>
    <cellStyle name="Normal 53 2 3 2 6 8 4" xfId="23454" xr:uid="{00000000-0005-0000-0000-00005A7E0000}"/>
    <cellStyle name="Normal 53 2 3 2 6 8 5" xfId="29359" xr:uid="{00000000-0005-0000-0000-00005B7E0000}"/>
    <cellStyle name="Normal 53 2 3 2 6 9" xfId="12414" xr:uid="{00000000-0005-0000-0000-00005C7E0000}"/>
    <cellStyle name="Normal 53 2 3 2 6 9 2" xfId="35983" xr:uid="{00000000-0005-0000-0000-00005D7E0000}"/>
    <cellStyle name="Normal 53 2 3 2 7" xfId="1002" xr:uid="{00000000-0005-0000-0000-00005E7E0000}"/>
    <cellStyle name="Normal 53 2 3 2 7 2" xfId="12781" xr:uid="{00000000-0005-0000-0000-00005F7E0000}"/>
    <cellStyle name="Normal 53 2 3 2 7 2 2" xfId="36350" xr:uid="{00000000-0005-0000-0000-0000607E0000}"/>
    <cellStyle name="Normal 53 2 3 2 7 3" xfId="6893" xr:uid="{00000000-0005-0000-0000-0000617E0000}"/>
    <cellStyle name="Normal 53 2 3 2 7 3 2" xfId="30462" xr:uid="{00000000-0005-0000-0000-0000627E0000}"/>
    <cellStyle name="Normal 53 2 3 2 7 4" xfId="18669" xr:uid="{00000000-0005-0000-0000-0000637E0000}"/>
    <cellStyle name="Normal 53 2 3 2 7 5" xfId="24574" xr:uid="{00000000-0005-0000-0000-0000647E0000}"/>
    <cellStyle name="Normal 53 2 3 2 8" xfId="1741" xr:uid="{00000000-0005-0000-0000-0000657E0000}"/>
    <cellStyle name="Normal 53 2 3 2 8 2" xfId="13517" xr:uid="{00000000-0005-0000-0000-0000667E0000}"/>
    <cellStyle name="Normal 53 2 3 2 8 2 2" xfId="37086" xr:uid="{00000000-0005-0000-0000-0000677E0000}"/>
    <cellStyle name="Normal 53 2 3 2 8 3" xfId="7629" xr:uid="{00000000-0005-0000-0000-0000687E0000}"/>
    <cellStyle name="Normal 53 2 3 2 8 3 2" xfId="31198" xr:uid="{00000000-0005-0000-0000-0000697E0000}"/>
    <cellStyle name="Normal 53 2 3 2 8 4" xfId="19405" xr:uid="{00000000-0005-0000-0000-00006A7E0000}"/>
    <cellStyle name="Normal 53 2 3 2 8 5" xfId="25310" xr:uid="{00000000-0005-0000-0000-00006B7E0000}"/>
    <cellStyle name="Normal 53 2 3 2 9" xfId="2477" xr:uid="{00000000-0005-0000-0000-00006C7E0000}"/>
    <cellStyle name="Normal 53 2 3 2 9 2" xfId="14253" xr:uid="{00000000-0005-0000-0000-00006D7E0000}"/>
    <cellStyle name="Normal 53 2 3 2 9 2 2" xfId="37822" xr:uid="{00000000-0005-0000-0000-00006E7E0000}"/>
    <cellStyle name="Normal 53 2 3 2 9 3" xfId="8365" xr:uid="{00000000-0005-0000-0000-00006F7E0000}"/>
    <cellStyle name="Normal 53 2 3 2 9 3 2" xfId="31934" xr:uid="{00000000-0005-0000-0000-0000707E0000}"/>
    <cellStyle name="Normal 53 2 3 2 9 4" xfId="20141" xr:uid="{00000000-0005-0000-0000-0000717E0000}"/>
    <cellStyle name="Normal 53 2 3 2 9 5" xfId="26046" xr:uid="{00000000-0005-0000-0000-0000727E0000}"/>
    <cellStyle name="Normal 53 2 3 3" xfId="301" xr:uid="{00000000-0005-0000-0000-0000737E0000}"/>
    <cellStyle name="Normal 53 2 3 3 10" xfId="4757" xr:uid="{00000000-0005-0000-0000-0000747E0000}"/>
    <cellStyle name="Normal 53 2 3 3 10 2" xfId="16533" xr:uid="{00000000-0005-0000-0000-0000757E0000}"/>
    <cellStyle name="Normal 53 2 3 3 10 2 2" xfId="40102" xr:uid="{00000000-0005-0000-0000-0000767E0000}"/>
    <cellStyle name="Normal 53 2 3 3 10 3" xfId="10645" xr:uid="{00000000-0005-0000-0000-0000777E0000}"/>
    <cellStyle name="Normal 53 2 3 3 10 3 2" xfId="34214" xr:uid="{00000000-0005-0000-0000-0000787E0000}"/>
    <cellStyle name="Normal 53 2 3 3 10 4" xfId="22421" xr:uid="{00000000-0005-0000-0000-0000797E0000}"/>
    <cellStyle name="Normal 53 2 3 3 10 5" xfId="28326" xr:uid="{00000000-0005-0000-0000-00007A7E0000}"/>
    <cellStyle name="Normal 53 2 3 3 11" xfId="5493" xr:uid="{00000000-0005-0000-0000-00007B7E0000}"/>
    <cellStyle name="Normal 53 2 3 3 11 2" xfId="17269" xr:uid="{00000000-0005-0000-0000-00007C7E0000}"/>
    <cellStyle name="Normal 53 2 3 3 11 2 2" xfId="40838" xr:uid="{00000000-0005-0000-0000-00007D7E0000}"/>
    <cellStyle name="Normal 53 2 3 3 11 3" xfId="11381" xr:uid="{00000000-0005-0000-0000-00007E7E0000}"/>
    <cellStyle name="Normal 53 2 3 3 11 3 2" xfId="34950" xr:uid="{00000000-0005-0000-0000-00007F7E0000}"/>
    <cellStyle name="Normal 53 2 3 3 11 4" xfId="23157" xr:uid="{00000000-0005-0000-0000-0000807E0000}"/>
    <cellStyle name="Normal 53 2 3 3 11 5" xfId="29062" xr:uid="{00000000-0005-0000-0000-0000817E0000}"/>
    <cellStyle name="Normal 53 2 3 3 12" xfId="12117" xr:uid="{00000000-0005-0000-0000-0000827E0000}"/>
    <cellStyle name="Normal 53 2 3 3 12 2" xfId="35686" xr:uid="{00000000-0005-0000-0000-0000837E0000}"/>
    <cellStyle name="Normal 53 2 3 3 13" xfId="6229" xr:uid="{00000000-0005-0000-0000-0000847E0000}"/>
    <cellStyle name="Normal 53 2 3 3 13 2" xfId="29798" xr:uid="{00000000-0005-0000-0000-0000857E0000}"/>
    <cellStyle name="Normal 53 2 3 3 14" xfId="18005" xr:uid="{00000000-0005-0000-0000-0000867E0000}"/>
    <cellStyle name="Normal 53 2 3 3 15" xfId="23910" xr:uid="{00000000-0005-0000-0000-0000877E0000}"/>
    <cellStyle name="Normal 53 2 3 3 16" xfId="41574" xr:uid="{00000000-0005-0000-0000-0000887E0000}"/>
    <cellStyle name="Normal 53 2 3 3 2" xfId="464" xr:uid="{00000000-0005-0000-0000-0000897E0000}"/>
    <cellStyle name="Normal 53 2 3 3 2 10" xfId="12268" xr:uid="{00000000-0005-0000-0000-00008A7E0000}"/>
    <cellStyle name="Normal 53 2 3 3 2 10 2" xfId="35837" xr:uid="{00000000-0005-0000-0000-00008B7E0000}"/>
    <cellStyle name="Normal 53 2 3 3 2 11" xfId="6380" xr:uid="{00000000-0005-0000-0000-00008C7E0000}"/>
    <cellStyle name="Normal 53 2 3 3 2 11 2" xfId="29949" xr:uid="{00000000-0005-0000-0000-00008D7E0000}"/>
    <cellStyle name="Normal 53 2 3 3 2 12" xfId="18156" xr:uid="{00000000-0005-0000-0000-00008E7E0000}"/>
    <cellStyle name="Normal 53 2 3 3 2 13" xfId="24061" xr:uid="{00000000-0005-0000-0000-00008F7E0000}"/>
    <cellStyle name="Normal 53 2 3 3 2 14" xfId="41725" xr:uid="{00000000-0005-0000-0000-0000907E0000}"/>
    <cellStyle name="Normal 53 2 3 3 2 2" xfId="909" xr:uid="{00000000-0005-0000-0000-0000917E0000}"/>
    <cellStyle name="Normal 53 2 3 3 2 2 10" xfId="6822" xr:uid="{00000000-0005-0000-0000-0000927E0000}"/>
    <cellStyle name="Normal 53 2 3 3 2 2 10 2" xfId="30391" xr:uid="{00000000-0005-0000-0000-0000937E0000}"/>
    <cellStyle name="Normal 53 2 3 3 2 2 11" xfId="18598" xr:uid="{00000000-0005-0000-0000-0000947E0000}"/>
    <cellStyle name="Normal 53 2 3 3 2 2 12" xfId="24503" xr:uid="{00000000-0005-0000-0000-0000957E0000}"/>
    <cellStyle name="Normal 53 2 3 3 2 2 13" xfId="42167" xr:uid="{00000000-0005-0000-0000-0000967E0000}"/>
    <cellStyle name="Normal 53 2 3 3 2 2 2" xfId="1669" xr:uid="{00000000-0005-0000-0000-0000977E0000}"/>
    <cellStyle name="Normal 53 2 3 3 2 2 2 2" xfId="13446" xr:uid="{00000000-0005-0000-0000-0000987E0000}"/>
    <cellStyle name="Normal 53 2 3 3 2 2 2 2 2" xfId="37015" xr:uid="{00000000-0005-0000-0000-0000997E0000}"/>
    <cellStyle name="Normal 53 2 3 3 2 2 2 3" xfId="7558" xr:uid="{00000000-0005-0000-0000-00009A7E0000}"/>
    <cellStyle name="Normal 53 2 3 3 2 2 2 3 2" xfId="31127" xr:uid="{00000000-0005-0000-0000-00009B7E0000}"/>
    <cellStyle name="Normal 53 2 3 3 2 2 2 4" xfId="19334" xr:uid="{00000000-0005-0000-0000-00009C7E0000}"/>
    <cellStyle name="Normal 53 2 3 3 2 2 2 5" xfId="25239" xr:uid="{00000000-0005-0000-0000-00009D7E0000}"/>
    <cellStyle name="Normal 53 2 3 3 2 2 3" xfId="2406" xr:uid="{00000000-0005-0000-0000-00009E7E0000}"/>
    <cellStyle name="Normal 53 2 3 3 2 2 3 2" xfId="14182" xr:uid="{00000000-0005-0000-0000-00009F7E0000}"/>
    <cellStyle name="Normal 53 2 3 3 2 2 3 2 2" xfId="37751" xr:uid="{00000000-0005-0000-0000-0000A07E0000}"/>
    <cellStyle name="Normal 53 2 3 3 2 2 3 3" xfId="8294" xr:uid="{00000000-0005-0000-0000-0000A17E0000}"/>
    <cellStyle name="Normal 53 2 3 3 2 2 3 3 2" xfId="31863" xr:uid="{00000000-0005-0000-0000-0000A27E0000}"/>
    <cellStyle name="Normal 53 2 3 3 2 2 3 4" xfId="20070" xr:uid="{00000000-0005-0000-0000-0000A37E0000}"/>
    <cellStyle name="Normal 53 2 3 3 2 2 3 5" xfId="25975" xr:uid="{00000000-0005-0000-0000-0000A47E0000}"/>
    <cellStyle name="Normal 53 2 3 3 2 2 4" xfId="3142" xr:uid="{00000000-0005-0000-0000-0000A57E0000}"/>
    <cellStyle name="Normal 53 2 3 3 2 2 4 2" xfId="14918" xr:uid="{00000000-0005-0000-0000-0000A67E0000}"/>
    <cellStyle name="Normal 53 2 3 3 2 2 4 2 2" xfId="38487" xr:uid="{00000000-0005-0000-0000-0000A77E0000}"/>
    <cellStyle name="Normal 53 2 3 3 2 2 4 3" xfId="9030" xr:uid="{00000000-0005-0000-0000-0000A87E0000}"/>
    <cellStyle name="Normal 53 2 3 3 2 2 4 3 2" xfId="32599" xr:uid="{00000000-0005-0000-0000-0000A97E0000}"/>
    <cellStyle name="Normal 53 2 3 3 2 2 4 4" xfId="20806" xr:uid="{00000000-0005-0000-0000-0000AA7E0000}"/>
    <cellStyle name="Normal 53 2 3 3 2 2 4 5" xfId="26711" xr:uid="{00000000-0005-0000-0000-0000AB7E0000}"/>
    <cellStyle name="Normal 53 2 3 3 2 2 5" xfId="3878" xr:uid="{00000000-0005-0000-0000-0000AC7E0000}"/>
    <cellStyle name="Normal 53 2 3 3 2 2 5 2" xfId="15654" xr:uid="{00000000-0005-0000-0000-0000AD7E0000}"/>
    <cellStyle name="Normal 53 2 3 3 2 2 5 2 2" xfId="39223" xr:uid="{00000000-0005-0000-0000-0000AE7E0000}"/>
    <cellStyle name="Normal 53 2 3 3 2 2 5 3" xfId="9766" xr:uid="{00000000-0005-0000-0000-0000AF7E0000}"/>
    <cellStyle name="Normal 53 2 3 3 2 2 5 3 2" xfId="33335" xr:uid="{00000000-0005-0000-0000-0000B07E0000}"/>
    <cellStyle name="Normal 53 2 3 3 2 2 5 4" xfId="21542" xr:uid="{00000000-0005-0000-0000-0000B17E0000}"/>
    <cellStyle name="Normal 53 2 3 3 2 2 5 5" xfId="27447" xr:uid="{00000000-0005-0000-0000-0000B27E0000}"/>
    <cellStyle name="Normal 53 2 3 3 2 2 6" xfId="4614" xr:uid="{00000000-0005-0000-0000-0000B37E0000}"/>
    <cellStyle name="Normal 53 2 3 3 2 2 6 2" xfId="16390" xr:uid="{00000000-0005-0000-0000-0000B47E0000}"/>
    <cellStyle name="Normal 53 2 3 3 2 2 6 2 2" xfId="39959" xr:uid="{00000000-0005-0000-0000-0000B57E0000}"/>
    <cellStyle name="Normal 53 2 3 3 2 2 6 3" xfId="10502" xr:uid="{00000000-0005-0000-0000-0000B67E0000}"/>
    <cellStyle name="Normal 53 2 3 3 2 2 6 3 2" xfId="34071" xr:uid="{00000000-0005-0000-0000-0000B77E0000}"/>
    <cellStyle name="Normal 53 2 3 3 2 2 6 4" xfId="22278" xr:uid="{00000000-0005-0000-0000-0000B87E0000}"/>
    <cellStyle name="Normal 53 2 3 3 2 2 6 5" xfId="28183" xr:uid="{00000000-0005-0000-0000-0000B97E0000}"/>
    <cellStyle name="Normal 53 2 3 3 2 2 7" xfId="5350" xr:uid="{00000000-0005-0000-0000-0000BA7E0000}"/>
    <cellStyle name="Normal 53 2 3 3 2 2 7 2" xfId="17126" xr:uid="{00000000-0005-0000-0000-0000BB7E0000}"/>
    <cellStyle name="Normal 53 2 3 3 2 2 7 2 2" xfId="40695" xr:uid="{00000000-0005-0000-0000-0000BC7E0000}"/>
    <cellStyle name="Normal 53 2 3 3 2 2 7 3" xfId="11238" xr:uid="{00000000-0005-0000-0000-0000BD7E0000}"/>
    <cellStyle name="Normal 53 2 3 3 2 2 7 3 2" xfId="34807" xr:uid="{00000000-0005-0000-0000-0000BE7E0000}"/>
    <cellStyle name="Normal 53 2 3 3 2 2 7 4" xfId="23014" xr:uid="{00000000-0005-0000-0000-0000BF7E0000}"/>
    <cellStyle name="Normal 53 2 3 3 2 2 7 5" xfId="28919" xr:uid="{00000000-0005-0000-0000-0000C07E0000}"/>
    <cellStyle name="Normal 53 2 3 3 2 2 8" xfId="6086" xr:uid="{00000000-0005-0000-0000-0000C17E0000}"/>
    <cellStyle name="Normal 53 2 3 3 2 2 8 2" xfId="17862" xr:uid="{00000000-0005-0000-0000-0000C27E0000}"/>
    <cellStyle name="Normal 53 2 3 3 2 2 8 2 2" xfId="41431" xr:uid="{00000000-0005-0000-0000-0000C37E0000}"/>
    <cellStyle name="Normal 53 2 3 3 2 2 8 3" xfId="11974" xr:uid="{00000000-0005-0000-0000-0000C47E0000}"/>
    <cellStyle name="Normal 53 2 3 3 2 2 8 3 2" xfId="35543" xr:uid="{00000000-0005-0000-0000-0000C57E0000}"/>
    <cellStyle name="Normal 53 2 3 3 2 2 8 4" xfId="23750" xr:uid="{00000000-0005-0000-0000-0000C67E0000}"/>
    <cellStyle name="Normal 53 2 3 3 2 2 8 5" xfId="29655" xr:uid="{00000000-0005-0000-0000-0000C77E0000}"/>
    <cellStyle name="Normal 53 2 3 3 2 2 9" xfId="12710" xr:uid="{00000000-0005-0000-0000-0000C87E0000}"/>
    <cellStyle name="Normal 53 2 3 3 2 2 9 2" xfId="36279" xr:uid="{00000000-0005-0000-0000-0000C97E0000}"/>
    <cellStyle name="Normal 53 2 3 3 2 3" xfId="1226" xr:uid="{00000000-0005-0000-0000-0000CA7E0000}"/>
    <cellStyle name="Normal 53 2 3 3 2 3 2" xfId="13004" xr:uid="{00000000-0005-0000-0000-0000CB7E0000}"/>
    <cellStyle name="Normal 53 2 3 3 2 3 2 2" xfId="36573" xr:uid="{00000000-0005-0000-0000-0000CC7E0000}"/>
    <cellStyle name="Normal 53 2 3 3 2 3 3" xfId="7116" xr:uid="{00000000-0005-0000-0000-0000CD7E0000}"/>
    <cellStyle name="Normal 53 2 3 3 2 3 3 2" xfId="30685" xr:uid="{00000000-0005-0000-0000-0000CE7E0000}"/>
    <cellStyle name="Normal 53 2 3 3 2 3 4" xfId="18892" xr:uid="{00000000-0005-0000-0000-0000CF7E0000}"/>
    <cellStyle name="Normal 53 2 3 3 2 3 5" xfId="24797" xr:uid="{00000000-0005-0000-0000-0000D07E0000}"/>
    <cellStyle name="Normal 53 2 3 3 2 4" xfId="1964" xr:uid="{00000000-0005-0000-0000-0000D17E0000}"/>
    <cellStyle name="Normal 53 2 3 3 2 4 2" xfId="13740" xr:uid="{00000000-0005-0000-0000-0000D27E0000}"/>
    <cellStyle name="Normal 53 2 3 3 2 4 2 2" xfId="37309" xr:uid="{00000000-0005-0000-0000-0000D37E0000}"/>
    <cellStyle name="Normal 53 2 3 3 2 4 3" xfId="7852" xr:uid="{00000000-0005-0000-0000-0000D47E0000}"/>
    <cellStyle name="Normal 53 2 3 3 2 4 3 2" xfId="31421" xr:uid="{00000000-0005-0000-0000-0000D57E0000}"/>
    <cellStyle name="Normal 53 2 3 3 2 4 4" xfId="19628" xr:uid="{00000000-0005-0000-0000-0000D67E0000}"/>
    <cellStyle name="Normal 53 2 3 3 2 4 5" xfId="25533" xr:uid="{00000000-0005-0000-0000-0000D77E0000}"/>
    <cellStyle name="Normal 53 2 3 3 2 5" xfId="2700" xr:uid="{00000000-0005-0000-0000-0000D87E0000}"/>
    <cellStyle name="Normal 53 2 3 3 2 5 2" xfId="14476" xr:uid="{00000000-0005-0000-0000-0000D97E0000}"/>
    <cellStyle name="Normal 53 2 3 3 2 5 2 2" xfId="38045" xr:uid="{00000000-0005-0000-0000-0000DA7E0000}"/>
    <cellStyle name="Normal 53 2 3 3 2 5 3" xfId="8588" xr:uid="{00000000-0005-0000-0000-0000DB7E0000}"/>
    <cellStyle name="Normal 53 2 3 3 2 5 3 2" xfId="32157" xr:uid="{00000000-0005-0000-0000-0000DC7E0000}"/>
    <cellStyle name="Normal 53 2 3 3 2 5 4" xfId="20364" xr:uid="{00000000-0005-0000-0000-0000DD7E0000}"/>
    <cellStyle name="Normal 53 2 3 3 2 5 5" xfId="26269" xr:uid="{00000000-0005-0000-0000-0000DE7E0000}"/>
    <cellStyle name="Normal 53 2 3 3 2 6" xfId="3436" xr:uid="{00000000-0005-0000-0000-0000DF7E0000}"/>
    <cellStyle name="Normal 53 2 3 3 2 6 2" xfId="15212" xr:uid="{00000000-0005-0000-0000-0000E07E0000}"/>
    <cellStyle name="Normal 53 2 3 3 2 6 2 2" xfId="38781" xr:uid="{00000000-0005-0000-0000-0000E17E0000}"/>
    <cellStyle name="Normal 53 2 3 3 2 6 3" xfId="9324" xr:uid="{00000000-0005-0000-0000-0000E27E0000}"/>
    <cellStyle name="Normal 53 2 3 3 2 6 3 2" xfId="32893" xr:uid="{00000000-0005-0000-0000-0000E37E0000}"/>
    <cellStyle name="Normal 53 2 3 3 2 6 4" xfId="21100" xr:uid="{00000000-0005-0000-0000-0000E47E0000}"/>
    <cellStyle name="Normal 53 2 3 3 2 6 5" xfId="27005" xr:uid="{00000000-0005-0000-0000-0000E57E0000}"/>
    <cellStyle name="Normal 53 2 3 3 2 7" xfId="4172" xr:uid="{00000000-0005-0000-0000-0000E67E0000}"/>
    <cellStyle name="Normal 53 2 3 3 2 7 2" xfId="15948" xr:uid="{00000000-0005-0000-0000-0000E77E0000}"/>
    <cellStyle name="Normal 53 2 3 3 2 7 2 2" xfId="39517" xr:uid="{00000000-0005-0000-0000-0000E87E0000}"/>
    <cellStyle name="Normal 53 2 3 3 2 7 3" xfId="10060" xr:uid="{00000000-0005-0000-0000-0000E97E0000}"/>
    <cellStyle name="Normal 53 2 3 3 2 7 3 2" xfId="33629" xr:uid="{00000000-0005-0000-0000-0000EA7E0000}"/>
    <cellStyle name="Normal 53 2 3 3 2 7 4" xfId="21836" xr:uid="{00000000-0005-0000-0000-0000EB7E0000}"/>
    <cellStyle name="Normal 53 2 3 3 2 7 5" xfId="27741" xr:uid="{00000000-0005-0000-0000-0000EC7E0000}"/>
    <cellStyle name="Normal 53 2 3 3 2 8" xfId="4908" xr:uid="{00000000-0005-0000-0000-0000ED7E0000}"/>
    <cellStyle name="Normal 53 2 3 3 2 8 2" xfId="16684" xr:uid="{00000000-0005-0000-0000-0000EE7E0000}"/>
    <cellStyle name="Normal 53 2 3 3 2 8 2 2" xfId="40253" xr:uid="{00000000-0005-0000-0000-0000EF7E0000}"/>
    <cellStyle name="Normal 53 2 3 3 2 8 3" xfId="10796" xr:uid="{00000000-0005-0000-0000-0000F07E0000}"/>
    <cellStyle name="Normal 53 2 3 3 2 8 3 2" xfId="34365" xr:uid="{00000000-0005-0000-0000-0000F17E0000}"/>
    <cellStyle name="Normal 53 2 3 3 2 8 4" xfId="22572" xr:uid="{00000000-0005-0000-0000-0000F27E0000}"/>
    <cellStyle name="Normal 53 2 3 3 2 8 5" xfId="28477" xr:uid="{00000000-0005-0000-0000-0000F37E0000}"/>
    <cellStyle name="Normal 53 2 3 3 2 9" xfId="5644" xr:uid="{00000000-0005-0000-0000-0000F47E0000}"/>
    <cellStyle name="Normal 53 2 3 3 2 9 2" xfId="17420" xr:uid="{00000000-0005-0000-0000-0000F57E0000}"/>
    <cellStyle name="Normal 53 2 3 3 2 9 2 2" xfId="40989" xr:uid="{00000000-0005-0000-0000-0000F67E0000}"/>
    <cellStyle name="Normal 53 2 3 3 2 9 3" xfId="11532" xr:uid="{00000000-0005-0000-0000-0000F77E0000}"/>
    <cellStyle name="Normal 53 2 3 3 2 9 3 2" xfId="35101" xr:uid="{00000000-0005-0000-0000-0000F87E0000}"/>
    <cellStyle name="Normal 53 2 3 3 2 9 4" xfId="23308" xr:uid="{00000000-0005-0000-0000-0000F97E0000}"/>
    <cellStyle name="Normal 53 2 3 3 2 9 5" xfId="29213" xr:uid="{00000000-0005-0000-0000-0000FA7E0000}"/>
    <cellStyle name="Normal 53 2 3 3 3" xfId="757" xr:uid="{00000000-0005-0000-0000-0000FB7E0000}"/>
    <cellStyle name="Normal 53 2 3 3 3 10" xfId="6671" xr:uid="{00000000-0005-0000-0000-0000FC7E0000}"/>
    <cellStyle name="Normal 53 2 3 3 3 10 2" xfId="30240" xr:uid="{00000000-0005-0000-0000-0000FD7E0000}"/>
    <cellStyle name="Normal 53 2 3 3 3 11" xfId="18447" xr:uid="{00000000-0005-0000-0000-0000FE7E0000}"/>
    <cellStyle name="Normal 53 2 3 3 3 12" xfId="24352" xr:uid="{00000000-0005-0000-0000-0000FF7E0000}"/>
    <cellStyle name="Normal 53 2 3 3 3 13" xfId="42016" xr:uid="{00000000-0005-0000-0000-0000007F0000}"/>
    <cellStyle name="Normal 53 2 3 3 3 2" xfId="1518" xr:uid="{00000000-0005-0000-0000-0000017F0000}"/>
    <cellStyle name="Normal 53 2 3 3 3 2 2" xfId="13295" xr:uid="{00000000-0005-0000-0000-0000027F0000}"/>
    <cellStyle name="Normal 53 2 3 3 3 2 2 2" xfId="36864" xr:uid="{00000000-0005-0000-0000-0000037F0000}"/>
    <cellStyle name="Normal 53 2 3 3 3 2 3" xfId="7407" xr:uid="{00000000-0005-0000-0000-0000047F0000}"/>
    <cellStyle name="Normal 53 2 3 3 3 2 3 2" xfId="30976" xr:uid="{00000000-0005-0000-0000-0000057F0000}"/>
    <cellStyle name="Normal 53 2 3 3 3 2 4" xfId="19183" xr:uid="{00000000-0005-0000-0000-0000067F0000}"/>
    <cellStyle name="Normal 53 2 3 3 3 2 5" xfId="25088" xr:uid="{00000000-0005-0000-0000-0000077F0000}"/>
    <cellStyle name="Normal 53 2 3 3 3 3" xfId="2255" xr:uid="{00000000-0005-0000-0000-0000087F0000}"/>
    <cellStyle name="Normal 53 2 3 3 3 3 2" xfId="14031" xr:uid="{00000000-0005-0000-0000-0000097F0000}"/>
    <cellStyle name="Normal 53 2 3 3 3 3 2 2" xfId="37600" xr:uid="{00000000-0005-0000-0000-00000A7F0000}"/>
    <cellStyle name="Normal 53 2 3 3 3 3 3" xfId="8143" xr:uid="{00000000-0005-0000-0000-00000B7F0000}"/>
    <cellStyle name="Normal 53 2 3 3 3 3 3 2" xfId="31712" xr:uid="{00000000-0005-0000-0000-00000C7F0000}"/>
    <cellStyle name="Normal 53 2 3 3 3 3 4" xfId="19919" xr:uid="{00000000-0005-0000-0000-00000D7F0000}"/>
    <cellStyle name="Normal 53 2 3 3 3 3 5" xfId="25824" xr:uid="{00000000-0005-0000-0000-00000E7F0000}"/>
    <cellStyle name="Normal 53 2 3 3 3 4" xfId="2991" xr:uid="{00000000-0005-0000-0000-00000F7F0000}"/>
    <cellStyle name="Normal 53 2 3 3 3 4 2" xfId="14767" xr:uid="{00000000-0005-0000-0000-0000107F0000}"/>
    <cellStyle name="Normal 53 2 3 3 3 4 2 2" xfId="38336" xr:uid="{00000000-0005-0000-0000-0000117F0000}"/>
    <cellStyle name="Normal 53 2 3 3 3 4 3" xfId="8879" xr:uid="{00000000-0005-0000-0000-0000127F0000}"/>
    <cellStyle name="Normal 53 2 3 3 3 4 3 2" xfId="32448" xr:uid="{00000000-0005-0000-0000-0000137F0000}"/>
    <cellStyle name="Normal 53 2 3 3 3 4 4" xfId="20655" xr:uid="{00000000-0005-0000-0000-0000147F0000}"/>
    <cellStyle name="Normal 53 2 3 3 3 4 5" xfId="26560" xr:uid="{00000000-0005-0000-0000-0000157F0000}"/>
    <cellStyle name="Normal 53 2 3 3 3 5" xfId="3727" xr:uid="{00000000-0005-0000-0000-0000167F0000}"/>
    <cellStyle name="Normal 53 2 3 3 3 5 2" xfId="15503" xr:uid="{00000000-0005-0000-0000-0000177F0000}"/>
    <cellStyle name="Normal 53 2 3 3 3 5 2 2" xfId="39072" xr:uid="{00000000-0005-0000-0000-0000187F0000}"/>
    <cellStyle name="Normal 53 2 3 3 3 5 3" xfId="9615" xr:uid="{00000000-0005-0000-0000-0000197F0000}"/>
    <cellStyle name="Normal 53 2 3 3 3 5 3 2" xfId="33184" xr:uid="{00000000-0005-0000-0000-00001A7F0000}"/>
    <cellStyle name="Normal 53 2 3 3 3 5 4" xfId="21391" xr:uid="{00000000-0005-0000-0000-00001B7F0000}"/>
    <cellStyle name="Normal 53 2 3 3 3 5 5" xfId="27296" xr:uid="{00000000-0005-0000-0000-00001C7F0000}"/>
    <cellStyle name="Normal 53 2 3 3 3 6" xfId="4463" xr:uid="{00000000-0005-0000-0000-00001D7F0000}"/>
    <cellStyle name="Normal 53 2 3 3 3 6 2" xfId="16239" xr:uid="{00000000-0005-0000-0000-00001E7F0000}"/>
    <cellStyle name="Normal 53 2 3 3 3 6 2 2" xfId="39808" xr:uid="{00000000-0005-0000-0000-00001F7F0000}"/>
    <cellStyle name="Normal 53 2 3 3 3 6 3" xfId="10351" xr:uid="{00000000-0005-0000-0000-0000207F0000}"/>
    <cellStyle name="Normal 53 2 3 3 3 6 3 2" xfId="33920" xr:uid="{00000000-0005-0000-0000-0000217F0000}"/>
    <cellStyle name="Normal 53 2 3 3 3 6 4" xfId="22127" xr:uid="{00000000-0005-0000-0000-0000227F0000}"/>
    <cellStyle name="Normal 53 2 3 3 3 6 5" xfId="28032" xr:uid="{00000000-0005-0000-0000-0000237F0000}"/>
    <cellStyle name="Normal 53 2 3 3 3 7" xfId="5199" xr:uid="{00000000-0005-0000-0000-0000247F0000}"/>
    <cellStyle name="Normal 53 2 3 3 3 7 2" xfId="16975" xr:uid="{00000000-0005-0000-0000-0000257F0000}"/>
    <cellStyle name="Normal 53 2 3 3 3 7 2 2" xfId="40544" xr:uid="{00000000-0005-0000-0000-0000267F0000}"/>
    <cellStyle name="Normal 53 2 3 3 3 7 3" xfId="11087" xr:uid="{00000000-0005-0000-0000-0000277F0000}"/>
    <cellStyle name="Normal 53 2 3 3 3 7 3 2" xfId="34656" xr:uid="{00000000-0005-0000-0000-0000287F0000}"/>
    <cellStyle name="Normal 53 2 3 3 3 7 4" xfId="22863" xr:uid="{00000000-0005-0000-0000-0000297F0000}"/>
    <cellStyle name="Normal 53 2 3 3 3 7 5" xfId="28768" xr:uid="{00000000-0005-0000-0000-00002A7F0000}"/>
    <cellStyle name="Normal 53 2 3 3 3 8" xfId="5935" xr:uid="{00000000-0005-0000-0000-00002B7F0000}"/>
    <cellStyle name="Normal 53 2 3 3 3 8 2" xfId="17711" xr:uid="{00000000-0005-0000-0000-00002C7F0000}"/>
    <cellStyle name="Normal 53 2 3 3 3 8 2 2" xfId="41280" xr:uid="{00000000-0005-0000-0000-00002D7F0000}"/>
    <cellStyle name="Normal 53 2 3 3 3 8 3" xfId="11823" xr:uid="{00000000-0005-0000-0000-00002E7F0000}"/>
    <cellStyle name="Normal 53 2 3 3 3 8 3 2" xfId="35392" xr:uid="{00000000-0005-0000-0000-00002F7F0000}"/>
    <cellStyle name="Normal 53 2 3 3 3 8 4" xfId="23599" xr:uid="{00000000-0005-0000-0000-0000307F0000}"/>
    <cellStyle name="Normal 53 2 3 3 3 8 5" xfId="29504" xr:uid="{00000000-0005-0000-0000-0000317F0000}"/>
    <cellStyle name="Normal 53 2 3 3 3 9" xfId="12559" xr:uid="{00000000-0005-0000-0000-0000327F0000}"/>
    <cellStyle name="Normal 53 2 3 3 3 9 2" xfId="36128" xr:uid="{00000000-0005-0000-0000-0000337F0000}"/>
    <cellStyle name="Normal 53 2 3 3 4" xfId="615" xr:uid="{00000000-0005-0000-0000-0000347F0000}"/>
    <cellStyle name="Normal 53 2 3 3 4 10" xfId="6529" xr:uid="{00000000-0005-0000-0000-0000357F0000}"/>
    <cellStyle name="Normal 53 2 3 3 4 10 2" xfId="30098" xr:uid="{00000000-0005-0000-0000-0000367F0000}"/>
    <cellStyle name="Normal 53 2 3 3 4 11" xfId="18305" xr:uid="{00000000-0005-0000-0000-0000377F0000}"/>
    <cellStyle name="Normal 53 2 3 3 4 12" xfId="24210" xr:uid="{00000000-0005-0000-0000-0000387F0000}"/>
    <cellStyle name="Normal 53 2 3 3 4 13" xfId="41874" xr:uid="{00000000-0005-0000-0000-0000397F0000}"/>
    <cellStyle name="Normal 53 2 3 3 4 2" xfId="1376" xr:uid="{00000000-0005-0000-0000-00003A7F0000}"/>
    <cellStyle name="Normal 53 2 3 3 4 2 2" xfId="13153" xr:uid="{00000000-0005-0000-0000-00003B7F0000}"/>
    <cellStyle name="Normal 53 2 3 3 4 2 2 2" xfId="36722" xr:uid="{00000000-0005-0000-0000-00003C7F0000}"/>
    <cellStyle name="Normal 53 2 3 3 4 2 3" xfId="7265" xr:uid="{00000000-0005-0000-0000-00003D7F0000}"/>
    <cellStyle name="Normal 53 2 3 3 4 2 3 2" xfId="30834" xr:uid="{00000000-0005-0000-0000-00003E7F0000}"/>
    <cellStyle name="Normal 53 2 3 3 4 2 4" xfId="19041" xr:uid="{00000000-0005-0000-0000-00003F7F0000}"/>
    <cellStyle name="Normal 53 2 3 3 4 2 5" xfId="24946" xr:uid="{00000000-0005-0000-0000-0000407F0000}"/>
    <cellStyle name="Normal 53 2 3 3 4 3" xfId="2113" xr:uid="{00000000-0005-0000-0000-0000417F0000}"/>
    <cellStyle name="Normal 53 2 3 3 4 3 2" xfId="13889" xr:uid="{00000000-0005-0000-0000-0000427F0000}"/>
    <cellStyle name="Normal 53 2 3 3 4 3 2 2" xfId="37458" xr:uid="{00000000-0005-0000-0000-0000437F0000}"/>
    <cellStyle name="Normal 53 2 3 3 4 3 3" xfId="8001" xr:uid="{00000000-0005-0000-0000-0000447F0000}"/>
    <cellStyle name="Normal 53 2 3 3 4 3 3 2" xfId="31570" xr:uid="{00000000-0005-0000-0000-0000457F0000}"/>
    <cellStyle name="Normal 53 2 3 3 4 3 4" xfId="19777" xr:uid="{00000000-0005-0000-0000-0000467F0000}"/>
    <cellStyle name="Normal 53 2 3 3 4 3 5" xfId="25682" xr:uid="{00000000-0005-0000-0000-0000477F0000}"/>
    <cellStyle name="Normal 53 2 3 3 4 4" xfId="2849" xr:uid="{00000000-0005-0000-0000-0000487F0000}"/>
    <cellStyle name="Normal 53 2 3 3 4 4 2" xfId="14625" xr:uid="{00000000-0005-0000-0000-0000497F0000}"/>
    <cellStyle name="Normal 53 2 3 3 4 4 2 2" xfId="38194" xr:uid="{00000000-0005-0000-0000-00004A7F0000}"/>
    <cellStyle name="Normal 53 2 3 3 4 4 3" xfId="8737" xr:uid="{00000000-0005-0000-0000-00004B7F0000}"/>
    <cellStyle name="Normal 53 2 3 3 4 4 3 2" xfId="32306" xr:uid="{00000000-0005-0000-0000-00004C7F0000}"/>
    <cellStyle name="Normal 53 2 3 3 4 4 4" xfId="20513" xr:uid="{00000000-0005-0000-0000-00004D7F0000}"/>
    <cellStyle name="Normal 53 2 3 3 4 4 5" xfId="26418" xr:uid="{00000000-0005-0000-0000-00004E7F0000}"/>
    <cellStyle name="Normal 53 2 3 3 4 5" xfId="3585" xr:uid="{00000000-0005-0000-0000-00004F7F0000}"/>
    <cellStyle name="Normal 53 2 3 3 4 5 2" xfId="15361" xr:uid="{00000000-0005-0000-0000-0000507F0000}"/>
    <cellStyle name="Normal 53 2 3 3 4 5 2 2" xfId="38930" xr:uid="{00000000-0005-0000-0000-0000517F0000}"/>
    <cellStyle name="Normal 53 2 3 3 4 5 3" xfId="9473" xr:uid="{00000000-0005-0000-0000-0000527F0000}"/>
    <cellStyle name="Normal 53 2 3 3 4 5 3 2" xfId="33042" xr:uid="{00000000-0005-0000-0000-0000537F0000}"/>
    <cellStyle name="Normal 53 2 3 3 4 5 4" xfId="21249" xr:uid="{00000000-0005-0000-0000-0000547F0000}"/>
    <cellStyle name="Normal 53 2 3 3 4 5 5" xfId="27154" xr:uid="{00000000-0005-0000-0000-0000557F0000}"/>
    <cellStyle name="Normal 53 2 3 3 4 6" xfId="4321" xr:uid="{00000000-0005-0000-0000-0000567F0000}"/>
    <cellStyle name="Normal 53 2 3 3 4 6 2" xfId="16097" xr:uid="{00000000-0005-0000-0000-0000577F0000}"/>
    <cellStyle name="Normal 53 2 3 3 4 6 2 2" xfId="39666" xr:uid="{00000000-0005-0000-0000-0000587F0000}"/>
    <cellStyle name="Normal 53 2 3 3 4 6 3" xfId="10209" xr:uid="{00000000-0005-0000-0000-0000597F0000}"/>
    <cellStyle name="Normal 53 2 3 3 4 6 3 2" xfId="33778" xr:uid="{00000000-0005-0000-0000-00005A7F0000}"/>
    <cellStyle name="Normal 53 2 3 3 4 6 4" xfId="21985" xr:uid="{00000000-0005-0000-0000-00005B7F0000}"/>
    <cellStyle name="Normal 53 2 3 3 4 6 5" xfId="27890" xr:uid="{00000000-0005-0000-0000-00005C7F0000}"/>
    <cellStyle name="Normal 53 2 3 3 4 7" xfId="5057" xr:uid="{00000000-0005-0000-0000-00005D7F0000}"/>
    <cellStyle name="Normal 53 2 3 3 4 7 2" xfId="16833" xr:uid="{00000000-0005-0000-0000-00005E7F0000}"/>
    <cellStyle name="Normal 53 2 3 3 4 7 2 2" xfId="40402" xr:uid="{00000000-0005-0000-0000-00005F7F0000}"/>
    <cellStyle name="Normal 53 2 3 3 4 7 3" xfId="10945" xr:uid="{00000000-0005-0000-0000-0000607F0000}"/>
    <cellStyle name="Normal 53 2 3 3 4 7 3 2" xfId="34514" xr:uid="{00000000-0005-0000-0000-0000617F0000}"/>
    <cellStyle name="Normal 53 2 3 3 4 7 4" xfId="22721" xr:uid="{00000000-0005-0000-0000-0000627F0000}"/>
    <cellStyle name="Normal 53 2 3 3 4 7 5" xfId="28626" xr:uid="{00000000-0005-0000-0000-0000637F0000}"/>
    <cellStyle name="Normal 53 2 3 3 4 8" xfId="5793" xr:uid="{00000000-0005-0000-0000-0000647F0000}"/>
    <cellStyle name="Normal 53 2 3 3 4 8 2" xfId="17569" xr:uid="{00000000-0005-0000-0000-0000657F0000}"/>
    <cellStyle name="Normal 53 2 3 3 4 8 2 2" xfId="41138" xr:uid="{00000000-0005-0000-0000-0000667F0000}"/>
    <cellStyle name="Normal 53 2 3 3 4 8 3" xfId="11681" xr:uid="{00000000-0005-0000-0000-0000677F0000}"/>
    <cellStyle name="Normal 53 2 3 3 4 8 3 2" xfId="35250" xr:uid="{00000000-0005-0000-0000-0000687F0000}"/>
    <cellStyle name="Normal 53 2 3 3 4 8 4" xfId="23457" xr:uid="{00000000-0005-0000-0000-0000697F0000}"/>
    <cellStyle name="Normal 53 2 3 3 4 8 5" xfId="29362" xr:uid="{00000000-0005-0000-0000-00006A7F0000}"/>
    <cellStyle name="Normal 53 2 3 3 4 9" xfId="12417" xr:uid="{00000000-0005-0000-0000-00006B7F0000}"/>
    <cellStyle name="Normal 53 2 3 3 4 9 2" xfId="35986" xr:uid="{00000000-0005-0000-0000-00006C7F0000}"/>
    <cellStyle name="Normal 53 2 3 3 5" xfId="1074" xr:uid="{00000000-0005-0000-0000-00006D7F0000}"/>
    <cellStyle name="Normal 53 2 3 3 5 2" xfId="12853" xr:uid="{00000000-0005-0000-0000-00006E7F0000}"/>
    <cellStyle name="Normal 53 2 3 3 5 2 2" xfId="36422" xr:uid="{00000000-0005-0000-0000-00006F7F0000}"/>
    <cellStyle name="Normal 53 2 3 3 5 3" xfId="6965" xr:uid="{00000000-0005-0000-0000-0000707F0000}"/>
    <cellStyle name="Normal 53 2 3 3 5 3 2" xfId="30534" xr:uid="{00000000-0005-0000-0000-0000717F0000}"/>
    <cellStyle name="Normal 53 2 3 3 5 4" xfId="18741" xr:uid="{00000000-0005-0000-0000-0000727F0000}"/>
    <cellStyle name="Normal 53 2 3 3 5 5" xfId="24646" xr:uid="{00000000-0005-0000-0000-0000737F0000}"/>
    <cellStyle name="Normal 53 2 3 3 6" xfId="1813" xr:uid="{00000000-0005-0000-0000-0000747F0000}"/>
    <cellStyle name="Normal 53 2 3 3 6 2" xfId="13589" xr:uid="{00000000-0005-0000-0000-0000757F0000}"/>
    <cellStyle name="Normal 53 2 3 3 6 2 2" xfId="37158" xr:uid="{00000000-0005-0000-0000-0000767F0000}"/>
    <cellStyle name="Normal 53 2 3 3 6 3" xfId="7701" xr:uid="{00000000-0005-0000-0000-0000777F0000}"/>
    <cellStyle name="Normal 53 2 3 3 6 3 2" xfId="31270" xr:uid="{00000000-0005-0000-0000-0000787F0000}"/>
    <cellStyle name="Normal 53 2 3 3 6 4" xfId="19477" xr:uid="{00000000-0005-0000-0000-0000797F0000}"/>
    <cellStyle name="Normal 53 2 3 3 6 5" xfId="25382" xr:uid="{00000000-0005-0000-0000-00007A7F0000}"/>
    <cellStyle name="Normal 53 2 3 3 7" xfId="2549" xr:uid="{00000000-0005-0000-0000-00007B7F0000}"/>
    <cellStyle name="Normal 53 2 3 3 7 2" xfId="14325" xr:uid="{00000000-0005-0000-0000-00007C7F0000}"/>
    <cellStyle name="Normal 53 2 3 3 7 2 2" xfId="37894" xr:uid="{00000000-0005-0000-0000-00007D7F0000}"/>
    <cellStyle name="Normal 53 2 3 3 7 3" xfId="8437" xr:uid="{00000000-0005-0000-0000-00007E7F0000}"/>
    <cellStyle name="Normal 53 2 3 3 7 3 2" xfId="32006" xr:uid="{00000000-0005-0000-0000-00007F7F0000}"/>
    <cellStyle name="Normal 53 2 3 3 7 4" xfId="20213" xr:uid="{00000000-0005-0000-0000-0000807F0000}"/>
    <cellStyle name="Normal 53 2 3 3 7 5" xfId="26118" xr:uid="{00000000-0005-0000-0000-0000817F0000}"/>
    <cellStyle name="Normal 53 2 3 3 8" xfId="3285" xr:uid="{00000000-0005-0000-0000-0000827F0000}"/>
    <cellStyle name="Normal 53 2 3 3 8 2" xfId="15061" xr:uid="{00000000-0005-0000-0000-0000837F0000}"/>
    <cellStyle name="Normal 53 2 3 3 8 2 2" xfId="38630" xr:uid="{00000000-0005-0000-0000-0000847F0000}"/>
    <cellStyle name="Normal 53 2 3 3 8 3" xfId="9173" xr:uid="{00000000-0005-0000-0000-0000857F0000}"/>
    <cellStyle name="Normal 53 2 3 3 8 3 2" xfId="32742" xr:uid="{00000000-0005-0000-0000-0000867F0000}"/>
    <cellStyle name="Normal 53 2 3 3 8 4" xfId="20949" xr:uid="{00000000-0005-0000-0000-0000877F0000}"/>
    <cellStyle name="Normal 53 2 3 3 8 5" xfId="26854" xr:uid="{00000000-0005-0000-0000-0000887F0000}"/>
    <cellStyle name="Normal 53 2 3 3 9" xfId="4021" xr:uid="{00000000-0005-0000-0000-0000897F0000}"/>
    <cellStyle name="Normal 53 2 3 3 9 2" xfId="15797" xr:uid="{00000000-0005-0000-0000-00008A7F0000}"/>
    <cellStyle name="Normal 53 2 3 3 9 2 2" xfId="39366" xr:uid="{00000000-0005-0000-0000-00008B7F0000}"/>
    <cellStyle name="Normal 53 2 3 3 9 3" xfId="9909" xr:uid="{00000000-0005-0000-0000-00008C7F0000}"/>
    <cellStyle name="Normal 53 2 3 3 9 3 2" xfId="33478" xr:uid="{00000000-0005-0000-0000-00008D7F0000}"/>
    <cellStyle name="Normal 53 2 3 3 9 4" xfId="21685" xr:uid="{00000000-0005-0000-0000-00008E7F0000}"/>
    <cellStyle name="Normal 53 2 3 3 9 5" xfId="27590" xr:uid="{00000000-0005-0000-0000-00008F7F0000}"/>
    <cellStyle name="Normal 53 2 3 4" xfId="253" xr:uid="{00000000-0005-0000-0000-0000907F0000}"/>
    <cellStyle name="Normal 53 2 3 4 10" xfId="4709" xr:uid="{00000000-0005-0000-0000-0000917F0000}"/>
    <cellStyle name="Normal 53 2 3 4 10 2" xfId="16485" xr:uid="{00000000-0005-0000-0000-0000927F0000}"/>
    <cellStyle name="Normal 53 2 3 4 10 2 2" xfId="40054" xr:uid="{00000000-0005-0000-0000-0000937F0000}"/>
    <cellStyle name="Normal 53 2 3 4 10 3" xfId="10597" xr:uid="{00000000-0005-0000-0000-0000947F0000}"/>
    <cellStyle name="Normal 53 2 3 4 10 3 2" xfId="34166" xr:uid="{00000000-0005-0000-0000-0000957F0000}"/>
    <cellStyle name="Normal 53 2 3 4 10 4" xfId="22373" xr:uid="{00000000-0005-0000-0000-0000967F0000}"/>
    <cellStyle name="Normal 53 2 3 4 10 5" xfId="28278" xr:uid="{00000000-0005-0000-0000-0000977F0000}"/>
    <cellStyle name="Normal 53 2 3 4 11" xfId="5445" xr:uid="{00000000-0005-0000-0000-0000987F0000}"/>
    <cellStyle name="Normal 53 2 3 4 11 2" xfId="17221" xr:uid="{00000000-0005-0000-0000-0000997F0000}"/>
    <cellStyle name="Normal 53 2 3 4 11 2 2" xfId="40790" xr:uid="{00000000-0005-0000-0000-00009A7F0000}"/>
    <cellStyle name="Normal 53 2 3 4 11 3" xfId="11333" xr:uid="{00000000-0005-0000-0000-00009B7F0000}"/>
    <cellStyle name="Normal 53 2 3 4 11 3 2" xfId="34902" xr:uid="{00000000-0005-0000-0000-00009C7F0000}"/>
    <cellStyle name="Normal 53 2 3 4 11 4" xfId="23109" xr:uid="{00000000-0005-0000-0000-00009D7F0000}"/>
    <cellStyle name="Normal 53 2 3 4 11 5" xfId="29014" xr:uid="{00000000-0005-0000-0000-00009E7F0000}"/>
    <cellStyle name="Normal 53 2 3 4 12" xfId="12069" xr:uid="{00000000-0005-0000-0000-00009F7F0000}"/>
    <cellStyle name="Normal 53 2 3 4 12 2" xfId="35638" xr:uid="{00000000-0005-0000-0000-0000A07F0000}"/>
    <cellStyle name="Normal 53 2 3 4 13" xfId="6181" xr:uid="{00000000-0005-0000-0000-0000A17F0000}"/>
    <cellStyle name="Normal 53 2 3 4 13 2" xfId="29750" xr:uid="{00000000-0005-0000-0000-0000A27F0000}"/>
    <cellStyle name="Normal 53 2 3 4 14" xfId="17957" xr:uid="{00000000-0005-0000-0000-0000A37F0000}"/>
    <cellStyle name="Normal 53 2 3 4 15" xfId="23862" xr:uid="{00000000-0005-0000-0000-0000A47F0000}"/>
    <cellStyle name="Normal 53 2 3 4 16" xfId="41526" xr:uid="{00000000-0005-0000-0000-0000A57F0000}"/>
    <cellStyle name="Normal 53 2 3 4 2" xfId="465" xr:uid="{00000000-0005-0000-0000-0000A67F0000}"/>
    <cellStyle name="Normal 53 2 3 4 2 10" xfId="12269" xr:uid="{00000000-0005-0000-0000-0000A77F0000}"/>
    <cellStyle name="Normal 53 2 3 4 2 10 2" xfId="35838" xr:uid="{00000000-0005-0000-0000-0000A87F0000}"/>
    <cellStyle name="Normal 53 2 3 4 2 11" xfId="6381" xr:uid="{00000000-0005-0000-0000-0000A97F0000}"/>
    <cellStyle name="Normal 53 2 3 4 2 11 2" xfId="29950" xr:uid="{00000000-0005-0000-0000-0000AA7F0000}"/>
    <cellStyle name="Normal 53 2 3 4 2 12" xfId="18157" xr:uid="{00000000-0005-0000-0000-0000AB7F0000}"/>
    <cellStyle name="Normal 53 2 3 4 2 13" xfId="24062" xr:uid="{00000000-0005-0000-0000-0000AC7F0000}"/>
    <cellStyle name="Normal 53 2 3 4 2 14" xfId="41726" xr:uid="{00000000-0005-0000-0000-0000AD7F0000}"/>
    <cellStyle name="Normal 53 2 3 4 2 2" xfId="910" xr:uid="{00000000-0005-0000-0000-0000AE7F0000}"/>
    <cellStyle name="Normal 53 2 3 4 2 2 10" xfId="6823" xr:uid="{00000000-0005-0000-0000-0000AF7F0000}"/>
    <cellStyle name="Normal 53 2 3 4 2 2 10 2" xfId="30392" xr:uid="{00000000-0005-0000-0000-0000B07F0000}"/>
    <cellStyle name="Normal 53 2 3 4 2 2 11" xfId="18599" xr:uid="{00000000-0005-0000-0000-0000B17F0000}"/>
    <cellStyle name="Normal 53 2 3 4 2 2 12" xfId="24504" xr:uid="{00000000-0005-0000-0000-0000B27F0000}"/>
    <cellStyle name="Normal 53 2 3 4 2 2 13" xfId="42168" xr:uid="{00000000-0005-0000-0000-0000B37F0000}"/>
    <cellStyle name="Normal 53 2 3 4 2 2 2" xfId="1670" xr:uid="{00000000-0005-0000-0000-0000B47F0000}"/>
    <cellStyle name="Normal 53 2 3 4 2 2 2 2" xfId="13447" xr:uid="{00000000-0005-0000-0000-0000B57F0000}"/>
    <cellStyle name="Normal 53 2 3 4 2 2 2 2 2" xfId="37016" xr:uid="{00000000-0005-0000-0000-0000B67F0000}"/>
    <cellStyle name="Normal 53 2 3 4 2 2 2 3" xfId="7559" xr:uid="{00000000-0005-0000-0000-0000B77F0000}"/>
    <cellStyle name="Normal 53 2 3 4 2 2 2 3 2" xfId="31128" xr:uid="{00000000-0005-0000-0000-0000B87F0000}"/>
    <cellStyle name="Normal 53 2 3 4 2 2 2 4" xfId="19335" xr:uid="{00000000-0005-0000-0000-0000B97F0000}"/>
    <cellStyle name="Normal 53 2 3 4 2 2 2 5" xfId="25240" xr:uid="{00000000-0005-0000-0000-0000BA7F0000}"/>
    <cellStyle name="Normal 53 2 3 4 2 2 3" xfId="2407" xr:uid="{00000000-0005-0000-0000-0000BB7F0000}"/>
    <cellStyle name="Normal 53 2 3 4 2 2 3 2" xfId="14183" xr:uid="{00000000-0005-0000-0000-0000BC7F0000}"/>
    <cellStyle name="Normal 53 2 3 4 2 2 3 2 2" xfId="37752" xr:uid="{00000000-0005-0000-0000-0000BD7F0000}"/>
    <cellStyle name="Normal 53 2 3 4 2 2 3 3" xfId="8295" xr:uid="{00000000-0005-0000-0000-0000BE7F0000}"/>
    <cellStyle name="Normal 53 2 3 4 2 2 3 3 2" xfId="31864" xr:uid="{00000000-0005-0000-0000-0000BF7F0000}"/>
    <cellStyle name="Normal 53 2 3 4 2 2 3 4" xfId="20071" xr:uid="{00000000-0005-0000-0000-0000C07F0000}"/>
    <cellStyle name="Normal 53 2 3 4 2 2 3 5" xfId="25976" xr:uid="{00000000-0005-0000-0000-0000C17F0000}"/>
    <cellStyle name="Normal 53 2 3 4 2 2 4" xfId="3143" xr:uid="{00000000-0005-0000-0000-0000C27F0000}"/>
    <cellStyle name="Normal 53 2 3 4 2 2 4 2" xfId="14919" xr:uid="{00000000-0005-0000-0000-0000C37F0000}"/>
    <cellStyle name="Normal 53 2 3 4 2 2 4 2 2" xfId="38488" xr:uid="{00000000-0005-0000-0000-0000C47F0000}"/>
    <cellStyle name="Normal 53 2 3 4 2 2 4 3" xfId="9031" xr:uid="{00000000-0005-0000-0000-0000C57F0000}"/>
    <cellStyle name="Normal 53 2 3 4 2 2 4 3 2" xfId="32600" xr:uid="{00000000-0005-0000-0000-0000C67F0000}"/>
    <cellStyle name="Normal 53 2 3 4 2 2 4 4" xfId="20807" xr:uid="{00000000-0005-0000-0000-0000C77F0000}"/>
    <cellStyle name="Normal 53 2 3 4 2 2 4 5" xfId="26712" xr:uid="{00000000-0005-0000-0000-0000C87F0000}"/>
    <cellStyle name="Normal 53 2 3 4 2 2 5" xfId="3879" xr:uid="{00000000-0005-0000-0000-0000C97F0000}"/>
    <cellStyle name="Normal 53 2 3 4 2 2 5 2" xfId="15655" xr:uid="{00000000-0005-0000-0000-0000CA7F0000}"/>
    <cellStyle name="Normal 53 2 3 4 2 2 5 2 2" xfId="39224" xr:uid="{00000000-0005-0000-0000-0000CB7F0000}"/>
    <cellStyle name="Normal 53 2 3 4 2 2 5 3" xfId="9767" xr:uid="{00000000-0005-0000-0000-0000CC7F0000}"/>
    <cellStyle name="Normal 53 2 3 4 2 2 5 3 2" xfId="33336" xr:uid="{00000000-0005-0000-0000-0000CD7F0000}"/>
    <cellStyle name="Normal 53 2 3 4 2 2 5 4" xfId="21543" xr:uid="{00000000-0005-0000-0000-0000CE7F0000}"/>
    <cellStyle name="Normal 53 2 3 4 2 2 5 5" xfId="27448" xr:uid="{00000000-0005-0000-0000-0000CF7F0000}"/>
    <cellStyle name="Normal 53 2 3 4 2 2 6" xfId="4615" xr:uid="{00000000-0005-0000-0000-0000D07F0000}"/>
    <cellStyle name="Normal 53 2 3 4 2 2 6 2" xfId="16391" xr:uid="{00000000-0005-0000-0000-0000D17F0000}"/>
    <cellStyle name="Normal 53 2 3 4 2 2 6 2 2" xfId="39960" xr:uid="{00000000-0005-0000-0000-0000D27F0000}"/>
    <cellStyle name="Normal 53 2 3 4 2 2 6 3" xfId="10503" xr:uid="{00000000-0005-0000-0000-0000D37F0000}"/>
    <cellStyle name="Normal 53 2 3 4 2 2 6 3 2" xfId="34072" xr:uid="{00000000-0005-0000-0000-0000D47F0000}"/>
    <cellStyle name="Normal 53 2 3 4 2 2 6 4" xfId="22279" xr:uid="{00000000-0005-0000-0000-0000D57F0000}"/>
    <cellStyle name="Normal 53 2 3 4 2 2 6 5" xfId="28184" xr:uid="{00000000-0005-0000-0000-0000D67F0000}"/>
    <cellStyle name="Normal 53 2 3 4 2 2 7" xfId="5351" xr:uid="{00000000-0005-0000-0000-0000D77F0000}"/>
    <cellStyle name="Normal 53 2 3 4 2 2 7 2" xfId="17127" xr:uid="{00000000-0005-0000-0000-0000D87F0000}"/>
    <cellStyle name="Normal 53 2 3 4 2 2 7 2 2" xfId="40696" xr:uid="{00000000-0005-0000-0000-0000D97F0000}"/>
    <cellStyle name="Normal 53 2 3 4 2 2 7 3" xfId="11239" xr:uid="{00000000-0005-0000-0000-0000DA7F0000}"/>
    <cellStyle name="Normal 53 2 3 4 2 2 7 3 2" xfId="34808" xr:uid="{00000000-0005-0000-0000-0000DB7F0000}"/>
    <cellStyle name="Normal 53 2 3 4 2 2 7 4" xfId="23015" xr:uid="{00000000-0005-0000-0000-0000DC7F0000}"/>
    <cellStyle name="Normal 53 2 3 4 2 2 7 5" xfId="28920" xr:uid="{00000000-0005-0000-0000-0000DD7F0000}"/>
    <cellStyle name="Normal 53 2 3 4 2 2 8" xfId="6087" xr:uid="{00000000-0005-0000-0000-0000DE7F0000}"/>
    <cellStyle name="Normal 53 2 3 4 2 2 8 2" xfId="17863" xr:uid="{00000000-0005-0000-0000-0000DF7F0000}"/>
    <cellStyle name="Normal 53 2 3 4 2 2 8 2 2" xfId="41432" xr:uid="{00000000-0005-0000-0000-0000E07F0000}"/>
    <cellStyle name="Normal 53 2 3 4 2 2 8 3" xfId="11975" xr:uid="{00000000-0005-0000-0000-0000E17F0000}"/>
    <cellStyle name="Normal 53 2 3 4 2 2 8 3 2" xfId="35544" xr:uid="{00000000-0005-0000-0000-0000E27F0000}"/>
    <cellStyle name="Normal 53 2 3 4 2 2 8 4" xfId="23751" xr:uid="{00000000-0005-0000-0000-0000E37F0000}"/>
    <cellStyle name="Normal 53 2 3 4 2 2 8 5" xfId="29656" xr:uid="{00000000-0005-0000-0000-0000E47F0000}"/>
    <cellStyle name="Normal 53 2 3 4 2 2 9" xfId="12711" xr:uid="{00000000-0005-0000-0000-0000E57F0000}"/>
    <cellStyle name="Normal 53 2 3 4 2 2 9 2" xfId="36280" xr:uid="{00000000-0005-0000-0000-0000E67F0000}"/>
    <cellStyle name="Normal 53 2 3 4 2 3" xfId="1227" xr:uid="{00000000-0005-0000-0000-0000E77F0000}"/>
    <cellStyle name="Normal 53 2 3 4 2 3 2" xfId="13005" xr:uid="{00000000-0005-0000-0000-0000E87F0000}"/>
    <cellStyle name="Normal 53 2 3 4 2 3 2 2" xfId="36574" xr:uid="{00000000-0005-0000-0000-0000E97F0000}"/>
    <cellStyle name="Normal 53 2 3 4 2 3 3" xfId="7117" xr:uid="{00000000-0005-0000-0000-0000EA7F0000}"/>
    <cellStyle name="Normal 53 2 3 4 2 3 3 2" xfId="30686" xr:uid="{00000000-0005-0000-0000-0000EB7F0000}"/>
    <cellStyle name="Normal 53 2 3 4 2 3 4" xfId="18893" xr:uid="{00000000-0005-0000-0000-0000EC7F0000}"/>
    <cellStyle name="Normal 53 2 3 4 2 3 5" xfId="24798" xr:uid="{00000000-0005-0000-0000-0000ED7F0000}"/>
    <cellStyle name="Normal 53 2 3 4 2 4" xfId="1965" xr:uid="{00000000-0005-0000-0000-0000EE7F0000}"/>
    <cellStyle name="Normal 53 2 3 4 2 4 2" xfId="13741" xr:uid="{00000000-0005-0000-0000-0000EF7F0000}"/>
    <cellStyle name="Normal 53 2 3 4 2 4 2 2" xfId="37310" xr:uid="{00000000-0005-0000-0000-0000F07F0000}"/>
    <cellStyle name="Normal 53 2 3 4 2 4 3" xfId="7853" xr:uid="{00000000-0005-0000-0000-0000F17F0000}"/>
    <cellStyle name="Normal 53 2 3 4 2 4 3 2" xfId="31422" xr:uid="{00000000-0005-0000-0000-0000F27F0000}"/>
    <cellStyle name="Normal 53 2 3 4 2 4 4" xfId="19629" xr:uid="{00000000-0005-0000-0000-0000F37F0000}"/>
    <cellStyle name="Normal 53 2 3 4 2 4 5" xfId="25534" xr:uid="{00000000-0005-0000-0000-0000F47F0000}"/>
    <cellStyle name="Normal 53 2 3 4 2 5" xfId="2701" xr:uid="{00000000-0005-0000-0000-0000F57F0000}"/>
    <cellStyle name="Normal 53 2 3 4 2 5 2" xfId="14477" xr:uid="{00000000-0005-0000-0000-0000F67F0000}"/>
    <cellStyle name="Normal 53 2 3 4 2 5 2 2" xfId="38046" xr:uid="{00000000-0005-0000-0000-0000F77F0000}"/>
    <cellStyle name="Normal 53 2 3 4 2 5 3" xfId="8589" xr:uid="{00000000-0005-0000-0000-0000F87F0000}"/>
    <cellStyle name="Normal 53 2 3 4 2 5 3 2" xfId="32158" xr:uid="{00000000-0005-0000-0000-0000F97F0000}"/>
    <cellStyle name="Normal 53 2 3 4 2 5 4" xfId="20365" xr:uid="{00000000-0005-0000-0000-0000FA7F0000}"/>
    <cellStyle name="Normal 53 2 3 4 2 5 5" xfId="26270" xr:uid="{00000000-0005-0000-0000-0000FB7F0000}"/>
    <cellStyle name="Normal 53 2 3 4 2 6" xfId="3437" xr:uid="{00000000-0005-0000-0000-0000FC7F0000}"/>
    <cellStyle name="Normal 53 2 3 4 2 6 2" xfId="15213" xr:uid="{00000000-0005-0000-0000-0000FD7F0000}"/>
    <cellStyle name="Normal 53 2 3 4 2 6 2 2" xfId="38782" xr:uid="{00000000-0005-0000-0000-0000FE7F0000}"/>
    <cellStyle name="Normal 53 2 3 4 2 6 3" xfId="9325" xr:uid="{00000000-0005-0000-0000-0000FF7F0000}"/>
    <cellStyle name="Normal 53 2 3 4 2 6 3 2" xfId="32894" xr:uid="{00000000-0005-0000-0000-000000800000}"/>
    <cellStyle name="Normal 53 2 3 4 2 6 4" xfId="21101" xr:uid="{00000000-0005-0000-0000-000001800000}"/>
    <cellStyle name="Normal 53 2 3 4 2 6 5" xfId="27006" xr:uid="{00000000-0005-0000-0000-000002800000}"/>
    <cellStyle name="Normal 53 2 3 4 2 7" xfId="4173" xr:uid="{00000000-0005-0000-0000-000003800000}"/>
    <cellStyle name="Normal 53 2 3 4 2 7 2" xfId="15949" xr:uid="{00000000-0005-0000-0000-000004800000}"/>
    <cellStyle name="Normal 53 2 3 4 2 7 2 2" xfId="39518" xr:uid="{00000000-0005-0000-0000-000005800000}"/>
    <cellStyle name="Normal 53 2 3 4 2 7 3" xfId="10061" xr:uid="{00000000-0005-0000-0000-000006800000}"/>
    <cellStyle name="Normal 53 2 3 4 2 7 3 2" xfId="33630" xr:uid="{00000000-0005-0000-0000-000007800000}"/>
    <cellStyle name="Normal 53 2 3 4 2 7 4" xfId="21837" xr:uid="{00000000-0005-0000-0000-000008800000}"/>
    <cellStyle name="Normal 53 2 3 4 2 7 5" xfId="27742" xr:uid="{00000000-0005-0000-0000-000009800000}"/>
    <cellStyle name="Normal 53 2 3 4 2 8" xfId="4909" xr:uid="{00000000-0005-0000-0000-00000A800000}"/>
    <cellStyle name="Normal 53 2 3 4 2 8 2" xfId="16685" xr:uid="{00000000-0005-0000-0000-00000B800000}"/>
    <cellStyle name="Normal 53 2 3 4 2 8 2 2" xfId="40254" xr:uid="{00000000-0005-0000-0000-00000C800000}"/>
    <cellStyle name="Normal 53 2 3 4 2 8 3" xfId="10797" xr:uid="{00000000-0005-0000-0000-00000D800000}"/>
    <cellStyle name="Normal 53 2 3 4 2 8 3 2" xfId="34366" xr:uid="{00000000-0005-0000-0000-00000E800000}"/>
    <cellStyle name="Normal 53 2 3 4 2 8 4" xfId="22573" xr:uid="{00000000-0005-0000-0000-00000F800000}"/>
    <cellStyle name="Normal 53 2 3 4 2 8 5" xfId="28478" xr:uid="{00000000-0005-0000-0000-000010800000}"/>
    <cellStyle name="Normal 53 2 3 4 2 9" xfId="5645" xr:uid="{00000000-0005-0000-0000-000011800000}"/>
    <cellStyle name="Normal 53 2 3 4 2 9 2" xfId="17421" xr:uid="{00000000-0005-0000-0000-000012800000}"/>
    <cellStyle name="Normal 53 2 3 4 2 9 2 2" xfId="40990" xr:uid="{00000000-0005-0000-0000-000013800000}"/>
    <cellStyle name="Normal 53 2 3 4 2 9 3" xfId="11533" xr:uid="{00000000-0005-0000-0000-000014800000}"/>
    <cellStyle name="Normal 53 2 3 4 2 9 3 2" xfId="35102" xr:uid="{00000000-0005-0000-0000-000015800000}"/>
    <cellStyle name="Normal 53 2 3 4 2 9 4" xfId="23309" xr:uid="{00000000-0005-0000-0000-000016800000}"/>
    <cellStyle name="Normal 53 2 3 4 2 9 5" xfId="29214" xr:uid="{00000000-0005-0000-0000-000017800000}"/>
    <cellStyle name="Normal 53 2 3 4 3" xfId="709" xr:uid="{00000000-0005-0000-0000-000018800000}"/>
    <cellStyle name="Normal 53 2 3 4 3 10" xfId="6623" xr:uid="{00000000-0005-0000-0000-000019800000}"/>
    <cellStyle name="Normal 53 2 3 4 3 10 2" xfId="30192" xr:uid="{00000000-0005-0000-0000-00001A800000}"/>
    <cellStyle name="Normal 53 2 3 4 3 11" xfId="18399" xr:uid="{00000000-0005-0000-0000-00001B800000}"/>
    <cellStyle name="Normal 53 2 3 4 3 12" xfId="24304" xr:uid="{00000000-0005-0000-0000-00001C800000}"/>
    <cellStyle name="Normal 53 2 3 4 3 13" xfId="41968" xr:uid="{00000000-0005-0000-0000-00001D800000}"/>
    <cellStyle name="Normal 53 2 3 4 3 2" xfId="1470" xr:uid="{00000000-0005-0000-0000-00001E800000}"/>
    <cellStyle name="Normal 53 2 3 4 3 2 2" xfId="13247" xr:uid="{00000000-0005-0000-0000-00001F800000}"/>
    <cellStyle name="Normal 53 2 3 4 3 2 2 2" xfId="36816" xr:uid="{00000000-0005-0000-0000-000020800000}"/>
    <cellStyle name="Normal 53 2 3 4 3 2 3" xfId="7359" xr:uid="{00000000-0005-0000-0000-000021800000}"/>
    <cellStyle name="Normal 53 2 3 4 3 2 3 2" xfId="30928" xr:uid="{00000000-0005-0000-0000-000022800000}"/>
    <cellStyle name="Normal 53 2 3 4 3 2 4" xfId="19135" xr:uid="{00000000-0005-0000-0000-000023800000}"/>
    <cellStyle name="Normal 53 2 3 4 3 2 5" xfId="25040" xr:uid="{00000000-0005-0000-0000-000024800000}"/>
    <cellStyle name="Normal 53 2 3 4 3 3" xfId="2207" xr:uid="{00000000-0005-0000-0000-000025800000}"/>
    <cellStyle name="Normal 53 2 3 4 3 3 2" xfId="13983" xr:uid="{00000000-0005-0000-0000-000026800000}"/>
    <cellStyle name="Normal 53 2 3 4 3 3 2 2" xfId="37552" xr:uid="{00000000-0005-0000-0000-000027800000}"/>
    <cellStyle name="Normal 53 2 3 4 3 3 3" xfId="8095" xr:uid="{00000000-0005-0000-0000-000028800000}"/>
    <cellStyle name="Normal 53 2 3 4 3 3 3 2" xfId="31664" xr:uid="{00000000-0005-0000-0000-000029800000}"/>
    <cellStyle name="Normal 53 2 3 4 3 3 4" xfId="19871" xr:uid="{00000000-0005-0000-0000-00002A800000}"/>
    <cellStyle name="Normal 53 2 3 4 3 3 5" xfId="25776" xr:uid="{00000000-0005-0000-0000-00002B800000}"/>
    <cellStyle name="Normal 53 2 3 4 3 4" xfId="2943" xr:uid="{00000000-0005-0000-0000-00002C800000}"/>
    <cellStyle name="Normal 53 2 3 4 3 4 2" xfId="14719" xr:uid="{00000000-0005-0000-0000-00002D800000}"/>
    <cellStyle name="Normal 53 2 3 4 3 4 2 2" xfId="38288" xr:uid="{00000000-0005-0000-0000-00002E800000}"/>
    <cellStyle name="Normal 53 2 3 4 3 4 3" xfId="8831" xr:uid="{00000000-0005-0000-0000-00002F800000}"/>
    <cellStyle name="Normal 53 2 3 4 3 4 3 2" xfId="32400" xr:uid="{00000000-0005-0000-0000-000030800000}"/>
    <cellStyle name="Normal 53 2 3 4 3 4 4" xfId="20607" xr:uid="{00000000-0005-0000-0000-000031800000}"/>
    <cellStyle name="Normal 53 2 3 4 3 4 5" xfId="26512" xr:uid="{00000000-0005-0000-0000-000032800000}"/>
    <cellStyle name="Normal 53 2 3 4 3 5" xfId="3679" xr:uid="{00000000-0005-0000-0000-000033800000}"/>
    <cellStyle name="Normal 53 2 3 4 3 5 2" xfId="15455" xr:uid="{00000000-0005-0000-0000-000034800000}"/>
    <cellStyle name="Normal 53 2 3 4 3 5 2 2" xfId="39024" xr:uid="{00000000-0005-0000-0000-000035800000}"/>
    <cellStyle name="Normal 53 2 3 4 3 5 3" xfId="9567" xr:uid="{00000000-0005-0000-0000-000036800000}"/>
    <cellStyle name="Normal 53 2 3 4 3 5 3 2" xfId="33136" xr:uid="{00000000-0005-0000-0000-000037800000}"/>
    <cellStyle name="Normal 53 2 3 4 3 5 4" xfId="21343" xr:uid="{00000000-0005-0000-0000-000038800000}"/>
    <cellStyle name="Normal 53 2 3 4 3 5 5" xfId="27248" xr:uid="{00000000-0005-0000-0000-000039800000}"/>
    <cellStyle name="Normal 53 2 3 4 3 6" xfId="4415" xr:uid="{00000000-0005-0000-0000-00003A800000}"/>
    <cellStyle name="Normal 53 2 3 4 3 6 2" xfId="16191" xr:uid="{00000000-0005-0000-0000-00003B800000}"/>
    <cellStyle name="Normal 53 2 3 4 3 6 2 2" xfId="39760" xr:uid="{00000000-0005-0000-0000-00003C800000}"/>
    <cellStyle name="Normal 53 2 3 4 3 6 3" xfId="10303" xr:uid="{00000000-0005-0000-0000-00003D800000}"/>
    <cellStyle name="Normal 53 2 3 4 3 6 3 2" xfId="33872" xr:uid="{00000000-0005-0000-0000-00003E800000}"/>
    <cellStyle name="Normal 53 2 3 4 3 6 4" xfId="22079" xr:uid="{00000000-0005-0000-0000-00003F800000}"/>
    <cellStyle name="Normal 53 2 3 4 3 6 5" xfId="27984" xr:uid="{00000000-0005-0000-0000-000040800000}"/>
    <cellStyle name="Normal 53 2 3 4 3 7" xfId="5151" xr:uid="{00000000-0005-0000-0000-000041800000}"/>
    <cellStyle name="Normal 53 2 3 4 3 7 2" xfId="16927" xr:uid="{00000000-0005-0000-0000-000042800000}"/>
    <cellStyle name="Normal 53 2 3 4 3 7 2 2" xfId="40496" xr:uid="{00000000-0005-0000-0000-000043800000}"/>
    <cellStyle name="Normal 53 2 3 4 3 7 3" xfId="11039" xr:uid="{00000000-0005-0000-0000-000044800000}"/>
    <cellStyle name="Normal 53 2 3 4 3 7 3 2" xfId="34608" xr:uid="{00000000-0005-0000-0000-000045800000}"/>
    <cellStyle name="Normal 53 2 3 4 3 7 4" xfId="22815" xr:uid="{00000000-0005-0000-0000-000046800000}"/>
    <cellStyle name="Normal 53 2 3 4 3 7 5" xfId="28720" xr:uid="{00000000-0005-0000-0000-000047800000}"/>
    <cellStyle name="Normal 53 2 3 4 3 8" xfId="5887" xr:uid="{00000000-0005-0000-0000-000048800000}"/>
    <cellStyle name="Normal 53 2 3 4 3 8 2" xfId="17663" xr:uid="{00000000-0005-0000-0000-000049800000}"/>
    <cellStyle name="Normal 53 2 3 4 3 8 2 2" xfId="41232" xr:uid="{00000000-0005-0000-0000-00004A800000}"/>
    <cellStyle name="Normal 53 2 3 4 3 8 3" xfId="11775" xr:uid="{00000000-0005-0000-0000-00004B800000}"/>
    <cellStyle name="Normal 53 2 3 4 3 8 3 2" xfId="35344" xr:uid="{00000000-0005-0000-0000-00004C800000}"/>
    <cellStyle name="Normal 53 2 3 4 3 8 4" xfId="23551" xr:uid="{00000000-0005-0000-0000-00004D800000}"/>
    <cellStyle name="Normal 53 2 3 4 3 8 5" xfId="29456" xr:uid="{00000000-0005-0000-0000-00004E800000}"/>
    <cellStyle name="Normal 53 2 3 4 3 9" xfId="12511" xr:uid="{00000000-0005-0000-0000-00004F800000}"/>
    <cellStyle name="Normal 53 2 3 4 3 9 2" xfId="36080" xr:uid="{00000000-0005-0000-0000-000050800000}"/>
    <cellStyle name="Normal 53 2 3 4 4" xfId="616" xr:uid="{00000000-0005-0000-0000-000051800000}"/>
    <cellStyle name="Normal 53 2 3 4 4 10" xfId="6530" xr:uid="{00000000-0005-0000-0000-000052800000}"/>
    <cellStyle name="Normal 53 2 3 4 4 10 2" xfId="30099" xr:uid="{00000000-0005-0000-0000-000053800000}"/>
    <cellStyle name="Normal 53 2 3 4 4 11" xfId="18306" xr:uid="{00000000-0005-0000-0000-000054800000}"/>
    <cellStyle name="Normal 53 2 3 4 4 12" xfId="24211" xr:uid="{00000000-0005-0000-0000-000055800000}"/>
    <cellStyle name="Normal 53 2 3 4 4 13" xfId="41875" xr:uid="{00000000-0005-0000-0000-000056800000}"/>
    <cellStyle name="Normal 53 2 3 4 4 2" xfId="1377" xr:uid="{00000000-0005-0000-0000-000057800000}"/>
    <cellStyle name="Normal 53 2 3 4 4 2 2" xfId="13154" xr:uid="{00000000-0005-0000-0000-000058800000}"/>
    <cellStyle name="Normal 53 2 3 4 4 2 2 2" xfId="36723" xr:uid="{00000000-0005-0000-0000-000059800000}"/>
    <cellStyle name="Normal 53 2 3 4 4 2 3" xfId="7266" xr:uid="{00000000-0005-0000-0000-00005A800000}"/>
    <cellStyle name="Normal 53 2 3 4 4 2 3 2" xfId="30835" xr:uid="{00000000-0005-0000-0000-00005B800000}"/>
    <cellStyle name="Normal 53 2 3 4 4 2 4" xfId="19042" xr:uid="{00000000-0005-0000-0000-00005C800000}"/>
    <cellStyle name="Normal 53 2 3 4 4 2 5" xfId="24947" xr:uid="{00000000-0005-0000-0000-00005D800000}"/>
    <cellStyle name="Normal 53 2 3 4 4 3" xfId="2114" xr:uid="{00000000-0005-0000-0000-00005E800000}"/>
    <cellStyle name="Normal 53 2 3 4 4 3 2" xfId="13890" xr:uid="{00000000-0005-0000-0000-00005F800000}"/>
    <cellStyle name="Normal 53 2 3 4 4 3 2 2" xfId="37459" xr:uid="{00000000-0005-0000-0000-000060800000}"/>
    <cellStyle name="Normal 53 2 3 4 4 3 3" xfId="8002" xr:uid="{00000000-0005-0000-0000-000061800000}"/>
    <cellStyle name="Normal 53 2 3 4 4 3 3 2" xfId="31571" xr:uid="{00000000-0005-0000-0000-000062800000}"/>
    <cellStyle name="Normal 53 2 3 4 4 3 4" xfId="19778" xr:uid="{00000000-0005-0000-0000-000063800000}"/>
    <cellStyle name="Normal 53 2 3 4 4 3 5" xfId="25683" xr:uid="{00000000-0005-0000-0000-000064800000}"/>
    <cellStyle name="Normal 53 2 3 4 4 4" xfId="2850" xr:uid="{00000000-0005-0000-0000-000065800000}"/>
    <cellStyle name="Normal 53 2 3 4 4 4 2" xfId="14626" xr:uid="{00000000-0005-0000-0000-000066800000}"/>
    <cellStyle name="Normal 53 2 3 4 4 4 2 2" xfId="38195" xr:uid="{00000000-0005-0000-0000-000067800000}"/>
    <cellStyle name="Normal 53 2 3 4 4 4 3" xfId="8738" xr:uid="{00000000-0005-0000-0000-000068800000}"/>
    <cellStyle name="Normal 53 2 3 4 4 4 3 2" xfId="32307" xr:uid="{00000000-0005-0000-0000-000069800000}"/>
    <cellStyle name="Normal 53 2 3 4 4 4 4" xfId="20514" xr:uid="{00000000-0005-0000-0000-00006A800000}"/>
    <cellStyle name="Normal 53 2 3 4 4 4 5" xfId="26419" xr:uid="{00000000-0005-0000-0000-00006B800000}"/>
    <cellStyle name="Normal 53 2 3 4 4 5" xfId="3586" xr:uid="{00000000-0005-0000-0000-00006C800000}"/>
    <cellStyle name="Normal 53 2 3 4 4 5 2" xfId="15362" xr:uid="{00000000-0005-0000-0000-00006D800000}"/>
    <cellStyle name="Normal 53 2 3 4 4 5 2 2" xfId="38931" xr:uid="{00000000-0005-0000-0000-00006E800000}"/>
    <cellStyle name="Normal 53 2 3 4 4 5 3" xfId="9474" xr:uid="{00000000-0005-0000-0000-00006F800000}"/>
    <cellStyle name="Normal 53 2 3 4 4 5 3 2" xfId="33043" xr:uid="{00000000-0005-0000-0000-000070800000}"/>
    <cellStyle name="Normal 53 2 3 4 4 5 4" xfId="21250" xr:uid="{00000000-0005-0000-0000-000071800000}"/>
    <cellStyle name="Normal 53 2 3 4 4 5 5" xfId="27155" xr:uid="{00000000-0005-0000-0000-000072800000}"/>
    <cellStyle name="Normal 53 2 3 4 4 6" xfId="4322" xr:uid="{00000000-0005-0000-0000-000073800000}"/>
    <cellStyle name="Normal 53 2 3 4 4 6 2" xfId="16098" xr:uid="{00000000-0005-0000-0000-000074800000}"/>
    <cellStyle name="Normal 53 2 3 4 4 6 2 2" xfId="39667" xr:uid="{00000000-0005-0000-0000-000075800000}"/>
    <cellStyle name="Normal 53 2 3 4 4 6 3" xfId="10210" xr:uid="{00000000-0005-0000-0000-000076800000}"/>
    <cellStyle name="Normal 53 2 3 4 4 6 3 2" xfId="33779" xr:uid="{00000000-0005-0000-0000-000077800000}"/>
    <cellStyle name="Normal 53 2 3 4 4 6 4" xfId="21986" xr:uid="{00000000-0005-0000-0000-000078800000}"/>
    <cellStyle name="Normal 53 2 3 4 4 6 5" xfId="27891" xr:uid="{00000000-0005-0000-0000-000079800000}"/>
    <cellStyle name="Normal 53 2 3 4 4 7" xfId="5058" xr:uid="{00000000-0005-0000-0000-00007A800000}"/>
    <cellStyle name="Normal 53 2 3 4 4 7 2" xfId="16834" xr:uid="{00000000-0005-0000-0000-00007B800000}"/>
    <cellStyle name="Normal 53 2 3 4 4 7 2 2" xfId="40403" xr:uid="{00000000-0005-0000-0000-00007C800000}"/>
    <cellStyle name="Normal 53 2 3 4 4 7 3" xfId="10946" xr:uid="{00000000-0005-0000-0000-00007D800000}"/>
    <cellStyle name="Normal 53 2 3 4 4 7 3 2" xfId="34515" xr:uid="{00000000-0005-0000-0000-00007E800000}"/>
    <cellStyle name="Normal 53 2 3 4 4 7 4" xfId="22722" xr:uid="{00000000-0005-0000-0000-00007F800000}"/>
    <cellStyle name="Normal 53 2 3 4 4 7 5" xfId="28627" xr:uid="{00000000-0005-0000-0000-000080800000}"/>
    <cellStyle name="Normal 53 2 3 4 4 8" xfId="5794" xr:uid="{00000000-0005-0000-0000-000081800000}"/>
    <cellStyle name="Normal 53 2 3 4 4 8 2" xfId="17570" xr:uid="{00000000-0005-0000-0000-000082800000}"/>
    <cellStyle name="Normal 53 2 3 4 4 8 2 2" xfId="41139" xr:uid="{00000000-0005-0000-0000-000083800000}"/>
    <cellStyle name="Normal 53 2 3 4 4 8 3" xfId="11682" xr:uid="{00000000-0005-0000-0000-000084800000}"/>
    <cellStyle name="Normal 53 2 3 4 4 8 3 2" xfId="35251" xr:uid="{00000000-0005-0000-0000-000085800000}"/>
    <cellStyle name="Normal 53 2 3 4 4 8 4" xfId="23458" xr:uid="{00000000-0005-0000-0000-000086800000}"/>
    <cellStyle name="Normal 53 2 3 4 4 8 5" xfId="29363" xr:uid="{00000000-0005-0000-0000-000087800000}"/>
    <cellStyle name="Normal 53 2 3 4 4 9" xfId="12418" xr:uid="{00000000-0005-0000-0000-000088800000}"/>
    <cellStyle name="Normal 53 2 3 4 4 9 2" xfId="35987" xr:uid="{00000000-0005-0000-0000-000089800000}"/>
    <cellStyle name="Normal 53 2 3 4 5" xfId="1026" xr:uid="{00000000-0005-0000-0000-00008A800000}"/>
    <cellStyle name="Normal 53 2 3 4 5 2" xfId="12805" xr:uid="{00000000-0005-0000-0000-00008B800000}"/>
    <cellStyle name="Normal 53 2 3 4 5 2 2" xfId="36374" xr:uid="{00000000-0005-0000-0000-00008C800000}"/>
    <cellStyle name="Normal 53 2 3 4 5 3" xfId="6917" xr:uid="{00000000-0005-0000-0000-00008D800000}"/>
    <cellStyle name="Normal 53 2 3 4 5 3 2" xfId="30486" xr:uid="{00000000-0005-0000-0000-00008E800000}"/>
    <cellStyle name="Normal 53 2 3 4 5 4" xfId="18693" xr:uid="{00000000-0005-0000-0000-00008F800000}"/>
    <cellStyle name="Normal 53 2 3 4 5 5" xfId="24598" xr:uid="{00000000-0005-0000-0000-000090800000}"/>
    <cellStyle name="Normal 53 2 3 4 6" xfId="1765" xr:uid="{00000000-0005-0000-0000-000091800000}"/>
    <cellStyle name="Normal 53 2 3 4 6 2" xfId="13541" xr:uid="{00000000-0005-0000-0000-000092800000}"/>
    <cellStyle name="Normal 53 2 3 4 6 2 2" xfId="37110" xr:uid="{00000000-0005-0000-0000-000093800000}"/>
    <cellStyle name="Normal 53 2 3 4 6 3" xfId="7653" xr:uid="{00000000-0005-0000-0000-000094800000}"/>
    <cellStyle name="Normal 53 2 3 4 6 3 2" xfId="31222" xr:uid="{00000000-0005-0000-0000-000095800000}"/>
    <cellStyle name="Normal 53 2 3 4 6 4" xfId="19429" xr:uid="{00000000-0005-0000-0000-000096800000}"/>
    <cellStyle name="Normal 53 2 3 4 6 5" xfId="25334" xr:uid="{00000000-0005-0000-0000-000097800000}"/>
    <cellStyle name="Normal 53 2 3 4 7" xfId="2501" xr:uid="{00000000-0005-0000-0000-000098800000}"/>
    <cellStyle name="Normal 53 2 3 4 7 2" xfId="14277" xr:uid="{00000000-0005-0000-0000-000099800000}"/>
    <cellStyle name="Normal 53 2 3 4 7 2 2" xfId="37846" xr:uid="{00000000-0005-0000-0000-00009A800000}"/>
    <cellStyle name="Normal 53 2 3 4 7 3" xfId="8389" xr:uid="{00000000-0005-0000-0000-00009B800000}"/>
    <cellStyle name="Normal 53 2 3 4 7 3 2" xfId="31958" xr:uid="{00000000-0005-0000-0000-00009C800000}"/>
    <cellStyle name="Normal 53 2 3 4 7 4" xfId="20165" xr:uid="{00000000-0005-0000-0000-00009D800000}"/>
    <cellStyle name="Normal 53 2 3 4 7 5" xfId="26070" xr:uid="{00000000-0005-0000-0000-00009E800000}"/>
    <cellStyle name="Normal 53 2 3 4 8" xfId="3237" xr:uid="{00000000-0005-0000-0000-00009F800000}"/>
    <cellStyle name="Normal 53 2 3 4 8 2" xfId="15013" xr:uid="{00000000-0005-0000-0000-0000A0800000}"/>
    <cellStyle name="Normal 53 2 3 4 8 2 2" xfId="38582" xr:uid="{00000000-0005-0000-0000-0000A1800000}"/>
    <cellStyle name="Normal 53 2 3 4 8 3" xfId="9125" xr:uid="{00000000-0005-0000-0000-0000A2800000}"/>
    <cellStyle name="Normal 53 2 3 4 8 3 2" xfId="32694" xr:uid="{00000000-0005-0000-0000-0000A3800000}"/>
    <cellStyle name="Normal 53 2 3 4 8 4" xfId="20901" xr:uid="{00000000-0005-0000-0000-0000A4800000}"/>
    <cellStyle name="Normal 53 2 3 4 8 5" xfId="26806" xr:uid="{00000000-0005-0000-0000-0000A5800000}"/>
    <cellStyle name="Normal 53 2 3 4 9" xfId="3973" xr:uid="{00000000-0005-0000-0000-0000A6800000}"/>
    <cellStyle name="Normal 53 2 3 4 9 2" xfId="15749" xr:uid="{00000000-0005-0000-0000-0000A7800000}"/>
    <cellStyle name="Normal 53 2 3 4 9 2 2" xfId="39318" xr:uid="{00000000-0005-0000-0000-0000A8800000}"/>
    <cellStyle name="Normal 53 2 3 4 9 3" xfId="9861" xr:uid="{00000000-0005-0000-0000-0000A9800000}"/>
    <cellStyle name="Normal 53 2 3 4 9 3 2" xfId="33430" xr:uid="{00000000-0005-0000-0000-0000AA800000}"/>
    <cellStyle name="Normal 53 2 3 4 9 4" xfId="21637" xr:uid="{00000000-0005-0000-0000-0000AB800000}"/>
    <cellStyle name="Normal 53 2 3 4 9 5" xfId="27542" xr:uid="{00000000-0005-0000-0000-0000AC800000}"/>
    <cellStyle name="Normal 53 2 3 5" xfId="460" xr:uid="{00000000-0005-0000-0000-0000AD800000}"/>
    <cellStyle name="Normal 53 2 3 5 10" xfId="12264" xr:uid="{00000000-0005-0000-0000-0000AE800000}"/>
    <cellStyle name="Normal 53 2 3 5 10 2" xfId="35833" xr:uid="{00000000-0005-0000-0000-0000AF800000}"/>
    <cellStyle name="Normal 53 2 3 5 11" xfId="6376" xr:uid="{00000000-0005-0000-0000-0000B0800000}"/>
    <cellStyle name="Normal 53 2 3 5 11 2" xfId="29945" xr:uid="{00000000-0005-0000-0000-0000B1800000}"/>
    <cellStyle name="Normal 53 2 3 5 12" xfId="18152" xr:uid="{00000000-0005-0000-0000-0000B2800000}"/>
    <cellStyle name="Normal 53 2 3 5 13" xfId="24057" xr:uid="{00000000-0005-0000-0000-0000B3800000}"/>
    <cellStyle name="Normal 53 2 3 5 14" xfId="41721" xr:uid="{00000000-0005-0000-0000-0000B4800000}"/>
    <cellStyle name="Normal 53 2 3 5 2" xfId="905" xr:uid="{00000000-0005-0000-0000-0000B5800000}"/>
    <cellStyle name="Normal 53 2 3 5 2 10" xfId="6818" xr:uid="{00000000-0005-0000-0000-0000B6800000}"/>
    <cellStyle name="Normal 53 2 3 5 2 10 2" xfId="30387" xr:uid="{00000000-0005-0000-0000-0000B7800000}"/>
    <cellStyle name="Normal 53 2 3 5 2 11" xfId="18594" xr:uid="{00000000-0005-0000-0000-0000B8800000}"/>
    <cellStyle name="Normal 53 2 3 5 2 12" xfId="24499" xr:uid="{00000000-0005-0000-0000-0000B9800000}"/>
    <cellStyle name="Normal 53 2 3 5 2 13" xfId="42163" xr:uid="{00000000-0005-0000-0000-0000BA800000}"/>
    <cellStyle name="Normal 53 2 3 5 2 2" xfId="1665" xr:uid="{00000000-0005-0000-0000-0000BB800000}"/>
    <cellStyle name="Normal 53 2 3 5 2 2 2" xfId="13442" xr:uid="{00000000-0005-0000-0000-0000BC800000}"/>
    <cellStyle name="Normal 53 2 3 5 2 2 2 2" xfId="37011" xr:uid="{00000000-0005-0000-0000-0000BD800000}"/>
    <cellStyle name="Normal 53 2 3 5 2 2 3" xfId="7554" xr:uid="{00000000-0005-0000-0000-0000BE800000}"/>
    <cellStyle name="Normal 53 2 3 5 2 2 3 2" xfId="31123" xr:uid="{00000000-0005-0000-0000-0000BF800000}"/>
    <cellStyle name="Normal 53 2 3 5 2 2 4" xfId="19330" xr:uid="{00000000-0005-0000-0000-0000C0800000}"/>
    <cellStyle name="Normal 53 2 3 5 2 2 5" xfId="25235" xr:uid="{00000000-0005-0000-0000-0000C1800000}"/>
    <cellStyle name="Normal 53 2 3 5 2 3" xfId="2402" xr:uid="{00000000-0005-0000-0000-0000C2800000}"/>
    <cellStyle name="Normal 53 2 3 5 2 3 2" xfId="14178" xr:uid="{00000000-0005-0000-0000-0000C3800000}"/>
    <cellStyle name="Normal 53 2 3 5 2 3 2 2" xfId="37747" xr:uid="{00000000-0005-0000-0000-0000C4800000}"/>
    <cellStyle name="Normal 53 2 3 5 2 3 3" xfId="8290" xr:uid="{00000000-0005-0000-0000-0000C5800000}"/>
    <cellStyle name="Normal 53 2 3 5 2 3 3 2" xfId="31859" xr:uid="{00000000-0005-0000-0000-0000C6800000}"/>
    <cellStyle name="Normal 53 2 3 5 2 3 4" xfId="20066" xr:uid="{00000000-0005-0000-0000-0000C7800000}"/>
    <cellStyle name="Normal 53 2 3 5 2 3 5" xfId="25971" xr:uid="{00000000-0005-0000-0000-0000C8800000}"/>
    <cellStyle name="Normal 53 2 3 5 2 4" xfId="3138" xr:uid="{00000000-0005-0000-0000-0000C9800000}"/>
    <cellStyle name="Normal 53 2 3 5 2 4 2" xfId="14914" xr:uid="{00000000-0005-0000-0000-0000CA800000}"/>
    <cellStyle name="Normal 53 2 3 5 2 4 2 2" xfId="38483" xr:uid="{00000000-0005-0000-0000-0000CB800000}"/>
    <cellStyle name="Normal 53 2 3 5 2 4 3" xfId="9026" xr:uid="{00000000-0005-0000-0000-0000CC800000}"/>
    <cellStyle name="Normal 53 2 3 5 2 4 3 2" xfId="32595" xr:uid="{00000000-0005-0000-0000-0000CD800000}"/>
    <cellStyle name="Normal 53 2 3 5 2 4 4" xfId="20802" xr:uid="{00000000-0005-0000-0000-0000CE800000}"/>
    <cellStyle name="Normal 53 2 3 5 2 4 5" xfId="26707" xr:uid="{00000000-0005-0000-0000-0000CF800000}"/>
    <cellStyle name="Normal 53 2 3 5 2 5" xfId="3874" xr:uid="{00000000-0005-0000-0000-0000D0800000}"/>
    <cellStyle name="Normal 53 2 3 5 2 5 2" xfId="15650" xr:uid="{00000000-0005-0000-0000-0000D1800000}"/>
    <cellStyle name="Normal 53 2 3 5 2 5 2 2" xfId="39219" xr:uid="{00000000-0005-0000-0000-0000D2800000}"/>
    <cellStyle name="Normal 53 2 3 5 2 5 3" xfId="9762" xr:uid="{00000000-0005-0000-0000-0000D3800000}"/>
    <cellStyle name="Normal 53 2 3 5 2 5 3 2" xfId="33331" xr:uid="{00000000-0005-0000-0000-0000D4800000}"/>
    <cellStyle name="Normal 53 2 3 5 2 5 4" xfId="21538" xr:uid="{00000000-0005-0000-0000-0000D5800000}"/>
    <cellStyle name="Normal 53 2 3 5 2 5 5" xfId="27443" xr:uid="{00000000-0005-0000-0000-0000D6800000}"/>
    <cellStyle name="Normal 53 2 3 5 2 6" xfId="4610" xr:uid="{00000000-0005-0000-0000-0000D7800000}"/>
    <cellStyle name="Normal 53 2 3 5 2 6 2" xfId="16386" xr:uid="{00000000-0005-0000-0000-0000D8800000}"/>
    <cellStyle name="Normal 53 2 3 5 2 6 2 2" xfId="39955" xr:uid="{00000000-0005-0000-0000-0000D9800000}"/>
    <cellStyle name="Normal 53 2 3 5 2 6 3" xfId="10498" xr:uid="{00000000-0005-0000-0000-0000DA800000}"/>
    <cellStyle name="Normal 53 2 3 5 2 6 3 2" xfId="34067" xr:uid="{00000000-0005-0000-0000-0000DB800000}"/>
    <cellStyle name="Normal 53 2 3 5 2 6 4" xfId="22274" xr:uid="{00000000-0005-0000-0000-0000DC800000}"/>
    <cellStyle name="Normal 53 2 3 5 2 6 5" xfId="28179" xr:uid="{00000000-0005-0000-0000-0000DD800000}"/>
    <cellStyle name="Normal 53 2 3 5 2 7" xfId="5346" xr:uid="{00000000-0005-0000-0000-0000DE800000}"/>
    <cellStyle name="Normal 53 2 3 5 2 7 2" xfId="17122" xr:uid="{00000000-0005-0000-0000-0000DF800000}"/>
    <cellStyle name="Normal 53 2 3 5 2 7 2 2" xfId="40691" xr:uid="{00000000-0005-0000-0000-0000E0800000}"/>
    <cellStyle name="Normal 53 2 3 5 2 7 3" xfId="11234" xr:uid="{00000000-0005-0000-0000-0000E1800000}"/>
    <cellStyle name="Normal 53 2 3 5 2 7 3 2" xfId="34803" xr:uid="{00000000-0005-0000-0000-0000E2800000}"/>
    <cellStyle name="Normal 53 2 3 5 2 7 4" xfId="23010" xr:uid="{00000000-0005-0000-0000-0000E3800000}"/>
    <cellStyle name="Normal 53 2 3 5 2 7 5" xfId="28915" xr:uid="{00000000-0005-0000-0000-0000E4800000}"/>
    <cellStyle name="Normal 53 2 3 5 2 8" xfId="6082" xr:uid="{00000000-0005-0000-0000-0000E5800000}"/>
    <cellStyle name="Normal 53 2 3 5 2 8 2" xfId="17858" xr:uid="{00000000-0005-0000-0000-0000E6800000}"/>
    <cellStyle name="Normal 53 2 3 5 2 8 2 2" xfId="41427" xr:uid="{00000000-0005-0000-0000-0000E7800000}"/>
    <cellStyle name="Normal 53 2 3 5 2 8 3" xfId="11970" xr:uid="{00000000-0005-0000-0000-0000E8800000}"/>
    <cellStyle name="Normal 53 2 3 5 2 8 3 2" xfId="35539" xr:uid="{00000000-0005-0000-0000-0000E9800000}"/>
    <cellStyle name="Normal 53 2 3 5 2 8 4" xfId="23746" xr:uid="{00000000-0005-0000-0000-0000EA800000}"/>
    <cellStyle name="Normal 53 2 3 5 2 8 5" xfId="29651" xr:uid="{00000000-0005-0000-0000-0000EB800000}"/>
    <cellStyle name="Normal 53 2 3 5 2 9" xfId="12706" xr:uid="{00000000-0005-0000-0000-0000EC800000}"/>
    <cellStyle name="Normal 53 2 3 5 2 9 2" xfId="36275" xr:uid="{00000000-0005-0000-0000-0000ED800000}"/>
    <cellStyle name="Normal 53 2 3 5 3" xfId="1222" xr:uid="{00000000-0005-0000-0000-0000EE800000}"/>
    <cellStyle name="Normal 53 2 3 5 3 2" xfId="13000" xr:uid="{00000000-0005-0000-0000-0000EF800000}"/>
    <cellStyle name="Normal 53 2 3 5 3 2 2" xfId="36569" xr:uid="{00000000-0005-0000-0000-0000F0800000}"/>
    <cellStyle name="Normal 53 2 3 5 3 3" xfId="7112" xr:uid="{00000000-0005-0000-0000-0000F1800000}"/>
    <cellStyle name="Normal 53 2 3 5 3 3 2" xfId="30681" xr:uid="{00000000-0005-0000-0000-0000F2800000}"/>
    <cellStyle name="Normal 53 2 3 5 3 4" xfId="18888" xr:uid="{00000000-0005-0000-0000-0000F3800000}"/>
    <cellStyle name="Normal 53 2 3 5 3 5" xfId="24793" xr:uid="{00000000-0005-0000-0000-0000F4800000}"/>
    <cellStyle name="Normal 53 2 3 5 4" xfId="1960" xr:uid="{00000000-0005-0000-0000-0000F5800000}"/>
    <cellStyle name="Normal 53 2 3 5 4 2" xfId="13736" xr:uid="{00000000-0005-0000-0000-0000F6800000}"/>
    <cellStyle name="Normal 53 2 3 5 4 2 2" xfId="37305" xr:uid="{00000000-0005-0000-0000-0000F7800000}"/>
    <cellStyle name="Normal 53 2 3 5 4 3" xfId="7848" xr:uid="{00000000-0005-0000-0000-0000F8800000}"/>
    <cellStyle name="Normal 53 2 3 5 4 3 2" xfId="31417" xr:uid="{00000000-0005-0000-0000-0000F9800000}"/>
    <cellStyle name="Normal 53 2 3 5 4 4" xfId="19624" xr:uid="{00000000-0005-0000-0000-0000FA800000}"/>
    <cellStyle name="Normal 53 2 3 5 4 5" xfId="25529" xr:uid="{00000000-0005-0000-0000-0000FB800000}"/>
    <cellStyle name="Normal 53 2 3 5 5" xfId="2696" xr:uid="{00000000-0005-0000-0000-0000FC800000}"/>
    <cellStyle name="Normal 53 2 3 5 5 2" xfId="14472" xr:uid="{00000000-0005-0000-0000-0000FD800000}"/>
    <cellStyle name="Normal 53 2 3 5 5 2 2" xfId="38041" xr:uid="{00000000-0005-0000-0000-0000FE800000}"/>
    <cellStyle name="Normal 53 2 3 5 5 3" xfId="8584" xr:uid="{00000000-0005-0000-0000-0000FF800000}"/>
    <cellStyle name="Normal 53 2 3 5 5 3 2" xfId="32153" xr:uid="{00000000-0005-0000-0000-000000810000}"/>
    <cellStyle name="Normal 53 2 3 5 5 4" xfId="20360" xr:uid="{00000000-0005-0000-0000-000001810000}"/>
    <cellStyle name="Normal 53 2 3 5 5 5" xfId="26265" xr:uid="{00000000-0005-0000-0000-000002810000}"/>
    <cellStyle name="Normal 53 2 3 5 6" xfId="3432" xr:uid="{00000000-0005-0000-0000-000003810000}"/>
    <cellStyle name="Normal 53 2 3 5 6 2" xfId="15208" xr:uid="{00000000-0005-0000-0000-000004810000}"/>
    <cellStyle name="Normal 53 2 3 5 6 2 2" xfId="38777" xr:uid="{00000000-0005-0000-0000-000005810000}"/>
    <cellStyle name="Normal 53 2 3 5 6 3" xfId="9320" xr:uid="{00000000-0005-0000-0000-000006810000}"/>
    <cellStyle name="Normal 53 2 3 5 6 3 2" xfId="32889" xr:uid="{00000000-0005-0000-0000-000007810000}"/>
    <cellStyle name="Normal 53 2 3 5 6 4" xfId="21096" xr:uid="{00000000-0005-0000-0000-000008810000}"/>
    <cellStyle name="Normal 53 2 3 5 6 5" xfId="27001" xr:uid="{00000000-0005-0000-0000-000009810000}"/>
    <cellStyle name="Normal 53 2 3 5 7" xfId="4168" xr:uid="{00000000-0005-0000-0000-00000A810000}"/>
    <cellStyle name="Normal 53 2 3 5 7 2" xfId="15944" xr:uid="{00000000-0005-0000-0000-00000B810000}"/>
    <cellStyle name="Normal 53 2 3 5 7 2 2" xfId="39513" xr:uid="{00000000-0005-0000-0000-00000C810000}"/>
    <cellStyle name="Normal 53 2 3 5 7 3" xfId="10056" xr:uid="{00000000-0005-0000-0000-00000D810000}"/>
    <cellStyle name="Normal 53 2 3 5 7 3 2" xfId="33625" xr:uid="{00000000-0005-0000-0000-00000E810000}"/>
    <cellStyle name="Normal 53 2 3 5 7 4" xfId="21832" xr:uid="{00000000-0005-0000-0000-00000F810000}"/>
    <cellStyle name="Normal 53 2 3 5 7 5" xfId="27737" xr:uid="{00000000-0005-0000-0000-000010810000}"/>
    <cellStyle name="Normal 53 2 3 5 8" xfId="4904" xr:uid="{00000000-0005-0000-0000-000011810000}"/>
    <cellStyle name="Normal 53 2 3 5 8 2" xfId="16680" xr:uid="{00000000-0005-0000-0000-000012810000}"/>
    <cellStyle name="Normal 53 2 3 5 8 2 2" xfId="40249" xr:uid="{00000000-0005-0000-0000-000013810000}"/>
    <cellStyle name="Normal 53 2 3 5 8 3" xfId="10792" xr:uid="{00000000-0005-0000-0000-000014810000}"/>
    <cellStyle name="Normal 53 2 3 5 8 3 2" xfId="34361" xr:uid="{00000000-0005-0000-0000-000015810000}"/>
    <cellStyle name="Normal 53 2 3 5 8 4" xfId="22568" xr:uid="{00000000-0005-0000-0000-000016810000}"/>
    <cellStyle name="Normal 53 2 3 5 8 5" xfId="28473" xr:uid="{00000000-0005-0000-0000-000017810000}"/>
    <cellStyle name="Normal 53 2 3 5 9" xfId="5640" xr:uid="{00000000-0005-0000-0000-000018810000}"/>
    <cellStyle name="Normal 53 2 3 5 9 2" xfId="17416" xr:uid="{00000000-0005-0000-0000-000019810000}"/>
    <cellStyle name="Normal 53 2 3 5 9 2 2" xfId="40985" xr:uid="{00000000-0005-0000-0000-00001A810000}"/>
    <cellStyle name="Normal 53 2 3 5 9 3" xfId="11528" xr:uid="{00000000-0005-0000-0000-00001B810000}"/>
    <cellStyle name="Normal 53 2 3 5 9 3 2" xfId="35097" xr:uid="{00000000-0005-0000-0000-00001C810000}"/>
    <cellStyle name="Normal 53 2 3 5 9 4" xfId="23304" xr:uid="{00000000-0005-0000-0000-00001D810000}"/>
    <cellStyle name="Normal 53 2 3 5 9 5" xfId="29209" xr:uid="{00000000-0005-0000-0000-00001E810000}"/>
    <cellStyle name="Normal 53 2 3 6" xfId="661" xr:uid="{00000000-0005-0000-0000-00001F810000}"/>
    <cellStyle name="Normal 53 2 3 6 10" xfId="6575" xr:uid="{00000000-0005-0000-0000-000020810000}"/>
    <cellStyle name="Normal 53 2 3 6 10 2" xfId="30144" xr:uid="{00000000-0005-0000-0000-000021810000}"/>
    <cellStyle name="Normal 53 2 3 6 11" xfId="18351" xr:uid="{00000000-0005-0000-0000-000022810000}"/>
    <cellStyle name="Normal 53 2 3 6 12" xfId="24256" xr:uid="{00000000-0005-0000-0000-000023810000}"/>
    <cellStyle name="Normal 53 2 3 6 13" xfId="41920" xr:uid="{00000000-0005-0000-0000-000024810000}"/>
    <cellStyle name="Normal 53 2 3 6 2" xfId="1422" xr:uid="{00000000-0005-0000-0000-000025810000}"/>
    <cellStyle name="Normal 53 2 3 6 2 2" xfId="13199" xr:uid="{00000000-0005-0000-0000-000026810000}"/>
    <cellStyle name="Normal 53 2 3 6 2 2 2" xfId="36768" xr:uid="{00000000-0005-0000-0000-000027810000}"/>
    <cellStyle name="Normal 53 2 3 6 2 3" xfId="7311" xr:uid="{00000000-0005-0000-0000-000028810000}"/>
    <cellStyle name="Normal 53 2 3 6 2 3 2" xfId="30880" xr:uid="{00000000-0005-0000-0000-000029810000}"/>
    <cellStyle name="Normal 53 2 3 6 2 4" xfId="19087" xr:uid="{00000000-0005-0000-0000-00002A810000}"/>
    <cellStyle name="Normal 53 2 3 6 2 5" xfId="24992" xr:uid="{00000000-0005-0000-0000-00002B810000}"/>
    <cellStyle name="Normal 53 2 3 6 3" xfId="2159" xr:uid="{00000000-0005-0000-0000-00002C810000}"/>
    <cellStyle name="Normal 53 2 3 6 3 2" xfId="13935" xr:uid="{00000000-0005-0000-0000-00002D810000}"/>
    <cellStyle name="Normal 53 2 3 6 3 2 2" xfId="37504" xr:uid="{00000000-0005-0000-0000-00002E810000}"/>
    <cellStyle name="Normal 53 2 3 6 3 3" xfId="8047" xr:uid="{00000000-0005-0000-0000-00002F810000}"/>
    <cellStyle name="Normal 53 2 3 6 3 3 2" xfId="31616" xr:uid="{00000000-0005-0000-0000-000030810000}"/>
    <cellStyle name="Normal 53 2 3 6 3 4" xfId="19823" xr:uid="{00000000-0005-0000-0000-000031810000}"/>
    <cellStyle name="Normal 53 2 3 6 3 5" xfId="25728" xr:uid="{00000000-0005-0000-0000-000032810000}"/>
    <cellStyle name="Normal 53 2 3 6 4" xfId="2895" xr:uid="{00000000-0005-0000-0000-000033810000}"/>
    <cellStyle name="Normal 53 2 3 6 4 2" xfId="14671" xr:uid="{00000000-0005-0000-0000-000034810000}"/>
    <cellStyle name="Normal 53 2 3 6 4 2 2" xfId="38240" xr:uid="{00000000-0005-0000-0000-000035810000}"/>
    <cellStyle name="Normal 53 2 3 6 4 3" xfId="8783" xr:uid="{00000000-0005-0000-0000-000036810000}"/>
    <cellStyle name="Normal 53 2 3 6 4 3 2" xfId="32352" xr:uid="{00000000-0005-0000-0000-000037810000}"/>
    <cellStyle name="Normal 53 2 3 6 4 4" xfId="20559" xr:uid="{00000000-0005-0000-0000-000038810000}"/>
    <cellStyle name="Normal 53 2 3 6 4 5" xfId="26464" xr:uid="{00000000-0005-0000-0000-000039810000}"/>
    <cellStyle name="Normal 53 2 3 6 5" xfId="3631" xr:uid="{00000000-0005-0000-0000-00003A810000}"/>
    <cellStyle name="Normal 53 2 3 6 5 2" xfId="15407" xr:uid="{00000000-0005-0000-0000-00003B810000}"/>
    <cellStyle name="Normal 53 2 3 6 5 2 2" xfId="38976" xr:uid="{00000000-0005-0000-0000-00003C810000}"/>
    <cellStyle name="Normal 53 2 3 6 5 3" xfId="9519" xr:uid="{00000000-0005-0000-0000-00003D810000}"/>
    <cellStyle name="Normal 53 2 3 6 5 3 2" xfId="33088" xr:uid="{00000000-0005-0000-0000-00003E810000}"/>
    <cellStyle name="Normal 53 2 3 6 5 4" xfId="21295" xr:uid="{00000000-0005-0000-0000-00003F810000}"/>
    <cellStyle name="Normal 53 2 3 6 5 5" xfId="27200" xr:uid="{00000000-0005-0000-0000-000040810000}"/>
    <cellStyle name="Normal 53 2 3 6 6" xfId="4367" xr:uid="{00000000-0005-0000-0000-000041810000}"/>
    <cellStyle name="Normal 53 2 3 6 6 2" xfId="16143" xr:uid="{00000000-0005-0000-0000-000042810000}"/>
    <cellStyle name="Normal 53 2 3 6 6 2 2" xfId="39712" xr:uid="{00000000-0005-0000-0000-000043810000}"/>
    <cellStyle name="Normal 53 2 3 6 6 3" xfId="10255" xr:uid="{00000000-0005-0000-0000-000044810000}"/>
    <cellStyle name="Normal 53 2 3 6 6 3 2" xfId="33824" xr:uid="{00000000-0005-0000-0000-000045810000}"/>
    <cellStyle name="Normal 53 2 3 6 6 4" xfId="22031" xr:uid="{00000000-0005-0000-0000-000046810000}"/>
    <cellStyle name="Normal 53 2 3 6 6 5" xfId="27936" xr:uid="{00000000-0005-0000-0000-000047810000}"/>
    <cellStyle name="Normal 53 2 3 6 7" xfId="5103" xr:uid="{00000000-0005-0000-0000-000048810000}"/>
    <cellStyle name="Normal 53 2 3 6 7 2" xfId="16879" xr:uid="{00000000-0005-0000-0000-000049810000}"/>
    <cellStyle name="Normal 53 2 3 6 7 2 2" xfId="40448" xr:uid="{00000000-0005-0000-0000-00004A810000}"/>
    <cellStyle name="Normal 53 2 3 6 7 3" xfId="10991" xr:uid="{00000000-0005-0000-0000-00004B810000}"/>
    <cellStyle name="Normal 53 2 3 6 7 3 2" xfId="34560" xr:uid="{00000000-0005-0000-0000-00004C810000}"/>
    <cellStyle name="Normal 53 2 3 6 7 4" xfId="22767" xr:uid="{00000000-0005-0000-0000-00004D810000}"/>
    <cellStyle name="Normal 53 2 3 6 7 5" xfId="28672" xr:uid="{00000000-0005-0000-0000-00004E810000}"/>
    <cellStyle name="Normal 53 2 3 6 8" xfId="5839" xr:uid="{00000000-0005-0000-0000-00004F810000}"/>
    <cellStyle name="Normal 53 2 3 6 8 2" xfId="17615" xr:uid="{00000000-0005-0000-0000-000050810000}"/>
    <cellStyle name="Normal 53 2 3 6 8 2 2" xfId="41184" xr:uid="{00000000-0005-0000-0000-000051810000}"/>
    <cellStyle name="Normal 53 2 3 6 8 3" xfId="11727" xr:uid="{00000000-0005-0000-0000-000052810000}"/>
    <cellStyle name="Normal 53 2 3 6 8 3 2" xfId="35296" xr:uid="{00000000-0005-0000-0000-000053810000}"/>
    <cellStyle name="Normal 53 2 3 6 8 4" xfId="23503" xr:uid="{00000000-0005-0000-0000-000054810000}"/>
    <cellStyle name="Normal 53 2 3 6 8 5" xfId="29408" xr:uid="{00000000-0005-0000-0000-000055810000}"/>
    <cellStyle name="Normal 53 2 3 6 9" xfId="12463" xr:uid="{00000000-0005-0000-0000-000056810000}"/>
    <cellStyle name="Normal 53 2 3 6 9 2" xfId="36032" xr:uid="{00000000-0005-0000-0000-000057810000}"/>
    <cellStyle name="Normal 53 2 3 7" xfId="611" xr:uid="{00000000-0005-0000-0000-000058810000}"/>
    <cellStyle name="Normal 53 2 3 7 10" xfId="6525" xr:uid="{00000000-0005-0000-0000-000059810000}"/>
    <cellStyle name="Normal 53 2 3 7 10 2" xfId="30094" xr:uid="{00000000-0005-0000-0000-00005A810000}"/>
    <cellStyle name="Normal 53 2 3 7 11" xfId="18301" xr:uid="{00000000-0005-0000-0000-00005B810000}"/>
    <cellStyle name="Normal 53 2 3 7 12" xfId="24206" xr:uid="{00000000-0005-0000-0000-00005C810000}"/>
    <cellStyle name="Normal 53 2 3 7 13" xfId="41870" xr:uid="{00000000-0005-0000-0000-00005D810000}"/>
    <cellStyle name="Normal 53 2 3 7 2" xfId="1372" xr:uid="{00000000-0005-0000-0000-00005E810000}"/>
    <cellStyle name="Normal 53 2 3 7 2 2" xfId="13149" xr:uid="{00000000-0005-0000-0000-00005F810000}"/>
    <cellStyle name="Normal 53 2 3 7 2 2 2" xfId="36718" xr:uid="{00000000-0005-0000-0000-000060810000}"/>
    <cellStyle name="Normal 53 2 3 7 2 3" xfId="7261" xr:uid="{00000000-0005-0000-0000-000061810000}"/>
    <cellStyle name="Normal 53 2 3 7 2 3 2" xfId="30830" xr:uid="{00000000-0005-0000-0000-000062810000}"/>
    <cellStyle name="Normal 53 2 3 7 2 4" xfId="19037" xr:uid="{00000000-0005-0000-0000-000063810000}"/>
    <cellStyle name="Normal 53 2 3 7 2 5" xfId="24942" xr:uid="{00000000-0005-0000-0000-000064810000}"/>
    <cellStyle name="Normal 53 2 3 7 3" xfId="2109" xr:uid="{00000000-0005-0000-0000-000065810000}"/>
    <cellStyle name="Normal 53 2 3 7 3 2" xfId="13885" xr:uid="{00000000-0005-0000-0000-000066810000}"/>
    <cellStyle name="Normal 53 2 3 7 3 2 2" xfId="37454" xr:uid="{00000000-0005-0000-0000-000067810000}"/>
    <cellStyle name="Normal 53 2 3 7 3 3" xfId="7997" xr:uid="{00000000-0005-0000-0000-000068810000}"/>
    <cellStyle name="Normal 53 2 3 7 3 3 2" xfId="31566" xr:uid="{00000000-0005-0000-0000-000069810000}"/>
    <cellStyle name="Normal 53 2 3 7 3 4" xfId="19773" xr:uid="{00000000-0005-0000-0000-00006A810000}"/>
    <cellStyle name="Normal 53 2 3 7 3 5" xfId="25678" xr:uid="{00000000-0005-0000-0000-00006B810000}"/>
    <cellStyle name="Normal 53 2 3 7 4" xfId="2845" xr:uid="{00000000-0005-0000-0000-00006C810000}"/>
    <cellStyle name="Normal 53 2 3 7 4 2" xfId="14621" xr:uid="{00000000-0005-0000-0000-00006D810000}"/>
    <cellStyle name="Normal 53 2 3 7 4 2 2" xfId="38190" xr:uid="{00000000-0005-0000-0000-00006E810000}"/>
    <cellStyle name="Normal 53 2 3 7 4 3" xfId="8733" xr:uid="{00000000-0005-0000-0000-00006F810000}"/>
    <cellStyle name="Normal 53 2 3 7 4 3 2" xfId="32302" xr:uid="{00000000-0005-0000-0000-000070810000}"/>
    <cellStyle name="Normal 53 2 3 7 4 4" xfId="20509" xr:uid="{00000000-0005-0000-0000-000071810000}"/>
    <cellStyle name="Normal 53 2 3 7 4 5" xfId="26414" xr:uid="{00000000-0005-0000-0000-000072810000}"/>
    <cellStyle name="Normal 53 2 3 7 5" xfId="3581" xr:uid="{00000000-0005-0000-0000-000073810000}"/>
    <cellStyle name="Normal 53 2 3 7 5 2" xfId="15357" xr:uid="{00000000-0005-0000-0000-000074810000}"/>
    <cellStyle name="Normal 53 2 3 7 5 2 2" xfId="38926" xr:uid="{00000000-0005-0000-0000-000075810000}"/>
    <cellStyle name="Normal 53 2 3 7 5 3" xfId="9469" xr:uid="{00000000-0005-0000-0000-000076810000}"/>
    <cellStyle name="Normal 53 2 3 7 5 3 2" xfId="33038" xr:uid="{00000000-0005-0000-0000-000077810000}"/>
    <cellStyle name="Normal 53 2 3 7 5 4" xfId="21245" xr:uid="{00000000-0005-0000-0000-000078810000}"/>
    <cellStyle name="Normal 53 2 3 7 5 5" xfId="27150" xr:uid="{00000000-0005-0000-0000-000079810000}"/>
    <cellStyle name="Normal 53 2 3 7 6" xfId="4317" xr:uid="{00000000-0005-0000-0000-00007A810000}"/>
    <cellStyle name="Normal 53 2 3 7 6 2" xfId="16093" xr:uid="{00000000-0005-0000-0000-00007B810000}"/>
    <cellStyle name="Normal 53 2 3 7 6 2 2" xfId="39662" xr:uid="{00000000-0005-0000-0000-00007C810000}"/>
    <cellStyle name="Normal 53 2 3 7 6 3" xfId="10205" xr:uid="{00000000-0005-0000-0000-00007D810000}"/>
    <cellStyle name="Normal 53 2 3 7 6 3 2" xfId="33774" xr:uid="{00000000-0005-0000-0000-00007E810000}"/>
    <cellStyle name="Normal 53 2 3 7 6 4" xfId="21981" xr:uid="{00000000-0005-0000-0000-00007F810000}"/>
    <cellStyle name="Normal 53 2 3 7 6 5" xfId="27886" xr:uid="{00000000-0005-0000-0000-000080810000}"/>
    <cellStyle name="Normal 53 2 3 7 7" xfId="5053" xr:uid="{00000000-0005-0000-0000-000081810000}"/>
    <cellStyle name="Normal 53 2 3 7 7 2" xfId="16829" xr:uid="{00000000-0005-0000-0000-000082810000}"/>
    <cellStyle name="Normal 53 2 3 7 7 2 2" xfId="40398" xr:uid="{00000000-0005-0000-0000-000083810000}"/>
    <cellStyle name="Normal 53 2 3 7 7 3" xfId="10941" xr:uid="{00000000-0005-0000-0000-000084810000}"/>
    <cellStyle name="Normal 53 2 3 7 7 3 2" xfId="34510" xr:uid="{00000000-0005-0000-0000-000085810000}"/>
    <cellStyle name="Normal 53 2 3 7 7 4" xfId="22717" xr:uid="{00000000-0005-0000-0000-000086810000}"/>
    <cellStyle name="Normal 53 2 3 7 7 5" xfId="28622" xr:uid="{00000000-0005-0000-0000-000087810000}"/>
    <cellStyle name="Normal 53 2 3 7 8" xfId="5789" xr:uid="{00000000-0005-0000-0000-000088810000}"/>
    <cellStyle name="Normal 53 2 3 7 8 2" xfId="17565" xr:uid="{00000000-0005-0000-0000-000089810000}"/>
    <cellStyle name="Normal 53 2 3 7 8 2 2" xfId="41134" xr:uid="{00000000-0005-0000-0000-00008A810000}"/>
    <cellStyle name="Normal 53 2 3 7 8 3" xfId="11677" xr:uid="{00000000-0005-0000-0000-00008B810000}"/>
    <cellStyle name="Normal 53 2 3 7 8 3 2" xfId="35246" xr:uid="{00000000-0005-0000-0000-00008C810000}"/>
    <cellStyle name="Normal 53 2 3 7 8 4" xfId="23453" xr:uid="{00000000-0005-0000-0000-00008D810000}"/>
    <cellStyle name="Normal 53 2 3 7 8 5" xfId="29358" xr:uid="{00000000-0005-0000-0000-00008E810000}"/>
    <cellStyle name="Normal 53 2 3 7 9" xfId="12413" xr:uid="{00000000-0005-0000-0000-00008F810000}"/>
    <cellStyle name="Normal 53 2 3 7 9 2" xfId="35982" xr:uid="{00000000-0005-0000-0000-000090810000}"/>
    <cellStyle name="Normal 53 2 3 8" xfId="978" xr:uid="{00000000-0005-0000-0000-000091810000}"/>
    <cellStyle name="Normal 53 2 3 8 2" xfId="12757" xr:uid="{00000000-0005-0000-0000-000092810000}"/>
    <cellStyle name="Normal 53 2 3 8 2 2" xfId="36326" xr:uid="{00000000-0005-0000-0000-000093810000}"/>
    <cellStyle name="Normal 53 2 3 8 3" xfId="6869" xr:uid="{00000000-0005-0000-0000-000094810000}"/>
    <cellStyle name="Normal 53 2 3 8 3 2" xfId="30438" xr:uid="{00000000-0005-0000-0000-000095810000}"/>
    <cellStyle name="Normal 53 2 3 8 4" xfId="18645" xr:uid="{00000000-0005-0000-0000-000096810000}"/>
    <cellStyle name="Normal 53 2 3 8 5" xfId="24550" xr:uid="{00000000-0005-0000-0000-000097810000}"/>
    <cellStyle name="Normal 53 2 3 9" xfId="1717" xr:uid="{00000000-0005-0000-0000-000098810000}"/>
    <cellStyle name="Normal 53 2 3 9 2" xfId="13493" xr:uid="{00000000-0005-0000-0000-000099810000}"/>
    <cellStyle name="Normal 53 2 3 9 2 2" xfId="37062" xr:uid="{00000000-0005-0000-0000-00009A810000}"/>
    <cellStyle name="Normal 53 2 3 9 3" xfId="7605" xr:uid="{00000000-0005-0000-0000-00009B810000}"/>
    <cellStyle name="Normal 53 2 3 9 3 2" xfId="31174" xr:uid="{00000000-0005-0000-0000-00009C810000}"/>
    <cellStyle name="Normal 53 2 3 9 4" xfId="19381" xr:uid="{00000000-0005-0000-0000-00009D810000}"/>
    <cellStyle name="Normal 53 2 3 9 5" xfId="25286" xr:uid="{00000000-0005-0000-0000-00009E810000}"/>
    <cellStyle name="Normal 53 2 4" xfId="217" xr:uid="{00000000-0005-0000-0000-00009F810000}"/>
    <cellStyle name="Normal 53 2 4 10" xfId="3201" xr:uid="{00000000-0005-0000-0000-0000A0810000}"/>
    <cellStyle name="Normal 53 2 4 10 2" xfId="14977" xr:uid="{00000000-0005-0000-0000-0000A1810000}"/>
    <cellStyle name="Normal 53 2 4 10 2 2" xfId="38546" xr:uid="{00000000-0005-0000-0000-0000A2810000}"/>
    <cellStyle name="Normal 53 2 4 10 3" xfId="9089" xr:uid="{00000000-0005-0000-0000-0000A3810000}"/>
    <cellStyle name="Normal 53 2 4 10 3 2" xfId="32658" xr:uid="{00000000-0005-0000-0000-0000A4810000}"/>
    <cellStyle name="Normal 53 2 4 10 4" xfId="20865" xr:uid="{00000000-0005-0000-0000-0000A5810000}"/>
    <cellStyle name="Normal 53 2 4 10 5" xfId="26770" xr:uid="{00000000-0005-0000-0000-0000A6810000}"/>
    <cellStyle name="Normal 53 2 4 11" xfId="3937" xr:uid="{00000000-0005-0000-0000-0000A7810000}"/>
    <cellStyle name="Normal 53 2 4 11 2" xfId="15713" xr:uid="{00000000-0005-0000-0000-0000A8810000}"/>
    <cellStyle name="Normal 53 2 4 11 2 2" xfId="39282" xr:uid="{00000000-0005-0000-0000-0000A9810000}"/>
    <cellStyle name="Normal 53 2 4 11 3" xfId="9825" xr:uid="{00000000-0005-0000-0000-0000AA810000}"/>
    <cellStyle name="Normal 53 2 4 11 3 2" xfId="33394" xr:uid="{00000000-0005-0000-0000-0000AB810000}"/>
    <cellStyle name="Normal 53 2 4 11 4" xfId="21601" xr:uid="{00000000-0005-0000-0000-0000AC810000}"/>
    <cellStyle name="Normal 53 2 4 11 5" xfId="27506" xr:uid="{00000000-0005-0000-0000-0000AD810000}"/>
    <cellStyle name="Normal 53 2 4 12" xfId="4673" xr:uid="{00000000-0005-0000-0000-0000AE810000}"/>
    <cellStyle name="Normal 53 2 4 12 2" xfId="16449" xr:uid="{00000000-0005-0000-0000-0000AF810000}"/>
    <cellStyle name="Normal 53 2 4 12 2 2" xfId="40018" xr:uid="{00000000-0005-0000-0000-0000B0810000}"/>
    <cellStyle name="Normal 53 2 4 12 3" xfId="10561" xr:uid="{00000000-0005-0000-0000-0000B1810000}"/>
    <cellStyle name="Normal 53 2 4 12 3 2" xfId="34130" xr:uid="{00000000-0005-0000-0000-0000B2810000}"/>
    <cellStyle name="Normal 53 2 4 12 4" xfId="22337" xr:uid="{00000000-0005-0000-0000-0000B3810000}"/>
    <cellStyle name="Normal 53 2 4 12 5" xfId="28242" xr:uid="{00000000-0005-0000-0000-0000B4810000}"/>
    <cellStyle name="Normal 53 2 4 13" xfId="5409" xr:uid="{00000000-0005-0000-0000-0000B5810000}"/>
    <cellStyle name="Normal 53 2 4 13 2" xfId="17185" xr:uid="{00000000-0005-0000-0000-0000B6810000}"/>
    <cellStyle name="Normal 53 2 4 13 2 2" xfId="40754" xr:uid="{00000000-0005-0000-0000-0000B7810000}"/>
    <cellStyle name="Normal 53 2 4 13 3" xfId="11297" xr:uid="{00000000-0005-0000-0000-0000B8810000}"/>
    <cellStyle name="Normal 53 2 4 13 3 2" xfId="34866" xr:uid="{00000000-0005-0000-0000-0000B9810000}"/>
    <cellStyle name="Normal 53 2 4 13 4" xfId="23073" xr:uid="{00000000-0005-0000-0000-0000BA810000}"/>
    <cellStyle name="Normal 53 2 4 13 5" xfId="28978" xr:uid="{00000000-0005-0000-0000-0000BB810000}"/>
    <cellStyle name="Normal 53 2 4 14" xfId="12033" xr:uid="{00000000-0005-0000-0000-0000BC810000}"/>
    <cellStyle name="Normal 53 2 4 14 2" xfId="35602" xr:uid="{00000000-0005-0000-0000-0000BD810000}"/>
    <cellStyle name="Normal 53 2 4 15" xfId="6145" xr:uid="{00000000-0005-0000-0000-0000BE810000}"/>
    <cellStyle name="Normal 53 2 4 15 2" xfId="29714" xr:uid="{00000000-0005-0000-0000-0000BF810000}"/>
    <cellStyle name="Normal 53 2 4 16" xfId="17921" xr:uid="{00000000-0005-0000-0000-0000C0810000}"/>
    <cellStyle name="Normal 53 2 4 17" xfId="23826" xr:uid="{00000000-0005-0000-0000-0000C1810000}"/>
    <cellStyle name="Normal 53 2 4 18" xfId="41490" xr:uid="{00000000-0005-0000-0000-0000C2810000}"/>
    <cellStyle name="Normal 53 2 4 2" xfId="313" xr:uid="{00000000-0005-0000-0000-0000C3810000}"/>
    <cellStyle name="Normal 53 2 4 2 10" xfId="4769" xr:uid="{00000000-0005-0000-0000-0000C4810000}"/>
    <cellStyle name="Normal 53 2 4 2 10 2" xfId="16545" xr:uid="{00000000-0005-0000-0000-0000C5810000}"/>
    <cellStyle name="Normal 53 2 4 2 10 2 2" xfId="40114" xr:uid="{00000000-0005-0000-0000-0000C6810000}"/>
    <cellStyle name="Normal 53 2 4 2 10 3" xfId="10657" xr:uid="{00000000-0005-0000-0000-0000C7810000}"/>
    <cellStyle name="Normal 53 2 4 2 10 3 2" xfId="34226" xr:uid="{00000000-0005-0000-0000-0000C8810000}"/>
    <cellStyle name="Normal 53 2 4 2 10 4" xfId="22433" xr:uid="{00000000-0005-0000-0000-0000C9810000}"/>
    <cellStyle name="Normal 53 2 4 2 10 5" xfId="28338" xr:uid="{00000000-0005-0000-0000-0000CA810000}"/>
    <cellStyle name="Normal 53 2 4 2 11" xfId="5505" xr:uid="{00000000-0005-0000-0000-0000CB810000}"/>
    <cellStyle name="Normal 53 2 4 2 11 2" xfId="17281" xr:uid="{00000000-0005-0000-0000-0000CC810000}"/>
    <cellStyle name="Normal 53 2 4 2 11 2 2" xfId="40850" xr:uid="{00000000-0005-0000-0000-0000CD810000}"/>
    <cellStyle name="Normal 53 2 4 2 11 3" xfId="11393" xr:uid="{00000000-0005-0000-0000-0000CE810000}"/>
    <cellStyle name="Normal 53 2 4 2 11 3 2" xfId="34962" xr:uid="{00000000-0005-0000-0000-0000CF810000}"/>
    <cellStyle name="Normal 53 2 4 2 11 4" xfId="23169" xr:uid="{00000000-0005-0000-0000-0000D0810000}"/>
    <cellStyle name="Normal 53 2 4 2 11 5" xfId="29074" xr:uid="{00000000-0005-0000-0000-0000D1810000}"/>
    <cellStyle name="Normal 53 2 4 2 12" xfId="12129" xr:uid="{00000000-0005-0000-0000-0000D2810000}"/>
    <cellStyle name="Normal 53 2 4 2 12 2" xfId="35698" xr:uid="{00000000-0005-0000-0000-0000D3810000}"/>
    <cellStyle name="Normal 53 2 4 2 13" xfId="6241" xr:uid="{00000000-0005-0000-0000-0000D4810000}"/>
    <cellStyle name="Normal 53 2 4 2 13 2" xfId="29810" xr:uid="{00000000-0005-0000-0000-0000D5810000}"/>
    <cellStyle name="Normal 53 2 4 2 14" xfId="18017" xr:uid="{00000000-0005-0000-0000-0000D6810000}"/>
    <cellStyle name="Normal 53 2 4 2 15" xfId="23922" xr:uid="{00000000-0005-0000-0000-0000D7810000}"/>
    <cellStyle name="Normal 53 2 4 2 16" xfId="41586" xr:uid="{00000000-0005-0000-0000-0000D8810000}"/>
    <cellStyle name="Normal 53 2 4 2 2" xfId="467" xr:uid="{00000000-0005-0000-0000-0000D9810000}"/>
    <cellStyle name="Normal 53 2 4 2 2 10" xfId="12271" xr:uid="{00000000-0005-0000-0000-0000DA810000}"/>
    <cellStyle name="Normal 53 2 4 2 2 10 2" xfId="35840" xr:uid="{00000000-0005-0000-0000-0000DB810000}"/>
    <cellStyle name="Normal 53 2 4 2 2 11" xfId="6383" xr:uid="{00000000-0005-0000-0000-0000DC810000}"/>
    <cellStyle name="Normal 53 2 4 2 2 11 2" xfId="29952" xr:uid="{00000000-0005-0000-0000-0000DD810000}"/>
    <cellStyle name="Normal 53 2 4 2 2 12" xfId="18159" xr:uid="{00000000-0005-0000-0000-0000DE810000}"/>
    <cellStyle name="Normal 53 2 4 2 2 13" xfId="24064" xr:uid="{00000000-0005-0000-0000-0000DF810000}"/>
    <cellStyle name="Normal 53 2 4 2 2 14" xfId="41728" xr:uid="{00000000-0005-0000-0000-0000E0810000}"/>
    <cellStyle name="Normal 53 2 4 2 2 2" xfId="912" xr:uid="{00000000-0005-0000-0000-0000E1810000}"/>
    <cellStyle name="Normal 53 2 4 2 2 2 10" xfId="6825" xr:uid="{00000000-0005-0000-0000-0000E2810000}"/>
    <cellStyle name="Normal 53 2 4 2 2 2 10 2" xfId="30394" xr:uid="{00000000-0005-0000-0000-0000E3810000}"/>
    <cellStyle name="Normal 53 2 4 2 2 2 11" xfId="18601" xr:uid="{00000000-0005-0000-0000-0000E4810000}"/>
    <cellStyle name="Normal 53 2 4 2 2 2 12" xfId="24506" xr:uid="{00000000-0005-0000-0000-0000E5810000}"/>
    <cellStyle name="Normal 53 2 4 2 2 2 13" xfId="42170" xr:uid="{00000000-0005-0000-0000-0000E6810000}"/>
    <cellStyle name="Normal 53 2 4 2 2 2 2" xfId="1672" xr:uid="{00000000-0005-0000-0000-0000E7810000}"/>
    <cellStyle name="Normal 53 2 4 2 2 2 2 2" xfId="13449" xr:uid="{00000000-0005-0000-0000-0000E8810000}"/>
    <cellStyle name="Normal 53 2 4 2 2 2 2 2 2" xfId="37018" xr:uid="{00000000-0005-0000-0000-0000E9810000}"/>
    <cellStyle name="Normal 53 2 4 2 2 2 2 3" xfId="7561" xr:uid="{00000000-0005-0000-0000-0000EA810000}"/>
    <cellStyle name="Normal 53 2 4 2 2 2 2 3 2" xfId="31130" xr:uid="{00000000-0005-0000-0000-0000EB810000}"/>
    <cellStyle name="Normal 53 2 4 2 2 2 2 4" xfId="19337" xr:uid="{00000000-0005-0000-0000-0000EC810000}"/>
    <cellStyle name="Normal 53 2 4 2 2 2 2 5" xfId="25242" xr:uid="{00000000-0005-0000-0000-0000ED810000}"/>
    <cellStyle name="Normal 53 2 4 2 2 2 3" xfId="2409" xr:uid="{00000000-0005-0000-0000-0000EE810000}"/>
    <cellStyle name="Normal 53 2 4 2 2 2 3 2" xfId="14185" xr:uid="{00000000-0005-0000-0000-0000EF810000}"/>
    <cellStyle name="Normal 53 2 4 2 2 2 3 2 2" xfId="37754" xr:uid="{00000000-0005-0000-0000-0000F0810000}"/>
    <cellStyle name="Normal 53 2 4 2 2 2 3 3" xfId="8297" xr:uid="{00000000-0005-0000-0000-0000F1810000}"/>
    <cellStyle name="Normal 53 2 4 2 2 2 3 3 2" xfId="31866" xr:uid="{00000000-0005-0000-0000-0000F2810000}"/>
    <cellStyle name="Normal 53 2 4 2 2 2 3 4" xfId="20073" xr:uid="{00000000-0005-0000-0000-0000F3810000}"/>
    <cellStyle name="Normal 53 2 4 2 2 2 3 5" xfId="25978" xr:uid="{00000000-0005-0000-0000-0000F4810000}"/>
    <cellStyle name="Normal 53 2 4 2 2 2 4" xfId="3145" xr:uid="{00000000-0005-0000-0000-0000F5810000}"/>
    <cellStyle name="Normal 53 2 4 2 2 2 4 2" xfId="14921" xr:uid="{00000000-0005-0000-0000-0000F6810000}"/>
    <cellStyle name="Normal 53 2 4 2 2 2 4 2 2" xfId="38490" xr:uid="{00000000-0005-0000-0000-0000F7810000}"/>
    <cellStyle name="Normal 53 2 4 2 2 2 4 3" xfId="9033" xr:uid="{00000000-0005-0000-0000-0000F8810000}"/>
    <cellStyle name="Normal 53 2 4 2 2 2 4 3 2" xfId="32602" xr:uid="{00000000-0005-0000-0000-0000F9810000}"/>
    <cellStyle name="Normal 53 2 4 2 2 2 4 4" xfId="20809" xr:uid="{00000000-0005-0000-0000-0000FA810000}"/>
    <cellStyle name="Normal 53 2 4 2 2 2 4 5" xfId="26714" xr:uid="{00000000-0005-0000-0000-0000FB810000}"/>
    <cellStyle name="Normal 53 2 4 2 2 2 5" xfId="3881" xr:uid="{00000000-0005-0000-0000-0000FC810000}"/>
    <cellStyle name="Normal 53 2 4 2 2 2 5 2" xfId="15657" xr:uid="{00000000-0005-0000-0000-0000FD810000}"/>
    <cellStyle name="Normal 53 2 4 2 2 2 5 2 2" xfId="39226" xr:uid="{00000000-0005-0000-0000-0000FE810000}"/>
    <cellStyle name="Normal 53 2 4 2 2 2 5 3" xfId="9769" xr:uid="{00000000-0005-0000-0000-0000FF810000}"/>
    <cellStyle name="Normal 53 2 4 2 2 2 5 3 2" xfId="33338" xr:uid="{00000000-0005-0000-0000-000000820000}"/>
    <cellStyle name="Normal 53 2 4 2 2 2 5 4" xfId="21545" xr:uid="{00000000-0005-0000-0000-000001820000}"/>
    <cellStyle name="Normal 53 2 4 2 2 2 5 5" xfId="27450" xr:uid="{00000000-0005-0000-0000-000002820000}"/>
    <cellStyle name="Normal 53 2 4 2 2 2 6" xfId="4617" xr:uid="{00000000-0005-0000-0000-000003820000}"/>
    <cellStyle name="Normal 53 2 4 2 2 2 6 2" xfId="16393" xr:uid="{00000000-0005-0000-0000-000004820000}"/>
    <cellStyle name="Normal 53 2 4 2 2 2 6 2 2" xfId="39962" xr:uid="{00000000-0005-0000-0000-000005820000}"/>
    <cellStyle name="Normal 53 2 4 2 2 2 6 3" xfId="10505" xr:uid="{00000000-0005-0000-0000-000006820000}"/>
    <cellStyle name="Normal 53 2 4 2 2 2 6 3 2" xfId="34074" xr:uid="{00000000-0005-0000-0000-000007820000}"/>
    <cellStyle name="Normal 53 2 4 2 2 2 6 4" xfId="22281" xr:uid="{00000000-0005-0000-0000-000008820000}"/>
    <cellStyle name="Normal 53 2 4 2 2 2 6 5" xfId="28186" xr:uid="{00000000-0005-0000-0000-000009820000}"/>
    <cellStyle name="Normal 53 2 4 2 2 2 7" xfId="5353" xr:uid="{00000000-0005-0000-0000-00000A820000}"/>
    <cellStyle name="Normal 53 2 4 2 2 2 7 2" xfId="17129" xr:uid="{00000000-0005-0000-0000-00000B820000}"/>
    <cellStyle name="Normal 53 2 4 2 2 2 7 2 2" xfId="40698" xr:uid="{00000000-0005-0000-0000-00000C820000}"/>
    <cellStyle name="Normal 53 2 4 2 2 2 7 3" xfId="11241" xr:uid="{00000000-0005-0000-0000-00000D820000}"/>
    <cellStyle name="Normal 53 2 4 2 2 2 7 3 2" xfId="34810" xr:uid="{00000000-0005-0000-0000-00000E820000}"/>
    <cellStyle name="Normal 53 2 4 2 2 2 7 4" xfId="23017" xr:uid="{00000000-0005-0000-0000-00000F820000}"/>
    <cellStyle name="Normal 53 2 4 2 2 2 7 5" xfId="28922" xr:uid="{00000000-0005-0000-0000-000010820000}"/>
    <cellStyle name="Normal 53 2 4 2 2 2 8" xfId="6089" xr:uid="{00000000-0005-0000-0000-000011820000}"/>
    <cellStyle name="Normal 53 2 4 2 2 2 8 2" xfId="17865" xr:uid="{00000000-0005-0000-0000-000012820000}"/>
    <cellStyle name="Normal 53 2 4 2 2 2 8 2 2" xfId="41434" xr:uid="{00000000-0005-0000-0000-000013820000}"/>
    <cellStyle name="Normal 53 2 4 2 2 2 8 3" xfId="11977" xr:uid="{00000000-0005-0000-0000-000014820000}"/>
    <cellStyle name="Normal 53 2 4 2 2 2 8 3 2" xfId="35546" xr:uid="{00000000-0005-0000-0000-000015820000}"/>
    <cellStyle name="Normal 53 2 4 2 2 2 8 4" xfId="23753" xr:uid="{00000000-0005-0000-0000-000016820000}"/>
    <cellStyle name="Normal 53 2 4 2 2 2 8 5" xfId="29658" xr:uid="{00000000-0005-0000-0000-000017820000}"/>
    <cellStyle name="Normal 53 2 4 2 2 2 9" xfId="12713" xr:uid="{00000000-0005-0000-0000-000018820000}"/>
    <cellStyle name="Normal 53 2 4 2 2 2 9 2" xfId="36282" xr:uid="{00000000-0005-0000-0000-000019820000}"/>
    <cellStyle name="Normal 53 2 4 2 2 3" xfId="1229" xr:uid="{00000000-0005-0000-0000-00001A820000}"/>
    <cellStyle name="Normal 53 2 4 2 2 3 2" xfId="13007" xr:uid="{00000000-0005-0000-0000-00001B820000}"/>
    <cellStyle name="Normal 53 2 4 2 2 3 2 2" xfId="36576" xr:uid="{00000000-0005-0000-0000-00001C820000}"/>
    <cellStyle name="Normal 53 2 4 2 2 3 3" xfId="7119" xr:uid="{00000000-0005-0000-0000-00001D820000}"/>
    <cellStyle name="Normal 53 2 4 2 2 3 3 2" xfId="30688" xr:uid="{00000000-0005-0000-0000-00001E820000}"/>
    <cellStyle name="Normal 53 2 4 2 2 3 4" xfId="18895" xr:uid="{00000000-0005-0000-0000-00001F820000}"/>
    <cellStyle name="Normal 53 2 4 2 2 3 5" xfId="24800" xr:uid="{00000000-0005-0000-0000-000020820000}"/>
    <cellStyle name="Normal 53 2 4 2 2 4" xfId="1967" xr:uid="{00000000-0005-0000-0000-000021820000}"/>
    <cellStyle name="Normal 53 2 4 2 2 4 2" xfId="13743" xr:uid="{00000000-0005-0000-0000-000022820000}"/>
    <cellStyle name="Normal 53 2 4 2 2 4 2 2" xfId="37312" xr:uid="{00000000-0005-0000-0000-000023820000}"/>
    <cellStyle name="Normal 53 2 4 2 2 4 3" xfId="7855" xr:uid="{00000000-0005-0000-0000-000024820000}"/>
    <cellStyle name="Normal 53 2 4 2 2 4 3 2" xfId="31424" xr:uid="{00000000-0005-0000-0000-000025820000}"/>
    <cellStyle name="Normal 53 2 4 2 2 4 4" xfId="19631" xr:uid="{00000000-0005-0000-0000-000026820000}"/>
    <cellStyle name="Normal 53 2 4 2 2 4 5" xfId="25536" xr:uid="{00000000-0005-0000-0000-000027820000}"/>
    <cellStyle name="Normal 53 2 4 2 2 5" xfId="2703" xr:uid="{00000000-0005-0000-0000-000028820000}"/>
    <cellStyle name="Normal 53 2 4 2 2 5 2" xfId="14479" xr:uid="{00000000-0005-0000-0000-000029820000}"/>
    <cellStyle name="Normal 53 2 4 2 2 5 2 2" xfId="38048" xr:uid="{00000000-0005-0000-0000-00002A820000}"/>
    <cellStyle name="Normal 53 2 4 2 2 5 3" xfId="8591" xr:uid="{00000000-0005-0000-0000-00002B820000}"/>
    <cellStyle name="Normal 53 2 4 2 2 5 3 2" xfId="32160" xr:uid="{00000000-0005-0000-0000-00002C820000}"/>
    <cellStyle name="Normal 53 2 4 2 2 5 4" xfId="20367" xr:uid="{00000000-0005-0000-0000-00002D820000}"/>
    <cellStyle name="Normal 53 2 4 2 2 5 5" xfId="26272" xr:uid="{00000000-0005-0000-0000-00002E820000}"/>
    <cellStyle name="Normal 53 2 4 2 2 6" xfId="3439" xr:uid="{00000000-0005-0000-0000-00002F820000}"/>
    <cellStyle name="Normal 53 2 4 2 2 6 2" xfId="15215" xr:uid="{00000000-0005-0000-0000-000030820000}"/>
    <cellStyle name="Normal 53 2 4 2 2 6 2 2" xfId="38784" xr:uid="{00000000-0005-0000-0000-000031820000}"/>
    <cellStyle name="Normal 53 2 4 2 2 6 3" xfId="9327" xr:uid="{00000000-0005-0000-0000-000032820000}"/>
    <cellStyle name="Normal 53 2 4 2 2 6 3 2" xfId="32896" xr:uid="{00000000-0005-0000-0000-000033820000}"/>
    <cellStyle name="Normal 53 2 4 2 2 6 4" xfId="21103" xr:uid="{00000000-0005-0000-0000-000034820000}"/>
    <cellStyle name="Normal 53 2 4 2 2 6 5" xfId="27008" xr:uid="{00000000-0005-0000-0000-000035820000}"/>
    <cellStyle name="Normal 53 2 4 2 2 7" xfId="4175" xr:uid="{00000000-0005-0000-0000-000036820000}"/>
    <cellStyle name="Normal 53 2 4 2 2 7 2" xfId="15951" xr:uid="{00000000-0005-0000-0000-000037820000}"/>
    <cellStyle name="Normal 53 2 4 2 2 7 2 2" xfId="39520" xr:uid="{00000000-0005-0000-0000-000038820000}"/>
    <cellStyle name="Normal 53 2 4 2 2 7 3" xfId="10063" xr:uid="{00000000-0005-0000-0000-000039820000}"/>
    <cellStyle name="Normal 53 2 4 2 2 7 3 2" xfId="33632" xr:uid="{00000000-0005-0000-0000-00003A820000}"/>
    <cellStyle name="Normal 53 2 4 2 2 7 4" xfId="21839" xr:uid="{00000000-0005-0000-0000-00003B820000}"/>
    <cellStyle name="Normal 53 2 4 2 2 7 5" xfId="27744" xr:uid="{00000000-0005-0000-0000-00003C820000}"/>
    <cellStyle name="Normal 53 2 4 2 2 8" xfId="4911" xr:uid="{00000000-0005-0000-0000-00003D820000}"/>
    <cellStyle name="Normal 53 2 4 2 2 8 2" xfId="16687" xr:uid="{00000000-0005-0000-0000-00003E820000}"/>
    <cellStyle name="Normal 53 2 4 2 2 8 2 2" xfId="40256" xr:uid="{00000000-0005-0000-0000-00003F820000}"/>
    <cellStyle name="Normal 53 2 4 2 2 8 3" xfId="10799" xr:uid="{00000000-0005-0000-0000-000040820000}"/>
    <cellStyle name="Normal 53 2 4 2 2 8 3 2" xfId="34368" xr:uid="{00000000-0005-0000-0000-000041820000}"/>
    <cellStyle name="Normal 53 2 4 2 2 8 4" xfId="22575" xr:uid="{00000000-0005-0000-0000-000042820000}"/>
    <cellStyle name="Normal 53 2 4 2 2 8 5" xfId="28480" xr:uid="{00000000-0005-0000-0000-000043820000}"/>
    <cellStyle name="Normal 53 2 4 2 2 9" xfId="5647" xr:uid="{00000000-0005-0000-0000-000044820000}"/>
    <cellStyle name="Normal 53 2 4 2 2 9 2" xfId="17423" xr:uid="{00000000-0005-0000-0000-000045820000}"/>
    <cellStyle name="Normal 53 2 4 2 2 9 2 2" xfId="40992" xr:uid="{00000000-0005-0000-0000-000046820000}"/>
    <cellStyle name="Normal 53 2 4 2 2 9 3" xfId="11535" xr:uid="{00000000-0005-0000-0000-000047820000}"/>
    <cellStyle name="Normal 53 2 4 2 2 9 3 2" xfId="35104" xr:uid="{00000000-0005-0000-0000-000048820000}"/>
    <cellStyle name="Normal 53 2 4 2 2 9 4" xfId="23311" xr:uid="{00000000-0005-0000-0000-000049820000}"/>
    <cellStyle name="Normal 53 2 4 2 2 9 5" xfId="29216" xr:uid="{00000000-0005-0000-0000-00004A820000}"/>
    <cellStyle name="Normal 53 2 4 2 3" xfId="769" xr:uid="{00000000-0005-0000-0000-00004B820000}"/>
    <cellStyle name="Normal 53 2 4 2 3 10" xfId="6683" xr:uid="{00000000-0005-0000-0000-00004C820000}"/>
    <cellStyle name="Normal 53 2 4 2 3 10 2" xfId="30252" xr:uid="{00000000-0005-0000-0000-00004D820000}"/>
    <cellStyle name="Normal 53 2 4 2 3 11" xfId="18459" xr:uid="{00000000-0005-0000-0000-00004E820000}"/>
    <cellStyle name="Normal 53 2 4 2 3 12" xfId="24364" xr:uid="{00000000-0005-0000-0000-00004F820000}"/>
    <cellStyle name="Normal 53 2 4 2 3 13" xfId="42028" xr:uid="{00000000-0005-0000-0000-000050820000}"/>
    <cellStyle name="Normal 53 2 4 2 3 2" xfId="1530" xr:uid="{00000000-0005-0000-0000-000051820000}"/>
    <cellStyle name="Normal 53 2 4 2 3 2 2" xfId="13307" xr:uid="{00000000-0005-0000-0000-000052820000}"/>
    <cellStyle name="Normal 53 2 4 2 3 2 2 2" xfId="36876" xr:uid="{00000000-0005-0000-0000-000053820000}"/>
    <cellStyle name="Normal 53 2 4 2 3 2 3" xfId="7419" xr:uid="{00000000-0005-0000-0000-000054820000}"/>
    <cellStyle name="Normal 53 2 4 2 3 2 3 2" xfId="30988" xr:uid="{00000000-0005-0000-0000-000055820000}"/>
    <cellStyle name="Normal 53 2 4 2 3 2 4" xfId="19195" xr:uid="{00000000-0005-0000-0000-000056820000}"/>
    <cellStyle name="Normal 53 2 4 2 3 2 5" xfId="25100" xr:uid="{00000000-0005-0000-0000-000057820000}"/>
    <cellStyle name="Normal 53 2 4 2 3 3" xfId="2267" xr:uid="{00000000-0005-0000-0000-000058820000}"/>
    <cellStyle name="Normal 53 2 4 2 3 3 2" xfId="14043" xr:uid="{00000000-0005-0000-0000-000059820000}"/>
    <cellStyle name="Normal 53 2 4 2 3 3 2 2" xfId="37612" xr:uid="{00000000-0005-0000-0000-00005A820000}"/>
    <cellStyle name="Normal 53 2 4 2 3 3 3" xfId="8155" xr:uid="{00000000-0005-0000-0000-00005B820000}"/>
    <cellStyle name="Normal 53 2 4 2 3 3 3 2" xfId="31724" xr:uid="{00000000-0005-0000-0000-00005C820000}"/>
    <cellStyle name="Normal 53 2 4 2 3 3 4" xfId="19931" xr:uid="{00000000-0005-0000-0000-00005D820000}"/>
    <cellStyle name="Normal 53 2 4 2 3 3 5" xfId="25836" xr:uid="{00000000-0005-0000-0000-00005E820000}"/>
    <cellStyle name="Normal 53 2 4 2 3 4" xfId="3003" xr:uid="{00000000-0005-0000-0000-00005F820000}"/>
    <cellStyle name="Normal 53 2 4 2 3 4 2" xfId="14779" xr:uid="{00000000-0005-0000-0000-000060820000}"/>
    <cellStyle name="Normal 53 2 4 2 3 4 2 2" xfId="38348" xr:uid="{00000000-0005-0000-0000-000061820000}"/>
    <cellStyle name="Normal 53 2 4 2 3 4 3" xfId="8891" xr:uid="{00000000-0005-0000-0000-000062820000}"/>
    <cellStyle name="Normal 53 2 4 2 3 4 3 2" xfId="32460" xr:uid="{00000000-0005-0000-0000-000063820000}"/>
    <cellStyle name="Normal 53 2 4 2 3 4 4" xfId="20667" xr:uid="{00000000-0005-0000-0000-000064820000}"/>
    <cellStyle name="Normal 53 2 4 2 3 4 5" xfId="26572" xr:uid="{00000000-0005-0000-0000-000065820000}"/>
    <cellStyle name="Normal 53 2 4 2 3 5" xfId="3739" xr:uid="{00000000-0005-0000-0000-000066820000}"/>
    <cellStyle name="Normal 53 2 4 2 3 5 2" xfId="15515" xr:uid="{00000000-0005-0000-0000-000067820000}"/>
    <cellStyle name="Normal 53 2 4 2 3 5 2 2" xfId="39084" xr:uid="{00000000-0005-0000-0000-000068820000}"/>
    <cellStyle name="Normal 53 2 4 2 3 5 3" xfId="9627" xr:uid="{00000000-0005-0000-0000-000069820000}"/>
    <cellStyle name="Normal 53 2 4 2 3 5 3 2" xfId="33196" xr:uid="{00000000-0005-0000-0000-00006A820000}"/>
    <cellStyle name="Normal 53 2 4 2 3 5 4" xfId="21403" xr:uid="{00000000-0005-0000-0000-00006B820000}"/>
    <cellStyle name="Normal 53 2 4 2 3 5 5" xfId="27308" xr:uid="{00000000-0005-0000-0000-00006C820000}"/>
    <cellStyle name="Normal 53 2 4 2 3 6" xfId="4475" xr:uid="{00000000-0005-0000-0000-00006D820000}"/>
    <cellStyle name="Normal 53 2 4 2 3 6 2" xfId="16251" xr:uid="{00000000-0005-0000-0000-00006E820000}"/>
    <cellStyle name="Normal 53 2 4 2 3 6 2 2" xfId="39820" xr:uid="{00000000-0005-0000-0000-00006F820000}"/>
    <cellStyle name="Normal 53 2 4 2 3 6 3" xfId="10363" xr:uid="{00000000-0005-0000-0000-000070820000}"/>
    <cellStyle name="Normal 53 2 4 2 3 6 3 2" xfId="33932" xr:uid="{00000000-0005-0000-0000-000071820000}"/>
    <cellStyle name="Normal 53 2 4 2 3 6 4" xfId="22139" xr:uid="{00000000-0005-0000-0000-000072820000}"/>
    <cellStyle name="Normal 53 2 4 2 3 6 5" xfId="28044" xr:uid="{00000000-0005-0000-0000-000073820000}"/>
    <cellStyle name="Normal 53 2 4 2 3 7" xfId="5211" xr:uid="{00000000-0005-0000-0000-000074820000}"/>
    <cellStyle name="Normal 53 2 4 2 3 7 2" xfId="16987" xr:uid="{00000000-0005-0000-0000-000075820000}"/>
    <cellStyle name="Normal 53 2 4 2 3 7 2 2" xfId="40556" xr:uid="{00000000-0005-0000-0000-000076820000}"/>
    <cellStyle name="Normal 53 2 4 2 3 7 3" xfId="11099" xr:uid="{00000000-0005-0000-0000-000077820000}"/>
    <cellStyle name="Normal 53 2 4 2 3 7 3 2" xfId="34668" xr:uid="{00000000-0005-0000-0000-000078820000}"/>
    <cellStyle name="Normal 53 2 4 2 3 7 4" xfId="22875" xr:uid="{00000000-0005-0000-0000-000079820000}"/>
    <cellStyle name="Normal 53 2 4 2 3 7 5" xfId="28780" xr:uid="{00000000-0005-0000-0000-00007A820000}"/>
    <cellStyle name="Normal 53 2 4 2 3 8" xfId="5947" xr:uid="{00000000-0005-0000-0000-00007B820000}"/>
    <cellStyle name="Normal 53 2 4 2 3 8 2" xfId="17723" xr:uid="{00000000-0005-0000-0000-00007C820000}"/>
    <cellStyle name="Normal 53 2 4 2 3 8 2 2" xfId="41292" xr:uid="{00000000-0005-0000-0000-00007D820000}"/>
    <cellStyle name="Normal 53 2 4 2 3 8 3" xfId="11835" xr:uid="{00000000-0005-0000-0000-00007E820000}"/>
    <cellStyle name="Normal 53 2 4 2 3 8 3 2" xfId="35404" xr:uid="{00000000-0005-0000-0000-00007F820000}"/>
    <cellStyle name="Normal 53 2 4 2 3 8 4" xfId="23611" xr:uid="{00000000-0005-0000-0000-000080820000}"/>
    <cellStyle name="Normal 53 2 4 2 3 8 5" xfId="29516" xr:uid="{00000000-0005-0000-0000-000081820000}"/>
    <cellStyle name="Normal 53 2 4 2 3 9" xfId="12571" xr:uid="{00000000-0005-0000-0000-000082820000}"/>
    <cellStyle name="Normal 53 2 4 2 3 9 2" xfId="36140" xr:uid="{00000000-0005-0000-0000-000083820000}"/>
    <cellStyle name="Normal 53 2 4 2 4" xfId="618" xr:uid="{00000000-0005-0000-0000-000084820000}"/>
    <cellStyle name="Normal 53 2 4 2 4 10" xfId="6532" xr:uid="{00000000-0005-0000-0000-000085820000}"/>
    <cellStyle name="Normal 53 2 4 2 4 10 2" xfId="30101" xr:uid="{00000000-0005-0000-0000-000086820000}"/>
    <cellStyle name="Normal 53 2 4 2 4 11" xfId="18308" xr:uid="{00000000-0005-0000-0000-000087820000}"/>
    <cellStyle name="Normal 53 2 4 2 4 12" xfId="24213" xr:uid="{00000000-0005-0000-0000-000088820000}"/>
    <cellStyle name="Normal 53 2 4 2 4 13" xfId="41877" xr:uid="{00000000-0005-0000-0000-000089820000}"/>
    <cellStyle name="Normal 53 2 4 2 4 2" xfId="1379" xr:uid="{00000000-0005-0000-0000-00008A820000}"/>
    <cellStyle name="Normal 53 2 4 2 4 2 2" xfId="13156" xr:uid="{00000000-0005-0000-0000-00008B820000}"/>
    <cellStyle name="Normal 53 2 4 2 4 2 2 2" xfId="36725" xr:uid="{00000000-0005-0000-0000-00008C820000}"/>
    <cellStyle name="Normal 53 2 4 2 4 2 3" xfId="7268" xr:uid="{00000000-0005-0000-0000-00008D820000}"/>
    <cellStyle name="Normal 53 2 4 2 4 2 3 2" xfId="30837" xr:uid="{00000000-0005-0000-0000-00008E820000}"/>
    <cellStyle name="Normal 53 2 4 2 4 2 4" xfId="19044" xr:uid="{00000000-0005-0000-0000-00008F820000}"/>
    <cellStyle name="Normal 53 2 4 2 4 2 5" xfId="24949" xr:uid="{00000000-0005-0000-0000-000090820000}"/>
    <cellStyle name="Normal 53 2 4 2 4 3" xfId="2116" xr:uid="{00000000-0005-0000-0000-000091820000}"/>
    <cellStyle name="Normal 53 2 4 2 4 3 2" xfId="13892" xr:uid="{00000000-0005-0000-0000-000092820000}"/>
    <cellStyle name="Normal 53 2 4 2 4 3 2 2" xfId="37461" xr:uid="{00000000-0005-0000-0000-000093820000}"/>
    <cellStyle name="Normal 53 2 4 2 4 3 3" xfId="8004" xr:uid="{00000000-0005-0000-0000-000094820000}"/>
    <cellStyle name="Normal 53 2 4 2 4 3 3 2" xfId="31573" xr:uid="{00000000-0005-0000-0000-000095820000}"/>
    <cellStyle name="Normal 53 2 4 2 4 3 4" xfId="19780" xr:uid="{00000000-0005-0000-0000-000096820000}"/>
    <cellStyle name="Normal 53 2 4 2 4 3 5" xfId="25685" xr:uid="{00000000-0005-0000-0000-000097820000}"/>
    <cellStyle name="Normal 53 2 4 2 4 4" xfId="2852" xr:uid="{00000000-0005-0000-0000-000098820000}"/>
    <cellStyle name="Normal 53 2 4 2 4 4 2" xfId="14628" xr:uid="{00000000-0005-0000-0000-000099820000}"/>
    <cellStyle name="Normal 53 2 4 2 4 4 2 2" xfId="38197" xr:uid="{00000000-0005-0000-0000-00009A820000}"/>
    <cellStyle name="Normal 53 2 4 2 4 4 3" xfId="8740" xr:uid="{00000000-0005-0000-0000-00009B820000}"/>
    <cellStyle name="Normal 53 2 4 2 4 4 3 2" xfId="32309" xr:uid="{00000000-0005-0000-0000-00009C820000}"/>
    <cellStyle name="Normal 53 2 4 2 4 4 4" xfId="20516" xr:uid="{00000000-0005-0000-0000-00009D820000}"/>
    <cellStyle name="Normal 53 2 4 2 4 4 5" xfId="26421" xr:uid="{00000000-0005-0000-0000-00009E820000}"/>
    <cellStyle name="Normal 53 2 4 2 4 5" xfId="3588" xr:uid="{00000000-0005-0000-0000-00009F820000}"/>
    <cellStyle name="Normal 53 2 4 2 4 5 2" xfId="15364" xr:uid="{00000000-0005-0000-0000-0000A0820000}"/>
    <cellStyle name="Normal 53 2 4 2 4 5 2 2" xfId="38933" xr:uid="{00000000-0005-0000-0000-0000A1820000}"/>
    <cellStyle name="Normal 53 2 4 2 4 5 3" xfId="9476" xr:uid="{00000000-0005-0000-0000-0000A2820000}"/>
    <cellStyle name="Normal 53 2 4 2 4 5 3 2" xfId="33045" xr:uid="{00000000-0005-0000-0000-0000A3820000}"/>
    <cellStyle name="Normal 53 2 4 2 4 5 4" xfId="21252" xr:uid="{00000000-0005-0000-0000-0000A4820000}"/>
    <cellStyle name="Normal 53 2 4 2 4 5 5" xfId="27157" xr:uid="{00000000-0005-0000-0000-0000A5820000}"/>
    <cellStyle name="Normal 53 2 4 2 4 6" xfId="4324" xr:uid="{00000000-0005-0000-0000-0000A6820000}"/>
    <cellStyle name="Normal 53 2 4 2 4 6 2" xfId="16100" xr:uid="{00000000-0005-0000-0000-0000A7820000}"/>
    <cellStyle name="Normal 53 2 4 2 4 6 2 2" xfId="39669" xr:uid="{00000000-0005-0000-0000-0000A8820000}"/>
    <cellStyle name="Normal 53 2 4 2 4 6 3" xfId="10212" xr:uid="{00000000-0005-0000-0000-0000A9820000}"/>
    <cellStyle name="Normal 53 2 4 2 4 6 3 2" xfId="33781" xr:uid="{00000000-0005-0000-0000-0000AA820000}"/>
    <cellStyle name="Normal 53 2 4 2 4 6 4" xfId="21988" xr:uid="{00000000-0005-0000-0000-0000AB820000}"/>
    <cellStyle name="Normal 53 2 4 2 4 6 5" xfId="27893" xr:uid="{00000000-0005-0000-0000-0000AC820000}"/>
    <cellStyle name="Normal 53 2 4 2 4 7" xfId="5060" xr:uid="{00000000-0005-0000-0000-0000AD820000}"/>
    <cellStyle name="Normal 53 2 4 2 4 7 2" xfId="16836" xr:uid="{00000000-0005-0000-0000-0000AE820000}"/>
    <cellStyle name="Normal 53 2 4 2 4 7 2 2" xfId="40405" xr:uid="{00000000-0005-0000-0000-0000AF820000}"/>
    <cellStyle name="Normal 53 2 4 2 4 7 3" xfId="10948" xr:uid="{00000000-0005-0000-0000-0000B0820000}"/>
    <cellStyle name="Normal 53 2 4 2 4 7 3 2" xfId="34517" xr:uid="{00000000-0005-0000-0000-0000B1820000}"/>
    <cellStyle name="Normal 53 2 4 2 4 7 4" xfId="22724" xr:uid="{00000000-0005-0000-0000-0000B2820000}"/>
    <cellStyle name="Normal 53 2 4 2 4 7 5" xfId="28629" xr:uid="{00000000-0005-0000-0000-0000B3820000}"/>
    <cellStyle name="Normal 53 2 4 2 4 8" xfId="5796" xr:uid="{00000000-0005-0000-0000-0000B4820000}"/>
    <cellStyle name="Normal 53 2 4 2 4 8 2" xfId="17572" xr:uid="{00000000-0005-0000-0000-0000B5820000}"/>
    <cellStyle name="Normal 53 2 4 2 4 8 2 2" xfId="41141" xr:uid="{00000000-0005-0000-0000-0000B6820000}"/>
    <cellStyle name="Normal 53 2 4 2 4 8 3" xfId="11684" xr:uid="{00000000-0005-0000-0000-0000B7820000}"/>
    <cellStyle name="Normal 53 2 4 2 4 8 3 2" xfId="35253" xr:uid="{00000000-0005-0000-0000-0000B8820000}"/>
    <cellStyle name="Normal 53 2 4 2 4 8 4" xfId="23460" xr:uid="{00000000-0005-0000-0000-0000B9820000}"/>
    <cellStyle name="Normal 53 2 4 2 4 8 5" xfId="29365" xr:uid="{00000000-0005-0000-0000-0000BA820000}"/>
    <cellStyle name="Normal 53 2 4 2 4 9" xfId="12420" xr:uid="{00000000-0005-0000-0000-0000BB820000}"/>
    <cellStyle name="Normal 53 2 4 2 4 9 2" xfId="35989" xr:uid="{00000000-0005-0000-0000-0000BC820000}"/>
    <cellStyle name="Normal 53 2 4 2 5" xfId="1086" xr:uid="{00000000-0005-0000-0000-0000BD820000}"/>
    <cellStyle name="Normal 53 2 4 2 5 2" xfId="12865" xr:uid="{00000000-0005-0000-0000-0000BE820000}"/>
    <cellStyle name="Normal 53 2 4 2 5 2 2" xfId="36434" xr:uid="{00000000-0005-0000-0000-0000BF820000}"/>
    <cellStyle name="Normal 53 2 4 2 5 3" xfId="6977" xr:uid="{00000000-0005-0000-0000-0000C0820000}"/>
    <cellStyle name="Normal 53 2 4 2 5 3 2" xfId="30546" xr:uid="{00000000-0005-0000-0000-0000C1820000}"/>
    <cellStyle name="Normal 53 2 4 2 5 4" xfId="18753" xr:uid="{00000000-0005-0000-0000-0000C2820000}"/>
    <cellStyle name="Normal 53 2 4 2 5 5" xfId="24658" xr:uid="{00000000-0005-0000-0000-0000C3820000}"/>
    <cellStyle name="Normal 53 2 4 2 6" xfId="1825" xr:uid="{00000000-0005-0000-0000-0000C4820000}"/>
    <cellStyle name="Normal 53 2 4 2 6 2" xfId="13601" xr:uid="{00000000-0005-0000-0000-0000C5820000}"/>
    <cellStyle name="Normal 53 2 4 2 6 2 2" xfId="37170" xr:uid="{00000000-0005-0000-0000-0000C6820000}"/>
    <cellStyle name="Normal 53 2 4 2 6 3" xfId="7713" xr:uid="{00000000-0005-0000-0000-0000C7820000}"/>
    <cellStyle name="Normal 53 2 4 2 6 3 2" xfId="31282" xr:uid="{00000000-0005-0000-0000-0000C8820000}"/>
    <cellStyle name="Normal 53 2 4 2 6 4" xfId="19489" xr:uid="{00000000-0005-0000-0000-0000C9820000}"/>
    <cellStyle name="Normal 53 2 4 2 6 5" xfId="25394" xr:uid="{00000000-0005-0000-0000-0000CA820000}"/>
    <cellStyle name="Normal 53 2 4 2 7" xfId="2561" xr:uid="{00000000-0005-0000-0000-0000CB820000}"/>
    <cellStyle name="Normal 53 2 4 2 7 2" xfId="14337" xr:uid="{00000000-0005-0000-0000-0000CC820000}"/>
    <cellStyle name="Normal 53 2 4 2 7 2 2" xfId="37906" xr:uid="{00000000-0005-0000-0000-0000CD820000}"/>
    <cellStyle name="Normal 53 2 4 2 7 3" xfId="8449" xr:uid="{00000000-0005-0000-0000-0000CE820000}"/>
    <cellStyle name="Normal 53 2 4 2 7 3 2" xfId="32018" xr:uid="{00000000-0005-0000-0000-0000CF820000}"/>
    <cellStyle name="Normal 53 2 4 2 7 4" xfId="20225" xr:uid="{00000000-0005-0000-0000-0000D0820000}"/>
    <cellStyle name="Normal 53 2 4 2 7 5" xfId="26130" xr:uid="{00000000-0005-0000-0000-0000D1820000}"/>
    <cellStyle name="Normal 53 2 4 2 8" xfId="3297" xr:uid="{00000000-0005-0000-0000-0000D2820000}"/>
    <cellStyle name="Normal 53 2 4 2 8 2" xfId="15073" xr:uid="{00000000-0005-0000-0000-0000D3820000}"/>
    <cellStyle name="Normal 53 2 4 2 8 2 2" xfId="38642" xr:uid="{00000000-0005-0000-0000-0000D4820000}"/>
    <cellStyle name="Normal 53 2 4 2 8 3" xfId="9185" xr:uid="{00000000-0005-0000-0000-0000D5820000}"/>
    <cellStyle name="Normal 53 2 4 2 8 3 2" xfId="32754" xr:uid="{00000000-0005-0000-0000-0000D6820000}"/>
    <cellStyle name="Normal 53 2 4 2 8 4" xfId="20961" xr:uid="{00000000-0005-0000-0000-0000D7820000}"/>
    <cellStyle name="Normal 53 2 4 2 8 5" xfId="26866" xr:uid="{00000000-0005-0000-0000-0000D8820000}"/>
    <cellStyle name="Normal 53 2 4 2 9" xfId="4033" xr:uid="{00000000-0005-0000-0000-0000D9820000}"/>
    <cellStyle name="Normal 53 2 4 2 9 2" xfId="15809" xr:uid="{00000000-0005-0000-0000-0000DA820000}"/>
    <cellStyle name="Normal 53 2 4 2 9 2 2" xfId="39378" xr:uid="{00000000-0005-0000-0000-0000DB820000}"/>
    <cellStyle name="Normal 53 2 4 2 9 3" xfId="9921" xr:uid="{00000000-0005-0000-0000-0000DC820000}"/>
    <cellStyle name="Normal 53 2 4 2 9 3 2" xfId="33490" xr:uid="{00000000-0005-0000-0000-0000DD820000}"/>
    <cellStyle name="Normal 53 2 4 2 9 4" xfId="21697" xr:uid="{00000000-0005-0000-0000-0000DE820000}"/>
    <cellStyle name="Normal 53 2 4 2 9 5" xfId="27602" xr:uid="{00000000-0005-0000-0000-0000DF820000}"/>
    <cellStyle name="Normal 53 2 4 3" xfId="265" xr:uid="{00000000-0005-0000-0000-0000E0820000}"/>
    <cellStyle name="Normal 53 2 4 3 10" xfId="4721" xr:uid="{00000000-0005-0000-0000-0000E1820000}"/>
    <cellStyle name="Normal 53 2 4 3 10 2" xfId="16497" xr:uid="{00000000-0005-0000-0000-0000E2820000}"/>
    <cellStyle name="Normal 53 2 4 3 10 2 2" xfId="40066" xr:uid="{00000000-0005-0000-0000-0000E3820000}"/>
    <cellStyle name="Normal 53 2 4 3 10 3" xfId="10609" xr:uid="{00000000-0005-0000-0000-0000E4820000}"/>
    <cellStyle name="Normal 53 2 4 3 10 3 2" xfId="34178" xr:uid="{00000000-0005-0000-0000-0000E5820000}"/>
    <cellStyle name="Normal 53 2 4 3 10 4" xfId="22385" xr:uid="{00000000-0005-0000-0000-0000E6820000}"/>
    <cellStyle name="Normal 53 2 4 3 10 5" xfId="28290" xr:uid="{00000000-0005-0000-0000-0000E7820000}"/>
    <cellStyle name="Normal 53 2 4 3 11" xfId="5457" xr:uid="{00000000-0005-0000-0000-0000E8820000}"/>
    <cellStyle name="Normal 53 2 4 3 11 2" xfId="17233" xr:uid="{00000000-0005-0000-0000-0000E9820000}"/>
    <cellStyle name="Normal 53 2 4 3 11 2 2" xfId="40802" xr:uid="{00000000-0005-0000-0000-0000EA820000}"/>
    <cellStyle name="Normal 53 2 4 3 11 3" xfId="11345" xr:uid="{00000000-0005-0000-0000-0000EB820000}"/>
    <cellStyle name="Normal 53 2 4 3 11 3 2" xfId="34914" xr:uid="{00000000-0005-0000-0000-0000EC820000}"/>
    <cellStyle name="Normal 53 2 4 3 11 4" xfId="23121" xr:uid="{00000000-0005-0000-0000-0000ED820000}"/>
    <cellStyle name="Normal 53 2 4 3 11 5" xfId="29026" xr:uid="{00000000-0005-0000-0000-0000EE820000}"/>
    <cellStyle name="Normal 53 2 4 3 12" xfId="12081" xr:uid="{00000000-0005-0000-0000-0000EF820000}"/>
    <cellStyle name="Normal 53 2 4 3 12 2" xfId="35650" xr:uid="{00000000-0005-0000-0000-0000F0820000}"/>
    <cellStyle name="Normal 53 2 4 3 13" xfId="6193" xr:uid="{00000000-0005-0000-0000-0000F1820000}"/>
    <cellStyle name="Normal 53 2 4 3 13 2" xfId="29762" xr:uid="{00000000-0005-0000-0000-0000F2820000}"/>
    <cellStyle name="Normal 53 2 4 3 14" xfId="17969" xr:uid="{00000000-0005-0000-0000-0000F3820000}"/>
    <cellStyle name="Normal 53 2 4 3 15" xfId="23874" xr:uid="{00000000-0005-0000-0000-0000F4820000}"/>
    <cellStyle name="Normal 53 2 4 3 16" xfId="41538" xr:uid="{00000000-0005-0000-0000-0000F5820000}"/>
    <cellStyle name="Normal 53 2 4 3 2" xfId="468" xr:uid="{00000000-0005-0000-0000-0000F6820000}"/>
    <cellStyle name="Normal 53 2 4 3 2 10" xfId="12272" xr:uid="{00000000-0005-0000-0000-0000F7820000}"/>
    <cellStyle name="Normal 53 2 4 3 2 10 2" xfId="35841" xr:uid="{00000000-0005-0000-0000-0000F8820000}"/>
    <cellStyle name="Normal 53 2 4 3 2 11" xfId="6384" xr:uid="{00000000-0005-0000-0000-0000F9820000}"/>
    <cellStyle name="Normal 53 2 4 3 2 11 2" xfId="29953" xr:uid="{00000000-0005-0000-0000-0000FA820000}"/>
    <cellStyle name="Normal 53 2 4 3 2 12" xfId="18160" xr:uid="{00000000-0005-0000-0000-0000FB820000}"/>
    <cellStyle name="Normal 53 2 4 3 2 13" xfId="24065" xr:uid="{00000000-0005-0000-0000-0000FC820000}"/>
    <cellStyle name="Normal 53 2 4 3 2 14" xfId="41729" xr:uid="{00000000-0005-0000-0000-0000FD820000}"/>
    <cellStyle name="Normal 53 2 4 3 2 2" xfId="913" xr:uid="{00000000-0005-0000-0000-0000FE820000}"/>
    <cellStyle name="Normal 53 2 4 3 2 2 10" xfId="6826" xr:uid="{00000000-0005-0000-0000-0000FF820000}"/>
    <cellStyle name="Normal 53 2 4 3 2 2 10 2" xfId="30395" xr:uid="{00000000-0005-0000-0000-000000830000}"/>
    <cellStyle name="Normal 53 2 4 3 2 2 11" xfId="18602" xr:uid="{00000000-0005-0000-0000-000001830000}"/>
    <cellStyle name="Normal 53 2 4 3 2 2 12" xfId="24507" xr:uid="{00000000-0005-0000-0000-000002830000}"/>
    <cellStyle name="Normal 53 2 4 3 2 2 13" xfId="42171" xr:uid="{00000000-0005-0000-0000-000003830000}"/>
    <cellStyle name="Normal 53 2 4 3 2 2 2" xfId="1673" xr:uid="{00000000-0005-0000-0000-000004830000}"/>
    <cellStyle name="Normal 53 2 4 3 2 2 2 2" xfId="13450" xr:uid="{00000000-0005-0000-0000-000005830000}"/>
    <cellStyle name="Normal 53 2 4 3 2 2 2 2 2" xfId="37019" xr:uid="{00000000-0005-0000-0000-000006830000}"/>
    <cellStyle name="Normal 53 2 4 3 2 2 2 3" xfId="7562" xr:uid="{00000000-0005-0000-0000-000007830000}"/>
    <cellStyle name="Normal 53 2 4 3 2 2 2 3 2" xfId="31131" xr:uid="{00000000-0005-0000-0000-000008830000}"/>
    <cellStyle name="Normal 53 2 4 3 2 2 2 4" xfId="19338" xr:uid="{00000000-0005-0000-0000-000009830000}"/>
    <cellStyle name="Normal 53 2 4 3 2 2 2 5" xfId="25243" xr:uid="{00000000-0005-0000-0000-00000A830000}"/>
    <cellStyle name="Normal 53 2 4 3 2 2 3" xfId="2410" xr:uid="{00000000-0005-0000-0000-00000B830000}"/>
    <cellStyle name="Normal 53 2 4 3 2 2 3 2" xfId="14186" xr:uid="{00000000-0005-0000-0000-00000C830000}"/>
    <cellStyle name="Normal 53 2 4 3 2 2 3 2 2" xfId="37755" xr:uid="{00000000-0005-0000-0000-00000D830000}"/>
    <cellStyle name="Normal 53 2 4 3 2 2 3 3" xfId="8298" xr:uid="{00000000-0005-0000-0000-00000E830000}"/>
    <cellStyle name="Normal 53 2 4 3 2 2 3 3 2" xfId="31867" xr:uid="{00000000-0005-0000-0000-00000F830000}"/>
    <cellStyle name="Normal 53 2 4 3 2 2 3 4" xfId="20074" xr:uid="{00000000-0005-0000-0000-000010830000}"/>
    <cellStyle name="Normal 53 2 4 3 2 2 3 5" xfId="25979" xr:uid="{00000000-0005-0000-0000-000011830000}"/>
    <cellStyle name="Normal 53 2 4 3 2 2 4" xfId="3146" xr:uid="{00000000-0005-0000-0000-000012830000}"/>
    <cellStyle name="Normal 53 2 4 3 2 2 4 2" xfId="14922" xr:uid="{00000000-0005-0000-0000-000013830000}"/>
    <cellStyle name="Normal 53 2 4 3 2 2 4 2 2" xfId="38491" xr:uid="{00000000-0005-0000-0000-000014830000}"/>
    <cellStyle name="Normal 53 2 4 3 2 2 4 3" xfId="9034" xr:uid="{00000000-0005-0000-0000-000015830000}"/>
    <cellStyle name="Normal 53 2 4 3 2 2 4 3 2" xfId="32603" xr:uid="{00000000-0005-0000-0000-000016830000}"/>
    <cellStyle name="Normal 53 2 4 3 2 2 4 4" xfId="20810" xr:uid="{00000000-0005-0000-0000-000017830000}"/>
    <cellStyle name="Normal 53 2 4 3 2 2 4 5" xfId="26715" xr:uid="{00000000-0005-0000-0000-000018830000}"/>
    <cellStyle name="Normal 53 2 4 3 2 2 5" xfId="3882" xr:uid="{00000000-0005-0000-0000-000019830000}"/>
    <cellStyle name="Normal 53 2 4 3 2 2 5 2" xfId="15658" xr:uid="{00000000-0005-0000-0000-00001A830000}"/>
    <cellStyle name="Normal 53 2 4 3 2 2 5 2 2" xfId="39227" xr:uid="{00000000-0005-0000-0000-00001B830000}"/>
    <cellStyle name="Normal 53 2 4 3 2 2 5 3" xfId="9770" xr:uid="{00000000-0005-0000-0000-00001C830000}"/>
    <cellStyle name="Normal 53 2 4 3 2 2 5 3 2" xfId="33339" xr:uid="{00000000-0005-0000-0000-00001D830000}"/>
    <cellStyle name="Normal 53 2 4 3 2 2 5 4" xfId="21546" xr:uid="{00000000-0005-0000-0000-00001E830000}"/>
    <cellStyle name="Normal 53 2 4 3 2 2 5 5" xfId="27451" xr:uid="{00000000-0005-0000-0000-00001F830000}"/>
    <cellStyle name="Normal 53 2 4 3 2 2 6" xfId="4618" xr:uid="{00000000-0005-0000-0000-000020830000}"/>
    <cellStyle name="Normal 53 2 4 3 2 2 6 2" xfId="16394" xr:uid="{00000000-0005-0000-0000-000021830000}"/>
    <cellStyle name="Normal 53 2 4 3 2 2 6 2 2" xfId="39963" xr:uid="{00000000-0005-0000-0000-000022830000}"/>
    <cellStyle name="Normal 53 2 4 3 2 2 6 3" xfId="10506" xr:uid="{00000000-0005-0000-0000-000023830000}"/>
    <cellStyle name="Normal 53 2 4 3 2 2 6 3 2" xfId="34075" xr:uid="{00000000-0005-0000-0000-000024830000}"/>
    <cellStyle name="Normal 53 2 4 3 2 2 6 4" xfId="22282" xr:uid="{00000000-0005-0000-0000-000025830000}"/>
    <cellStyle name="Normal 53 2 4 3 2 2 6 5" xfId="28187" xr:uid="{00000000-0005-0000-0000-000026830000}"/>
    <cellStyle name="Normal 53 2 4 3 2 2 7" xfId="5354" xr:uid="{00000000-0005-0000-0000-000027830000}"/>
    <cellStyle name="Normal 53 2 4 3 2 2 7 2" xfId="17130" xr:uid="{00000000-0005-0000-0000-000028830000}"/>
    <cellStyle name="Normal 53 2 4 3 2 2 7 2 2" xfId="40699" xr:uid="{00000000-0005-0000-0000-000029830000}"/>
    <cellStyle name="Normal 53 2 4 3 2 2 7 3" xfId="11242" xr:uid="{00000000-0005-0000-0000-00002A830000}"/>
    <cellStyle name="Normal 53 2 4 3 2 2 7 3 2" xfId="34811" xr:uid="{00000000-0005-0000-0000-00002B830000}"/>
    <cellStyle name="Normal 53 2 4 3 2 2 7 4" xfId="23018" xr:uid="{00000000-0005-0000-0000-00002C830000}"/>
    <cellStyle name="Normal 53 2 4 3 2 2 7 5" xfId="28923" xr:uid="{00000000-0005-0000-0000-00002D830000}"/>
    <cellStyle name="Normal 53 2 4 3 2 2 8" xfId="6090" xr:uid="{00000000-0005-0000-0000-00002E830000}"/>
    <cellStyle name="Normal 53 2 4 3 2 2 8 2" xfId="17866" xr:uid="{00000000-0005-0000-0000-00002F830000}"/>
    <cellStyle name="Normal 53 2 4 3 2 2 8 2 2" xfId="41435" xr:uid="{00000000-0005-0000-0000-000030830000}"/>
    <cellStyle name="Normal 53 2 4 3 2 2 8 3" xfId="11978" xr:uid="{00000000-0005-0000-0000-000031830000}"/>
    <cellStyle name="Normal 53 2 4 3 2 2 8 3 2" xfId="35547" xr:uid="{00000000-0005-0000-0000-000032830000}"/>
    <cellStyle name="Normal 53 2 4 3 2 2 8 4" xfId="23754" xr:uid="{00000000-0005-0000-0000-000033830000}"/>
    <cellStyle name="Normal 53 2 4 3 2 2 8 5" xfId="29659" xr:uid="{00000000-0005-0000-0000-000034830000}"/>
    <cellStyle name="Normal 53 2 4 3 2 2 9" xfId="12714" xr:uid="{00000000-0005-0000-0000-000035830000}"/>
    <cellStyle name="Normal 53 2 4 3 2 2 9 2" xfId="36283" xr:uid="{00000000-0005-0000-0000-000036830000}"/>
    <cellStyle name="Normal 53 2 4 3 2 3" xfId="1230" xr:uid="{00000000-0005-0000-0000-000037830000}"/>
    <cellStyle name="Normal 53 2 4 3 2 3 2" xfId="13008" xr:uid="{00000000-0005-0000-0000-000038830000}"/>
    <cellStyle name="Normal 53 2 4 3 2 3 2 2" xfId="36577" xr:uid="{00000000-0005-0000-0000-000039830000}"/>
    <cellStyle name="Normal 53 2 4 3 2 3 3" xfId="7120" xr:uid="{00000000-0005-0000-0000-00003A830000}"/>
    <cellStyle name="Normal 53 2 4 3 2 3 3 2" xfId="30689" xr:uid="{00000000-0005-0000-0000-00003B830000}"/>
    <cellStyle name="Normal 53 2 4 3 2 3 4" xfId="18896" xr:uid="{00000000-0005-0000-0000-00003C830000}"/>
    <cellStyle name="Normal 53 2 4 3 2 3 5" xfId="24801" xr:uid="{00000000-0005-0000-0000-00003D830000}"/>
    <cellStyle name="Normal 53 2 4 3 2 4" xfId="1968" xr:uid="{00000000-0005-0000-0000-00003E830000}"/>
    <cellStyle name="Normal 53 2 4 3 2 4 2" xfId="13744" xr:uid="{00000000-0005-0000-0000-00003F830000}"/>
    <cellStyle name="Normal 53 2 4 3 2 4 2 2" xfId="37313" xr:uid="{00000000-0005-0000-0000-000040830000}"/>
    <cellStyle name="Normal 53 2 4 3 2 4 3" xfId="7856" xr:uid="{00000000-0005-0000-0000-000041830000}"/>
    <cellStyle name="Normal 53 2 4 3 2 4 3 2" xfId="31425" xr:uid="{00000000-0005-0000-0000-000042830000}"/>
    <cellStyle name="Normal 53 2 4 3 2 4 4" xfId="19632" xr:uid="{00000000-0005-0000-0000-000043830000}"/>
    <cellStyle name="Normal 53 2 4 3 2 4 5" xfId="25537" xr:uid="{00000000-0005-0000-0000-000044830000}"/>
    <cellStyle name="Normal 53 2 4 3 2 5" xfId="2704" xr:uid="{00000000-0005-0000-0000-000045830000}"/>
    <cellStyle name="Normal 53 2 4 3 2 5 2" xfId="14480" xr:uid="{00000000-0005-0000-0000-000046830000}"/>
    <cellStyle name="Normal 53 2 4 3 2 5 2 2" xfId="38049" xr:uid="{00000000-0005-0000-0000-000047830000}"/>
    <cellStyle name="Normal 53 2 4 3 2 5 3" xfId="8592" xr:uid="{00000000-0005-0000-0000-000048830000}"/>
    <cellStyle name="Normal 53 2 4 3 2 5 3 2" xfId="32161" xr:uid="{00000000-0005-0000-0000-000049830000}"/>
    <cellStyle name="Normal 53 2 4 3 2 5 4" xfId="20368" xr:uid="{00000000-0005-0000-0000-00004A830000}"/>
    <cellStyle name="Normal 53 2 4 3 2 5 5" xfId="26273" xr:uid="{00000000-0005-0000-0000-00004B830000}"/>
    <cellStyle name="Normal 53 2 4 3 2 6" xfId="3440" xr:uid="{00000000-0005-0000-0000-00004C830000}"/>
    <cellStyle name="Normal 53 2 4 3 2 6 2" xfId="15216" xr:uid="{00000000-0005-0000-0000-00004D830000}"/>
    <cellStyle name="Normal 53 2 4 3 2 6 2 2" xfId="38785" xr:uid="{00000000-0005-0000-0000-00004E830000}"/>
    <cellStyle name="Normal 53 2 4 3 2 6 3" xfId="9328" xr:uid="{00000000-0005-0000-0000-00004F830000}"/>
    <cellStyle name="Normal 53 2 4 3 2 6 3 2" xfId="32897" xr:uid="{00000000-0005-0000-0000-000050830000}"/>
    <cellStyle name="Normal 53 2 4 3 2 6 4" xfId="21104" xr:uid="{00000000-0005-0000-0000-000051830000}"/>
    <cellStyle name="Normal 53 2 4 3 2 6 5" xfId="27009" xr:uid="{00000000-0005-0000-0000-000052830000}"/>
    <cellStyle name="Normal 53 2 4 3 2 7" xfId="4176" xr:uid="{00000000-0005-0000-0000-000053830000}"/>
    <cellStyle name="Normal 53 2 4 3 2 7 2" xfId="15952" xr:uid="{00000000-0005-0000-0000-000054830000}"/>
    <cellStyle name="Normal 53 2 4 3 2 7 2 2" xfId="39521" xr:uid="{00000000-0005-0000-0000-000055830000}"/>
    <cellStyle name="Normal 53 2 4 3 2 7 3" xfId="10064" xr:uid="{00000000-0005-0000-0000-000056830000}"/>
    <cellStyle name="Normal 53 2 4 3 2 7 3 2" xfId="33633" xr:uid="{00000000-0005-0000-0000-000057830000}"/>
    <cellStyle name="Normal 53 2 4 3 2 7 4" xfId="21840" xr:uid="{00000000-0005-0000-0000-000058830000}"/>
    <cellStyle name="Normal 53 2 4 3 2 7 5" xfId="27745" xr:uid="{00000000-0005-0000-0000-000059830000}"/>
    <cellStyle name="Normal 53 2 4 3 2 8" xfId="4912" xr:uid="{00000000-0005-0000-0000-00005A830000}"/>
    <cellStyle name="Normal 53 2 4 3 2 8 2" xfId="16688" xr:uid="{00000000-0005-0000-0000-00005B830000}"/>
    <cellStyle name="Normal 53 2 4 3 2 8 2 2" xfId="40257" xr:uid="{00000000-0005-0000-0000-00005C830000}"/>
    <cellStyle name="Normal 53 2 4 3 2 8 3" xfId="10800" xr:uid="{00000000-0005-0000-0000-00005D830000}"/>
    <cellStyle name="Normal 53 2 4 3 2 8 3 2" xfId="34369" xr:uid="{00000000-0005-0000-0000-00005E830000}"/>
    <cellStyle name="Normal 53 2 4 3 2 8 4" xfId="22576" xr:uid="{00000000-0005-0000-0000-00005F830000}"/>
    <cellStyle name="Normal 53 2 4 3 2 8 5" xfId="28481" xr:uid="{00000000-0005-0000-0000-000060830000}"/>
    <cellStyle name="Normal 53 2 4 3 2 9" xfId="5648" xr:uid="{00000000-0005-0000-0000-000061830000}"/>
    <cellStyle name="Normal 53 2 4 3 2 9 2" xfId="17424" xr:uid="{00000000-0005-0000-0000-000062830000}"/>
    <cellStyle name="Normal 53 2 4 3 2 9 2 2" xfId="40993" xr:uid="{00000000-0005-0000-0000-000063830000}"/>
    <cellStyle name="Normal 53 2 4 3 2 9 3" xfId="11536" xr:uid="{00000000-0005-0000-0000-000064830000}"/>
    <cellStyle name="Normal 53 2 4 3 2 9 3 2" xfId="35105" xr:uid="{00000000-0005-0000-0000-000065830000}"/>
    <cellStyle name="Normal 53 2 4 3 2 9 4" xfId="23312" xr:uid="{00000000-0005-0000-0000-000066830000}"/>
    <cellStyle name="Normal 53 2 4 3 2 9 5" xfId="29217" xr:uid="{00000000-0005-0000-0000-000067830000}"/>
    <cellStyle name="Normal 53 2 4 3 3" xfId="721" xr:uid="{00000000-0005-0000-0000-000068830000}"/>
    <cellStyle name="Normal 53 2 4 3 3 10" xfId="6635" xr:uid="{00000000-0005-0000-0000-000069830000}"/>
    <cellStyle name="Normal 53 2 4 3 3 10 2" xfId="30204" xr:uid="{00000000-0005-0000-0000-00006A830000}"/>
    <cellStyle name="Normal 53 2 4 3 3 11" xfId="18411" xr:uid="{00000000-0005-0000-0000-00006B830000}"/>
    <cellStyle name="Normal 53 2 4 3 3 12" xfId="24316" xr:uid="{00000000-0005-0000-0000-00006C830000}"/>
    <cellStyle name="Normal 53 2 4 3 3 13" xfId="41980" xr:uid="{00000000-0005-0000-0000-00006D830000}"/>
    <cellStyle name="Normal 53 2 4 3 3 2" xfId="1482" xr:uid="{00000000-0005-0000-0000-00006E830000}"/>
    <cellStyle name="Normal 53 2 4 3 3 2 2" xfId="13259" xr:uid="{00000000-0005-0000-0000-00006F830000}"/>
    <cellStyle name="Normal 53 2 4 3 3 2 2 2" xfId="36828" xr:uid="{00000000-0005-0000-0000-000070830000}"/>
    <cellStyle name="Normal 53 2 4 3 3 2 3" xfId="7371" xr:uid="{00000000-0005-0000-0000-000071830000}"/>
    <cellStyle name="Normal 53 2 4 3 3 2 3 2" xfId="30940" xr:uid="{00000000-0005-0000-0000-000072830000}"/>
    <cellStyle name="Normal 53 2 4 3 3 2 4" xfId="19147" xr:uid="{00000000-0005-0000-0000-000073830000}"/>
    <cellStyle name="Normal 53 2 4 3 3 2 5" xfId="25052" xr:uid="{00000000-0005-0000-0000-000074830000}"/>
    <cellStyle name="Normal 53 2 4 3 3 3" xfId="2219" xr:uid="{00000000-0005-0000-0000-000075830000}"/>
    <cellStyle name="Normal 53 2 4 3 3 3 2" xfId="13995" xr:uid="{00000000-0005-0000-0000-000076830000}"/>
    <cellStyle name="Normal 53 2 4 3 3 3 2 2" xfId="37564" xr:uid="{00000000-0005-0000-0000-000077830000}"/>
    <cellStyle name="Normal 53 2 4 3 3 3 3" xfId="8107" xr:uid="{00000000-0005-0000-0000-000078830000}"/>
    <cellStyle name="Normal 53 2 4 3 3 3 3 2" xfId="31676" xr:uid="{00000000-0005-0000-0000-000079830000}"/>
    <cellStyle name="Normal 53 2 4 3 3 3 4" xfId="19883" xr:uid="{00000000-0005-0000-0000-00007A830000}"/>
    <cellStyle name="Normal 53 2 4 3 3 3 5" xfId="25788" xr:uid="{00000000-0005-0000-0000-00007B830000}"/>
    <cellStyle name="Normal 53 2 4 3 3 4" xfId="2955" xr:uid="{00000000-0005-0000-0000-00007C830000}"/>
    <cellStyle name="Normal 53 2 4 3 3 4 2" xfId="14731" xr:uid="{00000000-0005-0000-0000-00007D830000}"/>
    <cellStyle name="Normal 53 2 4 3 3 4 2 2" xfId="38300" xr:uid="{00000000-0005-0000-0000-00007E830000}"/>
    <cellStyle name="Normal 53 2 4 3 3 4 3" xfId="8843" xr:uid="{00000000-0005-0000-0000-00007F830000}"/>
    <cellStyle name="Normal 53 2 4 3 3 4 3 2" xfId="32412" xr:uid="{00000000-0005-0000-0000-000080830000}"/>
    <cellStyle name="Normal 53 2 4 3 3 4 4" xfId="20619" xr:uid="{00000000-0005-0000-0000-000081830000}"/>
    <cellStyle name="Normal 53 2 4 3 3 4 5" xfId="26524" xr:uid="{00000000-0005-0000-0000-000082830000}"/>
    <cellStyle name="Normal 53 2 4 3 3 5" xfId="3691" xr:uid="{00000000-0005-0000-0000-000083830000}"/>
    <cellStyle name="Normal 53 2 4 3 3 5 2" xfId="15467" xr:uid="{00000000-0005-0000-0000-000084830000}"/>
    <cellStyle name="Normal 53 2 4 3 3 5 2 2" xfId="39036" xr:uid="{00000000-0005-0000-0000-000085830000}"/>
    <cellStyle name="Normal 53 2 4 3 3 5 3" xfId="9579" xr:uid="{00000000-0005-0000-0000-000086830000}"/>
    <cellStyle name="Normal 53 2 4 3 3 5 3 2" xfId="33148" xr:uid="{00000000-0005-0000-0000-000087830000}"/>
    <cellStyle name="Normal 53 2 4 3 3 5 4" xfId="21355" xr:uid="{00000000-0005-0000-0000-000088830000}"/>
    <cellStyle name="Normal 53 2 4 3 3 5 5" xfId="27260" xr:uid="{00000000-0005-0000-0000-000089830000}"/>
    <cellStyle name="Normal 53 2 4 3 3 6" xfId="4427" xr:uid="{00000000-0005-0000-0000-00008A830000}"/>
    <cellStyle name="Normal 53 2 4 3 3 6 2" xfId="16203" xr:uid="{00000000-0005-0000-0000-00008B830000}"/>
    <cellStyle name="Normal 53 2 4 3 3 6 2 2" xfId="39772" xr:uid="{00000000-0005-0000-0000-00008C830000}"/>
    <cellStyle name="Normal 53 2 4 3 3 6 3" xfId="10315" xr:uid="{00000000-0005-0000-0000-00008D830000}"/>
    <cellStyle name="Normal 53 2 4 3 3 6 3 2" xfId="33884" xr:uid="{00000000-0005-0000-0000-00008E830000}"/>
    <cellStyle name="Normal 53 2 4 3 3 6 4" xfId="22091" xr:uid="{00000000-0005-0000-0000-00008F830000}"/>
    <cellStyle name="Normal 53 2 4 3 3 6 5" xfId="27996" xr:uid="{00000000-0005-0000-0000-000090830000}"/>
    <cellStyle name="Normal 53 2 4 3 3 7" xfId="5163" xr:uid="{00000000-0005-0000-0000-000091830000}"/>
    <cellStyle name="Normal 53 2 4 3 3 7 2" xfId="16939" xr:uid="{00000000-0005-0000-0000-000092830000}"/>
    <cellStyle name="Normal 53 2 4 3 3 7 2 2" xfId="40508" xr:uid="{00000000-0005-0000-0000-000093830000}"/>
    <cellStyle name="Normal 53 2 4 3 3 7 3" xfId="11051" xr:uid="{00000000-0005-0000-0000-000094830000}"/>
    <cellStyle name="Normal 53 2 4 3 3 7 3 2" xfId="34620" xr:uid="{00000000-0005-0000-0000-000095830000}"/>
    <cellStyle name="Normal 53 2 4 3 3 7 4" xfId="22827" xr:uid="{00000000-0005-0000-0000-000096830000}"/>
    <cellStyle name="Normal 53 2 4 3 3 7 5" xfId="28732" xr:uid="{00000000-0005-0000-0000-000097830000}"/>
    <cellStyle name="Normal 53 2 4 3 3 8" xfId="5899" xr:uid="{00000000-0005-0000-0000-000098830000}"/>
    <cellStyle name="Normal 53 2 4 3 3 8 2" xfId="17675" xr:uid="{00000000-0005-0000-0000-000099830000}"/>
    <cellStyle name="Normal 53 2 4 3 3 8 2 2" xfId="41244" xr:uid="{00000000-0005-0000-0000-00009A830000}"/>
    <cellStyle name="Normal 53 2 4 3 3 8 3" xfId="11787" xr:uid="{00000000-0005-0000-0000-00009B830000}"/>
    <cellStyle name="Normal 53 2 4 3 3 8 3 2" xfId="35356" xr:uid="{00000000-0005-0000-0000-00009C830000}"/>
    <cellStyle name="Normal 53 2 4 3 3 8 4" xfId="23563" xr:uid="{00000000-0005-0000-0000-00009D830000}"/>
    <cellStyle name="Normal 53 2 4 3 3 8 5" xfId="29468" xr:uid="{00000000-0005-0000-0000-00009E830000}"/>
    <cellStyle name="Normal 53 2 4 3 3 9" xfId="12523" xr:uid="{00000000-0005-0000-0000-00009F830000}"/>
    <cellStyle name="Normal 53 2 4 3 3 9 2" xfId="36092" xr:uid="{00000000-0005-0000-0000-0000A0830000}"/>
    <cellStyle name="Normal 53 2 4 3 4" xfId="619" xr:uid="{00000000-0005-0000-0000-0000A1830000}"/>
    <cellStyle name="Normal 53 2 4 3 4 10" xfId="6533" xr:uid="{00000000-0005-0000-0000-0000A2830000}"/>
    <cellStyle name="Normal 53 2 4 3 4 10 2" xfId="30102" xr:uid="{00000000-0005-0000-0000-0000A3830000}"/>
    <cellStyle name="Normal 53 2 4 3 4 11" xfId="18309" xr:uid="{00000000-0005-0000-0000-0000A4830000}"/>
    <cellStyle name="Normal 53 2 4 3 4 12" xfId="24214" xr:uid="{00000000-0005-0000-0000-0000A5830000}"/>
    <cellStyle name="Normal 53 2 4 3 4 13" xfId="41878" xr:uid="{00000000-0005-0000-0000-0000A6830000}"/>
    <cellStyle name="Normal 53 2 4 3 4 2" xfId="1380" xr:uid="{00000000-0005-0000-0000-0000A7830000}"/>
    <cellStyle name="Normal 53 2 4 3 4 2 2" xfId="13157" xr:uid="{00000000-0005-0000-0000-0000A8830000}"/>
    <cellStyle name="Normal 53 2 4 3 4 2 2 2" xfId="36726" xr:uid="{00000000-0005-0000-0000-0000A9830000}"/>
    <cellStyle name="Normal 53 2 4 3 4 2 3" xfId="7269" xr:uid="{00000000-0005-0000-0000-0000AA830000}"/>
    <cellStyle name="Normal 53 2 4 3 4 2 3 2" xfId="30838" xr:uid="{00000000-0005-0000-0000-0000AB830000}"/>
    <cellStyle name="Normal 53 2 4 3 4 2 4" xfId="19045" xr:uid="{00000000-0005-0000-0000-0000AC830000}"/>
    <cellStyle name="Normal 53 2 4 3 4 2 5" xfId="24950" xr:uid="{00000000-0005-0000-0000-0000AD830000}"/>
    <cellStyle name="Normal 53 2 4 3 4 3" xfId="2117" xr:uid="{00000000-0005-0000-0000-0000AE830000}"/>
    <cellStyle name="Normal 53 2 4 3 4 3 2" xfId="13893" xr:uid="{00000000-0005-0000-0000-0000AF830000}"/>
    <cellStyle name="Normal 53 2 4 3 4 3 2 2" xfId="37462" xr:uid="{00000000-0005-0000-0000-0000B0830000}"/>
    <cellStyle name="Normal 53 2 4 3 4 3 3" xfId="8005" xr:uid="{00000000-0005-0000-0000-0000B1830000}"/>
    <cellStyle name="Normal 53 2 4 3 4 3 3 2" xfId="31574" xr:uid="{00000000-0005-0000-0000-0000B2830000}"/>
    <cellStyle name="Normal 53 2 4 3 4 3 4" xfId="19781" xr:uid="{00000000-0005-0000-0000-0000B3830000}"/>
    <cellStyle name="Normal 53 2 4 3 4 3 5" xfId="25686" xr:uid="{00000000-0005-0000-0000-0000B4830000}"/>
    <cellStyle name="Normal 53 2 4 3 4 4" xfId="2853" xr:uid="{00000000-0005-0000-0000-0000B5830000}"/>
    <cellStyle name="Normal 53 2 4 3 4 4 2" xfId="14629" xr:uid="{00000000-0005-0000-0000-0000B6830000}"/>
    <cellStyle name="Normal 53 2 4 3 4 4 2 2" xfId="38198" xr:uid="{00000000-0005-0000-0000-0000B7830000}"/>
    <cellStyle name="Normal 53 2 4 3 4 4 3" xfId="8741" xr:uid="{00000000-0005-0000-0000-0000B8830000}"/>
    <cellStyle name="Normal 53 2 4 3 4 4 3 2" xfId="32310" xr:uid="{00000000-0005-0000-0000-0000B9830000}"/>
    <cellStyle name="Normal 53 2 4 3 4 4 4" xfId="20517" xr:uid="{00000000-0005-0000-0000-0000BA830000}"/>
    <cellStyle name="Normal 53 2 4 3 4 4 5" xfId="26422" xr:uid="{00000000-0005-0000-0000-0000BB830000}"/>
    <cellStyle name="Normal 53 2 4 3 4 5" xfId="3589" xr:uid="{00000000-0005-0000-0000-0000BC830000}"/>
    <cellStyle name="Normal 53 2 4 3 4 5 2" xfId="15365" xr:uid="{00000000-0005-0000-0000-0000BD830000}"/>
    <cellStyle name="Normal 53 2 4 3 4 5 2 2" xfId="38934" xr:uid="{00000000-0005-0000-0000-0000BE830000}"/>
    <cellStyle name="Normal 53 2 4 3 4 5 3" xfId="9477" xr:uid="{00000000-0005-0000-0000-0000BF830000}"/>
    <cellStyle name="Normal 53 2 4 3 4 5 3 2" xfId="33046" xr:uid="{00000000-0005-0000-0000-0000C0830000}"/>
    <cellStyle name="Normal 53 2 4 3 4 5 4" xfId="21253" xr:uid="{00000000-0005-0000-0000-0000C1830000}"/>
    <cellStyle name="Normal 53 2 4 3 4 5 5" xfId="27158" xr:uid="{00000000-0005-0000-0000-0000C2830000}"/>
    <cellStyle name="Normal 53 2 4 3 4 6" xfId="4325" xr:uid="{00000000-0005-0000-0000-0000C3830000}"/>
    <cellStyle name="Normal 53 2 4 3 4 6 2" xfId="16101" xr:uid="{00000000-0005-0000-0000-0000C4830000}"/>
    <cellStyle name="Normal 53 2 4 3 4 6 2 2" xfId="39670" xr:uid="{00000000-0005-0000-0000-0000C5830000}"/>
    <cellStyle name="Normal 53 2 4 3 4 6 3" xfId="10213" xr:uid="{00000000-0005-0000-0000-0000C6830000}"/>
    <cellStyle name="Normal 53 2 4 3 4 6 3 2" xfId="33782" xr:uid="{00000000-0005-0000-0000-0000C7830000}"/>
    <cellStyle name="Normal 53 2 4 3 4 6 4" xfId="21989" xr:uid="{00000000-0005-0000-0000-0000C8830000}"/>
    <cellStyle name="Normal 53 2 4 3 4 6 5" xfId="27894" xr:uid="{00000000-0005-0000-0000-0000C9830000}"/>
    <cellStyle name="Normal 53 2 4 3 4 7" xfId="5061" xr:uid="{00000000-0005-0000-0000-0000CA830000}"/>
    <cellStyle name="Normal 53 2 4 3 4 7 2" xfId="16837" xr:uid="{00000000-0005-0000-0000-0000CB830000}"/>
    <cellStyle name="Normal 53 2 4 3 4 7 2 2" xfId="40406" xr:uid="{00000000-0005-0000-0000-0000CC830000}"/>
    <cellStyle name="Normal 53 2 4 3 4 7 3" xfId="10949" xr:uid="{00000000-0005-0000-0000-0000CD830000}"/>
    <cellStyle name="Normal 53 2 4 3 4 7 3 2" xfId="34518" xr:uid="{00000000-0005-0000-0000-0000CE830000}"/>
    <cellStyle name="Normal 53 2 4 3 4 7 4" xfId="22725" xr:uid="{00000000-0005-0000-0000-0000CF830000}"/>
    <cellStyle name="Normal 53 2 4 3 4 7 5" xfId="28630" xr:uid="{00000000-0005-0000-0000-0000D0830000}"/>
    <cellStyle name="Normal 53 2 4 3 4 8" xfId="5797" xr:uid="{00000000-0005-0000-0000-0000D1830000}"/>
    <cellStyle name="Normal 53 2 4 3 4 8 2" xfId="17573" xr:uid="{00000000-0005-0000-0000-0000D2830000}"/>
    <cellStyle name="Normal 53 2 4 3 4 8 2 2" xfId="41142" xr:uid="{00000000-0005-0000-0000-0000D3830000}"/>
    <cellStyle name="Normal 53 2 4 3 4 8 3" xfId="11685" xr:uid="{00000000-0005-0000-0000-0000D4830000}"/>
    <cellStyle name="Normal 53 2 4 3 4 8 3 2" xfId="35254" xr:uid="{00000000-0005-0000-0000-0000D5830000}"/>
    <cellStyle name="Normal 53 2 4 3 4 8 4" xfId="23461" xr:uid="{00000000-0005-0000-0000-0000D6830000}"/>
    <cellStyle name="Normal 53 2 4 3 4 8 5" xfId="29366" xr:uid="{00000000-0005-0000-0000-0000D7830000}"/>
    <cellStyle name="Normal 53 2 4 3 4 9" xfId="12421" xr:uid="{00000000-0005-0000-0000-0000D8830000}"/>
    <cellStyle name="Normal 53 2 4 3 4 9 2" xfId="35990" xr:uid="{00000000-0005-0000-0000-0000D9830000}"/>
    <cellStyle name="Normal 53 2 4 3 5" xfId="1038" xr:uid="{00000000-0005-0000-0000-0000DA830000}"/>
    <cellStyle name="Normal 53 2 4 3 5 2" xfId="12817" xr:uid="{00000000-0005-0000-0000-0000DB830000}"/>
    <cellStyle name="Normal 53 2 4 3 5 2 2" xfId="36386" xr:uid="{00000000-0005-0000-0000-0000DC830000}"/>
    <cellStyle name="Normal 53 2 4 3 5 3" xfId="6929" xr:uid="{00000000-0005-0000-0000-0000DD830000}"/>
    <cellStyle name="Normal 53 2 4 3 5 3 2" xfId="30498" xr:uid="{00000000-0005-0000-0000-0000DE830000}"/>
    <cellStyle name="Normal 53 2 4 3 5 4" xfId="18705" xr:uid="{00000000-0005-0000-0000-0000DF830000}"/>
    <cellStyle name="Normal 53 2 4 3 5 5" xfId="24610" xr:uid="{00000000-0005-0000-0000-0000E0830000}"/>
    <cellStyle name="Normal 53 2 4 3 6" xfId="1777" xr:uid="{00000000-0005-0000-0000-0000E1830000}"/>
    <cellStyle name="Normal 53 2 4 3 6 2" xfId="13553" xr:uid="{00000000-0005-0000-0000-0000E2830000}"/>
    <cellStyle name="Normal 53 2 4 3 6 2 2" xfId="37122" xr:uid="{00000000-0005-0000-0000-0000E3830000}"/>
    <cellStyle name="Normal 53 2 4 3 6 3" xfId="7665" xr:uid="{00000000-0005-0000-0000-0000E4830000}"/>
    <cellStyle name="Normal 53 2 4 3 6 3 2" xfId="31234" xr:uid="{00000000-0005-0000-0000-0000E5830000}"/>
    <cellStyle name="Normal 53 2 4 3 6 4" xfId="19441" xr:uid="{00000000-0005-0000-0000-0000E6830000}"/>
    <cellStyle name="Normal 53 2 4 3 6 5" xfId="25346" xr:uid="{00000000-0005-0000-0000-0000E7830000}"/>
    <cellStyle name="Normal 53 2 4 3 7" xfId="2513" xr:uid="{00000000-0005-0000-0000-0000E8830000}"/>
    <cellStyle name="Normal 53 2 4 3 7 2" xfId="14289" xr:uid="{00000000-0005-0000-0000-0000E9830000}"/>
    <cellStyle name="Normal 53 2 4 3 7 2 2" xfId="37858" xr:uid="{00000000-0005-0000-0000-0000EA830000}"/>
    <cellStyle name="Normal 53 2 4 3 7 3" xfId="8401" xr:uid="{00000000-0005-0000-0000-0000EB830000}"/>
    <cellStyle name="Normal 53 2 4 3 7 3 2" xfId="31970" xr:uid="{00000000-0005-0000-0000-0000EC830000}"/>
    <cellStyle name="Normal 53 2 4 3 7 4" xfId="20177" xr:uid="{00000000-0005-0000-0000-0000ED830000}"/>
    <cellStyle name="Normal 53 2 4 3 7 5" xfId="26082" xr:uid="{00000000-0005-0000-0000-0000EE830000}"/>
    <cellStyle name="Normal 53 2 4 3 8" xfId="3249" xr:uid="{00000000-0005-0000-0000-0000EF830000}"/>
    <cellStyle name="Normal 53 2 4 3 8 2" xfId="15025" xr:uid="{00000000-0005-0000-0000-0000F0830000}"/>
    <cellStyle name="Normal 53 2 4 3 8 2 2" xfId="38594" xr:uid="{00000000-0005-0000-0000-0000F1830000}"/>
    <cellStyle name="Normal 53 2 4 3 8 3" xfId="9137" xr:uid="{00000000-0005-0000-0000-0000F2830000}"/>
    <cellStyle name="Normal 53 2 4 3 8 3 2" xfId="32706" xr:uid="{00000000-0005-0000-0000-0000F3830000}"/>
    <cellStyle name="Normal 53 2 4 3 8 4" xfId="20913" xr:uid="{00000000-0005-0000-0000-0000F4830000}"/>
    <cellStyle name="Normal 53 2 4 3 8 5" xfId="26818" xr:uid="{00000000-0005-0000-0000-0000F5830000}"/>
    <cellStyle name="Normal 53 2 4 3 9" xfId="3985" xr:uid="{00000000-0005-0000-0000-0000F6830000}"/>
    <cellStyle name="Normal 53 2 4 3 9 2" xfId="15761" xr:uid="{00000000-0005-0000-0000-0000F7830000}"/>
    <cellStyle name="Normal 53 2 4 3 9 2 2" xfId="39330" xr:uid="{00000000-0005-0000-0000-0000F8830000}"/>
    <cellStyle name="Normal 53 2 4 3 9 3" xfId="9873" xr:uid="{00000000-0005-0000-0000-0000F9830000}"/>
    <cellStyle name="Normal 53 2 4 3 9 3 2" xfId="33442" xr:uid="{00000000-0005-0000-0000-0000FA830000}"/>
    <cellStyle name="Normal 53 2 4 3 9 4" xfId="21649" xr:uid="{00000000-0005-0000-0000-0000FB830000}"/>
    <cellStyle name="Normal 53 2 4 3 9 5" xfId="27554" xr:uid="{00000000-0005-0000-0000-0000FC830000}"/>
    <cellStyle name="Normal 53 2 4 4" xfId="466" xr:uid="{00000000-0005-0000-0000-0000FD830000}"/>
    <cellStyle name="Normal 53 2 4 4 10" xfId="12270" xr:uid="{00000000-0005-0000-0000-0000FE830000}"/>
    <cellStyle name="Normal 53 2 4 4 10 2" xfId="35839" xr:uid="{00000000-0005-0000-0000-0000FF830000}"/>
    <cellStyle name="Normal 53 2 4 4 11" xfId="6382" xr:uid="{00000000-0005-0000-0000-000000840000}"/>
    <cellStyle name="Normal 53 2 4 4 11 2" xfId="29951" xr:uid="{00000000-0005-0000-0000-000001840000}"/>
    <cellStyle name="Normal 53 2 4 4 12" xfId="18158" xr:uid="{00000000-0005-0000-0000-000002840000}"/>
    <cellStyle name="Normal 53 2 4 4 13" xfId="24063" xr:uid="{00000000-0005-0000-0000-000003840000}"/>
    <cellStyle name="Normal 53 2 4 4 14" xfId="41727" xr:uid="{00000000-0005-0000-0000-000004840000}"/>
    <cellStyle name="Normal 53 2 4 4 2" xfId="911" xr:uid="{00000000-0005-0000-0000-000005840000}"/>
    <cellStyle name="Normal 53 2 4 4 2 10" xfId="6824" xr:uid="{00000000-0005-0000-0000-000006840000}"/>
    <cellStyle name="Normal 53 2 4 4 2 10 2" xfId="30393" xr:uid="{00000000-0005-0000-0000-000007840000}"/>
    <cellStyle name="Normal 53 2 4 4 2 11" xfId="18600" xr:uid="{00000000-0005-0000-0000-000008840000}"/>
    <cellStyle name="Normal 53 2 4 4 2 12" xfId="24505" xr:uid="{00000000-0005-0000-0000-000009840000}"/>
    <cellStyle name="Normal 53 2 4 4 2 13" xfId="42169" xr:uid="{00000000-0005-0000-0000-00000A840000}"/>
    <cellStyle name="Normal 53 2 4 4 2 2" xfId="1671" xr:uid="{00000000-0005-0000-0000-00000B840000}"/>
    <cellStyle name="Normal 53 2 4 4 2 2 2" xfId="13448" xr:uid="{00000000-0005-0000-0000-00000C840000}"/>
    <cellStyle name="Normal 53 2 4 4 2 2 2 2" xfId="37017" xr:uid="{00000000-0005-0000-0000-00000D840000}"/>
    <cellStyle name="Normal 53 2 4 4 2 2 3" xfId="7560" xr:uid="{00000000-0005-0000-0000-00000E840000}"/>
    <cellStyle name="Normal 53 2 4 4 2 2 3 2" xfId="31129" xr:uid="{00000000-0005-0000-0000-00000F840000}"/>
    <cellStyle name="Normal 53 2 4 4 2 2 4" xfId="19336" xr:uid="{00000000-0005-0000-0000-000010840000}"/>
    <cellStyle name="Normal 53 2 4 4 2 2 5" xfId="25241" xr:uid="{00000000-0005-0000-0000-000011840000}"/>
    <cellStyle name="Normal 53 2 4 4 2 3" xfId="2408" xr:uid="{00000000-0005-0000-0000-000012840000}"/>
    <cellStyle name="Normal 53 2 4 4 2 3 2" xfId="14184" xr:uid="{00000000-0005-0000-0000-000013840000}"/>
    <cellStyle name="Normal 53 2 4 4 2 3 2 2" xfId="37753" xr:uid="{00000000-0005-0000-0000-000014840000}"/>
    <cellStyle name="Normal 53 2 4 4 2 3 3" xfId="8296" xr:uid="{00000000-0005-0000-0000-000015840000}"/>
    <cellStyle name="Normal 53 2 4 4 2 3 3 2" xfId="31865" xr:uid="{00000000-0005-0000-0000-000016840000}"/>
    <cellStyle name="Normal 53 2 4 4 2 3 4" xfId="20072" xr:uid="{00000000-0005-0000-0000-000017840000}"/>
    <cellStyle name="Normal 53 2 4 4 2 3 5" xfId="25977" xr:uid="{00000000-0005-0000-0000-000018840000}"/>
    <cellStyle name="Normal 53 2 4 4 2 4" xfId="3144" xr:uid="{00000000-0005-0000-0000-000019840000}"/>
    <cellStyle name="Normal 53 2 4 4 2 4 2" xfId="14920" xr:uid="{00000000-0005-0000-0000-00001A840000}"/>
    <cellStyle name="Normal 53 2 4 4 2 4 2 2" xfId="38489" xr:uid="{00000000-0005-0000-0000-00001B840000}"/>
    <cellStyle name="Normal 53 2 4 4 2 4 3" xfId="9032" xr:uid="{00000000-0005-0000-0000-00001C840000}"/>
    <cellStyle name="Normal 53 2 4 4 2 4 3 2" xfId="32601" xr:uid="{00000000-0005-0000-0000-00001D840000}"/>
    <cellStyle name="Normal 53 2 4 4 2 4 4" xfId="20808" xr:uid="{00000000-0005-0000-0000-00001E840000}"/>
    <cellStyle name="Normal 53 2 4 4 2 4 5" xfId="26713" xr:uid="{00000000-0005-0000-0000-00001F840000}"/>
    <cellStyle name="Normal 53 2 4 4 2 5" xfId="3880" xr:uid="{00000000-0005-0000-0000-000020840000}"/>
    <cellStyle name="Normal 53 2 4 4 2 5 2" xfId="15656" xr:uid="{00000000-0005-0000-0000-000021840000}"/>
    <cellStyle name="Normal 53 2 4 4 2 5 2 2" xfId="39225" xr:uid="{00000000-0005-0000-0000-000022840000}"/>
    <cellStyle name="Normal 53 2 4 4 2 5 3" xfId="9768" xr:uid="{00000000-0005-0000-0000-000023840000}"/>
    <cellStyle name="Normal 53 2 4 4 2 5 3 2" xfId="33337" xr:uid="{00000000-0005-0000-0000-000024840000}"/>
    <cellStyle name="Normal 53 2 4 4 2 5 4" xfId="21544" xr:uid="{00000000-0005-0000-0000-000025840000}"/>
    <cellStyle name="Normal 53 2 4 4 2 5 5" xfId="27449" xr:uid="{00000000-0005-0000-0000-000026840000}"/>
    <cellStyle name="Normal 53 2 4 4 2 6" xfId="4616" xr:uid="{00000000-0005-0000-0000-000027840000}"/>
    <cellStyle name="Normal 53 2 4 4 2 6 2" xfId="16392" xr:uid="{00000000-0005-0000-0000-000028840000}"/>
    <cellStyle name="Normal 53 2 4 4 2 6 2 2" xfId="39961" xr:uid="{00000000-0005-0000-0000-000029840000}"/>
    <cellStyle name="Normal 53 2 4 4 2 6 3" xfId="10504" xr:uid="{00000000-0005-0000-0000-00002A840000}"/>
    <cellStyle name="Normal 53 2 4 4 2 6 3 2" xfId="34073" xr:uid="{00000000-0005-0000-0000-00002B840000}"/>
    <cellStyle name="Normal 53 2 4 4 2 6 4" xfId="22280" xr:uid="{00000000-0005-0000-0000-00002C840000}"/>
    <cellStyle name="Normal 53 2 4 4 2 6 5" xfId="28185" xr:uid="{00000000-0005-0000-0000-00002D840000}"/>
    <cellStyle name="Normal 53 2 4 4 2 7" xfId="5352" xr:uid="{00000000-0005-0000-0000-00002E840000}"/>
    <cellStyle name="Normal 53 2 4 4 2 7 2" xfId="17128" xr:uid="{00000000-0005-0000-0000-00002F840000}"/>
    <cellStyle name="Normal 53 2 4 4 2 7 2 2" xfId="40697" xr:uid="{00000000-0005-0000-0000-000030840000}"/>
    <cellStyle name="Normal 53 2 4 4 2 7 3" xfId="11240" xr:uid="{00000000-0005-0000-0000-000031840000}"/>
    <cellStyle name="Normal 53 2 4 4 2 7 3 2" xfId="34809" xr:uid="{00000000-0005-0000-0000-000032840000}"/>
    <cellStyle name="Normal 53 2 4 4 2 7 4" xfId="23016" xr:uid="{00000000-0005-0000-0000-000033840000}"/>
    <cellStyle name="Normal 53 2 4 4 2 7 5" xfId="28921" xr:uid="{00000000-0005-0000-0000-000034840000}"/>
    <cellStyle name="Normal 53 2 4 4 2 8" xfId="6088" xr:uid="{00000000-0005-0000-0000-000035840000}"/>
    <cellStyle name="Normal 53 2 4 4 2 8 2" xfId="17864" xr:uid="{00000000-0005-0000-0000-000036840000}"/>
    <cellStyle name="Normal 53 2 4 4 2 8 2 2" xfId="41433" xr:uid="{00000000-0005-0000-0000-000037840000}"/>
    <cellStyle name="Normal 53 2 4 4 2 8 3" xfId="11976" xr:uid="{00000000-0005-0000-0000-000038840000}"/>
    <cellStyle name="Normal 53 2 4 4 2 8 3 2" xfId="35545" xr:uid="{00000000-0005-0000-0000-000039840000}"/>
    <cellStyle name="Normal 53 2 4 4 2 8 4" xfId="23752" xr:uid="{00000000-0005-0000-0000-00003A840000}"/>
    <cellStyle name="Normal 53 2 4 4 2 8 5" xfId="29657" xr:uid="{00000000-0005-0000-0000-00003B840000}"/>
    <cellStyle name="Normal 53 2 4 4 2 9" xfId="12712" xr:uid="{00000000-0005-0000-0000-00003C840000}"/>
    <cellStyle name="Normal 53 2 4 4 2 9 2" xfId="36281" xr:uid="{00000000-0005-0000-0000-00003D840000}"/>
    <cellStyle name="Normal 53 2 4 4 3" xfId="1228" xr:uid="{00000000-0005-0000-0000-00003E840000}"/>
    <cellStyle name="Normal 53 2 4 4 3 2" xfId="13006" xr:uid="{00000000-0005-0000-0000-00003F840000}"/>
    <cellStyle name="Normal 53 2 4 4 3 2 2" xfId="36575" xr:uid="{00000000-0005-0000-0000-000040840000}"/>
    <cellStyle name="Normal 53 2 4 4 3 3" xfId="7118" xr:uid="{00000000-0005-0000-0000-000041840000}"/>
    <cellStyle name="Normal 53 2 4 4 3 3 2" xfId="30687" xr:uid="{00000000-0005-0000-0000-000042840000}"/>
    <cellStyle name="Normal 53 2 4 4 3 4" xfId="18894" xr:uid="{00000000-0005-0000-0000-000043840000}"/>
    <cellStyle name="Normal 53 2 4 4 3 5" xfId="24799" xr:uid="{00000000-0005-0000-0000-000044840000}"/>
    <cellStyle name="Normal 53 2 4 4 4" xfId="1966" xr:uid="{00000000-0005-0000-0000-000045840000}"/>
    <cellStyle name="Normal 53 2 4 4 4 2" xfId="13742" xr:uid="{00000000-0005-0000-0000-000046840000}"/>
    <cellStyle name="Normal 53 2 4 4 4 2 2" xfId="37311" xr:uid="{00000000-0005-0000-0000-000047840000}"/>
    <cellStyle name="Normal 53 2 4 4 4 3" xfId="7854" xr:uid="{00000000-0005-0000-0000-000048840000}"/>
    <cellStyle name="Normal 53 2 4 4 4 3 2" xfId="31423" xr:uid="{00000000-0005-0000-0000-000049840000}"/>
    <cellStyle name="Normal 53 2 4 4 4 4" xfId="19630" xr:uid="{00000000-0005-0000-0000-00004A840000}"/>
    <cellStyle name="Normal 53 2 4 4 4 5" xfId="25535" xr:uid="{00000000-0005-0000-0000-00004B840000}"/>
    <cellStyle name="Normal 53 2 4 4 5" xfId="2702" xr:uid="{00000000-0005-0000-0000-00004C840000}"/>
    <cellStyle name="Normal 53 2 4 4 5 2" xfId="14478" xr:uid="{00000000-0005-0000-0000-00004D840000}"/>
    <cellStyle name="Normal 53 2 4 4 5 2 2" xfId="38047" xr:uid="{00000000-0005-0000-0000-00004E840000}"/>
    <cellStyle name="Normal 53 2 4 4 5 3" xfId="8590" xr:uid="{00000000-0005-0000-0000-00004F840000}"/>
    <cellStyle name="Normal 53 2 4 4 5 3 2" xfId="32159" xr:uid="{00000000-0005-0000-0000-000050840000}"/>
    <cellStyle name="Normal 53 2 4 4 5 4" xfId="20366" xr:uid="{00000000-0005-0000-0000-000051840000}"/>
    <cellStyle name="Normal 53 2 4 4 5 5" xfId="26271" xr:uid="{00000000-0005-0000-0000-000052840000}"/>
    <cellStyle name="Normal 53 2 4 4 6" xfId="3438" xr:uid="{00000000-0005-0000-0000-000053840000}"/>
    <cellStyle name="Normal 53 2 4 4 6 2" xfId="15214" xr:uid="{00000000-0005-0000-0000-000054840000}"/>
    <cellStyle name="Normal 53 2 4 4 6 2 2" xfId="38783" xr:uid="{00000000-0005-0000-0000-000055840000}"/>
    <cellStyle name="Normal 53 2 4 4 6 3" xfId="9326" xr:uid="{00000000-0005-0000-0000-000056840000}"/>
    <cellStyle name="Normal 53 2 4 4 6 3 2" xfId="32895" xr:uid="{00000000-0005-0000-0000-000057840000}"/>
    <cellStyle name="Normal 53 2 4 4 6 4" xfId="21102" xr:uid="{00000000-0005-0000-0000-000058840000}"/>
    <cellStyle name="Normal 53 2 4 4 6 5" xfId="27007" xr:uid="{00000000-0005-0000-0000-000059840000}"/>
    <cellStyle name="Normal 53 2 4 4 7" xfId="4174" xr:uid="{00000000-0005-0000-0000-00005A840000}"/>
    <cellStyle name="Normal 53 2 4 4 7 2" xfId="15950" xr:uid="{00000000-0005-0000-0000-00005B840000}"/>
    <cellStyle name="Normal 53 2 4 4 7 2 2" xfId="39519" xr:uid="{00000000-0005-0000-0000-00005C840000}"/>
    <cellStyle name="Normal 53 2 4 4 7 3" xfId="10062" xr:uid="{00000000-0005-0000-0000-00005D840000}"/>
    <cellStyle name="Normal 53 2 4 4 7 3 2" xfId="33631" xr:uid="{00000000-0005-0000-0000-00005E840000}"/>
    <cellStyle name="Normal 53 2 4 4 7 4" xfId="21838" xr:uid="{00000000-0005-0000-0000-00005F840000}"/>
    <cellStyle name="Normal 53 2 4 4 7 5" xfId="27743" xr:uid="{00000000-0005-0000-0000-000060840000}"/>
    <cellStyle name="Normal 53 2 4 4 8" xfId="4910" xr:uid="{00000000-0005-0000-0000-000061840000}"/>
    <cellStyle name="Normal 53 2 4 4 8 2" xfId="16686" xr:uid="{00000000-0005-0000-0000-000062840000}"/>
    <cellStyle name="Normal 53 2 4 4 8 2 2" xfId="40255" xr:uid="{00000000-0005-0000-0000-000063840000}"/>
    <cellStyle name="Normal 53 2 4 4 8 3" xfId="10798" xr:uid="{00000000-0005-0000-0000-000064840000}"/>
    <cellStyle name="Normal 53 2 4 4 8 3 2" xfId="34367" xr:uid="{00000000-0005-0000-0000-000065840000}"/>
    <cellStyle name="Normal 53 2 4 4 8 4" xfId="22574" xr:uid="{00000000-0005-0000-0000-000066840000}"/>
    <cellStyle name="Normal 53 2 4 4 8 5" xfId="28479" xr:uid="{00000000-0005-0000-0000-000067840000}"/>
    <cellStyle name="Normal 53 2 4 4 9" xfId="5646" xr:uid="{00000000-0005-0000-0000-000068840000}"/>
    <cellStyle name="Normal 53 2 4 4 9 2" xfId="17422" xr:uid="{00000000-0005-0000-0000-000069840000}"/>
    <cellStyle name="Normal 53 2 4 4 9 2 2" xfId="40991" xr:uid="{00000000-0005-0000-0000-00006A840000}"/>
    <cellStyle name="Normal 53 2 4 4 9 3" xfId="11534" xr:uid="{00000000-0005-0000-0000-00006B840000}"/>
    <cellStyle name="Normal 53 2 4 4 9 3 2" xfId="35103" xr:uid="{00000000-0005-0000-0000-00006C840000}"/>
    <cellStyle name="Normal 53 2 4 4 9 4" xfId="23310" xr:uid="{00000000-0005-0000-0000-00006D840000}"/>
    <cellStyle name="Normal 53 2 4 4 9 5" xfId="29215" xr:uid="{00000000-0005-0000-0000-00006E840000}"/>
    <cellStyle name="Normal 53 2 4 5" xfId="673" xr:uid="{00000000-0005-0000-0000-00006F840000}"/>
    <cellStyle name="Normal 53 2 4 5 10" xfId="6587" xr:uid="{00000000-0005-0000-0000-000070840000}"/>
    <cellStyle name="Normal 53 2 4 5 10 2" xfId="30156" xr:uid="{00000000-0005-0000-0000-000071840000}"/>
    <cellStyle name="Normal 53 2 4 5 11" xfId="18363" xr:uid="{00000000-0005-0000-0000-000072840000}"/>
    <cellStyle name="Normal 53 2 4 5 12" xfId="24268" xr:uid="{00000000-0005-0000-0000-000073840000}"/>
    <cellStyle name="Normal 53 2 4 5 13" xfId="41932" xr:uid="{00000000-0005-0000-0000-000074840000}"/>
    <cellStyle name="Normal 53 2 4 5 2" xfId="1434" xr:uid="{00000000-0005-0000-0000-000075840000}"/>
    <cellStyle name="Normal 53 2 4 5 2 2" xfId="13211" xr:uid="{00000000-0005-0000-0000-000076840000}"/>
    <cellStyle name="Normal 53 2 4 5 2 2 2" xfId="36780" xr:uid="{00000000-0005-0000-0000-000077840000}"/>
    <cellStyle name="Normal 53 2 4 5 2 3" xfId="7323" xr:uid="{00000000-0005-0000-0000-000078840000}"/>
    <cellStyle name="Normal 53 2 4 5 2 3 2" xfId="30892" xr:uid="{00000000-0005-0000-0000-000079840000}"/>
    <cellStyle name="Normal 53 2 4 5 2 4" xfId="19099" xr:uid="{00000000-0005-0000-0000-00007A840000}"/>
    <cellStyle name="Normal 53 2 4 5 2 5" xfId="25004" xr:uid="{00000000-0005-0000-0000-00007B840000}"/>
    <cellStyle name="Normal 53 2 4 5 3" xfId="2171" xr:uid="{00000000-0005-0000-0000-00007C840000}"/>
    <cellStyle name="Normal 53 2 4 5 3 2" xfId="13947" xr:uid="{00000000-0005-0000-0000-00007D840000}"/>
    <cellStyle name="Normal 53 2 4 5 3 2 2" xfId="37516" xr:uid="{00000000-0005-0000-0000-00007E840000}"/>
    <cellStyle name="Normal 53 2 4 5 3 3" xfId="8059" xr:uid="{00000000-0005-0000-0000-00007F840000}"/>
    <cellStyle name="Normal 53 2 4 5 3 3 2" xfId="31628" xr:uid="{00000000-0005-0000-0000-000080840000}"/>
    <cellStyle name="Normal 53 2 4 5 3 4" xfId="19835" xr:uid="{00000000-0005-0000-0000-000081840000}"/>
    <cellStyle name="Normal 53 2 4 5 3 5" xfId="25740" xr:uid="{00000000-0005-0000-0000-000082840000}"/>
    <cellStyle name="Normal 53 2 4 5 4" xfId="2907" xr:uid="{00000000-0005-0000-0000-000083840000}"/>
    <cellStyle name="Normal 53 2 4 5 4 2" xfId="14683" xr:uid="{00000000-0005-0000-0000-000084840000}"/>
    <cellStyle name="Normal 53 2 4 5 4 2 2" xfId="38252" xr:uid="{00000000-0005-0000-0000-000085840000}"/>
    <cellStyle name="Normal 53 2 4 5 4 3" xfId="8795" xr:uid="{00000000-0005-0000-0000-000086840000}"/>
    <cellStyle name="Normal 53 2 4 5 4 3 2" xfId="32364" xr:uid="{00000000-0005-0000-0000-000087840000}"/>
    <cellStyle name="Normal 53 2 4 5 4 4" xfId="20571" xr:uid="{00000000-0005-0000-0000-000088840000}"/>
    <cellStyle name="Normal 53 2 4 5 4 5" xfId="26476" xr:uid="{00000000-0005-0000-0000-000089840000}"/>
    <cellStyle name="Normal 53 2 4 5 5" xfId="3643" xr:uid="{00000000-0005-0000-0000-00008A840000}"/>
    <cellStyle name="Normal 53 2 4 5 5 2" xfId="15419" xr:uid="{00000000-0005-0000-0000-00008B840000}"/>
    <cellStyle name="Normal 53 2 4 5 5 2 2" xfId="38988" xr:uid="{00000000-0005-0000-0000-00008C840000}"/>
    <cellStyle name="Normal 53 2 4 5 5 3" xfId="9531" xr:uid="{00000000-0005-0000-0000-00008D840000}"/>
    <cellStyle name="Normal 53 2 4 5 5 3 2" xfId="33100" xr:uid="{00000000-0005-0000-0000-00008E840000}"/>
    <cellStyle name="Normal 53 2 4 5 5 4" xfId="21307" xr:uid="{00000000-0005-0000-0000-00008F840000}"/>
    <cellStyle name="Normal 53 2 4 5 5 5" xfId="27212" xr:uid="{00000000-0005-0000-0000-000090840000}"/>
    <cellStyle name="Normal 53 2 4 5 6" xfId="4379" xr:uid="{00000000-0005-0000-0000-000091840000}"/>
    <cellStyle name="Normal 53 2 4 5 6 2" xfId="16155" xr:uid="{00000000-0005-0000-0000-000092840000}"/>
    <cellStyle name="Normal 53 2 4 5 6 2 2" xfId="39724" xr:uid="{00000000-0005-0000-0000-000093840000}"/>
    <cellStyle name="Normal 53 2 4 5 6 3" xfId="10267" xr:uid="{00000000-0005-0000-0000-000094840000}"/>
    <cellStyle name="Normal 53 2 4 5 6 3 2" xfId="33836" xr:uid="{00000000-0005-0000-0000-000095840000}"/>
    <cellStyle name="Normal 53 2 4 5 6 4" xfId="22043" xr:uid="{00000000-0005-0000-0000-000096840000}"/>
    <cellStyle name="Normal 53 2 4 5 6 5" xfId="27948" xr:uid="{00000000-0005-0000-0000-000097840000}"/>
    <cellStyle name="Normal 53 2 4 5 7" xfId="5115" xr:uid="{00000000-0005-0000-0000-000098840000}"/>
    <cellStyle name="Normal 53 2 4 5 7 2" xfId="16891" xr:uid="{00000000-0005-0000-0000-000099840000}"/>
    <cellStyle name="Normal 53 2 4 5 7 2 2" xfId="40460" xr:uid="{00000000-0005-0000-0000-00009A840000}"/>
    <cellStyle name="Normal 53 2 4 5 7 3" xfId="11003" xr:uid="{00000000-0005-0000-0000-00009B840000}"/>
    <cellStyle name="Normal 53 2 4 5 7 3 2" xfId="34572" xr:uid="{00000000-0005-0000-0000-00009C840000}"/>
    <cellStyle name="Normal 53 2 4 5 7 4" xfId="22779" xr:uid="{00000000-0005-0000-0000-00009D840000}"/>
    <cellStyle name="Normal 53 2 4 5 7 5" xfId="28684" xr:uid="{00000000-0005-0000-0000-00009E840000}"/>
    <cellStyle name="Normal 53 2 4 5 8" xfId="5851" xr:uid="{00000000-0005-0000-0000-00009F840000}"/>
    <cellStyle name="Normal 53 2 4 5 8 2" xfId="17627" xr:uid="{00000000-0005-0000-0000-0000A0840000}"/>
    <cellStyle name="Normal 53 2 4 5 8 2 2" xfId="41196" xr:uid="{00000000-0005-0000-0000-0000A1840000}"/>
    <cellStyle name="Normal 53 2 4 5 8 3" xfId="11739" xr:uid="{00000000-0005-0000-0000-0000A2840000}"/>
    <cellStyle name="Normal 53 2 4 5 8 3 2" xfId="35308" xr:uid="{00000000-0005-0000-0000-0000A3840000}"/>
    <cellStyle name="Normal 53 2 4 5 8 4" xfId="23515" xr:uid="{00000000-0005-0000-0000-0000A4840000}"/>
    <cellStyle name="Normal 53 2 4 5 8 5" xfId="29420" xr:uid="{00000000-0005-0000-0000-0000A5840000}"/>
    <cellStyle name="Normal 53 2 4 5 9" xfId="12475" xr:uid="{00000000-0005-0000-0000-0000A6840000}"/>
    <cellStyle name="Normal 53 2 4 5 9 2" xfId="36044" xr:uid="{00000000-0005-0000-0000-0000A7840000}"/>
    <cellStyle name="Normal 53 2 4 6" xfId="617" xr:uid="{00000000-0005-0000-0000-0000A8840000}"/>
    <cellStyle name="Normal 53 2 4 6 10" xfId="6531" xr:uid="{00000000-0005-0000-0000-0000A9840000}"/>
    <cellStyle name="Normal 53 2 4 6 10 2" xfId="30100" xr:uid="{00000000-0005-0000-0000-0000AA840000}"/>
    <cellStyle name="Normal 53 2 4 6 11" xfId="18307" xr:uid="{00000000-0005-0000-0000-0000AB840000}"/>
    <cellStyle name="Normal 53 2 4 6 12" xfId="24212" xr:uid="{00000000-0005-0000-0000-0000AC840000}"/>
    <cellStyle name="Normal 53 2 4 6 13" xfId="41876" xr:uid="{00000000-0005-0000-0000-0000AD840000}"/>
    <cellStyle name="Normal 53 2 4 6 2" xfId="1378" xr:uid="{00000000-0005-0000-0000-0000AE840000}"/>
    <cellStyle name="Normal 53 2 4 6 2 2" xfId="13155" xr:uid="{00000000-0005-0000-0000-0000AF840000}"/>
    <cellStyle name="Normal 53 2 4 6 2 2 2" xfId="36724" xr:uid="{00000000-0005-0000-0000-0000B0840000}"/>
    <cellStyle name="Normal 53 2 4 6 2 3" xfId="7267" xr:uid="{00000000-0005-0000-0000-0000B1840000}"/>
    <cellStyle name="Normal 53 2 4 6 2 3 2" xfId="30836" xr:uid="{00000000-0005-0000-0000-0000B2840000}"/>
    <cellStyle name="Normal 53 2 4 6 2 4" xfId="19043" xr:uid="{00000000-0005-0000-0000-0000B3840000}"/>
    <cellStyle name="Normal 53 2 4 6 2 5" xfId="24948" xr:uid="{00000000-0005-0000-0000-0000B4840000}"/>
    <cellStyle name="Normal 53 2 4 6 3" xfId="2115" xr:uid="{00000000-0005-0000-0000-0000B5840000}"/>
    <cellStyle name="Normal 53 2 4 6 3 2" xfId="13891" xr:uid="{00000000-0005-0000-0000-0000B6840000}"/>
    <cellStyle name="Normal 53 2 4 6 3 2 2" xfId="37460" xr:uid="{00000000-0005-0000-0000-0000B7840000}"/>
    <cellStyle name="Normal 53 2 4 6 3 3" xfId="8003" xr:uid="{00000000-0005-0000-0000-0000B8840000}"/>
    <cellStyle name="Normal 53 2 4 6 3 3 2" xfId="31572" xr:uid="{00000000-0005-0000-0000-0000B9840000}"/>
    <cellStyle name="Normal 53 2 4 6 3 4" xfId="19779" xr:uid="{00000000-0005-0000-0000-0000BA840000}"/>
    <cellStyle name="Normal 53 2 4 6 3 5" xfId="25684" xr:uid="{00000000-0005-0000-0000-0000BB840000}"/>
    <cellStyle name="Normal 53 2 4 6 4" xfId="2851" xr:uid="{00000000-0005-0000-0000-0000BC840000}"/>
    <cellStyle name="Normal 53 2 4 6 4 2" xfId="14627" xr:uid="{00000000-0005-0000-0000-0000BD840000}"/>
    <cellStyle name="Normal 53 2 4 6 4 2 2" xfId="38196" xr:uid="{00000000-0005-0000-0000-0000BE840000}"/>
    <cellStyle name="Normal 53 2 4 6 4 3" xfId="8739" xr:uid="{00000000-0005-0000-0000-0000BF840000}"/>
    <cellStyle name="Normal 53 2 4 6 4 3 2" xfId="32308" xr:uid="{00000000-0005-0000-0000-0000C0840000}"/>
    <cellStyle name="Normal 53 2 4 6 4 4" xfId="20515" xr:uid="{00000000-0005-0000-0000-0000C1840000}"/>
    <cellStyle name="Normal 53 2 4 6 4 5" xfId="26420" xr:uid="{00000000-0005-0000-0000-0000C2840000}"/>
    <cellStyle name="Normal 53 2 4 6 5" xfId="3587" xr:uid="{00000000-0005-0000-0000-0000C3840000}"/>
    <cellStyle name="Normal 53 2 4 6 5 2" xfId="15363" xr:uid="{00000000-0005-0000-0000-0000C4840000}"/>
    <cellStyle name="Normal 53 2 4 6 5 2 2" xfId="38932" xr:uid="{00000000-0005-0000-0000-0000C5840000}"/>
    <cellStyle name="Normal 53 2 4 6 5 3" xfId="9475" xr:uid="{00000000-0005-0000-0000-0000C6840000}"/>
    <cellStyle name="Normal 53 2 4 6 5 3 2" xfId="33044" xr:uid="{00000000-0005-0000-0000-0000C7840000}"/>
    <cellStyle name="Normal 53 2 4 6 5 4" xfId="21251" xr:uid="{00000000-0005-0000-0000-0000C8840000}"/>
    <cellStyle name="Normal 53 2 4 6 5 5" xfId="27156" xr:uid="{00000000-0005-0000-0000-0000C9840000}"/>
    <cellStyle name="Normal 53 2 4 6 6" xfId="4323" xr:uid="{00000000-0005-0000-0000-0000CA840000}"/>
    <cellStyle name="Normal 53 2 4 6 6 2" xfId="16099" xr:uid="{00000000-0005-0000-0000-0000CB840000}"/>
    <cellStyle name="Normal 53 2 4 6 6 2 2" xfId="39668" xr:uid="{00000000-0005-0000-0000-0000CC840000}"/>
    <cellStyle name="Normal 53 2 4 6 6 3" xfId="10211" xr:uid="{00000000-0005-0000-0000-0000CD840000}"/>
    <cellStyle name="Normal 53 2 4 6 6 3 2" xfId="33780" xr:uid="{00000000-0005-0000-0000-0000CE840000}"/>
    <cellStyle name="Normal 53 2 4 6 6 4" xfId="21987" xr:uid="{00000000-0005-0000-0000-0000CF840000}"/>
    <cellStyle name="Normal 53 2 4 6 6 5" xfId="27892" xr:uid="{00000000-0005-0000-0000-0000D0840000}"/>
    <cellStyle name="Normal 53 2 4 6 7" xfId="5059" xr:uid="{00000000-0005-0000-0000-0000D1840000}"/>
    <cellStyle name="Normal 53 2 4 6 7 2" xfId="16835" xr:uid="{00000000-0005-0000-0000-0000D2840000}"/>
    <cellStyle name="Normal 53 2 4 6 7 2 2" xfId="40404" xr:uid="{00000000-0005-0000-0000-0000D3840000}"/>
    <cellStyle name="Normal 53 2 4 6 7 3" xfId="10947" xr:uid="{00000000-0005-0000-0000-0000D4840000}"/>
    <cellStyle name="Normal 53 2 4 6 7 3 2" xfId="34516" xr:uid="{00000000-0005-0000-0000-0000D5840000}"/>
    <cellStyle name="Normal 53 2 4 6 7 4" xfId="22723" xr:uid="{00000000-0005-0000-0000-0000D6840000}"/>
    <cellStyle name="Normal 53 2 4 6 7 5" xfId="28628" xr:uid="{00000000-0005-0000-0000-0000D7840000}"/>
    <cellStyle name="Normal 53 2 4 6 8" xfId="5795" xr:uid="{00000000-0005-0000-0000-0000D8840000}"/>
    <cellStyle name="Normal 53 2 4 6 8 2" xfId="17571" xr:uid="{00000000-0005-0000-0000-0000D9840000}"/>
    <cellStyle name="Normal 53 2 4 6 8 2 2" xfId="41140" xr:uid="{00000000-0005-0000-0000-0000DA840000}"/>
    <cellStyle name="Normal 53 2 4 6 8 3" xfId="11683" xr:uid="{00000000-0005-0000-0000-0000DB840000}"/>
    <cellStyle name="Normal 53 2 4 6 8 3 2" xfId="35252" xr:uid="{00000000-0005-0000-0000-0000DC840000}"/>
    <cellStyle name="Normal 53 2 4 6 8 4" xfId="23459" xr:uid="{00000000-0005-0000-0000-0000DD840000}"/>
    <cellStyle name="Normal 53 2 4 6 8 5" xfId="29364" xr:uid="{00000000-0005-0000-0000-0000DE840000}"/>
    <cellStyle name="Normal 53 2 4 6 9" xfId="12419" xr:uid="{00000000-0005-0000-0000-0000DF840000}"/>
    <cellStyle name="Normal 53 2 4 6 9 2" xfId="35988" xr:uid="{00000000-0005-0000-0000-0000E0840000}"/>
    <cellStyle name="Normal 53 2 4 7" xfId="990" xr:uid="{00000000-0005-0000-0000-0000E1840000}"/>
    <cellStyle name="Normal 53 2 4 7 2" xfId="12769" xr:uid="{00000000-0005-0000-0000-0000E2840000}"/>
    <cellStyle name="Normal 53 2 4 7 2 2" xfId="36338" xr:uid="{00000000-0005-0000-0000-0000E3840000}"/>
    <cellStyle name="Normal 53 2 4 7 3" xfId="6881" xr:uid="{00000000-0005-0000-0000-0000E4840000}"/>
    <cellStyle name="Normal 53 2 4 7 3 2" xfId="30450" xr:uid="{00000000-0005-0000-0000-0000E5840000}"/>
    <cellStyle name="Normal 53 2 4 7 4" xfId="18657" xr:uid="{00000000-0005-0000-0000-0000E6840000}"/>
    <cellStyle name="Normal 53 2 4 7 5" xfId="24562" xr:uid="{00000000-0005-0000-0000-0000E7840000}"/>
    <cellStyle name="Normal 53 2 4 8" xfId="1729" xr:uid="{00000000-0005-0000-0000-0000E8840000}"/>
    <cellStyle name="Normal 53 2 4 8 2" xfId="13505" xr:uid="{00000000-0005-0000-0000-0000E9840000}"/>
    <cellStyle name="Normal 53 2 4 8 2 2" xfId="37074" xr:uid="{00000000-0005-0000-0000-0000EA840000}"/>
    <cellStyle name="Normal 53 2 4 8 3" xfId="7617" xr:uid="{00000000-0005-0000-0000-0000EB840000}"/>
    <cellStyle name="Normal 53 2 4 8 3 2" xfId="31186" xr:uid="{00000000-0005-0000-0000-0000EC840000}"/>
    <cellStyle name="Normal 53 2 4 8 4" xfId="19393" xr:uid="{00000000-0005-0000-0000-0000ED840000}"/>
    <cellStyle name="Normal 53 2 4 8 5" xfId="25298" xr:uid="{00000000-0005-0000-0000-0000EE840000}"/>
    <cellStyle name="Normal 53 2 4 9" xfId="2465" xr:uid="{00000000-0005-0000-0000-0000EF840000}"/>
    <cellStyle name="Normal 53 2 4 9 2" xfId="14241" xr:uid="{00000000-0005-0000-0000-0000F0840000}"/>
    <cellStyle name="Normal 53 2 4 9 2 2" xfId="37810" xr:uid="{00000000-0005-0000-0000-0000F1840000}"/>
    <cellStyle name="Normal 53 2 4 9 3" xfId="8353" xr:uid="{00000000-0005-0000-0000-0000F2840000}"/>
    <cellStyle name="Normal 53 2 4 9 3 2" xfId="31922" xr:uid="{00000000-0005-0000-0000-0000F3840000}"/>
    <cellStyle name="Normal 53 2 4 9 4" xfId="20129" xr:uid="{00000000-0005-0000-0000-0000F4840000}"/>
    <cellStyle name="Normal 53 2 4 9 5" xfId="26034" xr:uid="{00000000-0005-0000-0000-0000F5840000}"/>
    <cellStyle name="Normal 53 2 5" xfId="289" xr:uid="{00000000-0005-0000-0000-0000F6840000}"/>
    <cellStyle name="Normal 53 2 5 10" xfId="4745" xr:uid="{00000000-0005-0000-0000-0000F7840000}"/>
    <cellStyle name="Normal 53 2 5 10 2" xfId="16521" xr:uid="{00000000-0005-0000-0000-0000F8840000}"/>
    <cellStyle name="Normal 53 2 5 10 2 2" xfId="40090" xr:uid="{00000000-0005-0000-0000-0000F9840000}"/>
    <cellStyle name="Normal 53 2 5 10 3" xfId="10633" xr:uid="{00000000-0005-0000-0000-0000FA840000}"/>
    <cellStyle name="Normal 53 2 5 10 3 2" xfId="34202" xr:uid="{00000000-0005-0000-0000-0000FB840000}"/>
    <cellStyle name="Normal 53 2 5 10 4" xfId="22409" xr:uid="{00000000-0005-0000-0000-0000FC840000}"/>
    <cellStyle name="Normal 53 2 5 10 5" xfId="28314" xr:uid="{00000000-0005-0000-0000-0000FD840000}"/>
    <cellStyle name="Normal 53 2 5 11" xfId="5481" xr:uid="{00000000-0005-0000-0000-0000FE840000}"/>
    <cellStyle name="Normal 53 2 5 11 2" xfId="17257" xr:uid="{00000000-0005-0000-0000-0000FF840000}"/>
    <cellStyle name="Normal 53 2 5 11 2 2" xfId="40826" xr:uid="{00000000-0005-0000-0000-000000850000}"/>
    <cellStyle name="Normal 53 2 5 11 3" xfId="11369" xr:uid="{00000000-0005-0000-0000-000001850000}"/>
    <cellStyle name="Normal 53 2 5 11 3 2" xfId="34938" xr:uid="{00000000-0005-0000-0000-000002850000}"/>
    <cellStyle name="Normal 53 2 5 11 4" xfId="23145" xr:uid="{00000000-0005-0000-0000-000003850000}"/>
    <cellStyle name="Normal 53 2 5 11 5" xfId="29050" xr:uid="{00000000-0005-0000-0000-000004850000}"/>
    <cellStyle name="Normal 53 2 5 12" xfId="12105" xr:uid="{00000000-0005-0000-0000-000005850000}"/>
    <cellStyle name="Normal 53 2 5 12 2" xfId="35674" xr:uid="{00000000-0005-0000-0000-000006850000}"/>
    <cellStyle name="Normal 53 2 5 13" xfId="6217" xr:uid="{00000000-0005-0000-0000-000007850000}"/>
    <cellStyle name="Normal 53 2 5 13 2" xfId="29786" xr:uid="{00000000-0005-0000-0000-000008850000}"/>
    <cellStyle name="Normal 53 2 5 14" xfId="17993" xr:uid="{00000000-0005-0000-0000-000009850000}"/>
    <cellStyle name="Normal 53 2 5 15" xfId="23898" xr:uid="{00000000-0005-0000-0000-00000A850000}"/>
    <cellStyle name="Normal 53 2 5 16" xfId="41562" xr:uid="{00000000-0005-0000-0000-00000B850000}"/>
    <cellStyle name="Normal 53 2 5 2" xfId="469" xr:uid="{00000000-0005-0000-0000-00000C850000}"/>
    <cellStyle name="Normal 53 2 5 2 10" xfId="12273" xr:uid="{00000000-0005-0000-0000-00000D850000}"/>
    <cellStyle name="Normal 53 2 5 2 10 2" xfId="35842" xr:uid="{00000000-0005-0000-0000-00000E850000}"/>
    <cellStyle name="Normal 53 2 5 2 11" xfId="6385" xr:uid="{00000000-0005-0000-0000-00000F850000}"/>
    <cellStyle name="Normal 53 2 5 2 11 2" xfId="29954" xr:uid="{00000000-0005-0000-0000-000010850000}"/>
    <cellStyle name="Normal 53 2 5 2 12" xfId="18161" xr:uid="{00000000-0005-0000-0000-000011850000}"/>
    <cellStyle name="Normal 53 2 5 2 13" xfId="24066" xr:uid="{00000000-0005-0000-0000-000012850000}"/>
    <cellStyle name="Normal 53 2 5 2 14" xfId="41730" xr:uid="{00000000-0005-0000-0000-000013850000}"/>
    <cellStyle name="Normal 53 2 5 2 2" xfId="914" xr:uid="{00000000-0005-0000-0000-000014850000}"/>
    <cellStyle name="Normal 53 2 5 2 2 10" xfId="6827" xr:uid="{00000000-0005-0000-0000-000015850000}"/>
    <cellStyle name="Normal 53 2 5 2 2 10 2" xfId="30396" xr:uid="{00000000-0005-0000-0000-000016850000}"/>
    <cellStyle name="Normal 53 2 5 2 2 11" xfId="18603" xr:uid="{00000000-0005-0000-0000-000017850000}"/>
    <cellStyle name="Normal 53 2 5 2 2 12" xfId="24508" xr:uid="{00000000-0005-0000-0000-000018850000}"/>
    <cellStyle name="Normal 53 2 5 2 2 13" xfId="42172" xr:uid="{00000000-0005-0000-0000-000019850000}"/>
    <cellStyle name="Normal 53 2 5 2 2 2" xfId="1674" xr:uid="{00000000-0005-0000-0000-00001A850000}"/>
    <cellStyle name="Normal 53 2 5 2 2 2 2" xfId="13451" xr:uid="{00000000-0005-0000-0000-00001B850000}"/>
    <cellStyle name="Normal 53 2 5 2 2 2 2 2" xfId="37020" xr:uid="{00000000-0005-0000-0000-00001C850000}"/>
    <cellStyle name="Normal 53 2 5 2 2 2 3" xfId="7563" xr:uid="{00000000-0005-0000-0000-00001D850000}"/>
    <cellStyle name="Normal 53 2 5 2 2 2 3 2" xfId="31132" xr:uid="{00000000-0005-0000-0000-00001E850000}"/>
    <cellStyle name="Normal 53 2 5 2 2 2 4" xfId="19339" xr:uid="{00000000-0005-0000-0000-00001F850000}"/>
    <cellStyle name="Normal 53 2 5 2 2 2 5" xfId="25244" xr:uid="{00000000-0005-0000-0000-000020850000}"/>
    <cellStyle name="Normal 53 2 5 2 2 3" xfId="2411" xr:uid="{00000000-0005-0000-0000-000021850000}"/>
    <cellStyle name="Normal 53 2 5 2 2 3 2" xfId="14187" xr:uid="{00000000-0005-0000-0000-000022850000}"/>
    <cellStyle name="Normal 53 2 5 2 2 3 2 2" xfId="37756" xr:uid="{00000000-0005-0000-0000-000023850000}"/>
    <cellStyle name="Normal 53 2 5 2 2 3 3" xfId="8299" xr:uid="{00000000-0005-0000-0000-000024850000}"/>
    <cellStyle name="Normal 53 2 5 2 2 3 3 2" xfId="31868" xr:uid="{00000000-0005-0000-0000-000025850000}"/>
    <cellStyle name="Normal 53 2 5 2 2 3 4" xfId="20075" xr:uid="{00000000-0005-0000-0000-000026850000}"/>
    <cellStyle name="Normal 53 2 5 2 2 3 5" xfId="25980" xr:uid="{00000000-0005-0000-0000-000027850000}"/>
    <cellStyle name="Normal 53 2 5 2 2 4" xfId="3147" xr:uid="{00000000-0005-0000-0000-000028850000}"/>
    <cellStyle name="Normal 53 2 5 2 2 4 2" xfId="14923" xr:uid="{00000000-0005-0000-0000-000029850000}"/>
    <cellStyle name="Normal 53 2 5 2 2 4 2 2" xfId="38492" xr:uid="{00000000-0005-0000-0000-00002A850000}"/>
    <cellStyle name="Normal 53 2 5 2 2 4 3" xfId="9035" xr:uid="{00000000-0005-0000-0000-00002B850000}"/>
    <cellStyle name="Normal 53 2 5 2 2 4 3 2" xfId="32604" xr:uid="{00000000-0005-0000-0000-00002C850000}"/>
    <cellStyle name="Normal 53 2 5 2 2 4 4" xfId="20811" xr:uid="{00000000-0005-0000-0000-00002D850000}"/>
    <cellStyle name="Normal 53 2 5 2 2 4 5" xfId="26716" xr:uid="{00000000-0005-0000-0000-00002E850000}"/>
    <cellStyle name="Normal 53 2 5 2 2 5" xfId="3883" xr:uid="{00000000-0005-0000-0000-00002F850000}"/>
    <cellStyle name="Normal 53 2 5 2 2 5 2" xfId="15659" xr:uid="{00000000-0005-0000-0000-000030850000}"/>
    <cellStyle name="Normal 53 2 5 2 2 5 2 2" xfId="39228" xr:uid="{00000000-0005-0000-0000-000031850000}"/>
    <cellStyle name="Normal 53 2 5 2 2 5 3" xfId="9771" xr:uid="{00000000-0005-0000-0000-000032850000}"/>
    <cellStyle name="Normal 53 2 5 2 2 5 3 2" xfId="33340" xr:uid="{00000000-0005-0000-0000-000033850000}"/>
    <cellStyle name="Normal 53 2 5 2 2 5 4" xfId="21547" xr:uid="{00000000-0005-0000-0000-000034850000}"/>
    <cellStyle name="Normal 53 2 5 2 2 5 5" xfId="27452" xr:uid="{00000000-0005-0000-0000-000035850000}"/>
    <cellStyle name="Normal 53 2 5 2 2 6" xfId="4619" xr:uid="{00000000-0005-0000-0000-000036850000}"/>
    <cellStyle name="Normal 53 2 5 2 2 6 2" xfId="16395" xr:uid="{00000000-0005-0000-0000-000037850000}"/>
    <cellStyle name="Normal 53 2 5 2 2 6 2 2" xfId="39964" xr:uid="{00000000-0005-0000-0000-000038850000}"/>
    <cellStyle name="Normal 53 2 5 2 2 6 3" xfId="10507" xr:uid="{00000000-0005-0000-0000-000039850000}"/>
    <cellStyle name="Normal 53 2 5 2 2 6 3 2" xfId="34076" xr:uid="{00000000-0005-0000-0000-00003A850000}"/>
    <cellStyle name="Normal 53 2 5 2 2 6 4" xfId="22283" xr:uid="{00000000-0005-0000-0000-00003B850000}"/>
    <cellStyle name="Normal 53 2 5 2 2 6 5" xfId="28188" xr:uid="{00000000-0005-0000-0000-00003C850000}"/>
    <cellStyle name="Normal 53 2 5 2 2 7" xfId="5355" xr:uid="{00000000-0005-0000-0000-00003D850000}"/>
    <cellStyle name="Normal 53 2 5 2 2 7 2" xfId="17131" xr:uid="{00000000-0005-0000-0000-00003E850000}"/>
    <cellStyle name="Normal 53 2 5 2 2 7 2 2" xfId="40700" xr:uid="{00000000-0005-0000-0000-00003F850000}"/>
    <cellStyle name="Normal 53 2 5 2 2 7 3" xfId="11243" xr:uid="{00000000-0005-0000-0000-000040850000}"/>
    <cellStyle name="Normal 53 2 5 2 2 7 3 2" xfId="34812" xr:uid="{00000000-0005-0000-0000-000041850000}"/>
    <cellStyle name="Normal 53 2 5 2 2 7 4" xfId="23019" xr:uid="{00000000-0005-0000-0000-000042850000}"/>
    <cellStyle name="Normal 53 2 5 2 2 7 5" xfId="28924" xr:uid="{00000000-0005-0000-0000-000043850000}"/>
    <cellStyle name="Normal 53 2 5 2 2 8" xfId="6091" xr:uid="{00000000-0005-0000-0000-000044850000}"/>
    <cellStyle name="Normal 53 2 5 2 2 8 2" xfId="17867" xr:uid="{00000000-0005-0000-0000-000045850000}"/>
    <cellStyle name="Normal 53 2 5 2 2 8 2 2" xfId="41436" xr:uid="{00000000-0005-0000-0000-000046850000}"/>
    <cellStyle name="Normal 53 2 5 2 2 8 3" xfId="11979" xr:uid="{00000000-0005-0000-0000-000047850000}"/>
    <cellStyle name="Normal 53 2 5 2 2 8 3 2" xfId="35548" xr:uid="{00000000-0005-0000-0000-000048850000}"/>
    <cellStyle name="Normal 53 2 5 2 2 8 4" xfId="23755" xr:uid="{00000000-0005-0000-0000-000049850000}"/>
    <cellStyle name="Normal 53 2 5 2 2 8 5" xfId="29660" xr:uid="{00000000-0005-0000-0000-00004A850000}"/>
    <cellStyle name="Normal 53 2 5 2 2 9" xfId="12715" xr:uid="{00000000-0005-0000-0000-00004B850000}"/>
    <cellStyle name="Normal 53 2 5 2 2 9 2" xfId="36284" xr:uid="{00000000-0005-0000-0000-00004C850000}"/>
    <cellStyle name="Normal 53 2 5 2 3" xfId="1231" xr:uid="{00000000-0005-0000-0000-00004D850000}"/>
    <cellStyle name="Normal 53 2 5 2 3 2" xfId="13009" xr:uid="{00000000-0005-0000-0000-00004E850000}"/>
    <cellStyle name="Normal 53 2 5 2 3 2 2" xfId="36578" xr:uid="{00000000-0005-0000-0000-00004F850000}"/>
    <cellStyle name="Normal 53 2 5 2 3 3" xfId="7121" xr:uid="{00000000-0005-0000-0000-000050850000}"/>
    <cellStyle name="Normal 53 2 5 2 3 3 2" xfId="30690" xr:uid="{00000000-0005-0000-0000-000051850000}"/>
    <cellStyle name="Normal 53 2 5 2 3 4" xfId="18897" xr:uid="{00000000-0005-0000-0000-000052850000}"/>
    <cellStyle name="Normal 53 2 5 2 3 5" xfId="24802" xr:uid="{00000000-0005-0000-0000-000053850000}"/>
    <cellStyle name="Normal 53 2 5 2 4" xfId="1969" xr:uid="{00000000-0005-0000-0000-000054850000}"/>
    <cellStyle name="Normal 53 2 5 2 4 2" xfId="13745" xr:uid="{00000000-0005-0000-0000-000055850000}"/>
    <cellStyle name="Normal 53 2 5 2 4 2 2" xfId="37314" xr:uid="{00000000-0005-0000-0000-000056850000}"/>
    <cellStyle name="Normal 53 2 5 2 4 3" xfId="7857" xr:uid="{00000000-0005-0000-0000-000057850000}"/>
    <cellStyle name="Normal 53 2 5 2 4 3 2" xfId="31426" xr:uid="{00000000-0005-0000-0000-000058850000}"/>
    <cellStyle name="Normal 53 2 5 2 4 4" xfId="19633" xr:uid="{00000000-0005-0000-0000-000059850000}"/>
    <cellStyle name="Normal 53 2 5 2 4 5" xfId="25538" xr:uid="{00000000-0005-0000-0000-00005A850000}"/>
    <cellStyle name="Normal 53 2 5 2 5" xfId="2705" xr:uid="{00000000-0005-0000-0000-00005B850000}"/>
    <cellStyle name="Normal 53 2 5 2 5 2" xfId="14481" xr:uid="{00000000-0005-0000-0000-00005C850000}"/>
    <cellStyle name="Normal 53 2 5 2 5 2 2" xfId="38050" xr:uid="{00000000-0005-0000-0000-00005D850000}"/>
    <cellStyle name="Normal 53 2 5 2 5 3" xfId="8593" xr:uid="{00000000-0005-0000-0000-00005E850000}"/>
    <cellStyle name="Normal 53 2 5 2 5 3 2" xfId="32162" xr:uid="{00000000-0005-0000-0000-00005F850000}"/>
    <cellStyle name="Normal 53 2 5 2 5 4" xfId="20369" xr:uid="{00000000-0005-0000-0000-000060850000}"/>
    <cellStyle name="Normal 53 2 5 2 5 5" xfId="26274" xr:uid="{00000000-0005-0000-0000-000061850000}"/>
    <cellStyle name="Normal 53 2 5 2 6" xfId="3441" xr:uid="{00000000-0005-0000-0000-000062850000}"/>
    <cellStyle name="Normal 53 2 5 2 6 2" xfId="15217" xr:uid="{00000000-0005-0000-0000-000063850000}"/>
    <cellStyle name="Normal 53 2 5 2 6 2 2" xfId="38786" xr:uid="{00000000-0005-0000-0000-000064850000}"/>
    <cellStyle name="Normal 53 2 5 2 6 3" xfId="9329" xr:uid="{00000000-0005-0000-0000-000065850000}"/>
    <cellStyle name="Normal 53 2 5 2 6 3 2" xfId="32898" xr:uid="{00000000-0005-0000-0000-000066850000}"/>
    <cellStyle name="Normal 53 2 5 2 6 4" xfId="21105" xr:uid="{00000000-0005-0000-0000-000067850000}"/>
    <cellStyle name="Normal 53 2 5 2 6 5" xfId="27010" xr:uid="{00000000-0005-0000-0000-000068850000}"/>
    <cellStyle name="Normal 53 2 5 2 7" xfId="4177" xr:uid="{00000000-0005-0000-0000-000069850000}"/>
    <cellStyle name="Normal 53 2 5 2 7 2" xfId="15953" xr:uid="{00000000-0005-0000-0000-00006A850000}"/>
    <cellStyle name="Normal 53 2 5 2 7 2 2" xfId="39522" xr:uid="{00000000-0005-0000-0000-00006B850000}"/>
    <cellStyle name="Normal 53 2 5 2 7 3" xfId="10065" xr:uid="{00000000-0005-0000-0000-00006C850000}"/>
    <cellStyle name="Normal 53 2 5 2 7 3 2" xfId="33634" xr:uid="{00000000-0005-0000-0000-00006D850000}"/>
    <cellStyle name="Normal 53 2 5 2 7 4" xfId="21841" xr:uid="{00000000-0005-0000-0000-00006E850000}"/>
    <cellStyle name="Normal 53 2 5 2 7 5" xfId="27746" xr:uid="{00000000-0005-0000-0000-00006F850000}"/>
    <cellStyle name="Normal 53 2 5 2 8" xfId="4913" xr:uid="{00000000-0005-0000-0000-000070850000}"/>
    <cellStyle name="Normal 53 2 5 2 8 2" xfId="16689" xr:uid="{00000000-0005-0000-0000-000071850000}"/>
    <cellStyle name="Normal 53 2 5 2 8 2 2" xfId="40258" xr:uid="{00000000-0005-0000-0000-000072850000}"/>
    <cellStyle name="Normal 53 2 5 2 8 3" xfId="10801" xr:uid="{00000000-0005-0000-0000-000073850000}"/>
    <cellStyle name="Normal 53 2 5 2 8 3 2" xfId="34370" xr:uid="{00000000-0005-0000-0000-000074850000}"/>
    <cellStyle name="Normal 53 2 5 2 8 4" xfId="22577" xr:uid="{00000000-0005-0000-0000-000075850000}"/>
    <cellStyle name="Normal 53 2 5 2 8 5" xfId="28482" xr:uid="{00000000-0005-0000-0000-000076850000}"/>
    <cellStyle name="Normal 53 2 5 2 9" xfId="5649" xr:uid="{00000000-0005-0000-0000-000077850000}"/>
    <cellStyle name="Normal 53 2 5 2 9 2" xfId="17425" xr:uid="{00000000-0005-0000-0000-000078850000}"/>
    <cellStyle name="Normal 53 2 5 2 9 2 2" xfId="40994" xr:uid="{00000000-0005-0000-0000-000079850000}"/>
    <cellStyle name="Normal 53 2 5 2 9 3" xfId="11537" xr:uid="{00000000-0005-0000-0000-00007A850000}"/>
    <cellStyle name="Normal 53 2 5 2 9 3 2" xfId="35106" xr:uid="{00000000-0005-0000-0000-00007B850000}"/>
    <cellStyle name="Normal 53 2 5 2 9 4" xfId="23313" xr:uid="{00000000-0005-0000-0000-00007C850000}"/>
    <cellStyle name="Normal 53 2 5 2 9 5" xfId="29218" xr:uid="{00000000-0005-0000-0000-00007D850000}"/>
    <cellStyle name="Normal 53 2 5 3" xfId="745" xr:uid="{00000000-0005-0000-0000-00007E850000}"/>
    <cellStyle name="Normal 53 2 5 3 10" xfId="6659" xr:uid="{00000000-0005-0000-0000-00007F850000}"/>
    <cellStyle name="Normal 53 2 5 3 10 2" xfId="30228" xr:uid="{00000000-0005-0000-0000-000080850000}"/>
    <cellStyle name="Normal 53 2 5 3 11" xfId="18435" xr:uid="{00000000-0005-0000-0000-000081850000}"/>
    <cellStyle name="Normal 53 2 5 3 12" xfId="24340" xr:uid="{00000000-0005-0000-0000-000082850000}"/>
    <cellStyle name="Normal 53 2 5 3 13" xfId="42004" xr:uid="{00000000-0005-0000-0000-000083850000}"/>
    <cellStyle name="Normal 53 2 5 3 2" xfId="1506" xr:uid="{00000000-0005-0000-0000-000084850000}"/>
    <cellStyle name="Normal 53 2 5 3 2 2" xfId="13283" xr:uid="{00000000-0005-0000-0000-000085850000}"/>
    <cellStyle name="Normal 53 2 5 3 2 2 2" xfId="36852" xr:uid="{00000000-0005-0000-0000-000086850000}"/>
    <cellStyle name="Normal 53 2 5 3 2 3" xfId="7395" xr:uid="{00000000-0005-0000-0000-000087850000}"/>
    <cellStyle name="Normal 53 2 5 3 2 3 2" xfId="30964" xr:uid="{00000000-0005-0000-0000-000088850000}"/>
    <cellStyle name="Normal 53 2 5 3 2 4" xfId="19171" xr:uid="{00000000-0005-0000-0000-000089850000}"/>
    <cellStyle name="Normal 53 2 5 3 2 5" xfId="25076" xr:uid="{00000000-0005-0000-0000-00008A850000}"/>
    <cellStyle name="Normal 53 2 5 3 3" xfId="2243" xr:uid="{00000000-0005-0000-0000-00008B850000}"/>
    <cellStyle name="Normal 53 2 5 3 3 2" xfId="14019" xr:uid="{00000000-0005-0000-0000-00008C850000}"/>
    <cellStyle name="Normal 53 2 5 3 3 2 2" xfId="37588" xr:uid="{00000000-0005-0000-0000-00008D850000}"/>
    <cellStyle name="Normal 53 2 5 3 3 3" xfId="8131" xr:uid="{00000000-0005-0000-0000-00008E850000}"/>
    <cellStyle name="Normal 53 2 5 3 3 3 2" xfId="31700" xr:uid="{00000000-0005-0000-0000-00008F850000}"/>
    <cellStyle name="Normal 53 2 5 3 3 4" xfId="19907" xr:uid="{00000000-0005-0000-0000-000090850000}"/>
    <cellStyle name="Normal 53 2 5 3 3 5" xfId="25812" xr:uid="{00000000-0005-0000-0000-000091850000}"/>
    <cellStyle name="Normal 53 2 5 3 4" xfId="2979" xr:uid="{00000000-0005-0000-0000-000092850000}"/>
    <cellStyle name="Normal 53 2 5 3 4 2" xfId="14755" xr:uid="{00000000-0005-0000-0000-000093850000}"/>
    <cellStyle name="Normal 53 2 5 3 4 2 2" xfId="38324" xr:uid="{00000000-0005-0000-0000-000094850000}"/>
    <cellStyle name="Normal 53 2 5 3 4 3" xfId="8867" xr:uid="{00000000-0005-0000-0000-000095850000}"/>
    <cellStyle name="Normal 53 2 5 3 4 3 2" xfId="32436" xr:uid="{00000000-0005-0000-0000-000096850000}"/>
    <cellStyle name="Normal 53 2 5 3 4 4" xfId="20643" xr:uid="{00000000-0005-0000-0000-000097850000}"/>
    <cellStyle name="Normal 53 2 5 3 4 5" xfId="26548" xr:uid="{00000000-0005-0000-0000-000098850000}"/>
    <cellStyle name="Normal 53 2 5 3 5" xfId="3715" xr:uid="{00000000-0005-0000-0000-000099850000}"/>
    <cellStyle name="Normal 53 2 5 3 5 2" xfId="15491" xr:uid="{00000000-0005-0000-0000-00009A850000}"/>
    <cellStyle name="Normal 53 2 5 3 5 2 2" xfId="39060" xr:uid="{00000000-0005-0000-0000-00009B850000}"/>
    <cellStyle name="Normal 53 2 5 3 5 3" xfId="9603" xr:uid="{00000000-0005-0000-0000-00009C850000}"/>
    <cellStyle name="Normal 53 2 5 3 5 3 2" xfId="33172" xr:uid="{00000000-0005-0000-0000-00009D850000}"/>
    <cellStyle name="Normal 53 2 5 3 5 4" xfId="21379" xr:uid="{00000000-0005-0000-0000-00009E850000}"/>
    <cellStyle name="Normal 53 2 5 3 5 5" xfId="27284" xr:uid="{00000000-0005-0000-0000-00009F850000}"/>
    <cellStyle name="Normal 53 2 5 3 6" xfId="4451" xr:uid="{00000000-0005-0000-0000-0000A0850000}"/>
    <cellStyle name="Normal 53 2 5 3 6 2" xfId="16227" xr:uid="{00000000-0005-0000-0000-0000A1850000}"/>
    <cellStyle name="Normal 53 2 5 3 6 2 2" xfId="39796" xr:uid="{00000000-0005-0000-0000-0000A2850000}"/>
    <cellStyle name="Normal 53 2 5 3 6 3" xfId="10339" xr:uid="{00000000-0005-0000-0000-0000A3850000}"/>
    <cellStyle name="Normal 53 2 5 3 6 3 2" xfId="33908" xr:uid="{00000000-0005-0000-0000-0000A4850000}"/>
    <cellStyle name="Normal 53 2 5 3 6 4" xfId="22115" xr:uid="{00000000-0005-0000-0000-0000A5850000}"/>
    <cellStyle name="Normal 53 2 5 3 6 5" xfId="28020" xr:uid="{00000000-0005-0000-0000-0000A6850000}"/>
    <cellStyle name="Normal 53 2 5 3 7" xfId="5187" xr:uid="{00000000-0005-0000-0000-0000A7850000}"/>
    <cellStyle name="Normal 53 2 5 3 7 2" xfId="16963" xr:uid="{00000000-0005-0000-0000-0000A8850000}"/>
    <cellStyle name="Normal 53 2 5 3 7 2 2" xfId="40532" xr:uid="{00000000-0005-0000-0000-0000A9850000}"/>
    <cellStyle name="Normal 53 2 5 3 7 3" xfId="11075" xr:uid="{00000000-0005-0000-0000-0000AA850000}"/>
    <cellStyle name="Normal 53 2 5 3 7 3 2" xfId="34644" xr:uid="{00000000-0005-0000-0000-0000AB850000}"/>
    <cellStyle name="Normal 53 2 5 3 7 4" xfId="22851" xr:uid="{00000000-0005-0000-0000-0000AC850000}"/>
    <cellStyle name="Normal 53 2 5 3 7 5" xfId="28756" xr:uid="{00000000-0005-0000-0000-0000AD850000}"/>
    <cellStyle name="Normal 53 2 5 3 8" xfId="5923" xr:uid="{00000000-0005-0000-0000-0000AE850000}"/>
    <cellStyle name="Normal 53 2 5 3 8 2" xfId="17699" xr:uid="{00000000-0005-0000-0000-0000AF850000}"/>
    <cellStyle name="Normal 53 2 5 3 8 2 2" xfId="41268" xr:uid="{00000000-0005-0000-0000-0000B0850000}"/>
    <cellStyle name="Normal 53 2 5 3 8 3" xfId="11811" xr:uid="{00000000-0005-0000-0000-0000B1850000}"/>
    <cellStyle name="Normal 53 2 5 3 8 3 2" xfId="35380" xr:uid="{00000000-0005-0000-0000-0000B2850000}"/>
    <cellStyle name="Normal 53 2 5 3 8 4" xfId="23587" xr:uid="{00000000-0005-0000-0000-0000B3850000}"/>
    <cellStyle name="Normal 53 2 5 3 8 5" xfId="29492" xr:uid="{00000000-0005-0000-0000-0000B4850000}"/>
    <cellStyle name="Normal 53 2 5 3 9" xfId="12547" xr:uid="{00000000-0005-0000-0000-0000B5850000}"/>
    <cellStyle name="Normal 53 2 5 3 9 2" xfId="36116" xr:uid="{00000000-0005-0000-0000-0000B6850000}"/>
    <cellStyle name="Normal 53 2 5 4" xfId="620" xr:uid="{00000000-0005-0000-0000-0000B7850000}"/>
    <cellStyle name="Normal 53 2 5 4 10" xfId="6534" xr:uid="{00000000-0005-0000-0000-0000B8850000}"/>
    <cellStyle name="Normal 53 2 5 4 10 2" xfId="30103" xr:uid="{00000000-0005-0000-0000-0000B9850000}"/>
    <cellStyle name="Normal 53 2 5 4 11" xfId="18310" xr:uid="{00000000-0005-0000-0000-0000BA850000}"/>
    <cellStyle name="Normal 53 2 5 4 12" xfId="24215" xr:uid="{00000000-0005-0000-0000-0000BB850000}"/>
    <cellStyle name="Normal 53 2 5 4 13" xfId="41879" xr:uid="{00000000-0005-0000-0000-0000BC850000}"/>
    <cellStyle name="Normal 53 2 5 4 2" xfId="1381" xr:uid="{00000000-0005-0000-0000-0000BD850000}"/>
    <cellStyle name="Normal 53 2 5 4 2 2" xfId="13158" xr:uid="{00000000-0005-0000-0000-0000BE850000}"/>
    <cellStyle name="Normal 53 2 5 4 2 2 2" xfId="36727" xr:uid="{00000000-0005-0000-0000-0000BF850000}"/>
    <cellStyle name="Normal 53 2 5 4 2 3" xfId="7270" xr:uid="{00000000-0005-0000-0000-0000C0850000}"/>
    <cellStyle name="Normal 53 2 5 4 2 3 2" xfId="30839" xr:uid="{00000000-0005-0000-0000-0000C1850000}"/>
    <cellStyle name="Normal 53 2 5 4 2 4" xfId="19046" xr:uid="{00000000-0005-0000-0000-0000C2850000}"/>
    <cellStyle name="Normal 53 2 5 4 2 5" xfId="24951" xr:uid="{00000000-0005-0000-0000-0000C3850000}"/>
    <cellStyle name="Normal 53 2 5 4 3" xfId="2118" xr:uid="{00000000-0005-0000-0000-0000C4850000}"/>
    <cellStyle name="Normal 53 2 5 4 3 2" xfId="13894" xr:uid="{00000000-0005-0000-0000-0000C5850000}"/>
    <cellStyle name="Normal 53 2 5 4 3 2 2" xfId="37463" xr:uid="{00000000-0005-0000-0000-0000C6850000}"/>
    <cellStyle name="Normal 53 2 5 4 3 3" xfId="8006" xr:uid="{00000000-0005-0000-0000-0000C7850000}"/>
    <cellStyle name="Normal 53 2 5 4 3 3 2" xfId="31575" xr:uid="{00000000-0005-0000-0000-0000C8850000}"/>
    <cellStyle name="Normal 53 2 5 4 3 4" xfId="19782" xr:uid="{00000000-0005-0000-0000-0000C9850000}"/>
    <cellStyle name="Normal 53 2 5 4 3 5" xfId="25687" xr:uid="{00000000-0005-0000-0000-0000CA850000}"/>
    <cellStyle name="Normal 53 2 5 4 4" xfId="2854" xr:uid="{00000000-0005-0000-0000-0000CB850000}"/>
    <cellStyle name="Normal 53 2 5 4 4 2" xfId="14630" xr:uid="{00000000-0005-0000-0000-0000CC850000}"/>
    <cellStyle name="Normal 53 2 5 4 4 2 2" xfId="38199" xr:uid="{00000000-0005-0000-0000-0000CD850000}"/>
    <cellStyle name="Normal 53 2 5 4 4 3" xfId="8742" xr:uid="{00000000-0005-0000-0000-0000CE850000}"/>
    <cellStyle name="Normal 53 2 5 4 4 3 2" xfId="32311" xr:uid="{00000000-0005-0000-0000-0000CF850000}"/>
    <cellStyle name="Normal 53 2 5 4 4 4" xfId="20518" xr:uid="{00000000-0005-0000-0000-0000D0850000}"/>
    <cellStyle name="Normal 53 2 5 4 4 5" xfId="26423" xr:uid="{00000000-0005-0000-0000-0000D1850000}"/>
    <cellStyle name="Normal 53 2 5 4 5" xfId="3590" xr:uid="{00000000-0005-0000-0000-0000D2850000}"/>
    <cellStyle name="Normal 53 2 5 4 5 2" xfId="15366" xr:uid="{00000000-0005-0000-0000-0000D3850000}"/>
    <cellStyle name="Normal 53 2 5 4 5 2 2" xfId="38935" xr:uid="{00000000-0005-0000-0000-0000D4850000}"/>
    <cellStyle name="Normal 53 2 5 4 5 3" xfId="9478" xr:uid="{00000000-0005-0000-0000-0000D5850000}"/>
    <cellStyle name="Normal 53 2 5 4 5 3 2" xfId="33047" xr:uid="{00000000-0005-0000-0000-0000D6850000}"/>
    <cellStyle name="Normal 53 2 5 4 5 4" xfId="21254" xr:uid="{00000000-0005-0000-0000-0000D7850000}"/>
    <cellStyle name="Normal 53 2 5 4 5 5" xfId="27159" xr:uid="{00000000-0005-0000-0000-0000D8850000}"/>
    <cellStyle name="Normal 53 2 5 4 6" xfId="4326" xr:uid="{00000000-0005-0000-0000-0000D9850000}"/>
    <cellStyle name="Normal 53 2 5 4 6 2" xfId="16102" xr:uid="{00000000-0005-0000-0000-0000DA850000}"/>
    <cellStyle name="Normal 53 2 5 4 6 2 2" xfId="39671" xr:uid="{00000000-0005-0000-0000-0000DB850000}"/>
    <cellStyle name="Normal 53 2 5 4 6 3" xfId="10214" xr:uid="{00000000-0005-0000-0000-0000DC850000}"/>
    <cellStyle name="Normal 53 2 5 4 6 3 2" xfId="33783" xr:uid="{00000000-0005-0000-0000-0000DD850000}"/>
    <cellStyle name="Normal 53 2 5 4 6 4" xfId="21990" xr:uid="{00000000-0005-0000-0000-0000DE850000}"/>
    <cellStyle name="Normal 53 2 5 4 6 5" xfId="27895" xr:uid="{00000000-0005-0000-0000-0000DF850000}"/>
    <cellStyle name="Normal 53 2 5 4 7" xfId="5062" xr:uid="{00000000-0005-0000-0000-0000E0850000}"/>
    <cellStyle name="Normal 53 2 5 4 7 2" xfId="16838" xr:uid="{00000000-0005-0000-0000-0000E1850000}"/>
    <cellStyle name="Normal 53 2 5 4 7 2 2" xfId="40407" xr:uid="{00000000-0005-0000-0000-0000E2850000}"/>
    <cellStyle name="Normal 53 2 5 4 7 3" xfId="10950" xr:uid="{00000000-0005-0000-0000-0000E3850000}"/>
    <cellStyle name="Normal 53 2 5 4 7 3 2" xfId="34519" xr:uid="{00000000-0005-0000-0000-0000E4850000}"/>
    <cellStyle name="Normal 53 2 5 4 7 4" xfId="22726" xr:uid="{00000000-0005-0000-0000-0000E5850000}"/>
    <cellStyle name="Normal 53 2 5 4 7 5" xfId="28631" xr:uid="{00000000-0005-0000-0000-0000E6850000}"/>
    <cellStyle name="Normal 53 2 5 4 8" xfId="5798" xr:uid="{00000000-0005-0000-0000-0000E7850000}"/>
    <cellStyle name="Normal 53 2 5 4 8 2" xfId="17574" xr:uid="{00000000-0005-0000-0000-0000E8850000}"/>
    <cellStyle name="Normal 53 2 5 4 8 2 2" xfId="41143" xr:uid="{00000000-0005-0000-0000-0000E9850000}"/>
    <cellStyle name="Normal 53 2 5 4 8 3" xfId="11686" xr:uid="{00000000-0005-0000-0000-0000EA850000}"/>
    <cellStyle name="Normal 53 2 5 4 8 3 2" xfId="35255" xr:uid="{00000000-0005-0000-0000-0000EB850000}"/>
    <cellStyle name="Normal 53 2 5 4 8 4" xfId="23462" xr:uid="{00000000-0005-0000-0000-0000EC850000}"/>
    <cellStyle name="Normal 53 2 5 4 8 5" xfId="29367" xr:uid="{00000000-0005-0000-0000-0000ED850000}"/>
    <cellStyle name="Normal 53 2 5 4 9" xfId="12422" xr:uid="{00000000-0005-0000-0000-0000EE850000}"/>
    <cellStyle name="Normal 53 2 5 4 9 2" xfId="35991" xr:uid="{00000000-0005-0000-0000-0000EF850000}"/>
    <cellStyle name="Normal 53 2 5 5" xfId="1062" xr:uid="{00000000-0005-0000-0000-0000F0850000}"/>
    <cellStyle name="Normal 53 2 5 5 2" xfId="12841" xr:uid="{00000000-0005-0000-0000-0000F1850000}"/>
    <cellStyle name="Normal 53 2 5 5 2 2" xfId="36410" xr:uid="{00000000-0005-0000-0000-0000F2850000}"/>
    <cellStyle name="Normal 53 2 5 5 3" xfId="6953" xr:uid="{00000000-0005-0000-0000-0000F3850000}"/>
    <cellStyle name="Normal 53 2 5 5 3 2" xfId="30522" xr:uid="{00000000-0005-0000-0000-0000F4850000}"/>
    <cellStyle name="Normal 53 2 5 5 4" xfId="18729" xr:uid="{00000000-0005-0000-0000-0000F5850000}"/>
    <cellStyle name="Normal 53 2 5 5 5" xfId="24634" xr:uid="{00000000-0005-0000-0000-0000F6850000}"/>
    <cellStyle name="Normal 53 2 5 6" xfId="1801" xr:uid="{00000000-0005-0000-0000-0000F7850000}"/>
    <cellStyle name="Normal 53 2 5 6 2" xfId="13577" xr:uid="{00000000-0005-0000-0000-0000F8850000}"/>
    <cellStyle name="Normal 53 2 5 6 2 2" xfId="37146" xr:uid="{00000000-0005-0000-0000-0000F9850000}"/>
    <cellStyle name="Normal 53 2 5 6 3" xfId="7689" xr:uid="{00000000-0005-0000-0000-0000FA850000}"/>
    <cellStyle name="Normal 53 2 5 6 3 2" xfId="31258" xr:uid="{00000000-0005-0000-0000-0000FB850000}"/>
    <cellStyle name="Normal 53 2 5 6 4" xfId="19465" xr:uid="{00000000-0005-0000-0000-0000FC850000}"/>
    <cellStyle name="Normal 53 2 5 6 5" xfId="25370" xr:uid="{00000000-0005-0000-0000-0000FD850000}"/>
    <cellStyle name="Normal 53 2 5 7" xfId="2537" xr:uid="{00000000-0005-0000-0000-0000FE850000}"/>
    <cellStyle name="Normal 53 2 5 7 2" xfId="14313" xr:uid="{00000000-0005-0000-0000-0000FF850000}"/>
    <cellStyle name="Normal 53 2 5 7 2 2" xfId="37882" xr:uid="{00000000-0005-0000-0000-000000860000}"/>
    <cellStyle name="Normal 53 2 5 7 3" xfId="8425" xr:uid="{00000000-0005-0000-0000-000001860000}"/>
    <cellStyle name="Normal 53 2 5 7 3 2" xfId="31994" xr:uid="{00000000-0005-0000-0000-000002860000}"/>
    <cellStyle name="Normal 53 2 5 7 4" xfId="20201" xr:uid="{00000000-0005-0000-0000-000003860000}"/>
    <cellStyle name="Normal 53 2 5 7 5" xfId="26106" xr:uid="{00000000-0005-0000-0000-000004860000}"/>
    <cellStyle name="Normal 53 2 5 8" xfId="3273" xr:uid="{00000000-0005-0000-0000-000005860000}"/>
    <cellStyle name="Normal 53 2 5 8 2" xfId="15049" xr:uid="{00000000-0005-0000-0000-000006860000}"/>
    <cellStyle name="Normal 53 2 5 8 2 2" xfId="38618" xr:uid="{00000000-0005-0000-0000-000007860000}"/>
    <cellStyle name="Normal 53 2 5 8 3" xfId="9161" xr:uid="{00000000-0005-0000-0000-000008860000}"/>
    <cellStyle name="Normal 53 2 5 8 3 2" xfId="32730" xr:uid="{00000000-0005-0000-0000-000009860000}"/>
    <cellStyle name="Normal 53 2 5 8 4" xfId="20937" xr:uid="{00000000-0005-0000-0000-00000A860000}"/>
    <cellStyle name="Normal 53 2 5 8 5" xfId="26842" xr:uid="{00000000-0005-0000-0000-00000B860000}"/>
    <cellStyle name="Normal 53 2 5 9" xfId="4009" xr:uid="{00000000-0005-0000-0000-00000C860000}"/>
    <cellStyle name="Normal 53 2 5 9 2" xfId="15785" xr:uid="{00000000-0005-0000-0000-00000D860000}"/>
    <cellStyle name="Normal 53 2 5 9 2 2" xfId="39354" xr:uid="{00000000-0005-0000-0000-00000E860000}"/>
    <cellStyle name="Normal 53 2 5 9 3" xfId="9897" xr:uid="{00000000-0005-0000-0000-00000F860000}"/>
    <cellStyle name="Normal 53 2 5 9 3 2" xfId="33466" xr:uid="{00000000-0005-0000-0000-000010860000}"/>
    <cellStyle name="Normal 53 2 5 9 4" xfId="21673" xr:uid="{00000000-0005-0000-0000-000011860000}"/>
    <cellStyle name="Normal 53 2 5 9 5" xfId="27578" xr:uid="{00000000-0005-0000-0000-000012860000}"/>
    <cellStyle name="Normal 53 2 6" xfId="241" xr:uid="{00000000-0005-0000-0000-000013860000}"/>
    <cellStyle name="Normal 53 2 6 10" xfId="4697" xr:uid="{00000000-0005-0000-0000-000014860000}"/>
    <cellStyle name="Normal 53 2 6 10 2" xfId="16473" xr:uid="{00000000-0005-0000-0000-000015860000}"/>
    <cellStyle name="Normal 53 2 6 10 2 2" xfId="40042" xr:uid="{00000000-0005-0000-0000-000016860000}"/>
    <cellStyle name="Normal 53 2 6 10 3" xfId="10585" xr:uid="{00000000-0005-0000-0000-000017860000}"/>
    <cellStyle name="Normal 53 2 6 10 3 2" xfId="34154" xr:uid="{00000000-0005-0000-0000-000018860000}"/>
    <cellStyle name="Normal 53 2 6 10 4" xfId="22361" xr:uid="{00000000-0005-0000-0000-000019860000}"/>
    <cellStyle name="Normal 53 2 6 10 5" xfId="28266" xr:uid="{00000000-0005-0000-0000-00001A860000}"/>
    <cellStyle name="Normal 53 2 6 11" xfId="5433" xr:uid="{00000000-0005-0000-0000-00001B860000}"/>
    <cellStyle name="Normal 53 2 6 11 2" xfId="17209" xr:uid="{00000000-0005-0000-0000-00001C860000}"/>
    <cellStyle name="Normal 53 2 6 11 2 2" xfId="40778" xr:uid="{00000000-0005-0000-0000-00001D860000}"/>
    <cellStyle name="Normal 53 2 6 11 3" xfId="11321" xr:uid="{00000000-0005-0000-0000-00001E860000}"/>
    <cellStyle name="Normal 53 2 6 11 3 2" xfId="34890" xr:uid="{00000000-0005-0000-0000-00001F860000}"/>
    <cellStyle name="Normal 53 2 6 11 4" xfId="23097" xr:uid="{00000000-0005-0000-0000-000020860000}"/>
    <cellStyle name="Normal 53 2 6 11 5" xfId="29002" xr:uid="{00000000-0005-0000-0000-000021860000}"/>
    <cellStyle name="Normal 53 2 6 12" xfId="12057" xr:uid="{00000000-0005-0000-0000-000022860000}"/>
    <cellStyle name="Normal 53 2 6 12 2" xfId="35626" xr:uid="{00000000-0005-0000-0000-000023860000}"/>
    <cellStyle name="Normal 53 2 6 13" xfId="6169" xr:uid="{00000000-0005-0000-0000-000024860000}"/>
    <cellStyle name="Normal 53 2 6 13 2" xfId="29738" xr:uid="{00000000-0005-0000-0000-000025860000}"/>
    <cellStyle name="Normal 53 2 6 14" xfId="17945" xr:uid="{00000000-0005-0000-0000-000026860000}"/>
    <cellStyle name="Normal 53 2 6 15" xfId="23850" xr:uid="{00000000-0005-0000-0000-000027860000}"/>
    <cellStyle name="Normal 53 2 6 16" xfId="41514" xr:uid="{00000000-0005-0000-0000-000028860000}"/>
    <cellStyle name="Normal 53 2 6 2" xfId="470" xr:uid="{00000000-0005-0000-0000-000029860000}"/>
    <cellStyle name="Normal 53 2 6 2 10" xfId="12274" xr:uid="{00000000-0005-0000-0000-00002A860000}"/>
    <cellStyle name="Normal 53 2 6 2 10 2" xfId="35843" xr:uid="{00000000-0005-0000-0000-00002B860000}"/>
    <cellStyle name="Normal 53 2 6 2 11" xfId="6386" xr:uid="{00000000-0005-0000-0000-00002C860000}"/>
    <cellStyle name="Normal 53 2 6 2 11 2" xfId="29955" xr:uid="{00000000-0005-0000-0000-00002D860000}"/>
    <cellStyle name="Normal 53 2 6 2 12" xfId="18162" xr:uid="{00000000-0005-0000-0000-00002E860000}"/>
    <cellStyle name="Normal 53 2 6 2 13" xfId="24067" xr:uid="{00000000-0005-0000-0000-00002F860000}"/>
    <cellStyle name="Normal 53 2 6 2 14" xfId="41731" xr:uid="{00000000-0005-0000-0000-000030860000}"/>
    <cellStyle name="Normal 53 2 6 2 2" xfId="915" xr:uid="{00000000-0005-0000-0000-000031860000}"/>
    <cellStyle name="Normal 53 2 6 2 2 10" xfId="6828" xr:uid="{00000000-0005-0000-0000-000032860000}"/>
    <cellStyle name="Normal 53 2 6 2 2 10 2" xfId="30397" xr:uid="{00000000-0005-0000-0000-000033860000}"/>
    <cellStyle name="Normal 53 2 6 2 2 11" xfId="18604" xr:uid="{00000000-0005-0000-0000-000034860000}"/>
    <cellStyle name="Normal 53 2 6 2 2 12" xfId="24509" xr:uid="{00000000-0005-0000-0000-000035860000}"/>
    <cellStyle name="Normal 53 2 6 2 2 13" xfId="42173" xr:uid="{00000000-0005-0000-0000-000036860000}"/>
    <cellStyle name="Normal 53 2 6 2 2 2" xfId="1675" xr:uid="{00000000-0005-0000-0000-000037860000}"/>
    <cellStyle name="Normal 53 2 6 2 2 2 2" xfId="13452" xr:uid="{00000000-0005-0000-0000-000038860000}"/>
    <cellStyle name="Normal 53 2 6 2 2 2 2 2" xfId="37021" xr:uid="{00000000-0005-0000-0000-000039860000}"/>
    <cellStyle name="Normal 53 2 6 2 2 2 3" xfId="7564" xr:uid="{00000000-0005-0000-0000-00003A860000}"/>
    <cellStyle name="Normal 53 2 6 2 2 2 3 2" xfId="31133" xr:uid="{00000000-0005-0000-0000-00003B860000}"/>
    <cellStyle name="Normal 53 2 6 2 2 2 4" xfId="19340" xr:uid="{00000000-0005-0000-0000-00003C860000}"/>
    <cellStyle name="Normal 53 2 6 2 2 2 5" xfId="25245" xr:uid="{00000000-0005-0000-0000-00003D860000}"/>
    <cellStyle name="Normal 53 2 6 2 2 3" xfId="2412" xr:uid="{00000000-0005-0000-0000-00003E860000}"/>
    <cellStyle name="Normal 53 2 6 2 2 3 2" xfId="14188" xr:uid="{00000000-0005-0000-0000-00003F860000}"/>
    <cellStyle name="Normal 53 2 6 2 2 3 2 2" xfId="37757" xr:uid="{00000000-0005-0000-0000-000040860000}"/>
    <cellStyle name="Normal 53 2 6 2 2 3 3" xfId="8300" xr:uid="{00000000-0005-0000-0000-000041860000}"/>
    <cellStyle name="Normal 53 2 6 2 2 3 3 2" xfId="31869" xr:uid="{00000000-0005-0000-0000-000042860000}"/>
    <cellStyle name="Normal 53 2 6 2 2 3 4" xfId="20076" xr:uid="{00000000-0005-0000-0000-000043860000}"/>
    <cellStyle name="Normal 53 2 6 2 2 3 5" xfId="25981" xr:uid="{00000000-0005-0000-0000-000044860000}"/>
    <cellStyle name="Normal 53 2 6 2 2 4" xfId="3148" xr:uid="{00000000-0005-0000-0000-000045860000}"/>
    <cellStyle name="Normal 53 2 6 2 2 4 2" xfId="14924" xr:uid="{00000000-0005-0000-0000-000046860000}"/>
    <cellStyle name="Normal 53 2 6 2 2 4 2 2" xfId="38493" xr:uid="{00000000-0005-0000-0000-000047860000}"/>
    <cellStyle name="Normal 53 2 6 2 2 4 3" xfId="9036" xr:uid="{00000000-0005-0000-0000-000048860000}"/>
    <cellStyle name="Normal 53 2 6 2 2 4 3 2" xfId="32605" xr:uid="{00000000-0005-0000-0000-000049860000}"/>
    <cellStyle name="Normal 53 2 6 2 2 4 4" xfId="20812" xr:uid="{00000000-0005-0000-0000-00004A860000}"/>
    <cellStyle name="Normal 53 2 6 2 2 4 5" xfId="26717" xr:uid="{00000000-0005-0000-0000-00004B860000}"/>
    <cellStyle name="Normal 53 2 6 2 2 5" xfId="3884" xr:uid="{00000000-0005-0000-0000-00004C860000}"/>
    <cellStyle name="Normal 53 2 6 2 2 5 2" xfId="15660" xr:uid="{00000000-0005-0000-0000-00004D860000}"/>
    <cellStyle name="Normal 53 2 6 2 2 5 2 2" xfId="39229" xr:uid="{00000000-0005-0000-0000-00004E860000}"/>
    <cellStyle name="Normal 53 2 6 2 2 5 3" xfId="9772" xr:uid="{00000000-0005-0000-0000-00004F860000}"/>
    <cellStyle name="Normal 53 2 6 2 2 5 3 2" xfId="33341" xr:uid="{00000000-0005-0000-0000-000050860000}"/>
    <cellStyle name="Normal 53 2 6 2 2 5 4" xfId="21548" xr:uid="{00000000-0005-0000-0000-000051860000}"/>
    <cellStyle name="Normal 53 2 6 2 2 5 5" xfId="27453" xr:uid="{00000000-0005-0000-0000-000052860000}"/>
    <cellStyle name="Normal 53 2 6 2 2 6" xfId="4620" xr:uid="{00000000-0005-0000-0000-000053860000}"/>
    <cellStyle name="Normal 53 2 6 2 2 6 2" xfId="16396" xr:uid="{00000000-0005-0000-0000-000054860000}"/>
    <cellStyle name="Normal 53 2 6 2 2 6 2 2" xfId="39965" xr:uid="{00000000-0005-0000-0000-000055860000}"/>
    <cellStyle name="Normal 53 2 6 2 2 6 3" xfId="10508" xr:uid="{00000000-0005-0000-0000-000056860000}"/>
    <cellStyle name="Normal 53 2 6 2 2 6 3 2" xfId="34077" xr:uid="{00000000-0005-0000-0000-000057860000}"/>
    <cellStyle name="Normal 53 2 6 2 2 6 4" xfId="22284" xr:uid="{00000000-0005-0000-0000-000058860000}"/>
    <cellStyle name="Normal 53 2 6 2 2 6 5" xfId="28189" xr:uid="{00000000-0005-0000-0000-000059860000}"/>
    <cellStyle name="Normal 53 2 6 2 2 7" xfId="5356" xr:uid="{00000000-0005-0000-0000-00005A860000}"/>
    <cellStyle name="Normal 53 2 6 2 2 7 2" xfId="17132" xr:uid="{00000000-0005-0000-0000-00005B860000}"/>
    <cellStyle name="Normal 53 2 6 2 2 7 2 2" xfId="40701" xr:uid="{00000000-0005-0000-0000-00005C860000}"/>
    <cellStyle name="Normal 53 2 6 2 2 7 3" xfId="11244" xr:uid="{00000000-0005-0000-0000-00005D860000}"/>
    <cellStyle name="Normal 53 2 6 2 2 7 3 2" xfId="34813" xr:uid="{00000000-0005-0000-0000-00005E860000}"/>
    <cellStyle name="Normal 53 2 6 2 2 7 4" xfId="23020" xr:uid="{00000000-0005-0000-0000-00005F860000}"/>
    <cellStyle name="Normal 53 2 6 2 2 7 5" xfId="28925" xr:uid="{00000000-0005-0000-0000-000060860000}"/>
    <cellStyle name="Normal 53 2 6 2 2 8" xfId="6092" xr:uid="{00000000-0005-0000-0000-000061860000}"/>
    <cellStyle name="Normal 53 2 6 2 2 8 2" xfId="17868" xr:uid="{00000000-0005-0000-0000-000062860000}"/>
    <cellStyle name="Normal 53 2 6 2 2 8 2 2" xfId="41437" xr:uid="{00000000-0005-0000-0000-000063860000}"/>
    <cellStyle name="Normal 53 2 6 2 2 8 3" xfId="11980" xr:uid="{00000000-0005-0000-0000-000064860000}"/>
    <cellStyle name="Normal 53 2 6 2 2 8 3 2" xfId="35549" xr:uid="{00000000-0005-0000-0000-000065860000}"/>
    <cellStyle name="Normal 53 2 6 2 2 8 4" xfId="23756" xr:uid="{00000000-0005-0000-0000-000066860000}"/>
    <cellStyle name="Normal 53 2 6 2 2 8 5" xfId="29661" xr:uid="{00000000-0005-0000-0000-000067860000}"/>
    <cellStyle name="Normal 53 2 6 2 2 9" xfId="12716" xr:uid="{00000000-0005-0000-0000-000068860000}"/>
    <cellStyle name="Normal 53 2 6 2 2 9 2" xfId="36285" xr:uid="{00000000-0005-0000-0000-000069860000}"/>
    <cellStyle name="Normal 53 2 6 2 3" xfId="1232" xr:uid="{00000000-0005-0000-0000-00006A860000}"/>
    <cellStyle name="Normal 53 2 6 2 3 2" xfId="13010" xr:uid="{00000000-0005-0000-0000-00006B860000}"/>
    <cellStyle name="Normal 53 2 6 2 3 2 2" xfId="36579" xr:uid="{00000000-0005-0000-0000-00006C860000}"/>
    <cellStyle name="Normal 53 2 6 2 3 3" xfId="7122" xr:uid="{00000000-0005-0000-0000-00006D860000}"/>
    <cellStyle name="Normal 53 2 6 2 3 3 2" xfId="30691" xr:uid="{00000000-0005-0000-0000-00006E860000}"/>
    <cellStyle name="Normal 53 2 6 2 3 4" xfId="18898" xr:uid="{00000000-0005-0000-0000-00006F860000}"/>
    <cellStyle name="Normal 53 2 6 2 3 5" xfId="24803" xr:uid="{00000000-0005-0000-0000-000070860000}"/>
    <cellStyle name="Normal 53 2 6 2 4" xfId="1970" xr:uid="{00000000-0005-0000-0000-000071860000}"/>
    <cellStyle name="Normal 53 2 6 2 4 2" xfId="13746" xr:uid="{00000000-0005-0000-0000-000072860000}"/>
    <cellStyle name="Normal 53 2 6 2 4 2 2" xfId="37315" xr:uid="{00000000-0005-0000-0000-000073860000}"/>
    <cellStyle name="Normal 53 2 6 2 4 3" xfId="7858" xr:uid="{00000000-0005-0000-0000-000074860000}"/>
    <cellStyle name="Normal 53 2 6 2 4 3 2" xfId="31427" xr:uid="{00000000-0005-0000-0000-000075860000}"/>
    <cellStyle name="Normal 53 2 6 2 4 4" xfId="19634" xr:uid="{00000000-0005-0000-0000-000076860000}"/>
    <cellStyle name="Normal 53 2 6 2 4 5" xfId="25539" xr:uid="{00000000-0005-0000-0000-000077860000}"/>
    <cellStyle name="Normal 53 2 6 2 5" xfId="2706" xr:uid="{00000000-0005-0000-0000-000078860000}"/>
    <cellStyle name="Normal 53 2 6 2 5 2" xfId="14482" xr:uid="{00000000-0005-0000-0000-000079860000}"/>
    <cellStyle name="Normal 53 2 6 2 5 2 2" xfId="38051" xr:uid="{00000000-0005-0000-0000-00007A860000}"/>
    <cellStyle name="Normal 53 2 6 2 5 3" xfId="8594" xr:uid="{00000000-0005-0000-0000-00007B860000}"/>
    <cellStyle name="Normal 53 2 6 2 5 3 2" xfId="32163" xr:uid="{00000000-0005-0000-0000-00007C860000}"/>
    <cellStyle name="Normal 53 2 6 2 5 4" xfId="20370" xr:uid="{00000000-0005-0000-0000-00007D860000}"/>
    <cellStyle name="Normal 53 2 6 2 5 5" xfId="26275" xr:uid="{00000000-0005-0000-0000-00007E860000}"/>
    <cellStyle name="Normal 53 2 6 2 6" xfId="3442" xr:uid="{00000000-0005-0000-0000-00007F860000}"/>
    <cellStyle name="Normal 53 2 6 2 6 2" xfId="15218" xr:uid="{00000000-0005-0000-0000-000080860000}"/>
    <cellStyle name="Normal 53 2 6 2 6 2 2" xfId="38787" xr:uid="{00000000-0005-0000-0000-000081860000}"/>
    <cellStyle name="Normal 53 2 6 2 6 3" xfId="9330" xr:uid="{00000000-0005-0000-0000-000082860000}"/>
    <cellStyle name="Normal 53 2 6 2 6 3 2" xfId="32899" xr:uid="{00000000-0005-0000-0000-000083860000}"/>
    <cellStyle name="Normal 53 2 6 2 6 4" xfId="21106" xr:uid="{00000000-0005-0000-0000-000084860000}"/>
    <cellStyle name="Normal 53 2 6 2 6 5" xfId="27011" xr:uid="{00000000-0005-0000-0000-000085860000}"/>
    <cellStyle name="Normal 53 2 6 2 7" xfId="4178" xr:uid="{00000000-0005-0000-0000-000086860000}"/>
    <cellStyle name="Normal 53 2 6 2 7 2" xfId="15954" xr:uid="{00000000-0005-0000-0000-000087860000}"/>
    <cellStyle name="Normal 53 2 6 2 7 2 2" xfId="39523" xr:uid="{00000000-0005-0000-0000-000088860000}"/>
    <cellStyle name="Normal 53 2 6 2 7 3" xfId="10066" xr:uid="{00000000-0005-0000-0000-000089860000}"/>
    <cellStyle name="Normal 53 2 6 2 7 3 2" xfId="33635" xr:uid="{00000000-0005-0000-0000-00008A860000}"/>
    <cellStyle name="Normal 53 2 6 2 7 4" xfId="21842" xr:uid="{00000000-0005-0000-0000-00008B860000}"/>
    <cellStyle name="Normal 53 2 6 2 7 5" xfId="27747" xr:uid="{00000000-0005-0000-0000-00008C860000}"/>
    <cellStyle name="Normal 53 2 6 2 8" xfId="4914" xr:uid="{00000000-0005-0000-0000-00008D860000}"/>
    <cellStyle name="Normal 53 2 6 2 8 2" xfId="16690" xr:uid="{00000000-0005-0000-0000-00008E860000}"/>
    <cellStyle name="Normal 53 2 6 2 8 2 2" xfId="40259" xr:uid="{00000000-0005-0000-0000-00008F860000}"/>
    <cellStyle name="Normal 53 2 6 2 8 3" xfId="10802" xr:uid="{00000000-0005-0000-0000-000090860000}"/>
    <cellStyle name="Normal 53 2 6 2 8 3 2" xfId="34371" xr:uid="{00000000-0005-0000-0000-000091860000}"/>
    <cellStyle name="Normal 53 2 6 2 8 4" xfId="22578" xr:uid="{00000000-0005-0000-0000-000092860000}"/>
    <cellStyle name="Normal 53 2 6 2 8 5" xfId="28483" xr:uid="{00000000-0005-0000-0000-000093860000}"/>
    <cellStyle name="Normal 53 2 6 2 9" xfId="5650" xr:uid="{00000000-0005-0000-0000-000094860000}"/>
    <cellStyle name="Normal 53 2 6 2 9 2" xfId="17426" xr:uid="{00000000-0005-0000-0000-000095860000}"/>
    <cellStyle name="Normal 53 2 6 2 9 2 2" xfId="40995" xr:uid="{00000000-0005-0000-0000-000096860000}"/>
    <cellStyle name="Normal 53 2 6 2 9 3" xfId="11538" xr:uid="{00000000-0005-0000-0000-000097860000}"/>
    <cellStyle name="Normal 53 2 6 2 9 3 2" xfId="35107" xr:uid="{00000000-0005-0000-0000-000098860000}"/>
    <cellStyle name="Normal 53 2 6 2 9 4" xfId="23314" xr:uid="{00000000-0005-0000-0000-000099860000}"/>
    <cellStyle name="Normal 53 2 6 2 9 5" xfId="29219" xr:uid="{00000000-0005-0000-0000-00009A860000}"/>
    <cellStyle name="Normal 53 2 6 3" xfId="697" xr:uid="{00000000-0005-0000-0000-00009B860000}"/>
    <cellStyle name="Normal 53 2 6 3 10" xfId="6611" xr:uid="{00000000-0005-0000-0000-00009C860000}"/>
    <cellStyle name="Normal 53 2 6 3 10 2" xfId="30180" xr:uid="{00000000-0005-0000-0000-00009D860000}"/>
    <cellStyle name="Normal 53 2 6 3 11" xfId="18387" xr:uid="{00000000-0005-0000-0000-00009E860000}"/>
    <cellStyle name="Normal 53 2 6 3 12" xfId="24292" xr:uid="{00000000-0005-0000-0000-00009F860000}"/>
    <cellStyle name="Normal 53 2 6 3 13" xfId="41956" xr:uid="{00000000-0005-0000-0000-0000A0860000}"/>
    <cellStyle name="Normal 53 2 6 3 2" xfId="1458" xr:uid="{00000000-0005-0000-0000-0000A1860000}"/>
    <cellStyle name="Normal 53 2 6 3 2 2" xfId="13235" xr:uid="{00000000-0005-0000-0000-0000A2860000}"/>
    <cellStyle name="Normal 53 2 6 3 2 2 2" xfId="36804" xr:uid="{00000000-0005-0000-0000-0000A3860000}"/>
    <cellStyle name="Normal 53 2 6 3 2 3" xfId="7347" xr:uid="{00000000-0005-0000-0000-0000A4860000}"/>
    <cellStyle name="Normal 53 2 6 3 2 3 2" xfId="30916" xr:uid="{00000000-0005-0000-0000-0000A5860000}"/>
    <cellStyle name="Normal 53 2 6 3 2 4" xfId="19123" xr:uid="{00000000-0005-0000-0000-0000A6860000}"/>
    <cellStyle name="Normal 53 2 6 3 2 5" xfId="25028" xr:uid="{00000000-0005-0000-0000-0000A7860000}"/>
    <cellStyle name="Normal 53 2 6 3 3" xfId="2195" xr:uid="{00000000-0005-0000-0000-0000A8860000}"/>
    <cellStyle name="Normal 53 2 6 3 3 2" xfId="13971" xr:uid="{00000000-0005-0000-0000-0000A9860000}"/>
    <cellStyle name="Normal 53 2 6 3 3 2 2" xfId="37540" xr:uid="{00000000-0005-0000-0000-0000AA860000}"/>
    <cellStyle name="Normal 53 2 6 3 3 3" xfId="8083" xr:uid="{00000000-0005-0000-0000-0000AB860000}"/>
    <cellStyle name="Normal 53 2 6 3 3 3 2" xfId="31652" xr:uid="{00000000-0005-0000-0000-0000AC860000}"/>
    <cellStyle name="Normal 53 2 6 3 3 4" xfId="19859" xr:uid="{00000000-0005-0000-0000-0000AD860000}"/>
    <cellStyle name="Normal 53 2 6 3 3 5" xfId="25764" xr:uid="{00000000-0005-0000-0000-0000AE860000}"/>
    <cellStyle name="Normal 53 2 6 3 4" xfId="2931" xr:uid="{00000000-0005-0000-0000-0000AF860000}"/>
    <cellStyle name="Normal 53 2 6 3 4 2" xfId="14707" xr:uid="{00000000-0005-0000-0000-0000B0860000}"/>
    <cellStyle name="Normal 53 2 6 3 4 2 2" xfId="38276" xr:uid="{00000000-0005-0000-0000-0000B1860000}"/>
    <cellStyle name="Normal 53 2 6 3 4 3" xfId="8819" xr:uid="{00000000-0005-0000-0000-0000B2860000}"/>
    <cellStyle name="Normal 53 2 6 3 4 3 2" xfId="32388" xr:uid="{00000000-0005-0000-0000-0000B3860000}"/>
    <cellStyle name="Normal 53 2 6 3 4 4" xfId="20595" xr:uid="{00000000-0005-0000-0000-0000B4860000}"/>
    <cellStyle name="Normal 53 2 6 3 4 5" xfId="26500" xr:uid="{00000000-0005-0000-0000-0000B5860000}"/>
    <cellStyle name="Normal 53 2 6 3 5" xfId="3667" xr:uid="{00000000-0005-0000-0000-0000B6860000}"/>
    <cellStyle name="Normal 53 2 6 3 5 2" xfId="15443" xr:uid="{00000000-0005-0000-0000-0000B7860000}"/>
    <cellStyle name="Normal 53 2 6 3 5 2 2" xfId="39012" xr:uid="{00000000-0005-0000-0000-0000B8860000}"/>
    <cellStyle name="Normal 53 2 6 3 5 3" xfId="9555" xr:uid="{00000000-0005-0000-0000-0000B9860000}"/>
    <cellStyle name="Normal 53 2 6 3 5 3 2" xfId="33124" xr:uid="{00000000-0005-0000-0000-0000BA860000}"/>
    <cellStyle name="Normal 53 2 6 3 5 4" xfId="21331" xr:uid="{00000000-0005-0000-0000-0000BB860000}"/>
    <cellStyle name="Normal 53 2 6 3 5 5" xfId="27236" xr:uid="{00000000-0005-0000-0000-0000BC860000}"/>
    <cellStyle name="Normal 53 2 6 3 6" xfId="4403" xr:uid="{00000000-0005-0000-0000-0000BD860000}"/>
    <cellStyle name="Normal 53 2 6 3 6 2" xfId="16179" xr:uid="{00000000-0005-0000-0000-0000BE860000}"/>
    <cellStyle name="Normal 53 2 6 3 6 2 2" xfId="39748" xr:uid="{00000000-0005-0000-0000-0000BF860000}"/>
    <cellStyle name="Normal 53 2 6 3 6 3" xfId="10291" xr:uid="{00000000-0005-0000-0000-0000C0860000}"/>
    <cellStyle name="Normal 53 2 6 3 6 3 2" xfId="33860" xr:uid="{00000000-0005-0000-0000-0000C1860000}"/>
    <cellStyle name="Normal 53 2 6 3 6 4" xfId="22067" xr:uid="{00000000-0005-0000-0000-0000C2860000}"/>
    <cellStyle name="Normal 53 2 6 3 6 5" xfId="27972" xr:uid="{00000000-0005-0000-0000-0000C3860000}"/>
    <cellStyle name="Normal 53 2 6 3 7" xfId="5139" xr:uid="{00000000-0005-0000-0000-0000C4860000}"/>
    <cellStyle name="Normal 53 2 6 3 7 2" xfId="16915" xr:uid="{00000000-0005-0000-0000-0000C5860000}"/>
    <cellStyle name="Normal 53 2 6 3 7 2 2" xfId="40484" xr:uid="{00000000-0005-0000-0000-0000C6860000}"/>
    <cellStyle name="Normal 53 2 6 3 7 3" xfId="11027" xr:uid="{00000000-0005-0000-0000-0000C7860000}"/>
    <cellStyle name="Normal 53 2 6 3 7 3 2" xfId="34596" xr:uid="{00000000-0005-0000-0000-0000C8860000}"/>
    <cellStyle name="Normal 53 2 6 3 7 4" xfId="22803" xr:uid="{00000000-0005-0000-0000-0000C9860000}"/>
    <cellStyle name="Normal 53 2 6 3 7 5" xfId="28708" xr:uid="{00000000-0005-0000-0000-0000CA860000}"/>
    <cellStyle name="Normal 53 2 6 3 8" xfId="5875" xr:uid="{00000000-0005-0000-0000-0000CB860000}"/>
    <cellStyle name="Normal 53 2 6 3 8 2" xfId="17651" xr:uid="{00000000-0005-0000-0000-0000CC860000}"/>
    <cellStyle name="Normal 53 2 6 3 8 2 2" xfId="41220" xr:uid="{00000000-0005-0000-0000-0000CD860000}"/>
    <cellStyle name="Normal 53 2 6 3 8 3" xfId="11763" xr:uid="{00000000-0005-0000-0000-0000CE860000}"/>
    <cellStyle name="Normal 53 2 6 3 8 3 2" xfId="35332" xr:uid="{00000000-0005-0000-0000-0000CF860000}"/>
    <cellStyle name="Normal 53 2 6 3 8 4" xfId="23539" xr:uid="{00000000-0005-0000-0000-0000D0860000}"/>
    <cellStyle name="Normal 53 2 6 3 8 5" xfId="29444" xr:uid="{00000000-0005-0000-0000-0000D1860000}"/>
    <cellStyle name="Normal 53 2 6 3 9" xfId="12499" xr:uid="{00000000-0005-0000-0000-0000D2860000}"/>
    <cellStyle name="Normal 53 2 6 3 9 2" xfId="36068" xr:uid="{00000000-0005-0000-0000-0000D3860000}"/>
    <cellStyle name="Normal 53 2 6 4" xfId="621" xr:uid="{00000000-0005-0000-0000-0000D4860000}"/>
    <cellStyle name="Normal 53 2 6 4 10" xfId="6535" xr:uid="{00000000-0005-0000-0000-0000D5860000}"/>
    <cellStyle name="Normal 53 2 6 4 10 2" xfId="30104" xr:uid="{00000000-0005-0000-0000-0000D6860000}"/>
    <cellStyle name="Normal 53 2 6 4 11" xfId="18311" xr:uid="{00000000-0005-0000-0000-0000D7860000}"/>
    <cellStyle name="Normal 53 2 6 4 12" xfId="24216" xr:uid="{00000000-0005-0000-0000-0000D8860000}"/>
    <cellStyle name="Normal 53 2 6 4 13" xfId="41880" xr:uid="{00000000-0005-0000-0000-0000D9860000}"/>
    <cellStyle name="Normal 53 2 6 4 2" xfId="1382" xr:uid="{00000000-0005-0000-0000-0000DA860000}"/>
    <cellStyle name="Normal 53 2 6 4 2 2" xfId="13159" xr:uid="{00000000-0005-0000-0000-0000DB860000}"/>
    <cellStyle name="Normal 53 2 6 4 2 2 2" xfId="36728" xr:uid="{00000000-0005-0000-0000-0000DC860000}"/>
    <cellStyle name="Normal 53 2 6 4 2 3" xfId="7271" xr:uid="{00000000-0005-0000-0000-0000DD860000}"/>
    <cellStyle name="Normal 53 2 6 4 2 3 2" xfId="30840" xr:uid="{00000000-0005-0000-0000-0000DE860000}"/>
    <cellStyle name="Normal 53 2 6 4 2 4" xfId="19047" xr:uid="{00000000-0005-0000-0000-0000DF860000}"/>
    <cellStyle name="Normal 53 2 6 4 2 5" xfId="24952" xr:uid="{00000000-0005-0000-0000-0000E0860000}"/>
    <cellStyle name="Normal 53 2 6 4 3" xfId="2119" xr:uid="{00000000-0005-0000-0000-0000E1860000}"/>
    <cellStyle name="Normal 53 2 6 4 3 2" xfId="13895" xr:uid="{00000000-0005-0000-0000-0000E2860000}"/>
    <cellStyle name="Normal 53 2 6 4 3 2 2" xfId="37464" xr:uid="{00000000-0005-0000-0000-0000E3860000}"/>
    <cellStyle name="Normal 53 2 6 4 3 3" xfId="8007" xr:uid="{00000000-0005-0000-0000-0000E4860000}"/>
    <cellStyle name="Normal 53 2 6 4 3 3 2" xfId="31576" xr:uid="{00000000-0005-0000-0000-0000E5860000}"/>
    <cellStyle name="Normal 53 2 6 4 3 4" xfId="19783" xr:uid="{00000000-0005-0000-0000-0000E6860000}"/>
    <cellStyle name="Normal 53 2 6 4 3 5" xfId="25688" xr:uid="{00000000-0005-0000-0000-0000E7860000}"/>
    <cellStyle name="Normal 53 2 6 4 4" xfId="2855" xr:uid="{00000000-0005-0000-0000-0000E8860000}"/>
    <cellStyle name="Normal 53 2 6 4 4 2" xfId="14631" xr:uid="{00000000-0005-0000-0000-0000E9860000}"/>
    <cellStyle name="Normal 53 2 6 4 4 2 2" xfId="38200" xr:uid="{00000000-0005-0000-0000-0000EA860000}"/>
    <cellStyle name="Normal 53 2 6 4 4 3" xfId="8743" xr:uid="{00000000-0005-0000-0000-0000EB860000}"/>
    <cellStyle name="Normal 53 2 6 4 4 3 2" xfId="32312" xr:uid="{00000000-0005-0000-0000-0000EC860000}"/>
    <cellStyle name="Normal 53 2 6 4 4 4" xfId="20519" xr:uid="{00000000-0005-0000-0000-0000ED860000}"/>
    <cellStyle name="Normal 53 2 6 4 4 5" xfId="26424" xr:uid="{00000000-0005-0000-0000-0000EE860000}"/>
    <cellStyle name="Normal 53 2 6 4 5" xfId="3591" xr:uid="{00000000-0005-0000-0000-0000EF860000}"/>
    <cellStyle name="Normal 53 2 6 4 5 2" xfId="15367" xr:uid="{00000000-0005-0000-0000-0000F0860000}"/>
    <cellStyle name="Normal 53 2 6 4 5 2 2" xfId="38936" xr:uid="{00000000-0005-0000-0000-0000F1860000}"/>
    <cellStyle name="Normal 53 2 6 4 5 3" xfId="9479" xr:uid="{00000000-0005-0000-0000-0000F2860000}"/>
    <cellStyle name="Normal 53 2 6 4 5 3 2" xfId="33048" xr:uid="{00000000-0005-0000-0000-0000F3860000}"/>
    <cellStyle name="Normal 53 2 6 4 5 4" xfId="21255" xr:uid="{00000000-0005-0000-0000-0000F4860000}"/>
    <cellStyle name="Normal 53 2 6 4 5 5" xfId="27160" xr:uid="{00000000-0005-0000-0000-0000F5860000}"/>
    <cellStyle name="Normal 53 2 6 4 6" xfId="4327" xr:uid="{00000000-0005-0000-0000-0000F6860000}"/>
    <cellStyle name="Normal 53 2 6 4 6 2" xfId="16103" xr:uid="{00000000-0005-0000-0000-0000F7860000}"/>
    <cellStyle name="Normal 53 2 6 4 6 2 2" xfId="39672" xr:uid="{00000000-0005-0000-0000-0000F8860000}"/>
    <cellStyle name="Normal 53 2 6 4 6 3" xfId="10215" xr:uid="{00000000-0005-0000-0000-0000F9860000}"/>
    <cellStyle name="Normal 53 2 6 4 6 3 2" xfId="33784" xr:uid="{00000000-0005-0000-0000-0000FA860000}"/>
    <cellStyle name="Normal 53 2 6 4 6 4" xfId="21991" xr:uid="{00000000-0005-0000-0000-0000FB860000}"/>
    <cellStyle name="Normal 53 2 6 4 6 5" xfId="27896" xr:uid="{00000000-0005-0000-0000-0000FC860000}"/>
    <cellStyle name="Normal 53 2 6 4 7" xfId="5063" xr:uid="{00000000-0005-0000-0000-0000FD860000}"/>
    <cellStyle name="Normal 53 2 6 4 7 2" xfId="16839" xr:uid="{00000000-0005-0000-0000-0000FE860000}"/>
    <cellStyle name="Normal 53 2 6 4 7 2 2" xfId="40408" xr:uid="{00000000-0005-0000-0000-0000FF860000}"/>
    <cellStyle name="Normal 53 2 6 4 7 3" xfId="10951" xr:uid="{00000000-0005-0000-0000-000000870000}"/>
    <cellStyle name="Normal 53 2 6 4 7 3 2" xfId="34520" xr:uid="{00000000-0005-0000-0000-000001870000}"/>
    <cellStyle name="Normal 53 2 6 4 7 4" xfId="22727" xr:uid="{00000000-0005-0000-0000-000002870000}"/>
    <cellStyle name="Normal 53 2 6 4 7 5" xfId="28632" xr:uid="{00000000-0005-0000-0000-000003870000}"/>
    <cellStyle name="Normal 53 2 6 4 8" xfId="5799" xr:uid="{00000000-0005-0000-0000-000004870000}"/>
    <cellStyle name="Normal 53 2 6 4 8 2" xfId="17575" xr:uid="{00000000-0005-0000-0000-000005870000}"/>
    <cellStyle name="Normal 53 2 6 4 8 2 2" xfId="41144" xr:uid="{00000000-0005-0000-0000-000006870000}"/>
    <cellStyle name="Normal 53 2 6 4 8 3" xfId="11687" xr:uid="{00000000-0005-0000-0000-000007870000}"/>
    <cellStyle name="Normal 53 2 6 4 8 3 2" xfId="35256" xr:uid="{00000000-0005-0000-0000-000008870000}"/>
    <cellStyle name="Normal 53 2 6 4 8 4" xfId="23463" xr:uid="{00000000-0005-0000-0000-000009870000}"/>
    <cellStyle name="Normal 53 2 6 4 8 5" xfId="29368" xr:uid="{00000000-0005-0000-0000-00000A870000}"/>
    <cellStyle name="Normal 53 2 6 4 9" xfId="12423" xr:uid="{00000000-0005-0000-0000-00000B870000}"/>
    <cellStyle name="Normal 53 2 6 4 9 2" xfId="35992" xr:uid="{00000000-0005-0000-0000-00000C870000}"/>
    <cellStyle name="Normal 53 2 6 5" xfId="1014" xr:uid="{00000000-0005-0000-0000-00000D870000}"/>
    <cellStyle name="Normal 53 2 6 5 2" xfId="12793" xr:uid="{00000000-0005-0000-0000-00000E870000}"/>
    <cellStyle name="Normal 53 2 6 5 2 2" xfId="36362" xr:uid="{00000000-0005-0000-0000-00000F870000}"/>
    <cellStyle name="Normal 53 2 6 5 3" xfId="6905" xr:uid="{00000000-0005-0000-0000-000010870000}"/>
    <cellStyle name="Normal 53 2 6 5 3 2" xfId="30474" xr:uid="{00000000-0005-0000-0000-000011870000}"/>
    <cellStyle name="Normal 53 2 6 5 4" xfId="18681" xr:uid="{00000000-0005-0000-0000-000012870000}"/>
    <cellStyle name="Normal 53 2 6 5 5" xfId="24586" xr:uid="{00000000-0005-0000-0000-000013870000}"/>
    <cellStyle name="Normal 53 2 6 6" xfId="1753" xr:uid="{00000000-0005-0000-0000-000014870000}"/>
    <cellStyle name="Normal 53 2 6 6 2" xfId="13529" xr:uid="{00000000-0005-0000-0000-000015870000}"/>
    <cellStyle name="Normal 53 2 6 6 2 2" xfId="37098" xr:uid="{00000000-0005-0000-0000-000016870000}"/>
    <cellStyle name="Normal 53 2 6 6 3" xfId="7641" xr:uid="{00000000-0005-0000-0000-000017870000}"/>
    <cellStyle name="Normal 53 2 6 6 3 2" xfId="31210" xr:uid="{00000000-0005-0000-0000-000018870000}"/>
    <cellStyle name="Normal 53 2 6 6 4" xfId="19417" xr:uid="{00000000-0005-0000-0000-000019870000}"/>
    <cellStyle name="Normal 53 2 6 6 5" xfId="25322" xr:uid="{00000000-0005-0000-0000-00001A870000}"/>
    <cellStyle name="Normal 53 2 6 7" xfId="2489" xr:uid="{00000000-0005-0000-0000-00001B870000}"/>
    <cellStyle name="Normal 53 2 6 7 2" xfId="14265" xr:uid="{00000000-0005-0000-0000-00001C870000}"/>
    <cellStyle name="Normal 53 2 6 7 2 2" xfId="37834" xr:uid="{00000000-0005-0000-0000-00001D870000}"/>
    <cellStyle name="Normal 53 2 6 7 3" xfId="8377" xr:uid="{00000000-0005-0000-0000-00001E870000}"/>
    <cellStyle name="Normal 53 2 6 7 3 2" xfId="31946" xr:uid="{00000000-0005-0000-0000-00001F870000}"/>
    <cellStyle name="Normal 53 2 6 7 4" xfId="20153" xr:uid="{00000000-0005-0000-0000-000020870000}"/>
    <cellStyle name="Normal 53 2 6 7 5" xfId="26058" xr:uid="{00000000-0005-0000-0000-000021870000}"/>
    <cellStyle name="Normal 53 2 6 8" xfId="3225" xr:uid="{00000000-0005-0000-0000-000022870000}"/>
    <cellStyle name="Normal 53 2 6 8 2" xfId="15001" xr:uid="{00000000-0005-0000-0000-000023870000}"/>
    <cellStyle name="Normal 53 2 6 8 2 2" xfId="38570" xr:uid="{00000000-0005-0000-0000-000024870000}"/>
    <cellStyle name="Normal 53 2 6 8 3" xfId="9113" xr:uid="{00000000-0005-0000-0000-000025870000}"/>
    <cellStyle name="Normal 53 2 6 8 3 2" xfId="32682" xr:uid="{00000000-0005-0000-0000-000026870000}"/>
    <cellStyle name="Normal 53 2 6 8 4" xfId="20889" xr:uid="{00000000-0005-0000-0000-000027870000}"/>
    <cellStyle name="Normal 53 2 6 8 5" xfId="26794" xr:uid="{00000000-0005-0000-0000-000028870000}"/>
    <cellStyle name="Normal 53 2 6 9" xfId="3961" xr:uid="{00000000-0005-0000-0000-000029870000}"/>
    <cellStyle name="Normal 53 2 6 9 2" xfId="15737" xr:uid="{00000000-0005-0000-0000-00002A870000}"/>
    <cellStyle name="Normal 53 2 6 9 2 2" xfId="39306" xr:uid="{00000000-0005-0000-0000-00002B870000}"/>
    <cellStyle name="Normal 53 2 6 9 3" xfId="9849" xr:uid="{00000000-0005-0000-0000-00002C870000}"/>
    <cellStyle name="Normal 53 2 6 9 3 2" xfId="33418" xr:uid="{00000000-0005-0000-0000-00002D870000}"/>
    <cellStyle name="Normal 53 2 6 9 4" xfId="21625" xr:uid="{00000000-0005-0000-0000-00002E870000}"/>
    <cellStyle name="Normal 53 2 6 9 5" xfId="27530" xr:uid="{00000000-0005-0000-0000-00002F870000}"/>
    <cellStyle name="Normal 53 2 7" xfId="447" xr:uid="{00000000-0005-0000-0000-000030870000}"/>
    <cellStyle name="Normal 53 2 7 10" xfId="12251" xr:uid="{00000000-0005-0000-0000-000031870000}"/>
    <cellStyle name="Normal 53 2 7 10 2" xfId="35820" xr:uid="{00000000-0005-0000-0000-000032870000}"/>
    <cellStyle name="Normal 53 2 7 11" xfId="6363" xr:uid="{00000000-0005-0000-0000-000033870000}"/>
    <cellStyle name="Normal 53 2 7 11 2" xfId="29932" xr:uid="{00000000-0005-0000-0000-000034870000}"/>
    <cellStyle name="Normal 53 2 7 12" xfId="18139" xr:uid="{00000000-0005-0000-0000-000035870000}"/>
    <cellStyle name="Normal 53 2 7 13" xfId="24044" xr:uid="{00000000-0005-0000-0000-000036870000}"/>
    <cellStyle name="Normal 53 2 7 14" xfId="41708" xr:uid="{00000000-0005-0000-0000-000037870000}"/>
    <cellStyle name="Normal 53 2 7 2" xfId="892" xr:uid="{00000000-0005-0000-0000-000038870000}"/>
    <cellStyle name="Normal 53 2 7 2 10" xfId="6805" xr:uid="{00000000-0005-0000-0000-000039870000}"/>
    <cellStyle name="Normal 53 2 7 2 10 2" xfId="30374" xr:uid="{00000000-0005-0000-0000-00003A870000}"/>
    <cellStyle name="Normal 53 2 7 2 11" xfId="18581" xr:uid="{00000000-0005-0000-0000-00003B870000}"/>
    <cellStyle name="Normal 53 2 7 2 12" xfId="24486" xr:uid="{00000000-0005-0000-0000-00003C870000}"/>
    <cellStyle name="Normal 53 2 7 2 13" xfId="42150" xr:uid="{00000000-0005-0000-0000-00003D870000}"/>
    <cellStyle name="Normal 53 2 7 2 2" xfId="1652" xr:uid="{00000000-0005-0000-0000-00003E870000}"/>
    <cellStyle name="Normal 53 2 7 2 2 2" xfId="13429" xr:uid="{00000000-0005-0000-0000-00003F870000}"/>
    <cellStyle name="Normal 53 2 7 2 2 2 2" xfId="36998" xr:uid="{00000000-0005-0000-0000-000040870000}"/>
    <cellStyle name="Normal 53 2 7 2 2 3" xfId="7541" xr:uid="{00000000-0005-0000-0000-000041870000}"/>
    <cellStyle name="Normal 53 2 7 2 2 3 2" xfId="31110" xr:uid="{00000000-0005-0000-0000-000042870000}"/>
    <cellStyle name="Normal 53 2 7 2 2 4" xfId="19317" xr:uid="{00000000-0005-0000-0000-000043870000}"/>
    <cellStyle name="Normal 53 2 7 2 2 5" xfId="25222" xr:uid="{00000000-0005-0000-0000-000044870000}"/>
    <cellStyle name="Normal 53 2 7 2 3" xfId="2389" xr:uid="{00000000-0005-0000-0000-000045870000}"/>
    <cellStyle name="Normal 53 2 7 2 3 2" xfId="14165" xr:uid="{00000000-0005-0000-0000-000046870000}"/>
    <cellStyle name="Normal 53 2 7 2 3 2 2" xfId="37734" xr:uid="{00000000-0005-0000-0000-000047870000}"/>
    <cellStyle name="Normal 53 2 7 2 3 3" xfId="8277" xr:uid="{00000000-0005-0000-0000-000048870000}"/>
    <cellStyle name="Normal 53 2 7 2 3 3 2" xfId="31846" xr:uid="{00000000-0005-0000-0000-000049870000}"/>
    <cellStyle name="Normal 53 2 7 2 3 4" xfId="20053" xr:uid="{00000000-0005-0000-0000-00004A870000}"/>
    <cellStyle name="Normal 53 2 7 2 3 5" xfId="25958" xr:uid="{00000000-0005-0000-0000-00004B870000}"/>
    <cellStyle name="Normal 53 2 7 2 4" xfId="3125" xr:uid="{00000000-0005-0000-0000-00004C870000}"/>
    <cellStyle name="Normal 53 2 7 2 4 2" xfId="14901" xr:uid="{00000000-0005-0000-0000-00004D870000}"/>
    <cellStyle name="Normal 53 2 7 2 4 2 2" xfId="38470" xr:uid="{00000000-0005-0000-0000-00004E870000}"/>
    <cellStyle name="Normal 53 2 7 2 4 3" xfId="9013" xr:uid="{00000000-0005-0000-0000-00004F870000}"/>
    <cellStyle name="Normal 53 2 7 2 4 3 2" xfId="32582" xr:uid="{00000000-0005-0000-0000-000050870000}"/>
    <cellStyle name="Normal 53 2 7 2 4 4" xfId="20789" xr:uid="{00000000-0005-0000-0000-000051870000}"/>
    <cellStyle name="Normal 53 2 7 2 4 5" xfId="26694" xr:uid="{00000000-0005-0000-0000-000052870000}"/>
    <cellStyle name="Normal 53 2 7 2 5" xfId="3861" xr:uid="{00000000-0005-0000-0000-000053870000}"/>
    <cellStyle name="Normal 53 2 7 2 5 2" xfId="15637" xr:uid="{00000000-0005-0000-0000-000054870000}"/>
    <cellStyle name="Normal 53 2 7 2 5 2 2" xfId="39206" xr:uid="{00000000-0005-0000-0000-000055870000}"/>
    <cellStyle name="Normal 53 2 7 2 5 3" xfId="9749" xr:uid="{00000000-0005-0000-0000-000056870000}"/>
    <cellStyle name="Normal 53 2 7 2 5 3 2" xfId="33318" xr:uid="{00000000-0005-0000-0000-000057870000}"/>
    <cellStyle name="Normal 53 2 7 2 5 4" xfId="21525" xr:uid="{00000000-0005-0000-0000-000058870000}"/>
    <cellStyle name="Normal 53 2 7 2 5 5" xfId="27430" xr:uid="{00000000-0005-0000-0000-000059870000}"/>
    <cellStyle name="Normal 53 2 7 2 6" xfId="4597" xr:uid="{00000000-0005-0000-0000-00005A870000}"/>
    <cellStyle name="Normal 53 2 7 2 6 2" xfId="16373" xr:uid="{00000000-0005-0000-0000-00005B870000}"/>
    <cellStyle name="Normal 53 2 7 2 6 2 2" xfId="39942" xr:uid="{00000000-0005-0000-0000-00005C870000}"/>
    <cellStyle name="Normal 53 2 7 2 6 3" xfId="10485" xr:uid="{00000000-0005-0000-0000-00005D870000}"/>
    <cellStyle name="Normal 53 2 7 2 6 3 2" xfId="34054" xr:uid="{00000000-0005-0000-0000-00005E870000}"/>
    <cellStyle name="Normal 53 2 7 2 6 4" xfId="22261" xr:uid="{00000000-0005-0000-0000-00005F870000}"/>
    <cellStyle name="Normal 53 2 7 2 6 5" xfId="28166" xr:uid="{00000000-0005-0000-0000-000060870000}"/>
    <cellStyle name="Normal 53 2 7 2 7" xfId="5333" xr:uid="{00000000-0005-0000-0000-000061870000}"/>
    <cellStyle name="Normal 53 2 7 2 7 2" xfId="17109" xr:uid="{00000000-0005-0000-0000-000062870000}"/>
    <cellStyle name="Normal 53 2 7 2 7 2 2" xfId="40678" xr:uid="{00000000-0005-0000-0000-000063870000}"/>
    <cellStyle name="Normal 53 2 7 2 7 3" xfId="11221" xr:uid="{00000000-0005-0000-0000-000064870000}"/>
    <cellStyle name="Normal 53 2 7 2 7 3 2" xfId="34790" xr:uid="{00000000-0005-0000-0000-000065870000}"/>
    <cellStyle name="Normal 53 2 7 2 7 4" xfId="22997" xr:uid="{00000000-0005-0000-0000-000066870000}"/>
    <cellStyle name="Normal 53 2 7 2 7 5" xfId="28902" xr:uid="{00000000-0005-0000-0000-000067870000}"/>
    <cellStyle name="Normal 53 2 7 2 8" xfId="6069" xr:uid="{00000000-0005-0000-0000-000068870000}"/>
    <cellStyle name="Normal 53 2 7 2 8 2" xfId="17845" xr:uid="{00000000-0005-0000-0000-000069870000}"/>
    <cellStyle name="Normal 53 2 7 2 8 2 2" xfId="41414" xr:uid="{00000000-0005-0000-0000-00006A870000}"/>
    <cellStyle name="Normal 53 2 7 2 8 3" xfId="11957" xr:uid="{00000000-0005-0000-0000-00006B870000}"/>
    <cellStyle name="Normal 53 2 7 2 8 3 2" xfId="35526" xr:uid="{00000000-0005-0000-0000-00006C870000}"/>
    <cellStyle name="Normal 53 2 7 2 8 4" xfId="23733" xr:uid="{00000000-0005-0000-0000-00006D870000}"/>
    <cellStyle name="Normal 53 2 7 2 8 5" xfId="29638" xr:uid="{00000000-0005-0000-0000-00006E870000}"/>
    <cellStyle name="Normal 53 2 7 2 9" xfId="12693" xr:uid="{00000000-0005-0000-0000-00006F870000}"/>
    <cellStyle name="Normal 53 2 7 2 9 2" xfId="36262" xr:uid="{00000000-0005-0000-0000-000070870000}"/>
    <cellStyle name="Normal 53 2 7 3" xfId="1209" xr:uid="{00000000-0005-0000-0000-000071870000}"/>
    <cellStyle name="Normal 53 2 7 3 2" xfId="12987" xr:uid="{00000000-0005-0000-0000-000072870000}"/>
    <cellStyle name="Normal 53 2 7 3 2 2" xfId="36556" xr:uid="{00000000-0005-0000-0000-000073870000}"/>
    <cellStyle name="Normal 53 2 7 3 3" xfId="7099" xr:uid="{00000000-0005-0000-0000-000074870000}"/>
    <cellStyle name="Normal 53 2 7 3 3 2" xfId="30668" xr:uid="{00000000-0005-0000-0000-000075870000}"/>
    <cellStyle name="Normal 53 2 7 3 4" xfId="18875" xr:uid="{00000000-0005-0000-0000-000076870000}"/>
    <cellStyle name="Normal 53 2 7 3 5" xfId="24780" xr:uid="{00000000-0005-0000-0000-000077870000}"/>
    <cellStyle name="Normal 53 2 7 4" xfId="1947" xr:uid="{00000000-0005-0000-0000-000078870000}"/>
    <cellStyle name="Normal 53 2 7 4 2" xfId="13723" xr:uid="{00000000-0005-0000-0000-000079870000}"/>
    <cellStyle name="Normal 53 2 7 4 2 2" xfId="37292" xr:uid="{00000000-0005-0000-0000-00007A870000}"/>
    <cellStyle name="Normal 53 2 7 4 3" xfId="7835" xr:uid="{00000000-0005-0000-0000-00007B870000}"/>
    <cellStyle name="Normal 53 2 7 4 3 2" xfId="31404" xr:uid="{00000000-0005-0000-0000-00007C870000}"/>
    <cellStyle name="Normal 53 2 7 4 4" xfId="19611" xr:uid="{00000000-0005-0000-0000-00007D870000}"/>
    <cellStyle name="Normal 53 2 7 4 5" xfId="25516" xr:uid="{00000000-0005-0000-0000-00007E870000}"/>
    <cellStyle name="Normal 53 2 7 5" xfId="2683" xr:uid="{00000000-0005-0000-0000-00007F870000}"/>
    <cellStyle name="Normal 53 2 7 5 2" xfId="14459" xr:uid="{00000000-0005-0000-0000-000080870000}"/>
    <cellStyle name="Normal 53 2 7 5 2 2" xfId="38028" xr:uid="{00000000-0005-0000-0000-000081870000}"/>
    <cellStyle name="Normal 53 2 7 5 3" xfId="8571" xr:uid="{00000000-0005-0000-0000-000082870000}"/>
    <cellStyle name="Normal 53 2 7 5 3 2" xfId="32140" xr:uid="{00000000-0005-0000-0000-000083870000}"/>
    <cellStyle name="Normal 53 2 7 5 4" xfId="20347" xr:uid="{00000000-0005-0000-0000-000084870000}"/>
    <cellStyle name="Normal 53 2 7 5 5" xfId="26252" xr:uid="{00000000-0005-0000-0000-000085870000}"/>
    <cellStyle name="Normal 53 2 7 6" xfId="3419" xr:uid="{00000000-0005-0000-0000-000086870000}"/>
    <cellStyle name="Normal 53 2 7 6 2" xfId="15195" xr:uid="{00000000-0005-0000-0000-000087870000}"/>
    <cellStyle name="Normal 53 2 7 6 2 2" xfId="38764" xr:uid="{00000000-0005-0000-0000-000088870000}"/>
    <cellStyle name="Normal 53 2 7 6 3" xfId="9307" xr:uid="{00000000-0005-0000-0000-000089870000}"/>
    <cellStyle name="Normal 53 2 7 6 3 2" xfId="32876" xr:uid="{00000000-0005-0000-0000-00008A870000}"/>
    <cellStyle name="Normal 53 2 7 6 4" xfId="21083" xr:uid="{00000000-0005-0000-0000-00008B870000}"/>
    <cellStyle name="Normal 53 2 7 6 5" xfId="26988" xr:uid="{00000000-0005-0000-0000-00008C870000}"/>
    <cellStyle name="Normal 53 2 7 7" xfId="4155" xr:uid="{00000000-0005-0000-0000-00008D870000}"/>
    <cellStyle name="Normal 53 2 7 7 2" xfId="15931" xr:uid="{00000000-0005-0000-0000-00008E870000}"/>
    <cellStyle name="Normal 53 2 7 7 2 2" xfId="39500" xr:uid="{00000000-0005-0000-0000-00008F870000}"/>
    <cellStyle name="Normal 53 2 7 7 3" xfId="10043" xr:uid="{00000000-0005-0000-0000-000090870000}"/>
    <cellStyle name="Normal 53 2 7 7 3 2" xfId="33612" xr:uid="{00000000-0005-0000-0000-000091870000}"/>
    <cellStyle name="Normal 53 2 7 7 4" xfId="21819" xr:uid="{00000000-0005-0000-0000-000092870000}"/>
    <cellStyle name="Normal 53 2 7 7 5" xfId="27724" xr:uid="{00000000-0005-0000-0000-000093870000}"/>
    <cellStyle name="Normal 53 2 7 8" xfId="4891" xr:uid="{00000000-0005-0000-0000-000094870000}"/>
    <cellStyle name="Normal 53 2 7 8 2" xfId="16667" xr:uid="{00000000-0005-0000-0000-000095870000}"/>
    <cellStyle name="Normal 53 2 7 8 2 2" xfId="40236" xr:uid="{00000000-0005-0000-0000-000096870000}"/>
    <cellStyle name="Normal 53 2 7 8 3" xfId="10779" xr:uid="{00000000-0005-0000-0000-000097870000}"/>
    <cellStyle name="Normal 53 2 7 8 3 2" xfId="34348" xr:uid="{00000000-0005-0000-0000-000098870000}"/>
    <cellStyle name="Normal 53 2 7 8 4" xfId="22555" xr:uid="{00000000-0005-0000-0000-000099870000}"/>
    <cellStyle name="Normal 53 2 7 8 5" xfId="28460" xr:uid="{00000000-0005-0000-0000-00009A870000}"/>
    <cellStyle name="Normal 53 2 7 9" xfId="5627" xr:uid="{00000000-0005-0000-0000-00009B870000}"/>
    <cellStyle name="Normal 53 2 7 9 2" xfId="17403" xr:uid="{00000000-0005-0000-0000-00009C870000}"/>
    <cellStyle name="Normal 53 2 7 9 2 2" xfId="40972" xr:uid="{00000000-0005-0000-0000-00009D870000}"/>
    <cellStyle name="Normal 53 2 7 9 3" xfId="11515" xr:uid="{00000000-0005-0000-0000-00009E870000}"/>
    <cellStyle name="Normal 53 2 7 9 3 2" xfId="35084" xr:uid="{00000000-0005-0000-0000-00009F870000}"/>
    <cellStyle name="Normal 53 2 7 9 4" xfId="23291" xr:uid="{00000000-0005-0000-0000-0000A0870000}"/>
    <cellStyle name="Normal 53 2 7 9 5" xfId="29196" xr:uid="{00000000-0005-0000-0000-0000A1870000}"/>
    <cellStyle name="Normal 53 2 8" xfId="649" xr:uid="{00000000-0005-0000-0000-0000A2870000}"/>
    <cellStyle name="Normal 53 2 8 10" xfId="6563" xr:uid="{00000000-0005-0000-0000-0000A3870000}"/>
    <cellStyle name="Normal 53 2 8 10 2" xfId="30132" xr:uid="{00000000-0005-0000-0000-0000A4870000}"/>
    <cellStyle name="Normal 53 2 8 11" xfId="18339" xr:uid="{00000000-0005-0000-0000-0000A5870000}"/>
    <cellStyle name="Normal 53 2 8 12" xfId="24244" xr:uid="{00000000-0005-0000-0000-0000A6870000}"/>
    <cellStyle name="Normal 53 2 8 13" xfId="41908" xr:uid="{00000000-0005-0000-0000-0000A7870000}"/>
    <cellStyle name="Normal 53 2 8 2" xfId="1410" xr:uid="{00000000-0005-0000-0000-0000A8870000}"/>
    <cellStyle name="Normal 53 2 8 2 2" xfId="13187" xr:uid="{00000000-0005-0000-0000-0000A9870000}"/>
    <cellStyle name="Normal 53 2 8 2 2 2" xfId="36756" xr:uid="{00000000-0005-0000-0000-0000AA870000}"/>
    <cellStyle name="Normal 53 2 8 2 3" xfId="7299" xr:uid="{00000000-0005-0000-0000-0000AB870000}"/>
    <cellStyle name="Normal 53 2 8 2 3 2" xfId="30868" xr:uid="{00000000-0005-0000-0000-0000AC870000}"/>
    <cellStyle name="Normal 53 2 8 2 4" xfId="19075" xr:uid="{00000000-0005-0000-0000-0000AD870000}"/>
    <cellStyle name="Normal 53 2 8 2 5" xfId="24980" xr:uid="{00000000-0005-0000-0000-0000AE870000}"/>
    <cellStyle name="Normal 53 2 8 3" xfId="2147" xr:uid="{00000000-0005-0000-0000-0000AF870000}"/>
    <cellStyle name="Normal 53 2 8 3 2" xfId="13923" xr:uid="{00000000-0005-0000-0000-0000B0870000}"/>
    <cellStyle name="Normal 53 2 8 3 2 2" xfId="37492" xr:uid="{00000000-0005-0000-0000-0000B1870000}"/>
    <cellStyle name="Normal 53 2 8 3 3" xfId="8035" xr:uid="{00000000-0005-0000-0000-0000B2870000}"/>
    <cellStyle name="Normal 53 2 8 3 3 2" xfId="31604" xr:uid="{00000000-0005-0000-0000-0000B3870000}"/>
    <cellStyle name="Normal 53 2 8 3 4" xfId="19811" xr:uid="{00000000-0005-0000-0000-0000B4870000}"/>
    <cellStyle name="Normal 53 2 8 3 5" xfId="25716" xr:uid="{00000000-0005-0000-0000-0000B5870000}"/>
    <cellStyle name="Normal 53 2 8 4" xfId="2883" xr:uid="{00000000-0005-0000-0000-0000B6870000}"/>
    <cellStyle name="Normal 53 2 8 4 2" xfId="14659" xr:uid="{00000000-0005-0000-0000-0000B7870000}"/>
    <cellStyle name="Normal 53 2 8 4 2 2" xfId="38228" xr:uid="{00000000-0005-0000-0000-0000B8870000}"/>
    <cellStyle name="Normal 53 2 8 4 3" xfId="8771" xr:uid="{00000000-0005-0000-0000-0000B9870000}"/>
    <cellStyle name="Normal 53 2 8 4 3 2" xfId="32340" xr:uid="{00000000-0005-0000-0000-0000BA870000}"/>
    <cellStyle name="Normal 53 2 8 4 4" xfId="20547" xr:uid="{00000000-0005-0000-0000-0000BB870000}"/>
    <cellStyle name="Normal 53 2 8 4 5" xfId="26452" xr:uid="{00000000-0005-0000-0000-0000BC870000}"/>
    <cellStyle name="Normal 53 2 8 5" xfId="3619" xr:uid="{00000000-0005-0000-0000-0000BD870000}"/>
    <cellStyle name="Normal 53 2 8 5 2" xfId="15395" xr:uid="{00000000-0005-0000-0000-0000BE870000}"/>
    <cellStyle name="Normal 53 2 8 5 2 2" xfId="38964" xr:uid="{00000000-0005-0000-0000-0000BF870000}"/>
    <cellStyle name="Normal 53 2 8 5 3" xfId="9507" xr:uid="{00000000-0005-0000-0000-0000C0870000}"/>
    <cellStyle name="Normal 53 2 8 5 3 2" xfId="33076" xr:uid="{00000000-0005-0000-0000-0000C1870000}"/>
    <cellStyle name="Normal 53 2 8 5 4" xfId="21283" xr:uid="{00000000-0005-0000-0000-0000C2870000}"/>
    <cellStyle name="Normal 53 2 8 5 5" xfId="27188" xr:uid="{00000000-0005-0000-0000-0000C3870000}"/>
    <cellStyle name="Normal 53 2 8 6" xfId="4355" xr:uid="{00000000-0005-0000-0000-0000C4870000}"/>
    <cellStyle name="Normal 53 2 8 6 2" xfId="16131" xr:uid="{00000000-0005-0000-0000-0000C5870000}"/>
    <cellStyle name="Normal 53 2 8 6 2 2" xfId="39700" xr:uid="{00000000-0005-0000-0000-0000C6870000}"/>
    <cellStyle name="Normal 53 2 8 6 3" xfId="10243" xr:uid="{00000000-0005-0000-0000-0000C7870000}"/>
    <cellStyle name="Normal 53 2 8 6 3 2" xfId="33812" xr:uid="{00000000-0005-0000-0000-0000C8870000}"/>
    <cellStyle name="Normal 53 2 8 6 4" xfId="22019" xr:uid="{00000000-0005-0000-0000-0000C9870000}"/>
    <cellStyle name="Normal 53 2 8 6 5" xfId="27924" xr:uid="{00000000-0005-0000-0000-0000CA870000}"/>
    <cellStyle name="Normal 53 2 8 7" xfId="5091" xr:uid="{00000000-0005-0000-0000-0000CB870000}"/>
    <cellStyle name="Normal 53 2 8 7 2" xfId="16867" xr:uid="{00000000-0005-0000-0000-0000CC870000}"/>
    <cellStyle name="Normal 53 2 8 7 2 2" xfId="40436" xr:uid="{00000000-0005-0000-0000-0000CD870000}"/>
    <cellStyle name="Normal 53 2 8 7 3" xfId="10979" xr:uid="{00000000-0005-0000-0000-0000CE870000}"/>
    <cellStyle name="Normal 53 2 8 7 3 2" xfId="34548" xr:uid="{00000000-0005-0000-0000-0000CF870000}"/>
    <cellStyle name="Normal 53 2 8 7 4" xfId="22755" xr:uid="{00000000-0005-0000-0000-0000D0870000}"/>
    <cellStyle name="Normal 53 2 8 7 5" xfId="28660" xr:uid="{00000000-0005-0000-0000-0000D1870000}"/>
    <cellStyle name="Normal 53 2 8 8" xfId="5827" xr:uid="{00000000-0005-0000-0000-0000D2870000}"/>
    <cellStyle name="Normal 53 2 8 8 2" xfId="17603" xr:uid="{00000000-0005-0000-0000-0000D3870000}"/>
    <cellStyle name="Normal 53 2 8 8 2 2" xfId="41172" xr:uid="{00000000-0005-0000-0000-0000D4870000}"/>
    <cellStyle name="Normal 53 2 8 8 3" xfId="11715" xr:uid="{00000000-0005-0000-0000-0000D5870000}"/>
    <cellStyle name="Normal 53 2 8 8 3 2" xfId="35284" xr:uid="{00000000-0005-0000-0000-0000D6870000}"/>
    <cellStyle name="Normal 53 2 8 8 4" xfId="23491" xr:uid="{00000000-0005-0000-0000-0000D7870000}"/>
    <cellStyle name="Normal 53 2 8 8 5" xfId="29396" xr:uid="{00000000-0005-0000-0000-0000D8870000}"/>
    <cellStyle name="Normal 53 2 8 9" xfId="12451" xr:uid="{00000000-0005-0000-0000-0000D9870000}"/>
    <cellStyle name="Normal 53 2 8 9 2" xfId="36020" xr:uid="{00000000-0005-0000-0000-0000DA870000}"/>
    <cellStyle name="Normal 53 2 9" xfId="598" xr:uid="{00000000-0005-0000-0000-0000DB870000}"/>
    <cellStyle name="Normal 53 2 9 10" xfId="6512" xr:uid="{00000000-0005-0000-0000-0000DC870000}"/>
    <cellStyle name="Normal 53 2 9 10 2" xfId="30081" xr:uid="{00000000-0005-0000-0000-0000DD870000}"/>
    <cellStyle name="Normal 53 2 9 11" xfId="18288" xr:uid="{00000000-0005-0000-0000-0000DE870000}"/>
    <cellStyle name="Normal 53 2 9 12" xfId="24193" xr:uid="{00000000-0005-0000-0000-0000DF870000}"/>
    <cellStyle name="Normal 53 2 9 13" xfId="41857" xr:uid="{00000000-0005-0000-0000-0000E0870000}"/>
    <cellStyle name="Normal 53 2 9 2" xfId="1359" xr:uid="{00000000-0005-0000-0000-0000E1870000}"/>
    <cellStyle name="Normal 53 2 9 2 2" xfId="13136" xr:uid="{00000000-0005-0000-0000-0000E2870000}"/>
    <cellStyle name="Normal 53 2 9 2 2 2" xfId="36705" xr:uid="{00000000-0005-0000-0000-0000E3870000}"/>
    <cellStyle name="Normal 53 2 9 2 3" xfId="7248" xr:uid="{00000000-0005-0000-0000-0000E4870000}"/>
    <cellStyle name="Normal 53 2 9 2 3 2" xfId="30817" xr:uid="{00000000-0005-0000-0000-0000E5870000}"/>
    <cellStyle name="Normal 53 2 9 2 4" xfId="19024" xr:uid="{00000000-0005-0000-0000-0000E6870000}"/>
    <cellStyle name="Normal 53 2 9 2 5" xfId="24929" xr:uid="{00000000-0005-0000-0000-0000E7870000}"/>
    <cellStyle name="Normal 53 2 9 3" xfId="2096" xr:uid="{00000000-0005-0000-0000-0000E8870000}"/>
    <cellStyle name="Normal 53 2 9 3 2" xfId="13872" xr:uid="{00000000-0005-0000-0000-0000E9870000}"/>
    <cellStyle name="Normal 53 2 9 3 2 2" xfId="37441" xr:uid="{00000000-0005-0000-0000-0000EA870000}"/>
    <cellStyle name="Normal 53 2 9 3 3" xfId="7984" xr:uid="{00000000-0005-0000-0000-0000EB870000}"/>
    <cellStyle name="Normal 53 2 9 3 3 2" xfId="31553" xr:uid="{00000000-0005-0000-0000-0000EC870000}"/>
    <cellStyle name="Normal 53 2 9 3 4" xfId="19760" xr:uid="{00000000-0005-0000-0000-0000ED870000}"/>
    <cellStyle name="Normal 53 2 9 3 5" xfId="25665" xr:uid="{00000000-0005-0000-0000-0000EE870000}"/>
    <cellStyle name="Normal 53 2 9 4" xfId="2832" xr:uid="{00000000-0005-0000-0000-0000EF870000}"/>
    <cellStyle name="Normal 53 2 9 4 2" xfId="14608" xr:uid="{00000000-0005-0000-0000-0000F0870000}"/>
    <cellStyle name="Normal 53 2 9 4 2 2" xfId="38177" xr:uid="{00000000-0005-0000-0000-0000F1870000}"/>
    <cellStyle name="Normal 53 2 9 4 3" xfId="8720" xr:uid="{00000000-0005-0000-0000-0000F2870000}"/>
    <cellStyle name="Normal 53 2 9 4 3 2" xfId="32289" xr:uid="{00000000-0005-0000-0000-0000F3870000}"/>
    <cellStyle name="Normal 53 2 9 4 4" xfId="20496" xr:uid="{00000000-0005-0000-0000-0000F4870000}"/>
    <cellStyle name="Normal 53 2 9 4 5" xfId="26401" xr:uid="{00000000-0005-0000-0000-0000F5870000}"/>
    <cellStyle name="Normal 53 2 9 5" xfId="3568" xr:uid="{00000000-0005-0000-0000-0000F6870000}"/>
    <cellStyle name="Normal 53 2 9 5 2" xfId="15344" xr:uid="{00000000-0005-0000-0000-0000F7870000}"/>
    <cellStyle name="Normal 53 2 9 5 2 2" xfId="38913" xr:uid="{00000000-0005-0000-0000-0000F8870000}"/>
    <cellStyle name="Normal 53 2 9 5 3" xfId="9456" xr:uid="{00000000-0005-0000-0000-0000F9870000}"/>
    <cellStyle name="Normal 53 2 9 5 3 2" xfId="33025" xr:uid="{00000000-0005-0000-0000-0000FA870000}"/>
    <cellStyle name="Normal 53 2 9 5 4" xfId="21232" xr:uid="{00000000-0005-0000-0000-0000FB870000}"/>
    <cellStyle name="Normal 53 2 9 5 5" xfId="27137" xr:uid="{00000000-0005-0000-0000-0000FC870000}"/>
    <cellStyle name="Normal 53 2 9 6" xfId="4304" xr:uid="{00000000-0005-0000-0000-0000FD870000}"/>
    <cellStyle name="Normal 53 2 9 6 2" xfId="16080" xr:uid="{00000000-0005-0000-0000-0000FE870000}"/>
    <cellStyle name="Normal 53 2 9 6 2 2" xfId="39649" xr:uid="{00000000-0005-0000-0000-0000FF870000}"/>
    <cellStyle name="Normal 53 2 9 6 3" xfId="10192" xr:uid="{00000000-0005-0000-0000-000000880000}"/>
    <cellStyle name="Normal 53 2 9 6 3 2" xfId="33761" xr:uid="{00000000-0005-0000-0000-000001880000}"/>
    <cellStyle name="Normal 53 2 9 6 4" xfId="21968" xr:uid="{00000000-0005-0000-0000-000002880000}"/>
    <cellStyle name="Normal 53 2 9 6 5" xfId="27873" xr:uid="{00000000-0005-0000-0000-000003880000}"/>
    <cellStyle name="Normal 53 2 9 7" xfId="5040" xr:uid="{00000000-0005-0000-0000-000004880000}"/>
    <cellStyle name="Normal 53 2 9 7 2" xfId="16816" xr:uid="{00000000-0005-0000-0000-000005880000}"/>
    <cellStyle name="Normal 53 2 9 7 2 2" xfId="40385" xr:uid="{00000000-0005-0000-0000-000006880000}"/>
    <cellStyle name="Normal 53 2 9 7 3" xfId="10928" xr:uid="{00000000-0005-0000-0000-000007880000}"/>
    <cellStyle name="Normal 53 2 9 7 3 2" xfId="34497" xr:uid="{00000000-0005-0000-0000-000008880000}"/>
    <cellStyle name="Normal 53 2 9 7 4" xfId="22704" xr:uid="{00000000-0005-0000-0000-000009880000}"/>
    <cellStyle name="Normal 53 2 9 7 5" xfId="28609" xr:uid="{00000000-0005-0000-0000-00000A880000}"/>
    <cellStyle name="Normal 53 2 9 8" xfId="5776" xr:uid="{00000000-0005-0000-0000-00000B880000}"/>
    <cellStyle name="Normal 53 2 9 8 2" xfId="17552" xr:uid="{00000000-0005-0000-0000-00000C880000}"/>
    <cellStyle name="Normal 53 2 9 8 2 2" xfId="41121" xr:uid="{00000000-0005-0000-0000-00000D880000}"/>
    <cellStyle name="Normal 53 2 9 8 3" xfId="11664" xr:uid="{00000000-0005-0000-0000-00000E880000}"/>
    <cellStyle name="Normal 53 2 9 8 3 2" xfId="35233" xr:uid="{00000000-0005-0000-0000-00000F880000}"/>
    <cellStyle name="Normal 53 2 9 8 4" xfId="23440" xr:uid="{00000000-0005-0000-0000-000010880000}"/>
    <cellStyle name="Normal 53 2 9 8 5" xfId="29345" xr:uid="{00000000-0005-0000-0000-000011880000}"/>
    <cellStyle name="Normal 53 2 9 9" xfId="12400" xr:uid="{00000000-0005-0000-0000-000012880000}"/>
    <cellStyle name="Normal 53 2 9 9 2" xfId="35969" xr:uid="{00000000-0005-0000-0000-000013880000}"/>
    <cellStyle name="Normal 54 2" xfId="103" xr:uid="{00000000-0005-0000-0000-000014880000}"/>
    <cellStyle name="Normal 54 2 10" xfId="967" xr:uid="{00000000-0005-0000-0000-000015880000}"/>
    <cellStyle name="Normal 54 2 10 2" xfId="12746" xr:uid="{00000000-0005-0000-0000-000016880000}"/>
    <cellStyle name="Normal 54 2 10 2 2" xfId="36315" xr:uid="{00000000-0005-0000-0000-000017880000}"/>
    <cellStyle name="Normal 54 2 10 3" xfId="6858" xr:uid="{00000000-0005-0000-0000-000018880000}"/>
    <cellStyle name="Normal 54 2 10 3 2" xfId="30427" xr:uid="{00000000-0005-0000-0000-000019880000}"/>
    <cellStyle name="Normal 54 2 10 4" xfId="18634" xr:uid="{00000000-0005-0000-0000-00001A880000}"/>
    <cellStyle name="Normal 54 2 10 5" xfId="24539" xr:uid="{00000000-0005-0000-0000-00001B880000}"/>
    <cellStyle name="Normal 54 2 11" xfId="1706" xr:uid="{00000000-0005-0000-0000-00001C880000}"/>
    <cellStyle name="Normal 54 2 11 2" xfId="13482" xr:uid="{00000000-0005-0000-0000-00001D880000}"/>
    <cellStyle name="Normal 54 2 11 2 2" xfId="37051" xr:uid="{00000000-0005-0000-0000-00001E880000}"/>
    <cellStyle name="Normal 54 2 11 3" xfId="7594" xr:uid="{00000000-0005-0000-0000-00001F880000}"/>
    <cellStyle name="Normal 54 2 11 3 2" xfId="31163" xr:uid="{00000000-0005-0000-0000-000020880000}"/>
    <cellStyle name="Normal 54 2 11 4" xfId="19370" xr:uid="{00000000-0005-0000-0000-000021880000}"/>
    <cellStyle name="Normal 54 2 11 5" xfId="25275" xr:uid="{00000000-0005-0000-0000-000022880000}"/>
    <cellStyle name="Normal 54 2 12" xfId="2442" xr:uid="{00000000-0005-0000-0000-000023880000}"/>
    <cellStyle name="Normal 54 2 12 2" xfId="14218" xr:uid="{00000000-0005-0000-0000-000024880000}"/>
    <cellStyle name="Normal 54 2 12 2 2" xfId="37787" xr:uid="{00000000-0005-0000-0000-000025880000}"/>
    <cellStyle name="Normal 54 2 12 3" xfId="8330" xr:uid="{00000000-0005-0000-0000-000026880000}"/>
    <cellStyle name="Normal 54 2 12 3 2" xfId="31899" xr:uid="{00000000-0005-0000-0000-000027880000}"/>
    <cellStyle name="Normal 54 2 12 4" xfId="20106" xr:uid="{00000000-0005-0000-0000-000028880000}"/>
    <cellStyle name="Normal 54 2 12 5" xfId="26011" xr:uid="{00000000-0005-0000-0000-000029880000}"/>
    <cellStyle name="Normal 54 2 13" xfId="3178" xr:uid="{00000000-0005-0000-0000-00002A880000}"/>
    <cellStyle name="Normal 54 2 13 2" xfId="14954" xr:uid="{00000000-0005-0000-0000-00002B880000}"/>
    <cellStyle name="Normal 54 2 13 2 2" xfId="38523" xr:uid="{00000000-0005-0000-0000-00002C880000}"/>
    <cellStyle name="Normal 54 2 13 3" xfId="9066" xr:uid="{00000000-0005-0000-0000-00002D880000}"/>
    <cellStyle name="Normal 54 2 13 3 2" xfId="32635" xr:uid="{00000000-0005-0000-0000-00002E880000}"/>
    <cellStyle name="Normal 54 2 13 4" xfId="20842" xr:uid="{00000000-0005-0000-0000-00002F880000}"/>
    <cellStyle name="Normal 54 2 13 5" xfId="26747" xr:uid="{00000000-0005-0000-0000-000030880000}"/>
    <cellStyle name="Normal 54 2 14" xfId="3914" xr:uid="{00000000-0005-0000-0000-000031880000}"/>
    <cellStyle name="Normal 54 2 14 2" xfId="15690" xr:uid="{00000000-0005-0000-0000-000032880000}"/>
    <cellStyle name="Normal 54 2 14 2 2" xfId="39259" xr:uid="{00000000-0005-0000-0000-000033880000}"/>
    <cellStyle name="Normal 54 2 14 3" xfId="9802" xr:uid="{00000000-0005-0000-0000-000034880000}"/>
    <cellStyle name="Normal 54 2 14 3 2" xfId="33371" xr:uid="{00000000-0005-0000-0000-000035880000}"/>
    <cellStyle name="Normal 54 2 14 4" xfId="21578" xr:uid="{00000000-0005-0000-0000-000036880000}"/>
    <cellStyle name="Normal 54 2 14 5" xfId="27483" xr:uid="{00000000-0005-0000-0000-000037880000}"/>
    <cellStyle name="Normal 54 2 15" xfId="4650" xr:uid="{00000000-0005-0000-0000-000038880000}"/>
    <cellStyle name="Normal 54 2 15 2" xfId="16426" xr:uid="{00000000-0005-0000-0000-000039880000}"/>
    <cellStyle name="Normal 54 2 15 2 2" xfId="39995" xr:uid="{00000000-0005-0000-0000-00003A880000}"/>
    <cellStyle name="Normal 54 2 15 3" xfId="10538" xr:uid="{00000000-0005-0000-0000-00003B880000}"/>
    <cellStyle name="Normal 54 2 15 3 2" xfId="34107" xr:uid="{00000000-0005-0000-0000-00003C880000}"/>
    <cellStyle name="Normal 54 2 15 4" xfId="22314" xr:uid="{00000000-0005-0000-0000-00003D880000}"/>
    <cellStyle name="Normal 54 2 15 5" xfId="28219" xr:uid="{00000000-0005-0000-0000-00003E880000}"/>
    <cellStyle name="Normal 54 2 16" xfId="5386" xr:uid="{00000000-0005-0000-0000-00003F880000}"/>
    <cellStyle name="Normal 54 2 16 2" xfId="17162" xr:uid="{00000000-0005-0000-0000-000040880000}"/>
    <cellStyle name="Normal 54 2 16 2 2" xfId="40731" xr:uid="{00000000-0005-0000-0000-000041880000}"/>
    <cellStyle name="Normal 54 2 16 3" xfId="11274" xr:uid="{00000000-0005-0000-0000-000042880000}"/>
    <cellStyle name="Normal 54 2 16 3 2" xfId="34843" xr:uid="{00000000-0005-0000-0000-000043880000}"/>
    <cellStyle name="Normal 54 2 16 4" xfId="23050" xr:uid="{00000000-0005-0000-0000-000044880000}"/>
    <cellStyle name="Normal 54 2 16 5" xfId="28955" xr:uid="{00000000-0005-0000-0000-000045880000}"/>
    <cellStyle name="Normal 54 2 17" xfId="12010" xr:uid="{00000000-0005-0000-0000-000046880000}"/>
    <cellStyle name="Normal 54 2 17 2" xfId="35579" xr:uid="{00000000-0005-0000-0000-000047880000}"/>
    <cellStyle name="Normal 54 2 18" xfId="6122" xr:uid="{00000000-0005-0000-0000-000048880000}"/>
    <cellStyle name="Normal 54 2 18 2" xfId="29691" xr:uid="{00000000-0005-0000-0000-000049880000}"/>
    <cellStyle name="Normal 54 2 19" xfId="17898" xr:uid="{00000000-0005-0000-0000-00004A880000}"/>
    <cellStyle name="Normal 54 2 2" xfId="118" xr:uid="{00000000-0005-0000-0000-00004B880000}"/>
    <cellStyle name="Normal 54 2 2 10" xfId="1712" xr:uid="{00000000-0005-0000-0000-00004C880000}"/>
    <cellStyle name="Normal 54 2 2 10 2" xfId="13488" xr:uid="{00000000-0005-0000-0000-00004D880000}"/>
    <cellStyle name="Normal 54 2 2 10 2 2" xfId="37057" xr:uid="{00000000-0005-0000-0000-00004E880000}"/>
    <cellStyle name="Normal 54 2 2 10 3" xfId="7600" xr:uid="{00000000-0005-0000-0000-00004F880000}"/>
    <cellStyle name="Normal 54 2 2 10 3 2" xfId="31169" xr:uid="{00000000-0005-0000-0000-000050880000}"/>
    <cellStyle name="Normal 54 2 2 10 4" xfId="19376" xr:uid="{00000000-0005-0000-0000-000051880000}"/>
    <cellStyle name="Normal 54 2 2 10 5" xfId="25281" xr:uid="{00000000-0005-0000-0000-000052880000}"/>
    <cellStyle name="Normal 54 2 2 11" xfId="2448" xr:uid="{00000000-0005-0000-0000-000053880000}"/>
    <cellStyle name="Normal 54 2 2 11 2" xfId="14224" xr:uid="{00000000-0005-0000-0000-000054880000}"/>
    <cellStyle name="Normal 54 2 2 11 2 2" xfId="37793" xr:uid="{00000000-0005-0000-0000-000055880000}"/>
    <cellStyle name="Normal 54 2 2 11 3" xfId="8336" xr:uid="{00000000-0005-0000-0000-000056880000}"/>
    <cellStyle name="Normal 54 2 2 11 3 2" xfId="31905" xr:uid="{00000000-0005-0000-0000-000057880000}"/>
    <cellStyle name="Normal 54 2 2 11 4" xfId="20112" xr:uid="{00000000-0005-0000-0000-000058880000}"/>
    <cellStyle name="Normal 54 2 2 11 5" xfId="26017" xr:uid="{00000000-0005-0000-0000-000059880000}"/>
    <cellStyle name="Normal 54 2 2 12" xfId="3184" xr:uid="{00000000-0005-0000-0000-00005A880000}"/>
    <cellStyle name="Normal 54 2 2 12 2" xfId="14960" xr:uid="{00000000-0005-0000-0000-00005B880000}"/>
    <cellStyle name="Normal 54 2 2 12 2 2" xfId="38529" xr:uid="{00000000-0005-0000-0000-00005C880000}"/>
    <cellStyle name="Normal 54 2 2 12 3" xfId="9072" xr:uid="{00000000-0005-0000-0000-00005D880000}"/>
    <cellStyle name="Normal 54 2 2 12 3 2" xfId="32641" xr:uid="{00000000-0005-0000-0000-00005E880000}"/>
    <cellStyle name="Normal 54 2 2 12 4" xfId="20848" xr:uid="{00000000-0005-0000-0000-00005F880000}"/>
    <cellStyle name="Normal 54 2 2 12 5" xfId="26753" xr:uid="{00000000-0005-0000-0000-000060880000}"/>
    <cellStyle name="Normal 54 2 2 13" xfId="3920" xr:uid="{00000000-0005-0000-0000-000061880000}"/>
    <cellStyle name="Normal 54 2 2 13 2" xfId="15696" xr:uid="{00000000-0005-0000-0000-000062880000}"/>
    <cellStyle name="Normal 54 2 2 13 2 2" xfId="39265" xr:uid="{00000000-0005-0000-0000-000063880000}"/>
    <cellStyle name="Normal 54 2 2 13 3" xfId="9808" xr:uid="{00000000-0005-0000-0000-000064880000}"/>
    <cellStyle name="Normal 54 2 2 13 3 2" xfId="33377" xr:uid="{00000000-0005-0000-0000-000065880000}"/>
    <cellStyle name="Normal 54 2 2 13 4" xfId="21584" xr:uid="{00000000-0005-0000-0000-000066880000}"/>
    <cellStyle name="Normal 54 2 2 13 5" xfId="27489" xr:uid="{00000000-0005-0000-0000-000067880000}"/>
    <cellStyle name="Normal 54 2 2 14" xfId="4656" xr:uid="{00000000-0005-0000-0000-000068880000}"/>
    <cellStyle name="Normal 54 2 2 14 2" xfId="16432" xr:uid="{00000000-0005-0000-0000-000069880000}"/>
    <cellStyle name="Normal 54 2 2 14 2 2" xfId="40001" xr:uid="{00000000-0005-0000-0000-00006A880000}"/>
    <cellStyle name="Normal 54 2 2 14 3" xfId="10544" xr:uid="{00000000-0005-0000-0000-00006B880000}"/>
    <cellStyle name="Normal 54 2 2 14 3 2" xfId="34113" xr:uid="{00000000-0005-0000-0000-00006C880000}"/>
    <cellStyle name="Normal 54 2 2 14 4" xfId="22320" xr:uid="{00000000-0005-0000-0000-00006D880000}"/>
    <cellStyle name="Normal 54 2 2 14 5" xfId="28225" xr:uid="{00000000-0005-0000-0000-00006E880000}"/>
    <cellStyle name="Normal 54 2 2 15" xfId="5392" xr:uid="{00000000-0005-0000-0000-00006F880000}"/>
    <cellStyle name="Normal 54 2 2 15 2" xfId="17168" xr:uid="{00000000-0005-0000-0000-000070880000}"/>
    <cellStyle name="Normal 54 2 2 15 2 2" xfId="40737" xr:uid="{00000000-0005-0000-0000-000071880000}"/>
    <cellStyle name="Normal 54 2 2 15 3" xfId="11280" xr:uid="{00000000-0005-0000-0000-000072880000}"/>
    <cellStyle name="Normal 54 2 2 15 3 2" xfId="34849" xr:uid="{00000000-0005-0000-0000-000073880000}"/>
    <cellStyle name="Normal 54 2 2 15 4" xfId="23056" xr:uid="{00000000-0005-0000-0000-000074880000}"/>
    <cellStyle name="Normal 54 2 2 15 5" xfId="28961" xr:uid="{00000000-0005-0000-0000-000075880000}"/>
    <cellStyle name="Normal 54 2 2 16" xfId="12016" xr:uid="{00000000-0005-0000-0000-000076880000}"/>
    <cellStyle name="Normal 54 2 2 16 2" xfId="35585" xr:uid="{00000000-0005-0000-0000-000077880000}"/>
    <cellStyle name="Normal 54 2 2 17" xfId="6128" xr:uid="{00000000-0005-0000-0000-000078880000}"/>
    <cellStyle name="Normal 54 2 2 17 2" xfId="29697" xr:uid="{00000000-0005-0000-0000-000079880000}"/>
    <cellStyle name="Normal 54 2 2 18" xfId="17904" xr:uid="{00000000-0005-0000-0000-00007A880000}"/>
    <cellStyle name="Normal 54 2 2 19" xfId="23809" xr:uid="{00000000-0005-0000-0000-00007B880000}"/>
    <cellStyle name="Normal 54 2 2 2" xfId="212" xr:uid="{00000000-0005-0000-0000-00007C880000}"/>
    <cellStyle name="Normal 54 2 2 2 10" xfId="2460" xr:uid="{00000000-0005-0000-0000-00007D880000}"/>
    <cellStyle name="Normal 54 2 2 2 10 2" xfId="14236" xr:uid="{00000000-0005-0000-0000-00007E880000}"/>
    <cellStyle name="Normal 54 2 2 2 10 2 2" xfId="37805" xr:uid="{00000000-0005-0000-0000-00007F880000}"/>
    <cellStyle name="Normal 54 2 2 2 10 3" xfId="8348" xr:uid="{00000000-0005-0000-0000-000080880000}"/>
    <cellStyle name="Normal 54 2 2 2 10 3 2" xfId="31917" xr:uid="{00000000-0005-0000-0000-000081880000}"/>
    <cellStyle name="Normal 54 2 2 2 10 4" xfId="20124" xr:uid="{00000000-0005-0000-0000-000082880000}"/>
    <cellStyle name="Normal 54 2 2 2 10 5" xfId="26029" xr:uid="{00000000-0005-0000-0000-000083880000}"/>
    <cellStyle name="Normal 54 2 2 2 11" xfId="3196" xr:uid="{00000000-0005-0000-0000-000084880000}"/>
    <cellStyle name="Normal 54 2 2 2 11 2" xfId="14972" xr:uid="{00000000-0005-0000-0000-000085880000}"/>
    <cellStyle name="Normal 54 2 2 2 11 2 2" xfId="38541" xr:uid="{00000000-0005-0000-0000-000086880000}"/>
    <cellStyle name="Normal 54 2 2 2 11 3" xfId="9084" xr:uid="{00000000-0005-0000-0000-000087880000}"/>
    <cellStyle name="Normal 54 2 2 2 11 3 2" xfId="32653" xr:uid="{00000000-0005-0000-0000-000088880000}"/>
    <cellStyle name="Normal 54 2 2 2 11 4" xfId="20860" xr:uid="{00000000-0005-0000-0000-000089880000}"/>
    <cellStyle name="Normal 54 2 2 2 11 5" xfId="26765" xr:uid="{00000000-0005-0000-0000-00008A880000}"/>
    <cellStyle name="Normal 54 2 2 2 12" xfId="3932" xr:uid="{00000000-0005-0000-0000-00008B880000}"/>
    <cellStyle name="Normal 54 2 2 2 12 2" xfId="15708" xr:uid="{00000000-0005-0000-0000-00008C880000}"/>
    <cellStyle name="Normal 54 2 2 2 12 2 2" xfId="39277" xr:uid="{00000000-0005-0000-0000-00008D880000}"/>
    <cellStyle name="Normal 54 2 2 2 12 3" xfId="9820" xr:uid="{00000000-0005-0000-0000-00008E880000}"/>
    <cellStyle name="Normal 54 2 2 2 12 3 2" xfId="33389" xr:uid="{00000000-0005-0000-0000-00008F880000}"/>
    <cellStyle name="Normal 54 2 2 2 12 4" xfId="21596" xr:uid="{00000000-0005-0000-0000-000090880000}"/>
    <cellStyle name="Normal 54 2 2 2 12 5" xfId="27501" xr:uid="{00000000-0005-0000-0000-000091880000}"/>
    <cellStyle name="Normal 54 2 2 2 13" xfId="4668" xr:uid="{00000000-0005-0000-0000-000092880000}"/>
    <cellStyle name="Normal 54 2 2 2 13 2" xfId="16444" xr:uid="{00000000-0005-0000-0000-000093880000}"/>
    <cellStyle name="Normal 54 2 2 2 13 2 2" xfId="40013" xr:uid="{00000000-0005-0000-0000-000094880000}"/>
    <cellStyle name="Normal 54 2 2 2 13 3" xfId="10556" xr:uid="{00000000-0005-0000-0000-000095880000}"/>
    <cellStyle name="Normal 54 2 2 2 13 3 2" xfId="34125" xr:uid="{00000000-0005-0000-0000-000096880000}"/>
    <cellStyle name="Normal 54 2 2 2 13 4" xfId="22332" xr:uid="{00000000-0005-0000-0000-000097880000}"/>
    <cellStyle name="Normal 54 2 2 2 13 5" xfId="28237" xr:uid="{00000000-0005-0000-0000-000098880000}"/>
    <cellStyle name="Normal 54 2 2 2 14" xfId="5404" xr:uid="{00000000-0005-0000-0000-000099880000}"/>
    <cellStyle name="Normal 54 2 2 2 14 2" xfId="17180" xr:uid="{00000000-0005-0000-0000-00009A880000}"/>
    <cellStyle name="Normal 54 2 2 2 14 2 2" xfId="40749" xr:uid="{00000000-0005-0000-0000-00009B880000}"/>
    <cellStyle name="Normal 54 2 2 2 14 3" xfId="11292" xr:uid="{00000000-0005-0000-0000-00009C880000}"/>
    <cellStyle name="Normal 54 2 2 2 14 3 2" xfId="34861" xr:uid="{00000000-0005-0000-0000-00009D880000}"/>
    <cellStyle name="Normal 54 2 2 2 14 4" xfId="23068" xr:uid="{00000000-0005-0000-0000-00009E880000}"/>
    <cellStyle name="Normal 54 2 2 2 14 5" xfId="28973" xr:uid="{00000000-0005-0000-0000-00009F880000}"/>
    <cellStyle name="Normal 54 2 2 2 15" xfId="12028" xr:uid="{00000000-0005-0000-0000-0000A0880000}"/>
    <cellStyle name="Normal 54 2 2 2 15 2" xfId="35597" xr:uid="{00000000-0005-0000-0000-0000A1880000}"/>
    <cellStyle name="Normal 54 2 2 2 16" xfId="6140" xr:uid="{00000000-0005-0000-0000-0000A2880000}"/>
    <cellStyle name="Normal 54 2 2 2 16 2" xfId="29709" xr:uid="{00000000-0005-0000-0000-0000A3880000}"/>
    <cellStyle name="Normal 54 2 2 2 17" xfId="17916" xr:uid="{00000000-0005-0000-0000-0000A4880000}"/>
    <cellStyle name="Normal 54 2 2 2 18" xfId="23821" xr:uid="{00000000-0005-0000-0000-0000A5880000}"/>
    <cellStyle name="Normal 54 2 2 2 19" xfId="41485" xr:uid="{00000000-0005-0000-0000-0000A6880000}"/>
    <cellStyle name="Normal 54 2 2 2 2" xfId="236" xr:uid="{00000000-0005-0000-0000-0000A7880000}"/>
    <cellStyle name="Normal 54 2 2 2 2 10" xfId="3220" xr:uid="{00000000-0005-0000-0000-0000A8880000}"/>
    <cellStyle name="Normal 54 2 2 2 2 10 2" xfId="14996" xr:uid="{00000000-0005-0000-0000-0000A9880000}"/>
    <cellStyle name="Normal 54 2 2 2 2 10 2 2" xfId="38565" xr:uid="{00000000-0005-0000-0000-0000AA880000}"/>
    <cellStyle name="Normal 54 2 2 2 2 10 3" xfId="9108" xr:uid="{00000000-0005-0000-0000-0000AB880000}"/>
    <cellStyle name="Normal 54 2 2 2 2 10 3 2" xfId="32677" xr:uid="{00000000-0005-0000-0000-0000AC880000}"/>
    <cellStyle name="Normal 54 2 2 2 2 10 4" xfId="20884" xr:uid="{00000000-0005-0000-0000-0000AD880000}"/>
    <cellStyle name="Normal 54 2 2 2 2 10 5" xfId="26789" xr:uid="{00000000-0005-0000-0000-0000AE880000}"/>
    <cellStyle name="Normal 54 2 2 2 2 11" xfId="3956" xr:uid="{00000000-0005-0000-0000-0000AF880000}"/>
    <cellStyle name="Normal 54 2 2 2 2 11 2" xfId="15732" xr:uid="{00000000-0005-0000-0000-0000B0880000}"/>
    <cellStyle name="Normal 54 2 2 2 2 11 2 2" xfId="39301" xr:uid="{00000000-0005-0000-0000-0000B1880000}"/>
    <cellStyle name="Normal 54 2 2 2 2 11 3" xfId="9844" xr:uid="{00000000-0005-0000-0000-0000B2880000}"/>
    <cellStyle name="Normal 54 2 2 2 2 11 3 2" xfId="33413" xr:uid="{00000000-0005-0000-0000-0000B3880000}"/>
    <cellStyle name="Normal 54 2 2 2 2 11 4" xfId="21620" xr:uid="{00000000-0005-0000-0000-0000B4880000}"/>
    <cellStyle name="Normal 54 2 2 2 2 11 5" xfId="27525" xr:uid="{00000000-0005-0000-0000-0000B5880000}"/>
    <cellStyle name="Normal 54 2 2 2 2 12" xfId="4692" xr:uid="{00000000-0005-0000-0000-0000B6880000}"/>
    <cellStyle name="Normal 54 2 2 2 2 12 2" xfId="16468" xr:uid="{00000000-0005-0000-0000-0000B7880000}"/>
    <cellStyle name="Normal 54 2 2 2 2 12 2 2" xfId="40037" xr:uid="{00000000-0005-0000-0000-0000B8880000}"/>
    <cellStyle name="Normal 54 2 2 2 2 12 3" xfId="10580" xr:uid="{00000000-0005-0000-0000-0000B9880000}"/>
    <cellStyle name="Normal 54 2 2 2 2 12 3 2" xfId="34149" xr:uid="{00000000-0005-0000-0000-0000BA880000}"/>
    <cellStyle name="Normal 54 2 2 2 2 12 4" xfId="22356" xr:uid="{00000000-0005-0000-0000-0000BB880000}"/>
    <cellStyle name="Normal 54 2 2 2 2 12 5" xfId="28261" xr:uid="{00000000-0005-0000-0000-0000BC880000}"/>
    <cellStyle name="Normal 54 2 2 2 2 13" xfId="5428" xr:uid="{00000000-0005-0000-0000-0000BD880000}"/>
    <cellStyle name="Normal 54 2 2 2 2 13 2" xfId="17204" xr:uid="{00000000-0005-0000-0000-0000BE880000}"/>
    <cellStyle name="Normal 54 2 2 2 2 13 2 2" xfId="40773" xr:uid="{00000000-0005-0000-0000-0000BF880000}"/>
    <cellStyle name="Normal 54 2 2 2 2 13 3" xfId="11316" xr:uid="{00000000-0005-0000-0000-0000C0880000}"/>
    <cellStyle name="Normal 54 2 2 2 2 13 3 2" xfId="34885" xr:uid="{00000000-0005-0000-0000-0000C1880000}"/>
    <cellStyle name="Normal 54 2 2 2 2 13 4" xfId="23092" xr:uid="{00000000-0005-0000-0000-0000C2880000}"/>
    <cellStyle name="Normal 54 2 2 2 2 13 5" xfId="28997" xr:uid="{00000000-0005-0000-0000-0000C3880000}"/>
    <cellStyle name="Normal 54 2 2 2 2 14" xfId="12052" xr:uid="{00000000-0005-0000-0000-0000C4880000}"/>
    <cellStyle name="Normal 54 2 2 2 2 14 2" xfId="35621" xr:uid="{00000000-0005-0000-0000-0000C5880000}"/>
    <cellStyle name="Normal 54 2 2 2 2 15" xfId="6164" xr:uid="{00000000-0005-0000-0000-0000C6880000}"/>
    <cellStyle name="Normal 54 2 2 2 2 15 2" xfId="29733" xr:uid="{00000000-0005-0000-0000-0000C7880000}"/>
    <cellStyle name="Normal 54 2 2 2 2 16" xfId="17940" xr:uid="{00000000-0005-0000-0000-0000C8880000}"/>
    <cellStyle name="Normal 54 2 2 2 2 17" xfId="23845" xr:uid="{00000000-0005-0000-0000-0000C9880000}"/>
    <cellStyle name="Normal 54 2 2 2 2 18" xfId="41509" xr:uid="{00000000-0005-0000-0000-0000CA880000}"/>
    <cellStyle name="Normal 54 2 2 2 2 2" xfId="332" xr:uid="{00000000-0005-0000-0000-0000CB880000}"/>
    <cellStyle name="Normal 54 2 2 2 2 2 10" xfId="4788" xr:uid="{00000000-0005-0000-0000-0000CC880000}"/>
    <cellStyle name="Normal 54 2 2 2 2 2 10 2" xfId="16564" xr:uid="{00000000-0005-0000-0000-0000CD880000}"/>
    <cellStyle name="Normal 54 2 2 2 2 2 10 2 2" xfId="40133" xr:uid="{00000000-0005-0000-0000-0000CE880000}"/>
    <cellStyle name="Normal 54 2 2 2 2 2 10 3" xfId="10676" xr:uid="{00000000-0005-0000-0000-0000CF880000}"/>
    <cellStyle name="Normal 54 2 2 2 2 2 10 3 2" xfId="34245" xr:uid="{00000000-0005-0000-0000-0000D0880000}"/>
    <cellStyle name="Normal 54 2 2 2 2 2 10 4" xfId="22452" xr:uid="{00000000-0005-0000-0000-0000D1880000}"/>
    <cellStyle name="Normal 54 2 2 2 2 2 10 5" xfId="28357" xr:uid="{00000000-0005-0000-0000-0000D2880000}"/>
    <cellStyle name="Normal 54 2 2 2 2 2 11" xfId="5524" xr:uid="{00000000-0005-0000-0000-0000D3880000}"/>
    <cellStyle name="Normal 54 2 2 2 2 2 11 2" xfId="17300" xr:uid="{00000000-0005-0000-0000-0000D4880000}"/>
    <cellStyle name="Normal 54 2 2 2 2 2 11 2 2" xfId="40869" xr:uid="{00000000-0005-0000-0000-0000D5880000}"/>
    <cellStyle name="Normal 54 2 2 2 2 2 11 3" xfId="11412" xr:uid="{00000000-0005-0000-0000-0000D6880000}"/>
    <cellStyle name="Normal 54 2 2 2 2 2 11 3 2" xfId="34981" xr:uid="{00000000-0005-0000-0000-0000D7880000}"/>
    <cellStyle name="Normal 54 2 2 2 2 2 11 4" xfId="23188" xr:uid="{00000000-0005-0000-0000-0000D8880000}"/>
    <cellStyle name="Normal 54 2 2 2 2 2 11 5" xfId="29093" xr:uid="{00000000-0005-0000-0000-0000D9880000}"/>
    <cellStyle name="Normal 54 2 2 2 2 2 12" xfId="12148" xr:uid="{00000000-0005-0000-0000-0000DA880000}"/>
    <cellStyle name="Normal 54 2 2 2 2 2 12 2" xfId="35717" xr:uid="{00000000-0005-0000-0000-0000DB880000}"/>
    <cellStyle name="Normal 54 2 2 2 2 2 13" xfId="6260" xr:uid="{00000000-0005-0000-0000-0000DC880000}"/>
    <cellStyle name="Normal 54 2 2 2 2 2 13 2" xfId="29829" xr:uid="{00000000-0005-0000-0000-0000DD880000}"/>
    <cellStyle name="Normal 54 2 2 2 2 2 14" xfId="18036" xr:uid="{00000000-0005-0000-0000-0000DE880000}"/>
    <cellStyle name="Normal 54 2 2 2 2 2 15" xfId="23941" xr:uid="{00000000-0005-0000-0000-0000DF880000}"/>
    <cellStyle name="Normal 54 2 2 2 2 2 16" xfId="41605" xr:uid="{00000000-0005-0000-0000-0000E0880000}"/>
    <cellStyle name="Normal 54 2 2 2 2 2 2" xfId="475" xr:uid="{00000000-0005-0000-0000-0000E1880000}"/>
    <cellStyle name="Normal 54 2 2 2 2 2 2 10" xfId="12279" xr:uid="{00000000-0005-0000-0000-0000E2880000}"/>
    <cellStyle name="Normal 54 2 2 2 2 2 2 10 2" xfId="35848" xr:uid="{00000000-0005-0000-0000-0000E3880000}"/>
    <cellStyle name="Normal 54 2 2 2 2 2 2 11" xfId="6391" xr:uid="{00000000-0005-0000-0000-0000E4880000}"/>
    <cellStyle name="Normal 54 2 2 2 2 2 2 11 2" xfId="29960" xr:uid="{00000000-0005-0000-0000-0000E5880000}"/>
    <cellStyle name="Normal 54 2 2 2 2 2 2 12" xfId="18167" xr:uid="{00000000-0005-0000-0000-0000E6880000}"/>
    <cellStyle name="Normal 54 2 2 2 2 2 2 13" xfId="24072" xr:uid="{00000000-0005-0000-0000-0000E7880000}"/>
    <cellStyle name="Normal 54 2 2 2 2 2 2 14" xfId="41736" xr:uid="{00000000-0005-0000-0000-0000E8880000}"/>
    <cellStyle name="Normal 54 2 2 2 2 2 2 2" xfId="920" xr:uid="{00000000-0005-0000-0000-0000E9880000}"/>
    <cellStyle name="Normal 54 2 2 2 2 2 2 2 10" xfId="6833" xr:uid="{00000000-0005-0000-0000-0000EA880000}"/>
    <cellStyle name="Normal 54 2 2 2 2 2 2 2 10 2" xfId="30402" xr:uid="{00000000-0005-0000-0000-0000EB880000}"/>
    <cellStyle name="Normal 54 2 2 2 2 2 2 2 11" xfId="18609" xr:uid="{00000000-0005-0000-0000-0000EC880000}"/>
    <cellStyle name="Normal 54 2 2 2 2 2 2 2 12" xfId="24514" xr:uid="{00000000-0005-0000-0000-0000ED880000}"/>
    <cellStyle name="Normal 54 2 2 2 2 2 2 2 13" xfId="42178" xr:uid="{00000000-0005-0000-0000-0000EE880000}"/>
    <cellStyle name="Normal 54 2 2 2 2 2 2 2 2" xfId="1680" xr:uid="{00000000-0005-0000-0000-0000EF880000}"/>
    <cellStyle name="Normal 54 2 2 2 2 2 2 2 2 2" xfId="13457" xr:uid="{00000000-0005-0000-0000-0000F0880000}"/>
    <cellStyle name="Normal 54 2 2 2 2 2 2 2 2 2 2" xfId="37026" xr:uid="{00000000-0005-0000-0000-0000F1880000}"/>
    <cellStyle name="Normal 54 2 2 2 2 2 2 2 2 3" xfId="7569" xr:uid="{00000000-0005-0000-0000-0000F2880000}"/>
    <cellStyle name="Normal 54 2 2 2 2 2 2 2 2 3 2" xfId="31138" xr:uid="{00000000-0005-0000-0000-0000F3880000}"/>
    <cellStyle name="Normal 54 2 2 2 2 2 2 2 2 4" xfId="19345" xr:uid="{00000000-0005-0000-0000-0000F4880000}"/>
    <cellStyle name="Normal 54 2 2 2 2 2 2 2 2 5" xfId="25250" xr:uid="{00000000-0005-0000-0000-0000F5880000}"/>
    <cellStyle name="Normal 54 2 2 2 2 2 2 2 3" xfId="2417" xr:uid="{00000000-0005-0000-0000-0000F6880000}"/>
    <cellStyle name="Normal 54 2 2 2 2 2 2 2 3 2" xfId="14193" xr:uid="{00000000-0005-0000-0000-0000F7880000}"/>
    <cellStyle name="Normal 54 2 2 2 2 2 2 2 3 2 2" xfId="37762" xr:uid="{00000000-0005-0000-0000-0000F8880000}"/>
    <cellStyle name="Normal 54 2 2 2 2 2 2 2 3 3" xfId="8305" xr:uid="{00000000-0005-0000-0000-0000F9880000}"/>
    <cellStyle name="Normal 54 2 2 2 2 2 2 2 3 3 2" xfId="31874" xr:uid="{00000000-0005-0000-0000-0000FA880000}"/>
    <cellStyle name="Normal 54 2 2 2 2 2 2 2 3 4" xfId="20081" xr:uid="{00000000-0005-0000-0000-0000FB880000}"/>
    <cellStyle name="Normal 54 2 2 2 2 2 2 2 3 5" xfId="25986" xr:uid="{00000000-0005-0000-0000-0000FC880000}"/>
    <cellStyle name="Normal 54 2 2 2 2 2 2 2 4" xfId="3153" xr:uid="{00000000-0005-0000-0000-0000FD880000}"/>
    <cellStyle name="Normal 54 2 2 2 2 2 2 2 4 2" xfId="14929" xr:uid="{00000000-0005-0000-0000-0000FE880000}"/>
    <cellStyle name="Normal 54 2 2 2 2 2 2 2 4 2 2" xfId="38498" xr:uid="{00000000-0005-0000-0000-0000FF880000}"/>
    <cellStyle name="Normal 54 2 2 2 2 2 2 2 4 3" xfId="9041" xr:uid="{00000000-0005-0000-0000-000000890000}"/>
    <cellStyle name="Normal 54 2 2 2 2 2 2 2 4 3 2" xfId="32610" xr:uid="{00000000-0005-0000-0000-000001890000}"/>
    <cellStyle name="Normal 54 2 2 2 2 2 2 2 4 4" xfId="20817" xr:uid="{00000000-0005-0000-0000-000002890000}"/>
    <cellStyle name="Normal 54 2 2 2 2 2 2 2 4 5" xfId="26722" xr:uid="{00000000-0005-0000-0000-000003890000}"/>
    <cellStyle name="Normal 54 2 2 2 2 2 2 2 5" xfId="3889" xr:uid="{00000000-0005-0000-0000-000004890000}"/>
    <cellStyle name="Normal 54 2 2 2 2 2 2 2 5 2" xfId="15665" xr:uid="{00000000-0005-0000-0000-000005890000}"/>
    <cellStyle name="Normal 54 2 2 2 2 2 2 2 5 2 2" xfId="39234" xr:uid="{00000000-0005-0000-0000-000006890000}"/>
    <cellStyle name="Normal 54 2 2 2 2 2 2 2 5 3" xfId="9777" xr:uid="{00000000-0005-0000-0000-000007890000}"/>
    <cellStyle name="Normal 54 2 2 2 2 2 2 2 5 3 2" xfId="33346" xr:uid="{00000000-0005-0000-0000-000008890000}"/>
    <cellStyle name="Normal 54 2 2 2 2 2 2 2 5 4" xfId="21553" xr:uid="{00000000-0005-0000-0000-000009890000}"/>
    <cellStyle name="Normal 54 2 2 2 2 2 2 2 5 5" xfId="27458" xr:uid="{00000000-0005-0000-0000-00000A890000}"/>
    <cellStyle name="Normal 54 2 2 2 2 2 2 2 6" xfId="4625" xr:uid="{00000000-0005-0000-0000-00000B890000}"/>
    <cellStyle name="Normal 54 2 2 2 2 2 2 2 6 2" xfId="16401" xr:uid="{00000000-0005-0000-0000-00000C890000}"/>
    <cellStyle name="Normal 54 2 2 2 2 2 2 2 6 2 2" xfId="39970" xr:uid="{00000000-0005-0000-0000-00000D890000}"/>
    <cellStyle name="Normal 54 2 2 2 2 2 2 2 6 3" xfId="10513" xr:uid="{00000000-0005-0000-0000-00000E890000}"/>
    <cellStyle name="Normal 54 2 2 2 2 2 2 2 6 3 2" xfId="34082" xr:uid="{00000000-0005-0000-0000-00000F890000}"/>
    <cellStyle name="Normal 54 2 2 2 2 2 2 2 6 4" xfId="22289" xr:uid="{00000000-0005-0000-0000-000010890000}"/>
    <cellStyle name="Normal 54 2 2 2 2 2 2 2 6 5" xfId="28194" xr:uid="{00000000-0005-0000-0000-000011890000}"/>
    <cellStyle name="Normal 54 2 2 2 2 2 2 2 7" xfId="5361" xr:uid="{00000000-0005-0000-0000-000012890000}"/>
    <cellStyle name="Normal 54 2 2 2 2 2 2 2 7 2" xfId="17137" xr:uid="{00000000-0005-0000-0000-000013890000}"/>
    <cellStyle name="Normal 54 2 2 2 2 2 2 2 7 2 2" xfId="40706" xr:uid="{00000000-0005-0000-0000-000014890000}"/>
    <cellStyle name="Normal 54 2 2 2 2 2 2 2 7 3" xfId="11249" xr:uid="{00000000-0005-0000-0000-000015890000}"/>
    <cellStyle name="Normal 54 2 2 2 2 2 2 2 7 3 2" xfId="34818" xr:uid="{00000000-0005-0000-0000-000016890000}"/>
    <cellStyle name="Normal 54 2 2 2 2 2 2 2 7 4" xfId="23025" xr:uid="{00000000-0005-0000-0000-000017890000}"/>
    <cellStyle name="Normal 54 2 2 2 2 2 2 2 7 5" xfId="28930" xr:uid="{00000000-0005-0000-0000-000018890000}"/>
    <cellStyle name="Normal 54 2 2 2 2 2 2 2 8" xfId="6097" xr:uid="{00000000-0005-0000-0000-000019890000}"/>
    <cellStyle name="Normal 54 2 2 2 2 2 2 2 8 2" xfId="17873" xr:uid="{00000000-0005-0000-0000-00001A890000}"/>
    <cellStyle name="Normal 54 2 2 2 2 2 2 2 8 2 2" xfId="41442" xr:uid="{00000000-0005-0000-0000-00001B890000}"/>
    <cellStyle name="Normal 54 2 2 2 2 2 2 2 8 3" xfId="11985" xr:uid="{00000000-0005-0000-0000-00001C890000}"/>
    <cellStyle name="Normal 54 2 2 2 2 2 2 2 8 3 2" xfId="35554" xr:uid="{00000000-0005-0000-0000-00001D890000}"/>
    <cellStyle name="Normal 54 2 2 2 2 2 2 2 8 4" xfId="23761" xr:uid="{00000000-0005-0000-0000-00001E890000}"/>
    <cellStyle name="Normal 54 2 2 2 2 2 2 2 8 5" xfId="29666" xr:uid="{00000000-0005-0000-0000-00001F890000}"/>
    <cellStyle name="Normal 54 2 2 2 2 2 2 2 9" xfId="12721" xr:uid="{00000000-0005-0000-0000-000020890000}"/>
    <cellStyle name="Normal 54 2 2 2 2 2 2 2 9 2" xfId="36290" xr:uid="{00000000-0005-0000-0000-000021890000}"/>
    <cellStyle name="Normal 54 2 2 2 2 2 2 3" xfId="1237" xr:uid="{00000000-0005-0000-0000-000022890000}"/>
    <cellStyle name="Normal 54 2 2 2 2 2 2 3 2" xfId="13015" xr:uid="{00000000-0005-0000-0000-000023890000}"/>
    <cellStyle name="Normal 54 2 2 2 2 2 2 3 2 2" xfId="36584" xr:uid="{00000000-0005-0000-0000-000024890000}"/>
    <cellStyle name="Normal 54 2 2 2 2 2 2 3 3" xfId="7127" xr:uid="{00000000-0005-0000-0000-000025890000}"/>
    <cellStyle name="Normal 54 2 2 2 2 2 2 3 3 2" xfId="30696" xr:uid="{00000000-0005-0000-0000-000026890000}"/>
    <cellStyle name="Normal 54 2 2 2 2 2 2 3 4" xfId="18903" xr:uid="{00000000-0005-0000-0000-000027890000}"/>
    <cellStyle name="Normal 54 2 2 2 2 2 2 3 5" xfId="24808" xr:uid="{00000000-0005-0000-0000-000028890000}"/>
    <cellStyle name="Normal 54 2 2 2 2 2 2 4" xfId="1975" xr:uid="{00000000-0005-0000-0000-000029890000}"/>
    <cellStyle name="Normal 54 2 2 2 2 2 2 4 2" xfId="13751" xr:uid="{00000000-0005-0000-0000-00002A890000}"/>
    <cellStyle name="Normal 54 2 2 2 2 2 2 4 2 2" xfId="37320" xr:uid="{00000000-0005-0000-0000-00002B890000}"/>
    <cellStyle name="Normal 54 2 2 2 2 2 2 4 3" xfId="7863" xr:uid="{00000000-0005-0000-0000-00002C890000}"/>
    <cellStyle name="Normal 54 2 2 2 2 2 2 4 3 2" xfId="31432" xr:uid="{00000000-0005-0000-0000-00002D890000}"/>
    <cellStyle name="Normal 54 2 2 2 2 2 2 4 4" xfId="19639" xr:uid="{00000000-0005-0000-0000-00002E890000}"/>
    <cellStyle name="Normal 54 2 2 2 2 2 2 4 5" xfId="25544" xr:uid="{00000000-0005-0000-0000-00002F890000}"/>
    <cellStyle name="Normal 54 2 2 2 2 2 2 5" xfId="2711" xr:uid="{00000000-0005-0000-0000-000030890000}"/>
    <cellStyle name="Normal 54 2 2 2 2 2 2 5 2" xfId="14487" xr:uid="{00000000-0005-0000-0000-000031890000}"/>
    <cellStyle name="Normal 54 2 2 2 2 2 2 5 2 2" xfId="38056" xr:uid="{00000000-0005-0000-0000-000032890000}"/>
    <cellStyle name="Normal 54 2 2 2 2 2 2 5 3" xfId="8599" xr:uid="{00000000-0005-0000-0000-000033890000}"/>
    <cellStyle name="Normal 54 2 2 2 2 2 2 5 3 2" xfId="32168" xr:uid="{00000000-0005-0000-0000-000034890000}"/>
    <cellStyle name="Normal 54 2 2 2 2 2 2 5 4" xfId="20375" xr:uid="{00000000-0005-0000-0000-000035890000}"/>
    <cellStyle name="Normal 54 2 2 2 2 2 2 5 5" xfId="26280" xr:uid="{00000000-0005-0000-0000-000036890000}"/>
    <cellStyle name="Normal 54 2 2 2 2 2 2 6" xfId="3447" xr:uid="{00000000-0005-0000-0000-000037890000}"/>
    <cellStyle name="Normal 54 2 2 2 2 2 2 6 2" xfId="15223" xr:uid="{00000000-0005-0000-0000-000038890000}"/>
    <cellStyle name="Normal 54 2 2 2 2 2 2 6 2 2" xfId="38792" xr:uid="{00000000-0005-0000-0000-000039890000}"/>
    <cellStyle name="Normal 54 2 2 2 2 2 2 6 3" xfId="9335" xr:uid="{00000000-0005-0000-0000-00003A890000}"/>
    <cellStyle name="Normal 54 2 2 2 2 2 2 6 3 2" xfId="32904" xr:uid="{00000000-0005-0000-0000-00003B890000}"/>
    <cellStyle name="Normal 54 2 2 2 2 2 2 6 4" xfId="21111" xr:uid="{00000000-0005-0000-0000-00003C890000}"/>
    <cellStyle name="Normal 54 2 2 2 2 2 2 6 5" xfId="27016" xr:uid="{00000000-0005-0000-0000-00003D890000}"/>
    <cellStyle name="Normal 54 2 2 2 2 2 2 7" xfId="4183" xr:uid="{00000000-0005-0000-0000-00003E890000}"/>
    <cellStyle name="Normal 54 2 2 2 2 2 2 7 2" xfId="15959" xr:uid="{00000000-0005-0000-0000-00003F890000}"/>
    <cellStyle name="Normal 54 2 2 2 2 2 2 7 2 2" xfId="39528" xr:uid="{00000000-0005-0000-0000-000040890000}"/>
    <cellStyle name="Normal 54 2 2 2 2 2 2 7 3" xfId="10071" xr:uid="{00000000-0005-0000-0000-000041890000}"/>
    <cellStyle name="Normal 54 2 2 2 2 2 2 7 3 2" xfId="33640" xr:uid="{00000000-0005-0000-0000-000042890000}"/>
    <cellStyle name="Normal 54 2 2 2 2 2 2 7 4" xfId="21847" xr:uid="{00000000-0005-0000-0000-000043890000}"/>
    <cellStyle name="Normal 54 2 2 2 2 2 2 7 5" xfId="27752" xr:uid="{00000000-0005-0000-0000-000044890000}"/>
    <cellStyle name="Normal 54 2 2 2 2 2 2 8" xfId="4919" xr:uid="{00000000-0005-0000-0000-000045890000}"/>
    <cellStyle name="Normal 54 2 2 2 2 2 2 8 2" xfId="16695" xr:uid="{00000000-0005-0000-0000-000046890000}"/>
    <cellStyle name="Normal 54 2 2 2 2 2 2 8 2 2" xfId="40264" xr:uid="{00000000-0005-0000-0000-000047890000}"/>
    <cellStyle name="Normal 54 2 2 2 2 2 2 8 3" xfId="10807" xr:uid="{00000000-0005-0000-0000-000048890000}"/>
    <cellStyle name="Normal 54 2 2 2 2 2 2 8 3 2" xfId="34376" xr:uid="{00000000-0005-0000-0000-000049890000}"/>
    <cellStyle name="Normal 54 2 2 2 2 2 2 8 4" xfId="22583" xr:uid="{00000000-0005-0000-0000-00004A890000}"/>
    <cellStyle name="Normal 54 2 2 2 2 2 2 8 5" xfId="28488" xr:uid="{00000000-0005-0000-0000-00004B890000}"/>
    <cellStyle name="Normal 54 2 2 2 2 2 2 9" xfId="5655" xr:uid="{00000000-0005-0000-0000-00004C890000}"/>
    <cellStyle name="Normal 54 2 2 2 2 2 2 9 2" xfId="17431" xr:uid="{00000000-0005-0000-0000-00004D890000}"/>
    <cellStyle name="Normal 54 2 2 2 2 2 2 9 2 2" xfId="41000" xr:uid="{00000000-0005-0000-0000-00004E890000}"/>
    <cellStyle name="Normal 54 2 2 2 2 2 2 9 3" xfId="11543" xr:uid="{00000000-0005-0000-0000-00004F890000}"/>
    <cellStyle name="Normal 54 2 2 2 2 2 2 9 3 2" xfId="35112" xr:uid="{00000000-0005-0000-0000-000050890000}"/>
    <cellStyle name="Normal 54 2 2 2 2 2 2 9 4" xfId="23319" xr:uid="{00000000-0005-0000-0000-000051890000}"/>
    <cellStyle name="Normal 54 2 2 2 2 2 2 9 5" xfId="29224" xr:uid="{00000000-0005-0000-0000-000052890000}"/>
    <cellStyle name="Normal 54 2 2 2 2 2 3" xfId="788" xr:uid="{00000000-0005-0000-0000-000053890000}"/>
    <cellStyle name="Normal 54 2 2 2 2 2 3 10" xfId="6702" xr:uid="{00000000-0005-0000-0000-000054890000}"/>
    <cellStyle name="Normal 54 2 2 2 2 2 3 10 2" xfId="30271" xr:uid="{00000000-0005-0000-0000-000055890000}"/>
    <cellStyle name="Normal 54 2 2 2 2 2 3 11" xfId="18478" xr:uid="{00000000-0005-0000-0000-000056890000}"/>
    <cellStyle name="Normal 54 2 2 2 2 2 3 12" xfId="24383" xr:uid="{00000000-0005-0000-0000-000057890000}"/>
    <cellStyle name="Normal 54 2 2 2 2 2 3 13" xfId="42047" xr:uid="{00000000-0005-0000-0000-000058890000}"/>
    <cellStyle name="Normal 54 2 2 2 2 2 3 2" xfId="1549" xr:uid="{00000000-0005-0000-0000-000059890000}"/>
    <cellStyle name="Normal 54 2 2 2 2 2 3 2 2" xfId="13326" xr:uid="{00000000-0005-0000-0000-00005A890000}"/>
    <cellStyle name="Normal 54 2 2 2 2 2 3 2 2 2" xfId="36895" xr:uid="{00000000-0005-0000-0000-00005B890000}"/>
    <cellStyle name="Normal 54 2 2 2 2 2 3 2 3" xfId="7438" xr:uid="{00000000-0005-0000-0000-00005C890000}"/>
    <cellStyle name="Normal 54 2 2 2 2 2 3 2 3 2" xfId="31007" xr:uid="{00000000-0005-0000-0000-00005D890000}"/>
    <cellStyle name="Normal 54 2 2 2 2 2 3 2 4" xfId="19214" xr:uid="{00000000-0005-0000-0000-00005E890000}"/>
    <cellStyle name="Normal 54 2 2 2 2 2 3 2 5" xfId="25119" xr:uid="{00000000-0005-0000-0000-00005F890000}"/>
    <cellStyle name="Normal 54 2 2 2 2 2 3 3" xfId="2286" xr:uid="{00000000-0005-0000-0000-000060890000}"/>
    <cellStyle name="Normal 54 2 2 2 2 2 3 3 2" xfId="14062" xr:uid="{00000000-0005-0000-0000-000061890000}"/>
    <cellStyle name="Normal 54 2 2 2 2 2 3 3 2 2" xfId="37631" xr:uid="{00000000-0005-0000-0000-000062890000}"/>
    <cellStyle name="Normal 54 2 2 2 2 2 3 3 3" xfId="8174" xr:uid="{00000000-0005-0000-0000-000063890000}"/>
    <cellStyle name="Normal 54 2 2 2 2 2 3 3 3 2" xfId="31743" xr:uid="{00000000-0005-0000-0000-000064890000}"/>
    <cellStyle name="Normal 54 2 2 2 2 2 3 3 4" xfId="19950" xr:uid="{00000000-0005-0000-0000-000065890000}"/>
    <cellStyle name="Normal 54 2 2 2 2 2 3 3 5" xfId="25855" xr:uid="{00000000-0005-0000-0000-000066890000}"/>
    <cellStyle name="Normal 54 2 2 2 2 2 3 4" xfId="3022" xr:uid="{00000000-0005-0000-0000-000067890000}"/>
    <cellStyle name="Normal 54 2 2 2 2 2 3 4 2" xfId="14798" xr:uid="{00000000-0005-0000-0000-000068890000}"/>
    <cellStyle name="Normal 54 2 2 2 2 2 3 4 2 2" xfId="38367" xr:uid="{00000000-0005-0000-0000-000069890000}"/>
    <cellStyle name="Normal 54 2 2 2 2 2 3 4 3" xfId="8910" xr:uid="{00000000-0005-0000-0000-00006A890000}"/>
    <cellStyle name="Normal 54 2 2 2 2 2 3 4 3 2" xfId="32479" xr:uid="{00000000-0005-0000-0000-00006B890000}"/>
    <cellStyle name="Normal 54 2 2 2 2 2 3 4 4" xfId="20686" xr:uid="{00000000-0005-0000-0000-00006C890000}"/>
    <cellStyle name="Normal 54 2 2 2 2 2 3 4 5" xfId="26591" xr:uid="{00000000-0005-0000-0000-00006D890000}"/>
    <cellStyle name="Normal 54 2 2 2 2 2 3 5" xfId="3758" xr:uid="{00000000-0005-0000-0000-00006E890000}"/>
    <cellStyle name="Normal 54 2 2 2 2 2 3 5 2" xfId="15534" xr:uid="{00000000-0005-0000-0000-00006F890000}"/>
    <cellStyle name="Normal 54 2 2 2 2 2 3 5 2 2" xfId="39103" xr:uid="{00000000-0005-0000-0000-000070890000}"/>
    <cellStyle name="Normal 54 2 2 2 2 2 3 5 3" xfId="9646" xr:uid="{00000000-0005-0000-0000-000071890000}"/>
    <cellStyle name="Normal 54 2 2 2 2 2 3 5 3 2" xfId="33215" xr:uid="{00000000-0005-0000-0000-000072890000}"/>
    <cellStyle name="Normal 54 2 2 2 2 2 3 5 4" xfId="21422" xr:uid="{00000000-0005-0000-0000-000073890000}"/>
    <cellStyle name="Normal 54 2 2 2 2 2 3 5 5" xfId="27327" xr:uid="{00000000-0005-0000-0000-000074890000}"/>
    <cellStyle name="Normal 54 2 2 2 2 2 3 6" xfId="4494" xr:uid="{00000000-0005-0000-0000-000075890000}"/>
    <cellStyle name="Normal 54 2 2 2 2 2 3 6 2" xfId="16270" xr:uid="{00000000-0005-0000-0000-000076890000}"/>
    <cellStyle name="Normal 54 2 2 2 2 2 3 6 2 2" xfId="39839" xr:uid="{00000000-0005-0000-0000-000077890000}"/>
    <cellStyle name="Normal 54 2 2 2 2 2 3 6 3" xfId="10382" xr:uid="{00000000-0005-0000-0000-000078890000}"/>
    <cellStyle name="Normal 54 2 2 2 2 2 3 6 3 2" xfId="33951" xr:uid="{00000000-0005-0000-0000-000079890000}"/>
    <cellStyle name="Normal 54 2 2 2 2 2 3 6 4" xfId="22158" xr:uid="{00000000-0005-0000-0000-00007A890000}"/>
    <cellStyle name="Normal 54 2 2 2 2 2 3 6 5" xfId="28063" xr:uid="{00000000-0005-0000-0000-00007B890000}"/>
    <cellStyle name="Normal 54 2 2 2 2 2 3 7" xfId="5230" xr:uid="{00000000-0005-0000-0000-00007C890000}"/>
    <cellStyle name="Normal 54 2 2 2 2 2 3 7 2" xfId="17006" xr:uid="{00000000-0005-0000-0000-00007D890000}"/>
    <cellStyle name="Normal 54 2 2 2 2 2 3 7 2 2" xfId="40575" xr:uid="{00000000-0005-0000-0000-00007E890000}"/>
    <cellStyle name="Normal 54 2 2 2 2 2 3 7 3" xfId="11118" xr:uid="{00000000-0005-0000-0000-00007F890000}"/>
    <cellStyle name="Normal 54 2 2 2 2 2 3 7 3 2" xfId="34687" xr:uid="{00000000-0005-0000-0000-000080890000}"/>
    <cellStyle name="Normal 54 2 2 2 2 2 3 7 4" xfId="22894" xr:uid="{00000000-0005-0000-0000-000081890000}"/>
    <cellStyle name="Normal 54 2 2 2 2 2 3 7 5" xfId="28799" xr:uid="{00000000-0005-0000-0000-000082890000}"/>
    <cellStyle name="Normal 54 2 2 2 2 2 3 8" xfId="5966" xr:uid="{00000000-0005-0000-0000-000083890000}"/>
    <cellStyle name="Normal 54 2 2 2 2 2 3 8 2" xfId="17742" xr:uid="{00000000-0005-0000-0000-000084890000}"/>
    <cellStyle name="Normal 54 2 2 2 2 2 3 8 2 2" xfId="41311" xr:uid="{00000000-0005-0000-0000-000085890000}"/>
    <cellStyle name="Normal 54 2 2 2 2 2 3 8 3" xfId="11854" xr:uid="{00000000-0005-0000-0000-000086890000}"/>
    <cellStyle name="Normal 54 2 2 2 2 2 3 8 3 2" xfId="35423" xr:uid="{00000000-0005-0000-0000-000087890000}"/>
    <cellStyle name="Normal 54 2 2 2 2 2 3 8 4" xfId="23630" xr:uid="{00000000-0005-0000-0000-000088890000}"/>
    <cellStyle name="Normal 54 2 2 2 2 2 3 8 5" xfId="29535" xr:uid="{00000000-0005-0000-0000-000089890000}"/>
    <cellStyle name="Normal 54 2 2 2 2 2 3 9" xfId="12590" xr:uid="{00000000-0005-0000-0000-00008A890000}"/>
    <cellStyle name="Normal 54 2 2 2 2 2 3 9 2" xfId="36159" xr:uid="{00000000-0005-0000-0000-00008B890000}"/>
    <cellStyle name="Normal 54 2 2 2 2 2 4" xfId="626" xr:uid="{00000000-0005-0000-0000-00008C890000}"/>
    <cellStyle name="Normal 54 2 2 2 2 2 4 10" xfId="6540" xr:uid="{00000000-0005-0000-0000-00008D890000}"/>
    <cellStyle name="Normal 54 2 2 2 2 2 4 10 2" xfId="30109" xr:uid="{00000000-0005-0000-0000-00008E890000}"/>
    <cellStyle name="Normal 54 2 2 2 2 2 4 11" xfId="18316" xr:uid="{00000000-0005-0000-0000-00008F890000}"/>
    <cellStyle name="Normal 54 2 2 2 2 2 4 12" xfId="24221" xr:uid="{00000000-0005-0000-0000-000090890000}"/>
    <cellStyle name="Normal 54 2 2 2 2 2 4 13" xfId="41885" xr:uid="{00000000-0005-0000-0000-000091890000}"/>
    <cellStyle name="Normal 54 2 2 2 2 2 4 2" xfId="1387" xr:uid="{00000000-0005-0000-0000-000092890000}"/>
    <cellStyle name="Normal 54 2 2 2 2 2 4 2 2" xfId="13164" xr:uid="{00000000-0005-0000-0000-000093890000}"/>
    <cellStyle name="Normal 54 2 2 2 2 2 4 2 2 2" xfId="36733" xr:uid="{00000000-0005-0000-0000-000094890000}"/>
    <cellStyle name="Normal 54 2 2 2 2 2 4 2 3" xfId="7276" xr:uid="{00000000-0005-0000-0000-000095890000}"/>
    <cellStyle name="Normal 54 2 2 2 2 2 4 2 3 2" xfId="30845" xr:uid="{00000000-0005-0000-0000-000096890000}"/>
    <cellStyle name="Normal 54 2 2 2 2 2 4 2 4" xfId="19052" xr:uid="{00000000-0005-0000-0000-000097890000}"/>
    <cellStyle name="Normal 54 2 2 2 2 2 4 2 5" xfId="24957" xr:uid="{00000000-0005-0000-0000-000098890000}"/>
    <cellStyle name="Normal 54 2 2 2 2 2 4 3" xfId="2124" xr:uid="{00000000-0005-0000-0000-000099890000}"/>
    <cellStyle name="Normal 54 2 2 2 2 2 4 3 2" xfId="13900" xr:uid="{00000000-0005-0000-0000-00009A890000}"/>
    <cellStyle name="Normal 54 2 2 2 2 2 4 3 2 2" xfId="37469" xr:uid="{00000000-0005-0000-0000-00009B890000}"/>
    <cellStyle name="Normal 54 2 2 2 2 2 4 3 3" xfId="8012" xr:uid="{00000000-0005-0000-0000-00009C890000}"/>
    <cellStyle name="Normal 54 2 2 2 2 2 4 3 3 2" xfId="31581" xr:uid="{00000000-0005-0000-0000-00009D890000}"/>
    <cellStyle name="Normal 54 2 2 2 2 2 4 3 4" xfId="19788" xr:uid="{00000000-0005-0000-0000-00009E890000}"/>
    <cellStyle name="Normal 54 2 2 2 2 2 4 3 5" xfId="25693" xr:uid="{00000000-0005-0000-0000-00009F890000}"/>
    <cellStyle name="Normal 54 2 2 2 2 2 4 4" xfId="2860" xr:uid="{00000000-0005-0000-0000-0000A0890000}"/>
    <cellStyle name="Normal 54 2 2 2 2 2 4 4 2" xfId="14636" xr:uid="{00000000-0005-0000-0000-0000A1890000}"/>
    <cellStyle name="Normal 54 2 2 2 2 2 4 4 2 2" xfId="38205" xr:uid="{00000000-0005-0000-0000-0000A2890000}"/>
    <cellStyle name="Normal 54 2 2 2 2 2 4 4 3" xfId="8748" xr:uid="{00000000-0005-0000-0000-0000A3890000}"/>
    <cellStyle name="Normal 54 2 2 2 2 2 4 4 3 2" xfId="32317" xr:uid="{00000000-0005-0000-0000-0000A4890000}"/>
    <cellStyle name="Normal 54 2 2 2 2 2 4 4 4" xfId="20524" xr:uid="{00000000-0005-0000-0000-0000A5890000}"/>
    <cellStyle name="Normal 54 2 2 2 2 2 4 4 5" xfId="26429" xr:uid="{00000000-0005-0000-0000-0000A6890000}"/>
    <cellStyle name="Normal 54 2 2 2 2 2 4 5" xfId="3596" xr:uid="{00000000-0005-0000-0000-0000A7890000}"/>
    <cellStyle name="Normal 54 2 2 2 2 2 4 5 2" xfId="15372" xr:uid="{00000000-0005-0000-0000-0000A8890000}"/>
    <cellStyle name="Normal 54 2 2 2 2 2 4 5 2 2" xfId="38941" xr:uid="{00000000-0005-0000-0000-0000A9890000}"/>
    <cellStyle name="Normal 54 2 2 2 2 2 4 5 3" xfId="9484" xr:uid="{00000000-0005-0000-0000-0000AA890000}"/>
    <cellStyle name="Normal 54 2 2 2 2 2 4 5 3 2" xfId="33053" xr:uid="{00000000-0005-0000-0000-0000AB890000}"/>
    <cellStyle name="Normal 54 2 2 2 2 2 4 5 4" xfId="21260" xr:uid="{00000000-0005-0000-0000-0000AC890000}"/>
    <cellStyle name="Normal 54 2 2 2 2 2 4 5 5" xfId="27165" xr:uid="{00000000-0005-0000-0000-0000AD890000}"/>
    <cellStyle name="Normal 54 2 2 2 2 2 4 6" xfId="4332" xr:uid="{00000000-0005-0000-0000-0000AE890000}"/>
    <cellStyle name="Normal 54 2 2 2 2 2 4 6 2" xfId="16108" xr:uid="{00000000-0005-0000-0000-0000AF890000}"/>
    <cellStyle name="Normal 54 2 2 2 2 2 4 6 2 2" xfId="39677" xr:uid="{00000000-0005-0000-0000-0000B0890000}"/>
    <cellStyle name="Normal 54 2 2 2 2 2 4 6 3" xfId="10220" xr:uid="{00000000-0005-0000-0000-0000B1890000}"/>
    <cellStyle name="Normal 54 2 2 2 2 2 4 6 3 2" xfId="33789" xr:uid="{00000000-0005-0000-0000-0000B2890000}"/>
    <cellStyle name="Normal 54 2 2 2 2 2 4 6 4" xfId="21996" xr:uid="{00000000-0005-0000-0000-0000B3890000}"/>
    <cellStyle name="Normal 54 2 2 2 2 2 4 6 5" xfId="27901" xr:uid="{00000000-0005-0000-0000-0000B4890000}"/>
    <cellStyle name="Normal 54 2 2 2 2 2 4 7" xfId="5068" xr:uid="{00000000-0005-0000-0000-0000B5890000}"/>
    <cellStyle name="Normal 54 2 2 2 2 2 4 7 2" xfId="16844" xr:uid="{00000000-0005-0000-0000-0000B6890000}"/>
    <cellStyle name="Normal 54 2 2 2 2 2 4 7 2 2" xfId="40413" xr:uid="{00000000-0005-0000-0000-0000B7890000}"/>
    <cellStyle name="Normal 54 2 2 2 2 2 4 7 3" xfId="10956" xr:uid="{00000000-0005-0000-0000-0000B8890000}"/>
    <cellStyle name="Normal 54 2 2 2 2 2 4 7 3 2" xfId="34525" xr:uid="{00000000-0005-0000-0000-0000B9890000}"/>
    <cellStyle name="Normal 54 2 2 2 2 2 4 7 4" xfId="22732" xr:uid="{00000000-0005-0000-0000-0000BA890000}"/>
    <cellStyle name="Normal 54 2 2 2 2 2 4 7 5" xfId="28637" xr:uid="{00000000-0005-0000-0000-0000BB890000}"/>
    <cellStyle name="Normal 54 2 2 2 2 2 4 8" xfId="5804" xr:uid="{00000000-0005-0000-0000-0000BC890000}"/>
    <cellStyle name="Normal 54 2 2 2 2 2 4 8 2" xfId="17580" xr:uid="{00000000-0005-0000-0000-0000BD890000}"/>
    <cellStyle name="Normal 54 2 2 2 2 2 4 8 2 2" xfId="41149" xr:uid="{00000000-0005-0000-0000-0000BE890000}"/>
    <cellStyle name="Normal 54 2 2 2 2 2 4 8 3" xfId="11692" xr:uid="{00000000-0005-0000-0000-0000BF890000}"/>
    <cellStyle name="Normal 54 2 2 2 2 2 4 8 3 2" xfId="35261" xr:uid="{00000000-0005-0000-0000-0000C0890000}"/>
    <cellStyle name="Normal 54 2 2 2 2 2 4 8 4" xfId="23468" xr:uid="{00000000-0005-0000-0000-0000C1890000}"/>
    <cellStyle name="Normal 54 2 2 2 2 2 4 8 5" xfId="29373" xr:uid="{00000000-0005-0000-0000-0000C2890000}"/>
    <cellStyle name="Normal 54 2 2 2 2 2 4 9" xfId="12428" xr:uid="{00000000-0005-0000-0000-0000C3890000}"/>
    <cellStyle name="Normal 54 2 2 2 2 2 4 9 2" xfId="35997" xr:uid="{00000000-0005-0000-0000-0000C4890000}"/>
    <cellStyle name="Normal 54 2 2 2 2 2 5" xfId="1105" xr:uid="{00000000-0005-0000-0000-0000C5890000}"/>
    <cellStyle name="Normal 54 2 2 2 2 2 5 2" xfId="12884" xr:uid="{00000000-0005-0000-0000-0000C6890000}"/>
    <cellStyle name="Normal 54 2 2 2 2 2 5 2 2" xfId="36453" xr:uid="{00000000-0005-0000-0000-0000C7890000}"/>
    <cellStyle name="Normal 54 2 2 2 2 2 5 3" xfId="6996" xr:uid="{00000000-0005-0000-0000-0000C8890000}"/>
    <cellStyle name="Normal 54 2 2 2 2 2 5 3 2" xfId="30565" xr:uid="{00000000-0005-0000-0000-0000C9890000}"/>
    <cellStyle name="Normal 54 2 2 2 2 2 5 4" xfId="18772" xr:uid="{00000000-0005-0000-0000-0000CA890000}"/>
    <cellStyle name="Normal 54 2 2 2 2 2 5 5" xfId="24677" xr:uid="{00000000-0005-0000-0000-0000CB890000}"/>
    <cellStyle name="Normal 54 2 2 2 2 2 6" xfId="1844" xr:uid="{00000000-0005-0000-0000-0000CC890000}"/>
    <cellStyle name="Normal 54 2 2 2 2 2 6 2" xfId="13620" xr:uid="{00000000-0005-0000-0000-0000CD890000}"/>
    <cellStyle name="Normal 54 2 2 2 2 2 6 2 2" xfId="37189" xr:uid="{00000000-0005-0000-0000-0000CE890000}"/>
    <cellStyle name="Normal 54 2 2 2 2 2 6 3" xfId="7732" xr:uid="{00000000-0005-0000-0000-0000CF890000}"/>
    <cellStyle name="Normal 54 2 2 2 2 2 6 3 2" xfId="31301" xr:uid="{00000000-0005-0000-0000-0000D0890000}"/>
    <cellStyle name="Normal 54 2 2 2 2 2 6 4" xfId="19508" xr:uid="{00000000-0005-0000-0000-0000D1890000}"/>
    <cellStyle name="Normal 54 2 2 2 2 2 6 5" xfId="25413" xr:uid="{00000000-0005-0000-0000-0000D2890000}"/>
    <cellStyle name="Normal 54 2 2 2 2 2 7" xfId="2580" xr:uid="{00000000-0005-0000-0000-0000D3890000}"/>
    <cellStyle name="Normal 54 2 2 2 2 2 7 2" xfId="14356" xr:uid="{00000000-0005-0000-0000-0000D4890000}"/>
    <cellStyle name="Normal 54 2 2 2 2 2 7 2 2" xfId="37925" xr:uid="{00000000-0005-0000-0000-0000D5890000}"/>
    <cellStyle name="Normal 54 2 2 2 2 2 7 3" xfId="8468" xr:uid="{00000000-0005-0000-0000-0000D6890000}"/>
    <cellStyle name="Normal 54 2 2 2 2 2 7 3 2" xfId="32037" xr:uid="{00000000-0005-0000-0000-0000D7890000}"/>
    <cellStyle name="Normal 54 2 2 2 2 2 7 4" xfId="20244" xr:uid="{00000000-0005-0000-0000-0000D8890000}"/>
    <cellStyle name="Normal 54 2 2 2 2 2 7 5" xfId="26149" xr:uid="{00000000-0005-0000-0000-0000D9890000}"/>
    <cellStyle name="Normal 54 2 2 2 2 2 8" xfId="3316" xr:uid="{00000000-0005-0000-0000-0000DA890000}"/>
    <cellStyle name="Normal 54 2 2 2 2 2 8 2" xfId="15092" xr:uid="{00000000-0005-0000-0000-0000DB890000}"/>
    <cellStyle name="Normal 54 2 2 2 2 2 8 2 2" xfId="38661" xr:uid="{00000000-0005-0000-0000-0000DC890000}"/>
    <cellStyle name="Normal 54 2 2 2 2 2 8 3" xfId="9204" xr:uid="{00000000-0005-0000-0000-0000DD890000}"/>
    <cellStyle name="Normal 54 2 2 2 2 2 8 3 2" xfId="32773" xr:uid="{00000000-0005-0000-0000-0000DE890000}"/>
    <cellStyle name="Normal 54 2 2 2 2 2 8 4" xfId="20980" xr:uid="{00000000-0005-0000-0000-0000DF890000}"/>
    <cellStyle name="Normal 54 2 2 2 2 2 8 5" xfId="26885" xr:uid="{00000000-0005-0000-0000-0000E0890000}"/>
    <cellStyle name="Normal 54 2 2 2 2 2 9" xfId="4052" xr:uid="{00000000-0005-0000-0000-0000E1890000}"/>
    <cellStyle name="Normal 54 2 2 2 2 2 9 2" xfId="15828" xr:uid="{00000000-0005-0000-0000-0000E2890000}"/>
    <cellStyle name="Normal 54 2 2 2 2 2 9 2 2" xfId="39397" xr:uid="{00000000-0005-0000-0000-0000E3890000}"/>
    <cellStyle name="Normal 54 2 2 2 2 2 9 3" xfId="9940" xr:uid="{00000000-0005-0000-0000-0000E4890000}"/>
    <cellStyle name="Normal 54 2 2 2 2 2 9 3 2" xfId="33509" xr:uid="{00000000-0005-0000-0000-0000E5890000}"/>
    <cellStyle name="Normal 54 2 2 2 2 2 9 4" xfId="21716" xr:uid="{00000000-0005-0000-0000-0000E6890000}"/>
    <cellStyle name="Normal 54 2 2 2 2 2 9 5" xfId="27621" xr:uid="{00000000-0005-0000-0000-0000E7890000}"/>
    <cellStyle name="Normal 54 2 2 2 2 3" xfId="284" xr:uid="{00000000-0005-0000-0000-0000E8890000}"/>
    <cellStyle name="Normal 54 2 2 2 2 3 10" xfId="4740" xr:uid="{00000000-0005-0000-0000-0000E9890000}"/>
    <cellStyle name="Normal 54 2 2 2 2 3 10 2" xfId="16516" xr:uid="{00000000-0005-0000-0000-0000EA890000}"/>
    <cellStyle name="Normal 54 2 2 2 2 3 10 2 2" xfId="40085" xr:uid="{00000000-0005-0000-0000-0000EB890000}"/>
    <cellStyle name="Normal 54 2 2 2 2 3 10 3" xfId="10628" xr:uid="{00000000-0005-0000-0000-0000EC890000}"/>
    <cellStyle name="Normal 54 2 2 2 2 3 10 3 2" xfId="34197" xr:uid="{00000000-0005-0000-0000-0000ED890000}"/>
    <cellStyle name="Normal 54 2 2 2 2 3 10 4" xfId="22404" xr:uid="{00000000-0005-0000-0000-0000EE890000}"/>
    <cellStyle name="Normal 54 2 2 2 2 3 10 5" xfId="28309" xr:uid="{00000000-0005-0000-0000-0000EF890000}"/>
    <cellStyle name="Normal 54 2 2 2 2 3 11" xfId="5476" xr:uid="{00000000-0005-0000-0000-0000F0890000}"/>
    <cellStyle name="Normal 54 2 2 2 2 3 11 2" xfId="17252" xr:uid="{00000000-0005-0000-0000-0000F1890000}"/>
    <cellStyle name="Normal 54 2 2 2 2 3 11 2 2" xfId="40821" xr:uid="{00000000-0005-0000-0000-0000F2890000}"/>
    <cellStyle name="Normal 54 2 2 2 2 3 11 3" xfId="11364" xr:uid="{00000000-0005-0000-0000-0000F3890000}"/>
    <cellStyle name="Normal 54 2 2 2 2 3 11 3 2" xfId="34933" xr:uid="{00000000-0005-0000-0000-0000F4890000}"/>
    <cellStyle name="Normal 54 2 2 2 2 3 11 4" xfId="23140" xr:uid="{00000000-0005-0000-0000-0000F5890000}"/>
    <cellStyle name="Normal 54 2 2 2 2 3 11 5" xfId="29045" xr:uid="{00000000-0005-0000-0000-0000F6890000}"/>
    <cellStyle name="Normal 54 2 2 2 2 3 12" xfId="12100" xr:uid="{00000000-0005-0000-0000-0000F7890000}"/>
    <cellStyle name="Normal 54 2 2 2 2 3 12 2" xfId="35669" xr:uid="{00000000-0005-0000-0000-0000F8890000}"/>
    <cellStyle name="Normal 54 2 2 2 2 3 13" xfId="6212" xr:uid="{00000000-0005-0000-0000-0000F9890000}"/>
    <cellStyle name="Normal 54 2 2 2 2 3 13 2" xfId="29781" xr:uid="{00000000-0005-0000-0000-0000FA890000}"/>
    <cellStyle name="Normal 54 2 2 2 2 3 14" xfId="17988" xr:uid="{00000000-0005-0000-0000-0000FB890000}"/>
    <cellStyle name="Normal 54 2 2 2 2 3 15" xfId="23893" xr:uid="{00000000-0005-0000-0000-0000FC890000}"/>
    <cellStyle name="Normal 54 2 2 2 2 3 16" xfId="41557" xr:uid="{00000000-0005-0000-0000-0000FD890000}"/>
    <cellStyle name="Normal 54 2 2 2 2 3 2" xfId="476" xr:uid="{00000000-0005-0000-0000-0000FE890000}"/>
    <cellStyle name="Normal 54 2 2 2 2 3 2 10" xfId="12280" xr:uid="{00000000-0005-0000-0000-0000FF890000}"/>
    <cellStyle name="Normal 54 2 2 2 2 3 2 10 2" xfId="35849" xr:uid="{00000000-0005-0000-0000-0000008A0000}"/>
    <cellStyle name="Normal 54 2 2 2 2 3 2 11" xfId="6392" xr:uid="{00000000-0005-0000-0000-0000018A0000}"/>
    <cellStyle name="Normal 54 2 2 2 2 3 2 11 2" xfId="29961" xr:uid="{00000000-0005-0000-0000-0000028A0000}"/>
    <cellStyle name="Normal 54 2 2 2 2 3 2 12" xfId="18168" xr:uid="{00000000-0005-0000-0000-0000038A0000}"/>
    <cellStyle name="Normal 54 2 2 2 2 3 2 13" xfId="24073" xr:uid="{00000000-0005-0000-0000-0000048A0000}"/>
    <cellStyle name="Normal 54 2 2 2 2 3 2 14" xfId="41737" xr:uid="{00000000-0005-0000-0000-0000058A0000}"/>
    <cellStyle name="Normal 54 2 2 2 2 3 2 2" xfId="921" xr:uid="{00000000-0005-0000-0000-0000068A0000}"/>
    <cellStyle name="Normal 54 2 2 2 2 3 2 2 10" xfId="6834" xr:uid="{00000000-0005-0000-0000-0000078A0000}"/>
    <cellStyle name="Normal 54 2 2 2 2 3 2 2 10 2" xfId="30403" xr:uid="{00000000-0005-0000-0000-0000088A0000}"/>
    <cellStyle name="Normal 54 2 2 2 2 3 2 2 11" xfId="18610" xr:uid="{00000000-0005-0000-0000-0000098A0000}"/>
    <cellStyle name="Normal 54 2 2 2 2 3 2 2 12" xfId="24515" xr:uid="{00000000-0005-0000-0000-00000A8A0000}"/>
    <cellStyle name="Normal 54 2 2 2 2 3 2 2 13" xfId="42179" xr:uid="{00000000-0005-0000-0000-00000B8A0000}"/>
    <cellStyle name="Normal 54 2 2 2 2 3 2 2 2" xfId="1681" xr:uid="{00000000-0005-0000-0000-00000C8A0000}"/>
    <cellStyle name="Normal 54 2 2 2 2 3 2 2 2 2" xfId="13458" xr:uid="{00000000-0005-0000-0000-00000D8A0000}"/>
    <cellStyle name="Normal 54 2 2 2 2 3 2 2 2 2 2" xfId="37027" xr:uid="{00000000-0005-0000-0000-00000E8A0000}"/>
    <cellStyle name="Normal 54 2 2 2 2 3 2 2 2 3" xfId="7570" xr:uid="{00000000-0005-0000-0000-00000F8A0000}"/>
    <cellStyle name="Normal 54 2 2 2 2 3 2 2 2 3 2" xfId="31139" xr:uid="{00000000-0005-0000-0000-0000108A0000}"/>
    <cellStyle name="Normal 54 2 2 2 2 3 2 2 2 4" xfId="19346" xr:uid="{00000000-0005-0000-0000-0000118A0000}"/>
    <cellStyle name="Normal 54 2 2 2 2 3 2 2 2 5" xfId="25251" xr:uid="{00000000-0005-0000-0000-0000128A0000}"/>
    <cellStyle name="Normal 54 2 2 2 2 3 2 2 3" xfId="2418" xr:uid="{00000000-0005-0000-0000-0000138A0000}"/>
    <cellStyle name="Normal 54 2 2 2 2 3 2 2 3 2" xfId="14194" xr:uid="{00000000-0005-0000-0000-0000148A0000}"/>
    <cellStyle name="Normal 54 2 2 2 2 3 2 2 3 2 2" xfId="37763" xr:uid="{00000000-0005-0000-0000-0000158A0000}"/>
    <cellStyle name="Normal 54 2 2 2 2 3 2 2 3 3" xfId="8306" xr:uid="{00000000-0005-0000-0000-0000168A0000}"/>
    <cellStyle name="Normal 54 2 2 2 2 3 2 2 3 3 2" xfId="31875" xr:uid="{00000000-0005-0000-0000-0000178A0000}"/>
    <cellStyle name="Normal 54 2 2 2 2 3 2 2 3 4" xfId="20082" xr:uid="{00000000-0005-0000-0000-0000188A0000}"/>
    <cellStyle name="Normal 54 2 2 2 2 3 2 2 3 5" xfId="25987" xr:uid="{00000000-0005-0000-0000-0000198A0000}"/>
    <cellStyle name="Normal 54 2 2 2 2 3 2 2 4" xfId="3154" xr:uid="{00000000-0005-0000-0000-00001A8A0000}"/>
    <cellStyle name="Normal 54 2 2 2 2 3 2 2 4 2" xfId="14930" xr:uid="{00000000-0005-0000-0000-00001B8A0000}"/>
    <cellStyle name="Normal 54 2 2 2 2 3 2 2 4 2 2" xfId="38499" xr:uid="{00000000-0005-0000-0000-00001C8A0000}"/>
    <cellStyle name="Normal 54 2 2 2 2 3 2 2 4 3" xfId="9042" xr:uid="{00000000-0005-0000-0000-00001D8A0000}"/>
    <cellStyle name="Normal 54 2 2 2 2 3 2 2 4 3 2" xfId="32611" xr:uid="{00000000-0005-0000-0000-00001E8A0000}"/>
    <cellStyle name="Normal 54 2 2 2 2 3 2 2 4 4" xfId="20818" xr:uid="{00000000-0005-0000-0000-00001F8A0000}"/>
    <cellStyle name="Normal 54 2 2 2 2 3 2 2 4 5" xfId="26723" xr:uid="{00000000-0005-0000-0000-0000208A0000}"/>
    <cellStyle name="Normal 54 2 2 2 2 3 2 2 5" xfId="3890" xr:uid="{00000000-0005-0000-0000-0000218A0000}"/>
    <cellStyle name="Normal 54 2 2 2 2 3 2 2 5 2" xfId="15666" xr:uid="{00000000-0005-0000-0000-0000228A0000}"/>
    <cellStyle name="Normal 54 2 2 2 2 3 2 2 5 2 2" xfId="39235" xr:uid="{00000000-0005-0000-0000-0000238A0000}"/>
    <cellStyle name="Normal 54 2 2 2 2 3 2 2 5 3" xfId="9778" xr:uid="{00000000-0005-0000-0000-0000248A0000}"/>
    <cellStyle name="Normal 54 2 2 2 2 3 2 2 5 3 2" xfId="33347" xr:uid="{00000000-0005-0000-0000-0000258A0000}"/>
    <cellStyle name="Normal 54 2 2 2 2 3 2 2 5 4" xfId="21554" xr:uid="{00000000-0005-0000-0000-0000268A0000}"/>
    <cellStyle name="Normal 54 2 2 2 2 3 2 2 5 5" xfId="27459" xr:uid="{00000000-0005-0000-0000-0000278A0000}"/>
    <cellStyle name="Normal 54 2 2 2 2 3 2 2 6" xfId="4626" xr:uid="{00000000-0005-0000-0000-0000288A0000}"/>
    <cellStyle name="Normal 54 2 2 2 2 3 2 2 6 2" xfId="16402" xr:uid="{00000000-0005-0000-0000-0000298A0000}"/>
    <cellStyle name="Normal 54 2 2 2 2 3 2 2 6 2 2" xfId="39971" xr:uid="{00000000-0005-0000-0000-00002A8A0000}"/>
    <cellStyle name="Normal 54 2 2 2 2 3 2 2 6 3" xfId="10514" xr:uid="{00000000-0005-0000-0000-00002B8A0000}"/>
    <cellStyle name="Normal 54 2 2 2 2 3 2 2 6 3 2" xfId="34083" xr:uid="{00000000-0005-0000-0000-00002C8A0000}"/>
    <cellStyle name="Normal 54 2 2 2 2 3 2 2 6 4" xfId="22290" xr:uid="{00000000-0005-0000-0000-00002D8A0000}"/>
    <cellStyle name="Normal 54 2 2 2 2 3 2 2 6 5" xfId="28195" xr:uid="{00000000-0005-0000-0000-00002E8A0000}"/>
    <cellStyle name="Normal 54 2 2 2 2 3 2 2 7" xfId="5362" xr:uid="{00000000-0005-0000-0000-00002F8A0000}"/>
    <cellStyle name="Normal 54 2 2 2 2 3 2 2 7 2" xfId="17138" xr:uid="{00000000-0005-0000-0000-0000308A0000}"/>
    <cellStyle name="Normal 54 2 2 2 2 3 2 2 7 2 2" xfId="40707" xr:uid="{00000000-0005-0000-0000-0000318A0000}"/>
    <cellStyle name="Normal 54 2 2 2 2 3 2 2 7 3" xfId="11250" xr:uid="{00000000-0005-0000-0000-0000328A0000}"/>
    <cellStyle name="Normal 54 2 2 2 2 3 2 2 7 3 2" xfId="34819" xr:uid="{00000000-0005-0000-0000-0000338A0000}"/>
    <cellStyle name="Normal 54 2 2 2 2 3 2 2 7 4" xfId="23026" xr:uid="{00000000-0005-0000-0000-0000348A0000}"/>
    <cellStyle name="Normal 54 2 2 2 2 3 2 2 7 5" xfId="28931" xr:uid="{00000000-0005-0000-0000-0000358A0000}"/>
    <cellStyle name="Normal 54 2 2 2 2 3 2 2 8" xfId="6098" xr:uid="{00000000-0005-0000-0000-0000368A0000}"/>
    <cellStyle name="Normal 54 2 2 2 2 3 2 2 8 2" xfId="17874" xr:uid="{00000000-0005-0000-0000-0000378A0000}"/>
    <cellStyle name="Normal 54 2 2 2 2 3 2 2 8 2 2" xfId="41443" xr:uid="{00000000-0005-0000-0000-0000388A0000}"/>
    <cellStyle name="Normal 54 2 2 2 2 3 2 2 8 3" xfId="11986" xr:uid="{00000000-0005-0000-0000-0000398A0000}"/>
    <cellStyle name="Normal 54 2 2 2 2 3 2 2 8 3 2" xfId="35555" xr:uid="{00000000-0005-0000-0000-00003A8A0000}"/>
    <cellStyle name="Normal 54 2 2 2 2 3 2 2 8 4" xfId="23762" xr:uid="{00000000-0005-0000-0000-00003B8A0000}"/>
    <cellStyle name="Normal 54 2 2 2 2 3 2 2 8 5" xfId="29667" xr:uid="{00000000-0005-0000-0000-00003C8A0000}"/>
    <cellStyle name="Normal 54 2 2 2 2 3 2 2 9" xfId="12722" xr:uid="{00000000-0005-0000-0000-00003D8A0000}"/>
    <cellStyle name="Normal 54 2 2 2 2 3 2 2 9 2" xfId="36291" xr:uid="{00000000-0005-0000-0000-00003E8A0000}"/>
    <cellStyle name="Normal 54 2 2 2 2 3 2 3" xfId="1238" xr:uid="{00000000-0005-0000-0000-00003F8A0000}"/>
    <cellStyle name="Normal 54 2 2 2 2 3 2 3 2" xfId="13016" xr:uid="{00000000-0005-0000-0000-0000408A0000}"/>
    <cellStyle name="Normal 54 2 2 2 2 3 2 3 2 2" xfId="36585" xr:uid="{00000000-0005-0000-0000-0000418A0000}"/>
    <cellStyle name="Normal 54 2 2 2 2 3 2 3 3" xfId="7128" xr:uid="{00000000-0005-0000-0000-0000428A0000}"/>
    <cellStyle name="Normal 54 2 2 2 2 3 2 3 3 2" xfId="30697" xr:uid="{00000000-0005-0000-0000-0000438A0000}"/>
    <cellStyle name="Normal 54 2 2 2 2 3 2 3 4" xfId="18904" xr:uid="{00000000-0005-0000-0000-0000448A0000}"/>
    <cellStyle name="Normal 54 2 2 2 2 3 2 3 5" xfId="24809" xr:uid="{00000000-0005-0000-0000-0000458A0000}"/>
    <cellStyle name="Normal 54 2 2 2 2 3 2 4" xfId="1976" xr:uid="{00000000-0005-0000-0000-0000468A0000}"/>
    <cellStyle name="Normal 54 2 2 2 2 3 2 4 2" xfId="13752" xr:uid="{00000000-0005-0000-0000-0000478A0000}"/>
    <cellStyle name="Normal 54 2 2 2 2 3 2 4 2 2" xfId="37321" xr:uid="{00000000-0005-0000-0000-0000488A0000}"/>
    <cellStyle name="Normal 54 2 2 2 2 3 2 4 3" xfId="7864" xr:uid="{00000000-0005-0000-0000-0000498A0000}"/>
    <cellStyle name="Normal 54 2 2 2 2 3 2 4 3 2" xfId="31433" xr:uid="{00000000-0005-0000-0000-00004A8A0000}"/>
    <cellStyle name="Normal 54 2 2 2 2 3 2 4 4" xfId="19640" xr:uid="{00000000-0005-0000-0000-00004B8A0000}"/>
    <cellStyle name="Normal 54 2 2 2 2 3 2 4 5" xfId="25545" xr:uid="{00000000-0005-0000-0000-00004C8A0000}"/>
    <cellStyle name="Normal 54 2 2 2 2 3 2 5" xfId="2712" xr:uid="{00000000-0005-0000-0000-00004D8A0000}"/>
    <cellStyle name="Normal 54 2 2 2 2 3 2 5 2" xfId="14488" xr:uid="{00000000-0005-0000-0000-00004E8A0000}"/>
    <cellStyle name="Normal 54 2 2 2 2 3 2 5 2 2" xfId="38057" xr:uid="{00000000-0005-0000-0000-00004F8A0000}"/>
    <cellStyle name="Normal 54 2 2 2 2 3 2 5 3" xfId="8600" xr:uid="{00000000-0005-0000-0000-0000508A0000}"/>
    <cellStyle name="Normal 54 2 2 2 2 3 2 5 3 2" xfId="32169" xr:uid="{00000000-0005-0000-0000-0000518A0000}"/>
    <cellStyle name="Normal 54 2 2 2 2 3 2 5 4" xfId="20376" xr:uid="{00000000-0005-0000-0000-0000528A0000}"/>
    <cellStyle name="Normal 54 2 2 2 2 3 2 5 5" xfId="26281" xr:uid="{00000000-0005-0000-0000-0000538A0000}"/>
    <cellStyle name="Normal 54 2 2 2 2 3 2 6" xfId="3448" xr:uid="{00000000-0005-0000-0000-0000548A0000}"/>
    <cellStyle name="Normal 54 2 2 2 2 3 2 6 2" xfId="15224" xr:uid="{00000000-0005-0000-0000-0000558A0000}"/>
    <cellStyle name="Normal 54 2 2 2 2 3 2 6 2 2" xfId="38793" xr:uid="{00000000-0005-0000-0000-0000568A0000}"/>
    <cellStyle name="Normal 54 2 2 2 2 3 2 6 3" xfId="9336" xr:uid="{00000000-0005-0000-0000-0000578A0000}"/>
    <cellStyle name="Normal 54 2 2 2 2 3 2 6 3 2" xfId="32905" xr:uid="{00000000-0005-0000-0000-0000588A0000}"/>
    <cellStyle name="Normal 54 2 2 2 2 3 2 6 4" xfId="21112" xr:uid="{00000000-0005-0000-0000-0000598A0000}"/>
    <cellStyle name="Normal 54 2 2 2 2 3 2 6 5" xfId="27017" xr:uid="{00000000-0005-0000-0000-00005A8A0000}"/>
    <cellStyle name="Normal 54 2 2 2 2 3 2 7" xfId="4184" xr:uid="{00000000-0005-0000-0000-00005B8A0000}"/>
    <cellStyle name="Normal 54 2 2 2 2 3 2 7 2" xfId="15960" xr:uid="{00000000-0005-0000-0000-00005C8A0000}"/>
    <cellStyle name="Normal 54 2 2 2 2 3 2 7 2 2" xfId="39529" xr:uid="{00000000-0005-0000-0000-00005D8A0000}"/>
    <cellStyle name="Normal 54 2 2 2 2 3 2 7 3" xfId="10072" xr:uid="{00000000-0005-0000-0000-00005E8A0000}"/>
    <cellStyle name="Normal 54 2 2 2 2 3 2 7 3 2" xfId="33641" xr:uid="{00000000-0005-0000-0000-00005F8A0000}"/>
    <cellStyle name="Normal 54 2 2 2 2 3 2 7 4" xfId="21848" xr:uid="{00000000-0005-0000-0000-0000608A0000}"/>
    <cellStyle name="Normal 54 2 2 2 2 3 2 7 5" xfId="27753" xr:uid="{00000000-0005-0000-0000-0000618A0000}"/>
    <cellStyle name="Normal 54 2 2 2 2 3 2 8" xfId="4920" xr:uid="{00000000-0005-0000-0000-0000628A0000}"/>
    <cellStyle name="Normal 54 2 2 2 2 3 2 8 2" xfId="16696" xr:uid="{00000000-0005-0000-0000-0000638A0000}"/>
    <cellStyle name="Normal 54 2 2 2 2 3 2 8 2 2" xfId="40265" xr:uid="{00000000-0005-0000-0000-0000648A0000}"/>
    <cellStyle name="Normal 54 2 2 2 2 3 2 8 3" xfId="10808" xr:uid="{00000000-0005-0000-0000-0000658A0000}"/>
    <cellStyle name="Normal 54 2 2 2 2 3 2 8 3 2" xfId="34377" xr:uid="{00000000-0005-0000-0000-0000668A0000}"/>
    <cellStyle name="Normal 54 2 2 2 2 3 2 8 4" xfId="22584" xr:uid="{00000000-0005-0000-0000-0000678A0000}"/>
    <cellStyle name="Normal 54 2 2 2 2 3 2 8 5" xfId="28489" xr:uid="{00000000-0005-0000-0000-0000688A0000}"/>
    <cellStyle name="Normal 54 2 2 2 2 3 2 9" xfId="5656" xr:uid="{00000000-0005-0000-0000-0000698A0000}"/>
    <cellStyle name="Normal 54 2 2 2 2 3 2 9 2" xfId="17432" xr:uid="{00000000-0005-0000-0000-00006A8A0000}"/>
    <cellStyle name="Normal 54 2 2 2 2 3 2 9 2 2" xfId="41001" xr:uid="{00000000-0005-0000-0000-00006B8A0000}"/>
    <cellStyle name="Normal 54 2 2 2 2 3 2 9 3" xfId="11544" xr:uid="{00000000-0005-0000-0000-00006C8A0000}"/>
    <cellStyle name="Normal 54 2 2 2 2 3 2 9 3 2" xfId="35113" xr:uid="{00000000-0005-0000-0000-00006D8A0000}"/>
    <cellStyle name="Normal 54 2 2 2 2 3 2 9 4" xfId="23320" xr:uid="{00000000-0005-0000-0000-00006E8A0000}"/>
    <cellStyle name="Normal 54 2 2 2 2 3 2 9 5" xfId="29225" xr:uid="{00000000-0005-0000-0000-00006F8A0000}"/>
    <cellStyle name="Normal 54 2 2 2 2 3 3" xfId="740" xr:uid="{00000000-0005-0000-0000-0000708A0000}"/>
    <cellStyle name="Normal 54 2 2 2 2 3 3 10" xfId="6654" xr:uid="{00000000-0005-0000-0000-0000718A0000}"/>
    <cellStyle name="Normal 54 2 2 2 2 3 3 10 2" xfId="30223" xr:uid="{00000000-0005-0000-0000-0000728A0000}"/>
    <cellStyle name="Normal 54 2 2 2 2 3 3 11" xfId="18430" xr:uid="{00000000-0005-0000-0000-0000738A0000}"/>
    <cellStyle name="Normal 54 2 2 2 2 3 3 12" xfId="24335" xr:uid="{00000000-0005-0000-0000-0000748A0000}"/>
    <cellStyle name="Normal 54 2 2 2 2 3 3 13" xfId="41999" xr:uid="{00000000-0005-0000-0000-0000758A0000}"/>
    <cellStyle name="Normal 54 2 2 2 2 3 3 2" xfId="1501" xr:uid="{00000000-0005-0000-0000-0000768A0000}"/>
    <cellStyle name="Normal 54 2 2 2 2 3 3 2 2" xfId="13278" xr:uid="{00000000-0005-0000-0000-0000778A0000}"/>
    <cellStyle name="Normal 54 2 2 2 2 3 3 2 2 2" xfId="36847" xr:uid="{00000000-0005-0000-0000-0000788A0000}"/>
    <cellStyle name="Normal 54 2 2 2 2 3 3 2 3" xfId="7390" xr:uid="{00000000-0005-0000-0000-0000798A0000}"/>
    <cellStyle name="Normal 54 2 2 2 2 3 3 2 3 2" xfId="30959" xr:uid="{00000000-0005-0000-0000-00007A8A0000}"/>
    <cellStyle name="Normal 54 2 2 2 2 3 3 2 4" xfId="19166" xr:uid="{00000000-0005-0000-0000-00007B8A0000}"/>
    <cellStyle name="Normal 54 2 2 2 2 3 3 2 5" xfId="25071" xr:uid="{00000000-0005-0000-0000-00007C8A0000}"/>
    <cellStyle name="Normal 54 2 2 2 2 3 3 3" xfId="2238" xr:uid="{00000000-0005-0000-0000-00007D8A0000}"/>
    <cellStyle name="Normal 54 2 2 2 2 3 3 3 2" xfId="14014" xr:uid="{00000000-0005-0000-0000-00007E8A0000}"/>
    <cellStyle name="Normal 54 2 2 2 2 3 3 3 2 2" xfId="37583" xr:uid="{00000000-0005-0000-0000-00007F8A0000}"/>
    <cellStyle name="Normal 54 2 2 2 2 3 3 3 3" xfId="8126" xr:uid="{00000000-0005-0000-0000-0000808A0000}"/>
    <cellStyle name="Normal 54 2 2 2 2 3 3 3 3 2" xfId="31695" xr:uid="{00000000-0005-0000-0000-0000818A0000}"/>
    <cellStyle name="Normal 54 2 2 2 2 3 3 3 4" xfId="19902" xr:uid="{00000000-0005-0000-0000-0000828A0000}"/>
    <cellStyle name="Normal 54 2 2 2 2 3 3 3 5" xfId="25807" xr:uid="{00000000-0005-0000-0000-0000838A0000}"/>
    <cellStyle name="Normal 54 2 2 2 2 3 3 4" xfId="2974" xr:uid="{00000000-0005-0000-0000-0000848A0000}"/>
    <cellStyle name="Normal 54 2 2 2 2 3 3 4 2" xfId="14750" xr:uid="{00000000-0005-0000-0000-0000858A0000}"/>
    <cellStyle name="Normal 54 2 2 2 2 3 3 4 2 2" xfId="38319" xr:uid="{00000000-0005-0000-0000-0000868A0000}"/>
    <cellStyle name="Normal 54 2 2 2 2 3 3 4 3" xfId="8862" xr:uid="{00000000-0005-0000-0000-0000878A0000}"/>
    <cellStyle name="Normal 54 2 2 2 2 3 3 4 3 2" xfId="32431" xr:uid="{00000000-0005-0000-0000-0000888A0000}"/>
    <cellStyle name="Normal 54 2 2 2 2 3 3 4 4" xfId="20638" xr:uid="{00000000-0005-0000-0000-0000898A0000}"/>
    <cellStyle name="Normal 54 2 2 2 2 3 3 4 5" xfId="26543" xr:uid="{00000000-0005-0000-0000-00008A8A0000}"/>
    <cellStyle name="Normal 54 2 2 2 2 3 3 5" xfId="3710" xr:uid="{00000000-0005-0000-0000-00008B8A0000}"/>
    <cellStyle name="Normal 54 2 2 2 2 3 3 5 2" xfId="15486" xr:uid="{00000000-0005-0000-0000-00008C8A0000}"/>
    <cellStyle name="Normal 54 2 2 2 2 3 3 5 2 2" xfId="39055" xr:uid="{00000000-0005-0000-0000-00008D8A0000}"/>
    <cellStyle name="Normal 54 2 2 2 2 3 3 5 3" xfId="9598" xr:uid="{00000000-0005-0000-0000-00008E8A0000}"/>
    <cellStyle name="Normal 54 2 2 2 2 3 3 5 3 2" xfId="33167" xr:uid="{00000000-0005-0000-0000-00008F8A0000}"/>
    <cellStyle name="Normal 54 2 2 2 2 3 3 5 4" xfId="21374" xr:uid="{00000000-0005-0000-0000-0000908A0000}"/>
    <cellStyle name="Normal 54 2 2 2 2 3 3 5 5" xfId="27279" xr:uid="{00000000-0005-0000-0000-0000918A0000}"/>
    <cellStyle name="Normal 54 2 2 2 2 3 3 6" xfId="4446" xr:uid="{00000000-0005-0000-0000-0000928A0000}"/>
    <cellStyle name="Normal 54 2 2 2 2 3 3 6 2" xfId="16222" xr:uid="{00000000-0005-0000-0000-0000938A0000}"/>
    <cellStyle name="Normal 54 2 2 2 2 3 3 6 2 2" xfId="39791" xr:uid="{00000000-0005-0000-0000-0000948A0000}"/>
    <cellStyle name="Normal 54 2 2 2 2 3 3 6 3" xfId="10334" xr:uid="{00000000-0005-0000-0000-0000958A0000}"/>
    <cellStyle name="Normal 54 2 2 2 2 3 3 6 3 2" xfId="33903" xr:uid="{00000000-0005-0000-0000-0000968A0000}"/>
    <cellStyle name="Normal 54 2 2 2 2 3 3 6 4" xfId="22110" xr:uid="{00000000-0005-0000-0000-0000978A0000}"/>
    <cellStyle name="Normal 54 2 2 2 2 3 3 6 5" xfId="28015" xr:uid="{00000000-0005-0000-0000-0000988A0000}"/>
    <cellStyle name="Normal 54 2 2 2 2 3 3 7" xfId="5182" xr:uid="{00000000-0005-0000-0000-0000998A0000}"/>
    <cellStyle name="Normal 54 2 2 2 2 3 3 7 2" xfId="16958" xr:uid="{00000000-0005-0000-0000-00009A8A0000}"/>
    <cellStyle name="Normal 54 2 2 2 2 3 3 7 2 2" xfId="40527" xr:uid="{00000000-0005-0000-0000-00009B8A0000}"/>
    <cellStyle name="Normal 54 2 2 2 2 3 3 7 3" xfId="11070" xr:uid="{00000000-0005-0000-0000-00009C8A0000}"/>
    <cellStyle name="Normal 54 2 2 2 2 3 3 7 3 2" xfId="34639" xr:uid="{00000000-0005-0000-0000-00009D8A0000}"/>
    <cellStyle name="Normal 54 2 2 2 2 3 3 7 4" xfId="22846" xr:uid="{00000000-0005-0000-0000-00009E8A0000}"/>
    <cellStyle name="Normal 54 2 2 2 2 3 3 7 5" xfId="28751" xr:uid="{00000000-0005-0000-0000-00009F8A0000}"/>
    <cellStyle name="Normal 54 2 2 2 2 3 3 8" xfId="5918" xr:uid="{00000000-0005-0000-0000-0000A08A0000}"/>
    <cellStyle name="Normal 54 2 2 2 2 3 3 8 2" xfId="17694" xr:uid="{00000000-0005-0000-0000-0000A18A0000}"/>
    <cellStyle name="Normal 54 2 2 2 2 3 3 8 2 2" xfId="41263" xr:uid="{00000000-0005-0000-0000-0000A28A0000}"/>
    <cellStyle name="Normal 54 2 2 2 2 3 3 8 3" xfId="11806" xr:uid="{00000000-0005-0000-0000-0000A38A0000}"/>
    <cellStyle name="Normal 54 2 2 2 2 3 3 8 3 2" xfId="35375" xr:uid="{00000000-0005-0000-0000-0000A48A0000}"/>
    <cellStyle name="Normal 54 2 2 2 2 3 3 8 4" xfId="23582" xr:uid="{00000000-0005-0000-0000-0000A58A0000}"/>
    <cellStyle name="Normal 54 2 2 2 2 3 3 8 5" xfId="29487" xr:uid="{00000000-0005-0000-0000-0000A68A0000}"/>
    <cellStyle name="Normal 54 2 2 2 2 3 3 9" xfId="12542" xr:uid="{00000000-0005-0000-0000-0000A78A0000}"/>
    <cellStyle name="Normal 54 2 2 2 2 3 3 9 2" xfId="36111" xr:uid="{00000000-0005-0000-0000-0000A88A0000}"/>
    <cellStyle name="Normal 54 2 2 2 2 3 4" xfId="627" xr:uid="{00000000-0005-0000-0000-0000A98A0000}"/>
    <cellStyle name="Normal 54 2 2 2 2 3 4 10" xfId="6541" xr:uid="{00000000-0005-0000-0000-0000AA8A0000}"/>
    <cellStyle name="Normal 54 2 2 2 2 3 4 10 2" xfId="30110" xr:uid="{00000000-0005-0000-0000-0000AB8A0000}"/>
    <cellStyle name="Normal 54 2 2 2 2 3 4 11" xfId="18317" xr:uid="{00000000-0005-0000-0000-0000AC8A0000}"/>
    <cellStyle name="Normal 54 2 2 2 2 3 4 12" xfId="24222" xr:uid="{00000000-0005-0000-0000-0000AD8A0000}"/>
    <cellStyle name="Normal 54 2 2 2 2 3 4 13" xfId="41886" xr:uid="{00000000-0005-0000-0000-0000AE8A0000}"/>
    <cellStyle name="Normal 54 2 2 2 2 3 4 2" xfId="1388" xr:uid="{00000000-0005-0000-0000-0000AF8A0000}"/>
    <cellStyle name="Normal 54 2 2 2 2 3 4 2 2" xfId="13165" xr:uid="{00000000-0005-0000-0000-0000B08A0000}"/>
    <cellStyle name="Normal 54 2 2 2 2 3 4 2 2 2" xfId="36734" xr:uid="{00000000-0005-0000-0000-0000B18A0000}"/>
    <cellStyle name="Normal 54 2 2 2 2 3 4 2 3" xfId="7277" xr:uid="{00000000-0005-0000-0000-0000B28A0000}"/>
    <cellStyle name="Normal 54 2 2 2 2 3 4 2 3 2" xfId="30846" xr:uid="{00000000-0005-0000-0000-0000B38A0000}"/>
    <cellStyle name="Normal 54 2 2 2 2 3 4 2 4" xfId="19053" xr:uid="{00000000-0005-0000-0000-0000B48A0000}"/>
    <cellStyle name="Normal 54 2 2 2 2 3 4 2 5" xfId="24958" xr:uid="{00000000-0005-0000-0000-0000B58A0000}"/>
    <cellStyle name="Normal 54 2 2 2 2 3 4 3" xfId="2125" xr:uid="{00000000-0005-0000-0000-0000B68A0000}"/>
    <cellStyle name="Normal 54 2 2 2 2 3 4 3 2" xfId="13901" xr:uid="{00000000-0005-0000-0000-0000B78A0000}"/>
    <cellStyle name="Normal 54 2 2 2 2 3 4 3 2 2" xfId="37470" xr:uid="{00000000-0005-0000-0000-0000B88A0000}"/>
    <cellStyle name="Normal 54 2 2 2 2 3 4 3 3" xfId="8013" xr:uid="{00000000-0005-0000-0000-0000B98A0000}"/>
    <cellStyle name="Normal 54 2 2 2 2 3 4 3 3 2" xfId="31582" xr:uid="{00000000-0005-0000-0000-0000BA8A0000}"/>
    <cellStyle name="Normal 54 2 2 2 2 3 4 3 4" xfId="19789" xr:uid="{00000000-0005-0000-0000-0000BB8A0000}"/>
    <cellStyle name="Normal 54 2 2 2 2 3 4 3 5" xfId="25694" xr:uid="{00000000-0005-0000-0000-0000BC8A0000}"/>
    <cellStyle name="Normal 54 2 2 2 2 3 4 4" xfId="2861" xr:uid="{00000000-0005-0000-0000-0000BD8A0000}"/>
    <cellStyle name="Normal 54 2 2 2 2 3 4 4 2" xfId="14637" xr:uid="{00000000-0005-0000-0000-0000BE8A0000}"/>
    <cellStyle name="Normal 54 2 2 2 2 3 4 4 2 2" xfId="38206" xr:uid="{00000000-0005-0000-0000-0000BF8A0000}"/>
    <cellStyle name="Normal 54 2 2 2 2 3 4 4 3" xfId="8749" xr:uid="{00000000-0005-0000-0000-0000C08A0000}"/>
    <cellStyle name="Normal 54 2 2 2 2 3 4 4 3 2" xfId="32318" xr:uid="{00000000-0005-0000-0000-0000C18A0000}"/>
    <cellStyle name="Normal 54 2 2 2 2 3 4 4 4" xfId="20525" xr:uid="{00000000-0005-0000-0000-0000C28A0000}"/>
    <cellStyle name="Normal 54 2 2 2 2 3 4 4 5" xfId="26430" xr:uid="{00000000-0005-0000-0000-0000C38A0000}"/>
    <cellStyle name="Normal 54 2 2 2 2 3 4 5" xfId="3597" xr:uid="{00000000-0005-0000-0000-0000C48A0000}"/>
    <cellStyle name="Normal 54 2 2 2 2 3 4 5 2" xfId="15373" xr:uid="{00000000-0005-0000-0000-0000C58A0000}"/>
    <cellStyle name="Normal 54 2 2 2 2 3 4 5 2 2" xfId="38942" xr:uid="{00000000-0005-0000-0000-0000C68A0000}"/>
    <cellStyle name="Normal 54 2 2 2 2 3 4 5 3" xfId="9485" xr:uid="{00000000-0005-0000-0000-0000C78A0000}"/>
    <cellStyle name="Normal 54 2 2 2 2 3 4 5 3 2" xfId="33054" xr:uid="{00000000-0005-0000-0000-0000C88A0000}"/>
    <cellStyle name="Normal 54 2 2 2 2 3 4 5 4" xfId="21261" xr:uid="{00000000-0005-0000-0000-0000C98A0000}"/>
    <cellStyle name="Normal 54 2 2 2 2 3 4 5 5" xfId="27166" xr:uid="{00000000-0005-0000-0000-0000CA8A0000}"/>
    <cellStyle name="Normal 54 2 2 2 2 3 4 6" xfId="4333" xr:uid="{00000000-0005-0000-0000-0000CB8A0000}"/>
    <cellStyle name="Normal 54 2 2 2 2 3 4 6 2" xfId="16109" xr:uid="{00000000-0005-0000-0000-0000CC8A0000}"/>
    <cellStyle name="Normal 54 2 2 2 2 3 4 6 2 2" xfId="39678" xr:uid="{00000000-0005-0000-0000-0000CD8A0000}"/>
    <cellStyle name="Normal 54 2 2 2 2 3 4 6 3" xfId="10221" xr:uid="{00000000-0005-0000-0000-0000CE8A0000}"/>
    <cellStyle name="Normal 54 2 2 2 2 3 4 6 3 2" xfId="33790" xr:uid="{00000000-0005-0000-0000-0000CF8A0000}"/>
    <cellStyle name="Normal 54 2 2 2 2 3 4 6 4" xfId="21997" xr:uid="{00000000-0005-0000-0000-0000D08A0000}"/>
    <cellStyle name="Normal 54 2 2 2 2 3 4 6 5" xfId="27902" xr:uid="{00000000-0005-0000-0000-0000D18A0000}"/>
    <cellStyle name="Normal 54 2 2 2 2 3 4 7" xfId="5069" xr:uid="{00000000-0005-0000-0000-0000D28A0000}"/>
    <cellStyle name="Normal 54 2 2 2 2 3 4 7 2" xfId="16845" xr:uid="{00000000-0005-0000-0000-0000D38A0000}"/>
    <cellStyle name="Normal 54 2 2 2 2 3 4 7 2 2" xfId="40414" xr:uid="{00000000-0005-0000-0000-0000D48A0000}"/>
    <cellStyle name="Normal 54 2 2 2 2 3 4 7 3" xfId="10957" xr:uid="{00000000-0005-0000-0000-0000D58A0000}"/>
    <cellStyle name="Normal 54 2 2 2 2 3 4 7 3 2" xfId="34526" xr:uid="{00000000-0005-0000-0000-0000D68A0000}"/>
    <cellStyle name="Normal 54 2 2 2 2 3 4 7 4" xfId="22733" xr:uid="{00000000-0005-0000-0000-0000D78A0000}"/>
    <cellStyle name="Normal 54 2 2 2 2 3 4 7 5" xfId="28638" xr:uid="{00000000-0005-0000-0000-0000D88A0000}"/>
    <cellStyle name="Normal 54 2 2 2 2 3 4 8" xfId="5805" xr:uid="{00000000-0005-0000-0000-0000D98A0000}"/>
    <cellStyle name="Normal 54 2 2 2 2 3 4 8 2" xfId="17581" xr:uid="{00000000-0005-0000-0000-0000DA8A0000}"/>
    <cellStyle name="Normal 54 2 2 2 2 3 4 8 2 2" xfId="41150" xr:uid="{00000000-0005-0000-0000-0000DB8A0000}"/>
    <cellStyle name="Normal 54 2 2 2 2 3 4 8 3" xfId="11693" xr:uid="{00000000-0005-0000-0000-0000DC8A0000}"/>
    <cellStyle name="Normal 54 2 2 2 2 3 4 8 3 2" xfId="35262" xr:uid="{00000000-0005-0000-0000-0000DD8A0000}"/>
    <cellStyle name="Normal 54 2 2 2 2 3 4 8 4" xfId="23469" xr:uid="{00000000-0005-0000-0000-0000DE8A0000}"/>
    <cellStyle name="Normal 54 2 2 2 2 3 4 8 5" xfId="29374" xr:uid="{00000000-0005-0000-0000-0000DF8A0000}"/>
    <cellStyle name="Normal 54 2 2 2 2 3 4 9" xfId="12429" xr:uid="{00000000-0005-0000-0000-0000E08A0000}"/>
    <cellStyle name="Normal 54 2 2 2 2 3 4 9 2" xfId="35998" xr:uid="{00000000-0005-0000-0000-0000E18A0000}"/>
    <cellStyle name="Normal 54 2 2 2 2 3 5" xfId="1057" xr:uid="{00000000-0005-0000-0000-0000E28A0000}"/>
    <cellStyle name="Normal 54 2 2 2 2 3 5 2" xfId="12836" xr:uid="{00000000-0005-0000-0000-0000E38A0000}"/>
    <cellStyle name="Normal 54 2 2 2 2 3 5 2 2" xfId="36405" xr:uid="{00000000-0005-0000-0000-0000E48A0000}"/>
    <cellStyle name="Normal 54 2 2 2 2 3 5 3" xfId="6948" xr:uid="{00000000-0005-0000-0000-0000E58A0000}"/>
    <cellStyle name="Normal 54 2 2 2 2 3 5 3 2" xfId="30517" xr:uid="{00000000-0005-0000-0000-0000E68A0000}"/>
    <cellStyle name="Normal 54 2 2 2 2 3 5 4" xfId="18724" xr:uid="{00000000-0005-0000-0000-0000E78A0000}"/>
    <cellStyle name="Normal 54 2 2 2 2 3 5 5" xfId="24629" xr:uid="{00000000-0005-0000-0000-0000E88A0000}"/>
    <cellStyle name="Normal 54 2 2 2 2 3 6" xfId="1796" xr:uid="{00000000-0005-0000-0000-0000E98A0000}"/>
    <cellStyle name="Normal 54 2 2 2 2 3 6 2" xfId="13572" xr:uid="{00000000-0005-0000-0000-0000EA8A0000}"/>
    <cellStyle name="Normal 54 2 2 2 2 3 6 2 2" xfId="37141" xr:uid="{00000000-0005-0000-0000-0000EB8A0000}"/>
    <cellStyle name="Normal 54 2 2 2 2 3 6 3" xfId="7684" xr:uid="{00000000-0005-0000-0000-0000EC8A0000}"/>
    <cellStyle name="Normal 54 2 2 2 2 3 6 3 2" xfId="31253" xr:uid="{00000000-0005-0000-0000-0000ED8A0000}"/>
    <cellStyle name="Normal 54 2 2 2 2 3 6 4" xfId="19460" xr:uid="{00000000-0005-0000-0000-0000EE8A0000}"/>
    <cellStyle name="Normal 54 2 2 2 2 3 6 5" xfId="25365" xr:uid="{00000000-0005-0000-0000-0000EF8A0000}"/>
    <cellStyle name="Normal 54 2 2 2 2 3 7" xfId="2532" xr:uid="{00000000-0005-0000-0000-0000F08A0000}"/>
    <cellStyle name="Normal 54 2 2 2 2 3 7 2" xfId="14308" xr:uid="{00000000-0005-0000-0000-0000F18A0000}"/>
    <cellStyle name="Normal 54 2 2 2 2 3 7 2 2" xfId="37877" xr:uid="{00000000-0005-0000-0000-0000F28A0000}"/>
    <cellStyle name="Normal 54 2 2 2 2 3 7 3" xfId="8420" xr:uid="{00000000-0005-0000-0000-0000F38A0000}"/>
    <cellStyle name="Normal 54 2 2 2 2 3 7 3 2" xfId="31989" xr:uid="{00000000-0005-0000-0000-0000F48A0000}"/>
    <cellStyle name="Normal 54 2 2 2 2 3 7 4" xfId="20196" xr:uid="{00000000-0005-0000-0000-0000F58A0000}"/>
    <cellStyle name="Normal 54 2 2 2 2 3 7 5" xfId="26101" xr:uid="{00000000-0005-0000-0000-0000F68A0000}"/>
    <cellStyle name="Normal 54 2 2 2 2 3 8" xfId="3268" xr:uid="{00000000-0005-0000-0000-0000F78A0000}"/>
    <cellStyle name="Normal 54 2 2 2 2 3 8 2" xfId="15044" xr:uid="{00000000-0005-0000-0000-0000F88A0000}"/>
    <cellStyle name="Normal 54 2 2 2 2 3 8 2 2" xfId="38613" xr:uid="{00000000-0005-0000-0000-0000F98A0000}"/>
    <cellStyle name="Normal 54 2 2 2 2 3 8 3" xfId="9156" xr:uid="{00000000-0005-0000-0000-0000FA8A0000}"/>
    <cellStyle name="Normal 54 2 2 2 2 3 8 3 2" xfId="32725" xr:uid="{00000000-0005-0000-0000-0000FB8A0000}"/>
    <cellStyle name="Normal 54 2 2 2 2 3 8 4" xfId="20932" xr:uid="{00000000-0005-0000-0000-0000FC8A0000}"/>
    <cellStyle name="Normal 54 2 2 2 2 3 8 5" xfId="26837" xr:uid="{00000000-0005-0000-0000-0000FD8A0000}"/>
    <cellStyle name="Normal 54 2 2 2 2 3 9" xfId="4004" xr:uid="{00000000-0005-0000-0000-0000FE8A0000}"/>
    <cellStyle name="Normal 54 2 2 2 2 3 9 2" xfId="15780" xr:uid="{00000000-0005-0000-0000-0000FF8A0000}"/>
    <cellStyle name="Normal 54 2 2 2 2 3 9 2 2" xfId="39349" xr:uid="{00000000-0005-0000-0000-0000008B0000}"/>
    <cellStyle name="Normal 54 2 2 2 2 3 9 3" xfId="9892" xr:uid="{00000000-0005-0000-0000-0000018B0000}"/>
    <cellStyle name="Normal 54 2 2 2 2 3 9 3 2" xfId="33461" xr:uid="{00000000-0005-0000-0000-0000028B0000}"/>
    <cellStyle name="Normal 54 2 2 2 2 3 9 4" xfId="21668" xr:uid="{00000000-0005-0000-0000-0000038B0000}"/>
    <cellStyle name="Normal 54 2 2 2 2 3 9 5" xfId="27573" xr:uid="{00000000-0005-0000-0000-0000048B0000}"/>
    <cellStyle name="Normal 54 2 2 2 2 4" xfId="474" xr:uid="{00000000-0005-0000-0000-0000058B0000}"/>
    <cellStyle name="Normal 54 2 2 2 2 4 10" xfId="12278" xr:uid="{00000000-0005-0000-0000-0000068B0000}"/>
    <cellStyle name="Normal 54 2 2 2 2 4 10 2" xfId="35847" xr:uid="{00000000-0005-0000-0000-0000078B0000}"/>
    <cellStyle name="Normal 54 2 2 2 2 4 11" xfId="6390" xr:uid="{00000000-0005-0000-0000-0000088B0000}"/>
    <cellStyle name="Normal 54 2 2 2 2 4 11 2" xfId="29959" xr:uid="{00000000-0005-0000-0000-0000098B0000}"/>
    <cellStyle name="Normal 54 2 2 2 2 4 12" xfId="18166" xr:uid="{00000000-0005-0000-0000-00000A8B0000}"/>
    <cellStyle name="Normal 54 2 2 2 2 4 13" xfId="24071" xr:uid="{00000000-0005-0000-0000-00000B8B0000}"/>
    <cellStyle name="Normal 54 2 2 2 2 4 14" xfId="41735" xr:uid="{00000000-0005-0000-0000-00000C8B0000}"/>
    <cellStyle name="Normal 54 2 2 2 2 4 2" xfId="919" xr:uid="{00000000-0005-0000-0000-00000D8B0000}"/>
    <cellStyle name="Normal 54 2 2 2 2 4 2 10" xfId="6832" xr:uid="{00000000-0005-0000-0000-00000E8B0000}"/>
    <cellStyle name="Normal 54 2 2 2 2 4 2 10 2" xfId="30401" xr:uid="{00000000-0005-0000-0000-00000F8B0000}"/>
    <cellStyle name="Normal 54 2 2 2 2 4 2 11" xfId="18608" xr:uid="{00000000-0005-0000-0000-0000108B0000}"/>
    <cellStyle name="Normal 54 2 2 2 2 4 2 12" xfId="24513" xr:uid="{00000000-0005-0000-0000-0000118B0000}"/>
    <cellStyle name="Normal 54 2 2 2 2 4 2 13" xfId="42177" xr:uid="{00000000-0005-0000-0000-0000128B0000}"/>
    <cellStyle name="Normal 54 2 2 2 2 4 2 2" xfId="1679" xr:uid="{00000000-0005-0000-0000-0000138B0000}"/>
    <cellStyle name="Normal 54 2 2 2 2 4 2 2 2" xfId="13456" xr:uid="{00000000-0005-0000-0000-0000148B0000}"/>
    <cellStyle name="Normal 54 2 2 2 2 4 2 2 2 2" xfId="37025" xr:uid="{00000000-0005-0000-0000-0000158B0000}"/>
    <cellStyle name="Normal 54 2 2 2 2 4 2 2 3" xfId="7568" xr:uid="{00000000-0005-0000-0000-0000168B0000}"/>
    <cellStyle name="Normal 54 2 2 2 2 4 2 2 3 2" xfId="31137" xr:uid="{00000000-0005-0000-0000-0000178B0000}"/>
    <cellStyle name="Normal 54 2 2 2 2 4 2 2 4" xfId="19344" xr:uid="{00000000-0005-0000-0000-0000188B0000}"/>
    <cellStyle name="Normal 54 2 2 2 2 4 2 2 5" xfId="25249" xr:uid="{00000000-0005-0000-0000-0000198B0000}"/>
    <cellStyle name="Normal 54 2 2 2 2 4 2 3" xfId="2416" xr:uid="{00000000-0005-0000-0000-00001A8B0000}"/>
    <cellStyle name="Normal 54 2 2 2 2 4 2 3 2" xfId="14192" xr:uid="{00000000-0005-0000-0000-00001B8B0000}"/>
    <cellStyle name="Normal 54 2 2 2 2 4 2 3 2 2" xfId="37761" xr:uid="{00000000-0005-0000-0000-00001C8B0000}"/>
    <cellStyle name="Normal 54 2 2 2 2 4 2 3 3" xfId="8304" xr:uid="{00000000-0005-0000-0000-00001D8B0000}"/>
    <cellStyle name="Normal 54 2 2 2 2 4 2 3 3 2" xfId="31873" xr:uid="{00000000-0005-0000-0000-00001E8B0000}"/>
    <cellStyle name="Normal 54 2 2 2 2 4 2 3 4" xfId="20080" xr:uid="{00000000-0005-0000-0000-00001F8B0000}"/>
    <cellStyle name="Normal 54 2 2 2 2 4 2 3 5" xfId="25985" xr:uid="{00000000-0005-0000-0000-0000208B0000}"/>
    <cellStyle name="Normal 54 2 2 2 2 4 2 4" xfId="3152" xr:uid="{00000000-0005-0000-0000-0000218B0000}"/>
    <cellStyle name="Normal 54 2 2 2 2 4 2 4 2" xfId="14928" xr:uid="{00000000-0005-0000-0000-0000228B0000}"/>
    <cellStyle name="Normal 54 2 2 2 2 4 2 4 2 2" xfId="38497" xr:uid="{00000000-0005-0000-0000-0000238B0000}"/>
    <cellStyle name="Normal 54 2 2 2 2 4 2 4 3" xfId="9040" xr:uid="{00000000-0005-0000-0000-0000248B0000}"/>
    <cellStyle name="Normal 54 2 2 2 2 4 2 4 3 2" xfId="32609" xr:uid="{00000000-0005-0000-0000-0000258B0000}"/>
    <cellStyle name="Normal 54 2 2 2 2 4 2 4 4" xfId="20816" xr:uid="{00000000-0005-0000-0000-0000268B0000}"/>
    <cellStyle name="Normal 54 2 2 2 2 4 2 4 5" xfId="26721" xr:uid="{00000000-0005-0000-0000-0000278B0000}"/>
    <cellStyle name="Normal 54 2 2 2 2 4 2 5" xfId="3888" xr:uid="{00000000-0005-0000-0000-0000288B0000}"/>
    <cellStyle name="Normal 54 2 2 2 2 4 2 5 2" xfId="15664" xr:uid="{00000000-0005-0000-0000-0000298B0000}"/>
    <cellStyle name="Normal 54 2 2 2 2 4 2 5 2 2" xfId="39233" xr:uid="{00000000-0005-0000-0000-00002A8B0000}"/>
    <cellStyle name="Normal 54 2 2 2 2 4 2 5 3" xfId="9776" xr:uid="{00000000-0005-0000-0000-00002B8B0000}"/>
    <cellStyle name="Normal 54 2 2 2 2 4 2 5 3 2" xfId="33345" xr:uid="{00000000-0005-0000-0000-00002C8B0000}"/>
    <cellStyle name="Normal 54 2 2 2 2 4 2 5 4" xfId="21552" xr:uid="{00000000-0005-0000-0000-00002D8B0000}"/>
    <cellStyle name="Normal 54 2 2 2 2 4 2 5 5" xfId="27457" xr:uid="{00000000-0005-0000-0000-00002E8B0000}"/>
    <cellStyle name="Normal 54 2 2 2 2 4 2 6" xfId="4624" xr:uid="{00000000-0005-0000-0000-00002F8B0000}"/>
    <cellStyle name="Normal 54 2 2 2 2 4 2 6 2" xfId="16400" xr:uid="{00000000-0005-0000-0000-0000308B0000}"/>
    <cellStyle name="Normal 54 2 2 2 2 4 2 6 2 2" xfId="39969" xr:uid="{00000000-0005-0000-0000-0000318B0000}"/>
    <cellStyle name="Normal 54 2 2 2 2 4 2 6 3" xfId="10512" xr:uid="{00000000-0005-0000-0000-0000328B0000}"/>
    <cellStyle name="Normal 54 2 2 2 2 4 2 6 3 2" xfId="34081" xr:uid="{00000000-0005-0000-0000-0000338B0000}"/>
    <cellStyle name="Normal 54 2 2 2 2 4 2 6 4" xfId="22288" xr:uid="{00000000-0005-0000-0000-0000348B0000}"/>
    <cellStyle name="Normal 54 2 2 2 2 4 2 6 5" xfId="28193" xr:uid="{00000000-0005-0000-0000-0000358B0000}"/>
    <cellStyle name="Normal 54 2 2 2 2 4 2 7" xfId="5360" xr:uid="{00000000-0005-0000-0000-0000368B0000}"/>
    <cellStyle name="Normal 54 2 2 2 2 4 2 7 2" xfId="17136" xr:uid="{00000000-0005-0000-0000-0000378B0000}"/>
    <cellStyle name="Normal 54 2 2 2 2 4 2 7 2 2" xfId="40705" xr:uid="{00000000-0005-0000-0000-0000388B0000}"/>
    <cellStyle name="Normal 54 2 2 2 2 4 2 7 3" xfId="11248" xr:uid="{00000000-0005-0000-0000-0000398B0000}"/>
    <cellStyle name="Normal 54 2 2 2 2 4 2 7 3 2" xfId="34817" xr:uid="{00000000-0005-0000-0000-00003A8B0000}"/>
    <cellStyle name="Normal 54 2 2 2 2 4 2 7 4" xfId="23024" xr:uid="{00000000-0005-0000-0000-00003B8B0000}"/>
    <cellStyle name="Normal 54 2 2 2 2 4 2 7 5" xfId="28929" xr:uid="{00000000-0005-0000-0000-00003C8B0000}"/>
    <cellStyle name="Normal 54 2 2 2 2 4 2 8" xfId="6096" xr:uid="{00000000-0005-0000-0000-00003D8B0000}"/>
    <cellStyle name="Normal 54 2 2 2 2 4 2 8 2" xfId="17872" xr:uid="{00000000-0005-0000-0000-00003E8B0000}"/>
    <cellStyle name="Normal 54 2 2 2 2 4 2 8 2 2" xfId="41441" xr:uid="{00000000-0005-0000-0000-00003F8B0000}"/>
    <cellStyle name="Normal 54 2 2 2 2 4 2 8 3" xfId="11984" xr:uid="{00000000-0005-0000-0000-0000408B0000}"/>
    <cellStyle name="Normal 54 2 2 2 2 4 2 8 3 2" xfId="35553" xr:uid="{00000000-0005-0000-0000-0000418B0000}"/>
    <cellStyle name="Normal 54 2 2 2 2 4 2 8 4" xfId="23760" xr:uid="{00000000-0005-0000-0000-0000428B0000}"/>
    <cellStyle name="Normal 54 2 2 2 2 4 2 8 5" xfId="29665" xr:uid="{00000000-0005-0000-0000-0000438B0000}"/>
    <cellStyle name="Normal 54 2 2 2 2 4 2 9" xfId="12720" xr:uid="{00000000-0005-0000-0000-0000448B0000}"/>
    <cellStyle name="Normal 54 2 2 2 2 4 2 9 2" xfId="36289" xr:uid="{00000000-0005-0000-0000-0000458B0000}"/>
    <cellStyle name="Normal 54 2 2 2 2 4 3" xfId="1236" xr:uid="{00000000-0005-0000-0000-0000468B0000}"/>
    <cellStyle name="Normal 54 2 2 2 2 4 3 2" xfId="13014" xr:uid="{00000000-0005-0000-0000-0000478B0000}"/>
    <cellStyle name="Normal 54 2 2 2 2 4 3 2 2" xfId="36583" xr:uid="{00000000-0005-0000-0000-0000488B0000}"/>
    <cellStyle name="Normal 54 2 2 2 2 4 3 3" xfId="7126" xr:uid="{00000000-0005-0000-0000-0000498B0000}"/>
    <cellStyle name="Normal 54 2 2 2 2 4 3 3 2" xfId="30695" xr:uid="{00000000-0005-0000-0000-00004A8B0000}"/>
    <cellStyle name="Normal 54 2 2 2 2 4 3 4" xfId="18902" xr:uid="{00000000-0005-0000-0000-00004B8B0000}"/>
    <cellStyle name="Normal 54 2 2 2 2 4 3 5" xfId="24807" xr:uid="{00000000-0005-0000-0000-00004C8B0000}"/>
    <cellStyle name="Normal 54 2 2 2 2 4 4" xfId="1974" xr:uid="{00000000-0005-0000-0000-00004D8B0000}"/>
    <cellStyle name="Normal 54 2 2 2 2 4 4 2" xfId="13750" xr:uid="{00000000-0005-0000-0000-00004E8B0000}"/>
    <cellStyle name="Normal 54 2 2 2 2 4 4 2 2" xfId="37319" xr:uid="{00000000-0005-0000-0000-00004F8B0000}"/>
    <cellStyle name="Normal 54 2 2 2 2 4 4 3" xfId="7862" xr:uid="{00000000-0005-0000-0000-0000508B0000}"/>
    <cellStyle name="Normal 54 2 2 2 2 4 4 3 2" xfId="31431" xr:uid="{00000000-0005-0000-0000-0000518B0000}"/>
    <cellStyle name="Normal 54 2 2 2 2 4 4 4" xfId="19638" xr:uid="{00000000-0005-0000-0000-0000528B0000}"/>
    <cellStyle name="Normal 54 2 2 2 2 4 4 5" xfId="25543" xr:uid="{00000000-0005-0000-0000-0000538B0000}"/>
    <cellStyle name="Normal 54 2 2 2 2 4 5" xfId="2710" xr:uid="{00000000-0005-0000-0000-0000548B0000}"/>
    <cellStyle name="Normal 54 2 2 2 2 4 5 2" xfId="14486" xr:uid="{00000000-0005-0000-0000-0000558B0000}"/>
    <cellStyle name="Normal 54 2 2 2 2 4 5 2 2" xfId="38055" xr:uid="{00000000-0005-0000-0000-0000568B0000}"/>
    <cellStyle name="Normal 54 2 2 2 2 4 5 3" xfId="8598" xr:uid="{00000000-0005-0000-0000-0000578B0000}"/>
    <cellStyle name="Normal 54 2 2 2 2 4 5 3 2" xfId="32167" xr:uid="{00000000-0005-0000-0000-0000588B0000}"/>
    <cellStyle name="Normal 54 2 2 2 2 4 5 4" xfId="20374" xr:uid="{00000000-0005-0000-0000-0000598B0000}"/>
    <cellStyle name="Normal 54 2 2 2 2 4 5 5" xfId="26279" xr:uid="{00000000-0005-0000-0000-00005A8B0000}"/>
    <cellStyle name="Normal 54 2 2 2 2 4 6" xfId="3446" xr:uid="{00000000-0005-0000-0000-00005B8B0000}"/>
    <cellStyle name="Normal 54 2 2 2 2 4 6 2" xfId="15222" xr:uid="{00000000-0005-0000-0000-00005C8B0000}"/>
    <cellStyle name="Normal 54 2 2 2 2 4 6 2 2" xfId="38791" xr:uid="{00000000-0005-0000-0000-00005D8B0000}"/>
    <cellStyle name="Normal 54 2 2 2 2 4 6 3" xfId="9334" xr:uid="{00000000-0005-0000-0000-00005E8B0000}"/>
    <cellStyle name="Normal 54 2 2 2 2 4 6 3 2" xfId="32903" xr:uid="{00000000-0005-0000-0000-00005F8B0000}"/>
    <cellStyle name="Normal 54 2 2 2 2 4 6 4" xfId="21110" xr:uid="{00000000-0005-0000-0000-0000608B0000}"/>
    <cellStyle name="Normal 54 2 2 2 2 4 6 5" xfId="27015" xr:uid="{00000000-0005-0000-0000-0000618B0000}"/>
    <cellStyle name="Normal 54 2 2 2 2 4 7" xfId="4182" xr:uid="{00000000-0005-0000-0000-0000628B0000}"/>
    <cellStyle name="Normal 54 2 2 2 2 4 7 2" xfId="15958" xr:uid="{00000000-0005-0000-0000-0000638B0000}"/>
    <cellStyle name="Normal 54 2 2 2 2 4 7 2 2" xfId="39527" xr:uid="{00000000-0005-0000-0000-0000648B0000}"/>
    <cellStyle name="Normal 54 2 2 2 2 4 7 3" xfId="10070" xr:uid="{00000000-0005-0000-0000-0000658B0000}"/>
    <cellStyle name="Normal 54 2 2 2 2 4 7 3 2" xfId="33639" xr:uid="{00000000-0005-0000-0000-0000668B0000}"/>
    <cellStyle name="Normal 54 2 2 2 2 4 7 4" xfId="21846" xr:uid="{00000000-0005-0000-0000-0000678B0000}"/>
    <cellStyle name="Normal 54 2 2 2 2 4 7 5" xfId="27751" xr:uid="{00000000-0005-0000-0000-0000688B0000}"/>
    <cellStyle name="Normal 54 2 2 2 2 4 8" xfId="4918" xr:uid="{00000000-0005-0000-0000-0000698B0000}"/>
    <cellStyle name="Normal 54 2 2 2 2 4 8 2" xfId="16694" xr:uid="{00000000-0005-0000-0000-00006A8B0000}"/>
    <cellStyle name="Normal 54 2 2 2 2 4 8 2 2" xfId="40263" xr:uid="{00000000-0005-0000-0000-00006B8B0000}"/>
    <cellStyle name="Normal 54 2 2 2 2 4 8 3" xfId="10806" xr:uid="{00000000-0005-0000-0000-00006C8B0000}"/>
    <cellStyle name="Normal 54 2 2 2 2 4 8 3 2" xfId="34375" xr:uid="{00000000-0005-0000-0000-00006D8B0000}"/>
    <cellStyle name="Normal 54 2 2 2 2 4 8 4" xfId="22582" xr:uid="{00000000-0005-0000-0000-00006E8B0000}"/>
    <cellStyle name="Normal 54 2 2 2 2 4 8 5" xfId="28487" xr:uid="{00000000-0005-0000-0000-00006F8B0000}"/>
    <cellStyle name="Normal 54 2 2 2 2 4 9" xfId="5654" xr:uid="{00000000-0005-0000-0000-0000708B0000}"/>
    <cellStyle name="Normal 54 2 2 2 2 4 9 2" xfId="17430" xr:uid="{00000000-0005-0000-0000-0000718B0000}"/>
    <cellStyle name="Normal 54 2 2 2 2 4 9 2 2" xfId="40999" xr:uid="{00000000-0005-0000-0000-0000728B0000}"/>
    <cellStyle name="Normal 54 2 2 2 2 4 9 3" xfId="11542" xr:uid="{00000000-0005-0000-0000-0000738B0000}"/>
    <cellStyle name="Normal 54 2 2 2 2 4 9 3 2" xfId="35111" xr:uid="{00000000-0005-0000-0000-0000748B0000}"/>
    <cellStyle name="Normal 54 2 2 2 2 4 9 4" xfId="23318" xr:uid="{00000000-0005-0000-0000-0000758B0000}"/>
    <cellStyle name="Normal 54 2 2 2 2 4 9 5" xfId="29223" xr:uid="{00000000-0005-0000-0000-0000768B0000}"/>
    <cellStyle name="Normal 54 2 2 2 2 5" xfId="692" xr:uid="{00000000-0005-0000-0000-0000778B0000}"/>
    <cellStyle name="Normal 54 2 2 2 2 5 10" xfId="6606" xr:uid="{00000000-0005-0000-0000-0000788B0000}"/>
    <cellStyle name="Normal 54 2 2 2 2 5 10 2" xfId="30175" xr:uid="{00000000-0005-0000-0000-0000798B0000}"/>
    <cellStyle name="Normal 54 2 2 2 2 5 11" xfId="18382" xr:uid="{00000000-0005-0000-0000-00007A8B0000}"/>
    <cellStyle name="Normal 54 2 2 2 2 5 12" xfId="24287" xr:uid="{00000000-0005-0000-0000-00007B8B0000}"/>
    <cellStyle name="Normal 54 2 2 2 2 5 13" xfId="41951" xr:uid="{00000000-0005-0000-0000-00007C8B0000}"/>
    <cellStyle name="Normal 54 2 2 2 2 5 2" xfId="1453" xr:uid="{00000000-0005-0000-0000-00007D8B0000}"/>
    <cellStyle name="Normal 54 2 2 2 2 5 2 2" xfId="13230" xr:uid="{00000000-0005-0000-0000-00007E8B0000}"/>
    <cellStyle name="Normal 54 2 2 2 2 5 2 2 2" xfId="36799" xr:uid="{00000000-0005-0000-0000-00007F8B0000}"/>
    <cellStyle name="Normal 54 2 2 2 2 5 2 3" xfId="7342" xr:uid="{00000000-0005-0000-0000-0000808B0000}"/>
    <cellStyle name="Normal 54 2 2 2 2 5 2 3 2" xfId="30911" xr:uid="{00000000-0005-0000-0000-0000818B0000}"/>
    <cellStyle name="Normal 54 2 2 2 2 5 2 4" xfId="19118" xr:uid="{00000000-0005-0000-0000-0000828B0000}"/>
    <cellStyle name="Normal 54 2 2 2 2 5 2 5" xfId="25023" xr:uid="{00000000-0005-0000-0000-0000838B0000}"/>
    <cellStyle name="Normal 54 2 2 2 2 5 3" xfId="2190" xr:uid="{00000000-0005-0000-0000-0000848B0000}"/>
    <cellStyle name="Normal 54 2 2 2 2 5 3 2" xfId="13966" xr:uid="{00000000-0005-0000-0000-0000858B0000}"/>
    <cellStyle name="Normal 54 2 2 2 2 5 3 2 2" xfId="37535" xr:uid="{00000000-0005-0000-0000-0000868B0000}"/>
    <cellStyle name="Normal 54 2 2 2 2 5 3 3" xfId="8078" xr:uid="{00000000-0005-0000-0000-0000878B0000}"/>
    <cellStyle name="Normal 54 2 2 2 2 5 3 3 2" xfId="31647" xr:uid="{00000000-0005-0000-0000-0000888B0000}"/>
    <cellStyle name="Normal 54 2 2 2 2 5 3 4" xfId="19854" xr:uid="{00000000-0005-0000-0000-0000898B0000}"/>
    <cellStyle name="Normal 54 2 2 2 2 5 3 5" xfId="25759" xr:uid="{00000000-0005-0000-0000-00008A8B0000}"/>
    <cellStyle name="Normal 54 2 2 2 2 5 4" xfId="2926" xr:uid="{00000000-0005-0000-0000-00008B8B0000}"/>
    <cellStyle name="Normal 54 2 2 2 2 5 4 2" xfId="14702" xr:uid="{00000000-0005-0000-0000-00008C8B0000}"/>
    <cellStyle name="Normal 54 2 2 2 2 5 4 2 2" xfId="38271" xr:uid="{00000000-0005-0000-0000-00008D8B0000}"/>
    <cellStyle name="Normal 54 2 2 2 2 5 4 3" xfId="8814" xr:uid="{00000000-0005-0000-0000-00008E8B0000}"/>
    <cellStyle name="Normal 54 2 2 2 2 5 4 3 2" xfId="32383" xr:uid="{00000000-0005-0000-0000-00008F8B0000}"/>
    <cellStyle name="Normal 54 2 2 2 2 5 4 4" xfId="20590" xr:uid="{00000000-0005-0000-0000-0000908B0000}"/>
    <cellStyle name="Normal 54 2 2 2 2 5 4 5" xfId="26495" xr:uid="{00000000-0005-0000-0000-0000918B0000}"/>
    <cellStyle name="Normal 54 2 2 2 2 5 5" xfId="3662" xr:uid="{00000000-0005-0000-0000-0000928B0000}"/>
    <cellStyle name="Normal 54 2 2 2 2 5 5 2" xfId="15438" xr:uid="{00000000-0005-0000-0000-0000938B0000}"/>
    <cellStyle name="Normal 54 2 2 2 2 5 5 2 2" xfId="39007" xr:uid="{00000000-0005-0000-0000-0000948B0000}"/>
    <cellStyle name="Normal 54 2 2 2 2 5 5 3" xfId="9550" xr:uid="{00000000-0005-0000-0000-0000958B0000}"/>
    <cellStyle name="Normal 54 2 2 2 2 5 5 3 2" xfId="33119" xr:uid="{00000000-0005-0000-0000-0000968B0000}"/>
    <cellStyle name="Normal 54 2 2 2 2 5 5 4" xfId="21326" xr:uid="{00000000-0005-0000-0000-0000978B0000}"/>
    <cellStyle name="Normal 54 2 2 2 2 5 5 5" xfId="27231" xr:uid="{00000000-0005-0000-0000-0000988B0000}"/>
    <cellStyle name="Normal 54 2 2 2 2 5 6" xfId="4398" xr:uid="{00000000-0005-0000-0000-0000998B0000}"/>
    <cellStyle name="Normal 54 2 2 2 2 5 6 2" xfId="16174" xr:uid="{00000000-0005-0000-0000-00009A8B0000}"/>
    <cellStyle name="Normal 54 2 2 2 2 5 6 2 2" xfId="39743" xr:uid="{00000000-0005-0000-0000-00009B8B0000}"/>
    <cellStyle name="Normal 54 2 2 2 2 5 6 3" xfId="10286" xr:uid="{00000000-0005-0000-0000-00009C8B0000}"/>
    <cellStyle name="Normal 54 2 2 2 2 5 6 3 2" xfId="33855" xr:uid="{00000000-0005-0000-0000-00009D8B0000}"/>
    <cellStyle name="Normal 54 2 2 2 2 5 6 4" xfId="22062" xr:uid="{00000000-0005-0000-0000-00009E8B0000}"/>
    <cellStyle name="Normal 54 2 2 2 2 5 6 5" xfId="27967" xr:uid="{00000000-0005-0000-0000-00009F8B0000}"/>
    <cellStyle name="Normal 54 2 2 2 2 5 7" xfId="5134" xr:uid="{00000000-0005-0000-0000-0000A08B0000}"/>
    <cellStyle name="Normal 54 2 2 2 2 5 7 2" xfId="16910" xr:uid="{00000000-0005-0000-0000-0000A18B0000}"/>
    <cellStyle name="Normal 54 2 2 2 2 5 7 2 2" xfId="40479" xr:uid="{00000000-0005-0000-0000-0000A28B0000}"/>
    <cellStyle name="Normal 54 2 2 2 2 5 7 3" xfId="11022" xr:uid="{00000000-0005-0000-0000-0000A38B0000}"/>
    <cellStyle name="Normal 54 2 2 2 2 5 7 3 2" xfId="34591" xr:uid="{00000000-0005-0000-0000-0000A48B0000}"/>
    <cellStyle name="Normal 54 2 2 2 2 5 7 4" xfId="22798" xr:uid="{00000000-0005-0000-0000-0000A58B0000}"/>
    <cellStyle name="Normal 54 2 2 2 2 5 7 5" xfId="28703" xr:uid="{00000000-0005-0000-0000-0000A68B0000}"/>
    <cellStyle name="Normal 54 2 2 2 2 5 8" xfId="5870" xr:uid="{00000000-0005-0000-0000-0000A78B0000}"/>
    <cellStyle name="Normal 54 2 2 2 2 5 8 2" xfId="17646" xr:uid="{00000000-0005-0000-0000-0000A88B0000}"/>
    <cellStyle name="Normal 54 2 2 2 2 5 8 2 2" xfId="41215" xr:uid="{00000000-0005-0000-0000-0000A98B0000}"/>
    <cellStyle name="Normal 54 2 2 2 2 5 8 3" xfId="11758" xr:uid="{00000000-0005-0000-0000-0000AA8B0000}"/>
    <cellStyle name="Normal 54 2 2 2 2 5 8 3 2" xfId="35327" xr:uid="{00000000-0005-0000-0000-0000AB8B0000}"/>
    <cellStyle name="Normal 54 2 2 2 2 5 8 4" xfId="23534" xr:uid="{00000000-0005-0000-0000-0000AC8B0000}"/>
    <cellStyle name="Normal 54 2 2 2 2 5 8 5" xfId="29439" xr:uid="{00000000-0005-0000-0000-0000AD8B0000}"/>
    <cellStyle name="Normal 54 2 2 2 2 5 9" xfId="12494" xr:uid="{00000000-0005-0000-0000-0000AE8B0000}"/>
    <cellStyle name="Normal 54 2 2 2 2 5 9 2" xfId="36063" xr:uid="{00000000-0005-0000-0000-0000AF8B0000}"/>
    <cellStyle name="Normal 54 2 2 2 2 6" xfId="625" xr:uid="{00000000-0005-0000-0000-0000B08B0000}"/>
    <cellStyle name="Normal 54 2 2 2 2 6 10" xfId="6539" xr:uid="{00000000-0005-0000-0000-0000B18B0000}"/>
    <cellStyle name="Normal 54 2 2 2 2 6 10 2" xfId="30108" xr:uid="{00000000-0005-0000-0000-0000B28B0000}"/>
    <cellStyle name="Normal 54 2 2 2 2 6 11" xfId="18315" xr:uid="{00000000-0005-0000-0000-0000B38B0000}"/>
    <cellStyle name="Normal 54 2 2 2 2 6 12" xfId="24220" xr:uid="{00000000-0005-0000-0000-0000B48B0000}"/>
    <cellStyle name="Normal 54 2 2 2 2 6 13" xfId="41884" xr:uid="{00000000-0005-0000-0000-0000B58B0000}"/>
    <cellStyle name="Normal 54 2 2 2 2 6 2" xfId="1386" xr:uid="{00000000-0005-0000-0000-0000B68B0000}"/>
    <cellStyle name="Normal 54 2 2 2 2 6 2 2" xfId="13163" xr:uid="{00000000-0005-0000-0000-0000B78B0000}"/>
    <cellStyle name="Normal 54 2 2 2 2 6 2 2 2" xfId="36732" xr:uid="{00000000-0005-0000-0000-0000B88B0000}"/>
    <cellStyle name="Normal 54 2 2 2 2 6 2 3" xfId="7275" xr:uid="{00000000-0005-0000-0000-0000B98B0000}"/>
    <cellStyle name="Normal 54 2 2 2 2 6 2 3 2" xfId="30844" xr:uid="{00000000-0005-0000-0000-0000BA8B0000}"/>
    <cellStyle name="Normal 54 2 2 2 2 6 2 4" xfId="19051" xr:uid="{00000000-0005-0000-0000-0000BB8B0000}"/>
    <cellStyle name="Normal 54 2 2 2 2 6 2 5" xfId="24956" xr:uid="{00000000-0005-0000-0000-0000BC8B0000}"/>
    <cellStyle name="Normal 54 2 2 2 2 6 3" xfId="2123" xr:uid="{00000000-0005-0000-0000-0000BD8B0000}"/>
    <cellStyle name="Normal 54 2 2 2 2 6 3 2" xfId="13899" xr:uid="{00000000-0005-0000-0000-0000BE8B0000}"/>
    <cellStyle name="Normal 54 2 2 2 2 6 3 2 2" xfId="37468" xr:uid="{00000000-0005-0000-0000-0000BF8B0000}"/>
    <cellStyle name="Normal 54 2 2 2 2 6 3 3" xfId="8011" xr:uid="{00000000-0005-0000-0000-0000C08B0000}"/>
    <cellStyle name="Normal 54 2 2 2 2 6 3 3 2" xfId="31580" xr:uid="{00000000-0005-0000-0000-0000C18B0000}"/>
    <cellStyle name="Normal 54 2 2 2 2 6 3 4" xfId="19787" xr:uid="{00000000-0005-0000-0000-0000C28B0000}"/>
    <cellStyle name="Normal 54 2 2 2 2 6 3 5" xfId="25692" xr:uid="{00000000-0005-0000-0000-0000C38B0000}"/>
    <cellStyle name="Normal 54 2 2 2 2 6 4" xfId="2859" xr:uid="{00000000-0005-0000-0000-0000C48B0000}"/>
    <cellStyle name="Normal 54 2 2 2 2 6 4 2" xfId="14635" xr:uid="{00000000-0005-0000-0000-0000C58B0000}"/>
    <cellStyle name="Normal 54 2 2 2 2 6 4 2 2" xfId="38204" xr:uid="{00000000-0005-0000-0000-0000C68B0000}"/>
    <cellStyle name="Normal 54 2 2 2 2 6 4 3" xfId="8747" xr:uid="{00000000-0005-0000-0000-0000C78B0000}"/>
    <cellStyle name="Normal 54 2 2 2 2 6 4 3 2" xfId="32316" xr:uid="{00000000-0005-0000-0000-0000C88B0000}"/>
    <cellStyle name="Normal 54 2 2 2 2 6 4 4" xfId="20523" xr:uid="{00000000-0005-0000-0000-0000C98B0000}"/>
    <cellStyle name="Normal 54 2 2 2 2 6 4 5" xfId="26428" xr:uid="{00000000-0005-0000-0000-0000CA8B0000}"/>
    <cellStyle name="Normal 54 2 2 2 2 6 5" xfId="3595" xr:uid="{00000000-0005-0000-0000-0000CB8B0000}"/>
    <cellStyle name="Normal 54 2 2 2 2 6 5 2" xfId="15371" xr:uid="{00000000-0005-0000-0000-0000CC8B0000}"/>
    <cellStyle name="Normal 54 2 2 2 2 6 5 2 2" xfId="38940" xr:uid="{00000000-0005-0000-0000-0000CD8B0000}"/>
    <cellStyle name="Normal 54 2 2 2 2 6 5 3" xfId="9483" xr:uid="{00000000-0005-0000-0000-0000CE8B0000}"/>
    <cellStyle name="Normal 54 2 2 2 2 6 5 3 2" xfId="33052" xr:uid="{00000000-0005-0000-0000-0000CF8B0000}"/>
    <cellStyle name="Normal 54 2 2 2 2 6 5 4" xfId="21259" xr:uid="{00000000-0005-0000-0000-0000D08B0000}"/>
    <cellStyle name="Normal 54 2 2 2 2 6 5 5" xfId="27164" xr:uid="{00000000-0005-0000-0000-0000D18B0000}"/>
    <cellStyle name="Normal 54 2 2 2 2 6 6" xfId="4331" xr:uid="{00000000-0005-0000-0000-0000D28B0000}"/>
    <cellStyle name="Normal 54 2 2 2 2 6 6 2" xfId="16107" xr:uid="{00000000-0005-0000-0000-0000D38B0000}"/>
    <cellStyle name="Normal 54 2 2 2 2 6 6 2 2" xfId="39676" xr:uid="{00000000-0005-0000-0000-0000D48B0000}"/>
    <cellStyle name="Normal 54 2 2 2 2 6 6 3" xfId="10219" xr:uid="{00000000-0005-0000-0000-0000D58B0000}"/>
    <cellStyle name="Normal 54 2 2 2 2 6 6 3 2" xfId="33788" xr:uid="{00000000-0005-0000-0000-0000D68B0000}"/>
    <cellStyle name="Normal 54 2 2 2 2 6 6 4" xfId="21995" xr:uid="{00000000-0005-0000-0000-0000D78B0000}"/>
    <cellStyle name="Normal 54 2 2 2 2 6 6 5" xfId="27900" xr:uid="{00000000-0005-0000-0000-0000D88B0000}"/>
    <cellStyle name="Normal 54 2 2 2 2 6 7" xfId="5067" xr:uid="{00000000-0005-0000-0000-0000D98B0000}"/>
    <cellStyle name="Normal 54 2 2 2 2 6 7 2" xfId="16843" xr:uid="{00000000-0005-0000-0000-0000DA8B0000}"/>
    <cellStyle name="Normal 54 2 2 2 2 6 7 2 2" xfId="40412" xr:uid="{00000000-0005-0000-0000-0000DB8B0000}"/>
    <cellStyle name="Normal 54 2 2 2 2 6 7 3" xfId="10955" xr:uid="{00000000-0005-0000-0000-0000DC8B0000}"/>
    <cellStyle name="Normal 54 2 2 2 2 6 7 3 2" xfId="34524" xr:uid="{00000000-0005-0000-0000-0000DD8B0000}"/>
    <cellStyle name="Normal 54 2 2 2 2 6 7 4" xfId="22731" xr:uid="{00000000-0005-0000-0000-0000DE8B0000}"/>
    <cellStyle name="Normal 54 2 2 2 2 6 7 5" xfId="28636" xr:uid="{00000000-0005-0000-0000-0000DF8B0000}"/>
    <cellStyle name="Normal 54 2 2 2 2 6 8" xfId="5803" xr:uid="{00000000-0005-0000-0000-0000E08B0000}"/>
    <cellStyle name="Normal 54 2 2 2 2 6 8 2" xfId="17579" xr:uid="{00000000-0005-0000-0000-0000E18B0000}"/>
    <cellStyle name="Normal 54 2 2 2 2 6 8 2 2" xfId="41148" xr:uid="{00000000-0005-0000-0000-0000E28B0000}"/>
    <cellStyle name="Normal 54 2 2 2 2 6 8 3" xfId="11691" xr:uid="{00000000-0005-0000-0000-0000E38B0000}"/>
    <cellStyle name="Normal 54 2 2 2 2 6 8 3 2" xfId="35260" xr:uid="{00000000-0005-0000-0000-0000E48B0000}"/>
    <cellStyle name="Normal 54 2 2 2 2 6 8 4" xfId="23467" xr:uid="{00000000-0005-0000-0000-0000E58B0000}"/>
    <cellStyle name="Normal 54 2 2 2 2 6 8 5" xfId="29372" xr:uid="{00000000-0005-0000-0000-0000E68B0000}"/>
    <cellStyle name="Normal 54 2 2 2 2 6 9" xfId="12427" xr:uid="{00000000-0005-0000-0000-0000E78B0000}"/>
    <cellStyle name="Normal 54 2 2 2 2 6 9 2" xfId="35996" xr:uid="{00000000-0005-0000-0000-0000E88B0000}"/>
    <cellStyle name="Normal 54 2 2 2 2 7" xfId="1009" xr:uid="{00000000-0005-0000-0000-0000E98B0000}"/>
    <cellStyle name="Normal 54 2 2 2 2 7 2" xfId="12788" xr:uid="{00000000-0005-0000-0000-0000EA8B0000}"/>
    <cellStyle name="Normal 54 2 2 2 2 7 2 2" xfId="36357" xr:uid="{00000000-0005-0000-0000-0000EB8B0000}"/>
    <cellStyle name="Normal 54 2 2 2 2 7 3" xfId="6900" xr:uid="{00000000-0005-0000-0000-0000EC8B0000}"/>
    <cellStyle name="Normal 54 2 2 2 2 7 3 2" xfId="30469" xr:uid="{00000000-0005-0000-0000-0000ED8B0000}"/>
    <cellStyle name="Normal 54 2 2 2 2 7 4" xfId="18676" xr:uid="{00000000-0005-0000-0000-0000EE8B0000}"/>
    <cellStyle name="Normal 54 2 2 2 2 7 5" xfId="24581" xr:uid="{00000000-0005-0000-0000-0000EF8B0000}"/>
    <cellStyle name="Normal 54 2 2 2 2 8" xfId="1748" xr:uid="{00000000-0005-0000-0000-0000F08B0000}"/>
    <cellStyle name="Normal 54 2 2 2 2 8 2" xfId="13524" xr:uid="{00000000-0005-0000-0000-0000F18B0000}"/>
    <cellStyle name="Normal 54 2 2 2 2 8 2 2" xfId="37093" xr:uid="{00000000-0005-0000-0000-0000F28B0000}"/>
    <cellStyle name="Normal 54 2 2 2 2 8 3" xfId="7636" xr:uid="{00000000-0005-0000-0000-0000F38B0000}"/>
    <cellStyle name="Normal 54 2 2 2 2 8 3 2" xfId="31205" xr:uid="{00000000-0005-0000-0000-0000F48B0000}"/>
    <cellStyle name="Normal 54 2 2 2 2 8 4" xfId="19412" xr:uid="{00000000-0005-0000-0000-0000F58B0000}"/>
    <cellStyle name="Normal 54 2 2 2 2 8 5" xfId="25317" xr:uid="{00000000-0005-0000-0000-0000F68B0000}"/>
    <cellStyle name="Normal 54 2 2 2 2 9" xfId="2484" xr:uid="{00000000-0005-0000-0000-0000F78B0000}"/>
    <cellStyle name="Normal 54 2 2 2 2 9 2" xfId="14260" xr:uid="{00000000-0005-0000-0000-0000F88B0000}"/>
    <cellStyle name="Normal 54 2 2 2 2 9 2 2" xfId="37829" xr:uid="{00000000-0005-0000-0000-0000F98B0000}"/>
    <cellStyle name="Normal 54 2 2 2 2 9 3" xfId="8372" xr:uid="{00000000-0005-0000-0000-0000FA8B0000}"/>
    <cellStyle name="Normal 54 2 2 2 2 9 3 2" xfId="31941" xr:uid="{00000000-0005-0000-0000-0000FB8B0000}"/>
    <cellStyle name="Normal 54 2 2 2 2 9 4" xfId="20148" xr:uid="{00000000-0005-0000-0000-0000FC8B0000}"/>
    <cellStyle name="Normal 54 2 2 2 2 9 5" xfId="26053" xr:uid="{00000000-0005-0000-0000-0000FD8B0000}"/>
    <cellStyle name="Normal 54 2 2 2 3" xfId="308" xr:uid="{00000000-0005-0000-0000-0000FE8B0000}"/>
    <cellStyle name="Normal 54 2 2 2 3 10" xfId="4764" xr:uid="{00000000-0005-0000-0000-0000FF8B0000}"/>
    <cellStyle name="Normal 54 2 2 2 3 10 2" xfId="16540" xr:uid="{00000000-0005-0000-0000-0000008C0000}"/>
    <cellStyle name="Normal 54 2 2 2 3 10 2 2" xfId="40109" xr:uid="{00000000-0005-0000-0000-0000018C0000}"/>
    <cellStyle name="Normal 54 2 2 2 3 10 3" xfId="10652" xr:uid="{00000000-0005-0000-0000-0000028C0000}"/>
    <cellStyle name="Normal 54 2 2 2 3 10 3 2" xfId="34221" xr:uid="{00000000-0005-0000-0000-0000038C0000}"/>
    <cellStyle name="Normal 54 2 2 2 3 10 4" xfId="22428" xr:uid="{00000000-0005-0000-0000-0000048C0000}"/>
    <cellStyle name="Normal 54 2 2 2 3 10 5" xfId="28333" xr:uid="{00000000-0005-0000-0000-0000058C0000}"/>
    <cellStyle name="Normal 54 2 2 2 3 11" xfId="5500" xr:uid="{00000000-0005-0000-0000-0000068C0000}"/>
    <cellStyle name="Normal 54 2 2 2 3 11 2" xfId="17276" xr:uid="{00000000-0005-0000-0000-0000078C0000}"/>
    <cellStyle name="Normal 54 2 2 2 3 11 2 2" xfId="40845" xr:uid="{00000000-0005-0000-0000-0000088C0000}"/>
    <cellStyle name="Normal 54 2 2 2 3 11 3" xfId="11388" xr:uid="{00000000-0005-0000-0000-0000098C0000}"/>
    <cellStyle name="Normal 54 2 2 2 3 11 3 2" xfId="34957" xr:uid="{00000000-0005-0000-0000-00000A8C0000}"/>
    <cellStyle name="Normal 54 2 2 2 3 11 4" xfId="23164" xr:uid="{00000000-0005-0000-0000-00000B8C0000}"/>
    <cellStyle name="Normal 54 2 2 2 3 11 5" xfId="29069" xr:uid="{00000000-0005-0000-0000-00000C8C0000}"/>
    <cellStyle name="Normal 54 2 2 2 3 12" xfId="12124" xr:uid="{00000000-0005-0000-0000-00000D8C0000}"/>
    <cellStyle name="Normal 54 2 2 2 3 12 2" xfId="35693" xr:uid="{00000000-0005-0000-0000-00000E8C0000}"/>
    <cellStyle name="Normal 54 2 2 2 3 13" xfId="6236" xr:uid="{00000000-0005-0000-0000-00000F8C0000}"/>
    <cellStyle name="Normal 54 2 2 2 3 13 2" xfId="29805" xr:uid="{00000000-0005-0000-0000-0000108C0000}"/>
    <cellStyle name="Normal 54 2 2 2 3 14" xfId="18012" xr:uid="{00000000-0005-0000-0000-0000118C0000}"/>
    <cellStyle name="Normal 54 2 2 2 3 15" xfId="23917" xr:uid="{00000000-0005-0000-0000-0000128C0000}"/>
    <cellStyle name="Normal 54 2 2 2 3 16" xfId="41581" xr:uid="{00000000-0005-0000-0000-0000138C0000}"/>
    <cellStyle name="Normal 54 2 2 2 3 2" xfId="477" xr:uid="{00000000-0005-0000-0000-0000148C0000}"/>
    <cellStyle name="Normal 54 2 2 2 3 2 10" xfId="12281" xr:uid="{00000000-0005-0000-0000-0000158C0000}"/>
    <cellStyle name="Normal 54 2 2 2 3 2 10 2" xfId="35850" xr:uid="{00000000-0005-0000-0000-0000168C0000}"/>
    <cellStyle name="Normal 54 2 2 2 3 2 11" xfId="6393" xr:uid="{00000000-0005-0000-0000-0000178C0000}"/>
    <cellStyle name="Normal 54 2 2 2 3 2 11 2" xfId="29962" xr:uid="{00000000-0005-0000-0000-0000188C0000}"/>
    <cellStyle name="Normal 54 2 2 2 3 2 12" xfId="18169" xr:uid="{00000000-0005-0000-0000-0000198C0000}"/>
    <cellStyle name="Normal 54 2 2 2 3 2 13" xfId="24074" xr:uid="{00000000-0005-0000-0000-00001A8C0000}"/>
    <cellStyle name="Normal 54 2 2 2 3 2 14" xfId="41738" xr:uid="{00000000-0005-0000-0000-00001B8C0000}"/>
    <cellStyle name="Normal 54 2 2 2 3 2 2" xfId="922" xr:uid="{00000000-0005-0000-0000-00001C8C0000}"/>
    <cellStyle name="Normal 54 2 2 2 3 2 2 10" xfId="6835" xr:uid="{00000000-0005-0000-0000-00001D8C0000}"/>
    <cellStyle name="Normal 54 2 2 2 3 2 2 10 2" xfId="30404" xr:uid="{00000000-0005-0000-0000-00001E8C0000}"/>
    <cellStyle name="Normal 54 2 2 2 3 2 2 11" xfId="18611" xr:uid="{00000000-0005-0000-0000-00001F8C0000}"/>
    <cellStyle name="Normal 54 2 2 2 3 2 2 12" xfId="24516" xr:uid="{00000000-0005-0000-0000-0000208C0000}"/>
    <cellStyle name="Normal 54 2 2 2 3 2 2 13" xfId="42180" xr:uid="{00000000-0005-0000-0000-0000218C0000}"/>
    <cellStyle name="Normal 54 2 2 2 3 2 2 2" xfId="1682" xr:uid="{00000000-0005-0000-0000-0000228C0000}"/>
    <cellStyle name="Normal 54 2 2 2 3 2 2 2 2" xfId="13459" xr:uid="{00000000-0005-0000-0000-0000238C0000}"/>
    <cellStyle name="Normal 54 2 2 2 3 2 2 2 2 2" xfId="37028" xr:uid="{00000000-0005-0000-0000-0000248C0000}"/>
    <cellStyle name="Normal 54 2 2 2 3 2 2 2 3" xfId="7571" xr:uid="{00000000-0005-0000-0000-0000258C0000}"/>
    <cellStyle name="Normal 54 2 2 2 3 2 2 2 3 2" xfId="31140" xr:uid="{00000000-0005-0000-0000-0000268C0000}"/>
    <cellStyle name="Normal 54 2 2 2 3 2 2 2 4" xfId="19347" xr:uid="{00000000-0005-0000-0000-0000278C0000}"/>
    <cellStyle name="Normal 54 2 2 2 3 2 2 2 5" xfId="25252" xr:uid="{00000000-0005-0000-0000-0000288C0000}"/>
    <cellStyle name="Normal 54 2 2 2 3 2 2 3" xfId="2419" xr:uid="{00000000-0005-0000-0000-0000298C0000}"/>
    <cellStyle name="Normal 54 2 2 2 3 2 2 3 2" xfId="14195" xr:uid="{00000000-0005-0000-0000-00002A8C0000}"/>
    <cellStyle name="Normal 54 2 2 2 3 2 2 3 2 2" xfId="37764" xr:uid="{00000000-0005-0000-0000-00002B8C0000}"/>
    <cellStyle name="Normal 54 2 2 2 3 2 2 3 3" xfId="8307" xr:uid="{00000000-0005-0000-0000-00002C8C0000}"/>
    <cellStyle name="Normal 54 2 2 2 3 2 2 3 3 2" xfId="31876" xr:uid="{00000000-0005-0000-0000-00002D8C0000}"/>
    <cellStyle name="Normal 54 2 2 2 3 2 2 3 4" xfId="20083" xr:uid="{00000000-0005-0000-0000-00002E8C0000}"/>
    <cellStyle name="Normal 54 2 2 2 3 2 2 3 5" xfId="25988" xr:uid="{00000000-0005-0000-0000-00002F8C0000}"/>
    <cellStyle name="Normal 54 2 2 2 3 2 2 4" xfId="3155" xr:uid="{00000000-0005-0000-0000-0000308C0000}"/>
    <cellStyle name="Normal 54 2 2 2 3 2 2 4 2" xfId="14931" xr:uid="{00000000-0005-0000-0000-0000318C0000}"/>
    <cellStyle name="Normal 54 2 2 2 3 2 2 4 2 2" xfId="38500" xr:uid="{00000000-0005-0000-0000-0000328C0000}"/>
    <cellStyle name="Normal 54 2 2 2 3 2 2 4 3" xfId="9043" xr:uid="{00000000-0005-0000-0000-0000338C0000}"/>
    <cellStyle name="Normal 54 2 2 2 3 2 2 4 3 2" xfId="32612" xr:uid="{00000000-0005-0000-0000-0000348C0000}"/>
    <cellStyle name="Normal 54 2 2 2 3 2 2 4 4" xfId="20819" xr:uid="{00000000-0005-0000-0000-0000358C0000}"/>
    <cellStyle name="Normal 54 2 2 2 3 2 2 4 5" xfId="26724" xr:uid="{00000000-0005-0000-0000-0000368C0000}"/>
    <cellStyle name="Normal 54 2 2 2 3 2 2 5" xfId="3891" xr:uid="{00000000-0005-0000-0000-0000378C0000}"/>
    <cellStyle name="Normal 54 2 2 2 3 2 2 5 2" xfId="15667" xr:uid="{00000000-0005-0000-0000-0000388C0000}"/>
    <cellStyle name="Normal 54 2 2 2 3 2 2 5 2 2" xfId="39236" xr:uid="{00000000-0005-0000-0000-0000398C0000}"/>
    <cellStyle name="Normal 54 2 2 2 3 2 2 5 3" xfId="9779" xr:uid="{00000000-0005-0000-0000-00003A8C0000}"/>
    <cellStyle name="Normal 54 2 2 2 3 2 2 5 3 2" xfId="33348" xr:uid="{00000000-0005-0000-0000-00003B8C0000}"/>
    <cellStyle name="Normal 54 2 2 2 3 2 2 5 4" xfId="21555" xr:uid="{00000000-0005-0000-0000-00003C8C0000}"/>
    <cellStyle name="Normal 54 2 2 2 3 2 2 5 5" xfId="27460" xr:uid="{00000000-0005-0000-0000-00003D8C0000}"/>
    <cellStyle name="Normal 54 2 2 2 3 2 2 6" xfId="4627" xr:uid="{00000000-0005-0000-0000-00003E8C0000}"/>
    <cellStyle name="Normal 54 2 2 2 3 2 2 6 2" xfId="16403" xr:uid="{00000000-0005-0000-0000-00003F8C0000}"/>
    <cellStyle name="Normal 54 2 2 2 3 2 2 6 2 2" xfId="39972" xr:uid="{00000000-0005-0000-0000-0000408C0000}"/>
    <cellStyle name="Normal 54 2 2 2 3 2 2 6 3" xfId="10515" xr:uid="{00000000-0005-0000-0000-0000418C0000}"/>
    <cellStyle name="Normal 54 2 2 2 3 2 2 6 3 2" xfId="34084" xr:uid="{00000000-0005-0000-0000-0000428C0000}"/>
    <cellStyle name="Normal 54 2 2 2 3 2 2 6 4" xfId="22291" xr:uid="{00000000-0005-0000-0000-0000438C0000}"/>
    <cellStyle name="Normal 54 2 2 2 3 2 2 6 5" xfId="28196" xr:uid="{00000000-0005-0000-0000-0000448C0000}"/>
    <cellStyle name="Normal 54 2 2 2 3 2 2 7" xfId="5363" xr:uid="{00000000-0005-0000-0000-0000458C0000}"/>
    <cellStyle name="Normal 54 2 2 2 3 2 2 7 2" xfId="17139" xr:uid="{00000000-0005-0000-0000-0000468C0000}"/>
    <cellStyle name="Normal 54 2 2 2 3 2 2 7 2 2" xfId="40708" xr:uid="{00000000-0005-0000-0000-0000478C0000}"/>
    <cellStyle name="Normal 54 2 2 2 3 2 2 7 3" xfId="11251" xr:uid="{00000000-0005-0000-0000-0000488C0000}"/>
    <cellStyle name="Normal 54 2 2 2 3 2 2 7 3 2" xfId="34820" xr:uid="{00000000-0005-0000-0000-0000498C0000}"/>
    <cellStyle name="Normal 54 2 2 2 3 2 2 7 4" xfId="23027" xr:uid="{00000000-0005-0000-0000-00004A8C0000}"/>
    <cellStyle name="Normal 54 2 2 2 3 2 2 7 5" xfId="28932" xr:uid="{00000000-0005-0000-0000-00004B8C0000}"/>
    <cellStyle name="Normal 54 2 2 2 3 2 2 8" xfId="6099" xr:uid="{00000000-0005-0000-0000-00004C8C0000}"/>
    <cellStyle name="Normal 54 2 2 2 3 2 2 8 2" xfId="17875" xr:uid="{00000000-0005-0000-0000-00004D8C0000}"/>
    <cellStyle name="Normal 54 2 2 2 3 2 2 8 2 2" xfId="41444" xr:uid="{00000000-0005-0000-0000-00004E8C0000}"/>
    <cellStyle name="Normal 54 2 2 2 3 2 2 8 3" xfId="11987" xr:uid="{00000000-0005-0000-0000-00004F8C0000}"/>
    <cellStyle name="Normal 54 2 2 2 3 2 2 8 3 2" xfId="35556" xr:uid="{00000000-0005-0000-0000-0000508C0000}"/>
    <cellStyle name="Normal 54 2 2 2 3 2 2 8 4" xfId="23763" xr:uid="{00000000-0005-0000-0000-0000518C0000}"/>
    <cellStyle name="Normal 54 2 2 2 3 2 2 8 5" xfId="29668" xr:uid="{00000000-0005-0000-0000-0000528C0000}"/>
    <cellStyle name="Normal 54 2 2 2 3 2 2 9" xfId="12723" xr:uid="{00000000-0005-0000-0000-0000538C0000}"/>
    <cellStyle name="Normal 54 2 2 2 3 2 2 9 2" xfId="36292" xr:uid="{00000000-0005-0000-0000-0000548C0000}"/>
    <cellStyle name="Normal 54 2 2 2 3 2 3" xfId="1239" xr:uid="{00000000-0005-0000-0000-0000558C0000}"/>
    <cellStyle name="Normal 54 2 2 2 3 2 3 2" xfId="13017" xr:uid="{00000000-0005-0000-0000-0000568C0000}"/>
    <cellStyle name="Normal 54 2 2 2 3 2 3 2 2" xfId="36586" xr:uid="{00000000-0005-0000-0000-0000578C0000}"/>
    <cellStyle name="Normal 54 2 2 2 3 2 3 3" xfId="7129" xr:uid="{00000000-0005-0000-0000-0000588C0000}"/>
    <cellStyle name="Normal 54 2 2 2 3 2 3 3 2" xfId="30698" xr:uid="{00000000-0005-0000-0000-0000598C0000}"/>
    <cellStyle name="Normal 54 2 2 2 3 2 3 4" xfId="18905" xr:uid="{00000000-0005-0000-0000-00005A8C0000}"/>
    <cellStyle name="Normal 54 2 2 2 3 2 3 5" xfId="24810" xr:uid="{00000000-0005-0000-0000-00005B8C0000}"/>
    <cellStyle name="Normal 54 2 2 2 3 2 4" xfId="1977" xr:uid="{00000000-0005-0000-0000-00005C8C0000}"/>
    <cellStyle name="Normal 54 2 2 2 3 2 4 2" xfId="13753" xr:uid="{00000000-0005-0000-0000-00005D8C0000}"/>
    <cellStyle name="Normal 54 2 2 2 3 2 4 2 2" xfId="37322" xr:uid="{00000000-0005-0000-0000-00005E8C0000}"/>
    <cellStyle name="Normal 54 2 2 2 3 2 4 3" xfId="7865" xr:uid="{00000000-0005-0000-0000-00005F8C0000}"/>
    <cellStyle name="Normal 54 2 2 2 3 2 4 3 2" xfId="31434" xr:uid="{00000000-0005-0000-0000-0000608C0000}"/>
    <cellStyle name="Normal 54 2 2 2 3 2 4 4" xfId="19641" xr:uid="{00000000-0005-0000-0000-0000618C0000}"/>
    <cellStyle name="Normal 54 2 2 2 3 2 4 5" xfId="25546" xr:uid="{00000000-0005-0000-0000-0000628C0000}"/>
    <cellStyle name="Normal 54 2 2 2 3 2 5" xfId="2713" xr:uid="{00000000-0005-0000-0000-0000638C0000}"/>
    <cellStyle name="Normal 54 2 2 2 3 2 5 2" xfId="14489" xr:uid="{00000000-0005-0000-0000-0000648C0000}"/>
    <cellStyle name="Normal 54 2 2 2 3 2 5 2 2" xfId="38058" xr:uid="{00000000-0005-0000-0000-0000658C0000}"/>
    <cellStyle name="Normal 54 2 2 2 3 2 5 3" xfId="8601" xr:uid="{00000000-0005-0000-0000-0000668C0000}"/>
    <cellStyle name="Normal 54 2 2 2 3 2 5 3 2" xfId="32170" xr:uid="{00000000-0005-0000-0000-0000678C0000}"/>
    <cellStyle name="Normal 54 2 2 2 3 2 5 4" xfId="20377" xr:uid="{00000000-0005-0000-0000-0000688C0000}"/>
    <cellStyle name="Normal 54 2 2 2 3 2 5 5" xfId="26282" xr:uid="{00000000-0005-0000-0000-0000698C0000}"/>
    <cellStyle name="Normal 54 2 2 2 3 2 6" xfId="3449" xr:uid="{00000000-0005-0000-0000-00006A8C0000}"/>
    <cellStyle name="Normal 54 2 2 2 3 2 6 2" xfId="15225" xr:uid="{00000000-0005-0000-0000-00006B8C0000}"/>
    <cellStyle name="Normal 54 2 2 2 3 2 6 2 2" xfId="38794" xr:uid="{00000000-0005-0000-0000-00006C8C0000}"/>
    <cellStyle name="Normal 54 2 2 2 3 2 6 3" xfId="9337" xr:uid="{00000000-0005-0000-0000-00006D8C0000}"/>
    <cellStyle name="Normal 54 2 2 2 3 2 6 3 2" xfId="32906" xr:uid="{00000000-0005-0000-0000-00006E8C0000}"/>
    <cellStyle name="Normal 54 2 2 2 3 2 6 4" xfId="21113" xr:uid="{00000000-0005-0000-0000-00006F8C0000}"/>
    <cellStyle name="Normal 54 2 2 2 3 2 6 5" xfId="27018" xr:uid="{00000000-0005-0000-0000-0000708C0000}"/>
    <cellStyle name="Normal 54 2 2 2 3 2 7" xfId="4185" xr:uid="{00000000-0005-0000-0000-0000718C0000}"/>
    <cellStyle name="Normal 54 2 2 2 3 2 7 2" xfId="15961" xr:uid="{00000000-0005-0000-0000-0000728C0000}"/>
    <cellStyle name="Normal 54 2 2 2 3 2 7 2 2" xfId="39530" xr:uid="{00000000-0005-0000-0000-0000738C0000}"/>
    <cellStyle name="Normal 54 2 2 2 3 2 7 3" xfId="10073" xr:uid="{00000000-0005-0000-0000-0000748C0000}"/>
    <cellStyle name="Normal 54 2 2 2 3 2 7 3 2" xfId="33642" xr:uid="{00000000-0005-0000-0000-0000758C0000}"/>
    <cellStyle name="Normal 54 2 2 2 3 2 7 4" xfId="21849" xr:uid="{00000000-0005-0000-0000-0000768C0000}"/>
    <cellStyle name="Normal 54 2 2 2 3 2 7 5" xfId="27754" xr:uid="{00000000-0005-0000-0000-0000778C0000}"/>
    <cellStyle name="Normal 54 2 2 2 3 2 8" xfId="4921" xr:uid="{00000000-0005-0000-0000-0000788C0000}"/>
    <cellStyle name="Normal 54 2 2 2 3 2 8 2" xfId="16697" xr:uid="{00000000-0005-0000-0000-0000798C0000}"/>
    <cellStyle name="Normal 54 2 2 2 3 2 8 2 2" xfId="40266" xr:uid="{00000000-0005-0000-0000-00007A8C0000}"/>
    <cellStyle name="Normal 54 2 2 2 3 2 8 3" xfId="10809" xr:uid="{00000000-0005-0000-0000-00007B8C0000}"/>
    <cellStyle name="Normal 54 2 2 2 3 2 8 3 2" xfId="34378" xr:uid="{00000000-0005-0000-0000-00007C8C0000}"/>
    <cellStyle name="Normal 54 2 2 2 3 2 8 4" xfId="22585" xr:uid="{00000000-0005-0000-0000-00007D8C0000}"/>
    <cellStyle name="Normal 54 2 2 2 3 2 8 5" xfId="28490" xr:uid="{00000000-0005-0000-0000-00007E8C0000}"/>
    <cellStyle name="Normal 54 2 2 2 3 2 9" xfId="5657" xr:uid="{00000000-0005-0000-0000-00007F8C0000}"/>
    <cellStyle name="Normal 54 2 2 2 3 2 9 2" xfId="17433" xr:uid="{00000000-0005-0000-0000-0000808C0000}"/>
    <cellStyle name="Normal 54 2 2 2 3 2 9 2 2" xfId="41002" xr:uid="{00000000-0005-0000-0000-0000818C0000}"/>
    <cellStyle name="Normal 54 2 2 2 3 2 9 3" xfId="11545" xr:uid="{00000000-0005-0000-0000-0000828C0000}"/>
    <cellStyle name="Normal 54 2 2 2 3 2 9 3 2" xfId="35114" xr:uid="{00000000-0005-0000-0000-0000838C0000}"/>
    <cellStyle name="Normal 54 2 2 2 3 2 9 4" xfId="23321" xr:uid="{00000000-0005-0000-0000-0000848C0000}"/>
    <cellStyle name="Normal 54 2 2 2 3 2 9 5" xfId="29226" xr:uid="{00000000-0005-0000-0000-0000858C0000}"/>
    <cellStyle name="Normal 54 2 2 2 3 3" xfId="764" xr:uid="{00000000-0005-0000-0000-0000868C0000}"/>
    <cellStyle name="Normal 54 2 2 2 3 3 10" xfId="6678" xr:uid="{00000000-0005-0000-0000-0000878C0000}"/>
    <cellStyle name="Normal 54 2 2 2 3 3 10 2" xfId="30247" xr:uid="{00000000-0005-0000-0000-0000888C0000}"/>
    <cellStyle name="Normal 54 2 2 2 3 3 11" xfId="18454" xr:uid="{00000000-0005-0000-0000-0000898C0000}"/>
    <cellStyle name="Normal 54 2 2 2 3 3 12" xfId="24359" xr:uid="{00000000-0005-0000-0000-00008A8C0000}"/>
    <cellStyle name="Normal 54 2 2 2 3 3 13" xfId="42023" xr:uid="{00000000-0005-0000-0000-00008B8C0000}"/>
    <cellStyle name="Normal 54 2 2 2 3 3 2" xfId="1525" xr:uid="{00000000-0005-0000-0000-00008C8C0000}"/>
    <cellStyle name="Normal 54 2 2 2 3 3 2 2" xfId="13302" xr:uid="{00000000-0005-0000-0000-00008D8C0000}"/>
    <cellStyle name="Normal 54 2 2 2 3 3 2 2 2" xfId="36871" xr:uid="{00000000-0005-0000-0000-00008E8C0000}"/>
    <cellStyle name="Normal 54 2 2 2 3 3 2 3" xfId="7414" xr:uid="{00000000-0005-0000-0000-00008F8C0000}"/>
    <cellStyle name="Normal 54 2 2 2 3 3 2 3 2" xfId="30983" xr:uid="{00000000-0005-0000-0000-0000908C0000}"/>
    <cellStyle name="Normal 54 2 2 2 3 3 2 4" xfId="19190" xr:uid="{00000000-0005-0000-0000-0000918C0000}"/>
    <cellStyle name="Normal 54 2 2 2 3 3 2 5" xfId="25095" xr:uid="{00000000-0005-0000-0000-0000928C0000}"/>
    <cellStyle name="Normal 54 2 2 2 3 3 3" xfId="2262" xr:uid="{00000000-0005-0000-0000-0000938C0000}"/>
    <cellStyle name="Normal 54 2 2 2 3 3 3 2" xfId="14038" xr:uid="{00000000-0005-0000-0000-0000948C0000}"/>
    <cellStyle name="Normal 54 2 2 2 3 3 3 2 2" xfId="37607" xr:uid="{00000000-0005-0000-0000-0000958C0000}"/>
    <cellStyle name="Normal 54 2 2 2 3 3 3 3" xfId="8150" xr:uid="{00000000-0005-0000-0000-0000968C0000}"/>
    <cellStyle name="Normal 54 2 2 2 3 3 3 3 2" xfId="31719" xr:uid="{00000000-0005-0000-0000-0000978C0000}"/>
    <cellStyle name="Normal 54 2 2 2 3 3 3 4" xfId="19926" xr:uid="{00000000-0005-0000-0000-0000988C0000}"/>
    <cellStyle name="Normal 54 2 2 2 3 3 3 5" xfId="25831" xr:uid="{00000000-0005-0000-0000-0000998C0000}"/>
    <cellStyle name="Normal 54 2 2 2 3 3 4" xfId="2998" xr:uid="{00000000-0005-0000-0000-00009A8C0000}"/>
    <cellStyle name="Normal 54 2 2 2 3 3 4 2" xfId="14774" xr:uid="{00000000-0005-0000-0000-00009B8C0000}"/>
    <cellStyle name="Normal 54 2 2 2 3 3 4 2 2" xfId="38343" xr:uid="{00000000-0005-0000-0000-00009C8C0000}"/>
    <cellStyle name="Normal 54 2 2 2 3 3 4 3" xfId="8886" xr:uid="{00000000-0005-0000-0000-00009D8C0000}"/>
    <cellStyle name="Normal 54 2 2 2 3 3 4 3 2" xfId="32455" xr:uid="{00000000-0005-0000-0000-00009E8C0000}"/>
    <cellStyle name="Normal 54 2 2 2 3 3 4 4" xfId="20662" xr:uid="{00000000-0005-0000-0000-00009F8C0000}"/>
    <cellStyle name="Normal 54 2 2 2 3 3 4 5" xfId="26567" xr:uid="{00000000-0005-0000-0000-0000A08C0000}"/>
    <cellStyle name="Normal 54 2 2 2 3 3 5" xfId="3734" xr:uid="{00000000-0005-0000-0000-0000A18C0000}"/>
    <cellStyle name="Normal 54 2 2 2 3 3 5 2" xfId="15510" xr:uid="{00000000-0005-0000-0000-0000A28C0000}"/>
    <cellStyle name="Normal 54 2 2 2 3 3 5 2 2" xfId="39079" xr:uid="{00000000-0005-0000-0000-0000A38C0000}"/>
    <cellStyle name="Normal 54 2 2 2 3 3 5 3" xfId="9622" xr:uid="{00000000-0005-0000-0000-0000A48C0000}"/>
    <cellStyle name="Normal 54 2 2 2 3 3 5 3 2" xfId="33191" xr:uid="{00000000-0005-0000-0000-0000A58C0000}"/>
    <cellStyle name="Normal 54 2 2 2 3 3 5 4" xfId="21398" xr:uid="{00000000-0005-0000-0000-0000A68C0000}"/>
    <cellStyle name="Normal 54 2 2 2 3 3 5 5" xfId="27303" xr:uid="{00000000-0005-0000-0000-0000A78C0000}"/>
    <cellStyle name="Normal 54 2 2 2 3 3 6" xfId="4470" xr:uid="{00000000-0005-0000-0000-0000A88C0000}"/>
    <cellStyle name="Normal 54 2 2 2 3 3 6 2" xfId="16246" xr:uid="{00000000-0005-0000-0000-0000A98C0000}"/>
    <cellStyle name="Normal 54 2 2 2 3 3 6 2 2" xfId="39815" xr:uid="{00000000-0005-0000-0000-0000AA8C0000}"/>
    <cellStyle name="Normal 54 2 2 2 3 3 6 3" xfId="10358" xr:uid="{00000000-0005-0000-0000-0000AB8C0000}"/>
    <cellStyle name="Normal 54 2 2 2 3 3 6 3 2" xfId="33927" xr:uid="{00000000-0005-0000-0000-0000AC8C0000}"/>
    <cellStyle name="Normal 54 2 2 2 3 3 6 4" xfId="22134" xr:uid="{00000000-0005-0000-0000-0000AD8C0000}"/>
    <cellStyle name="Normal 54 2 2 2 3 3 6 5" xfId="28039" xr:uid="{00000000-0005-0000-0000-0000AE8C0000}"/>
    <cellStyle name="Normal 54 2 2 2 3 3 7" xfId="5206" xr:uid="{00000000-0005-0000-0000-0000AF8C0000}"/>
    <cellStyle name="Normal 54 2 2 2 3 3 7 2" xfId="16982" xr:uid="{00000000-0005-0000-0000-0000B08C0000}"/>
    <cellStyle name="Normal 54 2 2 2 3 3 7 2 2" xfId="40551" xr:uid="{00000000-0005-0000-0000-0000B18C0000}"/>
    <cellStyle name="Normal 54 2 2 2 3 3 7 3" xfId="11094" xr:uid="{00000000-0005-0000-0000-0000B28C0000}"/>
    <cellStyle name="Normal 54 2 2 2 3 3 7 3 2" xfId="34663" xr:uid="{00000000-0005-0000-0000-0000B38C0000}"/>
    <cellStyle name="Normal 54 2 2 2 3 3 7 4" xfId="22870" xr:uid="{00000000-0005-0000-0000-0000B48C0000}"/>
    <cellStyle name="Normal 54 2 2 2 3 3 7 5" xfId="28775" xr:uid="{00000000-0005-0000-0000-0000B58C0000}"/>
    <cellStyle name="Normal 54 2 2 2 3 3 8" xfId="5942" xr:uid="{00000000-0005-0000-0000-0000B68C0000}"/>
    <cellStyle name="Normal 54 2 2 2 3 3 8 2" xfId="17718" xr:uid="{00000000-0005-0000-0000-0000B78C0000}"/>
    <cellStyle name="Normal 54 2 2 2 3 3 8 2 2" xfId="41287" xr:uid="{00000000-0005-0000-0000-0000B88C0000}"/>
    <cellStyle name="Normal 54 2 2 2 3 3 8 3" xfId="11830" xr:uid="{00000000-0005-0000-0000-0000B98C0000}"/>
    <cellStyle name="Normal 54 2 2 2 3 3 8 3 2" xfId="35399" xr:uid="{00000000-0005-0000-0000-0000BA8C0000}"/>
    <cellStyle name="Normal 54 2 2 2 3 3 8 4" xfId="23606" xr:uid="{00000000-0005-0000-0000-0000BB8C0000}"/>
    <cellStyle name="Normal 54 2 2 2 3 3 8 5" xfId="29511" xr:uid="{00000000-0005-0000-0000-0000BC8C0000}"/>
    <cellStyle name="Normal 54 2 2 2 3 3 9" xfId="12566" xr:uid="{00000000-0005-0000-0000-0000BD8C0000}"/>
    <cellStyle name="Normal 54 2 2 2 3 3 9 2" xfId="36135" xr:uid="{00000000-0005-0000-0000-0000BE8C0000}"/>
    <cellStyle name="Normal 54 2 2 2 3 4" xfId="628" xr:uid="{00000000-0005-0000-0000-0000BF8C0000}"/>
    <cellStyle name="Normal 54 2 2 2 3 4 10" xfId="6542" xr:uid="{00000000-0005-0000-0000-0000C08C0000}"/>
    <cellStyle name="Normal 54 2 2 2 3 4 10 2" xfId="30111" xr:uid="{00000000-0005-0000-0000-0000C18C0000}"/>
    <cellStyle name="Normal 54 2 2 2 3 4 11" xfId="18318" xr:uid="{00000000-0005-0000-0000-0000C28C0000}"/>
    <cellStyle name="Normal 54 2 2 2 3 4 12" xfId="24223" xr:uid="{00000000-0005-0000-0000-0000C38C0000}"/>
    <cellStyle name="Normal 54 2 2 2 3 4 13" xfId="41887" xr:uid="{00000000-0005-0000-0000-0000C48C0000}"/>
    <cellStyle name="Normal 54 2 2 2 3 4 2" xfId="1389" xr:uid="{00000000-0005-0000-0000-0000C58C0000}"/>
    <cellStyle name="Normal 54 2 2 2 3 4 2 2" xfId="13166" xr:uid="{00000000-0005-0000-0000-0000C68C0000}"/>
    <cellStyle name="Normal 54 2 2 2 3 4 2 2 2" xfId="36735" xr:uid="{00000000-0005-0000-0000-0000C78C0000}"/>
    <cellStyle name="Normal 54 2 2 2 3 4 2 3" xfId="7278" xr:uid="{00000000-0005-0000-0000-0000C88C0000}"/>
    <cellStyle name="Normal 54 2 2 2 3 4 2 3 2" xfId="30847" xr:uid="{00000000-0005-0000-0000-0000C98C0000}"/>
    <cellStyle name="Normal 54 2 2 2 3 4 2 4" xfId="19054" xr:uid="{00000000-0005-0000-0000-0000CA8C0000}"/>
    <cellStyle name="Normal 54 2 2 2 3 4 2 5" xfId="24959" xr:uid="{00000000-0005-0000-0000-0000CB8C0000}"/>
    <cellStyle name="Normal 54 2 2 2 3 4 3" xfId="2126" xr:uid="{00000000-0005-0000-0000-0000CC8C0000}"/>
    <cellStyle name="Normal 54 2 2 2 3 4 3 2" xfId="13902" xr:uid="{00000000-0005-0000-0000-0000CD8C0000}"/>
    <cellStyle name="Normal 54 2 2 2 3 4 3 2 2" xfId="37471" xr:uid="{00000000-0005-0000-0000-0000CE8C0000}"/>
    <cellStyle name="Normal 54 2 2 2 3 4 3 3" xfId="8014" xr:uid="{00000000-0005-0000-0000-0000CF8C0000}"/>
    <cellStyle name="Normal 54 2 2 2 3 4 3 3 2" xfId="31583" xr:uid="{00000000-0005-0000-0000-0000D08C0000}"/>
    <cellStyle name="Normal 54 2 2 2 3 4 3 4" xfId="19790" xr:uid="{00000000-0005-0000-0000-0000D18C0000}"/>
    <cellStyle name="Normal 54 2 2 2 3 4 3 5" xfId="25695" xr:uid="{00000000-0005-0000-0000-0000D28C0000}"/>
    <cellStyle name="Normal 54 2 2 2 3 4 4" xfId="2862" xr:uid="{00000000-0005-0000-0000-0000D38C0000}"/>
    <cellStyle name="Normal 54 2 2 2 3 4 4 2" xfId="14638" xr:uid="{00000000-0005-0000-0000-0000D48C0000}"/>
    <cellStyle name="Normal 54 2 2 2 3 4 4 2 2" xfId="38207" xr:uid="{00000000-0005-0000-0000-0000D58C0000}"/>
    <cellStyle name="Normal 54 2 2 2 3 4 4 3" xfId="8750" xr:uid="{00000000-0005-0000-0000-0000D68C0000}"/>
    <cellStyle name="Normal 54 2 2 2 3 4 4 3 2" xfId="32319" xr:uid="{00000000-0005-0000-0000-0000D78C0000}"/>
    <cellStyle name="Normal 54 2 2 2 3 4 4 4" xfId="20526" xr:uid="{00000000-0005-0000-0000-0000D88C0000}"/>
    <cellStyle name="Normal 54 2 2 2 3 4 4 5" xfId="26431" xr:uid="{00000000-0005-0000-0000-0000D98C0000}"/>
    <cellStyle name="Normal 54 2 2 2 3 4 5" xfId="3598" xr:uid="{00000000-0005-0000-0000-0000DA8C0000}"/>
    <cellStyle name="Normal 54 2 2 2 3 4 5 2" xfId="15374" xr:uid="{00000000-0005-0000-0000-0000DB8C0000}"/>
    <cellStyle name="Normal 54 2 2 2 3 4 5 2 2" xfId="38943" xr:uid="{00000000-0005-0000-0000-0000DC8C0000}"/>
    <cellStyle name="Normal 54 2 2 2 3 4 5 3" xfId="9486" xr:uid="{00000000-0005-0000-0000-0000DD8C0000}"/>
    <cellStyle name="Normal 54 2 2 2 3 4 5 3 2" xfId="33055" xr:uid="{00000000-0005-0000-0000-0000DE8C0000}"/>
    <cellStyle name="Normal 54 2 2 2 3 4 5 4" xfId="21262" xr:uid="{00000000-0005-0000-0000-0000DF8C0000}"/>
    <cellStyle name="Normal 54 2 2 2 3 4 5 5" xfId="27167" xr:uid="{00000000-0005-0000-0000-0000E08C0000}"/>
    <cellStyle name="Normal 54 2 2 2 3 4 6" xfId="4334" xr:uid="{00000000-0005-0000-0000-0000E18C0000}"/>
    <cellStyle name="Normal 54 2 2 2 3 4 6 2" xfId="16110" xr:uid="{00000000-0005-0000-0000-0000E28C0000}"/>
    <cellStyle name="Normal 54 2 2 2 3 4 6 2 2" xfId="39679" xr:uid="{00000000-0005-0000-0000-0000E38C0000}"/>
    <cellStyle name="Normal 54 2 2 2 3 4 6 3" xfId="10222" xr:uid="{00000000-0005-0000-0000-0000E48C0000}"/>
    <cellStyle name="Normal 54 2 2 2 3 4 6 3 2" xfId="33791" xr:uid="{00000000-0005-0000-0000-0000E58C0000}"/>
    <cellStyle name="Normal 54 2 2 2 3 4 6 4" xfId="21998" xr:uid="{00000000-0005-0000-0000-0000E68C0000}"/>
    <cellStyle name="Normal 54 2 2 2 3 4 6 5" xfId="27903" xr:uid="{00000000-0005-0000-0000-0000E78C0000}"/>
    <cellStyle name="Normal 54 2 2 2 3 4 7" xfId="5070" xr:uid="{00000000-0005-0000-0000-0000E88C0000}"/>
    <cellStyle name="Normal 54 2 2 2 3 4 7 2" xfId="16846" xr:uid="{00000000-0005-0000-0000-0000E98C0000}"/>
    <cellStyle name="Normal 54 2 2 2 3 4 7 2 2" xfId="40415" xr:uid="{00000000-0005-0000-0000-0000EA8C0000}"/>
    <cellStyle name="Normal 54 2 2 2 3 4 7 3" xfId="10958" xr:uid="{00000000-0005-0000-0000-0000EB8C0000}"/>
    <cellStyle name="Normal 54 2 2 2 3 4 7 3 2" xfId="34527" xr:uid="{00000000-0005-0000-0000-0000EC8C0000}"/>
    <cellStyle name="Normal 54 2 2 2 3 4 7 4" xfId="22734" xr:uid="{00000000-0005-0000-0000-0000ED8C0000}"/>
    <cellStyle name="Normal 54 2 2 2 3 4 7 5" xfId="28639" xr:uid="{00000000-0005-0000-0000-0000EE8C0000}"/>
    <cellStyle name="Normal 54 2 2 2 3 4 8" xfId="5806" xr:uid="{00000000-0005-0000-0000-0000EF8C0000}"/>
    <cellStyle name="Normal 54 2 2 2 3 4 8 2" xfId="17582" xr:uid="{00000000-0005-0000-0000-0000F08C0000}"/>
    <cellStyle name="Normal 54 2 2 2 3 4 8 2 2" xfId="41151" xr:uid="{00000000-0005-0000-0000-0000F18C0000}"/>
    <cellStyle name="Normal 54 2 2 2 3 4 8 3" xfId="11694" xr:uid="{00000000-0005-0000-0000-0000F28C0000}"/>
    <cellStyle name="Normal 54 2 2 2 3 4 8 3 2" xfId="35263" xr:uid="{00000000-0005-0000-0000-0000F38C0000}"/>
    <cellStyle name="Normal 54 2 2 2 3 4 8 4" xfId="23470" xr:uid="{00000000-0005-0000-0000-0000F48C0000}"/>
    <cellStyle name="Normal 54 2 2 2 3 4 8 5" xfId="29375" xr:uid="{00000000-0005-0000-0000-0000F58C0000}"/>
    <cellStyle name="Normal 54 2 2 2 3 4 9" xfId="12430" xr:uid="{00000000-0005-0000-0000-0000F68C0000}"/>
    <cellStyle name="Normal 54 2 2 2 3 4 9 2" xfId="35999" xr:uid="{00000000-0005-0000-0000-0000F78C0000}"/>
    <cellStyle name="Normal 54 2 2 2 3 5" xfId="1081" xr:uid="{00000000-0005-0000-0000-0000F88C0000}"/>
    <cellStyle name="Normal 54 2 2 2 3 5 2" xfId="12860" xr:uid="{00000000-0005-0000-0000-0000F98C0000}"/>
    <cellStyle name="Normal 54 2 2 2 3 5 2 2" xfId="36429" xr:uid="{00000000-0005-0000-0000-0000FA8C0000}"/>
    <cellStyle name="Normal 54 2 2 2 3 5 3" xfId="6972" xr:uid="{00000000-0005-0000-0000-0000FB8C0000}"/>
    <cellStyle name="Normal 54 2 2 2 3 5 3 2" xfId="30541" xr:uid="{00000000-0005-0000-0000-0000FC8C0000}"/>
    <cellStyle name="Normal 54 2 2 2 3 5 4" xfId="18748" xr:uid="{00000000-0005-0000-0000-0000FD8C0000}"/>
    <cellStyle name="Normal 54 2 2 2 3 5 5" xfId="24653" xr:uid="{00000000-0005-0000-0000-0000FE8C0000}"/>
    <cellStyle name="Normal 54 2 2 2 3 6" xfId="1820" xr:uid="{00000000-0005-0000-0000-0000FF8C0000}"/>
    <cellStyle name="Normal 54 2 2 2 3 6 2" xfId="13596" xr:uid="{00000000-0005-0000-0000-0000008D0000}"/>
    <cellStyle name="Normal 54 2 2 2 3 6 2 2" xfId="37165" xr:uid="{00000000-0005-0000-0000-0000018D0000}"/>
    <cellStyle name="Normal 54 2 2 2 3 6 3" xfId="7708" xr:uid="{00000000-0005-0000-0000-0000028D0000}"/>
    <cellStyle name="Normal 54 2 2 2 3 6 3 2" xfId="31277" xr:uid="{00000000-0005-0000-0000-0000038D0000}"/>
    <cellStyle name="Normal 54 2 2 2 3 6 4" xfId="19484" xr:uid="{00000000-0005-0000-0000-0000048D0000}"/>
    <cellStyle name="Normal 54 2 2 2 3 6 5" xfId="25389" xr:uid="{00000000-0005-0000-0000-0000058D0000}"/>
    <cellStyle name="Normal 54 2 2 2 3 7" xfId="2556" xr:uid="{00000000-0005-0000-0000-0000068D0000}"/>
    <cellStyle name="Normal 54 2 2 2 3 7 2" xfId="14332" xr:uid="{00000000-0005-0000-0000-0000078D0000}"/>
    <cellStyle name="Normal 54 2 2 2 3 7 2 2" xfId="37901" xr:uid="{00000000-0005-0000-0000-0000088D0000}"/>
    <cellStyle name="Normal 54 2 2 2 3 7 3" xfId="8444" xr:uid="{00000000-0005-0000-0000-0000098D0000}"/>
    <cellStyle name="Normal 54 2 2 2 3 7 3 2" xfId="32013" xr:uid="{00000000-0005-0000-0000-00000A8D0000}"/>
    <cellStyle name="Normal 54 2 2 2 3 7 4" xfId="20220" xr:uid="{00000000-0005-0000-0000-00000B8D0000}"/>
    <cellStyle name="Normal 54 2 2 2 3 7 5" xfId="26125" xr:uid="{00000000-0005-0000-0000-00000C8D0000}"/>
    <cellStyle name="Normal 54 2 2 2 3 8" xfId="3292" xr:uid="{00000000-0005-0000-0000-00000D8D0000}"/>
    <cellStyle name="Normal 54 2 2 2 3 8 2" xfId="15068" xr:uid="{00000000-0005-0000-0000-00000E8D0000}"/>
    <cellStyle name="Normal 54 2 2 2 3 8 2 2" xfId="38637" xr:uid="{00000000-0005-0000-0000-00000F8D0000}"/>
    <cellStyle name="Normal 54 2 2 2 3 8 3" xfId="9180" xr:uid="{00000000-0005-0000-0000-0000108D0000}"/>
    <cellStyle name="Normal 54 2 2 2 3 8 3 2" xfId="32749" xr:uid="{00000000-0005-0000-0000-0000118D0000}"/>
    <cellStyle name="Normal 54 2 2 2 3 8 4" xfId="20956" xr:uid="{00000000-0005-0000-0000-0000128D0000}"/>
    <cellStyle name="Normal 54 2 2 2 3 8 5" xfId="26861" xr:uid="{00000000-0005-0000-0000-0000138D0000}"/>
    <cellStyle name="Normal 54 2 2 2 3 9" xfId="4028" xr:uid="{00000000-0005-0000-0000-0000148D0000}"/>
    <cellStyle name="Normal 54 2 2 2 3 9 2" xfId="15804" xr:uid="{00000000-0005-0000-0000-0000158D0000}"/>
    <cellStyle name="Normal 54 2 2 2 3 9 2 2" xfId="39373" xr:uid="{00000000-0005-0000-0000-0000168D0000}"/>
    <cellStyle name="Normal 54 2 2 2 3 9 3" xfId="9916" xr:uid="{00000000-0005-0000-0000-0000178D0000}"/>
    <cellStyle name="Normal 54 2 2 2 3 9 3 2" xfId="33485" xr:uid="{00000000-0005-0000-0000-0000188D0000}"/>
    <cellStyle name="Normal 54 2 2 2 3 9 4" xfId="21692" xr:uid="{00000000-0005-0000-0000-0000198D0000}"/>
    <cellStyle name="Normal 54 2 2 2 3 9 5" xfId="27597" xr:uid="{00000000-0005-0000-0000-00001A8D0000}"/>
    <cellStyle name="Normal 54 2 2 2 4" xfId="260" xr:uid="{00000000-0005-0000-0000-00001B8D0000}"/>
    <cellStyle name="Normal 54 2 2 2 4 10" xfId="4716" xr:uid="{00000000-0005-0000-0000-00001C8D0000}"/>
    <cellStyle name="Normal 54 2 2 2 4 10 2" xfId="16492" xr:uid="{00000000-0005-0000-0000-00001D8D0000}"/>
    <cellStyle name="Normal 54 2 2 2 4 10 2 2" xfId="40061" xr:uid="{00000000-0005-0000-0000-00001E8D0000}"/>
    <cellStyle name="Normal 54 2 2 2 4 10 3" xfId="10604" xr:uid="{00000000-0005-0000-0000-00001F8D0000}"/>
    <cellStyle name="Normal 54 2 2 2 4 10 3 2" xfId="34173" xr:uid="{00000000-0005-0000-0000-0000208D0000}"/>
    <cellStyle name="Normal 54 2 2 2 4 10 4" xfId="22380" xr:uid="{00000000-0005-0000-0000-0000218D0000}"/>
    <cellStyle name="Normal 54 2 2 2 4 10 5" xfId="28285" xr:uid="{00000000-0005-0000-0000-0000228D0000}"/>
    <cellStyle name="Normal 54 2 2 2 4 11" xfId="5452" xr:uid="{00000000-0005-0000-0000-0000238D0000}"/>
    <cellStyle name="Normal 54 2 2 2 4 11 2" xfId="17228" xr:uid="{00000000-0005-0000-0000-0000248D0000}"/>
    <cellStyle name="Normal 54 2 2 2 4 11 2 2" xfId="40797" xr:uid="{00000000-0005-0000-0000-0000258D0000}"/>
    <cellStyle name="Normal 54 2 2 2 4 11 3" xfId="11340" xr:uid="{00000000-0005-0000-0000-0000268D0000}"/>
    <cellStyle name="Normal 54 2 2 2 4 11 3 2" xfId="34909" xr:uid="{00000000-0005-0000-0000-0000278D0000}"/>
    <cellStyle name="Normal 54 2 2 2 4 11 4" xfId="23116" xr:uid="{00000000-0005-0000-0000-0000288D0000}"/>
    <cellStyle name="Normal 54 2 2 2 4 11 5" xfId="29021" xr:uid="{00000000-0005-0000-0000-0000298D0000}"/>
    <cellStyle name="Normal 54 2 2 2 4 12" xfId="12076" xr:uid="{00000000-0005-0000-0000-00002A8D0000}"/>
    <cellStyle name="Normal 54 2 2 2 4 12 2" xfId="35645" xr:uid="{00000000-0005-0000-0000-00002B8D0000}"/>
    <cellStyle name="Normal 54 2 2 2 4 13" xfId="6188" xr:uid="{00000000-0005-0000-0000-00002C8D0000}"/>
    <cellStyle name="Normal 54 2 2 2 4 13 2" xfId="29757" xr:uid="{00000000-0005-0000-0000-00002D8D0000}"/>
    <cellStyle name="Normal 54 2 2 2 4 14" xfId="17964" xr:uid="{00000000-0005-0000-0000-00002E8D0000}"/>
    <cellStyle name="Normal 54 2 2 2 4 15" xfId="23869" xr:uid="{00000000-0005-0000-0000-00002F8D0000}"/>
    <cellStyle name="Normal 54 2 2 2 4 16" xfId="41533" xr:uid="{00000000-0005-0000-0000-0000308D0000}"/>
    <cellStyle name="Normal 54 2 2 2 4 2" xfId="478" xr:uid="{00000000-0005-0000-0000-0000318D0000}"/>
    <cellStyle name="Normal 54 2 2 2 4 2 10" xfId="12282" xr:uid="{00000000-0005-0000-0000-0000328D0000}"/>
    <cellStyle name="Normal 54 2 2 2 4 2 10 2" xfId="35851" xr:uid="{00000000-0005-0000-0000-0000338D0000}"/>
    <cellStyle name="Normal 54 2 2 2 4 2 11" xfId="6394" xr:uid="{00000000-0005-0000-0000-0000348D0000}"/>
    <cellStyle name="Normal 54 2 2 2 4 2 11 2" xfId="29963" xr:uid="{00000000-0005-0000-0000-0000358D0000}"/>
    <cellStyle name="Normal 54 2 2 2 4 2 12" xfId="18170" xr:uid="{00000000-0005-0000-0000-0000368D0000}"/>
    <cellStyle name="Normal 54 2 2 2 4 2 13" xfId="24075" xr:uid="{00000000-0005-0000-0000-0000378D0000}"/>
    <cellStyle name="Normal 54 2 2 2 4 2 14" xfId="41739" xr:uid="{00000000-0005-0000-0000-0000388D0000}"/>
    <cellStyle name="Normal 54 2 2 2 4 2 2" xfId="923" xr:uid="{00000000-0005-0000-0000-0000398D0000}"/>
    <cellStyle name="Normal 54 2 2 2 4 2 2 10" xfId="6836" xr:uid="{00000000-0005-0000-0000-00003A8D0000}"/>
    <cellStyle name="Normal 54 2 2 2 4 2 2 10 2" xfId="30405" xr:uid="{00000000-0005-0000-0000-00003B8D0000}"/>
    <cellStyle name="Normal 54 2 2 2 4 2 2 11" xfId="18612" xr:uid="{00000000-0005-0000-0000-00003C8D0000}"/>
    <cellStyle name="Normal 54 2 2 2 4 2 2 12" xfId="24517" xr:uid="{00000000-0005-0000-0000-00003D8D0000}"/>
    <cellStyle name="Normal 54 2 2 2 4 2 2 13" xfId="42181" xr:uid="{00000000-0005-0000-0000-00003E8D0000}"/>
    <cellStyle name="Normal 54 2 2 2 4 2 2 2" xfId="1683" xr:uid="{00000000-0005-0000-0000-00003F8D0000}"/>
    <cellStyle name="Normal 54 2 2 2 4 2 2 2 2" xfId="13460" xr:uid="{00000000-0005-0000-0000-0000408D0000}"/>
    <cellStyle name="Normal 54 2 2 2 4 2 2 2 2 2" xfId="37029" xr:uid="{00000000-0005-0000-0000-0000418D0000}"/>
    <cellStyle name="Normal 54 2 2 2 4 2 2 2 3" xfId="7572" xr:uid="{00000000-0005-0000-0000-0000428D0000}"/>
    <cellStyle name="Normal 54 2 2 2 4 2 2 2 3 2" xfId="31141" xr:uid="{00000000-0005-0000-0000-0000438D0000}"/>
    <cellStyle name="Normal 54 2 2 2 4 2 2 2 4" xfId="19348" xr:uid="{00000000-0005-0000-0000-0000448D0000}"/>
    <cellStyle name="Normal 54 2 2 2 4 2 2 2 5" xfId="25253" xr:uid="{00000000-0005-0000-0000-0000458D0000}"/>
    <cellStyle name="Normal 54 2 2 2 4 2 2 3" xfId="2420" xr:uid="{00000000-0005-0000-0000-0000468D0000}"/>
    <cellStyle name="Normal 54 2 2 2 4 2 2 3 2" xfId="14196" xr:uid="{00000000-0005-0000-0000-0000478D0000}"/>
    <cellStyle name="Normal 54 2 2 2 4 2 2 3 2 2" xfId="37765" xr:uid="{00000000-0005-0000-0000-0000488D0000}"/>
    <cellStyle name="Normal 54 2 2 2 4 2 2 3 3" xfId="8308" xr:uid="{00000000-0005-0000-0000-0000498D0000}"/>
    <cellStyle name="Normal 54 2 2 2 4 2 2 3 3 2" xfId="31877" xr:uid="{00000000-0005-0000-0000-00004A8D0000}"/>
    <cellStyle name="Normal 54 2 2 2 4 2 2 3 4" xfId="20084" xr:uid="{00000000-0005-0000-0000-00004B8D0000}"/>
    <cellStyle name="Normal 54 2 2 2 4 2 2 3 5" xfId="25989" xr:uid="{00000000-0005-0000-0000-00004C8D0000}"/>
    <cellStyle name="Normal 54 2 2 2 4 2 2 4" xfId="3156" xr:uid="{00000000-0005-0000-0000-00004D8D0000}"/>
    <cellStyle name="Normal 54 2 2 2 4 2 2 4 2" xfId="14932" xr:uid="{00000000-0005-0000-0000-00004E8D0000}"/>
    <cellStyle name="Normal 54 2 2 2 4 2 2 4 2 2" xfId="38501" xr:uid="{00000000-0005-0000-0000-00004F8D0000}"/>
    <cellStyle name="Normal 54 2 2 2 4 2 2 4 3" xfId="9044" xr:uid="{00000000-0005-0000-0000-0000508D0000}"/>
    <cellStyle name="Normal 54 2 2 2 4 2 2 4 3 2" xfId="32613" xr:uid="{00000000-0005-0000-0000-0000518D0000}"/>
    <cellStyle name="Normal 54 2 2 2 4 2 2 4 4" xfId="20820" xr:uid="{00000000-0005-0000-0000-0000528D0000}"/>
    <cellStyle name="Normal 54 2 2 2 4 2 2 4 5" xfId="26725" xr:uid="{00000000-0005-0000-0000-0000538D0000}"/>
    <cellStyle name="Normal 54 2 2 2 4 2 2 5" xfId="3892" xr:uid="{00000000-0005-0000-0000-0000548D0000}"/>
    <cellStyle name="Normal 54 2 2 2 4 2 2 5 2" xfId="15668" xr:uid="{00000000-0005-0000-0000-0000558D0000}"/>
    <cellStyle name="Normal 54 2 2 2 4 2 2 5 2 2" xfId="39237" xr:uid="{00000000-0005-0000-0000-0000568D0000}"/>
    <cellStyle name="Normal 54 2 2 2 4 2 2 5 3" xfId="9780" xr:uid="{00000000-0005-0000-0000-0000578D0000}"/>
    <cellStyle name="Normal 54 2 2 2 4 2 2 5 3 2" xfId="33349" xr:uid="{00000000-0005-0000-0000-0000588D0000}"/>
    <cellStyle name="Normal 54 2 2 2 4 2 2 5 4" xfId="21556" xr:uid="{00000000-0005-0000-0000-0000598D0000}"/>
    <cellStyle name="Normal 54 2 2 2 4 2 2 5 5" xfId="27461" xr:uid="{00000000-0005-0000-0000-00005A8D0000}"/>
    <cellStyle name="Normal 54 2 2 2 4 2 2 6" xfId="4628" xr:uid="{00000000-0005-0000-0000-00005B8D0000}"/>
    <cellStyle name="Normal 54 2 2 2 4 2 2 6 2" xfId="16404" xr:uid="{00000000-0005-0000-0000-00005C8D0000}"/>
    <cellStyle name="Normal 54 2 2 2 4 2 2 6 2 2" xfId="39973" xr:uid="{00000000-0005-0000-0000-00005D8D0000}"/>
    <cellStyle name="Normal 54 2 2 2 4 2 2 6 3" xfId="10516" xr:uid="{00000000-0005-0000-0000-00005E8D0000}"/>
    <cellStyle name="Normal 54 2 2 2 4 2 2 6 3 2" xfId="34085" xr:uid="{00000000-0005-0000-0000-00005F8D0000}"/>
    <cellStyle name="Normal 54 2 2 2 4 2 2 6 4" xfId="22292" xr:uid="{00000000-0005-0000-0000-0000608D0000}"/>
    <cellStyle name="Normal 54 2 2 2 4 2 2 6 5" xfId="28197" xr:uid="{00000000-0005-0000-0000-0000618D0000}"/>
    <cellStyle name="Normal 54 2 2 2 4 2 2 7" xfId="5364" xr:uid="{00000000-0005-0000-0000-0000628D0000}"/>
    <cellStyle name="Normal 54 2 2 2 4 2 2 7 2" xfId="17140" xr:uid="{00000000-0005-0000-0000-0000638D0000}"/>
    <cellStyle name="Normal 54 2 2 2 4 2 2 7 2 2" xfId="40709" xr:uid="{00000000-0005-0000-0000-0000648D0000}"/>
    <cellStyle name="Normal 54 2 2 2 4 2 2 7 3" xfId="11252" xr:uid="{00000000-0005-0000-0000-0000658D0000}"/>
    <cellStyle name="Normal 54 2 2 2 4 2 2 7 3 2" xfId="34821" xr:uid="{00000000-0005-0000-0000-0000668D0000}"/>
    <cellStyle name="Normal 54 2 2 2 4 2 2 7 4" xfId="23028" xr:uid="{00000000-0005-0000-0000-0000678D0000}"/>
    <cellStyle name="Normal 54 2 2 2 4 2 2 7 5" xfId="28933" xr:uid="{00000000-0005-0000-0000-0000688D0000}"/>
    <cellStyle name="Normal 54 2 2 2 4 2 2 8" xfId="6100" xr:uid="{00000000-0005-0000-0000-0000698D0000}"/>
    <cellStyle name="Normal 54 2 2 2 4 2 2 8 2" xfId="17876" xr:uid="{00000000-0005-0000-0000-00006A8D0000}"/>
    <cellStyle name="Normal 54 2 2 2 4 2 2 8 2 2" xfId="41445" xr:uid="{00000000-0005-0000-0000-00006B8D0000}"/>
    <cellStyle name="Normal 54 2 2 2 4 2 2 8 3" xfId="11988" xr:uid="{00000000-0005-0000-0000-00006C8D0000}"/>
    <cellStyle name="Normal 54 2 2 2 4 2 2 8 3 2" xfId="35557" xr:uid="{00000000-0005-0000-0000-00006D8D0000}"/>
    <cellStyle name="Normal 54 2 2 2 4 2 2 8 4" xfId="23764" xr:uid="{00000000-0005-0000-0000-00006E8D0000}"/>
    <cellStyle name="Normal 54 2 2 2 4 2 2 8 5" xfId="29669" xr:uid="{00000000-0005-0000-0000-00006F8D0000}"/>
    <cellStyle name="Normal 54 2 2 2 4 2 2 9" xfId="12724" xr:uid="{00000000-0005-0000-0000-0000708D0000}"/>
    <cellStyle name="Normal 54 2 2 2 4 2 2 9 2" xfId="36293" xr:uid="{00000000-0005-0000-0000-0000718D0000}"/>
    <cellStyle name="Normal 54 2 2 2 4 2 3" xfId="1240" xr:uid="{00000000-0005-0000-0000-0000728D0000}"/>
    <cellStyle name="Normal 54 2 2 2 4 2 3 2" xfId="13018" xr:uid="{00000000-0005-0000-0000-0000738D0000}"/>
    <cellStyle name="Normal 54 2 2 2 4 2 3 2 2" xfId="36587" xr:uid="{00000000-0005-0000-0000-0000748D0000}"/>
    <cellStyle name="Normal 54 2 2 2 4 2 3 3" xfId="7130" xr:uid="{00000000-0005-0000-0000-0000758D0000}"/>
    <cellStyle name="Normal 54 2 2 2 4 2 3 3 2" xfId="30699" xr:uid="{00000000-0005-0000-0000-0000768D0000}"/>
    <cellStyle name="Normal 54 2 2 2 4 2 3 4" xfId="18906" xr:uid="{00000000-0005-0000-0000-0000778D0000}"/>
    <cellStyle name="Normal 54 2 2 2 4 2 3 5" xfId="24811" xr:uid="{00000000-0005-0000-0000-0000788D0000}"/>
    <cellStyle name="Normal 54 2 2 2 4 2 4" xfId="1978" xr:uid="{00000000-0005-0000-0000-0000798D0000}"/>
    <cellStyle name="Normal 54 2 2 2 4 2 4 2" xfId="13754" xr:uid="{00000000-0005-0000-0000-00007A8D0000}"/>
    <cellStyle name="Normal 54 2 2 2 4 2 4 2 2" xfId="37323" xr:uid="{00000000-0005-0000-0000-00007B8D0000}"/>
    <cellStyle name="Normal 54 2 2 2 4 2 4 3" xfId="7866" xr:uid="{00000000-0005-0000-0000-00007C8D0000}"/>
    <cellStyle name="Normal 54 2 2 2 4 2 4 3 2" xfId="31435" xr:uid="{00000000-0005-0000-0000-00007D8D0000}"/>
    <cellStyle name="Normal 54 2 2 2 4 2 4 4" xfId="19642" xr:uid="{00000000-0005-0000-0000-00007E8D0000}"/>
    <cellStyle name="Normal 54 2 2 2 4 2 4 5" xfId="25547" xr:uid="{00000000-0005-0000-0000-00007F8D0000}"/>
    <cellStyle name="Normal 54 2 2 2 4 2 5" xfId="2714" xr:uid="{00000000-0005-0000-0000-0000808D0000}"/>
    <cellStyle name="Normal 54 2 2 2 4 2 5 2" xfId="14490" xr:uid="{00000000-0005-0000-0000-0000818D0000}"/>
    <cellStyle name="Normal 54 2 2 2 4 2 5 2 2" xfId="38059" xr:uid="{00000000-0005-0000-0000-0000828D0000}"/>
    <cellStyle name="Normal 54 2 2 2 4 2 5 3" xfId="8602" xr:uid="{00000000-0005-0000-0000-0000838D0000}"/>
    <cellStyle name="Normal 54 2 2 2 4 2 5 3 2" xfId="32171" xr:uid="{00000000-0005-0000-0000-0000848D0000}"/>
    <cellStyle name="Normal 54 2 2 2 4 2 5 4" xfId="20378" xr:uid="{00000000-0005-0000-0000-0000858D0000}"/>
    <cellStyle name="Normal 54 2 2 2 4 2 5 5" xfId="26283" xr:uid="{00000000-0005-0000-0000-0000868D0000}"/>
    <cellStyle name="Normal 54 2 2 2 4 2 6" xfId="3450" xr:uid="{00000000-0005-0000-0000-0000878D0000}"/>
    <cellStyle name="Normal 54 2 2 2 4 2 6 2" xfId="15226" xr:uid="{00000000-0005-0000-0000-0000888D0000}"/>
    <cellStyle name="Normal 54 2 2 2 4 2 6 2 2" xfId="38795" xr:uid="{00000000-0005-0000-0000-0000898D0000}"/>
    <cellStyle name="Normal 54 2 2 2 4 2 6 3" xfId="9338" xr:uid="{00000000-0005-0000-0000-00008A8D0000}"/>
    <cellStyle name="Normal 54 2 2 2 4 2 6 3 2" xfId="32907" xr:uid="{00000000-0005-0000-0000-00008B8D0000}"/>
    <cellStyle name="Normal 54 2 2 2 4 2 6 4" xfId="21114" xr:uid="{00000000-0005-0000-0000-00008C8D0000}"/>
    <cellStyle name="Normal 54 2 2 2 4 2 6 5" xfId="27019" xr:uid="{00000000-0005-0000-0000-00008D8D0000}"/>
    <cellStyle name="Normal 54 2 2 2 4 2 7" xfId="4186" xr:uid="{00000000-0005-0000-0000-00008E8D0000}"/>
    <cellStyle name="Normal 54 2 2 2 4 2 7 2" xfId="15962" xr:uid="{00000000-0005-0000-0000-00008F8D0000}"/>
    <cellStyle name="Normal 54 2 2 2 4 2 7 2 2" xfId="39531" xr:uid="{00000000-0005-0000-0000-0000908D0000}"/>
    <cellStyle name="Normal 54 2 2 2 4 2 7 3" xfId="10074" xr:uid="{00000000-0005-0000-0000-0000918D0000}"/>
    <cellStyle name="Normal 54 2 2 2 4 2 7 3 2" xfId="33643" xr:uid="{00000000-0005-0000-0000-0000928D0000}"/>
    <cellStyle name="Normal 54 2 2 2 4 2 7 4" xfId="21850" xr:uid="{00000000-0005-0000-0000-0000938D0000}"/>
    <cellStyle name="Normal 54 2 2 2 4 2 7 5" xfId="27755" xr:uid="{00000000-0005-0000-0000-0000948D0000}"/>
    <cellStyle name="Normal 54 2 2 2 4 2 8" xfId="4922" xr:uid="{00000000-0005-0000-0000-0000958D0000}"/>
    <cellStyle name="Normal 54 2 2 2 4 2 8 2" xfId="16698" xr:uid="{00000000-0005-0000-0000-0000968D0000}"/>
    <cellStyle name="Normal 54 2 2 2 4 2 8 2 2" xfId="40267" xr:uid="{00000000-0005-0000-0000-0000978D0000}"/>
    <cellStyle name="Normal 54 2 2 2 4 2 8 3" xfId="10810" xr:uid="{00000000-0005-0000-0000-0000988D0000}"/>
    <cellStyle name="Normal 54 2 2 2 4 2 8 3 2" xfId="34379" xr:uid="{00000000-0005-0000-0000-0000998D0000}"/>
    <cellStyle name="Normal 54 2 2 2 4 2 8 4" xfId="22586" xr:uid="{00000000-0005-0000-0000-00009A8D0000}"/>
    <cellStyle name="Normal 54 2 2 2 4 2 8 5" xfId="28491" xr:uid="{00000000-0005-0000-0000-00009B8D0000}"/>
    <cellStyle name="Normal 54 2 2 2 4 2 9" xfId="5658" xr:uid="{00000000-0005-0000-0000-00009C8D0000}"/>
    <cellStyle name="Normal 54 2 2 2 4 2 9 2" xfId="17434" xr:uid="{00000000-0005-0000-0000-00009D8D0000}"/>
    <cellStyle name="Normal 54 2 2 2 4 2 9 2 2" xfId="41003" xr:uid="{00000000-0005-0000-0000-00009E8D0000}"/>
    <cellStyle name="Normal 54 2 2 2 4 2 9 3" xfId="11546" xr:uid="{00000000-0005-0000-0000-00009F8D0000}"/>
    <cellStyle name="Normal 54 2 2 2 4 2 9 3 2" xfId="35115" xr:uid="{00000000-0005-0000-0000-0000A08D0000}"/>
    <cellStyle name="Normal 54 2 2 2 4 2 9 4" xfId="23322" xr:uid="{00000000-0005-0000-0000-0000A18D0000}"/>
    <cellStyle name="Normal 54 2 2 2 4 2 9 5" xfId="29227" xr:uid="{00000000-0005-0000-0000-0000A28D0000}"/>
    <cellStyle name="Normal 54 2 2 2 4 3" xfId="716" xr:uid="{00000000-0005-0000-0000-0000A38D0000}"/>
    <cellStyle name="Normal 54 2 2 2 4 3 10" xfId="6630" xr:uid="{00000000-0005-0000-0000-0000A48D0000}"/>
    <cellStyle name="Normal 54 2 2 2 4 3 10 2" xfId="30199" xr:uid="{00000000-0005-0000-0000-0000A58D0000}"/>
    <cellStyle name="Normal 54 2 2 2 4 3 11" xfId="18406" xr:uid="{00000000-0005-0000-0000-0000A68D0000}"/>
    <cellStyle name="Normal 54 2 2 2 4 3 12" xfId="24311" xr:uid="{00000000-0005-0000-0000-0000A78D0000}"/>
    <cellStyle name="Normal 54 2 2 2 4 3 13" xfId="41975" xr:uid="{00000000-0005-0000-0000-0000A88D0000}"/>
    <cellStyle name="Normal 54 2 2 2 4 3 2" xfId="1477" xr:uid="{00000000-0005-0000-0000-0000A98D0000}"/>
    <cellStyle name="Normal 54 2 2 2 4 3 2 2" xfId="13254" xr:uid="{00000000-0005-0000-0000-0000AA8D0000}"/>
    <cellStyle name="Normal 54 2 2 2 4 3 2 2 2" xfId="36823" xr:uid="{00000000-0005-0000-0000-0000AB8D0000}"/>
    <cellStyle name="Normal 54 2 2 2 4 3 2 3" xfId="7366" xr:uid="{00000000-0005-0000-0000-0000AC8D0000}"/>
    <cellStyle name="Normal 54 2 2 2 4 3 2 3 2" xfId="30935" xr:uid="{00000000-0005-0000-0000-0000AD8D0000}"/>
    <cellStyle name="Normal 54 2 2 2 4 3 2 4" xfId="19142" xr:uid="{00000000-0005-0000-0000-0000AE8D0000}"/>
    <cellStyle name="Normal 54 2 2 2 4 3 2 5" xfId="25047" xr:uid="{00000000-0005-0000-0000-0000AF8D0000}"/>
    <cellStyle name="Normal 54 2 2 2 4 3 3" xfId="2214" xr:uid="{00000000-0005-0000-0000-0000B08D0000}"/>
    <cellStyle name="Normal 54 2 2 2 4 3 3 2" xfId="13990" xr:uid="{00000000-0005-0000-0000-0000B18D0000}"/>
    <cellStyle name="Normal 54 2 2 2 4 3 3 2 2" xfId="37559" xr:uid="{00000000-0005-0000-0000-0000B28D0000}"/>
    <cellStyle name="Normal 54 2 2 2 4 3 3 3" xfId="8102" xr:uid="{00000000-0005-0000-0000-0000B38D0000}"/>
    <cellStyle name="Normal 54 2 2 2 4 3 3 3 2" xfId="31671" xr:uid="{00000000-0005-0000-0000-0000B48D0000}"/>
    <cellStyle name="Normal 54 2 2 2 4 3 3 4" xfId="19878" xr:uid="{00000000-0005-0000-0000-0000B58D0000}"/>
    <cellStyle name="Normal 54 2 2 2 4 3 3 5" xfId="25783" xr:uid="{00000000-0005-0000-0000-0000B68D0000}"/>
    <cellStyle name="Normal 54 2 2 2 4 3 4" xfId="2950" xr:uid="{00000000-0005-0000-0000-0000B78D0000}"/>
    <cellStyle name="Normal 54 2 2 2 4 3 4 2" xfId="14726" xr:uid="{00000000-0005-0000-0000-0000B88D0000}"/>
    <cellStyle name="Normal 54 2 2 2 4 3 4 2 2" xfId="38295" xr:uid="{00000000-0005-0000-0000-0000B98D0000}"/>
    <cellStyle name="Normal 54 2 2 2 4 3 4 3" xfId="8838" xr:uid="{00000000-0005-0000-0000-0000BA8D0000}"/>
    <cellStyle name="Normal 54 2 2 2 4 3 4 3 2" xfId="32407" xr:uid="{00000000-0005-0000-0000-0000BB8D0000}"/>
    <cellStyle name="Normal 54 2 2 2 4 3 4 4" xfId="20614" xr:uid="{00000000-0005-0000-0000-0000BC8D0000}"/>
    <cellStyle name="Normal 54 2 2 2 4 3 4 5" xfId="26519" xr:uid="{00000000-0005-0000-0000-0000BD8D0000}"/>
    <cellStyle name="Normal 54 2 2 2 4 3 5" xfId="3686" xr:uid="{00000000-0005-0000-0000-0000BE8D0000}"/>
    <cellStyle name="Normal 54 2 2 2 4 3 5 2" xfId="15462" xr:uid="{00000000-0005-0000-0000-0000BF8D0000}"/>
    <cellStyle name="Normal 54 2 2 2 4 3 5 2 2" xfId="39031" xr:uid="{00000000-0005-0000-0000-0000C08D0000}"/>
    <cellStyle name="Normal 54 2 2 2 4 3 5 3" xfId="9574" xr:uid="{00000000-0005-0000-0000-0000C18D0000}"/>
    <cellStyle name="Normal 54 2 2 2 4 3 5 3 2" xfId="33143" xr:uid="{00000000-0005-0000-0000-0000C28D0000}"/>
    <cellStyle name="Normal 54 2 2 2 4 3 5 4" xfId="21350" xr:uid="{00000000-0005-0000-0000-0000C38D0000}"/>
    <cellStyle name="Normal 54 2 2 2 4 3 5 5" xfId="27255" xr:uid="{00000000-0005-0000-0000-0000C48D0000}"/>
    <cellStyle name="Normal 54 2 2 2 4 3 6" xfId="4422" xr:uid="{00000000-0005-0000-0000-0000C58D0000}"/>
    <cellStyle name="Normal 54 2 2 2 4 3 6 2" xfId="16198" xr:uid="{00000000-0005-0000-0000-0000C68D0000}"/>
    <cellStyle name="Normal 54 2 2 2 4 3 6 2 2" xfId="39767" xr:uid="{00000000-0005-0000-0000-0000C78D0000}"/>
    <cellStyle name="Normal 54 2 2 2 4 3 6 3" xfId="10310" xr:uid="{00000000-0005-0000-0000-0000C88D0000}"/>
    <cellStyle name="Normal 54 2 2 2 4 3 6 3 2" xfId="33879" xr:uid="{00000000-0005-0000-0000-0000C98D0000}"/>
    <cellStyle name="Normal 54 2 2 2 4 3 6 4" xfId="22086" xr:uid="{00000000-0005-0000-0000-0000CA8D0000}"/>
    <cellStyle name="Normal 54 2 2 2 4 3 6 5" xfId="27991" xr:uid="{00000000-0005-0000-0000-0000CB8D0000}"/>
    <cellStyle name="Normal 54 2 2 2 4 3 7" xfId="5158" xr:uid="{00000000-0005-0000-0000-0000CC8D0000}"/>
    <cellStyle name="Normal 54 2 2 2 4 3 7 2" xfId="16934" xr:uid="{00000000-0005-0000-0000-0000CD8D0000}"/>
    <cellStyle name="Normal 54 2 2 2 4 3 7 2 2" xfId="40503" xr:uid="{00000000-0005-0000-0000-0000CE8D0000}"/>
    <cellStyle name="Normal 54 2 2 2 4 3 7 3" xfId="11046" xr:uid="{00000000-0005-0000-0000-0000CF8D0000}"/>
    <cellStyle name="Normal 54 2 2 2 4 3 7 3 2" xfId="34615" xr:uid="{00000000-0005-0000-0000-0000D08D0000}"/>
    <cellStyle name="Normal 54 2 2 2 4 3 7 4" xfId="22822" xr:uid="{00000000-0005-0000-0000-0000D18D0000}"/>
    <cellStyle name="Normal 54 2 2 2 4 3 7 5" xfId="28727" xr:uid="{00000000-0005-0000-0000-0000D28D0000}"/>
    <cellStyle name="Normal 54 2 2 2 4 3 8" xfId="5894" xr:uid="{00000000-0005-0000-0000-0000D38D0000}"/>
    <cellStyle name="Normal 54 2 2 2 4 3 8 2" xfId="17670" xr:uid="{00000000-0005-0000-0000-0000D48D0000}"/>
    <cellStyle name="Normal 54 2 2 2 4 3 8 2 2" xfId="41239" xr:uid="{00000000-0005-0000-0000-0000D58D0000}"/>
    <cellStyle name="Normal 54 2 2 2 4 3 8 3" xfId="11782" xr:uid="{00000000-0005-0000-0000-0000D68D0000}"/>
    <cellStyle name="Normal 54 2 2 2 4 3 8 3 2" xfId="35351" xr:uid="{00000000-0005-0000-0000-0000D78D0000}"/>
    <cellStyle name="Normal 54 2 2 2 4 3 8 4" xfId="23558" xr:uid="{00000000-0005-0000-0000-0000D88D0000}"/>
    <cellStyle name="Normal 54 2 2 2 4 3 8 5" xfId="29463" xr:uid="{00000000-0005-0000-0000-0000D98D0000}"/>
    <cellStyle name="Normal 54 2 2 2 4 3 9" xfId="12518" xr:uid="{00000000-0005-0000-0000-0000DA8D0000}"/>
    <cellStyle name="Normal 54 2 2 2 4 3 9 2" xfId="36087" xr:uid="{00000000-0005-0000-0000-0000DB8D0000}"/>
    <cellStyle name="Normal 54 2 2 2 4 4" xfId="629" xr:uid="{00000000-0005-0000-0000-0000DC8D0000}"/>
    <cellStyle name="Normal 54 2 2 2 4 4 10" xfId="6543" xr:uid="{00000000-0005-0000-0000-0000DD8D0000}"/>
    <cellStyle name="Normal 54 2 2 2 4 4 10 2" xfId="30112" xr:uid="{00000000-0005-0000-0000-0000DE8D0000}"/>
    <cellStyle name="Normal 54 2 2 2 4 4 11" xfId="18319" xr:uid="{00000000-0005-0000-0000-0000DF8D0000}"/>
    <cellStyle name="Normal 54 2 2 2 4 4 12" xfId="24224" xr:uid="{00000000-0005-0000-0000-0000E08D0000}"/>
    <cellStyle name="Normal 54 2 2 2 4 4 13" xfId="41888" xr:uid="{00000000-0005-0000-0000-0000E18D0000}"/>
    <cellStyle name="Normal 54 2 2 2 4 4 2" xfId="1390" xr:uid="{00000000-0005-0000-0000-0000E28D0000}"/>
    <cellStyle name="Normal 54 2 2 2 4 4 2 2" xfId="13167" xr:uid="{00000000-0005-0000-0000-0000E38D0000}"/>
    <cellStyle name="Normal 54 2 2 2 4 4 2 2 2" xfId="36736" xr:uid="{00000000-0005-0000-0000-0000E48D0000}"/>
    <cellStyle name="Normal 54 2 2 2 4 4 2 3" xfId="7279" xr:uid="{00000000-0005-0000-0000-0000E58D0000}"/>
    <cellStyle name="Normal 54 2 2 2 4 4 2 3 2" xfId="30848" xr:uid="{00000000-0005-0000-0000-0000E68D0000}"/>
    <cellStyle name="Normal 54 2 2 2 4 4 2 4" xfId="19055" xr:uid="{00000000-0005-0000-0000-0000E78D0000}"/>
    <cellStyle name="Normal 54 2 2 2 4 4 2 5" xfId="24960" xr:uid="{00000000-0005-0000-0000-0000E88D0000}"/>
    <cellStyle name="Normal 54 2 2 2 4 4 3" xfId="2127" xr:uid="{00000000-0005-0000-0000-0000E98D0000}"/>
    <cellStyle name="Normal 54 2 2 2 4 4 3 2" xfId="13903" xr:uid="{00000000-0005-0000-0000-0000EA8D0000}"/>
    <cellStyle name="Normal 54 2 2 2 4 4 3 2 2" xfId="37472" xr:uid="{00000000-0005-0000-0000-0000EB8D0000}"/>
    <cellStyle name="Normal 54 2 2 2 4 4 3 3" xfId="8015" xr:uid="{00000000-0005-0000-0000-0000EC8D0000}"/>
    <cellStyle name="Normal 54 2 2 2 4 4 3 3 2" xfId="31584" xr:uid="{00000000-0005-0000-0000-0000ED8D0000}"/>
    <cellStyle name="Normal 54 2 2 2 4 4 3 4" xfId="19791" xr:uid="{00000000-0005-0000-0000-0000EE8D0000}"/>
    <cellStyle name="Normal 54 2 2 2 4 4 3 5" xfId="25696" xr:uid="{00000000-0005-0000-0000-0000EF8D0000}"/>
    <cellStyle name="Normal 54 2 2 2 4 4 4" xfId="2863" xr:uid="{00000000-0005-0000-0000-0000F08D0000}"/>
    <cellStyle name="Normal 54 2 2 2 4 4 4 2" xfId="14639" xr:uid="{00000000-0005-0000-0000-0000F18D0000}"/>
    <cellStyle name="Normal 54 2 2 2 4 4 4 2 2" xfId="38208" xr:uid="{00000000-0005-0000-0000-0000F28D0000}"/>
    <cellStyle name="Normal 54 2 2 2 4 4 4 3" xfId="8751" xr:uid="{00000000-0005-0000-0000-0000F38D0000}"/>
    <cellStyle name="Normal 54 2 2 2 4 4 4 3 2" xfId="32320" xr:uid="{00000000-0005-0000-0000-0000F48D0000}"/>
    <cellStyle name="Normal 54 2 2 2 4 4 4 4" xfId="20527" xr:uid="{00000000-0005-0000-0000-0000F58D0000}"/>
    <cellStyle name="Normal 54 2 2 2 4 4 4 5" xfId="26432" xr:uid="{00000000-0005-0000-0000-0000F68D0000}"/>
    <cellStyle name="Normal 54 2 2 2 4 4 5" xfId="3599" xr:uid="{00000000-0005-0000-0000-0000F78D0000}"/>
    <cellStyle name="Normal 54 2 2 2 4 4 5 2" xfId="15375" xr:uid="{00000000-0005-0000-0000-0000F88D0000}"/>
    <cellStyle name="Normal 54 2 2 2 4 4 5 2 2" xfId="38944" xr:uid="{00000000-0005-0000-0000-0000F98D0000}"/>
    <cellStyle name="Normal 54 2 2 2 4 4 5 3" xfId="9487" xr:uid="{00000000-0005-0000-0000-0000FA8D0000}"/>
    <cellStyle name="Normal 54 2 2 2 4 4 5 3 2" xfId="33056" xr:uid="{00000000-0005-0000-0000-0000FB8D0000}"/>
    <cellStyle name="Normal 54 2 2 2 4 4 5 4" xfId="21263" xr:uid="{00000000-0005-0000-0000-0000FC8D0000}"/>
    <cellStyle name="Normal 54 2 2 2 4 4 5 5" xfId="27168" xr:uid="{00000000-0005-0000-0000-0000FD8D0000}"/>
    <cellStyle name="Normal 54 2 2 2 4 4 6" xfId="4335" xr:uid="{00000000-0005-0000-0000-0000FE8D0000}"/>
    <cellStyle name="Normal 54 2 2 2 4 4 6 2" xfId="16111" xr:uid="{00000000-0005-0000-0000-0000FF8D0000}"/>
    <cellStyle name="Normal 54 2 2 2 4 4 6 2 2" xfId="39680" xr:uid="{00000000-0005-0000-0000-0000008E0000}"/>
    <cellStyle name="Normal 54 2 2 2 4 4 6 3" xfId="10223" xr:uid="{00000000-0005-0000-0000-0000018E0000}"/>
    <cellStyle name="Normal 54 2 2 2 4 4 6 3 2" xfId="33792" xr:uid="{00000000-0005-0000-0000-0000028E0000}"/>
    <cellStyle name="Normal 54 2 2 2 4 4 6 4" xfId="21999" xr:uid="{00000000-0005-0000-0000-0000038E0000}"/>
    <cellStyle name="Normal 54 2 2 2 4 4 6 5" xfId="27904" xr:uid="{00000000-0005-0000-0000-0000048E0000}"/>
    <cellStyle name="Normal 54 2 2 2 4 4 7" xfId="5071" xr:uid="{00000000-0005-0000-0000-0000058E0000}"/>
    <cellStyle name="Normal 54 2 2 2 4 4 7 2" xfId="16847" xr:uid="{00000000-0005-0000-0000-0000068E0000}"/>
    <cellStyle name="Normal 54 2 2 2 4 4 7 2 2" xfId="40416" xr:uid="{00000000-0005-0000-0000-0000078E0000}"/>
    <cellStyle name="Normal 54 2 2 2 4 4 7 3" xfId="10959" xr:uid="{00000000-0005-0000-0000-0000088E0000}"/>
    <cellStyle name="Normal 54 2 2 2 4 4 7 3 2" xfId="34528" xr:uid="{00000000-0005-0000-0000-0000098E0000}"/>
    <cellStyle name="Normal 54 2 2 2 4 4 7 4" xfId="22735" xr:uid="{00000000-0005-0000-0000-00000A8E0000}"/>
    <cellStyle name="Normal 54 2 2 2 4 4 7 5" xfId="28640" xr:uid="{00000000-0005-0000-0000-00000B8E0000}"/>
    <cellStyle name="Normal 54 2 2 2 4 4 8" xfId="5807" xr:uid="{00000000-0005-0000-0000-00000C8E0000}"/>
    <cellStyle name="Normal 54 2 2 2 4 4 8 2" xfId="17583" xr:uid="{00000000-0005-0000-0000-00000D8E0000}"/>
    <cellStyle name="Normal 54 2 2 2 4 4 8 2 2" xfId="41152" xr:uid="{00000000-0005-0000-0000-00000E8E0000}"/>
    <cellStyle name="Normal 54 2 2 2 4 4 8 3" xfId="11695" xr:uid="{00000000-0005-0000-0000-00000F8E0000}"/>
    <cellStyle name="Normal 54 2 2 2 4 4 8 3 2" xfId="35264" xr:uid="{00000000-0005-0000-0000-0000108E0000}"/>
    <cellStyle name="Normal 54 2 2 2 4 4 8 4" xfId="23471" xr:uid="{00000000-0005-0000-0000-0000118E0000}"/>
    <cellStyle name="Normal 54 2 2 2 4 4 8 5" xfId="29376" xr:uid="{00000000-0005-0000-0000-0000128E0000}"/>
    <cellStyle name="Normal 54 2 2 2 4 4 9" xfId="12431" xr:uid="{00000000-0005-0000-0000-0000138E0000}"/>
    <cellStyle name="Normal 54 2 2 2 4 4 9 2" xfId="36000" xr:uid="{00000000-0005-0000-0000-0000148E0000}"/>
    <cellStyle name="Normal 54 2 2 2 4 5" xfId="1033" xr:uid="{00000000-0005-0000-0000-0000158E0000}"/>
    <cellStyle name="Normal 54 2 2 2 4 5 2" xfId="12812" xr:uid="{00000000-0005-0000-0000-0000168E0000}"/>
    <cellStyle name="Normal 54 2 2 2 4 5 2 2" xfId="36381" xr:uid="{00000000-0005-0000-0000-0000178E0000}"/>
    <cellStyle name="Normal 54 2 2 2 4 5 3" xfId="6924" xr:uid="{00000000-0005-0000-0000-0000188E0000}"/>
    <cellStyle name="Normal 54 2 2 2 4 5 3 2" xfId="30493" xr:uid="{00000000-0005-0000-0000-0000198E0000}"/>
    <cellStyle name="Normal 54 2 2 2 4 5 4" xfId="18700" xr:uid="{00000000-0005-0000-0000-00001A8E0000}"/>
    <cellStyle name="Normal 54 2 2 2 4 5 5" xfId="24605" xr:uid="{00000000-0005-0000-0000-00001B8E0000}"/>
    <cellStyle name="Normal 54 2 2 2 4 6" xfId="1772" xr:uid="{00000000-0005-0000-0000-00001C8E0000}"/>
    <cellStyle name="Normal 54 2 2 2 4 6 2" xfId="13548" xr:uid="{00000000-0005-0000-0000-00001D8E0000}"/>
    <cellStyle name="Normal 54 2 2 2 4 6 2 2" xfId="37117" xr:uid="{00000000-0005-0000-0000-00001E8E0000}"/>
    <cellStyle name="Normal 54 2 2 2 4 6 3" xfId="7660" xr:uid="{00000000-0005-0000-0000-00001F8E0000}"/>
    <cellStyle name="Normal 54 2 2 2 4 6 3 2" xfId="31229" xr:uid="{00000000-0005-0000-0000-0000208E0000}"/>
    <cellStyle name="Normal 54 2 2 2 4 6 4" xfId="19436" xr:uid="{00000000-0005-0000-0000-0000218E0000}"/>
    <cellStyle name="Normal 54 2 2 2 4 6 5" xfId="25341" xr:uid="{00000000-0005-0000-0000-0000228E0000}"/>
    <cellStyle name="Normal 54 2 2 2 4 7" xfId="2508" xr:uid="{00000000-0005-0000-0000-0000238E0000}"/>
    <cellStyle name="Normal 54 2 2 2 4 7 2" xfId="14284" xr:uid="{00000000-0005-0000-0000-0000248E0000}"/>
    <cellStyle name="Normal 54 2 2 2 4 7 2 2" xfId="37853" xr:uid="{00000000-0005-0000-0000-0000258E0000}"/>
    <cellStyle name="Normal 54 2 2 2 4 7 3" xfId="8396" xr:uid="{00000000-0005-0000-0000-0000268E0000}"/>
    <cellStyle name="Normal 54 2 2 2 4 7 3 2" xfId="31965" xr:uid="{00000000-0005-0000-0000-0000278E0000}"/>
    <cellStyle name="Normal 54 2 2 2 4 7 4" xfId="20172" xr:uid="{00000000-0005-0000-0000-0000288E0000}"/>
    <cellStyle name="Normal 54 2 2 2 4 7 5" xfId="26077" xr:uid="{00000000-0005-0000-0000-0000298E0000}"/>
    <cellStyle name="Normal 54 2 2 2 4 8" xfId="3244" xr:uid="{00000000-0005-0000-0000-00002A8E0000}"/>
    <cellStyle name="Normal 54 2 2 2 4 8 2" xfId="15020" xr:uid="{00000000-0005-0000-0000-00002B8E0000}"/>
    <cellStyle name="Normal 54 2 2 2 4 8 2 2" xfId="38589" xr:uid="{00000000-0005-0000-0000-00002C8E0000}"/>
    <cellStyle name="Normal 54 2 2 2 4 8 3" xfId="9132" xr:uid="{00000000-0005-0000-0000-00002D8E0000}"/>
    <cellStyle name="Normal 54 2 2 2 4 8 3 2" xfId="32701" xr:uid="{00000000-0005-0000-0000-00002E8E0000}"/>
    <cellStyle name="Normal 54 2 2 2 4 8 4" xfId="20908" xr:uid="{00000000-0005-0000-0000-00002F8E0000}"/>
    <cellStyle name="Normal 54 2 2 2 4 8 5" xfId="26813" xr:uid="{00000000-0005-0000-0000-0000308E0000}"/>
    <cellStyle name="Normal 54 2 2 2 4 9" xfId="3980" xr:uid="{00000000-0005-0000-0000-0000318E0000}"/>
    <cellStyle name="Normal 54 2 2 2 4 9 2" xfId="15756" xr:uid="{00000000-0005-0000-0000-0000328E0000}"/>
    <cellStyle name="Normal 54 2 2 2 4 9 2 2" xfId="39325" xr:uid="{00000000-0005-0000-0000-0000338E0000}"/>
    <cellStyle name="Normal 54 2 2 2 4 9 3" xfId="9868" xr:uid="{00000000-0005-0000-0000-0000348E0000}"/>
    <cellStyle name="Normal 54 2 2 2 4 9 3 2" xfId="33437" xr:uid="{00000000-0005-0000-0000-0000358E0000}"/>
    <cellStyle name="Normal 54 2 2 2 4 9 4" xfId="21644" xr:uid="{00000000-0005-0000-0000-0000368E0000}"/>
    <cellStyle name="Normal 54 2 2 2 4 9 5" xfId="27549" xr:uid="{00000000-0005-0000-0000-0000378E0000}"/>
    <cellStyle name="Normal 54 2 2 2 5" xfId="473" xr:uid="{00000000-0005-0000-0000-0000388E0000}"/>
    <cellStyle name="Normal 54 2 2 2 5 10" xfId="12277" xr:uid="{00000000-0005-0000-0000-0000398E0000}"/>
    <cellStyle name="Normal 54 2 2 2 5 10 2" xfId="35846" xr:uid="{00000000-0005-0000-0000-00003A8E0000}"/>
    <cellStyle name="Normal 54 2 2 2 5 11" xfId="6389" xr:uid="{00000000-0005-0000-0000-00003B8E0000}"/>
    <cellStyle name="Normal 54 2 2 2 5 11 2" xfId="29958" xr:uid="{00000000-0005-0000-0000-00003C8E0000}"/>
    <cellStyle name="Normal 54 2 2 2 5 12" xfId="18165" xr:uid="{00000000-0005-0000-0000-00003D8E0000}"/>
    <cellStyle name="Normal 54 2 2 2 5 13" xfId="24070" xr:uid="{00000000-0005-0000-0000-00003E8E0000}"/>
    <cellStyle name="Normal 54 2 2 2 5 14" xfId="41734" xr:uid="{00000000-0005-0000-0000-00003F8E0000}"/>
    <cellStyle name="Normal 54 2 2 2 5 2" xfId="918" xr:uid="{00000000-0005-0000-0000-0000408E0000}"/>
    <cellStyle name="Normal 54 2 2 2 5 2 10" xfId="6831" xr:uid="{00000000-0005-0000-0000-0000418E0000}"/>
    <cellStyle name="Normal 54 2 2 2 5 2 10 2" xfId="30400" xr:uid="{00000000-0005-0000-0000-0000428E0000}"/>
    <cellStyle name="Normal 54 2 2 2 5 2 11" xfId="18607" xr:uid="{00000000-0005-0000-0000-0000438E0000}"/>
    <cellStyle name="Normal 54 2 2 2 5 2 12" xfId="24512" xr:uid="{00000000-0005-0000-0000-0000448E0000}"/>
    <cellStyle name="Normal 54 2 2 2 5 2 13" xfId="42176" xr:uid="{00000000-0005-0000-0000-0000458E0000}"/>
    <cellStyle name="Normal 54 2 2 2 5 2 2" xfId="1678" xr:uid="{00000000-0005-0000-0000-0000468E0000}"/>
    <cellStyle name="Normal 54 2 2 2 5 2 2 2" xfId="13455" xr:uid="{00000000-0005-0000-0000-0000478E0000}"/>
    <cellStyle name="Normal 54 2 2 2 5 2 2 2 2" xfId="37024" xr:uid="{00000000-0005-0000-0000-0000488E0000}"/>
    <cellStyle name="Normal 54 2 2 2 5 2 2 3" xfId="7567" xr:uid="{00000000-0005-0000-0000-0000498E0000}"/>
    <cellStyle name="Normal 54 2 2 2 5 2 2 3 2" xfId="31136" xr:uid="{00000000-0005-0000-0000-00004A8E0000}"/>
    <cellStyle name="Normal 54 2 2 2 5 2 2 4" xfId="19343" xr:uid="{00000000-0005-0000-0000-00004B8E0000}"/>
    <cellStyle name="Normal 54 2 2 2 5 2 2 5" xfId="25248" xr:uid="{00000000-0005-0000-0000-00004C8E0000}"/>
    <cellStyle name="Normal 54 2 2 2 5 2 3" xfId="2415" xr:uid="{00000000-0005-0000-0000-00004D8E0000}"/>
    <cellStyle name="Normal 54 2 2 2 5 2 3 2" xfId="14191" xr:uid="{00000000-0005-0000-0000-00004E8E0000}"/>
    <cellStyle name="Normal 54 2 2 2 5 2 3 2 2" xfId="37760" xr:uid="{00000000-0005-0000-0000-00004F8E0000}"/>
    <cellStyle name="Normal 54 2 2 2 5 2 3 3" xfId="8303" xr:uid="{00000000-0005-0000-0000-0000508E0000}"/>
    <cellStyle name="Normal 54 2 2 2 5 2 3 3 2" xfId="31872" xr:uid="{00000000-0005-0000-0000-0000518E0000}"/>
    <cellStyle name="Normal 54 2 2 2 5 2 3 4" xfId="20079" xr:uid="{00000000-0005-0000-0000-0000528E0000}"/>
    <cellStyle name="Normal 54 2 2 2 5 2 3 5" xfId="25984" xr:uid="{00000000-0005-0000-0000-0000538E0000}"/>
    <cellStyle name="Normal 54 2 2 2 5 2 4" xfId="3151" xr:uid="{00000000-0005-0000-0000-0000548E0000}"/>
    <cellStyle name="Normal 54 2 2 2 5 2 4 2" xfId="14927" xr:uid="{00000000-0005-0000-0000-0000558E0000}"/>
    <cellStyle name="Normal 54 2 2 2 5 2 4 2 2" xfId="38496" xr:uid="{00000000-0005-0000-0000-0000568E0000}"/>
    <cellStyle name="Normal 54 2 2 2 5 2 4 3" xfId="9039" xr:uid="{00000000-0005-0000-0000-0000578E0000}"/>
    <cellStyle name="Normal 54 2 2 2 5 2 4 3 2" xfId="32608" xr:uid="{00000000-0005-0000-0000-0000588E0000}"/>
    <cellStyle name="Normal 54 2 2 2 5 2 4 4" xfId="20815" xr:uid="{00000000-0005-0000-0000-0000598E0000}"/>
    <cellStyle name="Normal 54 2 2 2 5 2 4 5" xfId="26720" xr:uid="{00000000-0005-0000-0000-00005A8E0000}"/>
    <cellStyle name="Normal 54 2 2 2 5 2 5" xfId="3887" xr:uid="{00000000-0005-0000-0000-00005B8E0000}"/>
    <cellStyle name="Normal 54 2 2 2 5 2 5 2" xfId="15663" xr:uid="{00000000-0005-0000-0000-00005C8E0000}"/>
    <cellStyle name="Normal 54 2 2 2 5 2 5 2 2" xfId="39232" xr:uid="{00000000-0005-0000-0000-00005D8E0000}"/>
    <cellStyle name="Normal 54 2 2 2 5 2 5 3" xfId="9775" xr:uid="{00000000-0005-0000-0000-00005E8E0000}"/>
    <cellStyle name="Normal 54 2 2 2 5 2 5 3 2" xfId="33344" xr:uid="{00000000-0005-0000-0000-00005F8E0000}"/>
    <cellStyle name="Normal 54 2 2 2 5 2 5 4" xfId="21551" xr:uid="{00000000-0005-0000-0000-0000608E0000}"/>
    <cellStyle name="Normal 54 2 2 2 5 2 5 5" xfId="27456" xr:uid="{00000000-0005-0000-0000-0000618E0000}"/>
    <cellStyle name="Normal 54 2 2 2 5 2 6" xfId="4623" xr:uid="{00000000-0005-0000-0000-0000628E0000}"/>
    <cellStyle name="Normal 54 2 2 2 5 2 6 2" xfId="16399" xr:uid="{00000000-0005-0000-0000-0000638E0000}"/>
    <cellStyle name="Normal 54 2 2 2 5 2 6 2 2" xfId="39968" xr:uid="{00000000-0005-0000-0000-0000648E0000}"/>
    <cellStyle name="Normal 54 2 2 2 5 2 6 3" xfId="10511" xr:uid="{00000000-0005-0000-0000-0000658E0000}"/>
    <cellStyle name="Normal 54 2 2 2 5 2 6 3 2" xfId="34080" xr:uid="{00000000-0005-0000-0000-0000668E0000}"/>
    <cellStyle name="Normal 54 2 2 2 5 2 6 4" xfId="22287" xr:uid="{00000000-0005-0000-0000-0000678E0000}"/>
    <cellStyle name="Normal 54 2 2 2 5 2 6 5" xfId="28192" xr:uid="{00000000-0005-0000-0000-0000688E0000}"/>
    <cellStyle name="Normal 54 2 2 2 5 2 7" xfId="5359" xr:uid="{00000000-0005-0000-0000-0000698E0000}"/>
    <cellStyle name="Normal 54 2 2 2 5 2 7 2" xfId="17135" xr:uid="{00000000-0005-0000-0000-00006A8E0000}"/>
    <cellStyle name="Normal 54 2 2 2 5 2 7 2 2" xfId="40704" xr:uid="{00000000-0005-0000-0000-00006B8E0000}"/>
    <cellStyle name="Normal 54 2 2 2 5 2 7 3" xfId="11247" xr:uid="{00000000-0005-0000-0000-00006C8E0000}"/>
    <cellStyle name="Normal 54 2 2 2 5 2 7 3 2" xfId="34816" xr:uid="{00000000-0005-0000-0000-00006D8E0000}"/>
    <cellStyle name="Normal 54 2 2 2 5 2 7 4" xfId="23023" xr:uid="{00000000-0005-0000-0000-00006E8E0000}"/>
    <cellStyle name="Normal 54 2 2 2 5 2 7 5" xfId="28928" xr:uid="{00000000-0005-0000-0000-00006F8E0000}"/>
    <cellStyle name="Normal 54 2 2 2 5 2 8" xfId="6095" xr:uid="{00000000-0005-0000-0000-0000708E0000}"/>
    <cellStyle name="Normal 54 2 2 2 5 2 8 2" xfId="17871" xr:uid="{00000000-0005-0000-0000-0000718E0000}"/>
    <cellStyle name="Normal 54 2 2 2 5 2 8 2 2" xfId="41440" xr:uid="{00000000-0005-0000-0000-0000728E0000}"/>
    <cellStyle name="Normal 54 2 2 2 5 2 8 3" xfId="11983" xr:uid="{00000000-0005-0000-0000-0000738E0000}"/>
    <cellStyle name="Normal 54 2 2 2 5 2 8 3 2" xfId="35552" xr:uid="{00000000-0005-0000-0000-0000748E0000}"/>
    <cellStyle name="Normal 54 2 2 2 5 2 8 4" xfId="23759" xr:uid="{00000000-0005-0000-0000-0000758E0000}"/>
    <cellStyle name="Normal 54 2 2 2 5 2 8 5" xfId="29664" xr:uid="{00000000-0005-0000-0000-0000768E0000}"/>
    <cellStyle name="Normal 54 2 2 2 5 2 9" xfId="12719" xr:uid="{00000000-0005-0000-0000-0000778E0000}"/>
    <cellStyle name="Normal 54 2 2 2 5 2 9 2" xfId="36288" xr:uid="{00000000-0005-0000-0000-0000788E0000}"/>
    <cellStyle name="Normal 54 2 2 2 5 3" xfId="1235" xr:uid="{00000000-0005-0000-0000-0000798E0000}"/>
    <cellStyle name="Normal 54 2 2 2 5 3 2" xfId="13013" xr:uid="{00000000-0005-0000-0000-00007A8E0000}"/>
    <cellStyle name="Normal 54 2 2 2 5 3 2 2" xfId="36582" xr:uid="{00000000-0005-0000-0000-00007B8E0000}"/>
    <cellStyle name="Normal 54 2 2 2 5 3 3" xfId="7125" xr:uid="{00000000-0005-0000-0000-00007C8E0000}"/>
    <cellStyle name="Normal 54 2 2 2 5 3 3 2" xfId="30694" xr:uid="{00000000-0005-0000-0000-00007D8E0000}"/>
    <cellStyle name="Normal 54 2 2 2 5 3 4" xfId="18901" xr:uid="{00000000-0005-0000-0000-00007E8E0000}"/>
    <cellStyle name="Normal 54 2 2 2 5 3 5" xfId="24806" xr:uid="{00000000-0005-0000-0000-00007F8E0000}"/>
    <cellStyle name="Normal 54 2 2 2 5 4" xfId="1973" xr:uid="{00000000-0005-0000-0000-0000808E0000}"/>
    <cellStyle name="Normal 54 2 2 2 5 4 2" xfId="13749" xr:uid="{00000000-0005-0000-0000-0000818E0000}"/>
    <cellStyle name="Normal 54 2 2 2 5 4 2 2" xfId="37318" xr:uid="{00000000-0005-0000-0000-0000828E0000}"/>
    <cellStyle name="Normal 54 2 2 2 5 4 3" xfId="7861" xr:uid="{00000000-0005-0000-0000-0000838E0000}"/>
    <cellStyle name="Normal 54 2 2 2 5 4 3 2" xfId="31430" xr:uid="{00000000-0005-0000-0000-0000848E0000}"/>
    <cellStyle name="Normal 54 2 2 2 5 4 4" xfId="19637" xr:uid="{00000000-0005-0000-0000-0000858E0000}"/>
    <cellStyle name="Normal 54 2 2 2 5 4 5" xfId="25542" xr:uid="{00000000-0005-0000-0000-0000868E0000}"/>
    <cellStyle name="Normal 54 2 2 2 5 5" xfId="2709" xr:uid="{00000000-0005-0000-0000-0000878E0000}"/>
    <cellStyle name="Normal 54 2 2 2 5 5 2" xfId="14485" xr:uid="{00000000-0005-0000-0000-0000888E0000}"/>
    <cellStyle name="Normal 54 2 2 2 5 5 2 2" xfId="38054" xr:uid="{00000000-0005-0000-0000-0000898E0000}"/>
    <cellStyle name="Normal 54 2 2 2 5 5 3" xfId="8597" xr:uid="{00000000-0005-0000-0000-00008A8E0000}"/>
    <cellStyle name="Normal 54 2 2 2 5 5 3 2" xfId="32166" xr:uid="{00000000-0005-0000-0000-00008B8E0000}"/>
    <cellStyle name="Normal 54 2 2 2 5 5 4" xfId="20373" xr:uid="{00000000-0005-0000-0000-00008C8E0000}"/>
    <cellStyle name="Normal 54 2 2 2 5 5 5" xfId="26278" xr:uid="{00000000-0005-0000-0000-00008D8E0000}"/>
    <cellStyle name="Normal 54 2 2 2 5 6" xfId="3445" xr:uid="{00000000-0005-0000-0000-00008E8E0000}"/>
    <cellStyle name="Normal 54 2 2 2 5 6 2" xfId="15221" xr:uid="{00000000-0005-0000-0000-00008F8E0000}"/>
    <cellStyle name="Normal 54 2 2 2 5 6 2 2" xfId="38790" xr:uid="{00000000-0005-0000-0000-0000908E0000}"/>
    <cellStyle name="Normal 54 2 2 2 5 6 3" xfId="9333" xr:uid="{00000000-0005-0000-0000-0000918E0000}"/>
    <cellStyle name="Normal 54 2 2 2 5 6 3 2" xfId="32902" xr:uid="{00000000-0005-0000-0000-0000928E0000}"/>
    <cellStyle name="Normal 54 2 2 2 5 6 4" xfId="21109" xr:uid="{00000000-0005-0000-0000-0000938E0000}"/>
    <cellStyle name="Normal 54 2 2 2 5 6 5" xfId="27014" xr:uid="{00000000-0005-0000-0000-0000948E0000}"/>
    <cellStyle name="Normal 54 2 2 2 5 7" xfId="4181" xr:uid="{00000000-0005-0000-0000-0000958E0000}"/>
    <cellStyle name="Normal 54 2 2 2 5 7 2" xfId="15957" xr:uid="{00000000-0005-0000-0000-0000968E0000}"/>
    <cellStyle name="Normal 54 2 2 2 5 7 2 2" xfId="39526" xr:uid="{00000000-0005-0000-0000-0000978E0000}"/>
    <cellStyle name="Normal 54 2 2 2 5 7 3" xfId="10069" xr:uid="{00000000-0005-0000-0000-0000988E0000}"/>
    <cellStyle name="Normal 54 2 2 2 5 7 3 2" xfId="33638" xr:uid="{00000000-0005-0000-0000-0000998E0000}"/>
    <cellStyle name="Normal 54 2 2 2 5 7 4" xfId="21845" xr:uid="{00000000-0005-0000-0000-00009A8E0000}"/>
    <cellStyle name="Normal 54 2 2 2 5 7 5" xfId="27750" xr:uid="{00000000-0005-0000-0000-00009B8E0000}"/>
    <cellStyle name="Normal 54 2 2 2 5 8" xfId="4917" xr:uid="{00000000-0005-0000-0000-00009C8E0000}"/>
    <cellStyle name="Normal 54 2 2 2 5 8 2" xfId="16693" xr:uid="{00000000-0005-0000-0000-00009D8E0000}"/>
    <cellStyle name="Normal 54 2 2 2 5 8 2 2" xfId="40262" xr:uid="{00000000-0005-0000-0000-00009E8E0000}"/>
    <cellStyle name="Normal 54 2 2 2 5 8 3" xfId="10805" xr:uid="{00000000-0005-0000-0000-00009F8E0000}"/>
    <cellStyle name="Normal 54 2 2 2 5 8 3 2" xfId="34374" xr:uid="{00000000-0005-0000-0000-0000A08E0000}"/>
    <cellStyle name="Normal 54 2 2 2 5 8 4" xfId="22581" xr:uid="{00000000-0005-0000-0000-0000A18E0000}"/>
    <cellStyle name="Normal 54 2 2 2 5 8 5" xfId="28486" xr:uid="{00000000-0005-0000-0000-0000A28E0000}"/>
    <cellStyle name="Normal 54 2 2 2 5 9" xfId="5653" xr:uid="{00000000-0005-0000-0000-0000A38E0000}"/>
    <cellStyle name="Normal 54 2 2 2 5 9 2" xfId="17429" xr:uid="{00000000-0005-0000-0000-0000A48E0000}"/>
    <cellStyle name="Normal 54 2 2 2 5 9 2 2" xfId="40998" xr:uid="{00000000-0005-0000-0000-0000A58E0000}"/>
    <cellStyle name="Normal 54 2 2 2 5 9 3" xfId="11541" xr:uid="{00000000-0005-0000-0000-0000A68E0000}"/>
    <cellStyle name="Normal 54 2 2 2 5 9 3 2" xfId="35110" xr:uid="{00000000-0005-0000-0000-0000A78E0000}"/>
    <cellStyle name="Normal 54 2 2 2 5 9 4" xfId="23317" xr:uid="{00000000-0005-0000-0000-0000A88E0000}"/>
    <cellStyle name="Normal 54 2 2 2 5 9 5" xfId="29222" xr:uid="{00000000-0005-0000-0000-0000A98E0000}"/>
    <cellStyle name="Normal 54 2 2 2 6" xfId="668" xr:uid="{00000000-0005-0000-0000-0000AA8E0000}"/>
    <cellStyle name="Normal 54 2 2 2 6 10" xfId="6582" xr:uid="{00000000-0005-0000-0000-0000AB8E0000}"/>
    <cellStyle name="Normal 54 2 2 2 6 10 2" xfId="30151" xr:uid="{00000000-0005-0000-0000-0000AC8E0000}"/>
    <cellStyle name="Normal 54 2 2 2 6 11" xfId="18358" xr:uid="{00000000-0005-0000-0000-0000AD8E0000}"/>
    <cellStyle name="Normal 54 2 2 2 6 12" xfId="24263" xr:uid="{00000000-0005-0000-0000-0000AE8E0000}"/>
    <cellStyle name="Normal 54 2 2 2 6 13" xfId="41927" xr:uid="{00000000-0005-0000-0000-0000AF8E0000}"/>
    <cellStyle name="Normal 54 2 2 2 6 2" xfId="1429" xr:uid="{00000000-0005-0000-0000-0000B08E0000}"/>
    <cellStyle name="Normal 54 2 2 2 6 2 2" xfId="13206" xr:uid="{00000000-0005-0000-0000-0000B18E0000}"/>
    <cellStyle name="Normal 54 2 2 2 6 2 2 2" xfId="36775" xr:uid="{00000000-0005-0000-0000-0000B28E0000}"/>
    <cellStyle name="Normal 54 2 2 2 6 2 3" xfId="7318" xr:uid="{00000000-0005-0000-0000-0000B38E0000}"/>
    <cellStyle name="Normal 54 2 2 2 6 2 3 2" xfId="30887" xr:uid="{00000000-0005-0000-0000-0000B48E0000}"/>
    <cellStyle name="Normal 54 2 2 2 6 2 4" xfId="19094" xr:uid="{00000000-0005-0000-0000-0000B58E0000}"/>
    <cellStyle name="Normal 54 2 2 2 6 2 5" xfId="24999" xr:uid="{00000000-0005-0000-0000-0000B68E0000}"/>
    <cellStyle name="Normal 54 2 2 2 6 3" xfId="2166" xr:uid="{00000000-0005-0000-0000-0000B78E0000}"/>
    <cellStyle name="Normal 54 2 2 2 6 3 2" xfId="13942" xr:uid="{00000000-0005-0000-0000-0000B88E0000}"/>
    <cellStyle name="Normal 54 2 2 2 6 3 2 2" xfId="37511" xr:uid="{00000000-0005-0000-0000-0000B98E0000}"/>
    <cellStyle name="Normal 54 2 2 2 6 3 3" xfId="8054" xr:uid="{00000000-0005-0000-0000-0000BA8E0000}"/>
    <cellStyle name="Normal 54 2 2 2 6 3 3 2" xfId="31623" xr:uid="{00000000-0005-0000-0000-0000BB8E0000}"/>
    <cellStyle name="Normal 54 2 2 2 6 3 4" xfId="19830" xr:uid="{00000000-0005-0000-0000-0000BC8E0000}"/>
    <cellStyle name="Normal 54 2 2 2 6 3 5" xfId="25735" xr:uid="{00000000-0005-0000-0000-0000BD8E0000}"/>
    <cellStyle name="Normal 54 2 2 2 6 4" xfId="2902" xr:uid="{00000000-0005-0000-0000-0000BE8E0000}"/>
    <cellStyle name="Normal 54 2 2 2 6 4 2" xfId="14678" xr:uid="{00000000-0005-0000-0000-0000BF8E0000}"/>
    <cellStyle name="Normal 54 2 2 2 6 4 2 2" xfId="38247" xr:uid="{00000000-0005-0000-0000-0000C08E0000}"/>
    <cellStyle name="Normal 54 2 2 2 6 4 3" xfId="8790" xr:uid="{00000000-0005-0000-0000-0000C18E0000}"/>
    <cellStyle name="Normal 54 2 2 2 6 4 3 2" xfId="32359" xr:uid="{00000000-0005-0000-0000-0000C28E0000}"/>
    <cellStyle name="Normal 54 2 2 2 6 4 4" xfId="20566" xr:uid="{00000000-0005-0000-0000-0000C38E0000}"/>
    <cellStyle name="Normal 54 2 2 2 6 4 5" xfId="26471" xr:uid="{00000000-0005-0000-0000-0000C48E0000}"/>
    <cellStyle name="Normal 54 2 2 2 6 5" xfId="3638" xr:uid="{00000000-0005-0000-0000-0000C58E0000}"/>
    <cellStyle name="Normal 54 2 2 2 6 5 2" xfId="15414" xr:uid="{00000000-0005-0000-0000-0000C68E0000}"/>
    <cellStyle name="Normal 54 2 2 2 6 5 2 2" xfId="38983" xr:uid="{00000000-0005-0000-0000-0000C78E0000}"/>
    <cellStyle name="Normal 54 2 2 2 6 5 3" xfId="9526" xr:uid="{00000000-0005-0000-0000-0000C88E0000}"/>
    <cellStyle name="Normal 54 2 2 2 6 5 3 2" xfId="33095" xr:uid="{00000000-0005-0000-0000-0000C98E0000}"/>
    <cellStyle name="Normal 54 2 2 2 6 5 4" xfId="21302" xr:uid="{00000000-0005-0000-0000-0000CA8E0000}"/>
    <cellStyle name="Normal 54 2 2 2 6 5 5" xfId="27207" xr:uid="{00000000-0005-0000-0000-0000CB8E0000}"/>
    <cellStyle name="Normal 54 2 2 2 6 6" xfId="4374" xr:uid="{00000000-0005-0000-0000-0000CC8E0000}"/>
    <cellStyle name="Normal 54 2 2 2 6 6 2" xfId="16150" xr:uid="{00000000-0005-0000-0000-0000CD8E0000}"/>
    <cellStyle name="Normal 54 2 2 2 6 6 2 2" xfId="39719" xr:uid="{00000000-0005-0000-0000-0000CE8E0000}"/>
    <cellStyle name="Normal 54 2 2 2 6 6 3" xfId="10262" xr:uid="{00000000-0005-0000-0000-0000CF8E0000}"/>
    <cellStyle name="Normal 54 2 2 2 6 6 3 2" xfId="33831" xr:uid="{00000000-0005-0000-0000-0000D08E0000}"/>
    <cellStyle name="Normal 54 2 2 2 6 6 4" xfId="22038" xr:uid="{00000000-0005-0000-0000-0000D18E0000}"/>
    <cellStyle name="Normal 54 2 2 2 6 6 5" xfId="27943" xr:uid="{00000000-0005-0000-0000-0000D28E0000}"/>
    <cellStyle name="Normal 54 2 2 2 6 7" xfId="5110" xr:uid="{00000000-0005-0000-0000-0000D38E0000}"/>
    <cellStyle name="Normal 54 2 2 2 6 7 2" xfId="16886" xr:uid="{00000000-0005-0000-0000-0000D48E0000}"/>
    <cellStyle name="Normal 54 2 2 2 6 7 2 2" xfId="40455" xr:uid="{00000000-0005-0000-0000-0000D58E0000}"/>
    <cellStyle name="Normal 54 2 2 2 6 7 3" xfId="10998" xr:uid="{00000000-0005-0000-0000-0000D68E0000}"/>
    <cellStyle name="Normal 54 2 2 2 6 7 3 2" xfId="34567" xr:uid="{00000000-0005-0000-0000-0000D78E0000}"/>
    <cellStyle name="Normal 54 2 2 2 6 7 4" xfId="22774" xr:uid="{00000000-0005-0000-0000-0000D88E0000}"/>
    <cellStyle name="Normal 54 2 2 2 6 7 5" xfId="28679" xr:uid="{00000000-0005-0000-0000-0000D98E0000}"/>
    <cellStyle name="Normal 54 2 2 2 6 8" xfId="5846" xr:uid="{00000000-0005-0000-0000-0000DA8E0000}"/>
    <cellStyle name="Normal 54 2 2 2 6 8 2" xfId="17622" xr:uid="{00000000-0005-0000-0000-0000DB8E0000}"/>
    <cellStyle name="Normal 54 2 2 2 6 8 2 2" xfId="41191" xr:uid="{00000000-0005-0000-0000-0000DC8E0000}"/>
    <cellStyle name="Normal 54 2 2 2 6 8 3" xfId="11734" xr:uid="{00000000-0005-0000-0000-0000DD8E0000}"/>
    <cellStyle name="Normal 54 2 2 2 6 8 3 2" xfId="35303" xr:uid="{00000000-0005-0000-0000-0000DE8E0000}"/>
    <cellStyle name="Normal 54 2 2 2 6 8 4" xfId="23510" xr:uid="{00000000-0005-0000-0000-0000DF8E0000}"/>
    <cellStyle name="Normal 54 2 2 2 6 8 5" xfId="29415" xr:uid="{00000000-0005-0000-0000-0000E08E0000}"/>
    <cellStyle name="Normal 54 2 2 2 6 9" xfId="12470" xr:uid="{00000000-0005-0000-0000-0000E18E0000}"/>
    <cellStyle name="Normal 54 2 2 2 6 9 2" xfId="36039" xr:uid="{00000000-0005-0000-0000-0000E28E0000}"/>
    <cellStyle name="Normal 54 2 2 2 7" xfId="624" xr:uid="{00000000-0005-0000-0000-0000E38E0000}"/>
    <cellStyle name="Normal 54 2 2 2 7 10" xfId="6538" xr:uid="{00000000-0005-0000-0000-0000E48E0000}"/>
    <cellStyle name="Normal 54 2 2 2 7 10 2" xfId="30107" xr:uid="{00000000-0005-0000-0000-0000E58E0000}"/>
    <cellStyle name="Normal 54 2 2 2 7 11" xfId="18314" xr:uid="{00000000-0005-0000-0000-0000E68E0000}"/>
    <cellStyle name="Normal 54 2 2 2 7 12" xfId="24219" xr:uid="{00000000-0005-0000-0000-0000E78E0000}"/>
    <cellStyle name="Normal 54 2 2 2 7 13" xfId="41883" xr:uid="{00000000-0005-0000-0000-0000E88E0000}"/>
    <cellStyle name="Normal 54 2 2 2 7 2" xfId="1385" xr:uid="{00000000-0005-0000-0000-0000E98E0000}"/>
    <cellStyle name="Normal 54 2 2 2 7 2 2" xfId="13162" xr:uid="{00000000-0005-0000-0000-0000EA8E0000}"/>
    <cellStyle name="Normal 54 2 2 2 7 2 2 2" xfId="36731" xr:uid="{00000000-0005-0000-0000-0000EB8E0000}"/>
    <cellStyle name="Normal 54 2 2 2 7 2 3" xfId="7274" xr:uid="{00000000-0005-0000-0000-0000EC8E0000}"/>
    <cellStyle name="Normal 54 2 2 2 7 2 3 2" xfId="30843" xr:uid="{00000000-0005-0000-0000-0000ED8E0000}"/>
    <cellStyle name="Normal 54 2 2 2 7 2 4" xfId="19050" xr:uid="{00000000-0005-0000-0000-0000EE8E0000}"/>
    <cellStyle name="Normal 54 2 2 2 7 2 5" xfId="24955" xr:uid="{00000000-0005-0000-0000-0000EF8E0000}"/>
    <cellStyle name="Normal 54 2 2 2 7 3" xfId="2122" xr:uid="{00000000-0005-0000-0000-0000F08E0000}"/>
    <cellStyle name="Normal 54 2 2 2 7 3 2" xfId="13898" xr:uid="{00000000-0005-0000-0000-0000F18E0000}"/>
    <cellStyle name="Normal 54 2 2 2 7 3 2 2" xfId="37467" xr:uid="{00000000-0005-0000-0000-0000F28E0000}"/>
    <cellStyle name="Normal 54 2 2 2 7 3 3" xfId="8010" xr:uid="{00000000-0005-0000-0000-0000F38E0000}"/>
    <cellStyle name="Normal 54 2 2 2 7 3 3 2" xfId="31579" xr:uid="{00000000-0005-0000-0000-0000F48E0000}"/>
    <cellStyle name="Normal 54 2 2 2 7 3 4" xfId="19786" xr:uid="{00000000-0005-0000-0000-0000F58E0000}"/>
    <cellStyle name="Normal 54 2 2 2 7 3 5" xfId="25691" xr:uid="{00000000-0005-0000-0000-0000F68E0000}"/>
    <cellStyle name="Normal 54 2 2 2 7 4" xfId="2858" xr:uid="{00000000-0005-0000-0000-0000F78E0000}"/>
    <cellStyle name="Normal 54 2 2 2 7 4 2" xfId="14634" xr:uid="{00000000-0005-0000-0000-0000F88E0000}"/>
    <cellStyle name="Normal 54 2 2 2 7 4 2 2" xfId="38203" xr:uid="{00000000-0005-0000-0000-0000F98E0000}"/>
    <cellStyle name="Normal 54 2 2 2 7 4 3" xfId="8746" xr:uid="{00000000-0005-0000-0000-0000FA8E0000}"/>
    <cellStyle name="Normal 54 2 2 2 7 4 3 2" xfId="32315" xr:uid="{00000000-0005-0000-0000-0000FB8E0000}"/>
    <cellStyle name="Normal 54 2 2 2 7 4 4" xfId="20522" xr:uid="{00000000-0005-0000-0000-0000FC8E0000}"/>
    <cellStyle name="Normal 54 2 2 2 7 4 5" xfId="26427" xr:uid="{00000000-0005-0000-0000-0000FD8E0000}"/>
    <cellStyle name="Normal 54 2 2 2 7 5" xfId="3594" xr:uid="{00000000-0005-0000-0000-0000FE8E0000}"/>
    <cellStyle name="Normal 54 2 2 2 7 5 2" xfId="15370" xr:uid="{00000000-0005-0000-0000-0000FF8E0000}"/>
    <cellStyle name="Normal 54 2 2 2 7 5 2 2" xfId="38939" xr:uid="{00000000-0005-0000-0000-0000008F0000}"/>
    <cellStyle name="Normal 54 2 2 2 7 5 3" xfId="9482" xr:uid="{00000000-0005-0000-0000-0000018F0000}"/>
    <cellStyle name="Normal 54 2 2 2 7 5 3 2" xfId="33051" xr:uid="{00000000-0005-0000-0000-0000028F0000}"/>
    <cellStyle name="Normal 54 2 2 2 7 5 4" xfId="21258" xr:uid="{00000000-0005-0000-0000-0000038F0000}"/>
    <cellStyle name="Normal 54 2 2 2 7 5 5" xfId="27163" xr:uid="{00000000-0005-0000-0000-0000048F0000}"/>
    <cellStyle name="Normal 54 2 2 2 7 6" xfId="4330" xr:uid="{00000000-0005-0000-0000-0000058F0000}"/>
    <cellStyle name="Normal 54 2 2 2 7 6 2" xfId="16106" xr:uid="{00000000-0005-0000-0000-0000068F0000}"/>
    <cellStyle name="Normal 54 2 2 2 7 6 2 2" xfId="39675" xr:uid="{00000000-0005-0000-0000-0000078F0000}"/>
    <cellStyle name="Normal 54 2 2 2 7 6 3" xfId="10218" xr:uid="{00000000-0005-0000-0000-0000088F0000}"/>
    <cellStyle name="Normal 54 2 2 2 7 6 3 2" xfId="33787" xr:uid="{00000000-0005-0000-0000-0000098F0000}"/>
    <cellStyle name="Normal 54 2 2 2 7 6 4" xfId="21994" xr:uid="{00000000-0005-0000-0000-00000A8F0000}"/>
    <cellStyle name="Normal 54 2 2 2 7 6 5" xfId="27899" xr:uid="{00000000-0005-0000-0000-00000B8F0000}"/>
    <cellStyle name="Normal 54 2 2 2 7 7" xfId="5066" xr:uid="{00000000-0005-0000-0000-00000C8F0000}"/>
    <cellStyle name="Normal 54 2 2 2 7 7 2" xfId="16842" xr:uid="{00000000-0005-0000-0000-00000D8F0000}"/>
    <cellStyle name="Normal 54 2 2 2 7 7 2 2" xfId="40411" xr:uid="{00000000-0005-0000-0000-00000E8F0000}"/>
    <cellStyle name="Normal 54 2 2 2 7 7 3" xfId="10954" xr:uid="{00000000-0005-0000-0000-00000F8F0000}"/>
    <cellStyle name="Normal 54 2 2 2 7 7 3 2" xfId="34523" xr:uid="{00000000-0005-0000-0000-0000108F0000}"/>
    <cellStyle name="Normal 54 2 2 2 7 7 4" xfId="22730" xr:uid="{00000000-0005-0000-0000-0000118F0000}"/>
    <cellStyle name="Normal 54 2 2 2 7 7 5" xfId="28635" xr:uid="{00000000-0005-0000-0000-0000128F0000}"/>
    <cellStyle name="Normal 54 2 2 2 7 8" xfId="5802" xr:uid="{00000000-0005-0000-0000-0000138F0000}"/>
    <cellStyle name="Normal 54 2 2 2 7 8 2" xfId="17578" xr:uid="{00000000-0005-0000-0000-0000148F0000}"/>
    <cellStyle name="Normal 54 2 2 2 7 8 2 2" xfId="41147" xr:uid="{00000000-0005-0000-0000-0000158F0000}"/>
    <cellStyle name="Normal 54 2 2 2 7 8 3" xfId="11690" xr:uid="{00000000-0005-0000-0000-0000168F0000}"/>
    <cellStyle name="Normal 54 2 2 2 7 8 3 2" xfId="35259" xr:uid="{00000000-0005-0000-0000-0000178F0000}"/>
    <cellStyle name="Normal 54 2 2 2 7 8 4" xfId="23466" xr:uid="{00000000-0005-0000-0000-0000188F0000}"/>
    <cellStyle name="Normal 54 2 2 2 7 8 5" xfId="29371" xr:uid="{00000000-0005-0000-0000-0000198F0000}"/>
    <cellStyle name="Normal 54 2 2 2 7 9" xfId="12426" xr:uid="{00000000-0005-0000-0000-00001A8F0000}"/>
    <cellStyle name="Normal 54 2 2 2 7 9 2" xfId="35995" xr:uid="{00000000-0005-0000-0000-00001B8F0000}"/>
    <cellStyle name="Normal 54 2 2 2 8" xfId="985" xr:uid="{00000000-0005-0000-0000-00001C8F0000}"/>
    <cellStyle name="Normal 54 2 2 2 8 2" xfId="12764" xr:uid="{00000000-0005-0000-0000-00001D8F0000}"/>
    <cellStyle name="Normal 54 2 2 2 8 2 2" xfId="36333" xr:uid="{00000000-0005-0000-0000-00001E8F0000}"/>
    <cellStyle name="Normal 54 2 2 2 8 3" xfId="6876" xr:uid="{00000000-0005-0000-0000-00001F8F0000}"/>
    <cellStyle name="Normal 54 2 2 2 8 3 2" xfId="30445" xr:uid="{00000000-0005-0000-0000-0000208F0000}"/>
    <cellStyle name="Normal 54 2 2 2 8 4" xfId="18652" xr:uid="{00000000-0005-0000-0000-0000218F0000}"/>
    <cellStyle name="Normal 54 2 2 2 8 5" xfId="24557" xr:uid="{00000000-0005-0000-0000-0000228F0000}"/>
    <cellStyle name="Normal 54 2 2 2 9" xfId="1724" xr:uid="{00000000-0005-0000-0000-0000238F0000}"/>
    <cellStyle name="Normal 54 2 2 2 9 2" xfId="13500" xr:uid="{00000000-0005-0000-0000-0000248F0000}"/>
    <cellStyle name="Normal 54 2 2 2 9 2 2" xfId="37069" xr:uid="{00000000-0005-0000-0000-0000258F0000}"/>
    <cellStyle name="Normal 54 2 2 2 9 3" xfId="7612" xr:uid="{00000000-0005-0000-0000-0000268F0000}"/>
    <cellStyle name="Normal 54 2 2 2 9 3 2" xfId="31181" xr:uid="{00000000-0005-0000-0000-0000278F0000}"/>
    <cellStyle name="Normal 54 2 2 2 9 4" xfId="19388" xr:uid="{00000000-0005-0000-0000-0000288F0000}"/>
    <cellStyle name="Normal 54 2 2 2 9 5" xfId="25293" xr:uid="{00000000-0005-0000-0000-0000298F0000}"/>
    <cellStyle name="Normal 54 2 2 20" xfId="41473" xr:uid="{00000000-0005-0000-0000-00002A8F0000}"/>
    <cellStyle name="Normal 54 2 2 3" xfId="224" xr:uid="{00000000-0005-0000-0000-00002B8F0000}"/>
    <cellStyle name="Normal 54 2 2 3 10" xfId="3208" xr:uid="{00000000-0005-0000-0000-00002C8F0000}"/>
    <cellStyle name="Normal 54 2 2 3 10 2" xfId="14984" xr:uid="{00000000-0005-0000-0000-00002D8F0000}"/>
    <cellStyle name="Normal 54 2 2 3 10 2 2" xfId="38553" xr:uid="{00000000-0005-0000-0000-00002E8F0000}"/>
    <cellStyle name="Normal 54 2 2 3 10 3" xfId="9096" xr:uid="{00000000-0005-0000-0000-00002F8F0000}"/>
    <cellStyle name="Normal 54 2 2 3 10 3 2" xfId="32665" xr:uid="{00000000-0005-0000-0000-0000308F0000}"/>
    <cellStyle name="Normal 54 2 2 3 10 4" xfId="20872" xr:uid="{00000000-0005-0000-0000-0000318F0000}"/>
    <cellStyle name="Normal 54 2 2 3 10 5" xfId="26777" xr:uid="{00000000-0005-0000-0000-0000328F0000}"/>
    <cellStyle name="Normal 54 2 2 3 11" xfId="3944" xr:uid="{00000000-0005-0000-0000-0000338F0000}"/>
    <cellStyle name="Normal 54 2 2 3 11 2" xfId="15720" xr:uid="{00000000-0005-0000-0000-0000348F0000}"/>
    <cellStyle name="Normal 54 2 2 3 11 2 2" xfId="39289" xr:uid="{00000000-0005-0000-0000-0000358F0000}"/>
    <cellStyle name="Normal 54 2 2 3 11 3" xfId="9832" xr:uid="{00000000-0005-0000-0000-0000368F0000}"/>
    <cellStyle name="Normal 54 2 2 3 11 3 2" xfId="33401" xr:uid="{00000000-0005-0000-0000-0000378F0000}"/>
    <cellStyle name="Normal 54 2 2 3 11 4" xfId="21608" xr:uid="{00000000-0005-0000-0000-0000388F0000}"/>
    <cellStyle name="Normal 54 2 2 3 11 5" xfId="27513" xr:uid="{00000000-0005-0000-0000-0000398F0000}"/>
    <cellStyle name="Normal 54 2 2 3 12" xfId="4680" xr:uid="{00000000-0005-0000-0000-00003A8F0000}"/>
    <cellStyle name="Normal 54 2 2 3 12 2" xfId="16456" xr:uid="{00000000-0005-0000-0000-00003B8F0000}"/>
    <cellStyle name="Normal 54 2 2 3 12 2 2" xfId="40025" xr:uid="{00000000-0005-0000-0000-00003C8F0000}"/>
    <cellStyle name="Normal 54 2 2 3 12 3" xfId="10568" xr:uid="{00000000-0005-0000-0000-00003D8F0000}"/>
    <cellStyle name="Normal 54 2 2 3 12 3 2" xfId="34137" xr:uid="{00000000-0005-0000-0000-00003E8F0000}"/>
    <cellStyle name="Normal 54 2 2 3 12 4" xfId="22344" xr:uid="{00000000-0005-0000-0000-00003F8F0000}"/>
    <cellStyle name="Normal 54 2 2 3 12 5" xfId="28249" xr:uid="{00000000-0005-0000-0000-0000408F0000}"/>
    <cellStyle name="Normal 54 2 2 3 13" xfId="5416" xr:uid="{00000000-0005-0000-0000-0000418F0000}"/>
    <cellStyle name="Normal 54 2 2 3 13 2" xfId="17192" xr:uid="{00000000-0005-0000-0000-0000428F0000}"/>
    <cellStyle name="Normal 54 2 2 3 13 2 2" xfId="40761" xr:uid="{00000000-0005-0000-0000-0000438F0000}"/>
    <cellStyle name="Normal 54 2 2 3 13 3" xfId="11304" xr:uid="{00000000-0005-0000-0000-0000448F0000}"/>
    <cellStyle name="Normal 54 2 2 3 13 3 2" xfId="34873" xr:uid="{00000000-0005-0000-0000-0000458F0000}"/>
    <cellStyle name="Normal 54 2 2 3 13 4" xfId="23080" xr:uid="{00000000-0005-0000-0000-0000468F0000}"/>
    <cellStyle name="Normal 54 2 2 3 13 5" xfId="28985" xr:uid="{00000000-0005-0000-0000-0000478F0000}"/>
    <cellStyle name="Normal 54 2 2 3 14" xfId="12040" xr:uid="{00000000-0005-0000-0000-0000488F0000}"/>
    <cellStyle name="Normal 54 2 2 3 14 2" xfId="35609" xr:uid="{00000000-0005-0000-0000-0000498F0000}"/>
    <cellStyle name="Normal 54 2 2 3 15" xfId="6152" xr:uid="{00000000-0005-0000-0000-00004A8F0000}"/>
    <cellStyle name="Normal 54 2 2 3 15 2" xfId="29721" xr:uid="{00000000-0005-0000-0000-00004B8F0000}"/>
    <cellStyle name="Normal 54 2 2 3 16" xfId="17928" xr:uid="{00000000-0005-0000-0000-00004C8F0000}"/>
    <cellStyle name="Normal 54 2 2 3 17" xfId="23833" xr:uid="{00000000-0005-0000-0000-00004D8F0000}"/>
    <cellStyle name="Normal 54 2 2 3 18" xfId="41497" xr:uid="{00000000-0005-0000-0000-00004E8F0000}"/>
    <cellStyle name="Normal 54 2 2 3 2" xfId="320" xr:uid="{00000000-0005-0000-0000-00004F8F0000}"/>
    <cellStyle name="Normal 54 2 2 3 2 10" xfId="4776" xr:uid="{00000000-0005-0000-0000-0000508F0000}"/>
    <cellStyle name="Normal 54 2 2 3 2 10 2" xfId="16552" xr:uid="{00000000-0005-0000-0000-0000518F0000}"/>
    <cellStyle name="Normal 54 2 2 3 2 10 2 2" xfId="40121" xr:uid="{00000000-0005-0000-0000-0000528F0000}"/>
    <cellStyle name="Normal 54 2 2 3 2 10 3" xfId="10664" xr:uid="{00000000-0005-0000-0000-0000538F0000}"/>
    <cellStyle name="Normal 54 2 2 3 2 10 3 2" xfId="34233" xr:uid="{00000000-0005-0000-0000-0000548F0000}"/>
    <cellStyle name="Normal 54 2 2 3 2 10 4" xfId="22440" xr:uid="{00000000-0005-0000-0000-0000558F0000}"/>
    <cellStyle name="Normal 54 2 2 3 2 10 5" xfId="28345" xr:uid="{00000000-0005-0000-0000-0000568F0000}"/>
    <cellStyle name="Normal 54 2 2 3 2 11" xfId="5512" xr:uid="{00000000-0005-0000-0000-0000578F0000}"/>
    <cellStyle name="Normal 54 2 2 3 2 11 2" xfId="17288" xr:uid="{00000000-0005-0000-0000-0000588F0000}"/>
    <cellStyle name="Normal 54 2 2 3 2 11 2 2" xfId="40857" xr:uid="{00000000-0005-0000-0000-0000598F0000}"/>
    <cellStyle name="Normal 54 2 2 3 2 11 3" xfId="11400" xr:uid="{00000000-0005-0000-0000-00005A8F0000}"/>
    <cellStyle name="Normal 54 2 2 3 2 11 3 2" xfId="34969" xr:uid="{00000000-0005-0000-0000-00005B8F0000}"/>
    <cellStyle name="Normal 54 2 2 3 2 11 4" xfId="23176" xr:uid="{00000000-0005-0000-0000-00005C8F0000}"/>
    <cellStyle name="Normal 54 2 2 3 2 11 5" xfId="29081" xr:uid="{00000000-0005-0000-0000-00005D8F0000}"/>
    <cellStyle name="Normal 54 2 2 3 2 12" xfId="12136" xr:uid="{00000000-0005-0000-0000-00005E8F0000}"/>
    <cellStyle name="Normal 54 2 2 3 2 12 2" xfId="35705" xr:uid="{00000000-0005-0000-0000-00005F8F0000}"/>
    <cellStyle name="Normal 54 2 2 3 2 13" xfId="6248" xr:uid="{00000000-0005-0000-0000-0000608F0000}"/>
    <cellStyle name="Normal 54 2 2 3 2 13 2" xfId="29817" xr:uid="{00000000-0005-0000-0000-0000618F0000}"/>
    <cellStyle name="Normal 54 2 2 3 2 14" xfId="18024" xr:uid="{00000000-0005-0000-0000-0000628F0000}"/>
    <cellStyle name="Normal 54 2 2 3 2 15" xfId="23929" xr:uid="{00000000-0005-0000-0000-0000638F0000}"/>
    <cellStyle name="Normal 54 2 2 3 2 16" xfId="41593" xr:uid="{00000000-0005-0000-0000-0000648F0000}"/>
    <cellStyle name="Normal 54 2 2 3 2 2" xfId="480" xr:uid="{00000000-0005-0000-0000-0000658F0000}"/>
    <cellStyle name="Normal 54 2 2 3 2 2 10" xfId="12284" xr:uid="{00000000-0005-0000-0000-0000668F0000}"/>
    <cellStyle name="Normal 54 2 2 3 2 2 10 2" xfId="35853" xr:uid="{00000000-0005-0000-0000-0000678F0000}"/>
    <cellStyle name="Normal 54 2 2 3 2 2 11" xfId="6396" xr:uid="{00000000-0005-0000-0000-0000688F0000}"/>
    <cellStyle name="Normal 54 2 2 3 2 2 11 2" xfId="29965" xr:uid="{00000000-0005-0000-0000-0000698F0000}"/>
    <cellStyle name="Normal 54 2 2 3 2 2 12" xfId="18172" xr:uid="{00000000-0005-0000-0000-00006A8F0000}"/>
    <cellStyle name="Normal 54 2 2 3 2 2 13" xfId="24077" xr:uid="{00000000-0005-0000-0000-00006B8F0000}"/>
    <cellStyle name="Normal 54 2 2 3 2 2 14" xfId="41741" xr:uid="{00000000-0005-0000-0000-00006C8F0000}"/>
    <cellStyle name="Normal 54 2 2 3 2 2 2" xfId="925" xr:uid="{00000000-0005-0000-0000-00006D8F0000}"/>
    <cellStyle name="Normal 54 2 2 3 2 2 2 10" xfId="6838" xr:uid="{00000000-0005-0000-0000-00006E8F0000}"/>
    <cellStyle name="Normal 54 2 2 3 2 2 2 10 2" xfId="30407" xr:uid="{00000000-0005-0000-0000-00006F8F0000}"/>
    <cellStyle name="Normal 54 2 2 3 2 2 2 11" xfId="18614" xr:uid="{00000000-0005-0000-0000-0000708F0000}"/>
    <cellStyle name="Normal 54 2 2 3 2 2 2 12" xfId="24519" xr:uid="{00000000-0005-0000-0000-0000718F0000}"/>
    <cellStyle name="Normal 54 2 2 3 2 2 2 13" xfId="42183" xr:uid="{00000000-0005-0000-0000-0000728F0000}"/>
    <cellStyle name="Normal 54 2 2 3 2 2 2 2" xfId="1685" xr:uid="{00000000-0005-0000-0000-0000738F0000}"/>
    <cellStyle name="Normal 54 2 2 3 2 2 2 2 2" xfId="13462" xr:uid="{00000000-0005-0000-0000-0000748F0000}"/>
    <cellStyle name="Normal 54 2 2 3 2 2 2 2 2 2" xfId="37031" xr:uid="{00000000-0005-0000-0000-0000758F0000}"/>
    <cellStyle name="Normal 54 2 2 3 2 2 2 2 3" xfId="7574" xr:uid="{00000000-0005-0000-0000-0000768F0000}"/>
    <cellStyle name="Normal 54 2 2 3 2 2 2 2 3 2" xfId="31143" xr:uid="{00000000-0005-0000-0000-0000778F0000}"/>
    <cellStyle name="Normal 54 2 2 3 2 2 2 2 4" xfId="19350" xr:uid="{00000000-0005-0000-0000-0000788F0000}"/>
    <cellStyle name="Normal 54 2 2 3 2 2 2 2 5" xfId="25255" xr:uid="{00000000-0005-0000-0000-0000798F0000}"/>
    <cellStyle name="Normal 54 2 2 3 2 2 2 3" xfId="2422" xr:uid="{00000000-0005-0000-0000-00007A8F0000}"/>
    <cellStyle name="Normal 54 2 2 3 2 2 2 3 2" xfId="14198" xr:uid="{00000000-0005-0000-0000-00007B8F0000}"/>
    <cellStyle name="Normal 54 2 2 3 2 2 2 3 2 2" xfId="37767" xr:uid="{00000000-0005-0000-0000-00007C8F0000}"/>
    <cellStyle name="Normal 54 2 2 3 2 2 2 3 3" xfId="8310" xr:uid="{00000000-0005-0000-0000-00007D8F0000}"/>
    <cellStyle name="Normal 54 2 2 3 2 2 2 3 3 2" xfId="31879" xr:uid="{00000000-0005-0000-0000-00007E8F0000}"/>
    <cellStyle name="Normal 54 2 2 3 2 2 2 3 4" xfId="20086" xr:uid="{00000000-0005-0000-0000-00007F8F0000}"/>
    <cellStyle name="Normal 54 2 2 3 2 2 2 3 5" xfId="25991" xr:uid="{00000000-0005-0000-0000-0000808F0000}"/>
    <cellStyle name="Normal 54 2 2 3 2 2 2 4" xfId="3158" xr:uid="{00000000-0005-0000-0000-0000818F0000}"/>
    <cellStyle name="Normal 54 2 2 3 2 2 2 4 2" xfId="14934" xr:uid="{00000000-0005-0000-0000-0000828F0000}"/>
    <cellStyle name="Normal 54 2 2 3 2 2 2 4 2 2" xfId="38503" xr:uid="{00000000-0005-0000-0000-0000838F0000}"/>
    <cellStyle name="Normal 54 2 2 3 2 2 2 4 3" xfId="9046" xr:uid="{00000000-0005-0000-0000-0000848F0000}"/>
    <cellStyle name="Normal 54 2 2 3 2 2 2 4 3 2" xfId="32615" xr:uid="{00000000-0005-0000-0000-0000858F0000}"/>
    <cellStyle name="Normal 54 2 2 3 2 2 2 4 4" xfId="20822" xr:uid="{00000000-0005-0000-0000-0000868F0000}"/>
    <cellStyle name="Normal 54 2 2 3 2 2 2 4 5" xfId="26727" xr:uid="{00000000-0005-0000-0000-0000878F0000}"/>
    <cellStyle name="Normal 54 2 2 3 2 2 2 5" xfId="3894" xr:uid="{00000000-0005-0000-0000-0000888F0000}"/>
    <cellStyle name="Normal 54 2 2 3 2 2 2 5 2" xfId="15670" xr:uid="{00000000-0005-0000-0000-0000898F0000}"/>
    <cellStyle name="Normal 54 2 2 3 2 2 2 5 2 2" xfId="39239" xr:uid="{00000000-0005-0000-0000-00008A8F0000}"/>
    <cellStyle name="Normal 54 2 2 3 2 2 2 5 3" xfId="9782" xr:uid="{00000000-0005-0000-0000-00008B8F0000}"/>
    <cellStyle name="Normal 54 2 2 3 2 2 2 5 3 2" xfId="33351" xr:uid="{00000000-0005-0000-0000-00008C8F0000}"/>
    <cellStyle name="Normal 54 2 2 3 2 2 2 5 4" xfId="21558" xr:uid="{00000000-0005-0000-0000-00008D8F0000}"/>
    <cellStyle name="Normal 54 2 2 3 2 2 2 5 5" xfId="27463" xr:uid="{00000000-0005-0000-0000-00008E8F0000}"/>
    <cellStyle name="Normal 54 2 2 3 2 2 2 6" xfId="4630" xr:uid="{00000000-0005-0000-0000-00008F8F0000}"/>
    <cellStyle name="Normal 54 2 2 3 2 2 2 6 2" xfId="16406" xr:uid="{00000000-0005-0000-0000-0000908F0000}"/>
    <cellStyle name="Normal 54 2 2 3 2 2 2 6 2 2" xfId="39975" xr:uid="{00000000-0005-0000-0000-0000918F0000}"/>
    <cellStyle name="Normal 54 2 2 3 2 2 2 6 3" xfId="10518" xr:uid="{00000000-0005-0000-0000-0000928F0000}"/>
    <cellStyle name="Normal 54 2 2 3 2 2 2 6 3 2" xfId="34087" xr:uid="{00000000-0005-0000-0000-0000938F0000}"/>
    <cellStyle name="Normal 54 2 2 3 2 2 2 6 4" xfId="22294" xr:uid="{00000000-0005-0000-0000-0000948F0000}"/>
    <cellStyle name="Normal 54 2 2 3 2 2 2 6 5" xfId="28199" xr:uid="{00000000-0005-0000-0000-0000958F0000}"/>
    <cellStyle name="Normal 54 2 2 3 2 2 2 7" xfId="5366" xr:uid="{00000000-0005-0000-0000-0000968F0000}"/>
    <cellStyle name="Normal 54 2 2 3 2 2 2 7 2" xfId="17142" xr:uid="{00000000-0005-0000-0000-0000978F0000}"/>
    <cellStyle name="Normal 54 2 2 3 2 2 2 7 2 2" xfId="40711" xr:uid="{00000000-0005-0000-0000-0000988F0000}"/>
    <cellStyle name="Normal 54 2 2 3 2 2 2 7 3" xfId="11254" xr:uid="{00000000-0005-0000-0000-0000998F0000}"/>
    <cellStyle name="Normal 54 2 2 3 2 2 2 7 3 2" xfId="34823" xr:uid="{00000000-0005-0000-0000-00009A8F0000}"/>
    <cellStyle name="Normal 54 2 2 3 2 2 2 7 4" xfId="23030" xr:uid="{00000000-0005-0000-0000-00009B8F0000}"/>
    <cellStyle name="Normal 54 2 2 3 2 2 2 7 5" xfId="28935" xr:uid="{00000000-0005-0000-0000-00009C8F0000}"/>
    <cellStyle name="Normal 54 2 2 3 2 2 2 8" xfId="6102" xr:uid="{00000000-0005-0000-0000-00009D8F0000}"/>
    <cellStyle name="Normal 54 2 2 3 2 2 2 8 2" xfId="17878" xr:uid="{00000000-0005-0000-0000-00009E8F0000}"/>
    <cellStyle name="Normal 54 2 2 3 2 2 2 8 2 2" xfId="41447" xr:uid="{00000000-0005-0000-0000-00009F8F0000}"/>
    <cellStyle name="Normal 54 2 2 3 2 2 2 8 3" xfId="11990" xr:uid="{00000000-0005-0000-0000-0000A08F0000}"/>
    <cellStyle name="Normal 54 2 2 3 2 2 2 8 3 2" xfId="35559" xr:uid="{00000000-0005-0000-0000-0000A18F0000}"/>
    <cellStyle name="Normal 54 2 2 3 2 2 2 8 4" xfId="23766" xr:uid="{00000000-0005-0000-0000-0000A28F0000}"/>
    <cellStyle name="Normal 54 2 2 3 2 2 2 8 5" xfId="29671" xr:uid="{00000000-0005-0000-0000-0000A38F0000}"/>
    <cellStyle name="Normal 54 2 2 3 2 2 2 9" xfId="12726" xr:uid="{00000000-0005-0000-0000-0000A48F0000}"/>
    <cellStyle name="Normal 54 2 2 3 2 2 2 9 2" xfId="36295" xr:uid="{00000000-0005-0000-0000-0000A58F0000}"/>
    <cellStyle name="Normal 54 2 2 3 2 2 3" xfId="1242" xr:uid="{00000000-0005-0000-0000-0000A68F0000}"/>
    <cellStyle name="Normal 54 2 2 3 2 2 3 2" xfId="13020" xr:uid="{00000000-0005-0000-0000-0000A78F0000}"/>
    <cellStyle name="Normal 54 2 2 3 2 2 3 2 2" xfId="36589" xr:uid="{00000000-0005-0000-0000-0000A88F0000}"/>
    <cellStyle name="Normal 54 2 2 3 2 2 3 3" xfId="7132" xr:uid="{00000000-0005-0000-0000-0000A98F0000}"/>
    <cellStyle name="Normal 54 2 2 3 2 2 3 3 2" xfId="30701" xr:uid="{00000000-0005-0000-0000-0000AA8F0000}"/>
    <cellStyle name="Normal 54 2 2 3 2 2 3 4" xfId="18908" xr:uid="{00000000-0005-0000-0000-0000AB8F0000}"/>
    <cellStyle name="Normal 54 2 2 3 2 2 3 5" xfId="24813" xr:uid="{00000000-0005-0000-0000-0000AC8F0000}"/>
    <cellStyle name="Normal 54 2 2 3 2 2 4" xfId="1980" xr:uid="{00000000-0005-0000-0000-0000AD8F0000}"/>
    <cellStyle name="Normal 54 2 2 3 2 2 4 2" xfId="13756" xr:uid="{00000000-0005-0000-0000-0000AE8F0000}"/>
    <cellStyle name="Normal 54 2 2 3 2 2 4 2 2" xfId="37325" xr:uid="{00000000-0005-0000-0000-0000AF8F0000}"/>
    <cellStyle name="Normal 54 2 2 3 2 2 4 3" xfId="7868" xr:uid="{00000000-0005-0000-0000-0000B08F0000}"/>
    <cellStyle name="Normal 54 2 2 3 2 2 4 3 2" xfId="31437" xr:uid="{00000000-0005-0000-0000-0000B18F0000}"/>
    <cellStyle name="Normal 54 2 2 3 2 2 4 4" xfId="19644" xr:uid="{00000000-0005-0000-0000-0000B28F0000}"/>
    <cellStyle name="Normal 54 2 2 3 2 2 4 5" xfId="25549" xr:uid="{00000000-0005-0000-0000-0000B38F0000}"/>
    <cellStyle name="Normal 54 2 2 3 2 2 5" xfId="2716" xr:uid="{00000000-0005-0000-0000-0000B48F0000}"/>
    <cellStyle name="Normal 54 2 2 3 2 2 5 2" xfId="14492" xr:uid="{00000000-0005-0000-0000-0000B58F0000}"/>
    <cellStyle name="Normal 54 2 2 3 2 2 5 2 2" xfId="38061" xr:uid="{00000000-0005-0000-0000-0000B68F0000}"/>
    <cellStyle name="Normal 54 2 2 3 2 2 5 3" xfId="8604" xr:uid="{00000000-0005-0000-0000-0000B78F0000}"/>
    <cellStyle name="Normal 54 2 2 3 2 2 5 3 2" xfId="32173" xr:uid="{00000000-0005-0000-0000-0000B88F0000}"/>
    <cellStyle name="Normal 54 2 2 3 2 2 5 4" xfId="20380" xr:uid="{00000000-0005-0000-0000-0000B98F0000}"/>
    <cellStyle name="Normal 54 2 2 3 2 2 5 5" xfId="26285" xr:uid="{00000000-0005-0000-0000-0000BA8F0000}"/>
    <cellStyle name="Normal 54 2 2 3 2 2 6" xfId="3452" xr:uid="{00000000-0005-0000-0000-0000BB8F0000}"/>
    <cellStyle name="Normal 54 2 2 3 2 2 6 2" xfId="15228" xr:uid="{00000000-0005-0000-0000-0000BC8F0000}"/>
    <cellStyle name="Normal 54 2 2 3 2 2 6 2 2" xfId="38797" xr:uid="{00000000-0005-0000-0000-0000BD8F0000}"/>
    <cellStyle name="Normal 54 2 2 3 2 2 6 3" xfId="9340" xr:uid="{00000000-0005-0000-0000-0000BE8F0000}"/>
    <cellStyle name="Normal 54 2 2 3 2 2 6 3 2" xfId="32909" xr:uid="{00000000-0005-0000-0000-0000BF8F0000}"/>
    <cellStyle name="Normal 54 2 2 3 2 2 6 4" xfId="21116" xr:uid="{00000000-0005-0000-0000-0000C08F0000}"/>
    <cellStyle name="Normal 54 2 2 3 2 2 6 5" xfId="27021" xr:uid="{00000000-0005-0000-0000-0000C18F0000}"/>
    <cellStyle name="Normal 54 2 2 3 2 2 7" xfId="4188" xr:uid="{00000000-0005-0000-0000-0000C28F0000}"/>
    <cellStyle name="Normal 54 2 2 3 2 2 7 2" xfId="15964" xr:uid="{00000000-0005-0000-0000-0000C38F0000}"/>
    <cellStyle name="Normal 54 2 2 3 2 2 7 2 2" xfId="39533" xr:uid="{00000000-0005-0000-0000-0000C48F0000}"/>
    <cellStyle name="Normal 54 2 2 3 2 2 7 3" xfId="10076" xr:uid="{00000000-0005-0000-0000-0000C58F0000}"/>
    <cellStyle name="Normal 54 2 2 3 2 2 7 3 2" xfId="33645" xr:uid="{00000000-0005-0000-0000-0000C68F0000}"/>
    <cellStyle name="Normal 54 2 2 3 2 2 7 4" xfId="21852" xr:uid="{00000000-0005-0000-0000-0000C78F0000}"/>
    <cellStyle name="Normal 54 2 2 3 2 2 7 5" xfId="27757" xr:uid="{00000000-0005-0000-0000-0000C88F0000}"/>
    <cellStyle name="Normal 54 2 2 3 2 2 8" xfId="4924" xr:uid="{00000000-0005-0000-0000-0000C98F0000}"/>
    <cellStyle name="Normal 54 2 2 3 2 2 8 2" xfId="16700" xr:uid="{00000000-0005-0000-0000-0000CA8F0000}"/>
    <cellStyle name="Normal 54 2 2 3 2 2 8 2 2" xfId="40269" xr:uid="{00000000-0005-0000-0000-0000CB8F0000}"/>
    <cellStyle name="Normal 54 2 2 3 2 2 8 3" xfId="10812" xr:uid="{00000000-0005-0000-0000-0000CC8F0000}"/>
    <cellStyle name="Normal 54 2 2 3 2 2 8 3 2" xfId="34381" xr:uid="{00000000-0005-0000-0000-0000CD8F0000}"/>
    <cellStyle name="Normal 54 2 2 3 2 2 8 4" xfId="22588" xr:uid="{00000000-0005-0000-0000-0000CE8F0000}"/>
    <cellStyle name="Normal 54 2 2 3 2 2 8 5" xfId="28493" xr:uid="{00000000-0005-0000-0000-0000CF8F0000}"/>
    <cellStyle name="Normal 54 2 2 3 2 2 9" xfId="5660" xr:uid="{00000000-0005-0000-0000-0000D08F0000}"/>
    <cellStyle name="Normal 54 2 2 3 2 2 9 2" xfId="17436" xr:uid="{00000000-0005-0000-0000-0000D18F0000}"/>
    <cellStyle name="Normal 54 2 2 3 2 2 9 2 2" xfId="41005" xr:uid="{00000000-0005-0000-0000-0000D28F0000}"/>
    <cellStyle name="Normal 54 2 2 3 2 2 9 3" xfId="11548" xr:uid="{00000000-0005-0000-0000-0000D38F0000}"/>
    <cellStyle name="Normal 54 2 2 3 2 2 9 3 2" xfId="35117" xr:uid="{00000000-0005-0000-0000-0000D48F0000}"/>
    <cellStyle name="Normal 54 2 2 3 2 2 9 4" xfId="23324" xr:uid="{00000000-0005-0000-0000-0000D58F0000}"/>
    <cellStyle name="Normal 54 2 2 3 2 2 9 5" xfId="29229" xr:uid="{00000000-0005-0000-0000-0000D68F0000}"/>
    <cellStyle name="Normal 54 2 2 3 2 3" xfId="776" xr:uid="{00000000-0005-0000-0000-0000D78F0000}"/>
    <cellStyle name="Normal 54 2 2 3 2 3 10" xfId="6690" xr:uid="{00000000-0005-0000-0000-0000D88F0000}"/>
    <cellStyle name="Normal 54 2 2 3 2 3 10 2" xfId="30259" xr:uid="{00000000-0005-0000-0000-0000D98F0000}"/>
    <cellStyle name="Normal 54 2 2 3 2 3 11" xfId="18466" xr:uid="{00000000-0005-0000-0000-0000DA8F0000}"/>
    <cellStyle name="Normal 54 2 2 3 2 3 12" xfId="24371" xr:uid="{00000000-0005-0000-0000-0000DB8F0000}"/>
    <cellStyle name="Normal 54 2 2 3 2 3 13" xfId="42035" xr:uid="{00000000-0005-0000-0000-0000DC8F0000}"/>
    <cellStyle name="Normal 54 2 2 3 2 3 2" xfId="1537" xr:uid="{00000000-0005-0000-0000-0000DD8F0000}"/>
    <cellStyle name="Normal 54 2 2 3 2 3 2 2" xfId="13314" xr:uid="{00000000-0005-0000-0000-0000DE8F0000}"/>
    <cellStyle name="Normal 54 2 2 3 2 3 2 2 2" xfId="36883" xr:uid="{00000000-0005-0000-0000-0000DF8F0000}"/>
    <cellStyle name="Normal 54 2 2 3 2 3 2 3" xfId="7426" xr:uid="{00000000-0005-0000-0000-0000E08F0000}"/>
    <cellStyle name="Normal 54 2 2 3 2 3 2 3 2" xfId="30995" xr:uid="{00000000-0005-0000-0000-0000E18F0000}"/>
    <cellStyle name="Normal 54 2 2 3 2 3 2 4" xfId="19202" xr:uid="{00000000-0005-0000-0000-0000E28F0000}"/>
    <cellStyle name="Normal 54 2 2 3 2 3 2 5" xfId="25107" xr:uid="{00000000-0005-0000-0000-0000E38F0000}"/>
    <cellStyle name="Normal 54 2 2 3 2 3 3" xfId="2274" xr:uid="{00000000-0005-0000-0000-0000E48F0000}"/>
    <cellStyle name="Normal 54 2 2 3 2 3 3 2" xfId="14050" xr:uid="{00000000-0005-0000-0000-0000E58F0000}"/>
    <cellStyle name="Normal 54 2 2 3 2 3 3 2 2" xfId="37619" xr:uid="{00000000-0005-0000-0000-0000E68F0000}"/>
    <cellStyle name="Normal 54 2 2 3 2 3 3 3" xfId="8162" xr:uid="{00000000-0005-0000-0000-0000E78F0000}"/>
    <cellStyle name="Normal 54 2 2 3 2 3 3 3 2" xfId="31731" xr:uid="{00000000-0005-0000-0000-0000E88F0000}"/>
    <cellStyle name="Normal 54 2 2 3 2 3 3 4" xfId="19938" xr:uid="{00000000-0005-0000-0000-0000E98F0000}"/>
    <cellStyle name="Normal 54 2 2 3 2 3 3 5" xfId="25843" xr:uid="{00000000-0005-0000-0000-0000EA8F0000}"/>
    <cellStyle name="Normal 54 2 2 3 2 3 4" xfId="3010" xr:uid="{00000000-0005-0000-0000-0000EB8F0000}"/>
    <cellStyle name="Normal 54 2 2 3 2 3 4 2" xfId="14786" xr:uid="{00000000-0005-0000-0000-0000EC8F0000}"/>
    <cellStyle name="Normal 54 2 2 3 2 3 4 2 2" xfId="38355" xr:uid="{00000000-0005-0000-0000-0000ED8F0000}"/>
    <cellStyle name="Normal 54 2 2 3 2 3 4 3" xfId="8898" xr:uid="{00000000-0005-0000-0000-0000EE8F0000}"/>
    <cellStyle name="Normal 54 2 2 3 2 3 4 3 2" xfId="32467" xr:uid="{00000000-0005-0000-0000-0000EF8F0000}"/>
    <cellStyle name="Normal 54 2 2 3 2 3 4 4" xfId="20674" xr:uid="{00000000-0005-0000-0000-0000F08F0000}"/>
    <cellStyle name="Normal 54 2 2 3 2 3 4 5" xfId="26579" xr:uid="{00000000-0005-0000-0000-0000F18F0000}"/>
    <cellStyle name="Normal 54 2 2 3 2 3 5" xfId="3746" xr:uid="{00000000-0005-0000-0000-0000F28F0000}"/>
    <cellStyle name="Normal 54 2 2 3 2 3 5 2" xfId="15522" xr:uid="{00000000-0005-0000-0000-0000F38F0000}"/>
    <cellStyle name="Normal 54 2 2 3 2 3 5 2 2" xfId="39091" xr:uid="{00000000-0005-0000-0000-0000F48F0000}"/>
    <cellStyle name="Normal 54 2 2 3 2 3 5 3" xfId="9634" xr:uid="{00000000-0005-0000-0000-0000F58F0000}"/>
    <cellStyle name="Normal 54 2 2 3 2 3 5 3 2" xfId="33203" xr:uid="{00000000-0005-0000-0000-0000F68F0000}"/>
    <cellStyle name="Normal 54 2 2 3 2 3 5 4" xfId="21410" xr:uid="{00000000-0005-0000-0000-0000F78F0000}"/>
    <cellStyle name="Normal 54 2 2 3 2 3 5 5" xfId="27315" xr:uid="{00000000-0005-0000-0000-0000F88F0000}"/>
    <cellStyle name="Normal 54 2 2 3 2 3 6" xfId="4482" xr:uid="{00000000-0005-0000-0000-0000F98F0000}"/>
    <cellStyle name="Normal 54 2 2 3 2 3 6 2" xfId="16258" xr:uid="{00000000-0005-0000-0000-0000FA8F0000}"/>
    <cellStyle name="Normal 54 2 2 3 2 3 6 2 2" xfId="39827" xr:uid="{00000000-0005-0000-0000-0000FB8F0000}"/>
    <cellStyle name="Normal 54 2 2 3 2 3 6 3" xfId="10370" xr:uid="{00000000-0005-0000-0000-0000FC8F0000}"/>
    <cellStyle name="Normal 54 2 2 3 2 3 6 3 2" xfId="33939" xr:uid="{00000000-0005-0000-0000-0000FD8F0000}"/>
    <cellStyle name="Normal 54 2 2 3 2 3 6 4" xfId="22146" xr:uid="{00000000-0005-0000-0000-0000FE8F0000}"/>
    <cellStyle name="Normal 54 2 2 3 2 3 6 5" xfId="28051" xr:uid="{00000000-0005-0000-0000-0000FF8F0000}"/>
    <cellStyle name="Normal 54 2 2 3 2 3 7" xfId="5218" xr:uid="{00000000-0005-0000-0000-000000900000}"/>
    <cellStyle name="Normal 54 2 2 3 2 3 7 2" xfId="16994" xr:uid="{00000000-0005-0000-0000-000001900000}"/>
    <cellStyle name="Normal 54 2 2 3 2 3 7 2 2" xfId="40563" xr:uid="{00000000-0005-0000-0000-000002900000}"/>
    <cellStyle name="Normal 54 2 2 3 2 3 7 3" xfId="11106" xr:uid="{00000000-0005-0000-0000-000003900000}"/>
    <cellStyle name="Normal 54 2 2 3 2 3 7 3 2" xfId="34675" xr:uid="{00000000-0005-0000-0000-000004900000}"/>
    <cellStyle name="Normal 54 2 2 3 2 3 7 4" xfId="22882" xr:uid="{00000000-0005-0000-0000-000005900000}"/>
    <cellStyle name="Normal 54 2 2 3 2 3 7 5" xfId="28787" xr:uid="{00000000-0005-0000-0000-000006900000}"/>
    <cellStyle name="Normal 54 2 2 3 2 3 8" xfId="5954" xr:uid="{00000000-0005-0000-0000-000007900000}"/>
    <cellStyle name="Normal 54 2 2 3 2 3 8 2" xfId="17730" xr:uid="{00000000-0005-0000-0000-000008900000}"/>
    <cellStyle name="Normal 54 2 2 3 2 3 8 2 2" xfId="41299" xr:uid="{00000000-0005-0000-0000-000009900000}"/>
    <cellStyle name="Normal 54 2 2 3 2 3 8 3" xfId="11842" xr:uid="{00000000-0005-0000-0000-00000A900000}"/>
    <cellStyle name="Normal 54 2 2 3 2 3 8 3 2" xfId="35411" xr:uid="{00000000-0005-0000-0000-00000B900000}"/>
    <cellStyle name="Normal 54 2 2 3 2 3 8 4" xfId="23618" xr:uid="{00000000-0005-0000-0000-00000C900000}"/>
    <cellStyle name="Normal 54 2 2 3 2 3 8 5" xfId="29523" xr:uid="{00000000-0005-0000-0000-00000D900000}"/>
    <cellStyle name="Normal 54 2 2 3 2 3 9" xfId="12578" xr:uid="{00000000-0005-0000-0000-00000E900000}"/>
    <cellStyle name="Normal 54 2 2 3 2 3 9 2" xfId="36147" xr:uid="{00000000-0005-0000-0000-00000F900000}"/>
    <cellStyle name="Normal 54 2 2 3 2 4" xfId="631" xr:uid="{00000000-0005-0000-0000-000010900000}"/>
    <cellStyle name="Normal 54 2 2 3 2 4 10" xfId="6545" xr:uid="{00000000-0005-0000-0000-000011900000}"/>
    <cellStyle name="Normal 54 2 2 3 2 4 10 2" xfId="30114" xr:uid="{00000000-0005-0000-0000-000012900000}"/>
    <cellStyle name="Normal 54 2 2 3 2 4 11" xfId="18321" xr:uid="{00000000-0005-0000-0000-000013900000}"/>
    <cellStyle name="Normal 54 2 2 3 2 4 12" xfId="24226" xr:uid="{00000000-0005-0000-0000-000014900000}"/>
    <cellStyle name="Normal 54 2 2 3 2 4 13" xfId="41890" xr:uid="{00000000-0005-0000-0000-000015900000}"/>
    <cellStyle name="Normal 54 2 2 3 2 4 2" xfId="1392" xr:uid="{00000000-0005-0000-0000-000016900000}"/>
    <cellStyle name="Normal 54 2 2 3 2 4 2 2" xfId="13169" xr:uid="{00000000-0005-0000-0000-000017900000}"/>
    <cellStyle name="Normal 54 2 2 3 2 4 2 2 2" xfId="36738" xr:uid="{00000000-0005-0000-0000-000018900000}"/>
    <cellStyle name="Normal 54 2 2 3 2 4 2 3" xfId="7281" xr:uid="{00000000-0005-0000-0000-000019900000}"/>
    <cellStyle name="Normal 54 2 2 3 2 4 2 3 2" xfId="30850" xr:uid="{00000000-0005-0000-0000-00001A900000}"/>
    <cellStyle name="Normal 54 2 2 3 2 4 2 4" xfId="19057" xr:uid="{00000000-0005-0000-0000-00001B900000}"/>
    <cellStyle name="Normal 54 2 2 3 2 4 2 5" xfId="24962" xr:uid="{00000000-0005-0000-0000-00001C900000}"/>
    <cellStyle name="Normal 54 2 2 3 2 4 3" xfId="2129" xr:uid="{00000000-0005-0000-0000-00001D900000}"/>
    <cellStyle name="Normal 54 2 2 3 2 4 3 2" xfId="13905" xr:uid="{00000000-0005-0000-0000-00001E900000}"/>
    <cellStyle name="Normal 54 2 2 3 2 4 3 2 2" xfId="37474" xr:uid="{00000000-0005-0000-0000-00001F900000}"/>
    <cellStyle name="Normal 54 2 2 3 2 4 3 3" xfId="8017" xr:uid="{00000000-0005-0000-0000-000020900000}"/>
    <cellStyle name="Normal 54 2 2 3 2 4 3 3 2" xfId="31586" xr:uid="{00000000-0005-0000-0000-000021900000}"/>
    <cellStyle name="Normal 54 2 2 3 2 4 3 4" xfId="19793" xr:uid="{00000000-0005-0000-0000-000022900000}"/>
    <cellStyle name="Normal 54 2 2 3 2 4 3 5" xfId="25698" xr:uid="{00000000-0005-0000-0000-000023900000}"/>
    <cellStyle name="Normal 54 2 2 3 2 4 4" xfId="2865" xr:uid="{00000000-0005-0000-0000-000024900000}"/>
    <cellStyle name="Normal 54 2 2 3 2 4 4 2" xfId="14641" xr:uid="{00000000-0005-0000-0000-000025900000}"/>
    <cellStyle name="Normal 54 2 2 3 2 4 4 2 2" xfId="38210" xr:uid="{00000000-0005-0000-0000-000026900000}"/>
    <cellStyle name="Normal 54 2 2 3 2 4 4 3" xfId="8753" xr:uid="{00000000-0005-0000-0000-000027900000}"/>
    <cellStyle name="Normal 54 2 2 3 2 4 4 3 2" xfId="32322" xr:uid="{00000000-0005-0000-0000-000028900000}"/>
    <cellStyle name="Normal 54 2 2 3 2 4 4 4" xfId="20529" xr:uid="{00000000-0005-0000-0000-000029900000}"/>
    <cellStyle name="Normal 54 2 2 3 2 4 4 5" xfId="26434" xr:uid="{00000000-0005-0000-0000-00002A900000}"/>
    <cellStyle name="Normal 54 2 2 3 2 4 5" xfId="3601" xr:uid="{00000000-0005-0000-0000-00002B900000}"/>
    <cellStyle name="Normal 54 2 2 3 2 4 5 2" xfId="15377" xr:uid="{00000000-0005-0000-0000-00002C900000}"/>
    <cellStyle name="Normal 54 2 2 3 2 4 5 2 2" xfId="38946" xr:uid="{00000000-0005-0000-0000-00002D900000}"/>
    <cellStyle name="Normal 54 2 2 3 2 4 5 3" xfId="9489" xr:uid="{00000000-0005-0000-0000-00002E900000}"/>
    <cellStyle name="Normal 54 2 2 3 2 4 5 3 2" xfId="33058" xr:uid="{00000000-0005-0000-0000-00002F900000}"/>
    <cellStyle name="Normal 54 2 2 3 2 4 5 4" xfId="21265" xr:uid="{00000000-0005-0000-0000-000030900000}"/>
    <cellStyle name="Normal 54 2 2 3 2 4 5 5" xfId="27170" xr:uid="{00000000-0005-0000-0000-000031900000}"/>
    <cellStyle name="Normal 54 2 2 3 2 4 6" xfId="4337" xr:uid="{00000000-0005-0000-0000-000032900000}"/>
    <cellStyle name="Normal 54 2 2 3 2 4 6 2" xfId="16113" xr:uid="{00000000-0005-0000-0000-000033900000}"/>
    <cellStyle name="Normal 54 2 2 3 2 4 6 2 2" xfId="39682" xr:uid="{00000000-0005-0000-0000-000034900000}"/>
    <cellStyle name="Normal 54 2 2 3 2 4 6 3" xfId="10225" xr:uid="{00000000-0005-0000-0000-000035900000}"/>
    <cellStyle name="Normal 54 2 2 3 2 4 6 3 2" xfId="33794" xr:uid="{00000000-0005-0000-0000-000036900000}"/>
    <cellStyle name="Normal 54 2 2 3 2 4 6 4" xfId="22001" xr:uid="{00000000-0005-0000-0000-000037900000}"/>
    <cellStyle name="Normal 54 2 2 3 2 4 6 5" xfId="27906" xr:uid="{00000000-0005-0000-0000-000038900000}"/>
    <cellStyle name="Normal 54 2 2 3 2 4 7" xfId="5073" xr:uid="{00000000-0005-0000-0000-000039900000}"/>
    <cellStyle name="Normal 54 2 2 3 2 4 7 2" xfId="16849" xr:uid="{00000000-0005-0000-0000-00003A900000}"/>
    <cellStyle name="Normal 54 2 2 3 2 4 7 2 2" xfId="40418" xr:uid="{00000000-0005-0000-0000-00003B900000}"/>
    <cellStyle name="Normal 54 2 2 3 2 4 7 3" xfId="10961" xr:uid="{00000000-0005-0000-0000-00003C900000}"/>
    <cellStyle name="Normal 54 2 2 3 2 4 7 3 2" xfId="34530" xr:uid="{00000000-0005-0000-0000-00003D900000}"/>
    <cellStyle name="Normal 54 2 2 3 2 4 7 4" xfId="22737" xr:uid="{00000000-0005-0000-0000-00003E900000}"/>
    <cellStyle name="Normal 54 2 2 3 2 4 7 5" xfId="28642" xr:uid="{00000000-0005-0000-0000-00003F900000}"/>
    <cellStyle name="Normal 54 2 2 3 2 4 8" xfId="5809" xr:uid="{00000000-0005-0000-0000-000040900000}"/>
    <cellStyle name="Normal 54 2 2 3 2 4 8 2" xfId="17585" xr:uid="{00000000-0005-0000-0000-000041900000}"/>
    <cellStyle name="Normal 54 2 2 3 2 4 8 2 2" xfId="41154" xr:uid="{00000000-0005-0000-0000-000042900000}"/>
    <cellStyle name="Normal 54 2 2 3 2 4 8 3" xfId="11697" xr:uid="{00000000-0005-0000-0000-000043900000}"/>
    <cellStyle name="Normal 54 2 2 3 2 4 8 3 2" xfId="35266" xr:uid="{00000000-0005-0000-0000-000044900000}"/>
    <cellStyle name="Normal 54 2 2 3 2 4 8 4" xfId="23473" xr:uid="{00000000-0005-0000-0000-000045900000}"/>
    <cellStyle name="Normal 54 2 2 3 2 4 8 5" xfId="29378" xr:uid="{00000000-0005-0000-0000-000046900000}"/>
    <cellStyle name="Normal 54 2 2 3 2 4 9" xfId="12433" xr:uid="{00000000-0005-0000-0000-000047900000}"/>
    <cellStyle name="Normal 54 2 2 3 2 4 9 2" xfId="36002" xr:uid="{00000000-0005-0000-0000-000048900000}"/>
    <cellStyle name="Normal 54 2 2 3 2 5" xfId="1093" xr:uid="{00000000-0005-0000-0000-000049900000}"/>
    <cellStyle name="Normal 54 2 2 3 2 5 2" xfId="12872" xr:uid="{00000000-0005-0000-0000-00004A900000}"/>
    <cellStyle name="Normal 54 2 2 3 2 5 2 2" xfId="36441" xr:uid="{00000000-0005-0000-0000-00004B900000}"/>
    <cellStyle name="Normal 54 2 2 3 2 5 3" xfId="6984" xr:uid="{00000000-0005-0000-0000-00004C900000}"/>
    <cellStyle name="Normal 54 2 2 3 2 5 3 2" xfId="30553" xr:uid="{00000000-0005-0000-0000-00004D900000}"/>
    <cellStyle name="Normal 54 2 2 3 2 5 4" xfId="18760" xr:uid="{00000000-0005-0000-0000-00004E900000}"/>
    <cellStyle name="Normal 54 2 2 3 2 5 5" xfId="24665" xr:uid="{00000000-0005-0000-0000-00004F900000}"/>
    <cellStyle name="Normal 54 2 2 3 2 6" xfId="1832" xr:uid="{00000000-0005-0000-0000-000050900000}"/>
    <cellStyle name="Normal 54 2 2 3 2 6 2" xfId="13608" xr:uid="{00000000-0005-0000-0000-000051900000}"/>
    <cellStyle name="Normal 54 2 2 3 2 6 2 2" xfId="37177" xr:uid="{00000000-0005-0000-0000-000052900000}"/>
    <cellStyle name="Normal 54 2 2 3 2 6 3" xfId="7720" xr:uid="{00000000-0005-0000-0000-000053900000}"/>
    <cellStyle name="Normal 54 2 2 3 2 6 3 2" xfId="31289" xr:uid="{00000000-0005-0000-0000-000054900000}"/>
    <cellStyle name="Normal 54 2 2 3 2 6 4" xfId="19496" xr:uid="{00000000-0005-0000-0000-000055900000}"/>
    <cellStyle name="Normal 54 2 2 3 2 6 5" xfId="25401" xr:uid="{00000000-0005-0000-0000-000056900000}"/>
    <cellStyle name="Normal 54 2 2 3 2 7" xfId="2568" xr:uid="{00000000-0005-0000-0000-000057900000}"/>
    <cellStyle name="Normal 54 2 2 3 2 7 2" xfId="14344" xr:uid="{00000000-0005-0000-0000-000058900000}"/>
    <cellStyle name="Normal 54 2 2 3 2 7 2 2" xfId="37913" xr:uid="{00000000-0005-0000-0000-000059900000}"/>
    <cellStyle name="Normal 54 2 2 3 2 7 3" xfId="8456" xr:uid="{00000000-0005-0000-0000-00005A900000}"/>
    <cellStyle name="Normal 54 2 2 3 2 7 3 2" xfId="32025" xr:uid="{00000000-0005-0000-0000-00005B900000}"/>
    <cellStyle name="Normal 54 2 2 3 2 7 4" xfId="20232" xr:uid="{00000000-0005-0000-0000-00005C900000}"/>
    <cellStyle name="Normal 54 2 2 3 2 7 5" xfId="26137" xr:uid="{00000000-0005-0000-0000-00005D900000}"/>
    <cellStyle name="Normal 54 2 2 3 2 8" xfId="3304" xr:uid="{00000000-0005-0000-0000-00005E900000}"/>
    <cellStyle name="Normal 54 2 2 3 2 8 2" xfId="15080" xr:uid="{00000000-0005-0000-0000-00005F900000}"/>
    <cellStyle name="Normal 54 2 2 3 2 8 2 2" xfId="38649" xr:uid="{00000000-0005-0000-0000-000060900000}"/>
    <cellStyle name="Normal 54 2 2 3 2 8 3" xfId="9192" xr:uid="{00000000-0005-0000-0000-000061900000}"/>
    <cellStyle name="Normal 54 2 2 3 2 8 3 2" xfId="32761" xr:uid="{00000000-0005-0000-0000-000062900000}"/>
    <cellStyle name="Normal 54 2 2 3 2 8 4" xfId="20968" xr:uid="{00000000-0005-0000-0000-000063900000}"/>
    <cellStyle name="Normal 54 2 2 3 2 8 5" xfId="26873" xr:uid="{00000000-0005-0000-0000-000064900000}"/>
    <cellStyle name="Normal 54 2 2 3 2 9" xfId="4040" xr:uid="{00000000-0005-0000-0000-000065900000}"/>
    <cellStyle name="Normal 54 2 2 3 2 9 2" xfId="15816" xr:uid="{00000000-0005-0000-0000-000066900000}"/>
    <cellStyle name="Normal 54 2 2 3 2 9 2 2" xfId="39385" xr:uid="{00000000-0005-0000-0000-000067900000}"/>
    <cellStyle name="Normal 54 2 2 3 2 9 3" xfId="9928" xr:uid="{00000000-0005-0000-0000-000068900000}"/>
    <cellStyle name="Normal 54 2 2 3 2 9 3 2" xfId="33497" xr:uid="{00000000-0005-0000-0000-000069900000}"/>
    <cellStyle name="Normal 54 2 2 3 2 9 4" xfId="21704" xr:uid="{00000000-0005-0000-0000-00006A900000}"/>
    <cellStyle name="Normal 54 2 2 3 2 9 5" xfId="27609" xr:uid="{00000000-0005-0000-0000-00006B900000}"/>
    <cellStyle name="Normal 54 2 2 3 3" xfId="272" xr:uid="{00000000-0005-0000-0000-00006C900000}"/>
    <cellStyle name="Normal 54 2 2 3 3 10" xfId="4728" xr:uid="{00000000-0005-0000-0000-00006D900000}"/>
    <cellStyle name="Normal 54 2 2 3 3 10 2" xfId="16504" xr:uid="{00000000-0005-0000-0000-00006E900000}"/>
    <cellStyle name="Normal 54 2 2 3 3 10 2 2" xfId="40073" xr:uid="{00000000-0005-0000-0000-00006F900000}"/>
    <cellStyle name="Normal 54 2 2 3 3 10 3" xfId="10616" xr:uid="{00000000-0005-0000-0000-000070900000}"/>
    <cellStyle name="Normal 54 2 2 3 3 10 3 2" xfId="34185" xr:uid="{00000000-0005-0000-0000-000071900000}"/>
    <cellStyle name="Normal 54 2 2 3 3 10 4" xfId="22392" xr:uid="{00000000-0005-0000-0000-000072900000}"/>
    <cellStyle name="Normal 54 2 2 3 3 10 5" xfId="28297" xr:uid="{00000000-0005-0000-0000-000073900000}"/>
    <cellStyle name="Normal 54 2 2 3 3 11" xfId="5464" xr:uid="{00000000-0005-0000-0000-000074900000}"/>
    <cellStyle name="Normal 54 2 2 3 3 11 2" xfId="17240" xr:uid="{00000000-0005-0000-0000-000075900000}"/>
    <cellStyle name="Normal 54 2 2 3 3 11 2 2" xfId="40809" xr:uid="{00000000-0005-0000-0000-000076900000}"/>
    <cellStyle name="Normal 54 2 2 3 3 11 3" xfId="11352" xr:uid="{00000000-0005-0000-0000-000077900000}"/>
    <cellStyle name="Normal 54 2 2 3 3 11 3 2" xfId="34921" xr:uid="{00000000-0005-0000-0000-000078900000}"/>
    <cellStyle name="Normal 54 2 2 3 3 11 4" xfId="23128" xr:uid="{00000000-0005-0000-0000-000079900000}"/>
    <cellStyle name="Normal 54 2 2 3 3 11 5" xfId="29033" xr:uid="{00000000-0005-0000-0000-00007A900000}"/>
    <cellStyle name="Normal 54 2 2 3 3 12" xfId="12088" xr:uid="{00000000-0005-0000-0000-00007B900000}"/>
    <cellStyle name="Normal 54 2 2 3 3 12 2" xfId="35657" xr:uid="{00000000-0005-0000-0000-00007C900000}"/>
    <cellStyle name="Normal 54 2 2 3 3 13" xfId="6200" xr:uid="{00000000-0005-0000-0000-00007D900000}"/>
    <cellStyle name="Normal 54 2 2 3 3 13 2" xfId="29769" xr:uid="{00000000-0005-0000-0000-00007E900000}"/>
    <cellStyle name="Normal 54 2 2 3 3 14" xfId="17976" xr:uid="{00000000-0005-0000-0000-00007F900000}"/>
    <cellStyle name="Normal 54 2 2 3 3 15" xfId="23881" xr:uid="{00000000-0005-0000-0000-000080900000}"/>
    <cellStyle name="Normal 54 2 2 3 3 16" xfId="41545" xr:uid="{00000000-0005-0000-0000-000081900000}"/>
    <cellStyle name="Normal 54 2 2 3 3 2" xfId="481" xr:uid="{00000000-0005-0000-0000-000082900000}"/>
    <cellStyle name="Normal 54 2 2 3 3 2 10" xfId="12285" xr:uid="{00000000-0005-0000-0000-000083900000}"/>
    <cellStyle name="Normal 54 2 2 3 3 2 10 2" xfId="35854" xr:uid="{00000000-0005-0000-0000-000084900000}"/>
    <cellStyle name="Normal 54 2 2 3 3 2 11" xfId="6397" xr:uid="{00000000-0005-0000-0000-000085900000}"/>
    <cellStyle name="Normal 54 2 2 3 3 2 11 2" xfId="29966" xr:uid="{00000000-0005-0000-0000-000086900000}"/>
    <cellStyle name="Normal 54 2 2 3 3 2 12" xfId="18173" xr:uid="{00000000-0005-0000-0000-000087900000}"/>
    <cellStyle name="Normal 54 2 2 3 3 2 13" xfId="24078" xr:uid="{00000000-0005-0000-0000-000088900000}"/>
    <cellStyle name="Normal 54 2 2 3 3 2 14" xfId="41742" xr:uid="{00000000-0005-0000-0000-000089900000}"/>
    <cellStyle name="Normal 54 2 2 3 3 2 2" xfId="926" xr:uid="{00000000-0005-0000-0000-00008A900000}"/>
    <cellStyle name="Normal 54 2 2 3 3 2 2 10" xfId="6839" xr:uid="{00000000-0005-0000-0000-00008B900000}"/>
    <cellStyle name="Normal 54 2 2 3 3 2 2 10 2" xfId="30408" xr:uid="{00000000-0005-0000-0000-00008C900000}"/>
    <cellStyle name="Normal 54 2 2 3 3 2 2 11" xfId="18615" xr:uid="{00000000-0005-0000-0000-00008D900000}"/>
    <cellStyle name="Normal 54 2 2 3 3 2 2 12" xfId="24520" xr:uid="{00000000-0005-0000-0000-00008E900000}"/>
    <cellStyle name="Normal 54 2 2 3 3 2 2 13" xfId="42184" xr:uid="{00000000-0005-0000-0000-00008F900000}"/>
    <cellStyle name="Normal 54 2 2 3 3 2 2 2" xfId="1686" xr:uid="{00000000-0005-0000-0000-000090900000}"/>
    <cellStyle name="Normal 54 2 2 3 3 2 2 2 2" xfId="13463" xr:uid="{00000000-0005-0000-0000-000091900000}"/>
    <cellStyle name="Normal 54 2 2 3 3 2 2 2 2 2" xfId="37032" xr:uid="{00000000-0005-0000-0000-000092900000}"/>
    <cellStyle name="Normal 54 2 2 3 3 2 2 2 3" xfId="7575" xr:uid="{00000000-0005-0000-0000-000093900000}"/>
    <cellStyle name="Normal 54 2 2 3 3 2 2 2 3 2" xfId="31144" xr:uid="{00000000-0005-0000-0000-000094900000}"/>
    <cellStyle name="Normal 54 2 2 3 3 2 2 2 4" xfId="19351" xr:uid="{00000000-0005-0000-0000-000095900000}"/>
    <cellStyle name="Normal 54 2 2 3 3 2 2 2 5" xfId="25256" xr:uid="{00000000-0005-0000-0000-000096900000}"/>
    <cellStyle name="Normal 54 2 2 3 3 2 2 3" xfId="2423" xr:uid="{00000000-0005-0000-0000-000097900000}"/>
    <cellStyle name="Normal 54 2 2 3 3 2 2 3 2" xfId="14199" xr:uid="{00000000-0005-0000-0000-000098900000}"/>
    <cellStyle name="Normal 54 2 2 3 3 2 2 3 2 2" xfId="37768" xr:uid="{00000000-0005-0000-0000-000099900000}"/>
    <cellStyle name="Normal 54 2 2 3 3 2 2 3 3" xfId="8311" xr:uid="{00000000-0005-0000-0000-00009A900000}"/>
    <cellStyle name="Normal 54 2 2 3 3 2 2 3 3 2" xfId="31880" xr:uid="{00000000-0005-0000-0000-00009B900000}"/>
    <cellStyle name="Normal 54 2 2 3 3 2 2 3 4" xfId="20087" xr:uid="{00000000-0005-0000-0000-00009C900000}"/>
    <cellStyle name="Normal 54 2 2 3 3 2 2 3 5" xfId="25992" xr:uid="{00000000-0005-0000-0000-00009D900000}"/>
    <cellStyle name="Normal 54 2 2 3 3 2 2 4" xfId="3159" xr:uid="{00000000-0005-0000-0000-00009E900000}"/>
    <cellStyle name="Normal 54 2 2 3 3 2 2 4 2" xfId="14935" xr:uid="{00000000-0005-0000-0000-00009F900000}"/>
    <cellStyle name="Normal 54 2 2 3 3 2 2 4 2 2" xfId="38504" xr:uid="{00000000-0005-0000-0000-0000A0900000}"/>
    <cellStyle name="Normal 54 2 2 3 3 2 2 4 3" xfId="9047" xr:uid="{00000000-0005-0000-0000-0000A1900000}"/>
    <cellStyle name="Normal 54 2 2 3 3 2 2 4 3 2" xfId="32616" xr:uid="{00000000-0005-0000-0000-0000A2900000}"/>
    <cellStyle name="Normal 54 2 2 3 3 2 2 4 4" xfId="20823" xr:uid="{00000000-0005-0000-0000-0000A3900000}"/>
    <cellStyle name="Normal 54 2 2 3 3 2 2 4 5" xfId="26728" xr:uid="{00000000-0005-0000-0000-0000A4900000}"/>
    <cellStyle name="Normal 54 2 2 3 3 2 2 5" xfId="3895" xr:uid="{00000000-0005-0000-0000-0000A5900000}"/>
    <cellStyle name="Normal 54 2 2 3 3 2 2 5 2" xfId="15671" xr:uid="{00000000-0005-0000-0000-0000A6900000}"/>
    <cellStyle name="Normal 54 2 2 3 3 2 2 5 2 2" xfId="39240" xr:uid="{00000000-0005-0000-0000-0000A7900000}"/>
    <cellStyle name="Normal 54 2 2 3 3 2 2 5 3" xfId="9783" xr:uid="{00000000-0005-0000-0000-0000A8900000}"/>
    <cellStyle name="Normal 54 2 2 3 3 2 2 5 3 2" xfId="33352" xr:uid="{00000000-0005-0000-0000-0000A9900000}"/>
    <cellStyle name="Normal 54 2 2 3 3 2 2 5 4" xfId="21559" xr:uid="{00000000-0005-0000-0000-0000AA900000}"/>
    <cellStyle name="Normal 54 2 2 3 3 2 2 5 5" xfId="27464" xr:uid="{00000000-0005-0000-0000-0000AB900000}"/>
    <cellStyle name="Normal 54 2 2 3 3 2 2 6" xfId="4631" xr:uid="{00000000-0005-0000-0000-0000AC900000}"/>
    <cellStyle name="Normal 54 2 2 3 3 2 2 6 2" xfId="16407" xr:uid="{00000000-0005-0000-0000-0000AD900000}"/>
    <cellStyle name="Normal 54 2 2 3 3 2 2 6 2 2" xfId="39976" xr:uid="{00000000-0005-0000-0000-0000AE900000}"/>
    <cellStyle name="Normal 54 2 2 3 3 2 2 6 3" xfId="10519" xr:uid="{00000000-0005-0000-0000-0000AF900000}"/>
    <cellStyle name="Normal 54 2 2 3 3 2 2 6 3 2" xfId="34088" xr:uid="{00000000-0005-0000-0000-0000B0900000}"/>
    <cellStyle name="Normal 54 2 2 3 3 2 2 6 4" xfId="22295" xr:uid="{00000000-0005-0000-0000-0000B1900000}"/>
    <cellStyle name="Normal 54 2 2 3 3 2 2 6 5" xfId="28200" xr:uid="{00000000-0005-0000-0000-0000B2900000}"/>
    <cellStyle name="Normal 54 2 2 3 3 2 2 7" xfId="5367" xr:uid="{00000000-0005-0000-0000-0000B3900000}"/>
    <cellStyle name="Normal 54 2 2 3 3 2 2 7 2" xfId="17143" xr:uid="{00000000-0005-0000-0000-0000B4900000}"/>
    <cellStyle name="Normal 54 2 2 3 3 2 2 7 2 2" xfId="40712" xr:uid="{00000000-0005-0000-0000-0000B5900000}"/>
    <cellStyle name="Normal 54 2 2 3 3 2 2 7 3" xfId="11255" xr:uid="{00000000-0005-0000-0000-0000B6900000}"/>
    <cellStyle name="Normal 54 2 2 3 3 2 2 7 3 2" xfId="34824" xr:uid="{00000000-0005-0000-0000-0000B7900000}"/>
    <cellStyle name="Normal 54 2 2 3 3 2 2 7 4" xfId="23031" xr:uid="{00000000-0005-0000-0000-0000B8900000}"/>
    <cellStyle name="Normal 54 2 2 3 3 2 2 7 5" xfId="28936" xr:uid="{00000000-0005-0000-0000-0000B9900000}"/>
    <cellStyle name="Normal 54 2 2 3 3 2 2 8" xfId="6103" xr:uid="{00000000-0005-0000-0000-0000BA900000}"/>
    <cellStyle name="Normal 54 2 2 3 3 2 2 8 2" xfId="17879" xr:uid="{00000000-0005-0000-0000-0000BB900000}"/>
    <cellStyle name="Normal 54 2 2 3 3 2 2 8 2 2" xfId="41448" xr:uid="{00000000-0005-0000-0000-0000BC900000}"/>
    <cellStyle name="Normal 54 2 2 3 3 2 2 8 3" xfId="11991" xr:uid="{00000000-0005-0000-0000-0000BD900000}"/>
    <cellStyle name="Normal 54 2 2 3 3 2 2 8 3 2" xfId="35560" xr:uid="{00000000-0005-0000-0000-0000BE900000}"/>
    <cellStyle name="Normal 54 2 2 3 3 2 2 8 4" xfId="23767" xr:uid="{00000000-0005-0000-0000-0000BF900000}"/>
    <cellStyle name="Normal 54 2 2 3 3 2 2 8 5" xfId="29672" xr:uid="{00000000-0005-0000-0000-0000C0900000}"/>
    <cellStyle name="Normal 54 2 2 3 3 2 2 9" xfId="12727" xr:uid="{00000000-0005-0000-0000-0000C1900000}"/>
    <cellStyle name="Normal 54 2 2 3 3 2 2 9 2" xfId="36296" xr:uid="{00000000-0005-0000-0000-0000C2900000}"/>
    <cellStyle name="Normal 54 2 2 3 3 2 3" xfId="1243" xr:uid="{00000000-0005-0000-0000-0000C3900000}"/>
    <cellStyle name="Normal 54 2 2 3 3 2 3 2" xfId="13021" xr:uid="{00000000-0005-0000-0000-0000C4900000}"/>
    <cellStyle name="Normal 54 2 2 3 3 2 3 2 2" xfId="36590" xr:uid="{00000000-0005-0000-0000-0000C5900000}"/>
    <cellStyle name="Normal 54 2 2 3 3 2 3 3" xfId="7133" xr:uid="{00000000-0005-0000-0000-0000C6900000}"/>
    <cellStyle name="Normal 54 2 2 3 3 2 3 3 2" xfId="30702" xr:uid="{00000000-0005-0000-0000-0000C7900000}"/>
    <cellStyle name="Normal 54 2 2 3 3 2 3 4" xfId="18909" xr:uid="{00000000-0005-0000-0000-0000C8900000}"/>
    <cellStyle name="Normal 54 2 2 3 3 2 3 5" xfId="24814" xr:uid="{00000000-0005-0000-0000-0000C9900000}"/>
    <cellStyle name="Normal 54 2 2 3 3 2 4" xfId="1981" xr:uid="{00000000-0005-0000-0000-0000CA900000}"/>
    <cellStyle name="Normal 54 2 2 3 3 2 4 2" xfId="13757" xr:uid="{00000000-0005-0000-0000-0000CB900000}"/>
    <cellStyle name="Normal 54 2 2 3 3 2 4 2 2" xfId="37326" xr:uid="{00000000-0005-0000-0000-0000CC900000}"/>
    <cellStyle name="Normal 54 2 2 3 3 2 4 3" xfId="7869" xr:uid="{00000000-0005-0000-0000-0000CD900000}"/>
    <cellStyle name="Normal 54 2 2 3 3 2 4 3 2" xfId="31438" xr:uid="{00000000-0005-0000-0000-0000CE900000}"/>
    <cellStyle name="Normal 54 2 2 3 3 2 4 4" xfId="19645" xr:uid="{00000000-0005-0000-0000-0000CF900000}"/>
    <cellStyle name="Normal 54 2 2 3 3 2 4 5" xfId="25550" xr:uid="{00000000-0005-0000-0000-0000D0900000}"/>
    <cellStyle name="Normal 54 2 2 3 3 2 5" xfId="2717" xr:uid="{00000000-0005-0000-0000-0000D1900000}"/>
    <cellStyle name="Normal 54 2 2 3 3 2 5 2" xfId="14493" xr:uid="{00000000-0005-0000-0000-0000D2900000}"/>
    <cellStyle name="Normal 54 2 2 3 3 2 5 2 2" xfId="38062" xr:uid="{00000000-0005-0000-0000-0000D3900000}"/>
    <cellStyle name="Normal 54 2 2 3 3 2 5 3" xfId="8605" xr:uid="{00000000-0005-0000-0000-0000D4900000}"/>
    <cellStyle name="Normal 54 2 2 3 3 2 5 3 2" xfId="32174" xr:uid="{00000000-0005-0000-0000-0000D5900000}"/>
    <cellStyle name="Normal 54 2 2 3 3 2 5 4" xfId="20381" xr:uid="{00000000-0005-0000-0000-0000D6900000}"/>
    <cellStyle name="Normal 54 2 2 3 3 2 5 5" xfId="26286" xr:uid="{00000000-0005-0000-0000-0000D7900000}"/>
    <cellStyle name="Normal 54 2 2 3 3 2 6" xfId="3453" xr:uid="{00000000-0005-0000-0000-0000D8900000}"/>
    <cellStyle name="Normal 54 2 2 3 3 2 6 2" xfId="15229" xr:uid="{00000000-0005-0000-0000-0000D9900000}"/>
    <cellStyle name="Normal 54 2 2 3 3 2 6 2 2" xfId="38798" xr:uid="{00000000-0005-0000-0000-0000DA900000}"/>
    <cellStyle name="Normal 54 2 2 3 3 2 6 3" xfId="9341" xr:uid="{00000000-0005-0000-0000-0000DB900000}"/>
    <cellStyle name="Normal 54 2 2 3 3 2 6 3 2" xfId="32910" xr:uid="{00000000-0005-0000-0000-0000DC900000}"/>
    <cellStyle name="Normal 54 2 2 3 3 2 6 4" xfId="21117" xr:uid="{00000000-0005-0000-0000-0000DD900000}"/>
    <cellStyle name="Normal 54 2 2 3 3 2 6 5" xfId="27022" xr:uid="{00000000-0005-0000-0000-0000DE900000}"/>
    <cellStyle name="Normal 54 2 2 3 3 2 7" xfId="4189" xr:uid="{00000000-0005-0000-0000-0000DF900000}"/>
    <cellStyle name="Normal 54 2 2 3 3 2 7 2" xfId="15965" xr:uid="{00000000-0005-0000-0000-0000E0900000}"/>
    <cellStyle name="Normal 54 2 2 3 3 2 7 2 2" xfId="39534" xr:uid="{00000000-0005-0000-0000-0000E1900000}"/>
    <cellStyle name="Normal 54 2 2 3 3 2 7 3" xfId="10077" xr:uid="{00000000-0005-0000-0000-0000E2900000}"/>
    <cellStyle name="Normal 54 2 2 3 3 2 7 3 2" xfId="33646" xr:uid="{00000000-0005-0000-0000-0000E3900000}"/>
    <cellStyle name="Normal 54 2 2 3 3 2 7 4" xfId="21853" xr:uid="{00000000-0005-0000-0000-0000E4900000}"/>
    <cellStyle name="Normal 54 2 2 3 3 2 7 5" xfId="27758" xr:uid="{00000000-0005-0000-0000-0000E5900000}"/>
    <cellStyle name="Normal 54 2 2 3 3 2 8" xfId="4925" xr:uid="{00000000-0005-0000-0000-0000E6900000}"/>
    <cellStyle name="Normal 54 2 2 3 3 2 8 2" xfId="16701" xr:uid="{00000000-0005-0000-0000-0000E7900000}"/>
    <cellStyle name="Normal 54 2 2 3 3 2 8 2 2" xfId="40270" xr:uid="{00000000-0005-0000-0000-0000E8900000}"/>
    <cellStyle name="Normal 54 2 2 3 3 2 8 3" xfId="10813" xr:uid="{00000000-0005-0000-0000-0000E9900000}"/>
    <cellStyle name="Normal 54 2 2 3 3 2 8 3 2" xfId="34382" xr:uid="{00000000-0005-0000-0000-0000EA900000}"/>
    <cellStyle name="Normal 54 2 2 3 3 2 8 4" xfId="22589" xr:uid="{00000000-0005-0000-0000-0000EB900000}"/>
    <cellStyle name="Normal 54 2 2 3 3 2 8 5" xfId="28494" xr:uid="{00000000-0005-0000-0000-0000EC900000}"/>
    <cellStyle name="Normal 54 2 2 3 3 2 9" xfId="5661" xr:uid="{00000000-0005-0000-0000-0000ED900000}"/>
    <cellStyle name="Normal 54 2 2 3 3 2 9 2" xfId="17437" xr:uid="{00000000-0005-0000-0000-0000EE900000}"/>
    <cellStyle name="Normal 54 2 2 3 3 2 9 2 2" xfId="41006" xr:uid="{00000000-0005-0000-0000-0000EF900000}"/>
    <cellStyle name="Normal 54 2 2 3 3 2 9 3" xfId="11549" xr:uid="{00000000-0005-0000-0000-0000F0900000}"/>
    <cellStyle name="Normal 54 2 2 3 3 2 9 3 2" xfId="35118" xr:uid="{00000000-0005-0000-0000-0000F1900000}"/>
    <cellStyle name="Normal 54 2 2 3 3 2 9 4" xfId="23325" xr:uid="{00000000-0005-0000-0000-0000F2900000}"/>
    <cellStyle name="Normal 54 2 2 3 3 2 9 5" xfId="29230" xr:uid="{00000000-0005-0000-0000-0000F3900000}"/>
    <cellStyle name="Normal 54 2 2 3 3 3" xfId="728" xr:uid="{00000000-0005-0000-0000-0000F4900000}"/>
    <cellStyle name="Normal 54 2 2 3 3 3 10" xfId="6642" xr:uid="{00000000-0005-0000-0000-0000F5900000}"/>
    <cellStyle name="Normal 54 2 2 3 3 3 10 2" xfId="30211" xr:uid="{00000000-0005-0000-0000-0000F6900000}"/>
    <cellStyle name="Normal 54 2 2 3 3 3 11" xfId="18418" xr:uid="{00000000-0005-0000-0000-0000F7900000}"/>
    <cellStyle name="Normal 54 2 2 3 3 3 12" xfId="24323" xr:uid="{00000000-0005-0000-0000-0000F8900000}"/>
    <cellStyle name="Normal 54 2 2 3 3 3 13" xfId="41987" xr:uid="{00000000-0005-0000-0000-0000F9900000}"/>
    <cellStyle name="Normal 54 2 2 3 3 3 2" xfId="1489" xr:uid="{00000000-0005-0000-0000-0000FA900000}"/>
    <cellStyle name="Normal 54 2 2 3 3 3 2 2" xfId="13266" xr:uid="{00000000-0005-0000-0000-0000FB900000}"/>
    <cellStyle name="Normal 54 2 2 3 3 3 2 2 2" xfId="36835" xr:uid="{00000000-0005-0000-0000-0000FC900000}"/>
    <cellStyle name="Normal 54 2 2 3 3 3 2 3" xfId="7378" xr:uid="{00000000-0005-0000-0000-0000FD900000}"/>
    <cellStyle name="Normal 54 2 2 3 3 3 2 3 2" xfId="30947" xr:uid="{00000000-0005-0000-0000-0000FE900000}"/>
    <cellStyle name="Normal 54 2 2 3 3 3 2 4" xfId="19154" xr:uid="{00000000-0005-0000-0000-0000FF900000}"/>
    <cellStyle name="Normal 54 2 2 3 3 3 2 5" xfId="25059" xr:uid="{00000000-0005-0000-0000-000000910000}"/>
    <cellStyle name="Normal 54 2 2 3 3 3 3" xfId="2226" xr:uid="{00000000-0005-0000-0000-000001910000}"/>
    <cellStyle name="Normal 54 2 2 3 3 3 3 2" xfId="14002" xr:uid="{00000000-0005-0000-0000-000002910000}"/>
    <cellStyle name="Normal 54 2 2 3 3 3 3 2 2" xfId="37571" xr:uid="{00000000-0005-0000-0000-000003910000}"/>
    <cellStyle name="Normal 54 2 2 3 3 3 3 3" xfId="8114" xr:uid="{00000000-0005-0000-0000-000004910000}"/>
    <cellStyle name="Normal 54 2 2 3 3 3 3 3 2" xfId="31683" xr:uid="{00000000-0005-0000-0000-000005910000}"/>
    <cellStyle name="Normal 54 2 2 3 3 3 3 4" xfId="19890" xr:uid="{00000000-0005-0000-0000-000006910000}"/>
    <cellStyle name="Normal 54 2 2 3 3 3 3 5" xfId="25795" xr:uid="{00000000-0005-0000-0000-000007910000}"/>
    <cellStyle name="Normal 54 2 2 3 3 3 4" xfId="2962" xr:uid="{00000000-0005-0000-0000-000008910000}"/>
    <cellStyle name="Normal 54 2 2 3 3 3 4 2" xfId="14738" xr:uid="{00000000-0005-0000-0000-000009910000}"/>
    <cellStyle name="Normal 54 2 2 3 3 3 4 2 2" xfId="38307" xr:uid="{00000000-0005-0000-0000-00000A910000}"/>
    <cellStyle name="Normal 54 2 2 3 3 3 4 3" xfId="8850" xr:uid="{00000000-0005-0000-0000-00000B910000}"/>
    <cellStyle name="Normal 54 2 2 3 3 3 4 3 2" xfId="32419" xr:uid="{00000000-0005-0000-0000-00000C910000}"/>
    <cellStyle name="Normal 54 2 2 3 3 3 4 4" xfId="20626" xr:uid="{00000000-0005-0000-0000-00000D910000}"/>
    <cellStyle name="Normal 54 2 2 3 3 3 4 5" xfId="26531" xr:uid="{00000000-0005-0000-0000-00000E910000}"/>
    <cellStyle name="Normal 54 2 2 3 3 3 5" xfId="3698" xr:uid="{00000000-0005-0000-0000-00000F910000}"/>
    <cellStyle name="Normal 54 2 2 3 3 3 5 2" xfId="15474" xr:uid="{00000000-0005-0000-0000-000010910000}"/>
    <cellStyle name="Normal 54 2 2 3 3 3 5 2 2" xfId="39043" xr:uid="{00000000-0005-0000-0000-000011910000}"/>
    <cellStyle name="Normal 54 2 2 3 3 3 5 3" xfId="9586" xr:uid="{00000000-0005-0000-0000-000012910000}"/>
    <cellStyle name="Normal 54 2 2 3 3 3 5 3 2" xfId="33155" xr:uid="{00000000-0005-0000-0000-000013910000}"/>
    <cellStyle name="Normal 54 2 2 3 3 3 5 4" xfId="21362" xr:uid="{00000000-0005-0000-0000-000014910000}"/>
    <cellStyle name="Normal 54 2 2 3 3 3 5 5" xfId="27267" xr:uid="{00000000-0005-0000-0000-000015910000}"/>
    <cellStyle name="Normal 54 2 2 3 3 3 6" xfId="4434" xr:uid="{00000000-0005-0000-0000-000016910000}"/>
    <cellStyle name="Normal 54 2 2 3 3 3 6 2" xfId="16210" xr:uid="{00000000-0005-0000-0000-000017910000}"/>
    <cellStyle name="Normal 54 2 2 3 3 3 6 2 2" xfId="39779" xr:uid="{00000000-0005-0000-0000-000018910000}"/>
    <cellStyle name="Normal 54 2 2 3 3 3 6 3" xfId="10322" xr:uid="{00000000-0005-0000-0000-000019910000}"/>
    <cellStyle name="Normal 54 2 2 3 3 3 6 3 2" xfId="33891" xr:uid="{00000000-0005-0000-0000-00001A910000}"/>
    <cellStyle name="Normal 54 2 2 3 3 3 6 4" xfId="22098" xr:uid="{00000000-0005-0000-0000-00001B910000}"/>
    <cellStyle name="Normal 54 2 2 3 3 3 6 5" xfId="28003" xr:uid="{00000000-0005-0000-0000-00001C910000}"/>
    <cellStyle name="Normal 54 2 2 3 3 3 7" xfId="5170" xr:uid="{00000000-0005-0000-0000-00001D910000}"/>
    <cellStyle name="Normal 54 2 2 3 3 3 7 2" xfId="16946" xr:uid="{00000000-0005-0000-0000-00001E910000}"/>
    <cellStyle name="Normal 54 2 2 3 3 3 7 2 2" xfId="40515" xr:uid="{00000000-0005-0000-0000-00001F910000}"/>
    <cellStyle name="Normal 54 2 2 3 3 3 7 3" xfId="11058" xr:uid="{00000000-0005-0000-0000-000020910000}"/>
    <cellStyle name="Normal 54 2 2 3 3 3 7 3 2" xfId="34627" xr:uid="{00000000-0005-0000-0000-000021910000}"/>
    <cellStyle name="Normal 54 2 2 3 3 3 7 4" xfId="22834" xr:uid="{00000000-0005-0000-0000-000022910000}"/>
    <cellStyle name="Normal 54 2 2 3 3 3 7 5" xfId="28739" xr:uid="{00000000-0005-0000-0000-000023910000}"/>
    <cellStyle name="Normal 54 2 2 3 3 3 8" xfId="5906" xr:uid="{00000000-0005-0000-0000-000024910000}"/>
    <cellStyle name="Normal 54 2 2 3 3 3 8 2" xfId="17682" xr:uid="{00000000-0005-0000-0000-000025910000}"/>
    <cellStyle name="Normal 54 2 2 3 3 3 8 2 2" xfId="41251" xr:uid="{00000000-0005-0000-0000-000026910000}"/>
    <cellStyle name="Normal 54 2 2 3 3 3 8 3" xfId="11794" xr:uid="{00000000-0005-0000-0000-000027910000}"/>
    <cellStyle name="Normal 54 2 2 3 3 3 8 3 2" xfId="35363" xr:uid="{00000000-0005-0000-0000-000028910000}"/>
    <cellStyle name="Normal 54 2 2 3 3 3 8 4" xfId="23570" xr:uid="{00000000-0005-0000-0000-000029910000}"/>
    <cellStyle name="Normal 54 2 2 3 3 3 8 5" xfId="29475" xr:uid="{00000000-0005-0000-0000-00002A910000}"/>
    <cellStyle name="Normal 54 2 2 3 3 3 9" xfId="12530" xr:uid="{00000000-0005-0000-0000-00002B910000}"/>
    <cellStyle name="Normal 54 2 2 3 3 3 9 2" xfId="36099" xr:uid="{00000000-0005-0000-0000-00002C910000}"/>
    <cellStyle name="Normal 54 2 2 3 3 4" xfId="632" xr:uid="{00000000-0005-0000-0000-00002D910000}"/>
    <cellStyle name="Normal 54 2 2 3 3 4 10" xfId="6546" xr:uid="{00000000-0005-0000-0000-00002E910000}"/>
    <cellStyle name="Normal 54 2 2 3 3 4 10 2" xfId="30115" xr:uid="{00000000-0005-0000-0000-00002F910000}"/>
    <cellStyle name="Normal 54 2 2 3 3 4 11" xfId="18322" xr:uid="{00000000-0005-0000-0000-000030910000}"/>
    <cellStyle name="Normal 54 2 2 3 3 4 12" xfId="24227" xr:uid="{00000000-0005-0000-0000-000031910000}"/>
    <cellStyle name="Normal 54 2 2 3 3 4 13" xfId="41891" xr:uid="{00000000-0005-0000-0000-000032910000}"/>
    <cellStyle name="Normal 54 2 2 3 3 4 2" xfId="1393" xr:uid="{00000000-0005-0000-0000-000033910000}"/>
    <cellStyle name="Normal 54 2 2 3 3 4 2 2" xfId="13170" xr:uid="{00000000-0005-0000-0000-000034910000}"/>
    <cellStyle name="Normal 54 2 2 3 3 4 2 2 2" xfId="36739" xr:uid="{00000000-0005-0000-0000-000035910000}"/>
    <cellStyle name="Normal 54 2 2 3 3 4 2 3" xfId="7282" xr:uid="{00000000-0005-0000-0000-000036910000}"/>
    <cellStyle name="Normal 54 2 2 3 3 4 2 3 2" xfId="30851" xr:uid="{00000000-0005-0000-0000-000037910000}"/>
    <cellStyle name="Normal 54 2 2 3 3 4 2 4" xfId="19058" xr:uid="{00000000-0005-0000-0000-000038910000}"/>
    <cellStyle name="Normal 54 2 2 3 3 4 2 5" xfId="24963" xr:uid="{00000000-0005-0000-0000-000039910000}"/>
    <cellStyle name="Normal 54 2 2 3 3 4 3" xfId="2130" xr:uid="{00000000-0005-0000-0000-00003A910000}"/>
    <cellStyle name="Normal 54 2 2 3 3 4 3 2" xfId="13906" xr:uid="{00000000-0005-0000-0000-00003B910000}"/>
    <cellStyle name="Normal 54 2 2 3 3 4 3 2 2" xfId="37475" xr:uid="{00000000-0005-0000-0000-00003C910000}"/>
    <cellStyle name="Normal 54 2 2 3 3 4 3 3" xfId="8018" xr:uid="{00000000-0005-0000-0000-00003D910000}"/>
    <cellStyle name="Normal 54 2 2 3 3 4 3 3 2" xfId="31587" xr:uid="{00000000-0005-0000-0000-00003E910000}"/>
    <cellStyle name="Normal 54 2 2 3 3 4 3 4" xfId="19794" xr:uid="{00000000-0005-0000-0000-00003F910000}"/>
    <cellStyle name="Normal 54 2 2 3 3 4 3 5" xfId="25699" xr:uid="{00000000-0005-0000-0000-000040910000}"/>
    <cellStyle name="Normal 54 2 2 3 3 4 4" xfId="2866" xr:uid="{00000000-0005-0000-0000-000041910000}"/>
    <cellStyle name="Normal 54 2 2 3 3 4 4 2" xfId="14642" xr:uid="{00000000-0005-0000-0000-000042910000}"/>
    <cellStyle name="Normal 54 2 2 3 3 4 4 2 2" xfId="38211" xr:uid="{00000000-0005-0000-0000-000043910000}"/>
    <cellStyle name="Normal 54 2 2 3 3 4 4 3" xfId="8754" xr:uid="{00000000-0005-0000-0000-000044910000}"/>
    <cellStyle name="Normal 54 2 2 3 3 4 4 3 2" xfId="32323" xr:uid="{00000000-0005-0000-0000-000045910000}"/>
    <cellStyle name="Normal 54 2 2 3 3 4 4 4" xfId="20530" xr:uid="{00000000-0005-0000-0000-000046910000}"/>
    <cellStyle name="Normal 54 2 2 3 3 4 4 5" xfId="26435" xr:uid="{00000000-0005-0000-0000-000047910000}"/>
    <cellStyle name="Normal 54 2 2 3 3 4 5" xfId="3602" xr:uid="{00000000-0005-0000-0000-000048910000}"/>
    <cellStyle name="Normal 54 2 2 3 3 4 5 2" xfId="15378" xr:uid="{00000000-0005-0000-0000-000049910000}"/>
    <cellStyle name="Normal 54 2 2 3 3 4 5 2 2" xfId="38947" xr:uid="{00000000-0005-0000-0000-00004A910000}"/>
    <cellStyle name="Normal 54 2 2 3 3 4 5 3" xfId="9490" xr:uid="{00000000-0005-0000-0000-00004B910000}"/>
    <cellStyle name="Normal 54 2 2 3 3 4 5 3 2" xfId="33059" xr:uid="{00000000-0005-0000-0000-00004C910000}"/>
    <cellStyle name="Normal 54 2 2 3 3 4 5 4" xfId="21266" xr:uid="{00000000-0005-0000-0000-00004D910000}"/>
    <cellStyle name="Normal 54 2 2 3 3 4 5 5" xfId="27171" xr:uid="{00000000-0005-0000-0000-00004E910000}"/>
    <cellStyle name="Normal 54 2 2 3 3 4 6" xfId="4338" xr:uid="{00000000-0005-0000-0000-00004F910000}"/>
    <cellStyle name="Normal 54 2 2 3 3 4 6 2" xfId="16114" xr:uid="{00000000-0005-0000-0000-000050910000}"/>
    <cellStyle name="Normal 54 2 2 3 3 4 6 2 2" xfId="39683" xr:uid="{00000000-0005-0000-0000-000051910000}"/>
    <cellStyle name="Normal 54 2 2 3 3 4 6 3" xfId="10226" xr:uid="{00000000-0005-0000-0000-000052910000}"/>
    <cellStyle name="Normal 54 2 2 3 3 4 6 3 2" xfId="33795" xr:uid="{00000000-0005-0000-0000-000053910000}"/>
    <cellStyle name="Normal 54 2 2 3 3 4 6 4" xfId="22002" xr:uid="{00000000-0005-0000-0000-000054910000}"/>
    <cellStyle name="Normal 54 2 2 3 3 4 6 5" xfId="27907" xr:uid="{00000000-0005-0000-0000-000055910000}"/>
    <cellStyle name="Normal 54 2 2 3 3 4 7" xfId="5074" xr:uid="{00000000-0005-0000-0000-000056910000}"/>
    <cellStyle name="Normal 54 2 2 3 3 4 7 2" xfId="16850" xr:uid="{00000000-0005-0000-0000-000057910000}"/>
    <cellStyle name="Normal 54 2 2 3 3 4 7 2 2" xfId="40419" xr:uid="{00000000-0005-0000-0000-000058910000}"/>
    <cellStyle name="Normal 54 2 2 3 3 4 7 3" xfId="10962" xr:uid="{00000000-0005-0000-0000-000059910000}"/>
    <cellStyle name="Normal 54 2 2 3 3 4 7 3 2" xfId="34531" xr:uid="{00000000-0005-0000-0000-00005A910000}"/>
    <cellStyle name="Normal 54 2 2 3 3 4 7 4" xfId="22738" xr:uid="{00000000-0005-0000-0000-00005B910000}"/>
    <cellStyle name="Normal 54 2 2 3 3 4 7 5" xfId="28643" xr:uid="{00000000-0005-0000-0000-00005C910000}"/>
    <cellStyle name="Normal 54 2 2 3 3 4 8" xfId="5810" xr:uid="{00000000-0005-0000-0000-00005D910000}"/>
    <cellStyle name="Normal 54 2 2 3 3 4 8 2" xfId="17586" xr:uid="{00000000-0005-0000-0000-00005E910000}"/>
    <cellStyle name="Normal 54 2 2 3 3 4 8 2 2" xfId="41155" xr:uid="{00000000-0005-0000-0000-00005F910000}"/>
    <cellStyle name="Normal 54 2 2 3 3 4 8 3" xfId="11698" xr:uid="{00000000-0005-0000-0000-000060910000}"/>
    <cellStyle name="Normal 54 2 2 3 3 4 8 3 2" xfId="35267" xr:uid="{00000000-0005-0000-0000-000061910000}"/>
    <cellStyle name="Normal 54 2 2 3 3 4 8 4" xfId="23474" xr:uid="{00000000-0005-0000-0000-000062910000}"/>
    <cellStyle name="Normal 54 2 2 3 3 4 8 5" xfId="29379" xr:uid="{00000000-0005-0000-0000-000063910000}"/>
    <cellStyle name="Normal 54 2 2 3 3 4 9" xfId="12434" xr:uid="{00000000-0005-0000-0000-000064910000}"/>
    <cellStyle name="Normal 54 2 2 3 3 4 9 2" xfId="36003" xr:uid="{00000000-0005-0000-0000-000065910000}"/>
    <cellStyle name="Normal 54 2 2 3 3 5" xfId="1045" xr:uid="{00000000-0005-0000-0000-000066910000}"/>
    <cellStyle name="Normal 54 2 2 3 3 5 2" xfId="12824" xr:uid="{00000000-0005-0000-0000-000067910000}"/>
    <cellStyle name="Normal 54 2 2 3 3 5 2 2" xfId="36393" xr:uid="{00000000-0005-0000-0000-000068910000}"/>
    <cellStyle name="Normal 54 2 2 3 3 5 3" xfId="6936" xr:uid="{00000000-0005-0000-0000-000069910000}"/>
    <cellStyle name="Normal 54 2 2 3 3 5 3 2" xfId="30505" xr:uid="{00000000-0005-0000-0000-00006A910000}"/>
    <cellStyle name="Normal 54 2 2 3 3 5 4" xfId="18712" xr:uid="{00000000-0005-0000-0000-00006B910000}"/>
    <cellStyle name="Normal 54 2 2 3 3 5 5" xfId="24617" xr:uid="{00000000-0005-0000-0000-00006C910000}"/>
    <cellStyle name="Normal 54 2 2 3 3 6" xfId="1784" xr:uid="{00000000-0005-0000-0000-00006D910000}"/>
    <cellStyle name="Normal 54 2 2 3 3 6 2" xfId="13560" xr:uid="{00000000-0005-0000-0000-00006E910000}"/>
    <cellStyle name="Normal 54 2 2 3 3 6 2 2" xfId="37129" xr:uid="{00000000-0005-0000-0000-00006F910000}"/>
    <cellStyle name="Normal 54 2 2 3 3 6 3" xfId="7672" xr:uid="{00000000-0005-0000-0000-000070910000}"/>
    <cellStyle name="Normal 54 2 2 3 3 6 3 2" xfId="31241" xr:uid="{00000000-0005-0000-0000-000071910000}"/>
    <cellStyle name="Normal 54 2 2 3 3 6 4" xfId="19448" xr:uid="{00000000-0005-0000-0000-000072910000}"/>
    <cellStyle name="Normal 54 2 2 3 3 6 5" xfId="25353" xr:uid="{00000000-0005-0000-0000-000073910000}"/>
    <cellStyle name="Normal 54 2 2 3 3 7" xfId="2520" xr:uid="{00000000-0005-0000-0000-000074910000}"/>
    <cellStyle name="Normal 54 2 2 3 3 7 2" xfId="14296" xr:uid="{00000000-0005-0000-0000-000075910000}"/>
    <cellStyle name="Normal 54 2 2 3 3 7 2 2" xfId="37865" xr:uid="{00000000-0005-0000-0000-000076910000}"/>
    <cellStyle name="Normal 54 2 2 3 3 7 3" xfId="8408" xr:uid="{00000000-0005-0000-0000-000077910000}"/>
    <cellStyle name="Normal 54 2 2 3 3 7 3 2" xfId="31977" xr:uid="{00000000-0005-0000-0000-000078910000}"/>
    <cellStyle name="Normal 54 2 2 3 3 7 4" xfId="20184" xr:uid="{00000000-0005-0000-0000-000079910000}"/>
    <cellStyle name="Normal 54 2 2 3 3 7 5" xfId="26089" xr:uid="{00000000-0005-0000-0000-00007A910000}"/>
    <cellStyle name="Normal 54 2 2 3 3 8" xfId="3256" xr:uid="{00000000-0005-0000-0000-00007B910000}"/>
    <cellStyle name="Normal 54 2 2 3 3 8 2" xfId="15032" xr:uid="{00000000-0005-0000-0000-00007C910000}"/>
    <cellStyle name="Normal 54 2 2 3 3 8 2 2" xfId="38601" xr:uid="{00000000-0005-0000-0000-00007D910000}"/>
    <cellStyle name="Normal 54 2 2 3 3 8 3" xfId="9144" xr:uid="{00000000-0005-0000-0000-00007E910000}"/>
    <cellStyle name="Normal 54 2 2 3 3 8 3 2" xfId="32713" xr:uid="{00000000-0005-0000-0000-00007F910000}"/>
    <cellStyle name="Normal 54 2 2 3 3 8 4" xfId="20920" xr:uid="{00000000-0005-0000-0000-000080910000}"/>
    <cellStyle name="Normal 54 2 2 3 3 8 5" xfId="26825" xr:uid="{00000000-0005-0000-0000-000081910000}"/>
    <cellStyle name="Normal 54 2 2 3 3 9" xfId="3992" xr:uid="{00000000-0005-0000-0000-000082910000}"/>
    <cellStyle name="Normal 54 2 2 3 3 9 2" xfId="15768" xr:uid="{00000000-0005-0000-0000-000083910000}"/>
    <cellStyle name="Normal 54 2 2 3 3 9 2 2" xfId="39337" xr:uid="{00000000-0005-0000-0000-000084910000}"/>
    <cellStyle name="Normal 54 2 2 3 3 9 3" xfId="9880" xr:uid="{00000000-0005-0000-0000-000085910000}"/>
    <cellStyle name="Normal 54 2 2 3 3 9 3 2" xfId="33449" xr:uid="{00000000-0005-0000-0000-000086910000}"/>
    <cellStyle name="Normal 54 2 2 3 3 9 4" xfId="21656" xr:uid="{00000000-0005-0000-0000-000087910000}"/>
    <cellStyle name="Normal 54 2 2 3 3 9 5" xfId="27561" xr:uid="{00000000-0005-0000-0000-000088910000}"/>
    <cellStyle name="Normal 54 2 2 3 4" xfId="479" xr:uid="{00000000-0005-0000-0000-000089910000}"/>
    <cellStyle name="Normal 54 2 2 3 4 10" xfId="12283" xr:uid="{00000000-0005-0000-0000-00008A910000}"/>
    <cellStyle name="Normal 54 2 2 3 4 10 2" xfId="35852" xr:uid="{00000000-0005-0000-0000-00008B910000}"/>
    <cellStyle name="Normal 54 2 2 3 4 11" xfId="6395" xr:uid="{00000000-0005-0000-0000-00008C910000}"/>
    <cellStyle name="Normal 54 2 2 3 4 11 2" xfId="29964" xr:uid="{00000000-0005-0000-0000-00008D910000}"/>
    <cellStyle name="Normal 54 2 2 3 4 12" xfId="18171" xr:uid="{00000000-0005-0000-0000-00008E910000}"/>
    <cellStyle name="Normal 54 2 2 3 4 13" xfId="24076" xr:uid="{00000000-0005-0000-0000-00008F910000}"/>
    <cellStyle name="Normal 54 2 2 3 4 14" xfId="41740" xr:uid="{00000000-0005-0000-0000-000090910000}"/>
    <cellStyle name="Normal 54 2 2 3 4 2" xfId="924" xr:uid="{00000000-0005-0000-0000-000091910000}"/>
    <cellStyle name="Normal 54 2 2 3 4 2 10" xfId="6837" xr:uid="{00000000-0005-0000-0000-000092910000}"/>
    <cellStyle name="Normal 54 2 2 3 4 2 10 2" xfId="30406" xr:uid="{00000000-0005-0000-0000-000093910000}"/>
    <cellStyle name="Normal 54 2 2 3 4 2 11" xfId="18613" xr:uid="{00000000-0005-0000-0000-000094910000}"/>
    <cellStyle name="Normal 54 2 2 3 4 2 12" xfId="24518" xr:uid="{00000000-0005-0000-0000-000095910000}"/>
    <cellStyle name="Normal 54 2 2 3 4 2 13" xfId="42182" xr:uid="{00000000-0005-0000-0000-000096910000}"/>
    <cellStyle name="Normal 54 2 2 3 4 2 2" xfId="1684" xr:uid="{00000000-0005-0000-0000-000097910000}"/>
    <cellStyle name="Normal 54 2 2 3 4 2 2 2" xfId="13461" xr:uid="{00000000-0005-0000-0000-000098910000}"/>
    <cellStyle name="Normal 54 2 2 3 4 2 2 2 2" xfId="37030" xr:uid="{00000000-0005-0000-0000-000099910000}"/>
    <cellStyle name="Normal 54 2 2 3 4 2 2 3" xfId="7573" xr:uid="{00000000-0005-0000-0000-00009A910000}"/>
    <cellStyle name="Normal 54 2 2 3 4 2 2 3 2" xfId="31142" xr:uid="{00000000-0005-0000-0000-00009B910000}"/>
    <cellStyle name="Normal 54 2 2 3 4 2 2 4" xfId="19349" xr:uid="{00000000-0005-0000-0000-00009C910000}"/>
    <cellStyle name="Normal 54 2 2 3 4 2 2 5" xfId="25254" xr:uid="{00000000-0005-0000-0000-00009D910000}"/>
    <cellStyle name="Normal 54 2 2 3 4 2 3" xfId="2421" xr:uid="{00000000-0005-0000-0000-00009E910000}"/>
    <cellStyle name="Normal 54 2 2 3 4 2 3 2" xfId="14197" xr:uid="{00000000-0005-0000-0000-00009F910000}"/>
    <cellStyle name="Normal 54 2 2 3 4 2 3 2 2" xfId="37766" xr:uid="{00000000-0005-0000-0000-0000A0910000}"/>
    <cellStyle name="Normal 54 2 2 3 4 2 3 3" xfId="8309" xr:uid="{00000000-0005-0000-0000-0000A1910000}"/>
    <cellStyle name="Normal 54 2 2 3 4 2 3 3 2" xfId="31878" xr:uid="{00000000-0005-0000-0000-0000A2910000}"/>
    <cellStyle name="Normal 54 2 2 3 4 2 3 4" xfId="20085" xr:uid="{00000000-0005-0000-0000-0000A3910000}"/>
    <cellStyle name="Normal 54 2 2 3 4 2 3 5" xfId="25990" xr:uid="{00000000-0005-0000-0000-0000A4910000}"/>
    <cellStyle name="Normal 54 2 2 3 4 2 4" xfId="3157" xr:uid="{00000000-0005-0000-0000-0000A5910000}"/>
    <cellStyle name="Normal 54 2 2 3 4 2 4 2" xfId="14933" xr:uid="{00000000-0005-0000-0000-0000A6910000}"/>
    <cellStyle name="Normal 54 2 2 3 4 2 4 2 2" xfId="38502" xr:uid="{00000000-0005-0000-0000-0000A7910000}"/>
    <cellStyle name="Normal 54 2 2 3 4 2 4 3" xfId="9045" xr:uid="{00000000-0005-0000-0000-0000A8910000}"/>
    <cellStyle name="Normal 54 2 2 3 4 2 4 3 2" xfId="32614" xr:uid="{00000000-0005-0000-0000-0000A9910000}"/>
    <cellStyle name="Normal 54 2 2 3 4 2 4 4" xfId="20821" xr:uid="{00000000-0005-0000-0000-0000AA910000}"/>
    <cellStyle name="Normal 54 2 2 3 4 2 4 5" xfId="26726" xr:uid="{00000000-0005-0000-0000-0000AB910000}"/>
    <cellStyle name="Normal 54 2 2 3 4 2 5" xfId="3893" xr:uid="{00000000-0005-0000-0000-0000AC910000}"/>
    <cellStyle name="Normal 54 2 2 3 4 2 5 2" xfId="15669" xr:uid="{00000000-0005-0000-0000-0000AD910000}"/>
    <cellStyle name="Normal 54 2 2 3 4 2 5 2 2" xfId="39238" xr:uid="{00000000-0005-0000-0000-0000AE910000}"/>
    <cellStyle name="Normal 54 2 2 3 4 2 5 3" xfId="9781" xr:uid="{00000000-0005-0000-0000-0000AF910000}"/>
    <cellStyle name="Normal 54 2 2 3 4 2 5 3 2" xfId="33350" xr:uid="{00000000-0005-0000-0000-0000B0910000}"/>
    <cellStyle name="Normal 54 2 2 3 4 2 5 4" xfId="21557" xr:uid="{00000000-0005-0000-0000-0000B1910000}"/>
    <cellStyle name="Normal 54 2 2 3 4 2 5 5" xfId="27462" xr:uid="{00000000-0005-0000-0000-0000B2910000}"/>
    <cellStyle name="Normal 54 2 2 3 4 2 6" xfId="4629" xr:uid="{00000000-0005-0000-0000-0000B3910000}"/>
    <cellStyle name="Normal 54 2 2 3 4 2 6 2" xfId="16405" xr:uid="{00000000-0005-0000-0000-0000B4910000}"/>
    <cellStyle name="Normal 54 2 2 3 4 2 6 2 2" xfId="39974" xr:uid="{00000000-0005-0000-0000-0000B5910000}"/>
    <cellStyle name="Normal 54 2 2 3 4 2 6 3" xfId="10517" xr:uid="{00000000-0005-0000-0000-0000B6910000}"/>
    <cellStyle name="Normal 54 2 2 3 4 2 6 3 2" xfId="34086" xr:uid="{00000000-0005-0000-0000-0000B7910000}"/>
    <cellStyle name="Normal 54 2 2 3 4 2 6 4" xfId="22293" xr:uid="{00000000-0005-0000-0000-0000B8910000}"/>
    <cellStyle name="Normal 54 2 2 3 4 2 6 5" xfId="28198" xr:uid="{00000000-0005-0000-0000-0000B9910000}"/>
    <cellStyle name="Normal 54 2 2 3 4 2 7" xfId="5365" xr:uid="{00000000-0005-0000-0000-0000BA910000}"/>
    <cellStyle name="Normal 54 2 2 3 4 2 7 2" xfId="17141" xr:uid="{00000000-0005-0000-0000-0000BB910000}"/>
    <cellStyle name="Normal 54 2 2 3 4 2 7 2 2" xfId="40710" xr:uid="{00000000-0005-0000-0000-0000BC910000}"/>
    <cellStyle name="Normal 54 2 2 3 4 2 7 3" xfId="11253" xr:uid="{00000000-0005-0000-0000-0000BD910000}"/>
    <cellStyle name="Normal 54 2 2 3 4 2 7 3 2" xfId="34822" xr:uid="{00000000-0005-0000-0000-0000BE910000}"/>
    <cellStyle name="Normal 54 2 2 3 4 2 7 4" xfId="23029" xr:uid="{00000000-0005-0000-0000-0000BF910000}"/>
    <cellStyle name="Normal 54 2 2 3 4 2 7 5" xfId="28934" xr:uid="{00000000-0005-0000-0000-0000C0910000}"/>
    <cellStyle name="Normal 54 2 2 3 4 2 8" xfId="6101" xr:uid="{00000000-0005-0000-0000-0000C1910000}"/>
    <cellStyle name="Normal 54 2 2 3 4 2 8 2" xfId="17877" xr:uid="{00000000-0005-0000-0000-0000C2910000}"/>
    <cellStyle name="Normal 54 2 2 3 4 2 8 2 2" xfId="41446" xr:uid="{00000000-0005-0000-0000-0000C3910000}"/>
    <cellStyle name="Normal 54 2 2 3 4 2 8 3" xfId="11989" xr:uid="{00000000-0005-0000-0000-0000C4910000}"/>
    <cellStyle name="Normal 54 2 2 3 4 2 8 3 2" xfId="35558" xr:uid="{00000000-0005-0000-0000-0000C5910000}"/>
    <cellStyle name="Normal 54 2 2 3 4 2 8 4" xfId="23765" xr:uid="{00000000-0005-0000-0000-0000C6910000}"/>
    <cellStyle name="Normal 54 2 2 3 4 2 8 5" xfId="29670" xr:uid="{00000000-0005-0000-0000-0000C7910000}"/>
    <cellStyle name="Normal 54 2 2 3 4 2 9" xfId="12725" xr:uid="{00000000-0005-0000-0000-0000C8910000}"/>
    <cellStyle name="Normal 54 2 2 3 4 2 9 2" xfId="36294" xr:uid="{00000000-0005-0000-0000-0000C9910000}"/>
    <cellStyle name="Normal 54 2 2 3 4 3" xfId="1241" xr:uid="{00000000-0005-0000-0000-0000CA910000}"/>
    <cellStyle name="Normal 54 2 2 3 4 3 2" xfId="13019" xr:uid="{00000000-0005-0000-0000-0000CB910000}"/>
    <cellStyle name="Normal 54 2 2 3 4 3 2 2" xfId="36588" xr:uid="{00000000-0005-0000-0000-0000CC910000}"/>
    <cellStyle name="Normal 54 2 2 3 4 3 3" xfId="7131" xr:uid="{00000000-0005-0000-0000-0000CD910000}"/>
    <cellStyle name="Normal 54 2 2 3 4 3 3 2" xfId="30700" xr:uid="{00000000-0005-0000-0000-0000CE910000}"/>
    <cellStyle name="Normal 54 2 2 3 4 3 4" xfId="18907" xr:uid="{00000000-0005-0000-0000-0000CF910000}"/>
    <cellStyle name="Normal 54 2 2 3 4 3 5" xfId="24812" xr:uid="{00000000-0005-0000-0000-0000D0910000}"/>
    <cellStyle name="Normal 54 2 2 3 4 4" xfId="1979" xr:uid="{00000000-0005-0000-0000-0000D1910000}"/>
    <cellStyle name="Normal 54 2 2 3 4 4 2" xfId="13755" xr:uid="{00000000-0005-0000-0000-0000D2910000}"/>
    <cellStyle name="Normal 54 2 2 3 4 4 2 2" xfId="37324" xr:uid="{00000000-0005-0000-0000-0000D3910000}"/>
    <cellStyle name="Normal 54 2 2 3 4 4 3" xfId="7867" xr:uid="{00000000-0005-0000-0000-0000D4910000}"/>
    <cellStyle name="Normal 54 2 2 3 4 4 3 2" xfId="31436" xr:uid="{00000000-0005-0000-0000-0000D5910000}"/>
    <cellStyle name="Normal 54 2 2 3 4 4 4" xfId="19643" xr:uid="{00000000-0005-0000-0000-0000D6910000}"/>
    <cellStyle name="Normal 54 2 2 3 4 4 5" xfId="25548" xr:uid="{00000000-0005-0000-0000-0000D7910000}"/>
    <cellStyle name="Normal 54 2 2 3 4 5" xfId="2715" xr:uid="{00000000-0005-0000-0000-0000D8910000}"/>
    <cellStyle name="Normal 54 2 2 3 4 5 2" xfId="14491" xr:uid="{00000000-0005-0000-0000-0000D9910000}"/>
    <cellStyle name="Normal 54 2 2 3 4 5 2 2" xfId="38060" xr:uid="{00000000-0005-0000-0000-0000DA910000}"/>
    <cellStyle name="Normal 54 2 2 3 4 5 3" xfId="8603" xr:uid="{00000000-0005-0000-0000-0000DB910000}"/>
    <cellStyle name="Normal 54 2 2 3 4 5 3 2" xfId="32172" xr:uid="{00000000-0005-0000-0000-0000DC910000}"/>
    <cellStyle name="Normal 54 2 2 3 4 5 4" xfId="20379" xr:uid="{00000000-0005-0000-0000-0000DD910000}"/>
    <cellStyle name="Normal 54 2 2 3 4 5 5" xfId="26284" xr:uid="{00000000-0005-0000-0000-0000DE910000}"/>
    <cellStyle name="Normal 54 2 2 3 4 6" xfId="3451" xr:uid="{00000000-0005-0000-0000-0000DF910000}"/>
    <cellStyle name="Normal 54 2 2 3 4 6 2" xfId="15227" xr:uid="{00000000-0005-0000-0000-0000E0910000}"/>
    <cellStyle name="Normal 54 2 2 3 4 6 2 2" xfId="38796" xr:uid="{00000000-0005-0000-0000-0000E1910000}"/>
    <cellStyle name="Normal 54 2 2 3 4 6 3" xfId="9339" xr:uid="{00000000-0005-0000-0000-0000E2910000}"/>
    <cellStyle name="Normal 54 2 2 3 4 6 3 2" xfId="32908" xr:uid="{00000000-0005-0000-0000-0000E3910000}"/>
    <cellStyle name="Normal 54 2 2 3 4 6 4" xfId="21115" xr:uid="{00000000-0005-0000-0000-0000E4910000}"/>
    <cellStyle name="Normal 54 2 2 3 4 6 5" xfId="27020" xr:uid="{00000000-0005-0000-0000-0000E5910000}"/>
    <cellStyle name="Normal 54 2 2 3 4 7" xfId="4187" xr:uid="{00000000-0005-0000-0000-0000E6910000}"/>
    <cellStyle name="Normal 54 2 2 3 4 7 2" xfId="15963" xr:uid="{00000000-0005-0000-0000-0000E7910000}"/>
    <cellStyle name="Normal 54 2 2 3 4 7 2 2" xfId="39532" xr:uid="{00000000-0005-0000-0000-0000E8910000}"/>
    <cellStyle name="Normal 54 2 2 3 4 7 3" xfId="10075" xr:uid="{00000000-0005-0000-0000-0000E9910000}"/>
    <cellStyle name="Normal 54 2 2 3 4 7 3 2" xfId="33644" xr:uid="{00000000-0005-0000-0000-0000EA910000}"/>
    <cellStyle name="Normal 54 2 2 3 4 7 4" xfId="21851" xr:uid="{00000000-0005-0000-0000-0000EB910000}"/>
    <cellStyle name="Normal 54 2 2 3 4 7 5" xfId="27756" xr:uid="{00000000-0005-0000-0000-0000EC910000}"/>
    <cellStyle name="Normal 54 2 2 3 4 8" xfId="4923" xr:uid="{00000000-0005-0000-0000-0000ED910000}"/>
    <cellStyle name="Normal 54 2 2 3 4 8 2" xfId="16699" xr:uid="{00000000-0005-0000-0000-0000EE910000}"/>
    <cellStyle name="Normal 54 2 2 3 4 8 2 2" xfId="40268" xr:uid="{00000000-0005-0000-0000-0000EF910000}"/>
    <cellStyle name="Normal 54 2 2 3 4 8 3" xfId="10811" xr:uid="{00000000-0005-0000-0000-0000F0910000}"/>
    <cellStyle name="Normal 54 2 2 3 4 8 3 2" xfId="34380" xr:uid="{00000000-0005-0000-0000-0000F1910000}"/>
    <cellStyle name="Normal 54 2 2 3 4 8 4" xfId="22587" xr:uid="{00000000-0005-0000-0000-0000F2910000}"/>
    <cellStyle name="Normal 54 2 2 3 4 8 5" xfId="28492" xr:uid="{00000000-0005-0000-0000-0000F3910000}"/>
    <cellStyle name="Normal 54 2 2 3 4 9" xfId="5659" xr:uid="{00000000-0005-0000-0000-0000F4910000}"/>
    <cellStyle name="Normal 54 2 2 3 4 9 2" xfId="17435" xr:uid="{00000000-0005-0000-0000-0000F5910000}"/>
    <cellStyle name="Normal 54 2 2 3 4 9 2 2" xfId="41004" xr:uid="{00000000-0005-0000-0000-0000F6910000}"/>
    <cellStyle name="Normal 54 2 2 3 4 9 3" xfId="11547" xr:uid="{00000000-0005-0000-0000-0000F7910000}"/>
    <cellStyle name="Normal 54 2 2 3 4 9 3 2" xfId="35116" xr:uid="{00000000-0005-0000-0000-0000F8910000}"/>
    <cellStyle name="Normal 54 2 2 3 4 9 4" xfId="23323" xr:uid="{00000000-0005-0000-0000-0000F9910000}"/>
    <cellStyle name="Normal 54 2 2 3 4 9 5" xfId="29228" xr:uid="{00000000-0005-0000-0000-0000FA910000}"/>
    <cellStyle name="Normal 54 2 2 3 5" xfId="680" xr:uid="{00000000-0005-0000-0000-0000FB910000}"/>
    <cellStyle name="Normal 54 2 2 3 5 10" xfId="6594" xr:uid="{00000000-0005-0000-0000-0000FC910000}"/>
    <cellStyle name="Normal 54 2 2 3 5 10 2" xfId="30163" xr:uid="{00000000-0005-0000-0000-0000FD910000}"/>
    <cellStyle name="Normal 54 2 2 3 5 11" xfId="18370" xr:uid="{00000000-0005-0000-0000-0000FE910000}"/>
    <cellStyle name="Normal 54 2 2 3 5 12" xfId="24275" xr:uid="{00000000-0005-0000-0000-0000FF910000}"/>
    <cellStyle name="Normal 54 2 2 3 5 13" xfId="41939" xr:uid="{00000000-0005-0000-0000-000000920000}"/>
    <cellStyle name="Normal 54 2 2 3 5 2" xfId="1441" xr:uid="{00000000-0005-0000-0000-000001920000}"/>
    <cellStyle name="Normal 54 2 2 3 5 2 2" xfId="13218" xr:uid="{00000000-0005-0000-0000-000002920000}"/>
    <cellStyle name="Normal 54 2 2 3 5 2 2 2" xfId="36787" xr:uid="{00000000-0005-0000-0000-000003920000}"/>
    <cellStyle name="Normal 54 2 2 3 5 2 3" xfId="7330" xr:uid="{00000000-0005-0000-0000-000004920000}"/>
    <cellStyle name="Normal 54 2 2 3 5 2 3 2" xfId="30899" xr:uid="{00000000-0005-0000-0000-000005920000}"/>
    <cellStyle name="Normal 54 2 2 3 5 2 4" xfId="19106" xr:uid="{00000000-0005-0000-0000-000006920000}"/>
    <cellStyle name="Normal 54 2 2 3 5 2 5" xfId="25011" xr:uid="{00000000-0005-0000-0000-000007920000}"/>
    <cellStyle name="Normal 54 2 2 3 5 3" xfId="2178" xr:uid="{00000000-0005-0000-0000-000008920000}"/>
    <cellStyle name="Normal 54 2 2 3 5 3 2" xfId="13954" xr:uid="{00000000-0005-0000-0000-000009920000}"/>
    <cellStyle name="Normal 54 2 2 3 5 3 2 2" xfId="37523" xr:uid="{00000000-0005-0000-0000-00000A920000}"/>
    <cellStyle name="Normal 54 2 2 3 5 3 3" xfId="8066" xr:uid="{00000000-0005-0000-0000-00000B920000}"/>
    <cellStyle name="Normal 54 2 2 3 5 3 3 2" xfId="31635" xr:uid="{00000000-0005-0000-0000-00000C920000}"/>
    <cellStyle name="Normal 54 2 2 3 5 3 4" xfId="19842" xr:uid="{00000000-0005-0000-0000-00000D920000}"/>
    <cellStyle name="Normal 54 2 2 3 5 3 5" xfId="25747" xr:uid="{00000000-0005-0000-0000-00000E920000}"/>
    <cellStyle name="Normal 54 2 2 3 5 4" xfId="2914" xr:uid="{00000000-0005-0000-0000-00000F920000}"/>
    <cellStyle name="Normal 54 2 2 3 5 4 2" xfId="14690" xr:uid="{00000000-0005-0000-0000-000010920000}"/>
    <cellStyle name="Normal 54 2 2 3 5 4 2 2" xfId="38259" xr:uid="{00000000-0005-0000-0000-000011920000}"/>
    <cellStyle name="Normal 54 2 2 3 5 4 3" xfId="8802" xr:uid="{00000000-0005-0000-0000-000012920000}"/>
    <cellStyle name="Normal 54 2 2 3 5 4 3 2" xfId="32371" xr:uid="{00000000-0005-0000-0000-000013920000}"/>
    <cellStyle name="Normal 54 2 2 3 5 4 4" xfId="20578" xr:uid="{00000000-0005-0000-0000-000014920000}"/>
    <cellStyle name="Normal 54 2 2 3 5 4 5" xfId="26483" xr:uid="{00000000-0005-0000-0000-000015920000}"/>
    <cellStyle name="Normal 54 2 2 3 5 5" xfId="3650" xr:uid="{00000000-0005-0000-0000-000016920000}"/>
    <cellStyle name="Normal 54 2 2 3 5 5 2" xfId="15426" xr:uid="{00000000-0005-0000-0000-000017920000}"/>
    <cellStyle name="Normal 54 2 2 3 5 5 2 2" xfId="38995" xr:uid="{00000000-0005-0000-0000-000018920000}"/>
    <cellStyle name="Normal 54 2 2 3 5 5 3" xfId="9538" xr:uid="{00000000-0005-0000-0000-000019920000}"/>
    <cellStyle name="Normal 54 2 2 3 5 5 3 2" xfId="33107" xr:uid="{00000000-0005-0000-0000-00001A920000}"/>
    <cellStyle name="Normal 54 2 2 3 5 5 4" xfId="21314" xr:uid="{00000000-0005-0000-0000-00001B920000}"/>
    <cellStyle name="Normal 54 2 2 3 5 5 5" xfId="27219" xr:uid="{00000000-0005-0000-0000-00001C920000}"/>
    <cellStyle name="Normal 54 2 2 3 5 6" xfId="4386" xr:uid="{00000000-0005-0000-0000-00001D920000}"/>
    <cellStyle name="Normal 54 2 2 3 5 6 2" xfId="16162" xr:uid="{00000000-0005-0000-0000-00001E920000}"/>
    <cellStyle name="Normal 54 2 2 3 5 6 2 2" xfId="39731" xr:uid="{00000000-0005-0000-0000-00001F920000}"/>
    <cellStyle name="Normal 54 2 2 3 5 6 3" xfId="10274" xr:uid="{00000000-0005-0000-0000-000020920000}"/>
    <cellStyle name="Normal 54 2 2 3 5 6 3 2" xfId="33843" xr:uid="{00000000-0005-0000-0000-000021920000}"/>
    <cellStyle name="Normal 54 2 2 3 5 6 4" xfId="22050" xr:uid="{00000000-0005-0000-0000-000022920000}"/>
    <cellStyle name="Normal 54 2 2 3 5 6 5" xfId="27955" xr:uid="{00000000-0005-0000-0000-000023920000}"/>
    <cellStyle name="Normal 54 2 2 3 5 7" xfId="5122" xr:uid="{00000000-0005-0000-0000-000024920000}"/>
    <cellStyle name="Normal 54 2 2 3 5 7 2" xfId="16898" xr:uid="{00000000-0005-0000-0000-000025920000}"/>
    <cellStyle name="Normal 54 2 2 3 5 7 2 2" xfId="40467" xr:uid="{00000000-0005-0000-0000-000026920000}"/>
    <cellStyle name="Normal 54 2 2 3 5 7 3" xfId="11010" xr:uid="{00000000-0005-0000-0000-000027920000}"/>
    <cellStyle name="Normal 54 2 2 3 5 7 3 2" xfId="34579" xr:uid="{00000000-0005-0000-0000-000028920000}"/>
    <cellStyle name="Normal 54 2 2 3 5 7 4" xfId="22786" xr:uid="{00000000-0005-0000-0000-000029920000}"/>
    <cellStyle name="Normal 54 2 2 3 5 7 5" xfId="28691" xr:uid="{00000000-0005-0000-0000-00002A920000}"/>
    <cellStyle name="Normal 54 2 2 3 5 8" xfId="5858" xr:uid="{00000000-0005-0000-0000-00002B920000}"/>
    <cellStyle name="Normal 54 2 2 3 5 8 2" xfId="17634" xr:uid="{00000000-0005-0000-0000-00002C920000}"/>
    <cellStyle name="Normal 54 2 2 3 5 8 2 2" xfId="41203" xr:uid="{00000000-0005-0000-0000-00002D920000}"/>
    <cellStyle name="Normal 54 2 2 3 5 8 3" xfId="11746" xr:uid="{00000000-0005-0000-0000-00002E920000}"/>
    <cellStyle name="Normal 54 2 2 3 5 8 3 2" xfId="35315" xr:uid="{00000000-0005-0000-0000-00002F920000}"/>
    <cellStyle name="Normal 54 2 2 3 5 8 4" xfId="23522" xr:uid="{00000000-0005-0000-0000-000030920000}"/>
    <cellStyle name="Normal 54 2 2 3 5 8 5" xfId="29427" xr:uid="{00000000-0005-0000-0000-000031920000}"/>
    <cellStyle name="Normal 54 2 2 3 5 9" xfId="12482" xr:uid="{00000000-0005-0000-0000-000032920000}"/>
    <cellStyle name="Normal 54 2 2 3 5 9 2" xfId="36051" xr:uid="{00000000-0005-0000-0000-000033920000}"/>
    <cellStyle name="Normal 54 2 2 3 6" xfId="630" xr:uid="{00000000-0005-0000-0000-000034920000}"/>
    <cellStyle name="Normal 54 2 2 3 6 10" xfId="6544" xr:uid="{00000000-0005-0000-0000-000035920000}"/>
    <cellStyle name="Normal 54 2 2 3 6 10 2" xfId="30113" xr:uid="{00000000-0005-0000-0000-000036920000}"/>
    <cellStyle name="Normal 54 2 2 3 6 11" xfId="18320" xr:uid="{00000000-0005-0000-0000-000037920000}"/>
    <cellStyle name="Normal 54 2 2 3 6 12" xfId="24225" xr:uid="{00000000-0005-0000-0000-000038920000}"/>
    <cellStyle name="Normal 54 2 2 3 6 13" xfId="41889" xr:uid="{00000000-0005-0000-0000-000039920000}"/>
    <cellStyle name="Normal 54 2 2 3 6 2" xfId="1391" xr:uid="{00000000-0005-0000-0000-00003A920000}"/>
    <cellStyle name="Normal 54 2 2 3 6 2 2" xfId="13168" xr:uid="{00000000-0005-0000-0000-00003B920000}"/>
    <cellStyle name="Normal 54 2 2 3 6 2 2 2" xfId="36737" xr:uid="{00000000-0005-0000-0000-00003C920000}"/>
    <cellStyle name="Normal 54 2 2 3 6 2 3" xfId="7280" xr:uid="{00000000-0005-0000-0000-00003D920000}"/>
    <cellStyle name="Normal 54 2 2 3 6 2 3 2" xfId="30849" xr:uid="{00000000-0005-0000-0000-00003E920000}"/>
    <cellStyle name="Normal 54 2 2 3 6 2 4" xfId="19056" xr:uid="{00000000-0005-0000-0000-00003F920000}"/>
    <cellStyle name="Normal 54 2 2 3 6 2 5" xfId="24961" xr:uid="{00000000-0005-0000-0000-000040920000}"/>
    <cellStyle name="Normal 54 2 2 3 6 3" xfId="2128" xr:uid="{00000000-0005-0000-0000-000041920000}"/>
    <cellStyle name="Normal 54 2 2 3 6 3 2" xfId="13904" xr:uid="{00000000-0005-0000-0000-000042920000}"/>
    <cellStyle name="Normal 54 2 2 3 6 3 2 2" xfId="37473" xr:uid="{00000000-0005-0000-0000-000043920000}"/>
    <cellStyle name="Normal 54 2 2 3 6 3 3" xfId="8016" xr:uid="{00000000-0005-0000-0000-000044920000}"/>
    <cellStyle name="Normal 54 2 2 3 6 3 3 2" xfId="31585" xr:uid="{00000000-0005-0000-0000-000045920000}"/>
    <cellStyle name="Normal 54 2 2 3 6 3 4" xfId="19792" xr:uid="{00000000-0005-0000-0000-000046920000}"/>
    <cellStyle name="Normal 54 2 2 3 6 3 5" xfId="25697" xr:uid="{00000000-0005-0000-0000-000047920000}"/>
    <cellStyle name="Normal 54 2 2 3 6 4" xfId="2864" xr:uid="{00000000-0005-0000-0000-000048920000}"/>
    <cellStyle name="Normal 54 2 2 3 6 4 2" xfId="14640" xr:uid="{00000000-0005-0000-0000-000049920000}"/>
    <cellStyle name="Normal 54 2 2 3 6 4 2 2" xfId="38209" xr:uid="{00000000-0005-0000-0000-00004A920000}"/>
    <cellStyle name="Normal 54 2 2 3 6 4 3" xfId="8752" xr:uid="{00000000-0005-0000-0000-00004B920000}"/>
    <cellStyle name="Normal 54 2 2 3 6 4 3 2" xfId="32321" xr:uid="{00000000-0005-0000-0000-00004C920000}"/>
    <cellStyle name="Normal 54 2 2 3 6 4 4" xfId="20528" xr:uid="{00000000-0005-0000-0000-00004D920000}"/>
    <cellStyle name="Normal 54 2 2 3 6 4 5" xfId="26433" xr:uid="{00000000-0005-0000-0000-00004E920000}"/>
    <cellStyle name="Normal 54 2 2 3 6 5" xfId="3600" xr:uid="{00000000-0005-0000-0000-00004F920000}"/>
    <cellStyle name="Normal 54 2 2 3 6 5 2" xfId="15376" xr:uid="{00000000-0005-0000-0000-000050920000}"/>
    <cellStyle name="Normal 54 2 2 3 6 5 2 2" xfId="38945" xr:uid="{00000000-0005-0000-0000-000051920000}"/>
    <cellStyle name="Normal 54 2 2 3 6 5 3" xfId="9488" xr:uid="{00000000-0005-0000-0000-000052920000}"/>
    <cellStyle name="Normal 54 2 2 3 6 5 3 2" xfId="33057" xr:uid="{00000000-0005-0000-0000-000053920000}"/>
    <cellStyle name="Normal 54 2 2 3 6 5 4" xfId="21264" xr:uid="{00000000-0005-0000-0000-000054920000}"/>
    <cellStyle name="Normal 54 2 2 3 6 5 5" xfId="27169" xr:uid="{00000000-0005-0000-0000-000055920000}"/>
    <cellStyle name="Normal 54 2 2 3 6 6" xfId="4336" xr:uid="{00000000-0005-0000-0000-000056920000}"/>
    <cellStyle name="Normal 54 2 2 3 6 6 2" xfId="16112" xr:uid="{00000000-0005-0000-0000-000057920000}"/>
    <cellStyle name="Normal 54 2 2 3 6 6 2 2" xfId="39681" xr:uid="{00000000-0005-0000-0000-000058920000}"/>
    <cellStyle name="Normal 54 2 2 3 6 6 3" xfId="10224" xr:uid="{00000000-0005-0000-0000-000059920000}"/>
    <cellStyle name="Normal 54 2 2 3 6 6 3 2" xfId="33793" xr:uid="{00000000-0005-0000-0000-00005A920000}"/>
    <cellStyle name="Normal 54 2 2 3 6 6 4" xfId="22000" xr:uid="{00000000-0005-0000-0000-00005B920000}"/>
    <cellStyle name="Normal 54 2 2 3 6 6 5" xfId="27905" xr:uid="{00000000-0005-0000-0000-00005C920000}"/>
    <cellStyle name="Normal 54 2 2 3 6 7" xfId="5072" xr:uid="{00000000-0005-0000-0000-00005D920000}"/>
    <cellStyle name="Normal 54 2 2 3 6 7 2" xfId="16848" xr:uid="{00000000-0005-0000-0000-00005E920000}"/>
    <cellStyle name="Normal 54 2 2 3 6 7 2 2" xfId="40417" xr:uid="{00000000-0005-0000-0000-00005F920000}"/>
    <cellStyle name="Normal 54 2 2 3 6 7 3" xfId="10960" xr:uid="{00000000-0005-0000-0000-000060920000}"/>
    <cellStyle name="Normal 54 2 2 3 6 7 3 2" xfId="34529" xr:uid="{00000000-0005-0000-0000-000061920000}"/>
    <cellStyle name="Normal 54 2 2 3 6 7 4" xfId="22736" xr:uid="{00000000-0005-0000-0000-000062920000}"/>
    <cellStyle name="Normal 54 2 2 3 6 7 5" xfId="28641" xr:uid="{00000000-0005-0000-0000-000063920000}"/>
    <cellStyle name="Normal 54 2 2 3 6 8" xfId="5808" xr:uid="{00000000-0005-0000-0000-000064920000}"/>
    <cellStyle name="Normal 54 2 2 3 6 8 2" xfId="17584" xr:uid="{00000000-0005-0000-0000-000065920000}"/>
    <cellStyle name="Normal 54 2 2 3 6 8 2 2" xfId="41153" xr:uid="{00000000-0005-0000-0000-000066920000}"/>
    <cellStyle name="Normal 54 2 2 3 6 8 3" xfId="11696" xr:uid="{00000000-0005-0000-0000-000067920000}"/>
    <cellStyle name="Normal 54 2 2 3 6 8 3 2" xfId="35265" xr:uid="{00000000-0005-0000-0000-000068920000}"/>
    <cellStyle name="Normal 54 2 2 3 6 8 4" xfId="23472" xr:uid="{00000000-0005-0000-0000-000069920000}"/>
    <cellStyle name="Normal 54 2 2 3 6 8 5" xfId="29377" xr:uid="{00000000-0005-0000-0000-00006A920000}"/>
    <cellStyle name="Normal 54 2 2 3 6 9" xfId="12432" xr:uid="{00000000-0005-0000-0000-00006B920000}"/>
    <cellStyle name="Normal 54 2 2 3 6 9 2" xfId="36001" xr:uid="{00000000-0005-0000-0000-00006C920000}"/>
    <cellStyle name="Normal 54 2 2 3 7" xfId="997" xr:uid="{00000000-0005-0000-0000-00006D920000}"/>
    <cellStyle name="Normal 54 2 2 3 7 2" xfId="12776" xr:uid="{00000000-0005-0000-0000-00006E920000}"/>
    <cellStyle name="Normal 54 2 2 3 7 2 2" xfId="36345" xr:uid="{00000000-0005-0000-0000-00006F920000}"/>
    <cellStyle name="Normal 54 2 2 3 7 3" xfId="6888" xr:uid="{00000000-0005-0000-0000-000070920000}"/>
    <cellStyle name="Normal 54 2 2 3 7 3 2" xfId="30457" xr:uid="{00000000-0005-0000-0000-000071920000}"/>
    <cellStyle name="Normal 54 2 2 3 7 4" xfId="18664" xr:uid="{00000000-0005-0000-0000-000072920000}"/>
    <cellStyle name="Normal 54 2 2 3 7 5" xfId="24569" xr:uid="{00000000-0005-0000-0000-000073920000}"/>
    <cellStyle name="Normal 54 2 2 3 8" xfId="1736" xr:uid="{00000000-0005-0000-0000-000074920000}"/>
    <cellStyle name="Normal 54 2 2 3 8 2" xfId="13512" xr:uid="{00000000-0005-0000-0000-000075920000}"/>
    <cellStyle name="Normal 54 2 2 3 8 2 2" xfId="37081" xr:uid="{00000000-0005-0000-0000-000076920000}"/>
    <cellStyle name="Normal 54 2 2 3 8 3" xfId="7624" xr:uid="{00000000-0005-0000-0000-000077920000}"/>
    <cellStyle name="Normal 54 2 2 3 8 3 2" xfId="31193" xr:uid="{00000000-0005-0000-0000-000078920000}"/>
    <cellStyle name="Normal 54 2 2 3 8 4" xfId="19400" xr:uid="{00000000-0005-0000-0000-000079920000}"/>
    <cellStyle name="Normal 54 2 2 3 8 5" xfId="25305" xr:uid="{00000000-0005-0000-0000-00007A920000}"/>
    <cellStyle name="Normal 54 2 2 3 9" xfId="2472" xr:uid="{00000000-0005-0000-0000-00007B920000}"/>
    <cellStyle name="Normal 54 2 2 3 9 2" xfId="14248" xr:uid="{00000000-0005-0000-0000-00007C920000}"/>
    <cellStyle name="Normal 54 2 2 3 9 2 2" xfId="37817" xr:uid="{00000000-0005-0000-0000-00007D920000}"/>
    <cellStyle name="Normal 54 2 2 3 9 3" xfId="8360" xr:uid="{00000000-0005-0000-0000-00007E920000}"/>
    <cellStyle name="Normal 54 2 2 3 9 3 2" xfId="31929" xr:uid="{00000000-0005-0000-0000-00007F920000}"/>
    <cellStyle name="Normal 54 2 2 3 9 4" xfId="20136" xr:uid="{00000000-0005-0000-0000-000080920000}"/>
    <cellStyle name="Normal 54 2 2 3 9 5" xfId="26041" xr:uid="{00000000-0005-0000-0000-000081920000}"/>
    <cellStyle name="Normal 54 2 2 4" xfId="296" xr:uid="{00000000-0005-0000-0000-000082920000}"/>
    <cellStyle name="Normal 54 2 2 4 10" xfId="4752" xr:uid="{00000000-0005-0000-0000-000083920000}"/>
    <cellStyle name="Normal 54 2 2 4 10 2" xfId="16528" xr:uid="{00000000-0005-0000-0000-000084920000}"/>
    <cellStyle name="Normal 54 2 2 4 10 2 2" xfId="40097" xr:uid="{00000000-0005-0000-0000-000085920000}"/>
    <cellStyle name="Normal 54 2 2 4 10 3" xfId="10640" xr:uid="{00000000-0005-0000-0000-000086920000}"/>
    <cellStyle name="Normal 54 2 2 4 10 3 2" xfId="34209" xr:uid="{00000000-0005-0000-0000-000087920000}"/>
    <cellStyle name="Normal 54 2 2 4 10 4" xfId="22416" xr:uid="{00000000-0005-0000-0000-000088920000}"/>
    <cellStyle name="Normal 54 2 2 4 10 5" xfId="28321" xr:uid="{00000000-0005-0000-0000-000089920000}"/>
    <cellStyle name="Normal 54 2 2 4 11" xfId="5488" xr:uid="{00000000-0005-0000-0000-00008A920000}"/>
    <cellStyle name="Normal 54 2 2 4 11 2" xfId="17264" xr:uid="{00000000-0005-0000-0000-00008B920000}"/>
    <cellStyle name="Normal 54 2 2 4 11 2 2" xfId="40833" xr:uid="{00000000-0005-0000-0000-00008C920000}"/>
    <cellStyle name="Normal 54 2 2 4 11 3" xfId="11376" xr:uid="{00000000-0005-0000-0000-00008D920000}"/>
    <cellStyle name="Normal 54 2 2 4 11 3 2" xfId="34945" xr:uid="{00000000-0005-0000-0000-00008E920000}"/>
    <cellStyle name="Normal 54 2 2 4 11 4" xfId="23152" xr:uid="{00000000-0005-0000-0000-00008F920000}"/>
    <cellStyle name="Normal 54 2 2 4 11 5" xfId="29057" xr:uid="{00000000-0005-0000-0000-000090920000}"/>
    <cellStyle name="Normal 54 2 2 4 12" xfId="12112" xr:uid="{00000000-0005-0000-0000-000091920000}"/>
    <cellStyle name="Normal 54 2 2 4 12 2" xfId="35681" xr:uid="{00000000-0005-0000-0000-000092920000}"/>
    <cellStyle name="Normal 54 2 2 4 13" xfId="6224" xr:uid="{00000000-0005-0000-0000-000093920000}"/>
    <cellStyle name="Normal 54 2 2 4 13 2" xfId="29793" xr:uid="{00000000-0005-0000-0000-000094920000}"/>
    <cellStyle name="Normal 54 2 2 4 14" xfId="18000" xr:uid="{00000000-0005-0000-0000-000095920000}"/>
    <cellStyle name="Normal 54 2 2 4 15" xfId="23905" xr:uid="{00000000-0005-0000-0000-000096920000}"/>
    <cellStyle name="Normal 54 2 2 4 16" xfId="41569" xr:uid="{00000000-0005-0000-0000-000097920000}"/>
    <cellStyle name="Normal 54 2 2 4 2" xfId="482" xr:uid="{00000000-0005-0000-0000-000098920000}"/>
    <cellStyle name="Normal 54 2 2 4 2 10" xfId="12286" xr:uid="{00000000-0005-0000-0000-000099920000}"/>
    <cellStyle name="Normal 54 2 2 4 2 10 2" xfId="35855" xr:uid="{00000000-0005-0000-0000-00009A920000}"/>
    <cellStyle name="Normal 54 2 2 4 2 11" xfId="6398" xr:uid="{00000000-0005-0000-0000-00009B920000}"/>
    <cellStyle name="Normal 54 2 2 4 2 11 2" xfId="29967" xr:uid="{00000000-0005-0000-0000-00009C920000}"/>
    <cellStyle name="Normal 54 2 2 4 2 12" xfId="18174" xr:uid="{00000000-0005-0000-0000-00009D920000}"/>
    <cellStyle name="Normal 54 2 2 4 2 13" xfId="24079" xr:uid="{00000000-0005-0000-0000-00009E920000}"/>
    <cellStyle name="Normal 54 2 2 4 2 14" xfId="41743" xr:uid="{00000000-0005-0000-0000-00009F920000}"/>
    <cellStyle name="Normal 54 2 2 4 2 2" xfId="927" xr:uid="{00000000-0005-0000-0000-0000A0920000}"/>
    <cellStyle name="Normal 54 2 2 4 2 2 10" xfId="6840" xr:uid="{00000000-0005-0000-0000-0000A1920000}"/>
    <cellStyle name="Normal 54 2 2 4 2 2 10 2" xfId="30409" xr:uid="{00000000-0005-0000-0000-0000A2920000}"/>
    <cellStyle name="Normal 54 2 2 4 2 2 11" xfId="18616" xr:uid="{00000000-0005-0000-0000-0000A3920000}"/>
    <cellStyle name="Normal 54 2 2 4 2 2 12" xfId="24521" xr:uid="{00000000-0005-0000-0000-0000A4920000}"/>
    <cellStyle name="Normal 54 2 2 4 2 2 13" xfId="42185" xr:uid="{00000000-0005-0000-0000-0000A5920000}"/>
    <cellStyle name="Normal 54 2 2 4 2 2 2" xfId="1687" xr:uid="{00000000-0005-0000-0000-0000A6920000}"/>
    <cellStyle name="Normal 54 2 2 4 2 2 2 2" xfId="13464" xr:uid="{00000000-0005-0000-0000-0000A7920000}"/>
    <cellStyle name="Normal 54 2 2 4 2 2 2 2 2" xfId="37033" xr:uid="{00000000-0005-0000-0000-0000A8920000}"/>
    <cellStyle name="Normal 54 2 2 4 2 2 2 3" xfId="7576" xr:uid="{00000000-0005-0000-0000-0000A9920000}"/>
    <cellStyle name="Normal 54 2 2 4 2 2 2 3 2" xfId="31145" xr:uid="{00000000-0005-0000-0000-0000AA920000}"/>
    <cellStyle name="Normal 54 2 2 4 2 2 2 4" xfId="19352" xr:uid="{00000000-0005-0000-0000-0000AB920000}"/>
    <cellStyle name="Normal 54 2 2 4 2 2 2 5" xfId="25257" xr:uid="{00000000-0005-0000-0000-0000AC920000}"/>
    <cellStyle name="Normal 54 2 2 4 2 2 3" xfId="2424" xr:uid="{00000000-0005-0000-0000-0000AD920000}"/>
    <cellStyle name="Normal 54 2 2 4 2 2 3 2" xfId="14200" xr:uid="{00000000-0005-0000-0000-0000AE920000}"/>
    <cellStyle name="Normal 54 2 2 4 2 2 3 2 2" xfId="37769" xr:uid="{00000000-0005-0000-0000-0000AF920000}"/>
    <cellStyle name="Normal 54 2 2 4 2 2 3 3" xfId="8312" xr:uid="{00000000-0005-0000-0000-0000B0920000}"/>
    <cellStyle name="Normal 54 2 2 4 2 2 3 3 2" xfId="31881" xr:uid="{00000000-0005-0000-0000-0000B1920000}"/>
    <cellStyle name="Normal 54 2 2 4 2 2 3 4" xfId="20088" xr:uid="{00000000-0005-0000-0000-0000B2920000}"/>
    <cellStyle name="Normal 54 2 2 4 2 2 3 5" xfId="25993" xr:uid="{00000000-0005-0000-0000-0000B3920000}"/>
    <cellStyle name="Normal 54 2 2 4 2 2 4" xfId="3160" xr:uid="{00000000-0005-0000-0000-0000B4920000}"/>
    <cellStyle name="Normal 54 2 2 4 2 2 4 2" xfId="14936" xr:uid="{00000000-0005-0000-0000-0000B5920000}"/>
    <cellStyle name="Normal 54 2 2 4 2 2 4 2 2" xfId="38505" xr:uid="{00000000-0005-0000-0000-0000B6920000}"/>
    <cellStyle name="Normal 54 2 2 4 2 2 4 3" xfId="9048" xr:uid="{00000000-0005-0000-0000-0000B7920000}"/>
    <cellStyle name="Normal 54 2 2 4 2 2 4 3 2" xfId="32617" xr:uid="{00000000-0005-0000-0000-0000B8920000}"/>
    <cellStyle name="Normal 54 2 2 4 2 2 4 4" xfId="20824" xr:uid="{00000000-0005-0000-0000-0000B9920000}"/>
    <cellStyle name="Normal 54 2 2 4 2 2 4 5" xfId="26729" xr:uid="{00000000-0005-0000-0000-0000BA920000}"/>
    <cellStyle name="Normal 54 2 2 4 2 2 5" xfId="3896" xr:uid="{00000000-0005-0000-0000-0000BB920000}"/>
    <cellStyle name="Normal 54 2 2 4 2 2 5 2" xfId="15672" xr:uid="{00000000-0005-0000-0000-0000BC920000}"/>
    <cellStyle name="Normal 54 2 2 4 2 2 5 2 2" xfId="39241" xr:uid="{00000000-0005-0000-0000-0000BD920000}"/>
    <cellStyle name="Normal 54 2 2 4 2 2 5 3" xfId="9784" xr:uid="{00000000-0005-0000-0000-0000BE920000}"/>
    <cellStyle name="Normal 54 2 2 4 2 2 5 3 2" xfId="33353" xr:uid="{00000000-0005-0000-0000-0000BF920000}"/>
    <cellStyle name="Normal 54 2 2 4 2 2 5 4" xfId="21560" xr:uid="{00000000-0005-0000-0000-0000C0920000}"/>
    <cellStyle name="Normal 54 2 2 4 2 2 5 5" xfId="27465" xr:uid="{00000000-0005-0000-0000-0000C1920000}"/>
    <cellStyle name="Normal 54 2 2 4 2 2 6" xfId="4632" xr:uid="{00000000-0005-0000-0000-0000C2920000}"/>
    <cellStyle name="Normal 54 2 2 4 2 2 6 2" xfId="16408" xr:uid="{00000000-0005-0000-0000-0000C3920000}"/>
    <cellStyle name="Normal 54 2 2 4 2 2 6 2 2" xfId="39977" xr:uid="{00000000-0005-0000-0000-0000C4920000}"/>
    <cellStyle name="Normal 54 2 2 4 2 2 6 3" xfId="10520" xr:uid="{00000000-0005-0000-0000-0000C5920000}"/>
    <cellStyle name="Normal 54 2 2 4 2 2 6 3 2" xfId="34089" xr:uid="{00000000-0005-0000-0000-0000C6920000}"/>
    <cellStyle name="Normal 54 2 2 4 2 2 6 4" xfId="22296" xr:uid="{00000000-0005-0000-0000-0000C7920000}"/>
    <cellStyle name="Normal 54 2 2 4 2 2 6 5" xfId="28201" xr:uid="{00000000-0005-0000-0000-0000C8920000}"/>
    <cellStyle name="Normal 54 2 2 4 2 2 7" xfId="5368" xr:uid="{00000000-0005-0000-0000-0000C9920000}"/>
    <cellStyle name="Normal 54 2 2 4 2 2 7 2" xfId="17144" xr:uid="{00000000-0005-0000-0000-0000CA920000}"/>
    <cellStyle name="Normal 54 2 2 4 2 2 7 2 2" xfId="40713" xr:uid="{00000000-0005-0000-0000-0000CB920000}"/>
    <cellStyle name="Normal 54 2 2 4 2 2 7 3" xfId="11256" xr:uid="{00000000-0005-0000-0000-0000CC920000}"/>
    <cellStyle name="Normal 54 2 2 4 2 2 7 3 2" xfId="34825" xr:uid="{00000000-0005-0000-0000-0000CD920000}"/>
    <cellStyle name="Normal 54 2 2 4 2 2 7 4" xfId="23032" xr:uid="{00000000-0005-0000-0000-0000CE920000}"/>
    <cellStyle name="Normal 54 2 2 4 2 2 7 5" xfId="28937" xr:uid="{00000000-0005-0000-0000-0000CF920000}"/>
    <cellStyle name="Normal 54 2 2 4 2 2 8" xfId="6104" xr:uid="{00000000-0005-0000-0000-0000D0920000}"/>
    <cellStyle name="Normal 54 2 2 4 2 2 8 2" xfId="17880" xr:uid="{00000000-0005-0000-0000-0000D1920000}"/>
    <cellStyle name="Normal 54 2 2 4 2 2 8 2 2" xfId="41449" xr:uid="{00000000-0005-0000-0000-0000D2920000}"/>
    <cellStyle name="Normal 54 2 2 4 2 2 8 3" xfId="11992" xr:uid="{00000000-0005-0000-0000-0000D3920000}"/>
    <cellStyle name="Normal 54 2 2 4 2 2 8 3 2" xfId="35561" xr:uid="{00000000-0005-0000-0000-0000D4920000}"/>
    <cellStyle name="Normal 54 2 2 4 2 2 8 4" xfId="23768" xr:uid="{00000000-0005-0000-0000-0000D5920000}"/>
    <cellStyle name="Normal 54 2 2 4 2 2 8 5" xfId="29673" xr:uid="{00000000-0005-0000-0000-0000D6920000}"/>
    <cellStyle name="Normal 54 2 2 4 2 2 9" xfId="12728" xr:uid="{00000000-0005-0000-0000-0000D7920000}"/>
    <cellStyle name="Normal 54 2 2 4 2 2 9 2" xfId="36297" xr:uid="{00000000-0005-0000-0000-0000D8920000}"/>
    <cellStyle name="Normal 54 2 2 4 2 3" xfId="1244" xr:uid="{00000000-0005-0000-0000-0000D9920000}"/>
    <cellStyle name="Normal 54 2 2 4 2 3 2" xfId="13022" xr:uid="{00000000-0005-0000-0000-0000DA920000}"/>
    <cellStyle name="Normal 54 2 2 4 2 3 2 2" xfId="36591" xr:uid="{00000000-0005-0000-0000-0000DB920000}"/>
    <cellStyle name="Normal 54 2 2 4 2 3 3" xfId="7134" xr:uid="{00000000-0005-0000-0000-0000DC920000}"/>
    <cellStyle name="Normal 54 2 2 4 2 3 3 2" xfId="30703" xr:uid="{00000000-0005-0000-0000-0000DD920000}"/>
    <cellStyle name="Normal 54 2 2 4 2 3 4" xfId="18910" xr:uid="{00000000-0005-0000-0000-0000DE920000}"/>
    <cellStyle name="Normal 54 2 2 4 2 3 5" xfId="24815" xr:uid="{00000000-0005-0000-0000-0000DF920000}"/>
    <cellStyle name="Normal 54 2 2 4 2 4" xfId="1982" xr:uid="{00000000-0005-0000-0000-0000E0920000}"/>
    <cellStyle name="Normal 54 2 2 4 2 4 2" xfId="13758" xr:uid="{00000000-0005-0000-0000-0000E1920000}"/>
    <cellStyle name="Normal 54 2 2 4 2 4 2 2" xfId="37327" xr:uid="{00000000-0005-0000-0000-0000E2920000}"/>
    <cellStyle name="Normal 54 2 2 4 2 4 3" xfId="7870" xr:uid="{00000000-0005-0000-0000-0000E3920000}"/>
    <cellStyle name="Normal 54 2 2 4 2 4 3 2" xfId="31439" xr:uid="{00000000-0005-0000-0000-0000E4920000}"/>
    <cellStyle name="Normal 54 2 2 4 2 4 4" xfId="19646" xr:uid="{00000000-0005-0000-0000-0000E5920000}"/>
    <cellStyle name="Normal 54 2 2 4 2 4 5" xfId="25551" xr:uid="{00000000-0005-0000-0000-0000E6920000}"/>
    <cellStyle name="Normal 54 2 2 4 2 5" xfId="2718" xr:uid="{00000000-0005-0000-0000-0000E7920000}"/>
    <cellStyle name="Normal 54 2 2 4 2 5 2" xfId="14494" xr:uid="{00000000-0005-0000-0000-0000E8920000}"/>
    <cellStyle name="Normal 54 2 2 4 2 5 2 2" xfId="38063" xr:uid="{00000000-0005-0000-0000-0000E9920000}"/>
    <cellStyle name="Normal 54 2 2 4 2 5 3" xfId="8606" xr:uid="{00000000-0005-0000-0000-0000EA920000}"/>
    <cellStyle name="Normal 54 2 2 4 2 5 3 2" xfId="32175" xr:uid="{00000000-0005-0000-0000-0000EB920000}"/>
    <cellStyle name="Normal 54 2 2 4 2 5 4" xfId="20382" xr:uid="{00000000-0005-0000-0000-0000EC920000}"/>
    <cellStyle name="Normal 54 2 2 4 2 5 5" xfId="26287" xr:uid="{00000000-0005-0000-0000-0000ED920000}"/>
    <cellStyle name="Normal 54 2 2 4 2 6" xfId="3454" xr:uid="{00000000-0005-0000-0000-0000EE920000}"/>
    <cellStyle name="Normal 54 2 2 4 2 6 2" xfId="15230" xr:uid="{00000000-0005-0000-0000-0000EF920000}"/>
    <cellStyle name="Normal 54 2 2 4 2 6 2 2" xfId="38799" xr:uid="{00000000-0005-0000-0000-0000F0920000}"/>
    <cellStyle name="Normal 54 2 2 4 2 6 3" xfId="9342" xr:uid="{00000000-0005-0000-0000-0000F1920000}"/>
    <cellStyle name="Normal 54 2 2 4 2 6 3 2" xfId="32911" xr:uid="{00000000-0005-0000-0000-0000F2920000}"/>
    <cellStyle name="Normal 54 2 2 4 2 6 4" xfId="21118" xr:uid="{00000000-0005-0000-0000-0000F3920000}"/>
    <cellStyle name="Normal 54 2 2 4 2 6 5" xfId="27023" xr:uid="{00000000-0005-0000-0000-0000F4920000}"/>
    <cellStyle name="Normal 54 2 2 4 2 7" xfId="4190" xr:uid="{00000000-0005-0000-0000-0000F5920000}"/>
    <cellStyle name="Normal 54 2 2 4 2 7 2" xfId="15966" xr:uid="{00000000-0005-0000-0000-0000F6920000}"/>
    <cellStyle name="Normal 54 2 2 4 2 7 2 2" xfId="39535" xr:uid="{00000000-0005-0000-0000-0000F7920000}"/>
    <cellStyle name="Normal 54 2 2 4 2 7 3" xfId="10078" xr:uid="{00000000-0005-0000-0000-0000F8920000}"/>
    <cellStyle name="Normal 54 2 2 4 2 7 3 2" xfId="33647" xr:uid="{00000000-0005-0000-0000-0000F9920000}"/>
    <cellStyle name="Normal 54 2 2 4 2 7 4" xfId="21854" xr:uid="{00000000-0005-0000-0000-0000FA920000}"/>
    <cellStyle name="Normal 54 2 2 4 2 7 5" xfId="27759" xr:uid="{00000000-0005-0000-0000-0000FB920000}"/>
    <cellStyle name="Normal 54 2 2 4 2 8" xfId="4926" xr:uid="{00000000-0005-0000-0000-0000FC920000}"/>
    <cellStyle name="Normal 54 2 2 4 2 8 2" xfId="16702" xr:uid="{00000000-0005-0000-0000-0000FD920000}"/>
    <cellStyle name="Normal 54 2 2 4 2 8 2 2" xfId="40271" xr:uid="{00000000-0005-0000-0000-0000FE920000}"/>
    <cellStyle name="Normal 54 2 2 4 2 8 3" xfId="10814" xr:uid="{00000000-0005-0000-0000-0000FF920000}"/>
    <cellStyle name="Normal 54 2 2 4 2 8 3 2" xfId="34383" xr:uid="{00000000-0005-0000-0000-000000930000}"/>
    <cellStyle name="Normal 54 2 2 4 2 8 4" xfId="22590" xr:uid="{00000000-0005-0000-0000-000001930000}"/>
    <cellStyle name="Normal 54 2 2 4 2 8 5" xfId="28495" xr:uid="{00000000-0005-0000-0000-000002930000}"/>
    <cellStyle name="Normal 54 2 2 4 2 9" xfId="5662" xr:uid="{00000000-0005-0000-0000-000003930000}"/>
    <cellStyle name="Normal 54 2 2 4 2 9 2" xfId="17438" xr:uid="{00000000-0005-0000-0000-000004930000}"/>
    <cellStyle name="Normal 54 2 2 4 2 9 2 2" xfId="41007" xr:uid="{00000000-0005-0000-0000-000005930000}"/>
    <cellStyle name="Normal 54 2 2 4 2 9 3" xfId="11550" xr:uid="{00000000-0005-0000-0000-000006930000}"/>
    <cellStyle name="Normal 54 2 2 4 2 9 3 2" xfId="35119" xr:uid="{00000000-0005-0000-0000-000007930000}"/>
    <cellStyle name="Normal 54 2 2 4 2 9 4" xfId="23326" xr:uid="{00000000-0005-0000-0000-000008930000}"/>
    <cellStyle name="Normal 54 2 2 4 2 9 5" xfId="29231" xr:uid="{00000000-0005-0000-0000-000009930000}"/>
    <cellStyle name="Normal 54 2 2 4 3" xfId="752" xr:uid="{00000000-0005-0000-0000-00000A930000}"/>
    <cellStyle name="Normal 54 2 2 4 3 10" xfId="6666" xr:uid="{00000000-0005-0000-0000-00000B930000}"/>
    <cellStyle name="Normal 54 2 2 4 3 10 2" xfId="30235" xr:uid="{00000000-0005-0000-0000-00000C930000}"/>
    <cellStyle name="Normal 54 2 2 4 3 11" xfId="18442" xr:uid="{00000000-0005-0000-0000-00000D930000}"/>
    <cellStyle name="Normal 54 2 2 4 3 12" xfId="24347" xr:uid="{00000000-0005-0000-0000-00000E930000}"/>
    <cellStyle name="Normal 54 2 2 4 3 13" xfId="42011" xr:uid="{00000000-0005-0000-0000-00000F930000}"/>
    <cellStyle name="Normal 54 2 2 4 3 2" xfId="1513" xr:uid="{00000000-0005-0000-0000-000010930000}"/>
    <cellStyle name="Normal 54 2 2 4 3 2 2" xfId="13290" xr:uid="{00000000-0005-0000-0000-000011930000}"/>
    <cellStyle name="Normal 54 2 2 4 3 2 2 2" xfId="36859" xr:uid="{00000000-0005-0000-0000-000012930000}"/>
    <cellStyle name="Normal 54 2 2 4 3 2 3" xfId="7402" xr:uid="{00000000-0005-0000-0000-000013930000}"/>
    <cellStyle name="Normal 54 2 2 4 3 2 3 2" xfId="30971" xr:uid="{00000000-0005-0000-0000-000014930000}"/>
    <cellStyle name="Normal 54 2 2 4 3 2 4" xfId="19178" xr:uid="{00000000-0005-0000-0000-000015930000}"/>
    <cellStyle name="Normal 54 2 2 4 3 2 5" xfId="25083" xr:uid="{00000000-0005-0000-0000-000016930000}"/>
    <cellStyle name="Normal 54 2 2 4 3 3" xfId="2250" xr:uid="{00000000-0005-0000-0000-000017930000}"/>
    <cellStyle name="Normal 54 2 2 4 3 3 2" xfId="14026" xr:uid="{00000000-0005-0000-0000-000018930000}"/>
    <cellStyle name="Normal 54 2 2 4 3 3 2 2" xfId="37595" xr:uid="{00000000-0005-0000-0000-000019930000}"/>
    <cellStyle name="Normal 54 2 2 4 3 3 3" xfId="8138" xr:uid="{00000000-0005-0000-0000-00001A930000}"/>
    <cellStyle name="Normal 54 2 2 4 3 3 3 2" xfId="31707" xr:uid="{00000000-0005-0000-0000-00001B930000}"/>
    <cellStyle name="Normal 54 2 2 4 3 3 4" xfId="19914" xr:uid="{00000000-0005-0000-0000-00001C930000}"/>
    <cellStyle name="Normal 54 2 2 4 3 3 5" xfId="25819" xr:uid="{00000000-0005-0000-0000-00001D930000}"/>
    <cellStyle name="Normal 54 2 2 4 3 4" xfId="2986" xr:uid="{00000000-0005-0000-0000-00001E930000}"/>
    <cellStyle name="Normal 54 2 2 4 3 4 2" xfId="14762" xr:uid="{00000000-0005-0000-0000-00001F930000}"/>
    <cellStyle name="Normal 54 2 2 4 3 4 2 2" xfId="38331" xr:uid="{00000000-0005-0000-0000-000020930000}"/>
    <cellStyle name="Normal 54 2 2 4 3 4 3" xfId="8874" xr:uid="{00000000-0005-0000-0000-000021930000}"/>
    <cellStyle name="Normal 54 2 2 4 3 4 3 2" xfId="32443" xr:uid="{00000000-0005-0000-0000-000022930000}"/>
    <cellStyle name="Normal 54 2 2 4 3 4 4" xfId="20650" xr:uid="{00000000-0005-0000-0000-000023930000}"/>
    <cellStyle name="Normal 54 2 2 4 3 4 5" xfId="26555" xr:uid="{00000000-0005-0000-0000-000024930000}"/>
    <cellStyle name="Normal 54 2 2 4 3 5" xfId="3722" xr:uid="{00000000-0005-0000-0000-000025930000}"/>
    <cellStyle name="Normal 54 2 2 4 3 5 2" xfId="15498" xr:uid="{00000000-0005-0000-0000-000026930000}"/>
    <cellStyle name="Normal 54 2 2 4 3 5 2 2" xfId="39067" xr:uid="{00000000-0005-0000-0000-000027930000}"/>
    <cellStyle name="Normal 54 2 2 4 3 5 3" xfId="9610" xr:uid="{00000000-0005-0000-0000-000028930000}"/>
    <cellStyle name="Normal 54 2 2 4 3 5 3 2" xfId="33179" xr:uid="{00000000-0005-0000-0000-000029930000}"/>
    <cellStyle name="Normal 54 2 2 4 3 5 4" xfId="21386" xr:uid="{00000000-0005-0000-0000-00002A930000}"/>
    <cellStyle name="Normal 54 2 2 4 3 5 5" xfId="27291" xr:uid="{00000000-0005-0000-0000-00002B930000}"/>
    <cellStyle name="Normal 54 2 2 4 3 6" xfId="4458" xr:uid="{00000000-0005-0000-0000-00002C930000}"/>
    <cellStyle name="Normal 54 2 2 4 3 6 2" xfId="16234" xr:uid="{00000000-0005-0000-0000-00002D930000}"/>
    <cellStyle name="Normal 54 2 2 4 3 6 2 2" xfId="39803" xr:uid="{00000000-0005-0000-0000-00002E930000}"/>
    <cellStyle name="Normal 54 2 2 4 3 6 3" xfId="10346" xr:uid="{00000000-0005-0000-0000-00002F930000}"/>
    <cellStyle name="Normal 54 2 2 4 3 6 3 2" xfId="33915" xr:uid="{00000000-0005-0000-0000-000030930000}"/>
    <cellStyle name="Normal 54 2 2 4 3 6 4" xfId="22122" xr:uid="{00000000-0005-0000-0000-000031930000}"/>
    <cellStyle name="Normal 54 2 2 4 3 6 5" xfId="28027" xr:uid="{00000000-0005-0000-0000-000032930000}"/>
    <cellStyle name="Normal 54 2 2 4 3 7" xfId="5194" xr:uid="{00000000-0005-0000-0000-000033930000}"/>
    <cellStyle name="Normal 54 2 2 4 3 7 2" xfId="16970" xr:uid="{00000000-0005-0000-0000-000034930000}"/>
    <cellStyle name="Normal 54 2 2 4 3 7 2 2" xfId="40539" xr:uid="{00000000-0005-0000-0000-000035930000}"/>
    <cellStyle name="Normal 54 2 2 4 3 7 3" xfId="11082" xr:uid="{00000000-0005-0000-0000-000036930000}"/>
    <cellStyle name="Normal 54 2 2 4 3 7 3 2" xfId="34651" xr:uid="{00000000-0005-0000-0000-000037930000}"/>
    <cellStyle name="Normal 54 2 2 4 3 7 4" xfId="22858" xr:uid="{00000000-0005-0000-0000-000038930000}"/>
    <cellStyle name="Normal 54 2 2 4 3 7 5" xfId="28763" xr:uid="{00000000-0005-0000-0000-000039930000}"/>
    <cellStyle name="Normal 54 2 2 4 3 8" xfId="5930" xr:uid="{00000000-0005-0000-0000-00003A930000}"/>
    <cellStyle name="Normal 54 2 2 4 3 8 2" xfId="17706" xr:uid="{00000000-0005-0000-0000-00003B930000}"/>
    <cellStyle name="Normal 54 2 2 4 3 8 2 2" xfId="41275" xr:uid="{00000000-0005-0000-0000-00003C930000}"/>
    <cellStyle name="Normal 54 2 2 4 3 8 3" xfId="11818" xr:uid="{00000000-0005-0000-0000-00003D930000}"/>
    <cellStyle name="Normal 54 2 2 4 3 8 3 2" xfId="35387" xr:uid="{00000000-0005-0000-0000-00003E930000}"/>
    <cellStyle name="Normal 54 2 2 4 3 8 4" xfId="23594" xr:uid="{00000000-0005-0000-0000-00003F930000}"/>
    <cellStyle name="Normal 54 2 2 4 3 8 5" xfId="29499" xr:uid="{00000000-0005-0000-0000-000040930000}"/>
    <cellStyle name="Normal 54 2 2 4 3 9" xfId="12554" xr:uid="{00000000-0005-0000-0000-000041930000}"/>
    <cellStyle name="Normal 54 2 2 4 3 9 2" xfId="36123" xr:uid="{00000000-0005-0000-0000-000042930000}"/>
    <cellStyle name="Normal 54 2 2 4 4" xfId="633" xr:uid="{00000000-0005-0000-0000-000043930000}"/>
    <cellStyle name="Normal 54 2 2 4 4 10" xfId="6547" xr:uid="{00000000-0005-0000-0000-000044930000}"/>
    <cellStyle name="Normal 54 2 2 4 4 10 2" xfId="30116" xr:uid="{00000000-0005-0000-0000-000045930000}"/>
    <cellStyle name="Normal 54 2 2 4 4 11" xfId="18323" xr:uid="{00000000-0005-0000-0000-000046930000}"/>
    <cellStyle name="Normal 54 2 2 4 4 12" xfId="24228" xr:uid="{00000000-0005-0000-0000-000047930000}"/>
    <cellStyle name="Normal 54 2 2 4 4 13" xfId="41892" xr:uid="{00000000-0005-0000-0000-000048930000}"/>
    <cellStyle name="Normal 54 2 2 4 4 2" xfId="1394" xr:uid="{00000000-0005-0000-0000-000049930000}"/>
    <cellStyle name="Normal 54 2 2 4 4 2 2" xfId="13171" xr:uid="{00000000-0005-0000-0000-00004A930000}"/>
    <cellStyle name="Normal 54 2 2 4 4 2 2 2" xfId="36740" xr:uid="{00000000-0005-0000-0000-00004B930000}"/>
    <cellStyle name="Normal 54 2 2 4 4 2 3" xfId="7283" xr:uid="{00000000-0005-0000-0000-00004C930000}"/>
    <cellStyle name="Normal 54 2 2 4 4 2 3 2" xfId="30852" xr:uid="{00000000-0005-0000-0000-00004D930000}"/>
    <cellStyle name="Normal 54 2 2 4 4 2 4" xfId="19059" xr:uid="{00000000-0005-0000-0000-00004E930000}"/>
    <cellStyle name="Normal 54 2 2 4 4 2 5" xfId="24964" xr:uid="{00000000-0005-0000-0000-00004F930000}"/>
    <cellStyle name="Normal 54 2 2 4 4 3" xfId="2131" xr:uid="{00000000-0005-0000-0000-000050930000}"/>
    <cellStyle name="Normal 54 2 2 4 4 3 2" xfId="13907" xr:uid="{00000000-0005-0000-0000-000051930000}"/>
    <cellStyle name="Normal 54 2 2 4 4 3 2 2" xfId="37476" xr:uid="{00000000-0005-0000-0000-000052930000}"/>
    <cellStyle name="Normal 54 2 2 4 4 3 3" xfId="8019" xr:uid="{00000000-0005-0000-0000-000053930000}"/>
    <cellStyle name="Normal 54 2 2 4 4 3 3 2" xfId="31588" xr:uid="{00000000-0005-0000-0000-000054930000}"/>
    <cellStyle name="Normal 54 2 2 4 4 3 4" xfId="19795" xr:uid="{00000000-0005-0000-0000-000055930000}"/>
    <cellStyle name="Normal 54 2 2 4 4 3 5" xfId="25700" xr:uid="{00000000-0005-0000-0000-000056930000}"/>
    <cellStyle name="Normal 54 2 2 4 4 4" xfId="2867" xr:uid="{00000000-0005-0000-0000-000057930000}"/>
    <cellStyle name="Normal 54 2 2 4 4 4 2" xfId="14643" xr:uid="{00000000-0005-0000-0000-000058930000}"/>
    <cellStyle name="Normal 54 2 2 4 4 4 2 2" xfId="38212" xr:uid="{00000000-0005-0000-0000-000059930000}"/>
    <cellStyle name="Normal 54 2 2 4 4 4 3" xfId="8755" xr:uid="{00000000-0005-0000-0000-00005A930000}"/>
    <cellStyle name="Normal 54 2 2 4 4 4 3 2" xfId="32324" xr:uid="{00000000-0005-0000-0000-00005B930000}"/>
    <cellStyle name="Normal 54 2 2 4 4 4 4" xfId="20531" xr:uid="{00000000-0005-0000-0000-00005C930000}"/>
    <cellStyle name="Normal 54 2 2 4 4 4 5" xfId="26436" xr:uid="{00000000-0005-0000-0000-00005D930000}"/>
    <cellStyle name="Normal 54 2 2 4 4 5" xfId="3603" xr:uid="{00000000-0005-0000-0000-00005E930000}"/>
    <cellStyle name="Normal 54 2 2 4 4 5 2" xfId="15379" xr:uid="{00000000-0005-0000-0000-00005F930000}"/>
    <cellStyle name="Normal 54 2 2 4 4 5 2 2" xfId="38948" xr:uid="{00000000-0005-0000-0000-000060930000}"/>
    <cellStyle name="Normal 54 2 2 4 4 5 3" xfId="9491" xr:uid="{00000000-0005-0000-0000-000061930000}"/>
    <cellStyle name="Normal 54 2 2 4 4 5 3 2" xfId="33060" xr:uid="{00000000-0005-0000-0000-000062930000}"/>
    <cellStyle name="Normal 54 2 2 4 4 5 4" xfId="21267" xr:uid="{00000000-0005-0000-0000-000063930000}"/>
    <cellStyle name="Normal 54 2 2 4 4 5 5" xfId="27172" xr:uid="{00000000-0005-0000-0000-000064930000}"/>
    <cellStyle name="Normal 54 2 2 4 4 6" xfId="4339" xr:uid="{00000000-0005-0000-0000-000065930000}"/>
    <cellStyle name="Normal 54 2 2 4 4 6 2" xfId="16115" xr:uid="{00000000-0005-0000-0000-000066930000}"/>
    <cellStyle name="Normal 54 2 2 4 4 6 2 2" xfId="39684" xr:uid="{00000000-0005-0000-0000-000067930000}"/>
    <cellStyle name="Normal 54 2 2 4 4 6 3" xfId="10227" xr:uid="{00000000-0005-0000-0000-000068930000}"/>
    <cellStyle name="Normal 54 2 2 4 4 6 3 2" xfId="33796" xr:uid="{00000000-0005-0000-0000-000069930000}"/>
    <cellStyle name="Normal 54 2 2 4 4 6 4" xfId="22003" xr:uid="{00000000-0005-0000-0000-00006A930000}"/>
    <cellStyle name="Normal 54 2 2 4 4 6 5" xfId="27908" xr:uid="{00000000-0005-0000-0000-00006B930000}"/>
    <cellStyle name="Normal 54 2 2 4 4 7" xfId="5075" xr:uid="{00000000-0005-0000-0000-00006C930000}"/>
    <cellStyle name="Normal 54 2 2 4 4 7 2" xfId="16851" xr:uid="{00000000-0005-0000-0000-00006D930000}"/>
    <cellStyle name="Normal 54 2 2 4 4 7 2 2" xfId="40420" xr:uid="{00000000-0005-0000-0000-00006E930000}"/>
    <cellStyle name="Normal 54 2 2 4 4 7 3" xfId="10963" xr:uid="{00000000-0005-0000-0000-00006F930000}"/>
    <cellStyle name="Normal 54 2 2 4 4 7 3 2" xfId="34532" xr:uid="{00000000-0005-0000-0000-000070930000}"/>
    <cellStyle name="Normal 54 2 2 4 4 7 4" xfId="22739" xr:uid="{00000000-0005-0000-0000-000071930000}"/>
    <cellStyle name="Normal 54 2 2 4 4 7 5" xfId="28644" xr:uid="{00000000-0005-0000-0000-000072930000}"/>
    <cellStyle name="Normal 54 2 2 4 4 8" xfId="5811" xr:uid="{00000000-0005-0000-0000-000073930000}"/>
    <cellStyle name="Normal 54 2 2 4 4 8 2" xfId="17587" xr:uid="{00000000-0005-0000-0000-000074930000}"/>
    <cellStyle name="Normal 54 2 2 4 4 8 2 2" xfId="41156" xr:uid="{00000000-0005-0000-0000-000075930000}"/>
    <cellStyle name="Normal 54 2 2 4 4 8 3" xfId="11699" xr:uid="{00000000-0005-0000-0000-000076930000}"/>
    <cellStyle name="Normal 54 2 2 4 4 8 3 2" xfId="35268" xr:uid="{00000000-0005-0000-0000-000077930000}"/>
    <cellStyle name="Normal 54 2 2 4 4 8 4" xfId="23475" xr:uid="{00000000-0005-0000-0000-000078930000}"/>
    <cellStyle name="Normal 54 2 2 4 4 8 5" xfId="29380" xr:uid="{00000000-0005-0000-0000-000079930000}"/>
    <cellStyle name="Normal 54 2 2 4 4 9" xfId="12435" xr:uid="{00000000-0005-0000-0000-00007A930000}"/>
    <cellStyle name="Normal 54 2 2 4 4 9 2" xfId="36004" xr:uid="{00000000-0005-0000-0000-00007B930000}"/>
    <cellStyle name="Normal 54 2 2 4 5" xfId="1069" xr:uid="{00000000-0005-0000-0000-00007C930000}"/>
    <cellStyle name="Normal 54 2 2 4 5 2" xfId="12848" xr:uid="{00000000-0005-0000-0000-00007D930000}"/>
    <cellStyle name="Normal 54 2 2 4 5 2 2" xfId="36417" xr:uid="{00000000-0005-0000-0000-00007E930000}"/>
    <cellStyle name="Normal 54 2 2 4 5 3" xfId="6960" xr:uid="{00000000-0005-0000-0000-00007F930000}"/>
    <cellStyle name="Normal 54 2 2 4 5 3 2" xfId="30529" xr:uid="{00000000-0005-0000-0000-000080930000}"/>
    <cellStyle name="Normal 54 2 2 4 5 4" xfId="18736" xr:uid="{00000000-0005-0000-0000-000081930000}"/>
    <cellStyle name="Normal 54 2 2 4 5 5" xfId="24641" xr:uid="{00000000-0005-0000-0000-000082930000}"/>
    <cellStyle name="Normal 54 2 2 4 6" xfId="1808" xr:uid="{00000000-0005-0000-0000-000083930000}"/>
    <cellStyle name="Normal 54 2 2 4 6 2" xfId="13584" xr:uid="{00000000-0005-0000-0000-000084930000}"/>
    <cellStyle name="Normal 54 2 2 4 6 2 2" xfId="37153" xr:uid="{00000000-0005-0000-0000-000085930000}"/>
    <cellStyle name="Normal 54 2 2 4 6 3" xfId="7696" xr:uid="{00000000-0005-0000-0000-000086930000}"/>
    <cellStyle name="Normal 54 2 2 4 6 3 2" xfId="31265" xr:uid="{00000000-0005-0000-0000-000087930000}"/>
    <cellStyle name="Normal 54 2 2 4 6 4" xfId="19472" xr:uid="{00000000-0005-0000-0000-000088930000}"/>
    <cellStyle name="Normal 54 2 2 4 6 5" xfId="25377" xr:uid="{00000000-0005-0000-0000-000089930000}"/>
    <cellStyle name="Normal 54 2 2 4 7" xfId="2544" xr:uid="{00000000-0005-0000-0000-00008A930000}"/>
    <cellStyle name="Normal 54 2 2 4 7 2" xfId="14320" xr:uid="{00000000-0005-0000-0000-00008B930000}"/>
    <cellStyle name="Normal 54 2 2 4 7 2 2" xfId="37889" xr:uid="{00000000-0005-0000-0000-00008C930000}"/>
    <cellStyle name="Normal 54 2 2 4 7 3" xfId="8432" xr:uid="{00000000-0005-0000-0000-00008D930000}"/>
    <cellStyle name="Normal 54 2 2 4 7 3 2" xfId="32001" xr:uid="{00000000-0005-0000-0000-00008E930000}"/>
    <cellStyle name="Normal 54 2 2 4 7 4" xfId="20208" xr:uid="{00000000-0005-0000-0000-00008F930000}"/>
    <cellStyle name="Normal 54 2 2 4 7 5" xfId="26113" xr:uid="{00000000-0005-0000-0000-000090930000}"/>
    <cellStyle name="Normal 54 2 2 4 8" xfId="3280" xr:uid="{00000000-0005-0000-0000-000091930000}"/>
    <cellStyle name="Normal 54 2 2 4 8 2" xfId="15056" xr:uid="{00000000-0005-0000-0000-000092930000}"/>
    <cellStyle name="Normal 54 2 2 4 8 2 2" xfId="38625" xr:uid="{00000000-0005-0000-0000-000093930000}"/>
    <cellStyle name="Normal 54 2 2 4 8 3" xfId="9168" xr:uid="{00000000-0005-0000-0000-000094930000}"/>
    <cellStyle name="Normal 54 2 2 4 8 3 2" xfId="32737" xr:uid="{00000000-0005-0000-0000-000095930000}"/>
    <cellStyle name="Normal 54 2 2 4 8 4" xfId="20944" xr:uid="{00000000-0005-0000-0000-000096930000}"/>
    <cellStyle name="Normal 54 2 2 4 8 5" xfId="26849" xr:uid="{00000000-0005-0000-0000-000097930000}"/>
    <cellStyle name="Normal 54 2 2 4 9" xfId="4016" xr:uid="{00000000-0005-0000-0000-000098930000}"/>
    <cellStyle name="Normal 54 2 2 4 9 2" xfId="15792" xr:uid="{00000000-0005-0000-0000-000099930000}"/>
    <cellStyle name="Normal 54 2 2 4 9 2 2" xfId="39361" xr:uid="{00000000-0005-0000-0000-00009A930000}"/>
    <cellStyle name="Normal 54 2 2 4 9 3" xfId="9904" xr:uid="{00000000-0005-0000-0000-00009B930000}"/>
    <cellStyle name="Normal 54 2 2 4 9 3 2" xfId="33473" xr:uid="{00000000-0005-0000-0000-00009C930000}"/>
    <cellStyle name="Normal 54 2 2 4 9 4" xfId="21680" xr:uid="{00000000-0005-0000-0000-00009D930000}"/>
    <cellStyle name="Normal 54 2 2 4 9 5" xfId="27585" xr:uid="{00000000-0005-0000-0000-00009E930000}"/>
    <cellStyle name="Normal 54 2 2 5" xfId="248" xr:uid="{00000000-0005-0000-0000-00009F930000}"/>
    <cellStyle name="Normal 54 2 2 5 10" xfId="4704" xr:uid="{00000000-0005-0000-0000-0000A0930000}"/>
    <cellStyle name="Normal 54 2 2 5 10 2" xfId="16480" xr:uid="{00000000-0005-0000-0000-0000A1930000}"/>
    <cellStyle name="Normal 54 2 2 5 10 2 2" xfId="40049" xr:uid="{00000000-0005-0000-0000-0000A2930000}"/>
    <cellStyle name="Normal 54 2 2 5 10 3" xfId="10592" xr:uid="{00000000-0005-0000-0000-0000A3930000}"/>
    <cellStyle name="Normal 54 2 2 5 10 3 2" xfId="34161" xr:uid="{00000000-0005-0000-0000-0000A4930000}"/>
    <cellStyle name="Normal 54 2 2 5 10 4" xfId="22368" xr:uid="{00000000-0005-0000-0000-0000A5930000}"/>
    <cellStyle name="Normal 54 2 2 5 10 5" xfId="28273" xr:uid="{00000000-0005-0000-0000-0000A6930000}"/>
    <cellStyle name="Normal 54 2 2 5 11" xfId="5440" xr:uid="{00000000-0005-0000-0000-0000A7930000}"/>
    <cellStyle name="Normal 54 2 2 5 11 2" xfId="17216" xr:uid="{00000000-0005-0000-0000-0000A8930000}"/>
    <cellStyle name="Normal 54 2 2 5 11 2 2" xfId="40785" xr:uid="{00000000-0005-0000-0000-0000A9930000}"/>
    <cellStyle name="Normal 54 2 2 5 11 3" xfId="11328" xr:uid="{00000000-0005-0000-0000-0000AA930000}"/>
    <cellStyle name="Normal 54 2 2 5 11 3 2" xfId="34897" xr:uid="{00000000-0005-0000-0000-0000AB930000}"/>
    <cellStyle name="Normal 54 2 2 5 11 4" xfId="23104" xr:uid="{00000000-0005-0000-0000-0000AC930000}"/>
    <cellStyle name="Normal 54 2 2 5 11 5" xfId="29009" xr:uid="{00000000-0005-0000-0000-0000AD930000}"/>
    <cellStyle name="Normal 54 2 2 5 12" xfId="12064" xr:uid="{00000000-0005-0000-0000-0000AE930000}"/>
    <cellStyle name="Normal 54 2 2 5 12 2" xfId="35633" xr:uid="{00000000-0005-0000-0000-0000AF930000}"/>
    <cellStyle name="Normal 54 2 2 5 13" xfId="6176" xr:uid="{00000000-0005-0000-0000-0000B0930000}"/>
    <cellStyle name="Normal 54 2 2 5 13 2" xfId="29745" xr:uid="{00000000-0005-0000-0000-0000B1930000}"/>
    <cellStyle name="Normal 54 2 2 5 14" xfId="17952" xr:uid="{00000000-0005-0000-0000-0000B2930000}"/>
    <cellStyle name="Normal 54 2 2 5 15" xfId="23857" xr:uid="{00000000-0005-0000-0000-0000B3930000}"/>
    <cellStyle name="Normal 54 2 2 5 16" xfId="41521" xr:uid="{00000000-0005-0000-0000-0000B4930000}"/>
    <cellStyle name="Normal 54 2 2 5 2" xfId="483" xr:uid="{00000000-0005-0000-0000-0000B5930000}"/>
    <cellStyle name="Normal 54 2 2 5 2 10" xfId="12287" xr:uid="{00000000-0005-0000-0000-0000B6930000}"/>
    <cellStyle name="Normal 54 2 2 5 2 10 2" xfId="35856" xr:uid="{00000000-0005-0000-0000-0000B7930000}"/>
    <cellStyle name="Normal 54 2 2 5 2 11" xfId="6399" xr:uid="{00000000-0005-0000-0000-0000B8930000}"/>
    <cellStyle name="Normal 54 2 2 5 2 11 2" xfId="29968" xr:uid="{00000000-0005-0000-0000-0000B9930000}"/>
    <cellStyle name="Normal 54 2 2 5 2 12" xfId="18175" xr:uid="{00000000-0005-0000-0000-0000BA930000}"/>
    <cellStyle name="Normal 54 2 2 5 2 13" xfId="24080" xr:uid="{00000000-0005-0000-0000-0000BB930000}"/>
    <cellStyle name="Normal 54 2 2 5 2 14" xfId="41744" xr:uid="{00000000-0005-0000-0000-0000BC930000}"/>
    <cellStyle name="Normal 54 2 2 5 2 2" xfId="928" xr:uid="{00000000-0005-0000-0000-0000BD930000}"/>
    <cellStyle name="Normal 54 2 2 5 2 2 10" xfId="6841" xr:uid="{00000000-0005-0000-0000-0000BE930000}"/>
    <cellStyle name="Normal 54 2 2 5 2 2 10 2" xfId="30410" xr:uid="{00000000-0005-0000-0000-0000BF930000}"/>
    <cellStyle name="Normal 54 2 2 5 2 2 11" xfId="18617" xr:uid="{00000000-0005-0000-0000-0000C0930000}"/>
    <cellStyle name="Normal 54 2 2 5 2 2 12" xfId="24522" xr:uid="{00000000-0005-0000-0000-0000C1930000}"/>
    <cellStyle name="Normal 54 2 2 5 2 2 13" xfId="42186" xr:uid="{00000000-0005-0000-0000-0000C2930000}"/>
    <cellStyle name="Normal 54 2 2 5 2 2 2" xfId="1688" xr:uid="{00000000-0005-0000-0000-0000C3930000}"/>
    <cellStyle name="Normal 54 2 2 5 2 2 2 2" xfId="13465" xr:uid="{00000000-0005-0000-0000-0000C4930000}"/>
    <cellStyle name="Normal 54 2 2 5 2 2 2 2 2" xfId="37034" xr:uid="{00000000-0005-0000-0000-0000C5930000}"/>
    <cellStyle name="Normal 54 2 2 5 2 2 2 3" xfId="7577" xr:uid="{00000000-0005-0000-0000-0000C6930000}"/>
    <cellStyle name="Normal 54 2 2 5 2 2 2 3 2" xfId="31146" xr:uid="{00000000-0005-0000-0000-0000C7930000}"/>
    <cellStyle name="Normal 54 2 2 5 2 2 2 4" xfId="19353" xr:uid="{00000000-0005-0000-0000-0000C8930000}"/>
    <cellStyle name="Normal 54 2 2 5 2 2 2 5" xfId="25258" xr:uid="{00000000-0005-0000-0000-0000C9930000}"/>
    <cellStyle name="Normal 54 2 2 5 2 2 3" xfId="2425" xr:uid="{00000000-0005-0000-0000-0000CA930000}"/>
    <cellStyle name="Normal 54 2 2 5 2 2 3 2" xfId="14201" xr:uid="{00000000-0005-0000-0000-0000CB930000}"/>
    <cellStyle name="Normal 54 2 2 5 2 2 3 2 2" xfId="37770" xr:uid="{00000000-0005-0000-0000-0000CC930000}"/>
    <cellStyle name="Normal 54 2 2 5 2 2 3 3" xfId="8313" xr:uid="{00000000-0005-0000-0000-0000CD930000}"/>
    <cellStyle name="Normal 54 2 2 5 2 2 3 3 2" xfId="31882" xr:uid="{00000000-0005-0000-0000-0000CE930000}"/>
    <cellStyle name="Normal 54 2 2 5 2 2 3 4" xfId="20089" xr:uid="{00000000-0005-0000-0000-0000CF930000}"/>
    <cellStyle name="Normal 54 2 2 5 2 2 3 5" xfId="25994" xr:uid="{00000000-0005-0000-0000-0000D0930000}"/>
    <cellStyle name="Normal 54 2 2 5 2 2 4" xfId="3161" xr:uid="{00000000-0005-0000-0000-0000D1930000}"/>
    <cellStyle name="Normal 54 2 2 5 2 2 4 2" xfId="14937" xr:uid="{00000000-0005-0000-0000-0000D2930000}"/>
    <cellStyle name="Normal 54 2 2 5 2 2 4 2 2" xfId="38506" xr:uid="{00000000-0005-0000-0000-0000D3930000}"/>
    <cellStyle name="Normal 54 2 2 5 2 2 4 3" xfId="9049" xr:uid="{00000000-0005-0000-0000-0000D4930000}"/>
    <cellStyle name="Normal 54 2 2 5 2 2 4 3 2" xfId="32618" xr:uid="{00000000-0005-0000-0000-0000D5930000}"/>
    <cellStyle name="Normal 54 2 2 5 2 2 4 4" xfId="20825" xr:uid="{00000000-0005-0000-0000-0000D6930000}"/>
    <cellStyle name="Normal 54 2 2 5 2 2 4 5" xfId="26730" xr:uid="{00000000-0005-0000-0000-0000D7930000}"/>
    <cellStyle name="Normal 54 2 2 5 2 2 5" xfId="3897" xr:uid="{00000000-0005-0000-0000-0000D8930000}"/>
    <cellStyle name="Normal 54 2 2 5 2 2 5 2" xfId="15673" xr:uid="{00000000-0005-0000-0000-0000D9930000}"/>
    <cellStyle name="Normal 54 2 2 5 2 2 5 2 2" xfId="39242" xr:uid="{00000000-0005-0000-0000-0000DA930000}"/>
    <cellStyle name="Normal 54 2 2 5 2 2 5 3" xfId="9785" xr:uid="{00000000-0005-0000-0000-0000DB930000}"/>
    <cellStyle name="Normal 54 2 2 5 2 2 5 3 2" xfId="33354" xr:uid="{00000000-0005-0000-0000-0000DC930000}"/>
    <cellStyle name="Normal 54 2 2 5 2 2 5 4" xfId="21561" xr:uid="{00000000-0005-0000-0000-0000DD930000}"/>
    <cellStyle name="Normal 54 2 2 5 2 2 5 5" xfId="27466" xr:uid="{00000000-0005-0000-0000-0000DE930000}"/>
    <cellStyle name="Normal 54 2 2 5 2 2 6" xfId="4633" xr:uid="{00000000-0005-0000-0000-0000DF930000}"/>
    <cellStyle name="Normal 54 2 2 5 2 2 6 2" xfId="16409" xr:uid="{00000000-0005-0000-0000-0000E0930000}"/>
    <cellStyle name="Normal 54 2 2 5 2 2 6 2 2" xfId="39978" xr:uid="{00000000-0005-0000-0000-0000E1930000}"/>
    <cellStyle name="Normal 54 2 2 5 2 2 6 3" xfId="10521" xr:uid="{00000000-0005-0000-0000-0000E2930000}"/>
    <cellStyle name="Normal 54 2 2 5 2 2 6 3 2" xfId="34090" xr:uid="{00000000-0005-0000-0000-0000E3930000}"/>
    <cellStyle name="Normal 54 2 2 5 2 2 6 4" xfId="22297" xr:uid="{00000000-0005-0000-0000-0000E4930000}"/>
    <cellStyle name="Normal 54 2 2 5 2 2 6 5" xfId="28202" xr:uid="{00000000-0005-0000-0000-0000E5930000}"/>
    <cellStyle name="Normal 54 2 2 5 2 2 7" xfId="5369" xr:uid="{00000000-0005-0000-0000-0000E6930000}"/>
    <cellStyle name="Normal 54 2 2 5 2 2 7 2" xfId="17145" xr:uid="{00000000-0005-0000-0000-0000E7930000}"/>
    <cellStyle name="Normal 54 2 2 5 2 2 7 2 2" xfId="40714" xr:uid="{00000000-0005-0000-0000-0000E8930000}"/>
    <cellStyle name="Normal 54 2 2 5 2 2 7 3" xfId="11257" xr:uid="{00000000-0005-0000-0000-0000E9930000}"/>
    <cellStyle name="Normal 54 2 2 5 2 2 7 3 2" xfId="34826" xr:uid="{00000000-0005-0000-0000-0000EA930000}"/>
    <cellStyle name="Normal 54 2 2 5 2 2 7 4" xfId="23033" xr:uid="{00000000-0005-0000-0000-0000EB930000}"/>
    <cellStyle name="Normal 54 2 2 5 2 2 7 5" xfId="28938" xr:uid="{00000000-0005-0000-0000-0000EC930000}"/>
    <cellStyle name="Normal 54 2 2 5 2 2 8" xfId="6105" xr:uid="{00000000-0005-0000-0000-0000ED930000}"/>
    <cellStyle name="Normal 54 2 2 5 2 2 8 2" xfId="17881" xr:uid="{00000000-0005-0000-0000-0000EE930000}"/>
    <cellStyle name="Normal 54 2 2 5 2 2 8 2 2" xfId="41450" xr:uid="{00000000-0005-0000-0000-0000EF930000}"/>
    <cellStyle name="Normal 54 2 2 5 2 2 8 3" xfId="11993" xr:uid="{00000000-0005-0000-0000-0000F0930000}"/>
    <cellStyle name="Normal 54 2 2 5 2 2 8 3 2" xfId="35562" xr:uid="{00000000-0005-0000-0000-0000F1930000}"/>
    <cellStyle name="Normal 54 2 2 5 2 2 8 4" xfId="23769" xr:uid="{00000000-0005-0000-0000-0000F2930000}"/>
    <cellStyle name="Normal 54 2 2 5 2 2 8 5" xfId="29674" xr:uid="{00000000-0005-0000-0000-0000F3930000}"/>
    <cellStyle name="Normal 54 2 2 5 2 2 9" xfId="12729" xr:uid="{00000000-0005-0000-0000-0000F4930000}"/>
    <cellStyle name="Normal 54 2 2 5 2 2 9 2" xfId="36298" xr:uid="{00000000-0005-0000-0000-0000F5930000}"/>
    <cellStyle name="Normal 54 2 2 5 2 3" xfId="1245" xr:uid="{00000000-0005-0000-0000-0000F6930000}"/>
    <cellStyle name="Normal 54 2 2 5 2 3 2" xfId="13023" xr:uid="{00000000-0005-0000-0000-0000F7930000}"/>
    <cellStyle name="Normal 54 2 2 5 2 3 2 2" xfId="36592" xr:uid="{00000000-0005-0000-0000-0000F8930000}"/>
    <cellStyle name="Normal 54 2 2 5 2 3 3" xfId="7135" xr:uid="{00000000-0005-0000-0000-0000F9930000}"/>
    <cellStyle name="Normal 54 2 2 5 2 3 3 2" xfId="30704" xr:uid="{00000000-0005-0000-0000-0000FA930000}"/>
    <cellStyle name="Normal 54 2 2 5 2 3 4" xfId="18911" xr:uid="{00000000-0005-0000-0000-0000FB930000}"/>
    <cellStyle name="Normal 54 2 2 5 2 3 5" xfId="24816" xr:uid="{00000000-0005-0000-0000-0000FC930000}"/>
    <cellStyle name="Normal 54 2 2 5 2 4" xfId="1983" xr:uid="{00000000-0005-0000-0000-0000FD930000}"/>
    <cellStyle name="Normal 54 2 2 5 2 4 2" xfId="13759" xr:uid="{00000000-0005-0000-0000-0000FE930000}"/>
    <cellStyle name="Normal 54 2 2 5 2 4 2 2" xfId="37328" xr:uid="{00000000-0005-0000-0000-0000FF930000}"/>
    <cellStyle name="Normal 54 2 2 5 2 4 3" xfId="7871" xr:uid="{00000000-0005-0000-0000-000000940000}"/>
    <cellStyle name="Normal 54 2 2 5 2 4 3 2" xfId="31440" xr:uid="{00000000-0005-0000-0000-000001940000}"/>
    <cellStyle name="Normal 54 2 2 5 2 4 4" xfId="19647" xr:uid="{00000000-0005-0000-0000-000002940000}"/>
    <cellStyle name="Normal 54 2 2 5 2 4 5" xfId="25552" xr:uid="{00000000-0005-0000-0000-000003940000}"/>
    <cellStyle name="Normal 54 2 2 5 2 5" xfId="2719" xr:uid="{00000000-0005-0000-0000-000004940000}"/>
    <cellStyle name="Normal 54 2 2 5 2 5 2" xfId="14495" xr:uid="{00000000-0005-0000-0000-000005940000}"/>
    <cellStyle name="Normal 54 2 2 5 2 5 2 2" xfId="38064" xr:uid="{00000000-0005-0000-0000-000006940000}"/>
    <cellStyle name="Normal 54 2 2 5 2 5 3" xfId="8607" xr:uid="{00000000-0005-0000-0000-000007940000}"/>
    <cellStyle name="Normal 54 2 2 5 2 5 3 2" xfId="32176" xr:uid="{00000000-0005-0000-0000-000008940000}"/>
    <cellStyle name="Normal 54 2 2 5 2 5 4" xfId="20383" xr:uid="{00000000-0005-0000-0000-000009940000}"/>
    <cellStyle name="Normal 54 2 2 5 2 5 5" xfId="26288" xr:uid="{00000000-0005-0000-0000-00000A940000}"/>
    <cellStyle name="Normal 54 2 2 5 2 6" xfId="3455" xr:uid="{00000000-0005-0000-0000-00000B940000}"/>
    <cellStyle name="Normal 54 2 2 5 2 6 2" xfId="15231" xr:uid="{00000000-0005-0000-0000-00000C940000}"/>
    <cellStyle name="Normal 54 2 2 5 2 6 2 2" xfId="38800" xr:uid="{00000000-0005-0000-0000-00000D940000}"/>
    <cellStyle name="Normal 54 2 2 5 2 6 3" xfId="9343" xr:uid="{00000000-0005-0000-0000-00000E940000}"/>
    <cellStyle name="Normal 54 2 2 5 2 6 3 2" xfId="32912" xr:uid="{00000000-0005-0000-0000-00000F940000}"/>
    <cellStyle name="Normal 54 2 2 5 2 6 4" xfId="21119" xr:uid="{00000000-0005-0000-0000-000010940000}"/>
    <cellStyle name="Normal 54 2 2 5 2 6 5" xfId="27024" xr:uid="{00000000-0005-0000-0000-000011940000}"/>
    <cellStyle name="Normal 54 2 2 5 2 7" xfId="4191" xr:uid="{00000000-0005-0000-0000-000012940000}"/>
    <cellStyle name="Normal 54 2 2 5 2 7 2" xfId="15967" xr:uid="{00000000-0005-0000-0000-000013940000}"/>
    <cellStyle name="Normal 54 2 2 5 2 7 2 2" xfId="39536" xr:uid="{00000000-0005-0000-0000-000014940000}"/>
    <cellStyle name="Normal 54 2 2 5 2 7 3" xfId="10079" xr:uid="{00000000-0005-0000-0000-000015940000}"/>
    <cellStyle name="Normal 54 2 2 5 2 7 3 2" xfId="33648" xr:uid="{00000000-0005-0000-0000-000016940000}"/>
    <cellStyle name="Normal 54 2 2 5 2 7 4" xfId="21855" xr:uid="{00000000-0005-0000-0000-000017940000}"/>
    <cellStyle name="Normal 54 2 2 5 2 7 5" xfId="27760" xr:uid="{00000000-0005-0000-0000-000018940000}"/>
    <cellStyle name="Normal 54 2 2 5 2 8" xfId="4927" xr:uid="{00000000-0005-0000-0000-000019940000}"/>
    <cellStyle name="Normal 54 2 2 5 2 8 2" xfId="16703" xr:uid="{00000000-0005-0000-0000-00001A940000}"/>
    <cellStyle name="Normal 54 2 2 5 2 8 2 2" xfId="40272" xr:uid="{00000000-0005-0000-0000-00001B940000}"/>
    <cellStyle name="Normal 54 2 2 5 2 8 3" xfId="10815" xr:uid="{00000000-0005-0000-0000-00001C940000}"/>
    <cellStyle name="Normal 54 2 2 5 2 8 3 2" xfId="34384" xr:uid="{00000000-0005-0000-0000-00001D940000}"/>
    <cellStyle name="Normal 54 2 2 5 2 8 4" xfId="22591" xr:uid="{00000000-0005-0000-0000-00001E940000}"/>
    <cellStyle name="Normal 54 2 2 5 2 8 5" xfId="28496" xr:uid="{00000000-0005-0000-0000-00001F940000}"/>
    <cellStyle name="Normal 54 2 2 5 2 9" xfId="5663" xr:uid="{00000000-0005-0000-0000-000020940000}"/>
    <cellStyle name="Normal 54 2 2 5 2 9 2" xfId="17439" xr:uid="{00000000-0005-0000-0000-000021940000}"/>
    <cellStyle name="Normal 54 2 2 5 2 9 2 2" xfId="41008" xr:uid="{00000000-0005-0000-0000-000022940000}"/>
    <cellStyle name="Normal 54 2 2 5 2 9 3" xfId="11551" xr:uid="{00000000-0005-0000-0000-000023940000}"/>
    <cellStyle name="Normal 54 2 2 5 2 9 3 2" xfId="35120" xr:uid="{00000000-0005-0000-0000-000024940000}"/>
    <cellStyle name="Normal 54 2 2 5 2 9 4" xfId="23327" xr:uid="{00000000-0005-0000-0000-000025940000}"/>
    <cellStyle name="Normal 54 2 2 5 2 9 5" xfId="29232" xr:uid="{00000000-0005-0000-0000-000026940000}"/>
    <cellStyle name="Normal 54 2 2 5 3" xfId="704" xr:uid="{00000000-0005-0000-0000-000027940000}"/>
    <cellStyle name="Normal 54 2 2 5 3 10" xfId="6618" xr:uid="{00000000-0005-0000-0000-000028940000}"/>
    <cellStyle name="Normal 54 2 2 5 3 10 2" xfId="30187" xr:uid="{00000000-0005-0000-0000-000029940000}"/>
    <cellStyle name="Normal 54 2 2 5 3 11" xfId="18394" xr:uid="{00000000-0005-0000-0000-00002A940000}"/>
    <cellStyle name="Normal 54 2 2 5 3 12" xfId="24299" xr:uid="{00000000-0005-0000-0000-00002B940000}"/>
    <cellStyle name="Normal 54 2 2 5 3 13" xfId="41963" xr:uid="{00000000-0005-0000-0000-00002C940000}"/>
    <cellStyle name="Normal 54 2 2 5 3 2" xfId="1465" xr:uid="{00000000-0005-0000-0000-00002D940000}"/>
    <cellStyle name="Normal 54 2 2 5 3 2 2" xfId="13242" xr:uid="{00000000-0005-0000-0000-00002E940000}"/>
    <cellStyle name="Normal 54 2 2 5 3 2 2 2" xfId="36811" xr:uid="{00000000-0005-0000-0000-00002F940000}"/>
    <cellStyle name="Normal 54 2 2 5 3 2 3" xfId="7354" xr:uid="{00000000-0005-0000-0000-000030940000}"/>
    <cellStyle name="Normal 54 2 2 5 3 2 3 2" xfId="30923" xr:uid="{00000000-0005-0000-0000-000031940000}"/>
    <cellStyle name="Normal 54 2 2 5 3 2 4" xfId="19130" xr:uid="{00000000-0005-0000-0000-000032940000}"/>
    <cellStyle name="Normal 54 2 2 5 3 2 5" xfId="25035" xr:uid="{00000000-0005-0000-0000-000033940000}"/>
    <cellStyle name="Normal 54 2 2 5 3 3" xfId="2202" xr:uid="{00000000-0005-0000-0000-000034940000}"/>
    <cellStyle name="Normal 54 2 2 5 3 3 2" xfId="13978" xr:uid="{00000000-0005-0000-0000-000035940000}"/>
    <cellStyle name="Normal 54 2 2 5 3 3 2 2" xfId="37547" xr:uid="{00000000-0005-0000-0000-000036940000}"/>
    <cellStyle name="Normal 54 2 2 5 3 3 3" xfId="8090" xr:uid="{00000000-0005-0000-0000-000037940000}"/>
    <cellStyle name="Normal 54 2 2 5 3 3 3 2" xfId="31659" xr:uid="{00000000-0005-0000-0000-000038940000}"/>
    <cellStyle name="Normal 54 2 2 5 3 3 4" xfId="19866" xr:uid="{00000000-0005-0000-0000-000039940000}"/>
    <cellStyle name="Normal 54 2 2 5 3 3 5" xfId="25771" xr:uid="{00000000-0005-0000-0000-00003A940000}"/>
    <cellStyle name="Normal 54 2 2 5 3 4" xfId="2938" xr:uid="{00000000-0005-0000-0000-00003B940000}"/>
    <cellStyle name="Normal 54 2 2 5 3 4 2" xfId="14714" xr:uid="{00000000-0005-0000-0000-00003C940000}"/>
    <cellStyle name="Normal 54 2 2 5 3 4 2 2" xfId="38283" xr:uid="{00000000-0005-0000-0000-00003D940000}"/>
    <cellStyle name="Normal 54 2 2 5 3 4 3" xfId="8826" xr:uid="{00000000-0005-0000-0000-00003E940000}"/>
    <cellStyle name="Normal 54 2 2 5 3 4 3 2" xfId="32395" xr:uid="{00000000-0005-0000-0000-00003F940000}"/>
    <cellStyle name="Normal 54 2 2 5 3 4 4" xfId="20602" xr:uid="{00000000-0005-0000-0000-000040940000}"/>
    <cellStyle name="Normal 54 2 2 5 3 4 5" xfId="26507" xr:uid="{00000000-0005-0000-0000-000041940000}"/>
    <cellStyle name="Normal 54 2 2 5 3 5" xfId="3674" xr:uid="{00000000-0005-0000-0000-000042940000}"/>
    <cellStyle name="Normal 54 2 2 5 3 5 2" xfId="15450" xr:uid="{00000000-0005-0000-0000-000043940000}"/>
    <cellStyle name="Normal 54 2 2 5 3 5 2 2" xfId="39019" xr:uid="{00000000-0005-0000-0000-000044940000}"/>
    <cellStyle name="Normal 54 2 2 5 3 5 3" xfId="9562" xr:uid="{00000000-0005-0000-0000-000045940000}"/>
    <cellStyle name="Normal 54 2 2 5 3 5 3 2" xfId="33131" xr:uid="{00000000-0005-0000-0000-000046940000}"/>
    <cellStyle name="Normal 54 2 2 5 3 5 4" xfId="21338" xr:uid="{00000000-0005-0000-0000-000047940000}"/>
    <cellStyle name="Normal 54 2 2 5 3 5 5" xfId="27243" xr:uid="{00000000-0005-0000-0000-000048940000}"/>
    <cellStyle name="Normal 54 2 2 5 3 6" xfId="4410" xr:uid="{00000000-0005-0000-0000-000049940000}"/>
    <cellStyle name="Normal 54 2 2 5 3 6 2" xfId="16186" xr:uid="{00000000-0005-0000-0000-00004A940000}"/>
    <cellStyle name="Normal 54 2 2 5 3 6 2 2" xfId="39755" xr:uid="{00000000-0005-0000-0000-00004B940000}"/>
    <cellStyle name="Normal 54 2 2 5 3 6 3" xfId="10298" xr:uid="{00000000-0005-0000-0000-00004C940000}"/>
    <cellStyle name="Normal 54 2 2 5 3 6 3 2" xfId="33867" xr:uid="{00000000-0005-0000-0000-00004D940000}"/>
    <cellStyle name="Normal 54 2 2 5 3 6 4" xfId="22074" xr:uid="{00000000-0005-0000-0000-00004E940000}"/>
    <cellStyle name="Normal 54 2 2 5 3 6 5" xfId="27979" xr:uid="{00000000-0005-0000-0000-00004F940000}"/>
    <cellStyle name="Normal 54 2 2 5 3 7" xfId="5146" xr:uid="{00000000-0005-0000-0000-000050940000}"/>
    <cellStyle name="Normal 54 2 2 5 3 7 2" xfId="16922" xr:uid="{00000000-0005-0000-0000-000051940000}"/>
    <cellStyle name="Normal 54 2 2 5 3 7 2 2" xfId="40491" xr:uid="{00000000-0005-0000-0000-000052940000}"/>
    <cellStyle name="Normal 54 2 2 5 3 7 3" xfId="11034" xr:uid="{00000000-0005-0000-0000-000053940000}"/>
    <cellStyle name="Normal 54 2 2 5 3 7 3 2" xfId="34603" xr:uid="{00000000-0005-0000-0000-000054940000}"/>
    <cellStyle name="Normal 54 2 2 5 3 7 4" xfId="22810" xr:uid="{00000000-0005-0000-0000-000055940000}"/>
    <cellStyle name="Normal 54 2 2 5 3 7 5" xfId="28715" xr:uid="{00000000-0005-0000-0000-000056940000}"/>
    <cellStyle name="Normal 54 2 2 5 3 8" xfId="5882" xr:uid="{00000000-0005-0000-0000-000057940000}"/>
    <cellStyle name="Normal 54 2 2 5 3 8 2" xfId="17658" xr:uid="{00000000-0005-0000-0000-000058940000}"/>
    <cellStyle name="Normal 54 2 2 5 3 8 2 2" xfId="41227" xr:uid="{00000000-0005-0000-0000-000059940000}"/>
    <cellStyle name="Normal 54 2 2 5 3 8 3" xfId="11770" xr:uid="{00000000-0005-0000-0000-00005A940000}"/>
    <cellStyle name="Normal 54 2 2 5 3 8 3 2" xfId="35339" xr:uid="{00000000-0005-0000-0000-00005B940000}"/>
    <cellStyle name="Normal 54 2 2 5 3 8 4" xfId="23546" xr:uid="{00000000-0005-0000-0000-00005C940000}"/>
    <cellStyle name="Normal 54 2 2 5 3 8 5" xfId="29451" xr:uid="{00000000-0005-0000-0000-00005D940000}"/>
    <cellStyle name="Normal 54 2 2 5 3 9" xfId="12506" xr:uid="{00000000-0005-0000-0000-00005E940000}"/>
    <cellStyle name="Normal 54 2 2 5 3 9 2" xfId="36075" xr:uid="{00000000-0005-0000-0000-00005F940000}"/>
    <cellStyle name="Normal 54 2 2 5 4" xfId="634" xr:uid="{00000000-0005-0000-0000-000060940000}"/>
    <cellStyle name="Normal 54 2 2 5 4 10" xfId="6548" xr:uid="{00000000-0005-0000-0000-000061940000}"/>
    <cellStyle name="Normal 54 2 2 5 4 10 2" xfId="30117" xr:uid="{00000000-0005-0000-0000-000062940000}"/>
    <cellStyle name="Normal 54 2 2 5 4 11" xfId="18324" xr:uid="{00000000-0005-0000-0000-000063940000}"/>
    <cellStyle name="Normal 54 2 2 5 4 12" xfId="24229" xr:uid="{00000000-0005-0000-0000-000064940000}"/>
    <cellStyle name="Normal 54 2 2 5 4 13" xfId="41893" xr:uid="{00000000-0005-0000-0000-000065940000}"/>
    <cellStyle name="Normal 54 2 2 5 4 2" xfId="1395" xr:uid="{00000000-0005-0000-0000-000066940000}"/>
    <cellStyle name="Normal 54 2 2 5 4 2 2" xfId="13172" xr:uid="{00000000-0005-0000-0000-000067940000}"/>
    <cellStyle name="Normal 54 2 2 5 4 2 2 2" xfId="36741" xr:uid="{00000000-0005-0000-0000-000068940000}"/>
    <cellStyle name="Normal 54 2 2 5 4 2 3" xfId="7284" xr:uid="{00000000-0005-0000-0000-000069940000}"/>
    <cellStyle name="Normal 54 2 2 5 4 2 3 2" xfId="30853" xr:uid="{00000000-0005-0000-0000-00006A940000}"/>
    <cellStyle name="Normal 54 2 2 5 4 2 4" xfId="19060" xr:uid="{00000000-0005-0000-0000-00006B940000}"/>
    <cellStyle name="Normal 54 2 2 5 4 2 5" xfId="24965" xr:uid="{00000000-0005-0000-0000-00006C940000}"/>
    <cellStyle name="Normal 54 2 2 5 4 3" xfId="2132" xr:uid="{00000000-0005-0000-0000-00006D940000}"/>
    <cellStyle name="Normal 54 2 2 5 4 3 2" xfId="13908" xr:uid="{00000000-0005-0000-0000-00006E940000}"/>
    <cellStyle name="Normal 54 2 2 5 4 3 2 2" xfId="37477" xr:uid="{00000000-0005-0000-0000-00006F940000}"/>
    <cellStyle name="Normal 54 2 2 5 4 3 3" xfId="8020" xr:uid="{00000000-0005-0000-0000-000070940000}"/>
    <cellStyle name="Normal 54 2 2 5 4 3 3 2" xfId="31589" xr:uid="{00000000-0005-0000-0000-000071940000}"/>
    <cellStyle name="Normal 54 2 2 5 4 3 4" xfId="19796" xr:uid="{00000000-0005-0000-0000-000072940000}"/>
    <cellStyle name="Normal 54 2 2 5 4 3 5" xfId="25701" xr:uid="{00000000-0005-0000-0000-000073940000}"/>
    <cellStyle name="Normal 54 2 2 5 4 4" xfId="2868" xr:uid="{00000000-0005-0000-0000-000074940000}"/>
    <cellStyle name="Normal 54 2 2 5 4 4 2" xfId="14644" xr:uid="{00000000-0005-0000-0000-000075940000}"/>
    <cellStyle name="Normal 54 2 2 5 4 4 2 2" xfId="38213" xr:uid="{00000000-0005-0000-0000-000076940000}"/>
    <cellStyle name="Normal 54 2 2 5 4 4 3" xfId="8756" xr:uid="{00000000-0005-0000-0000-000077940000}"/>
    <cellStyle name="Normal 54 2 2 5 4 4 3 2" xfId="32325" xr:uid="{00000000-0005-0000-0000-000078940000}"/>
    <cellStyle name="Normal 54 2 2 5 4 4 4" xfId="20532" xr:uid="{00000000-0005-0000-0000-000079940000}"/>
    <cellStyle name="Normal 54 2 2 5 4 4 5" xfId="26437" xr:uid="{00000000-0005-0000-0000-00007A940000}"/>
    <cellStyle name="Normal 54 2 2 5 4 5" xfId="3604" xr:uid="{00000000-0005-0000-0000-00007B940000}"/>
    <cellStyle name="Normal 54 2 2 5 4 5 2" xfId="15380" xr:uid="{00000000-0005-0000-0000-00007C940000}"/>
    <cellStyle name="Normal 54 2 2 5 4 5 2 2" xfId="38949" xr:uid="{00000000-0005-0000-0000-00007D940000}"/>
    <cellStyle name="Normal 54 2 2 5 4 5 3" xfId="9492" xr:uid="{00000000-0005-0000-0000-00007E940000}"/>
    <cellStyle name="Normal 54 2 2 5 4 5 3 2" xfId="33061" xr:uid="{00000000-0005-0000-0000-00007F940000}"/>
    <cellStyle name="Normal 54 2 2 5 4 5 4" xfId="21268" xr:uid="{00000000-0005-0000-0000-000080940000}"/>
    <cellStyle name="Normal 54 2 2 5 4 5 5" xfId="27173" xr:uid="{00000000-0005-0000-0000-000081940000}"/>
    <cellStyle name="Normal 54 2 2 5 4 6" xfId="4340" xr:uid="{00000000-0005-0000-0000-000082940000}"/>
    <cellStyle name="Normal 54 2 2 5 4 6 2" xfId="16116" xr:uid="{00000000-0005-0000-0000-000083940000}"/>
    <cellStyle name="Normal 54 2 2 5 4 6 2 2" xfId="39685" xr:uid="{00000000-0005-0000-0000-000084940000}"/>
    <cellStyle name="Normal 54 2 2 5 4 6 3" xfId="10228" xr:uid="{00000000-0005-0000-0000-000085940000}"/>
    <cellStyle name="Normal 54 2 2 5 4 6 3 2" xfId="33797" xr:uid="{00000000-0005-0000-0000-000086940000}"/>
    <cellStyle name="Normal 54 2 2 5 4 6 4" xfId="22004" xr:uid="{00000000-0005-0000-0000-000087940000}"/>
    <cellStyle name="Normal 54 2 2 5 4 6 5" xfId="27909" xr:uid="{00000000-0005-0000-0000-000088940000}"/>
    <cellStyle name="Normal 54 2 2 5 4 7" xfId="5076" xr:uid="{00000000-0005-0000-0000-000089940000}"/>
    <cellStyle name="Normal 54 2 2 5 4 7 2" xfId="16852" xr:uid="{00000000-0005-0000-0000-00008A940000}"/>
    <cellStyle name="Normal 54 2 2 5 4 7 2 2" xfId="40421" xr:uid="{00000000-0005-0000-0000-00008B940000}"/>
    <cellStyle name="Normal 54 2 2 5 4 7 3" xfId="10964" xr:uid="{00000000-0005-0000-0000-00008C940000}"/>
    <cellStyle name="Normal 54 2 2 5 4 7 3 2" xfId="34533" xr:uid="{00000000-0005-0000-0000-00008D940000}"/>
    <cellStyle name="Normal 54 2 2 5 4 7 4" xfId="22740" xr:uid="{00000000-0005-0000-0000-00008E940000}"/>
    <cellStyle name="Normal 54 2 2 5 4 7 5" xfId="28645" xr:uid="{00000000-0005-0000-0000-00008F940000}"/>
    <cellStyle name="Normal 54 2 2 5 4 8" xfId="5812" xr:uid="{00000000-0005-0000-0000-000090940000}"/>
    <cellStyle name="Normal 54 2 2 5 4 8 2" xfId="17588" xr:uid="{00000000-0005-0000-0000-000091940000}"/>
    <cellStyle name="Normal 54 2 2 5 4 8 2 2" xfId="41157" xr:uid="{00000000-0005-0000-0000-000092940000}"/>
    <cellStyle name="Normal 54 2 2 5 4 8 3" xfId="11700" xr:uid="{00000000-0005-0000-0000-000093940000}"/>
    <cellStyle name="Normal 54 2 2 5 4 8 3 2" xfId="35269" xr:uid="{00000000-0005-0000-0000-000094940000}"/>
    <cellStyle name="Normal 54 2 2 5 4 8 4" xfId="23476" xr:uid="{00000000-0005-0000-0000-000095940000}"/>
    <cellStyle name="Normal 54 2 2 5 4 8 5" xfId="29381" xr:uid="{00000000-0005-0000-0000-000096940000}"/>
    <cellStyle name="Normal 54 2 2 5 4 9" xfId="12436" xr:uid="{00000000-0005-0000-0000-000097940000}"/>
    <cellStyle name="Normal 54 2 2 5 4 9 2" xfId="36005" xr:uid="{00000000-0005-0000-0000-000098940000}"/>
    <cellStyle name="Normal 54 2 2 5 5" xfId="1021" xr:uid="{00000000-0005-0000-0000-000099940000}"/>
    <cellStyle name="Normal 54 2 2 5 5 2" xfId="12800" xr:uid="{00000000-0005-0000-0000-00009A940000}"/>
    <cellStyle name="Normal 54 2 2 5 5 2 2" xfId="36369" xr:uid="{00000000-0005-0000-0000-00009B940000}"/>
    <cellStyle name="Normal 54 2 2 5 5 3" xfId="6912" xr:uid="{00000000-0005-0000-0000-00009C940000}"/>
    <cellStyle name="Normal 54 2 2 5 5 3 2" xfId="30481" xr:uid="{00000000-0005-0000-0000-00009D940000}"/>
    <cellStyle name="Normal 54 2 2 5 5 4" xfId="18688" xr:uid="{00000000-0005-0000-0000-00009E940000}"/>
    <cellStyle name="Normal 54 2 2 5 5 5" xfId="24593" xr:uid="{00000000-0005-0000-0000-00009F940000}"/>
    <cellStyle name="Normal 54 2 2 5 6" xfId="1760" xr:uid="{00000000-0005-0000-0000-0000A0940000}"/>
    <cellStyle name="Normal 54 2 2 5 6 2" xfId="13536" xr:uid="{00000000-0005-0000-0000-0000A1940000}"/>
    <cellStyle name="Normal 54 2 2 5 6 2 2" xfId="37105" xr:uid="{00000000-0005-0000-0000-0000A2940000}"/>
    <cellStyle name="Normal 54 2 2 5 6 3" xfId="7648" xr:uid="{00000000-0005-0000-0000-0000A3940000}"/>
    <cellStyle name="Normal 54 2 2 5 6 3 2" xfId="31217" xr:uid="{00000000-0005-0000-0000-0000A4940000}"/>
    <cellStyle name="Normal 54 2 2 5 6 4" xfId="19424" xr:uid="{00000000-0005-0000-0000-0000A5940000}"/>
    <cellStyle name="Normal 54 2 2 5 6 5" xfId="25329" xr:uid="{00000000-0005-0000-0000-0000A6940000}"/>
    <cellStyle name="Normal 54 2 2 5 7" xfId="2496" xr:uid="{00000000-0005-0000-0000-0000A7940000}"/>
    <cellStyle name="Normal 54 2 2 5 7 2" xfId="14272" xr:uid="{00000000-0005-0000-0000-0000A8940000}"/>
    <cellStyle name="Normal 54 2 2 5 7 2 2" xfId="37841" xr:uid="{00000000-0005-0000-0000-0000A9940000}"/>
    <cellStyle name="Normal 54 2 2 5 7 3" xfId="8384" xr:uid="{00000000-0005-0000-0000-0000AA940000}"/>
    <cellStyle name="Normal 54 2 2 5 7 3 2" xfId="31953" xr:uid="{00000000-0005-0000-0000-0000AB940000}"/>
    <cellStyle name="Normal 54 2 2 5 7 4" xfId="20160" xr:uid="{00000000-0005-0000-0000-0000AC940000}"/>
    <cellStyle name="Normal 54 2 2 5 7 5" xfId="26065" xr:uid="{00000000-0005-0000-0000-0000AD940000}"/>
    <cellStyle name="Normal 54 2 2 5 8" xfId="3232" xr:uid="{00000000-0005-0000-0000-0000AE940000}"/>
    <cellStyle name="Normal 54 2 2 5 8 2" xfId="15008" xr:uid="{00000000-0005-0000-0000-0000AF940000}"/>
    <cellStyle name="Normal 54 2 2 5 8 2 2" xfId="38577" xr:uid="{00000000-0005-0000-0000-0000B0940000}"/>
    <cellStyle name="Normal 54 2 2 5 8 3" xfId="9120" xr:uid="{00000000-0005-0000-0000-0000B1940000}"/>
    <cellStyle name="Normal 54 2 2 5 8 3 2" xfId="32689" xr:uid="{00000000-0005-0000-0000-0000B2940000}"/>
    <cellStyle name="Normal 54 2 2 5 8 4" xfId="20896" xr:uid="{00000000-0005-0000-0000-0000B3940000}"/>
    <cellStyle name="Normal 54 2 2 5 8 5" xfId="26801" xr:uid="{00000000-0005-0000-0000-0000B4940000}"/>
    <cellStyle name="Normal 54 2 2 5 9" xfId="3968" xr:uid="{00000000-0005-0000-0000-0000B5940000}"/>
    <cellStyle name="Normal 54 2 2 5 9 2" xfId="15744" xr:uid="{00000000-0005-0000-0000-0000B6940000}"/>
    <cellStyle name="Normal 54 2 2 5 9 2 2" xfId="39313" xr:uid="{00000000-0005-0000-0000-0000B7940000}"/>
    <cellStyle name="Normal 54 2 2 5 9 3" xfId="9856" xr:uid="{00000000-0005-0000-0000-0000B8940000}"/>
    <cellStyle name="Normal 54 2 2 5 9 3 2" xfId="33425" xr:uid="{00000000-0005-0000-0000-0000B9940000}"/>
    <cellStyle name="Normal 54 2 2 5 9 4" xfId="21632" xr:uid="{00000000-0005-0000-0000-0000BA940000}"/>
    <cellStyle name="Normal 54 2 2 5 9 5" xfId="27537" xr:uid="{00000000-0005-0000-0000-0000BB940000}"/>
    <cellStyle name="Normal 54 2 2 6" xfId="472" xr:uid="{00000000-0005-0000-0000-0000BC940000}"/>
    <cellStyle name="Normal 54 2 2 6 10" xfId="12276" xr:uid="{00000000-0005-0000-0000-0000BD940000}"/>
    <cellStyle name="Normal 54 2 2 6 10 2" xfId="35845" xr:uid="{00000000-0005-0000-0000-0000BE940000}"/>
    <cellStyle name="Normal 54 2 2 6 11" xfId="6388" xr:uid="{00000000-0005-0000-0000-0000BF940000}"/>
    <cellStyle name="Normal 54 2 2 6 11 2" xfId="29957" xr:uid="{00000000-0005-0000-0000-0000C0940000}"/>
    <cellStyle name="Normal 54 2 2 6 12" xfId="18164" xr:uid="{00000000-0005-0000-0000-0000C1940000}"/>
    <cellStyle name="Normal 54 2 2 6 13" xfId="24069" xr:uid="{00000000-0005-0000-0000-0000C2940000}"/>
    <cellStyle name="Normal 54 2 2 6 14" xfId="41733" xr:uid="{00000000-0005-0000-0000-0000C3940000}"/>
    <cellStyle name="Normal 54 2 2 6 2" xfId="917" xr:uid="{00000000-0005-0000-0000-0000C4940000}"/>
    <cellStyle name="Normal 54 2 2 6 2 10" xfId="6830" xr:uid="{00000000-0005-0000-0000-0000C5940000}"/>
    <cellStyle name="Normal 54 2 2 6 2 10 2" xfId="30399" xr:uid="{00000000-0005-0000-0000-0000C6940000}"/>
    <cellStyle name="Normal 54 2 2 6 2 11" xfId="18606" xr:uid="{00000000-0005-0000-0000-0000C7940000}"/>
    <cellStyle name="Normal 54 2 2 6 2 12" xfId="24511" xr:uid="{00000000-0005-0000-0000-0000C8940000}"/>
    <cellStyle name="Normal 54 2 2 6 2 13" xfId="42175" xr:uid="{00000000-0005-0000-0000-0000C9940000}"/>
    <cellStyle name="Normal 54 2 2 6 2 2" xfId="1677" xr:uid="{00000000-0005-0000-0000-0000CA940000}"/>
    <cellStyle name="Normal 54 2 2 6 2 2 2" xfId="13454" xr:uid="{00000000-0005-0000-0000-0000CB940000}"/>
    <cellStyle name="Normal 54 2 2 6 2 2 2 2" xfId="37023" xr:uid="{00000000-0005-0000-0000-0000CC940000}"/>
    <cellStyle name="Normal 54 2 2 6 2 2 3" xfId="7566" xr:uid="{00000000-0005-0000-0000-0000CD940000}"/>
    <cellStyle name="Normal 54 2 2 6 2 2 3 2" xfId="31135" xr:uid="{00000000-0005-0000-0000-0000CE940000}"/>
    <cellStyle name="Normal 54 2 2 6 2 2 4" xfId="19342" xr:uid="{00000000-0005-0000-0000-0000CF940000}"/>
    <cellStyle name="Normal 54 2 2 6 2 2 5" xfId="25247" xr:uid="{00000000-0005-0000-0000-0000D0940000}"/>
    <cellStyle name="Normal 54 2 2 6 2 3" xfId="2414" xr:uid="{00000000-0005-0000-0000-0000D1940000}"/>
    <cellStyle name="Normal 54 2 2 6 2 3 2" xfId="14190" xr:uid="{00000000-0005-0000-0000-0000D2940000}"/>
    <cellStyle name="Normal 54 2 2 6 2 3 2 2" xfId="37759" xr:uid="{00000000-0005-0000-0000-0000D3940000}"/>
    <cellStyle name="Normal 54 2 2 6 2 3 3" xfId="8302" xr:uid="{00000000-0005-0000-0000-0000D4940000}"/>
    <cellStyle name="Normal 54 2 2 6 2 3 3 2" xfId="31871" xr:uid="{00000000-0005-0000-0000-0000D5940000}"/>
    <cellStyle name="Normal 54 2 2 6 2 3 4" xfId="20078" xr:uid="{00000000-0005-0000-0000-0000D6940000}"/>
    <cellStyle name="Normal 54 2 2 6 2 3 5" xfId="25983" xr:uid="{00000000-0005-0000-0000-0000D7940000}"/>
    <cellStyle name="Normal 54 2 2 6 2 4" xfId="3150" xr:uid="{00000000-0005-0000-0000-0000D8940000}"/>
    <cellStyle name="Normal 54 2 2 6 2 4 2" xfId="14926" xr:uid="{00000000-0005-0000-0000-0000D9940000}"/>
    <cellStyle name="Normal 54 2 2 6 2 4 2 2" xfId="38495" xr:uid="{00000000-0005-0000-0000-0000DA940000}"/>
    <cellStyle name="Normal 54 2 2 6 2 4 3" xfId="9038" xr:uid="{00000000-0005-0000-0000-0000DB940000}"/>
    <cellStyle name="Normal 54 2 2 6 2 4 3 2" xfId="32607" xr:uid="{00000000-0005-0000-0000-0000DC940000}"/>
    <cellStyle name="Normal 54 2 2 6 2 4 4" xfId="20814" xr:uid="{00000000-0005-0000-0000-0000DD940000}"/>
    <cellStyle name="Normal 54 2 2 6 2 4 5" xfId="26719" xr:uid="{00000000-0005-0000-0000-0000DE940000}"/>
    <cellStyle name="Normal 54 2 2 6 2 5" xfId="3886" xr:uid="{00000000-0005-0000-0000-0000DF940000}"/>
    <cellStyle name="Normal 54 2 2 6 2 5 2" xfId="15662" xr:uid="{00000000-0005-0000-0000-0000E0940000}"/>
    <cellStyle name="Normal 54 2 2 6 2 5 2 2" xfId="39231" xr:uid="{00000000-0005-0000-0000-0000E1940000}"/>
    <cellStyle name="Normal 54 2 2 6 2 5 3" xfId="9774" xr:uid="{00000000-0005-0000-0000-0000E2940000}"/>
    <cellStyle name="Normal 54 2 2 6 2 5 3 2" xfId="33343" xr:uid="{00000000-0005-0000-0000-0000E3940000}"/>
    <cellStyle name="Normal 54 2 2 6 2 5 4" xfId="21550" xr:uid="{00000000-0005-0000-0000-0000E4940000}"/>
    <cellStyle name="Normal 54 2 2 6 2 5 5" xfId="27455" xr:uid="{00000000-0005-0000-0000-0000E5940000}"/>
    <cellStyle name="Normal 54 2 2 6 2 6" xfId="4622" xr:uid="{00000000-0005-0000-0000-0000E6940000}"/>
    <cellStyle name="Normal 54 2 2 6 2 6 2" xfId="16398" xr:uid="{00000000-0005-0000-0000-0000E7940000}"/>
    <cellStyle name="Normal 54 2 2 6 2 6 2 2" xfId="39967" xr:uid="{00000000-0005-0000-0000-0000E8940000}"/>
    <cellStyle name="Normal 54 2 2 6 2 6 3" xfId="10510" xr:uid="{00000000-0005-0000-0000-0000E9940000}"/>
    <cellStyle name="Normal 54 2 2 6 2 6 3 2" xfId="34079" xr:uid="{00000000-0005-0000-0000-0000EA940000}"/>
    <cellStyle name="Normal 54 2 2 6 2 6 4" xfId="22286" xr:uid="{00000000-0005-0000-0000-0000EB940000}"/>
    <cellStyle name="Normal 54 2 2 6 2 6 5" xfId="28191" xr:uid="{00000000-0005-0000-0000-0000EC940000}"/>
    <cellStyle name="Normal 54 2 2 6 2 7" xfId="5358" xr:uid="{00000000-0005-0000-0000-0000ED940000}"/>
    <cellStyle name="Normal 54 2 2 6 2 7 2" xfId="17134" xr:uid="{00000000-0005-0000-0000-0000EE940000}"/>
    <cellStyle name="Normal 54 2 2 6 2 7 2 2" xfId="40703" xr:uid="{00000000-0005-0000-0000-0000EF940000}"/>
    <cellStyle name="Normal 54 2 2 6 2 7 3" xfId="11246" xr:uid="{00000000-0005-0000-0000-0000F0940000}"/>
    <cellStyle name="Normal 54 2 2 6 2 7 3 2" xfId="34815" xr:uid="{00000000-0005-0000-0000-0000F1940000}"/>
    <cellStyle name="Normal 54 2 2 6 2 7 4" xfId="23022" xr:uid="{00000000-0005-0000-0000-0000F2940000}"/>
    <cellStyle name="Normal 54 2 2 6 2 7 5" xfId="28927" xr:uid="{00000000-0005-0000-0000-0000F3940000}"/>
    <cellStyle name="Normal 54 2 2 6 2 8" xfId="6094" xr:uid="{00000000-0005-0000-0000-0000F4940000}"/>
    <cellStyle name="Normal 54 2 2 6 2 8 2" xfId="17870" xr:uid="{00000000-0005-0000-0000-0000F5940000}"/>
    <cellStyle name="Normal 54 2 2 6 2 8 2 2" xfId="41439" xr:uid="{00000000-0005-0000-0000-0000F6940000}"/>
    <cellStyle name="Normal 54 2 2 6 2 8 3" xfId="11982" xr:uid="{00000000-0005-0000-0000-0000F7940000}"/>
    <cellStyle name="Normal 54 2 2 6 2 8 3 2" xfId="35551" xr:uid="{00000000-0005-0000-0000-0000F8940000}"/>
    <cellStyle name="Normal 54 2 2 6 2 8 4" xfId="23758" xr:uid="{00000000-0005-0000-0000-0000F9940000}"/>
    <cellStyle name="Normal 54 2 2 6 2 8 5" xfId="29663" xr:uid="{00000000-0005-0000-0000-0000FA940000}"/>
    <cellStyle name="Normal 54 2 2 6 2 9" xfId="12718" xr:uid="{00000000-0005-0000-0000-0000FB940000}"/>
    <cellStyle name="Normal 54 2 2 6 2 9 2" xfId="36287" xr:uid="{00000000-0005-0000-0000-0000FC940000}"/>
    <cellStyle name="Normal 54 2 2 6 3" xfId="1234" xr:uid="{00000000-0005-0000-0000-0000FD940000}"/>
    <cellStyle name="Normal 54 2 2 6 3 2" xfId="13012" xr:uid="{00000000-0005-0000-0000-0000FE940000}"/>
    <cellStyle name="Normal 54 2 2 6 3 2 2" xfId="36581" xr:uid="{00000000-0005-0000-0000-0000FF940000}"/>
    <cellStyle name="Normal 54 2 2 6 3 3" xfId="7124" xr:uid="{00000000-0005-0000-0000-000000950000}"/>
    <cellStyle name="Normal 54 2 2 6 3 3 2" xfId="30693" xr:uid="{00000000-0005-0000-0000-000001950000}"/>
    <cellStyle name="Normal 54 2 2 6 3 4" xfId="18900" xr:uid="{00000000-0005-0000-0000-000002950000}"/>
    <cellStyle name="Normal 54 2 2 6 3 5" xfId="24805" xr:uid="{00000000-0005-0000-0000-000003950000}"/>
    <cellStyle name="Normal 54 2 2 6 4" xfId="1972" xr:uid="{00000000-0005-0000-0000-000004950000}"/>
    <cellStyle name="Normal 54 2 2 6 4 2" xfId="13748" xr:uid="{00000000-0005-0000-0000-000005950000}"/>
    <cellStyle name="Normal 54 2 2 6 4 2 2" xfId="37317" xr:uid="{00000000-0005-0000-0000-000006950000}"/>
    <cellStyle name="Normal 54 2 2 6 4 3" xfId="7860" xr:uid="{00000000-0005-0000-0000-000007950000}"/>
    <cellStyle name="Normal 54 2 2 6 4 3 2" xfId="31429" xr:uid="{00000000-0005-0000-0000-000008950000}"/>
    <cellStyle name="Normal 54 2 2 6 4 4" xfId="19636" xr:uid="{00000000-0005-0000-0000-000009950000}"/>
    <cellStyle name="Normal 54 2 2 6 4 5" xfId="25541" xr:uid="{00000000-0005-0000-0000-00000A950000}"/>
    <cellStyle name="Normal 54 2 2 6 5" xfId="2708" xr:uid="{00000000-0005-0000-0000-00000B950000}"/>
    <cellStyle name="Normal 54 2 2 6 5 2" xfId="14484" xr:uid="{00000000-0005-0000-0000-00000C950000}"/>
    <cellStyle name="Normal 54 2 2 6 5 2 2" xfId="38053" xr:uid="{00000000-0005-0000-0000-00000D950000}"/>
    <cellStyle name="Normal 54 2 2 6 5 3" xfId="8596" xr:uid="{00000000-0005-0000-0000-00000E950000}"/>
    <cellStyle name="Normal 54 2 2 6 5 3 2" xfId="32165" xr:uid="{00000000-0005-0000-0000-00000F950000}"/>
    <cellStyle name="Normal 54 2 2 6 5 4" xfId="20372" xr:uid="{00000000-0005-0000-0000-000010950000}"/>
    <cellStyle name="Normal 54 2 2 6 5 5" xfId="26277" xr:uid="{00000000-0005-0000-0000-000011950000}"/>
    <cellStyle name="Normal 54 2 2 6 6" xfId="3444" xr:uid="{00000000-0005-0000-0000-000012950000}"/>
    <cellStyle name="Normal 54 2 2 6 6 2" xfId="15220" xr:uid="{00000000-0005-0000-0000-000013950000}"/>
    <cellStyle name="Normal 54 2 2 6 6 2 2" xfId="38789" xr:uid="{00000000-0005-0000-0000-000014950000}"/>
    <cellStyle name="Normal 54 2 2 6 6 3" xfId="9332" xr:uid="{00000000-0005-0000-0000-000015950000}"/>
    <cellStyle name="Normal 54 2 2 6 6 3 2" xfId="32901" xr:uid="{00000000-0005-0000-0000-000016950000}"/>
    <cellStyle name="Normal 54 2 2 6 6 4" xfId="21108" xr:uid="{00000000-0005-0000-0000-000017950000}"/>
    <cellStyle name="Normal 54 2 2 6 6 5" xfId="27013" xr:uid="{00000000-0005-0000-0000-000018950000}"/>
    <cellStyle name="Normal 54 2 2 6 7" xfId="4180" xr:uid="{00000000-0005-0000-0000-000019950000}"/>
    <cellStyle name="Normal 54 2 2 6 7 2" xfId="15956" xr:uid="{00000000-0005-0000-0000-00001A950000}"/>
    <cellStyle name="Normal 54 2 2 6 7 2 2" xfId="39525" xr:uid="{00000000-0005-0000-0000-00001B950000}"/>
    <cellStyle name="Normal 54 2 2 6 7 3" xfId="10068" xr:uid="{00000000-0005-0000-0000-00001C950000}"/>
    <cellStyle name="Normal 54 2 2 6 7 3 2" xfId="33637" xr:uid="{00000000-0005-0000-0000-00001D950000}"/>
    <cellStyle name="Normal 54 2 2 6 7 4" xfId="21844" xr:uid="{00000000-0005-0000-0000-00001E950000}"/>
    <cellStyle name="Normal 54 2 2 6 7 5" xfId="27749" xr:uid="{00000000-0005-0000-0000-00001F950000}"/>
    <cellStyle name="Normal 54 2 2 6 8" xfId="4916" xr:uid="{00000000-0005-0000-0000-000020950000}"/>
    <cellStyle name="Normal 54 2 2 6 8 2" xfId="16692" xr:uid="{00000000-0005-0000-0000-000021950000}"/>
    <cellStyle name="Normal 54 2 2 6 8 2 2" xfId="40261" xr:uid="{00000000-0005-0000-0000-000022950000}"/>
    <cellStyle name="Normal 54 2 2 6 8 3" xfId="10804" xr:uid="{00000000-0005-0000-0000-000023950000}"/>
    <cellStyle name="Normal 54 2 2 6 8 3 2" xfId="34373" xr:uid="{00000000-0005-0000-0000-000024950000}"/>
    <cellStyle name="Normal 54 2 2 6 8 4" xfId="22580" xr:uid="{00000000-0005-0000-0000-000025950000}"/>
    <cellStyle name="Normal 54 2 2 6 8 5" xfId="28485" xr:uid="{00000000-0005-0000-0000-000026950000}"/>
    <cellStyle name="Normal 54 2 2 6 9" xfId="5652" xr:uid="{00000000-0005-0000-0000-000027950000}"/>
    <cellStyle name="Normal 54 2 2 6 9 2" xfId="17428" xr:uid="{00000000-0005-0000-0000-000028950000}"/>
    <cellStyle name="Normal 54 2 2 6 9 2 2" xfId="40997" xr:uid="{00000000-0005-0000-0000-000029950000}"/>
    <cellStyle name="Normal 54 2 2 6 9 3" xfId="11540" xr:uid="{00000000-0005-0000-0000-00002A950000}"/>
    <cellStyle name="Normal 54 2 2 6 9 3 2" xfId="35109" xr:uid="{00000000-0005-0000-0000-00002B950000}"/>
    <cellStyle name="Normal 54 2 2 6 9 4" xfId="23316" xr:uid="{00000000-0005-0000-0000-00002C950000}"/>
    <cellStyle name="Normal 54 2 2 6 9 5" xfId="29221" xr:uid="{00000000-0005-0000-0000-00002D950000}"/>
    <cellStyle name="Normal 54 2 2 7" xfId="656" xr:uid="{00000000-0005-0000-0000-00002E950000}"/>
    <cellStyle name="Normal 54 2 2 7 10" xfId="6570" xr:uid="{00000000-0005-0000-0000-00002F950000}"/>
    <cellStyle name="Normal 54 2 2 7 10 2" xfId="30139" xr:uid="{00000000-0005-0000-0000-000030950000}"/>
    <cellStyle name="Normal 54 2 2 7 11" xfId="18346" xr:uid="{00000000-0005-0000-0000-000031950000}"/>
    <cellStyle name="Normal 54 2 2 7 12" xfId="24251" xr:uid="{00000000-0005-0000-0000-000032950000}"/>
    <cellStyle name="Normal 54 2 2 7 13" xfId="41915" xr:uid="{00000000-0005-0000-0000-000033950000}"/>
    <cellStyle name="Normal 54 2 2 7 2" xfId="1417" xr:uid="{00000000-0005-0000-0000-000034950000}"/>
    <cellStyle name="Normal 54 2 2 7 2 2" xfId="13194" xr:uid="{00000000-0005-0000-0000-000035950000}"/>
    <cellStyle name="Normal 54 2 2 7 2 2 2" xfId="36763" xr:uid="{00000000-0005-0000-0000-000036950000}"/>
    <cellStyle name="Normal 54 2 2 7 2 3" xfId="7306" xr:uid="{00000000-0005-0000-0000-000037950000}"/>
    <cellStyle name="Normal 54 2 2 7 2 3 2" xfId="30875" xr:uid="{00000000-0005-0000-0000-000038950000}"/>
    <cellStyle name="Normal 54 2 2 7 2 4" xfId="19082" xr:uid="{00000000-0005-0000-0000-000039950000}"/>
    <cellStyle name="Normal 54 2 2 7 2 5" xfId="24987" xr:uid="{00000000-0005-0000-0000-00003A950000}"/>
    <cellStyle name="Normal 54 2 2 7 3" xfId="2154" xr:uid="{00000000-0005-0000-0000-00003B950000}"/>
    <cellStyle name="Normal 54 2 2 7 3 2" xfId="13930" xr:uid="{00000000-0005-0000-0000-00003C950000}"/>
    <cellStyle name="Normal 54 2 2 7 3 2 2" xfId="37499" xr:uid="{00000000-0005-0000-0000-00003D950000}"/>
    <cellStyle name="Normal 54 2 2 7 3 3" xfId="8042" xr:uid="{00000000-0005-0000-0000-00003E950000}"/>
    <cellStyle name="Normal 54 2 2 7 3 3 2" xfId="31611" xr:uid="{00000000-0005-0000-0000-00003F950000}"/>
    <cellStyle name="Normal 54 2 2 7 3 4" xfId="19818" xr:uid="{00000000-0005-0000-0000-000040950000}"/>
    <cellStyle name="Normal 54 2 2 7 3 5" xfId="25723" xr:uid="{00000000-0005-0000-0000-000041950000}"/>
    <cellStyle name="Normal 54 2 2 7 4" xfId="2890" xr:uid="{00000000-0005-0000-0000-000042950000}"/>
    <cellStyle name="Normal 54 2 2 7 4 2" xfId="14666" xr:uid="{00000000-0005-0000-0000-000043950000}"/>
    <cellStyle name="Normal 54 2 2 7 4 2 2" xfId="38235" xr:uid="{00000000-0005-0000-0000-000044950000}"/>
    <cellStyle name="Normal 54 2 2 7 4 3" xfId="8778" xr:uid="{00000000-0005-0000-0000-000045950000}"/>
    <cellStyle name="Normal 54 2 2 7 4 3 2" xfId="32347" xr:uid="{00000000-0005-0000-0000-000046950000}"/>
    <cellStyle name="Normal 54 2 2 7 4 4" xfId="20554" xr:uid="{00000000-0005-0000-0000-000047950000}"/>
    <cellStyle name="Normal 54 2 2 7 4 5" xfId="26459" xr:uid="{00000000-0005-0000-0000-000048950000}"/>
    <cellStyle name="Normal 54 2 2 7 5" xfId="3626" xr:uid="{00000000-0005-0000-0000-000049950000}"/>
    <cellStyle name="Normal 54 2 2 7 5 2" xfId="15402" xr:uid="{00000000-0005-0000-0000-00004A950000}"/>
    <cellStyle name="Normal 54 2 2 7 5 2 2" xfId="38971" xr:uid="{00000000-0005-0000-0000-00004B950000}"/>
    <cellStyle name="Normal 54 2 2 7 5 3" xfId="9514" xr:uid="{00000000-0005-0000-0000-00004C950000}"/>
    <cellStyle name="Normal 54 2 2 7 5 3 2" xfId="33083" xr:uid="{00000000-0005-0000-0000-00004D950000}"/>
    <cellStyle name="Normal 54 2 2 7 5 4" xfId="21290" xr:uid="{00000000-0005-0000-0000-00004E950000}"/>
    <cellStyle name="Normal 54 2 2 7 5 5" xfId="27195" xr:uid="{00000000-0005-0000-0000-00004F950000}"/>
    <cellStyle name="Normal 54 2 2 7 6" xfId="4362" xr:uid="{00000000-0005-0000-0000-000050950000}"/>
    <cellStyle name="Normal 54 2 2 7 6 2" xfId="16138" xr:uid="{00000000-0005-0000-0000-000051950000}"/>
    <cellStyle name="Normal 54 2 2 7 6 2 2" xfId="39707" xr:uid="{00000000-0005-0000-0000-000052950000}"/>
    <cellStyle name="Normal 54 2 2 7 6 3" xfId="10250" xr:uid="{00000000-0005-0000-0000-000053950000}"/>
    <cellStyle name="Normal 54 2 2 7 6 3 2" xfId="33819" xr:uid="{00000000-0005-0000-0000-000054950000}"/>
    <cellStyle name="Normal 54 2 2 7 6 4" xfId="22026" xr:uid="{00000000-0005-0000-0000-000055950000}"/>
    <cellStyle name="Normal 54 2 2 7 6 5" xfId="27931" xr:uid="{00000000-0005-0000-0000-000056950000}"/>
    <cellStyle name="Normal 54 2 2 7 7" xfId="5098" xr:uid="{00000000-0005-0000-0000-000057950000}"/>
    <cellStyle name="Normal 54 2 2 7 7 2" xfId="16874" xr:uid="{00000000-0005-0000-0000-000058950000}"/>
    <cellStyle name="Normal 54 2 2 7 7 2 2" xfId="40443" xr:uid="{00000000-0005-0000-0000-000059950000}"/>
    <cellStyle name="Normal 54 2 2 7 7 3" xfId="10986" xr:uid="{00000000-0005-0000-0000-00005A950000}"/>
    <cellStyle name="Normal 54 2 2 7 7 3 2" xfId="34555" xr:uid="{00000000-0005-0000-0000-00005B950000}"/>
    <cellStyle name="Normal 54 2 2 7 7 4" xfId="22762" xr:uid="{00000000-0005-0000-0000-00005C950000}"/>
    <cellStyle name="Normal 54 2 2 7 7 5" xfId="28667" xr:uid="{00000000-0005-0000-0000-00005D950000}"/>
    <cellStyle name="Normal 54 2 2 7 8" xfId="5834" xr:uid="{00000000-0005-0000-0000-00005E950000}"/>
    <cellStyle name="Normal 54 2 2 7 8 2" xfId="17610" xr:uid="{00000000-0005-0000-0000-00005F950000}"/>
    <cellStyle name="Normal 54 2 2 7 8 2 2" xfId="41179" xr:uid="{00000000-0005-0000-0000-000060950000}"/>
    <cellStyle name="Normal 54 2 2 7 8 3" xfId="11722" xr:uid="{00000000-0005-0000-0000-000061950000}"/>
    <cellStyle name="Normal 54 2 2 7 8 3 2" xfId="35291" xr:uid="{00000000-0005-0000-0000-000062950000}"/>
    <cellStyle name="Normal 54 2 2 7 8 4" xfId="23498" xr:uid="{00000000-0005-0000-0000-000063950000}"/>
    <cellStyle name="Normal 54 2 2 7 8 5" xfId="29403" xr:uid="{00000000-0005-0000-0000-000064950000}"/>
    <cellStyle name="Normal 54 2 2 7 9" xfId="12458" xr:uid="{00000000-0005-0000-0000-000065950000}"/>
    <cellStyle name="Normal 54 2 2 7 9 2" xfId="36027" xr:uid="{00000000-0005-0000-0000-000066950000}"/>
    <cellStyle name="Normal 54 2 2 8" xfId="623" xr:uid="{00000000-0005-0000-0000-000067950000}"/>
    <cellStyle name="Normal 54 2 2 8 10" xfId="6537" xr:uid="{00000000-0005-0000-0000-000068950000}"/>
    <cellStyle name="Normal 54 2 2 8 10 2" xfId="30106" xr:uid="{00000000-0005-0000-0000-000069950000}"/>
    <cellStyle name="Normal 54 2 2 8 11" xfId="18313" xr:uid="{00000000-0005-0000-0000-00006A950000}"/>
    <cellStyle name="Normal 54 2 2 8 12" xfId="24218" xr:uid="{00000000-0005-0000-0000-00006B950000}"/>
    <cellStyle name="Normal 54 2 2 8 13" xfId="41882" xr:uid="{00000000-0005-0000-0000-00006C950000}"/>
    <cellStyle name="Normal 54 2 2 8 2" xfId="1384" xr:uid="{00000000-0005-0000-0000-00006D950000}"/>
    <cellStyle name="Normal 54 2 2 8 2 2" xfId="13161" xr:uid="{00000000-0005-0000-0000-00006E950000}"/>
    <cellStyle name="Normal 54 2 2 8 2 2 2" xfId="36730" xr:uid="{00000000-0005-0000-0000-00006F950000}"/>
    <cellStyle name="Normal 54 2 2 8 2 3" xfId="7273" xr:uid="{00000000-0005-0000-0000-000070950000}"/>
    <cellStyle name="Normal 54 2 2 8 2 3 2" xfId="30842" xr:uid="{00000000-0005-0000-0000-000071950000}"/>
    <cellStyle name="Normal 54 2 2 8 2 4" xfId="19049" xr:uid="{00000000-0005-0000-0000-000072950000}"/>
    <cellStyle name="Normal 54 2 2 8 2 5" xfId="24954" xr:uid="{00000000-0005-0000-0000-000073950000}"/>
    <cellStyle name="Normal 54 2 2 8 3" xfId="2121" xr:uid="{00000000-0005-0000-0000-000074950000}"/>
    <cellStyle name="Normal 54 2 2 8 3 2" xfId="13897" xr:uid="{00000000-0005-0000-0000-000075950000}"/>
    <cellStyle name="Normal 54 2 2 8 3 2 2" xfId="37466" xr:uid="{00000000-0005-0000-0000-000076950000}"/>
    <cellStyle name="Normal 54 2 2 8 3 3" xfId="8009" xr:uid="{00000000-0005-0000-0000-000077950000}"/>
    <cellStyle name="Normal 54 2 2 8 3 3 2" xfId="31578" xr:uid="{00000000-0005-0000-0000-000078950000}"/>
    <cellStyle name="Normal 54 2 2 8 3 4" xfId="19785" xr:uid="{00000000-0005-0000-0000-000079950000}"/>
    <cellStyle name="Normal 54 2 2 8 3 5" xfId="25690" xr:uid="{00000000-0005-0000-0000-00007A950000}"/>
    <cellStyle name="Normal 54 2 2 8 4" xfId="2857" xr:uid="{00000000-0005-0000-0000-00007B950000}"/>
    <cellStyle name="Normal 54 2 2 8 4 2" xfId="14633" xr:uid="{00000000-0005-0000-0000-00007C950000}"/>
    <cellStyle name="Normal 54 2 2 8 4 2 2" xfId="38202" xr:uid="{00000000-0005-0000-0000-00007D950000}"/>
    <cellStyle name="Normal 54 2 2 8 4 3" xfId="8745" xr:uid="{00000000-0005-0000-0000-00007E950000}"/>
    <cellStyle name="Normal 54 2 2 8 4 3 2" xfId="32314" xr:uid="{00000000-0005-0000-0000-00007F950000}"/>
    <cellStyle name="Normal 54 2 2 8 4 4" xfId="20521" xr:uid="{00000000-0005-0000-0000-000080950000}"/>
    <cellStyle name="Normal 54 2 2 8 4 5" xfId="26426" xr:uid="{00000000-0005-0000-0000-000081950000}"/>
    <cellStyle name="Normal 54 2 2 8 5" xfId="3593" xr:uid="{00000000-0005-0000-0000-000082950000}"/>
    <cellStyle name="Normal 54 2 2 8 5 2" xfId="15369" xr:uid="{00000000-0005-0000-0000-000083950000}"/>
    <cellStyle name="Normal 54 2 2 8 5 2 2" xfId="38938" xr:uid="{00000000-0005-0000-0000-000084950000}"/>
    <cellStyle name="Normal 54 2 2 8 5 3" xfId="9481" xr:uid="{00000000-0005-0000-0000-000085950000}"/>
    <cellStyle name="Normal 54 2 2 8 5 3 2" xfId="33050" xr:uid="{00000000-0005-0000-0000-000086950000}"/>
    <cellStyle name="Normal 54 2 2 8 5 4" xfId="21257" xr:uid="{00000000-0005-0000-0000-000087950000}"/>
    <cellStyle name="Normal 54 2 2 8 5 5" xfId="27162" xr:uid="{00000000-0005-0000-0000-000088950000}"/>
    <cellStyle name="Normal 54 2 2 8 6" xfId="4329" xr:uid="{00000000-0005-0000-0000-000089950000}"/>
    <cellStyle name="Normal 54 2 2 8 6 2" xfId="16105" xr:uid="{00000000-0005-0000-0000-00008A950000}"/>
    <cellStyle name="Normal 54 2 2 8 6 2 2" xfId="39674" xr:uid="{00000000-0005-0000-0000-00008B950000}"/>
    <cellStyle name="Normal 54 2 2 8 6 3" xfId="10217" xr:uid="{00000000-0005-0000-0000-00008C950000}"/>
    <cellStyle name="Normal 54 2 2 8 6 3 2" xfId="33786" xr:uid="{00000000-0005-0000-0000-00008D950000}"/>
    <cellStyle name="Normal 54 2 2 8 6 4" xfId="21993" xr:uid="{00000000-0005-0000-0000-00008E950000}"/>
    <cellStyle name="Normal 54 2 2 8 6 5" xfId="27898" xr:uid="{00000000-0005-0000-0000-00008F950000}"/>
    <cellStyle name="Normal 54 2 2 8 7" xfId="5065" xr:uid="{00000000-0005-0000-0000-000090950000}"/>
    <cellStyle name="Normal 54 2 2 8 7 2" xfId="16841" xr:uid="{00000000-0005-0000-0000-000091950000}"/>
    <cellStyle name="Normal 54 2 2 8 7 2 2" xfId="40410" xr:uid="{00000000-0005-0000-0000-000092950000}"/>
    <cellStyle name="Normal 54 2 2 8 7 3" xfId="10953" xr:uid="{00000000-0005-0000-0000-000093950000}"/>
    <cellStyle name="Normal 54 2 2 8 7 3 2" xfId="34522" xr:uid="{00000000-0005-0000-0000-000094950000}"/>
    <cellStyle name="Normal 54 2 2 8 7 4" xfId="22729" xr:uid="{00000000-0005-0000-0000-000095950000}"/>
    <cellStyle name="Normal 54 2 2 8 7 5" xfId="28634" xr:uid="{00000000-0005-0000-0000-000096950000}"/>
    <cellStyle name="Normal 54 2 2 8 8" xfId="5801" xr:uid="{00000000-0005-0000-0000-000097950000}"/>
    <cellStyle name="Normal 54 2 2 8 8 2" xfId="17577" xr:uid="{00000000-0005-0000-0000-000098950000}"/>
    <cellStyle name="Normal 54 2 2 8 8 2 2" xfId="41146" xr:uid="{00000000-0005-0000-0000-000099950000}"/>
    <cellStyle name="Normal 54 2 2 8 8 3" xfId="11689" xr:uid="{00000000-0005-0000-0000-00009A950000}"/>
    <cellStyle name="Normal 54 2 2 8 8 3 2" xfId="35258" xr:uid="{00000000-0005-0000-0000-00009B950000}"/>
    <cellStyle name="Normal 54 2 2 8 8 4" xfId="23465" xr:uid="{00000000-0005-0000-0000-00009C950000}"/>
    <cellStyle name="Normal 54 2 2 8 8 5" xfId="29370" xr:uid="{00000000-0005-0000-0000-00009D950000}"/>
    <cellStyle name="Normal 54 2 2 8 9" xfId="12425" xr:uid="{00000000-0005-0000-0000-00009E950000}"/>
    <cellStyle name="Normal 54 2 2 8 9 2" xfId="35994" xr:uid="{00000000-0005-0000-0000-00009F950000}"/>
    <cellStyle name="Normal 54 2 2 9" xfId="973" xr:uid="{00000000-0005-0000-0000-0000A0950000}"/>
    <cellStyle name="Normal 54 2 2 9 2" xfId="12752" xr:uid="{00000000-0005-0000-0000-0000A1950000}"/>
    <cellStyle name="Normal 54 2 2 9 2 2" xfId="36321" xr:uid="{00000000-0005-0000-0000-0000A2950000}"/>
    <cellStyle name="Normal 54 2 2 9 3" xfId="6864" xr:uid="{00000000-0005-0000-0000-0000A3950000}"/>
    <cellStyle name="Normal 54 2 2 9 3 2" xfId="30433" xr:uid="{00000000-0005-0000-0000-0000A4950000}"/>
    <cellStyle name="Normal 54 2 2 9 4" xfId="18640" xr:uid="{00000000-0005-0000-0000-0000A5950000}"/>
    <cellStyle name="Normal 54 2 2 9 5" xfId="24545" xr:uid="{00000000-0005-0000-0000-0000A6950000}"/>
    <cellStyle name="Normal 54 2 20" xfId="23803" xr:uid="{00000000-0005-0000-0000-0000A7950000}"/>
    <cellStyle name="Normal 54 2 21" xfId="41467" xr:uid="{00000000-0005-0000-0000-0000A8950000}"/>
    <cellStyle name="Normal 54 2 3" xfId="200" xr:uid="{00000000-0005-0000-0000-0000A9950000}"/>
    <cellStyle name="Normal 54 2 3 10" xfId="2454" xr:uid="{00000000-0005-0000-0000-0000AA950000}"/>
    <cellStyle name="Normal 54 2 3 10 2" xfId="14230" xr:uid="{00000000-0005-0000-0000-0000AB950000}"/>
    <cellStyle name="Normal 54 2 3 10 2 2" xfId="37799" xr:uid="{00000000-0005-0000-0000-0000AC950000}"/>
    <cellStyle name="Normal 54 2 3 10 3" xfId="8342" xr:uid="{00000000-0005-0000-0000-0000AD950000}"/>
    <cellStyle name="Normal 54 2 3 10 3 2" xfId="31911" xr:uid="{00000000-0005-0000-0000-0000AE950000}"/>
    <cellStyle name="Normal 54 2 3 10 4" xfId="20118" xr:uid="{00000000-0005-0000-0000-0000AF950000}"/>
    <cellStyle name="Normal 54 2 3 10 5" xfId="26023" xr:uid="{00000000-0005-0000-0000-0000B0950000}"/>
    <cellStyle name="Normal 54 2 3 11" xfId="3190" xr:uid="{00000000-0005-0000-0000-0000B1950000}"/>
    <cellStyle name="Normal 54 2 3 11 2" xfId="14966" xr:uid="{00000000-0005-0000-0000-0000B2950000}"/>
    <cellStyle name="Normal 54 2 3 11 2 2" xfId="38535" xr:uid="{00000000-0005-0000-0000-0000B3950000}"/>
    <cellStyle name="Normal 54 2 3 11 3" xfId="9078" xr:uid="{00000000-0005-0000-0000-0000B4950000}"/>
    <cellStyle name="Normal 54 2 3 11 3 2" xfId="32647" xr:uid="{00000000-0005-0000-0000-0000B5950000}"/>
    <cellStyle name="Normal 54 2 3 11 4" xfId="20854" xr:uid="{00000000-0005-0000-0000-0000B6950000}"/>
    <cellStyle name="Normal 54 2 3 11 5" xfId="26759" xr:uid="{00000000-0005-0000-0000-0000B7950000}"/>
    <cellStyle name="Normal 54 2 3 12" xfId="3926" xr:uid="{00000000-0005-0000-0000-0000B8950000}"/>
    <cellStyle name="Normal 54 2 3 12 2" xfId="15702" xr:uid="{00000000-0005-0000-0000-0000B9950000}"/>
    <cellStyle name="Normal 54 2 3 12 2 2" xfId="39271" xr:uid="{00000000-0005-0000-0000-0000BA950000}"/>
    <cellStyle name="Normal 54 2 3 12 3" xfId="9814" xr:uid="{00000000-0005-0000-0000-0000BB950000}"/>
    <cellStyle name="Normal 54 2 3 12 3 2" xfId="33383" xr:uid="{00000000-0005-0000-0000-0000BC950000}"/>
    <cellStyle name="Normal 54 2 3 12 4" xfId="21590" xr:uid="{00000000-0005-0000-0000-0000BD950000}"/>
    <cellStyle name="Normal 54 2 3 12 5" xfId="27495" xr:uid="{00000000-0005-0000-0000-0000BE950000}"/>
    <cellStyle name="Normal 54 2 3 13" xfId="4662" xr:uid="{00000000-0005-0000-0000-0000BF950000}"/>
    <cellStyle name="Normal 54 2 3 13 2" xfId="16438" xr:uid="{00000000-0005-0000-0000-0000C0950000}"/>
    <cellStyle name="Normal 54 2 3 13 2 2" xfId="40007" xr:uid="{00000000-0005-0000-0000-0000C1950000}"/>
    <cellStyle name="Normal 54 2 3 13 3" xfId="10550" xr:uid="{00000000-0005-0000-0000-0000C2950000}"/>
    <cellStyle name="Normal 54 2 3 13 3 2" xfId="34119" xr:uid="{00000000-0005-0000-0000-0000C3950000}"/>
    <cellStyle name="Normal 54 2 3 13 4" xfId="22326" xr:uid="{00000000-0005-0000-0000-0000C4950000}"/>
    <cellStyle name="Normal 54 2 3 13 5" xfId="28231" xr:uid="{00000000-0005-0000-0000-0000C5950000}"/>
    <cellStyle name="Normal 54 2 3 14" xfId="5398" xr:uid="{00000000-0005-0000-0000-0000C6950000}"/>
    <cellStyle name="Normal 54 2 3 14 2" xfId="17174" xr:uid="{00000000-0005-0000-0000-0000C7950000}"/>
    <cellStyle name="Normal 54 2 3 14 2 2" xfId="40743" xr:uid="{00000000-0005-0000-0000-0000C8950000}"/>
    <cellStyle name="Normal 54 2 3 14 3" xfId="11286" xr:uid="{00000000-0005-0000-0000-0000C9950000}"/>
    <cellStyle name="Normal 54 2 3 14 3 2" xfId="34855" xr:uid="{00000000-0005-0000-0000-0000CA950000}"/>
    <cellStyle name="Normal 54 2 3 14 4" xfId="23062" xr:uid="{00000000-0005-0000-0000-0000CB950000}"/>
    <cellStyle name="Normal 54 2 3 14 5" xfId="28967" xr:uid="{00000000-0005-0000-0000-0000CC950000}"/>
    <cellStyle name="Normal 54 2 3 15" xfId="12022" xr:uid="{00000000-0005-0000-0000-0000CD950000}"/>
    <cellStyle name="Normal 54 2 3 15 2" xfId="35591" xr:uid="{00000000-0005-0000-0000-0000CE950000}"/>
    <cellStyle name="Normal 54 2 3 16" xfId="6134" xr:uid="{00000000-0005-0000-0000-0000CF950000}"/>
    <cellStyle name="Normal 54 2 3 16 2" xfId="29703" xr:uid="{00000000-0005-0000-0000-0000D0950000}"/>
    <cellStyle name="Normal 54 2 3 17" xfId="17910" xr:uid="{00000000-0005-0000-0000-0000D1950000}"/>
    <cellStyle name="Normal 54 2 3 18" xfId="23815" xr:uid="{00000000-0005-0000-0000-0000D2950000}"/>
    <cellStyle name="Normal 54 2 3 19" xfId="41479" xr:uid="{00000000-0005-0000-0000-0000D3950000}"/>
    <cellStyle name="Normal 54 2 3 2" xfId="230" xr:uid="{00000000-0005-0000-0000-0000D4950000}"/>
    <cellStyle name="Normal 54 2 3 2 10" xfId="3214" xr:uid="{00000000-0005-0000-0000-0000D5950000}"/>
    <cellStyle name="Normal 54 2 3 2 10 2" xfId="14990" xr:uid="{00000000-0005-0000-0000-0000D6950000}"/>
    <cellStyle name="Normal 54 2 3 2 10 2 2" xfId="38559" xr:uid="{00000000-0005-0000-0000-0000D7950000}"/>
    <cellStyle name="Normal 54 2 3 2 10 3" xfId="9102" xr:uid="{00000000-0005-0000-0000-0000D8950000}"/>
    <cellStyle name="Normal 54 2 3 2 10 3 2" xfId="32671" xr:uid="{00000000-0005-0000-0000-0000D9950000}"/>
    <cellStyle name="Normal 54 2 3 2 10 4" xfId="20878" xr:uid="{00000000-0005-0000-0000-0000DA950000}"/>
    <cellStyle name="Normal 54 2 3 2 10 5" xfId="26783" xr:uid="{00000000-0005-0000-0000-0000DB950000}"/>
    <cellStyle name="Normal 54 2 3 2 11" xfId="3950" xr:uid="{00000000-0005-0000-0000-0000DC950000}"/>
    <cellStyle name="Normal 54 2 3 2 11 2" xfId="15726" xr:uid="{00000000-0005-0000-0000-0000DD950000}"/>
    <cellStyle name="Normal 54 2 3 2 11 2 2" xfId="39295" xr:uid="{00000000-0005-0000-0000-0000DE950000}"/>
    <cellStyle name="Normal 54 2 3 2 11 3" xfId="9838" xr:uid="{00000000-0005-0000-0000-0000DF950000}"/>
    <cellStyle name="Normal 54 2 3 2 11 3 2" xfId="33407" xr:uid="{00000000-0005-0000-0000-0000E0950000}"/>
    <cellStyle name="Normal 54 2 3 2 11 4" xfId="21614" xr:uid="{00000000-0005-0000-0000-0000E1950000}"/>
    <cellStyle name="Normal 54 2 3 2 11 5" xfId="27519" xr:uid="{00000000-0005-0000-0000-0000E2950000}"/>
    <cellStyle name="Normal 54 2 3 2 12" xfId="4686" xr:uid="{00000000-0005-0000-0000-0000E3950000}"/>
    <cellStyle name="Normal 54 2 3 2 12 2" xfId="16462" xr:uid="{00000000-0005-0000-0000-0000E4950000}"/>
    <cellStyle name="Normal 54 2 3 2 12 2 2" xfId="40031" xr:uid="{00000000-0005-0000-0000-0000E5950000}"/>
    <cellStyle name="Normal 54 2 3 2 12 3" xfId="10574" xr:uid="{00000000-0005-0000-0000-0000E6950000}"/>
    <cellStyle name="Normal 54 2 3 2 12 3 2" xfId="34143" xr:uid="{00000000-0005-0000-0000-0000E7950000}"/>
    <cellStyle name="Normal 54 2 3 2 12 4" xfId="22350" xr:uid="{00000000-0005-0000-0000-0000E8950000}"/>
    <cellStyle name="Normal 54 2 3 2 12 5" xfId="28255" xr:uid="{00000000-0005-0000-0000-0000E9950000}"/>
    <cellStyle name="Normal 54 2 3 2 13" xfId="5422" xr:uid="{00000000-0005-0000-0000-0000EA950000}"/>
    <cellStyle name="Normal 54 2 3 2 13 2" xfId="17198" xr:uid="{00000000-0005-0000-0000-0000EB950000}"/>
    <cellStyle name="Normal 54 2 3 2 13 2 2" xfId="40767" xr:uid="{00000000-0005-0000-0000-0000EC950000}"/>
    <cellStyle name="Normal 54 2 3 2 13 3" xfId="11310" xr:uid="{00000000-0005-0000-0000-0000ED950000}"/>
    <cellStyle name="Normal 54 2 3 2 13 3 2" xfId="34879" xr:uid="{00000000-0005-0000-0000-0000EE950000}"/>
    <cellStyle name="Normal 54 2 3 2 13 4" xfId="23086" xr:uid="{00000000-0005-0000-0000-0000EF950000}"/>
    <cellStyle name="Normal 54 2 3 2 13 5" xfId="28991" xr:uid="{00000000-0005-0000-0000-0000F0950000}"/>
    <cellStyle name="Normal 54 2 3 2 14" xfId="12046" xr:uid="{00000000-0005-0000-0000-0000F1950000}"/>
    <cellStyle name="Normal 54 2 3 2 14 2" xfId="35615" xr:uid="{00000000-0005-0000-0000-0000F2950000}"/>
    <cellStyle name="Normal 54 2 3 2 15" xfId="6158" xr:uid="{00000000-0005-0000-0000-0000F3950000}"/>
    <cellStyle name="Normal 54 2 3 2 15 2" xfId="29727" xr:uid="{00000000-0005-0000-0000-0000F4950000}"/>
    <cellStyle name="Normal 54 2 3 2 16" xfId="17934" xr:uid="{00000000-0005-0000-0000-0000F5950000}"/>
    <cellStyle name="Normal 54 2 3 2 17" xfId="23839" xr:uid="{00000000-0005-0000-0000-0000F6950000}"/>
    <cellStyle name="Normal 54 2 3 2 18" xfId="41503" xr:uid="{00000000-0005-0000-0000-0000F7950000}"/>
    <cellStyle name="Normal 54 2 3 2 2" xfId="326" xr:uid="{00000000-0005-0000-0000-0000F8950000}"/>
    <cellStyle name="Normal 54 2 3 2 2 10" xfId="4782" xr:uid="{00000000-0005-0000-0000-0000F9950000}"/>
    <cellStyle name="Normal 54 2 3 2 2 10 2" xfId="16558" xr:uid="{00000000-0005-0000-0000-0000FA950000}"/>
    <cellStyle name="Normal 54 2 3 2 2 10 2 2" xfId="40127" xr:uid="{00000000-0005-0000-0000-0000FB950000}"/>
    <cellStyle name="Normal 54 2 3 2 2 10 3" xfId="10670" xr:uid="{00000000-0005-0000-0000-0000FC950000}"/>
    <cellStyle name="Normal 54 2 3 2 2 10 3 2" xfId="34239" xr:uid="{00000000-0005-0000-0000-0000FD950000}"/>
    <cellStyle name="Normal 54 2 3 2 2 10 4" xfId="22446" xr:uid="{00000000-0005-0000-0000-0000FE950000}"/>
    <cellStyle name="Normal 54 2 3 2 2 10 5" xfId="28351" xr:uid="{00000000-0005-0000-0000-0000FF950000}"/>
    <cellStyle name="Normal 54 2 3 2 2 11" xfId="5518" xr:uid="{00000000-0005-0000-0000-000000960000}"/>
    <cellStyle name="Normal 54 2 3 2 2 11 2" xfId="17294" xr:uid="{00000000-0005-0000-0000-000001960000}"/>
    <cellStyle name="Normal 54 2 3 2 2 11 2 2" xfId="40863" xr:uid="{00000000-0005-0000-0000-000002960000}"/>
    <cellStyle name="Normal 54 2 3 2 2 11 3" xfId="11406" xr:uid="{00000000-0005-0000-0000-000003960000}"/>
    <cellStyle name="Normal 54 2 3 2 2 11 3 2" xfId="34975" xr:uid="{00000000-0005-0000-0000-000004960000}"/>
    <cellStyle name="Normal 54 2 3 2 2 11 4" xfId="23182" xr:uid="{00000000-0005-0000-0000-000005960000}"/>
    <cellStyle name="Normal 54 2 3 2 2 11 5" xfId="29087" xr:uid="{00000000-0005-0000-0000-000006960000}"/>
    <cellStyle name="Normal 54 2 3 2 2 12" xfId="12142" xr:uid="{00000000-0005-0000-0000-000007960000}"/>
    <cellStyle name="Normal 54 2 3 2 2 12 2" xfId="35711" xr:uid="{00000000-0005-0000-0000-000008960000}"/>
    <cellStyle name="Normal 54 2 3 2 2 13" xfId="6254" xr:uid="{00000000-0005-0000-0000-000009960000}"/>
    <cellStyle name="Normal 54 2 3 2 2 13 2" xfId="29823" xr:uid="{00000000-0005-0000-0000-00000A960000}"/>
    <cellStyle name="Normal 54 2 3 2 2 14" xfId="18030" xr:uid="{00000000-0005-0000-0000-00000B960000}"/>
    <cellStyle name="Normal 54 2 3 2 2 15" xfId="23935" xr:uid="{00000000-0005-0000-0000-00000C960000}"/>
    <cellStyle name="Normal 54 2 3 2 2 16" xfId="41599" xr:uid="{00000000-0005-0000-0000-00000D960000}"/>
    <cellStyle name="Normal 54 2 3 2 2 2" xfId="486" xr:uid="{00000000-0005-0000-0000-00000E960000}"/>
    <cellStyle name="Normal 54 2 3 2 2 2 10" xfId="12290" xr:uid="{00000000-0005-0000-0000-00000F960000}"/>
    <cellStyle name="Normal 54 2 3 2 2 2 10 2" xfId="35859" xr:uid="{00000000-0005-0000-0000-000010960000}"/>
    <cellStyle name="Normal 54 2 3 2 2 2 11" xfId="6402" xr:uid="{00000000-0005-0000-0000-000011960000}"/>
    <cellStyle name="Normal 54 2 3 2 2 2 11 2" xfId="29971" xr:uid="{00000000-0005-0000-0000-000012960000}"/>
    <cellStyle name="Normal 54 2 3 2 2 2 12" xfId="18178" xr:uid="{00000000-0005-0000-0000-000013960000}"/>
    <cellStyle name="Normal 54 2 3 2 2 2 13" xfId="24083" xr:uid="{00000000-0005-0000-0000-000014960000}"/>
    <cellStyle name="Normal 54 2 3 2 2 2 14" xfId="41747" xr:uid="{00000000-0005-0000-0000-000015960000}"/>
    <cellStyle name="Normal 54 2 3 2 2 2 2" xfId="931" xr:uid="{00000000-0005-0000-0000-000016960000}"/>
    <cellStyle name="Normal 54 2 3 2 2 2 2 10" xfId="6844" xr:uid="{00000000-0005-0000-0000-000017960000}"/>
    <cellStyle name="Normal 54 2 3 2 2 2 2 10 2" xfId="30413" xr:uid="{00000000-0005-0000-0000-000018960000}"/>
    <cellStyle name="Normal 54 2 3 2 2 2 2 11" xfId="18620" xr:uid="{00000000-0005-0000-0000-000019960000}"/>
    <cellStyle name="Normal 54 2 3 2 2 2 2 12" xfId="24525" xr:uid="{00000000-0005-0000-0000-00001A960000}"/>
    <cellStyle name="Normal 54 2 3 2 2 2 2 13" xfId="42189" xr:uid="{00000000-0005-0000-0000-00001B960000}"/>
    <cellStyle name="Normal 54 2 3 2 2 2 2 2" xfId="1691" xr:uid="{00000000-0005-0000-0000-00001C960000}"/>
    <cellStyle name="Normal 54 2 3 2 2 2 2 2 2" xfId="13468" xr:uid="{00000000-0005-0000-0000-00001D960000}"/>
    <cellStyle name="Normal 54 2 3 2 2 2 2 2 2 2" xfId="37037" xr:uid="{00000000-0005-0000-0000-00001E960000}"/>
    <cellStyle name="Normal 54 2 3 2 2 2 2 2 3" xfId="7580" xr:uid="{00000000-0005-0000-0000-00001F960000}"/>
    <cellStyle name="Normal 54 2 3 2 2 2 2 2 3 2" xfId="31149" xr:uid="{00000000-0005-0000-0000-000020960000}"/>
    <cellStyle name="Normal 54 2 3 2 2 2 2 2 4" xfId="19356" xr:uid="{00000000-0005-0000-0000-000021960000}"/>
    <cellStyle name="Normal 54 2 3 2 2 2 2 2 5" xfId="25261" xr:uid="{00000000-0005-0000-0000-000022960000}"/>
    <cellStyle name="Normal 54 2 3 2 2 2 2 3" xfId="2428" xr:uid="{00000000-0005-0000-0000-000023960000}"/>
    <cellStyle name="Normal 54 2 3 2 2 2 2 3 2" xfId="14204" xr:uid="{00000000-0005-0000-0000-000024960000}"/>
    <cellStyle name="Normal 54 2 3 2 2 2 2 3 2 2" xfId="37773" xr:uid="{00000000-0005-0000-0000-000025960000}"/>
    <cellStyle name="Normal 54 2 3 2 2 2 2 3 3" xfId="8316" xr:uid="{00000000-0005-0000-0000-000026960000}"/>
    <cellStyle name="Normal 54 2 3 2 2 2 2 3 3 2" xfId="31885" xr:uid="{00000000-0005-0000-0000-000027960000}"/>
    <cellStyle name="Normal 54 2 3 2 2 2 2 3 4" xfId="20092" xr:uid="{00000000-0005-0000-0000-000028960000}"/>
    <cellStyle name="Normal 54 2 3 2 2 2 2 3 5" xfId="25997" xr:uid="{00000000-0005-0000-0000-000029960000}"/>
    <cellStyle name="Normal 54 2 3 2 2 2 2 4" xfId="3164" xr:uid="{00000000-0005-0000-0000-00002A960000}"/>
    <cellStyle name="Normal 54 2 3 2 2 2 2 4 2" xfId="14940" xr:uid="{00000000-0005-0000-0000-00002B960000}"/>
    <cellStyle name="Normal 54 2 3 2 2 2 2 4 2 2" xfId="38509" xr:uid="{00000000-0005-0000-0000-00002C960000}"/>
    <cellStyle name="Normal 54 2 3 2 2 2 2 4 3" xfId="9052" xr:uid="{00000000-0005-0000-0000-00002D960000}"/>
    <cellStyle name="Normal 54 2 3 2 2 2 2 4 3 2" xfId="32621" xr:uid="{00000000-0005-0000-0000-00002E960000}"/>
    <cellStyle name="Normal 54 2 3 2 2 2 2 4 4" xfId="20828" xr:uid="{00000000-0005-0000-0000-00002F960000}"/>
    <cellStyle name="Normal 54 2 3 2 2 2 2 4 5" xfId="26733" xr:uid="{00000000-0005-0000-0000-000030960000}"/>
    <cellStyle name="Normal 54 2 3 2 2 2 2 5" xfId="3900" xr:uid="{00000000-0005-0000-0000-000031960000}"/>
    <cellStyle name="Normal 54 2 3 2 2 2 2 5 2" xfId="15676" xr:uid="{00000000-0005-0000-0000-000032960000}"/>
    <cellStyle name="Normal 54 2 3 2 2 2 2 5 2 2" xfId="39245" xr:uid="{00000000-0005-0000-0000-000033960000}"/>
    <cellStyle name="Normal 54 2 3 2 2 2 2 5 3" xfId="9788" xr:uid="{00000000-0005-0000-0000-000034960000}"/>
    <cellStyle name="Normal 54 2 3 2 2 2 2 5 3 2" xfId="33357" xr:uid="{00000000-0005-0000-0000-000035960000}"/>
    <cellStyle name="Normal 54 2 3 2 2 2 2 5 4" xfId="21564" xr:uid="{00000000-0005-0000-0000-000036960000}"/>
    <cellStyle name="Normal 54 2 3 2 2 2 2 5 5" xfId="27469" xr:uid="{00000000-0005-0000-0000-000037960000}"/>
    <cellStyle name="Normal 54 2 3 2 2 2 2 6" xfId="4636" xr:uid="{00000000-0005-0000-0000-000038960000}"/>
    <cellStyle name="Normal 54 2 3 2 2 2 2 6 2" xfId="16412" xr:uid="{00000000-0005-0000-0000-000039960000}"/>
    <cellStyle name="Normal 54 2 3 2 2 2 2 6 2 2" xfId="39981" xr:uid="{00000000-0005-0000-0000-00003A960000}"/>
    <cellStyle name="Normal 54 2 3 2 2 2 2 6 3" xfId="10524" xr:uid="{00000000-0005-0000-0000-00003B960000}"/>
    <cellStyle name="Normal 54 2 3 2 2 2 2 6 3 2" xfId="34093" xr:uid="{00000000-0005-0000-0000-00003C960000}"/>
    <cellStyle name="Normal 54 2 3 2 2 2 2 6 4" xfId="22300" xr:uid="{00000000-0005-0000-0000-00003D960000}"/>
    <cellStyle name="Normal 54 2 3 2 2 2 2 6 5" xfId="28205" xr:uid="{00000000-0005-0000-0000-00003E960000}"/>
    <cellStyle name="Normal 54 2 3 2 2 2 2 7" xfId="5372" xr:uid="{00000000-0005-0000-0000-00003F960000}"/>
    <cellStyle name="Normal 54 2 3 2 2 2 2 7 2" xfId="17148" xr:uid="{00000000-0005-0000-0000-000040960000}"/>
    <cellStyle name="Normal 54 2 3 2 2 2 2 7 2 2" xfId="40717" xr:uid="{00000000-0005-0000-0000-000041960000}"/>
    <cellStyle name="Normal 54 2 3 2 2 2 2 7 3" xfId="11260" xr:uid="{00000000-0005-0000-0000-000042960000}"/>
    <cellStyle name="Normal 54 2 3 2 2 2 2 7 3 2" xfId="34829" xr:uid="{00000000-0005-0000-0000-000043960000}"/>
    <cellStyle name="Normal 54 2 3 2 2 2 2 7 4" xfId="23036" xr:uid="{00000000-0005-0000-0000-000044960000}"/>
    <cellStyle name="Normal 54 2 3 2 2 2 2 7 5" xfId="28941" xr:uid="{00000000-0005-0000-0000-000045960000}"/>
    <cellStyle name="Normal 54 2 3 2 2 2 2 8" xfId="6108" xr:uid="{00000000-0005-0000-0000-000046960000}"/>
    <cellStyle name="Normal 54 2 3 2 2 2 2 8 2" xfId="17884" xr:uid="{00000000-0005-0000-0000-000047960000}"/>
    <cellStyle name="Normal 54 2 3 2 2 2 2 8 2 2" xfId="41453" xr:uid="{00000000-0005-0000-0000-000048960000}"/>
    <cellStyle name="Normal 54 2 3 2 2 2 2 8 3" xfId="11996" xr:uid="{00000000-0005-0000-0000-000049960000}"/>
    <cellStyle name="Normal 54 2 3 2 2 2 2 8 3 2" xfId="35565" xr:uid="{00000000-0005-0000-0000-00004A960000}"/>
    <cellStyle name="Normal 54 2 3 2 2 2 2 8 4" xfId="23772" xr:uid="{00000000-0005-0000-0000-00004B960000}"/>
    <cellStyle name="Normal 54 2 3 2 2 2 2 8 5" xfId="29677" xr:uid="{00000000-0005-0000-0000-00004C960000}"/>
    <cellStyle name="Normal 54 2 3 2 2 2 2 9" xfId="12732" xr:uid="{00000000-0005-0000-0000-00004D960000}"/>
    <cellStyle name="Normal 54 2 3 2 2 2 2 9 2" xfId="36301" xr:uid="{00000000-0005-0000-0000-00004E960000}"/>
    <cellStyle name="Normal 54 2 3 2 2 2 3" xfId="1248" xr:uid="{00000000-0005-0000-0000-00004F960000}"/>
    <cellStyle name="Normal 54 2 3 2 2 2 3 2" xfId="13026" xr:uid="{00000000-0005-0000-0000-000050960000}"/>
    <cellStyle name="Normal 54 2 3 2 2 2 3 2 2" xfId="36595" xr:uid="{00000000-0005-0000-0000-000051960000}"/>
    <cellStyle name="Normal 54 2 3 2 2 2 3 3" xfId="7138" xr:uid="{00000000-0005-0000-0000-000052960000}"/>
    <cellStyle name="Normal 54 2 3 2 2 2 3 3 2" xfId="30707" xr:uid="{00000000-0005-0000-0000-000053960000}"/>
    <cellStyle name="Normal 54 2 3 2 2 2 3 4" xfId="18914" xr:uid="{00000000-0005-0000-0000-000054960000}"/>
    <cellStyle name="Normal 54 2 3 2 2 2 3 5" xfId="24819" xr:uid="{00000000-0005-0000-0000-000055960000}"/>
    <cellStyle name="Normal 54 2 3 2 2 2 4" xfId="1986" xr:uid="{00000000-0005-0000-0000-000056960000}"/>
    <cellStyle name="Normal 54 2 3 2 2 2 4 2" xfId="13762" xr:uid="{00000000-0005-0000-0000-000057960000}"/>
    <cellStyle name="Normal 54 2 3 2 2 2 4 2 2" xfId="37331" xr:uid="{00000000-0005-0000-0000-000058960000}"/>
    <cellStyle name="Normal 54 2 3 2 2 2 4 3" xfId="7874" xr:uid="{00000000-0005-0000-0000-000059960000}"/>
    <cellStyle name="Normal 54 2 3 2 2 2 4 3 2" xfId="31443" xr:uid="{00000000-0005-0000-0000-00005A960000}"/>
    <cellStyle name="Normal 54 2 3 2 2 2 4 4" xfId="19650" xr:uid="{00000000-0005-0000-0000-00005B960000}"/>
    <cellStyle name="Normal 54 2 3 2 2 2 4 5" xfId="25555" xr:uid="{00000000-0005-0000-0000-00005C960000}"/>
    <cellStyle name="Normal 54 2 3 2 2 2 5" xfId="2722" xr:uid="{00000000-0005-0000-0000-00005D960000}"/>
    <cellStyle name="Normal 54 2 3 2 2 2 5 2" xfId="14498" xr:uid="{00000000-0005-0000-0000-00005E960000}"/>
    <cellStyle name="Normal 54 2 3 2 2 2 5 2 2" xfId="38067" xr:uid="{00000000-0005-0000-0000-00005F960000}"/>
    <cellStyle name="Normal 54 2 3 2 2 2 5 3" xfId="8610" xr:uid="{00000000-0005-0000-0000-000060960000}"/>
    <cellStyle name="Normal 54 2 3 2 2 2 5 3 2" xfId="32179" xr:uid="{00000000-0005-0000-0000-000061960000}"/>
    <cellStyle name="Normal 54 2 3 2 2 2 5 4" xfId="20386" xr:uid="{00000000-0005-0000-0000-000062960000}"/>
    <cellStyle name="Normal 54 2 3 2 2 2 5 5" xfId="26291" xr:uid="{00000000-0005-0000-0000-000063960000}"/>
    <cellStyle name="Normal 54 2 3 2 2 2 6" xfId="3458" xr:uid="{00000000-0005-0000-0000-000064960000}"/>
    <cellStyle name="Normal 54 2 3 2 2 2 6 2" xfId="15234" xr:uid="{00000000-0005-0000-0000-000065960000}"/>
    <cellStyle name="Normal 54 2 3 2 2 2 6 2 2" xfId="38803" xr:uid="{00000000-0005-0000-0000-000066960000}"/>
    <cellStyle name="Normal 54 2 3 2 2 2 6 3" xfId="9346" xr:uid="{00000000-0005-0000-0000-000067960000}"/>
    <cellStyle name="Normal 54 2 3 2 2 2 6 3 2" xfId="32915" xr:uid="{00000000-0005-0000-0000-000068960000}"/>
    <cellStyle name="Normal 54 2 3 2 2 2 6 4" xfId="21122" xr:uid="{00000000-0005-0000-0000-000069960000}"/>
    <cellStyle name="Normal 54 2 3 2 2 2 6 5" xfId="27027" xr:uid="{00000000-0005-0000-0000-00006A960000}"/>
    <cellStyle name="Normal 54 2 3 2 2 2 7" xfId="4194" xr:uid="{00000000-0005-0000-0000-00006B960000}"/>
    <cellStyle name="Normal 54 2 3 2 2 2 7 2" xfId="15970" xr:uid="{00000000-0005-0000-0000-00006C960000}"/>
    <cellStyle name="Normal 54 2 3 2 2 2 7 2 2" xfId="39539" xr:uid="{00000000-0005-0000-0000-00006D960000}"/>
    <cellStyle name="Normal 54 2 3 2 2 2 7 3" xfId="10082" xr:uid="{00000000-0005-0000-0000-00006E960000}"/>
    <cellStyle name="Normal 54 2 3 2 2 2 7 3 2" xfId="33651" xr:uid="{00000000-0005-0000-0000-00006F960000}"/>
    <cellStyle name="Normal 54 2 3 2 2 2 7 4" xfId="21858" xr:uid="{00000000-0005-0000-0000-000070960000}"/>
    <cellStyle name="Normal 54 2 3 2 2 2 7 5" xfId="27763" xr:uid="{00000000-0005-0000-0000-000071960000}"/>
    <cellStyle name="Normal 54 2 3 2 2 2 8" xfId="4930" xr:uid="{00000000-0005-0000-0000-000072960000}"/>
    <cellStyle name="Normal 54 2 3 2 2 2 8 2" xfId="16706" xr:uid="{00000000-0005-0000-0000-000073960000}"/>
    <cellStyle name="Normal 54 2 3 2 2 2 8 2 2" xfId="40275" xr:uid="{00000000-0005-0000-0000-000074960000}"/>
    <cellStyle name="Normal 54 2 3 2 2 2 8 3" xfId="10818" xr:uid="{00000000-0005-0000-0000-000075960000}"/>
    <cellStyle name="Normal 54 2 3 2 2 2 8 3 2" xfId="34387" xr:uid="{00000000-0005-0000-0000-000076960000}"/>
    <cellStyle name="Normal 54 2 3 2 2 2 8 4" xfId="22594" xr:uid="{00000000-0005-0000-0000-000077960000}"/>
    <cellStyle name="Normal 54 2 3 2 2 2 8 5" xfId="28499" xr:uid="{00000000-0005-0000-0000-000078960000}"/>
    <cellStyle name="Normal 54 2 3 2 2 2 9" xfId="5666" xr:uid="{00000000-0005-0000-0000-000079960000}"/>
    <cellStyle name="Normal 54 2 3 2 2 2 9 2" xfId="17442" xr:uid="{00000000-0005-0000-0000-00007A960000}"/>
    <cellStyle name="Normal 54 2 3 2 2 2 9 2 2" xfId="41011" xr:uid="{00000000-0005-0000-0000-00007B960000}"/>
    <cellStyle name="Normal 54 2 3 2 2 2 9 3" xfId="11554" xr:uid="{00000000-0005-0000-0000-00007C960000}"/>
    <cellStyle name="Normal 54 2 3 2 2 2 9 3 2" xfId="35123" xr:uid="{00000000-0005-0000-0000-00007D960000}"/>
    <cellStyle name="Normal 54 2 3 2 2 2 9 4" xfId="23330" xr:uid="{00000000-0005-0000-0000-00007E960000}"/>
    <cellStyle name="Normal 54 2 3 2 2 2 9 5" xfId="29235" xr:uid="{00000000-0005-0000-0000-00007F960000}"/>
    <cellStyle name="Normal 54 2 3 2 2 3" xfId="782" xr:uid="{00000000-0005-0000-0000-000080960000}"/>
    <cellStyle name="Normal 54 2 3 2 2 3 10" xfId="6696" xr:uid="{00000000-0005-0000-0000-000081960000}"/>
    <cellStyle name="Normal 54 2 3 2 2 3 10 2" xfId="30265" xr:uid="{00000000-0005-0000-0000-000082960000}"/>
    <cellStyle name="Normal 54 2 3 2 2 3 11" xfId="18472" xr:uid="{00000000-0005-0000-0000-000083960000}"/>
    <cellStyle name="Normal 54 2 3 2 2 3 12" xfId="24377" xr:uid="{00000000-0005-0000-0000-000084960000}"/>
    <cellStyle name="Normal 54 2 3 2 2 3 13" xfId="42041" xr:uid="{00000000-0005-0000-0000-000085960000}"/>
    <cellStyle name="Normal 54 2 3 2 2 3 2" xfId="1543" xr:uid="{00000000-0005-0000-0000-000086960000}"/>
    <cellStyle name="Normal 54 2 3 2 2 3 2 2" xfId="13320" xr:uid="{00000000-0005-0000-0000-000087960000}"/>
    <cellStyle name="Normal 54 2 3 2 2 3 2 2 2" xfId="36889" xr:uid="{00000000-0005-0000-0000-000088960000}"/>
    <cellStyle name="Normal 54 2 3 2 2 3 2 3" xfId="7432" xr:uid="{00000000-0005-0000-0000-000089960000}"/>
    <cellStyle name="Normal 54 2 3 2 2 3 2 3 2" xfId="31001" xr:uid="{00000000-0005-0000-0000-00008A960000}"/>
    <cellStyle name="Normal 54 2 3 2 2 3 2 4" xfId="19208" xr:uid="{00000000-0005-0000-0000-00008B960000}"/>
    <cellStyle name="Normal 54 2 3 2 2 3 2 5" xfId="25113" xr:uid="{00000000-0005-0000-0000-00008C960000}"/>
    <cellStyle name="Normal 54 2 3 2 2 3 3" xfId="2280" xr:uid="{00000000-0005-0000-0000-00008D960000}"/>
    <cellStyle name="Normal 54 2 3 2 2 3 3 2" xfId="14056" xr:uid="{00000000-0005-0000-0000-00008E960000}"/>
    <cellStyle name="Normal 54 2 3 2 2 3 3 2 2" xfId="37625" xr:uid="{00000000-0005-0000-0000-00008F960000}"/>
    <cellStyle name="Normal 54 2 3 2 2 3 3 3" xfId="8168" xr:uid="{00000000-0005-0000-0000-000090960000}"/>
    <cellStyle name="Normal 54 2 3 2 2 3 3 3 2" xfId="31737" xr:uid="{00000000-0005-0000-0000-000091960000}"/>
    <cellStyle name="Normal 54 2 3 2 2 3 3 4" xfId="19944" xr:uid="{00000000-0005-0000-0000-000092960000}"/>
    <cellStyle name="Normal 54 2 3 2 2 3 3 5" xfId="25849" xr:uid="{00000000-0005-0000-0000-000093960000}"/>
    <cellStyle name="Normal 54 2 3 2 2 3 4" xfId="3016" xr:uid="{00000000-0005-0000-0000-000094960000}"/>
    <cellStyle name="Normal 54 2 3 2 2 3 4 2" xfId="14792" xr:uid="{00000000-0005-0000-0000-000095960000}"/>
    <cellStyle name="Normal 54 2 3 2 2 3 4 2 2" xfId="38361" xr:uid="{00000000-0005-0000-0000-000096960000}"/>
    <cellStyle name="Normal 54 2 3 2 2 3 4 3" xfId="8904" xr:uid="{00000000-0005-0000-0000-000097960000}"/>
    <cellStyle name="Normal 54 2 3 2 2 3 4 3 2" xfId="32473" xr:uid="{00000000-0005-0000-0000-000098960000}"/>
    <cellStyle name="Normal 54 2 3 2 2 3 4 4" xfId="20680" xr:uid="{00000000-0005-0000-0000-000099960000}"/>
    <cellStyle name="Normal 54 2 3 2 2 3 4 5" xfId="26585" xr:uid="{00000000-0005-0000-0000-00009A960000}"/>
    <cellStyle name="Normal 54 2 3 2 2 3 5" xfId="3752" xr:uid="{00000000-0005-0000-0000-00009B960000}"/>
    <cellStyle name="Normal 54 2 3 2 2 3 5 2" xfId="15528" xr:uid="{00000000-0005-0000-0000-00009C960000}"/>
    <cellStyle name="Normal 54 2 3 2 2 3 5 2 2" xfId="39097" xr:uid="{00000000-0005-0000-0000-00009D960000}"/>
    <cellStyle name="Normal 54 2 3 2 2 3 5 3" xfId="9640" xr:uid="{00000000-0005-0000-0000-00009E960000}"/>
    <cellStyle name="Normal 54 2 3 2 2 3 5 3 2" xfId="33209" xr:uid="{00000000-0005-0000-0000-00009F960000}"/>
    <cellStyle name="Normal 54 2 3 2 2 3 5 4" xfId="21416" xr:uid="{00000000-0005-0000-0000-0000A0960000}"/>
    <cellStyle name="Normal 54 2 3 2 2 3 5 5" xfId="27321" xr:uid="{00000000-0005-0000-0000-0000A1960000}"/>
    <cellStyle name="Normal 54 2 3 2 2 3 6" xfId="4488" xr:uid="{00000000-0005-0000-0000-0000A2960000}"/>
    <cellStyle name="Normal 54 2 3 2 2 3 6 2" xfId="16264" xr:uid="{00000000-0005-0000-0000-0000A3960000}"/>
    <cellStyle name="Normal 54 2 3 2 2 3 6 2 2" xfId="39833" xr:uid="{00000000-0005-0000-0000-0000A4960000}"/>
    <cellStyle name="Normal 54 2 3 2 2 3 6 3" xfId="10376" xr:uid="{00000000-0005-0000-0000-0000A5960000}"/>
    <cellStyle name="Normal 54 2 3 2 2 3 6 3 2" xfId="33945" xr:uid="{00000000-0005-0000-0000-0000A6960000}"/>
    <cellStyle name="Normal 54 2 3 2 2 3 6 4" xfId="22152" xr:uid="{00000000-0005-0000-0000-0000A7960000}"/>
    <cellStyle name="Normal 54 2 3 2 2 3 6 5" xfId="28057" xr:uid="{00000000-0005-0000-0000-0000A8960000}"/>
    <cellStyle name="Normal 54 2 3 2 2 3 7" xfId="5224" xr:uid="{00000000-0005-0000-0000-0000A9960000}"/>
    <cellStyle name="Normal 54 2 3 2 2 3 7 2" xfId="17000" xr:uid="{00000000-0005-0000-0000-0000AA960000}"/>
    <cellStyle name="Normal 54 2 3 2 2 3 7 2 2" xfId="40569" xr:uid="{00000000-0005-0000-0000-0000AB960000}"/>
    <cellStyle name="Normal 54 2 3 2 2 3 7 3" xfId="11112" xr:uid="{00000000-0005-0000-0000-0000AC960000}"/>
    <cellStyle name="Normal 54 2 3 2 2 3 7 3 2" xfId="34681" xr:uid="{00000000-0005-0000-0000-0000AD960000}"/>
    <cellStyle name="Normal 54 2 3 2 2 3 7 4" xfId="22888" xr:uid="{00000000-0005-0000-0000-0000AE960000}"/>
    <cellStyle name="Normal 54 2 3 2 2 3 7 5" xfId="28793" xr:uid="{00000000-0005-0000-0000-0000AF960000}"/>
    <cellStyle name="Normal 54 2 3 2 2 3 8" xfId="5960" xr:uid="{00000000-0005-0000-0000-0000B0960000}"/>
    <cellStyle name="Normal 54 2 3 2 2 3 8 2" xfId="17736" xr:uid="{00000000-0005-0000-0000-0000B1960000}"/>
    <cellStyle name="Normal 54 2 3 2 2 3 8 2 2" xfId="41305" xr:uid="{00000000-0005-0000-0000-0000B2960000}"/>
    <cellStyle name="Normal 54 2 3 2 2 3 8 3" xfId="11848" xr:uid="{00000000-0005-0000-0000-0000B3960000}"/>
    <cellStyle name="Normal 54 2 3 2 2 3 8 3 2" xfId="35417" xr:uid="{00000000-0005-0000-0000-0000B4960000}"/>
    <cellStyle name="Normal 54 2 3 2 2 3 8 4" xfId="23624" xr:uid="{00000000-0005-0000-0000-0000B5960000}"/>
    <cellStyle name="Normal 54 2 3 2 2 3 8 5" xfId="29529" xr:uid="{00000000-0005-0000-0000-0000B6960000}"/>
    <cellStyle name="Normal 54 2 3 2 2 3 9" xfId="12584" xr:uid="{00000000-0005-0000-0000-0000B7960000}"/>
    <cellStyle name="Normal 54 2 3 2 2 3 9 2" xfId="36153" xr:uid="{00000000-0005-0000-0000-0000B8960000}"/>
    <cellStyle name="Normal 54 2 3 2 2 4" xfId="637" xr:uid="{00000000-0005-0000-0000-0000B9960000}"/>
    <cellStyle name="Normal 54 2 3 2 2 4 10" xfId="6551" xr:uid="{00000000-0005-0000-0000-0000BA960000}"/>
    <cellStyle name="Normal 54 2 3 2 2 4 10 2" xfId="30120" xr:uid="{00000000-0005-0000-0000-0000BB960000}"/>
    <cellStyle name="Normal 54 2 3 2 2 4 11" xfId="18327" xr:uid="{00000000-0005-0000-0000-0000BC960000}"/>
    <cellStyle name="Normal 54 2 3 2 2 4 12" xfId="24232" xr:uid="{00000000-0005-0000-0000-0000BD960000}"/>
    <cellStyle name="Normal 54 2 3 2 2 4 13" xfId="41896" xr:uid="{00000000-0005-0000-0000-0000BE960000}"/>
    <cellStyle name="Normal 54 2 3 2 2 4 2" xfId="1398" xr:uid="{00000000-0005-0000-0000-0000BF960000}"/>
    <cellStyle name="Normal 54 2 3 2 2 4 2 2" xfId="13175" xr:uid="{00000000-0005-0000-0000-0000C0960000}"/>
    <cellStyle name="Normal 54 2 3 2 2 4 2 2 2" xfId="36744" xr:uid="{00000000-0005-0000-0000-0000C1960000}"/>
    <cellStyle name="Normal 54 2 3 2 2 4 2 3" xfId="7287" xr:uid="{00000000-0005-0000-0000-0000C2960000}"/>
    <cellStyle name="Normal 54 2 3 2 2 4 2 3 2" xfId="30856" xr:uid="{00000000-0005-0000-0000-0000C3960000}"/>
    <cellStyle name="Normal 54 2 3 2 2 4 2 4" xfId="19063" xr:uid="{00000000-0005-0000-0000-0000C4960000}"/>
    <cellStyle name="Normal 54 2 3 2 2 4 2 5" xfId="24968" xr:uid="{00000000-0005-0000-0000-0000C5960000}"/>
    <cellStyle name="Normal 54 2 3 2 2 4 3" xfId="2135" xr:uid="{00000000-0005-0000-0000-0000C6960000}"/>
    <cellStyle name="Normal 54 2 3 2 2 4 3 2" xfId="13911" xr:uid="{00000000-0005-0000-0000-0000C7960000}"/>
    <cellStyle name="Normal 54 2 3 2 2 4 3 2 2" xfId="37480" xr:uid="{00000000-0005-0000-0000-0000C8960000}"/>
    <cellStyle name="Normal 54 2 3 2 2 4 3 3" xfId="8023" xr:uid="{00000000-0005-0000-0000-0000C9960000}"/>
    <cellStyle name="Normal 54 2 3 2 2 4 3 3 2" xfId="31592" xr:uid="{00000000-0005-0000-0000-0000CA960000}"/>
    <cellStyle name="Normal 54 2 3 2 2 4 3 4" xfId="19799" xr:uid="{00000000-0005-0000-0000-0000CB960000}"/>
    <cellStyle name="Normal 54 2 3 2 2 4 3 5" xfId="25704" xr:uid="{00000000-0005-0000-0000-0000CC960000}"/>
    <cellStyle name="Normal 54 2 3 2 2 4 4" xfId="2871" xr:uid="{00000000-0005-0000-0000-0000CD960000}"/>
    <cellStyle name="Normal 54 2 3 2 2 4 4 2" xfId="14647" xr:uid="{00000000-0005-0000-0000-0000CE960000}"/>
    <cellStyle name="Normal 54 2 3 2 2 4 4 2 2" xfId="38216" xr:uid="{00000000-0005-0000-0000-0000CF960000}"/>
    <cellStyle name="Normal 54 2 3 2 2 4 4 3" xfId="8759" xr:uid="{00000000-0005-0000-0000-0000D0960000}"/>
    <cellStyle name="Normal 54 2 3 2 2 4 4 3 2" xfId="32328" xr:uid="{00000000-0005-0000-0000-0000D1960000}"/>
    <cellStyle name="Normal 54 2 3 2 2 4 4 4" xfId="20535" xr:uid="{00000000-0005-0000-0000-0000D2960000}"/>
    <cellStyle name="Normal 54 2 3 2 2 4 4 5" xfId="26440" xr:uid="{00000000-0005-0000-0000-0000D3960000}"/>
    <cellStyle name="Normal 54 2 3 2 2 4 5" xfId="3607" xr:uid="{00000000-0005-0000-0000-0000D4960000}"/>
    <cellStyle name="Normal 54 2 3 2 2 4 5 2" xfId="15383" xr:uid="{00000000-0005-0000-0000-0000D5960000}"/>
    <cellStyle name="Normal 54 2 3 2 2 4 5 2 2" xfId="38952" xr:uid="{00000000-0005-0000-0000-0000D6960000}"/>
    <cellStyle name="Normal 54 2 3 2 2 4 5 3" xfId="9495" xr:uid="{00000000-0005-0000-0000-0000D7960000}"/>
    <cellStyle name="Normal 54 2 3 2 2 4 5 3 2" xfId="33064" xr:uid="{00000000-0005-0000-0000-0000D8960000}"/>
    <cellStyle name="Normal 54 2 3 2 2 4 5 4" xfId="21271" xr:uid="{00000000-0005-0000-0000-0000D9960000}"/>
    <cellStyle name="Normal 54 2 3 2 2 4 5 5" xfId="27176" xr:uid="{00000000-0005-0000-0000-0000DA960000}"/>
    <cellStyle name="Normal 54 2 3 2 2 4 6" xfId="4343" xr:uid="{00000000-0005-0000-0000-0000DB960000}"/>
    <cellStyle name="Normal 54 2 3 2 2 4 6 2" xfId="16119" xr:uid="{00000000-0005-0000-0000-0000DC960000}"/>
    <cellStyle name="Normal 54 2 3 2 2 4 6 2 2" xfId="39688" xr:uid="{00000000-0005-0000-0000-0000DD960000}"/>
    <cellStyle name="Normal 54 2 3 2 2 4 6 3" xfId="10231" xr:uid="{00000000-0005-0000-0000-0000DE960000}"/>
    <cellStyle name="Normal 54 2 3 2 2 4 6 3 2" xfId="33800" xr:uid="{00000000-0005-0000-0000-0000DF960000}"/>
    <cellStyle name="Normal 54 2 3 2 2 4 6 4" xfId="22007" xr:uid="{00000000-0005-0000-0000-0000E0960000}"/>
    <cellStyle name="Normal 54 2 3 2 2 4 6 5" xfId="27912" xr:uid="{00000000-0005-0000-0000-0000E1960000}"/>
    <cellStyle name="Normal 54 2 3 2 2 4 7" xfId="5079" xr:uid="{00000000-0005-0000-0000-0000E2960000}"/>
    <cellStyle name="Normal 54 2 3 2 2 4 7 2" xfId="16855" xr:uid="{00000000-0005-0000-0000-0000E3960000}"/>
    <cellStyle name="Normal 54 2 3 2 2 4 7 2 2" xfId="40424" xr:uid="{00000000-0005-0000-0000-0000E4960000}"/>
    <cellStyle name="Normal 54 2 3 2 2 4 7 3" xfId="10967" xr:uid="{00000000-0005-0000-0000-0000E5960000}"/>
    <cellStyle name="Normal 54 2 3 2 2 4 7 3 2" xfId="34536" xr:uid="{00000000-0005-0000-0000-0000E6960000}"/>
    <cellStyle name="Normal 54 2 3 2 2 4 7 4" xfId="22743" xr:uid="{00000000-0005-0000-0000-0000E7960000}"/>
    <cellStyle name="Normal 54 2 3 2 2 4 7 5" xfId="28648" xr:uid="{00000000-0005-0000-0000-0000E8960000}"/>
    <cellStyle name="Normal 54 2 3 2 2 4 8" xfId="5815" xr:uid="{00000000-0005-0000-0000-0000E9960000}"/>
    <cellStyle name="Normal 54 2 3 2 2 4 8 2" xfId="17591" xr:uid="{00000000-0005-0000-0000-0000EA960000}"/>
    <cellStyle name="Normal 54 2 3 2 2 4 8 2 2" xfId="41160" xr:uid="{00000000-0005-0000-0000-0000EB960000}"/>
    <cellStyle name="Normal 54 2 3 2 2 4 8 3" xfId="11703" xr:uid="{00000000-0005-0000-0000-0000EC960000}"/>
    <cellStyle name="Normal 54 2 3 2 2 4 8 3 2" xfId="35272" xr:uid="{00000000-0005-0000-0000-0000ED960000}"/>
    <cellStyle name="Normal 54 2 3 2 2 4 8 4" xfId="23479" xr:uid="{00000000-0005-0000-0000-0000EE960000}"/>
    <cellStyle name="Normal 54 2 3 2 2 4 8 5" xfId="29384" xr:uid="{00000000-0005-0000-0000-0000EF960000}"/>
    <cellStyle name="Normal 54 2 3 2 2 4 9" xfId="12439" xr:uid="{00000000-0005-0000-0000-0000F0960000}"/>
    <cellStyle name="Normal 54 2 3 2 2 4 9 2" xfId="36008" xr:uid="{00000000-0005-0000-0000-0000F1960000}"/>
    <cellStyle name="Normal 54 2 3 2 2 5" xfId="1099" xr:uid="{00000000-0005-0000-0000-0000F2960000}"/>
    <cellStyle name="Normal 54 2 3 2 2 5 2" xfId="12878" xr:uid="{00000000-0005-0000-0000-0000F3960000}"/>
    <cellStyle name="Normal 54 2 3 2 2 5 2 2" xfId="36447" xr:uid="{00000000-0005-0000-0000-0000F4960000}"/>
    <cellStyle name="Normal 54 2 3 2 2 5 3" xfId="6990" xr:uid="{00000000-0005-0000-0000-0000F5960000}"/>
    <cellStyle name="Normal 54 2 3 2 2 5 3 2" xfId="30559" xr:uid="{00000000-0005-0000-0000-0000F6960000}"/>
    <cellStyle name="Normal 54 2 3 2 2 5 4" xfId="18766" xr:uid="{00000000-0005-0000-0000-0000F7960000}"/>
    <cellStyle name="Normal 54 2 3 2 2 5 5" xfId="24671" xr:uid="{00000000-0005-0000-0000-0000F8960000}"/>
    <cellStyle name="Normal 54 2 3 2 2 6" xfId="1838" xr:uid="{00000000-0005-0000-0000-0000F9960000}"/>
    <cellStyle name="Normal 54 2 3 2 2 6 2" xfId="13614" xr:uid="{00000000-0005-0000-0000-0000FA960000}"/>
    <cellStyle name="Normal 54 2 3 2 2 6 2 2" xfId="37183" xr:uid="{00000000-0005-0000-0000-0000FB960000}"/>
    <cellStyle name="Normal 54 2 3 2 2 6 3" xfId="7726" xr:uid="{00000000-0005-0000-0000-0000FC960000}"/>
    <cellStyle name="Normal 54 2 3 2 2 6 3 2" xfId="31295" xr:uid="{00000000-0005-0000-0000-0000FD960000}"/>
    <cellStyle name="Normal 54 2 3 2 2 6 4" xfId="19502" xr:uid="{00000000-0005-0000-0000-0000FE960000}"/>
    <cellStyle name="Normal 54 2 3 2 2 6 5" xfId="25407" xr:uid="{00000000-0005-0000-0000-0000FF960000}"/>
    <cellStyle name="Normal 54 2 3 2 2 7" xfId="2574" xr:uid="{00000000-0005-0000-0000-000000970000}"/>
    <cellStyle name="Normal 54 2 3 2 2 7 2" xfId="14350" xr:uid="{00000000-0005-0000-0000-000001970000}"/>
    <cellStyle name="Normal 54 2 3 2 2 7 2 2" xfId="37919" xr:uid="{00000000-0005-0000-0000-000002970000}"/>
    <cellStyle name="Normal 54 2 3 2 2 7 3" xfId="8462" xr:uid="{00000000-0005-0000-0000-000003970000}"/>
    <cellStyle name="Normal 54 2 3 2 2 7 3 2" xfId="32031" xr:uid="{00000000-0005-0000-0000-000004970000}"/>
    <cellStyle name="Normal 54 2 3 2 2 7 4" xfId="20238" xr:uid="{00000000-0005-0000-0000-000005970000}"/>
    <cellStyle name="Normal 54 2 3 2 2 7 5" xfId="26143" xr:uid="{00000000-0005-0000-0000-000006970000}"/>
    <cellStyle name="Normal 54 2 3 2 2 8" xfId="3310" xr:uid="{00000000-0005-0000-0000-000007970000}"/>
    <cellStyle name="Normal 54 2 3 2 2 8 2" xfId="15086" xr:uid="{00000000-0005-0000-0000-000008970000}"/>
    <cellStyle name="Normal 54 2 3 2 2 8 2 2" xfId="38655" xr:uid="{00000000-0005-0000-0000-000009970000}"/>
    <cellStyle name="Normal 54 2 3 2 2 8 3" xfId="9198" xr:uid="{00000000-0005-0000-0000-00000A970000}"/>
    <cellStyle name="Normal 54 2 3 2 2 8 3 2" xfId="32767" xr:uid="{00000000-0005-0000-0000-00000B970000}"/>
    <cellStyle name="Normal 54 2 3 2 2 8 4" xfId="20974" xr:uid="{00000000-0005-0000-0000-00000C970000}"/>
    <cellStyle name="Normal 54 2 3 2 2 8 5" xfId="26879" xr:uid="{00000000-0005-0000-0000-00000D970000}"/>
    <cellStyle name="Normal 54 2 3 2 2 9" xfId="4046" xr:uid="{00000000-0005-0000-0000-00000E970000}"/>
    <cellStyle name="Normal 54 2 3 2 2 9 2" xfId="15822" xr:uid="{00000000-0005-0000-0000-00000F970000}"/>
    <cellStyle name="Normal 54 2 3 2 2 9 2 2" xfId="39391" xr:uid="{00000000-0005-0000-0000-000010970000}"/>
    <cellStyle name="Normal 54 2 3 2 2 9 3" xfId="9934" xr:uid="{00000000-0005-0000-0000-000011970000}"/>
    <cellStyle name="Normal 54 2 3 2 2 9 3 2" xfId="33503" xr:uid="{00000000-0005-0000-0000-000012970000}"/>
    <cellStyle name="Normal 54 2 3 2 2 9 4" xfId="21710" xr:uid="{00000000-0005-0000-0000-000013970000}"/>
    <cellStyle name="Normal 54 2 3 2 2 9 5" xfId="27615" xr:uid="{00000000-0005-0000-0000-000014970000}"/>
    <cellStyle name="Normal 54 2 3 2 3" xfId="278" xr:uid="{00000000-0005-0000-0000-000015970000}"/>
    <cellStyle name="Normal 54 2 3 2 3 10" xfId="4734" xr:uid="{00000000-0005-0000-0000-000016970000}"/>
    <cellStyle name="Normal 54 2 3 2 3 10 2" xfId="16510" xr:uid="{00000000-0005-0000-0000-000017970000}"/>
    <cellStyle name="Normal 54 2 3 2 3 10 2 2" xfId="40079" xr:uid="{00000000-0005-0000-0000-000018970000}"/>
    <cellStyle name="Normal 54 2 3 2 3 10 3" xfId="10622" xr:uid="{00000000-0005-0000-0000-000019970000}"/>
    <cellStyle name="Normal 54 2 3 2 3 10 3 2" xfId="34191" xr:uid="{00000000-0005-0000-0000-00001A970000}"/>
    <cellStyle name="Normal 54 2 3 2 3 10 4" xfId="22398" xr:uid="{00000000-0005-0000-0000-00001B970000}"/>
    <cellStyle name="Normal 54 2 3 2 3 10 5" xfId="28303" xr:uid="{00000000-0005-0000-0000-00001C970000}"/>
    <cellStyle name="Normal 54 2 3 2 3 11" xfId="5470" xr:uid="{00000000-0005-0000-0000-00001D970000}"/>
    <cellStyle name="Normal 54 2 3 2 3 11 2" xfId="17246" xr:uid="{00000000-0005-0000-0000-00001E970000}"/>
    <cellStyle name="Normal 54 2 3 2 3 11 2 2" xfId="40815" xr:uid="{00000000-0005-0000-0000-00001F970000}"/>
    <cellStyle name="Normal 54 2 3 2 3 11 3" xfId="11358" xr:uid="{00000000-0005-0000-0000-000020970000}"/>
    <cellStyle name="Normal 54 2 3 2 3 11 3 2" xfId="34927" xr:uid="{00000000-0005-0000-0000-000021970000}"/>
    <cellStyle name="Normal 54 2 3 2 3 11 4" xfId="23134" xr:uid="{00000000-0005-0000-0000-000022970000}"/>
    <cellStyle name="Normal 54 2 3 2 3 11 5" xfId="29039" xr:uid="{00000000-0005-0000-0000-000023970000}"/>
    <cellStyle name="Normal 54 2 3 2 3 12" xfId="12094" xr:uid="{00000000-0005-0000-0000-000024970000}"/>
    <cellStyle name="Normal 54 2 3 2 3 12 2" xfId="35663" xr:uid="{00000000-0005-0000-0000-000025970000}"/>
    <cellStyle name="Normal 54 2 3 2 3 13" xfId="6206" xr:uid="{00000000-0005-0000-0000-000026970000}"/>
    <cellStyle name="Normal 54 2 3 2 3 13 2" xfId="29775" xr:uid="{00000000-0005-0000-0000-000027970000}"/>
    <cellStyle name="Normal 54 2 3 2 3 14" xfId="17982" xr:uid="{00000000-0005-0000-0000-000028970000}"/>
    <cellStyle name="Normal 54 2 3 2 3 15" xfId="23887" xr:uid="{00000000-0005-0000-0000-000029970000}"/>
    <cellStyle name="Normal 54 2 3 2 3 16" xfId="41551" xr:uid="{00000000-0005-0000-0000-00002A970000}"/>
    <cellStyle name="Normal 54 2 3 2 3 2" xfId="487" xr:uid="{00000000-0005-0000-0000-00002B970000}"/>
    <cellStyle name="Normal 54 2 3 2 3 2 10" xfId="12291" xr:uid="{00000000-0005-0000-0000-00002C970000}"/>
    <cellStyle name="Normal 54 2 3 2 3 2 10 2" xfId="35860" xr:uid="{00000000-0005-0000-0000-00002D970000}"/>
    <cellStyle name="Normal 54 2 3 2 3 2 11" xfId="6403" xr:uid="{00000000-0005-0000-0000-00002E970000}"/>
    <cellStyle name="Normal 54 2 3 2 3 2 11 2" xfId="29972" xr:uid="{00000000-0005-0000-0000-00002F970000}"/>
    <cellStyle name="Normal 54 2 3 2 3 2 12" xfId="18179" xr:uid="{00000000-0005-0000-0000-000030970000}"/>
    <cellStyle name="Normal 54 2 3 2 3 2 13" xfId="24084" xr:uid="{00000000-0005-0000-0000-000031970000}"/>
    <cellStyle name="Normal 54 2 3 2 3 2 14" xfId="41748" xr:uid="{00000000-0005-0000-0000-000032970000}"/>
    <cellStyle name="Normal 54 2 3 2 3 2 2" xfId="932" xr:uid="{00000000-0005-0000-0000-000033970000}"/>
    <cellStyle name="Normal 54 2 3 2 3 2 2 10" xfId="6845" xr:uid="{00000000-0005-0000-0000-000034970000}"/>
    <cellStyle name="Normal 54 2 3 2 3 2 2 10 2" xfId="30414" xr:uid="{00000000-0005-0000-0000-000035970000}"/>
    <cellStyle name="Normal 54 2 3 2 3 2 2 11" xfId="18621" xr:uid="{00000000-0005-0000-0000-000036970000}"/>
    <cellStyle name="Normal 54 2 3 2 3 2 2 12" xfId="24526" xr:uid="{00000000-0005-0000-0000-000037970000}"/>
    <cellStyle name="Normal 54 2 3 2 3 2 2 13" xfId="42190" xr:uid="{00000000-0005-0000-0000-000038970000}"/>
    <cellStyle name="Normal 54 2 3 2 3 2 2 2" xfId="1692" xr:uid="{00000000-0005-0000-0000-000039970000}"/>
    <cellStyle name="Normal 54 2 3 2 3 2 2 2 2" xfId="13469" xr:uid="{00000000-0005-0000-0000-00003A970000}"/>
    <cellStyle name="Normal 54 2 3 2 3 2 2 2 2 2" xfId="37038" xr:uid="{00000000-0005-0000-0000-00003B970000}"/>
    <cellStyle name="Normal 54 2 3 2 3 2 2 2 3" xfId="7581" xr:uid="{00000000-0005-0000-0000-00003C970000}"/>
    <cellStyle name="Normal 54 2 3 2 3 2 2 2 3 2" xfId="31150" xr:uid="{00000000-0005-0000-0000-00003D970000}"/>
    <cellStyle name="Normal 54 2 3 2 3 2 2 2 4" xfId="19357" xr:uid="{00000000-0005-0000-0000-00003E970000}"/>
    <cellStyle name="Normal 54 2 3 2 3 2 2 2 5" xfId="25262" xr:uid="{00000000-0005-0000-0000-00003F970000}"/>
    <cellStyle name="Normal 54 2 3 2 3 2 2 3" xfId="2429" xr:uid="{00000000-0005-0000-0000-000040970000}"/>
    <cellStyle name="Normal 54 2 3 2 3 2 2 3 2" xfId="14205" xr:uid="{00000000-0005-0000-0000-000041970000}"/>
    <cellStyle name="Normal 54 2 3 2 3 2 2 3 2 2" xfId="37774" xr:uid="{00000000-0005-0000-0000-000042970000}"/>
    <cellStyle name="Normal 54 2 3 2 3 2 2 3 3" xfId="8317" xr:uid="{00000000-0005-0000-0000-000043970000}"/>
    <cellStyle name="Normal 54 2 3 2 3 2 2 3 3 2" xfId="31886" xr:uid="{00000000-0005-0000-0000-000044970000}"/>
    <cellStyle name="Normal 54 2 3 2 3 2 2 3 4" xfId="20093" xr:uid="{00000000-0005-0000-0000-000045970000}"/>
    <cellStyle name="Normal 54 2 3 2 3 2 2 3 5" xfId="25998" xr:uid="{00000000-0005-0000-0000-000046970000}"/>
    <cellStyle name="Normal 54 2 3 2 3 2 2 4" xfId="3165" xr:uid="{00000000-0005-0000-0000-000047970000}"/>
    <cellStyle name="Normal 54 2 3 2 3 2 2 4 2" xfId="14941" xr:uid="{00000000-0005-0000-0000-000048970000}"/>
    <cellStyle name="Normal 54 2 3 2 3 2 2 4 2 2" xfId="38510" xr:uid="{00000000-0005-0000-0000-000049970000}"/>
    <cellStyle name="Normal 54 2 3 2 3 2 2 4 3" xfId="9053" xr:uid="{00000000-0005-0000-0000-00004A970000}"/>
    <cellStyle name="Normal 54 2 3 2 3 2 2 4 3 2" xfId="32622" xr:uid="{00000000-0005-0000-0000-00004B970000}"/>
    <cellStyle name="Normal 54 2 3 2 3 2 2 4 4" xfId="20829" xr:uid="{00000000-0005-0000-0000-00004C970000}"/>
    <cellStyle name="Normal 54 2 3 2 3 2 2 4 5" xfId="26734" xr:uid="{00000000-0005-0000-0000-00004D970000}"/>
    <cellStyle name="Normal 54 2 3 2 3 2 2 5" xfId="3901" xr:uid="{00000000-0005-0000-0000-00004E970000}"/>
    <cellStyle name="Normal 54 2 3 2 3 2 2 5 2" xfId="15677" xr:uid="{00000000-0005-0000-0000-00004F970000}"/>
    <cellStyle name="Normal 54 2 3 2 3 2 2 5 2 2" xfId="39246" xr:uid="{00000000-0005-0000-0000-000050970000}"/>
    <cellStyle name="Normal 54 2 3 2 3 2 2 5 3" xfId="9789" xr:uid="{00000000-0005-0000-0000-000051970000}"/>
    <cellStyle name="Normal 54 2 3 2 3 2 2 5 3 2" xfId="33358" xr:uid="{00000000-0005-0000-0000-000052970000}"/>
    <cellStyle name="Normal 54 2 3 2 3 2 2 5 4" xfId="21565" xr:uid="{00000000-0005-0000-0000-000053970000}"/>
    <cellStyle name="Normal 54 2 3 2 3 2 2 5 5" xfId="27470" xr:uid="{00000000-0005-0000-0000-000054970000}"/>
    <cellStyle name="Normal 54 2 3 2 3 2 2 6" xfId="4637" xr:uid="{00000000-0005-0000-0000-000055970000}"/>
    <cellStyle name="Normal 54 2 3 2 3 2 2 6 2" xfId="16413" xr:uid="{00000000-0005-0000-0000-000056970000}"/>
    <cellStyle name="Normal 54 2 3 2 3 2 2 6 2 2" xfId="39982" xr:uid="{00000000-0005-0000-0000-000057970000}"/>
    <cellStyle name="Normal 54 2 3 2 3 2 2 6 3" xfId="10525" xr:uid="{00000000-0005-0000-0000-000058970000}"/>
    <cellStyle name="Normal 54 2 3 2 3 2 2 6 3 2" xfId="34094" xr:uid="{00000000-0005-0000-0000-000059970000}"/>
    <cellStyle name="Normal 54 2 3 2 3 2 2 6 4" xfId="22301" xr:uid="{00000000-0005-0000-0000-00005A970000}"/>
    <cellStyle name="Normal 54 2 3 2 3 2 2 6 5" xfId="28206" xr:uid="{00000000-0005-0000-0000-00005B970000}"/>
    <cellStyle name="Normal 54 2 3 2 3 2 2 7" xfId="5373" xr:uid="{00000000-0005-0000-0000-00005C970000}"/>
    <cellStyle name="Normal 54 2 3 2 3 2 2 7 2" xfId="17149" xr:uid="{00000000-0005-0000-0000-00005D970000}"/>
    <cellStyle name="Normal 54 2 3 2 3 2 2 7 2 2" xfId="40718" xr:uid="{00000000-0005-0000-0000-00005E970000}"/>
    <cellStyle name="Normal 54 2 3 2 3 2 2 7 3" xfId="11261" xr:uid="{00000000-0005-0000-0000-00005F970000}"/>
    <cellStyle name="Normal 54 2 3 2 3 2 2 7 3 2" xfId="34830" xr:uid="{00000000-0005-0000-0000-000060970000}"/>
    <cellStyle name="Normal 54 2 3 2 3 2 2 7 4" xfId="23037" xr:uid="{00000000-0005-0000-0000-000061970000}"/>
    <cellStyle name="Normal 54 2 3 2 3 2 2 7 5" xfId="28942" xr:uid="{00000000-0005-0000-0000-000062970000}"/>
    <cellStyle name="Normal 54 2 3 2 3 2 2 8" xfId="6109" xr:uid="{00000000-0005-0000-0000-000063970000}"/>
    <cellStyle name="Normal 54 2 3 2 3 2 2 8 2" xfId="17885" xr:uid="{00000000-0005-0000-0000-000064970000}"/>
    <cellStyle name="Normal 54 2 3 2 3 2 2 8 2 2" xfId="41454" xr:uid="{00000000-0005-0000-0000-000065970000}"/>
    <cellStyle name="Normal 54 2 3 2 3 2 2 8 3" xfId="11997" xr:uid="{00000000-0005-0000-0000-000066970000}"/>
    <cellStyle name="Normal 54 2 3 2 3 2 2 8 3 2" xfId="35566" xr:uid="{00000000-0005-0000-0000-000067970000}"/>
    <cellStyle name="Normal 54 2 3 2 3 2 2 8 4" xfId="23773" xr:uid="{00000000-0005-0000-0000-000068970000}"/>
    <cellStyle name="Normal 54 2 3 2 3 2 2 8 5" xfId="29678" xr:uid="{00000000-0005-0000-0000-000069970000}"/>
    <cellStyle name="Normal 54 2 3 2 3 2 2 9" xfId="12733" xr:uid="{00000000-0005-0000-0000-00006A970000}"/>
    <cellStyle name="Normal 54 2 3 2 3 2 2 9 2" xfId="36302" xr:uid="{00000000-0005-0000-0000-00006B970000}"/>
    <cellStyle name="Normal 54 2 3 2 3 2 3" xfId="1249" xr:uid="{00000000-0005-0000-0000-00006C970000}"/>
    <cellStyle name="Normal 54 2 3 2 3 2 3 2" xfId="13027" xr:uid="{00000000-0005-0000-0000-00006D970000}"/>
    <cellStyle name="Normal 54 2 3 2 3 2 3 2 2" xfId="36596" xr:uid="{00000000-0005-0000-0000-00006E970000}"/>
    <cellStyle name="Normal 54 2 3 2 3 2 3 3" xfId="7139" xr:uid="{00000000-0005-0000-0000-00006F970000}"/>
    <cellStyle name="Normal 54 2 3 2 3 2 3 3 2" xfId="30708" xr:uid="{00000000-0005-0000-0000-000070970000}"/>
    <cellStyle name="Normal 54 2 3 2 3 2 3 4" xfId="18915" xr:uid="{00000000-0005-0000-0000-000071970000}"/>
    <cellStyle name="Normal 54 2 3 2 3 2 3 5" xfId="24820" xr:uid="{00000000-0005-0000-0000-000072970000}"/>
    <cellStyle name="Normal 54 2 3 2 3 2 4" xfId="1987" xr:uid="{00000000-0005-0000-0000-000073970000}"/>
    <cellStyle name="Normal 54 2 3 2 3 2 4 2" xfId="13763" xr:uid="{00000000-0005-0000-0000-000074970000}"/>
    <cellStyle name="Normal 54 2 3 2 3 2 4 2 2" xfId="37332" xr:uid="{00000000-0005-0000-0000-000075970000}"/>
    <cellStyle name="Normal 54 2 3 2 3 2 4 3" xfId="7875" xr:uid="{00000000-0005-0000-0000-000076970000}"/>
    <cellStyle name="Normal 54 2 3 2 3 2 4 3 2" xfId="31444" xr:uid="{00000000-0005-0000-0000-000077970000}"/>
    <cellStyle name="Normal 54 2 3 2 3 2 4 4" xfId="19651" xr:uid="{00000000-0005-0000-0000-000078970000}"/>
    <cellStyle name="Normal 54 2 3 2 3 2 4 5" xfId="25556" xr:uid="{00000000-0005-0000-0000-000079970000}"/>
    <cellStyle name="Normal 54 2 3 2 3 2 5" xfId="2723" xr:uid="{00000000-0005-0000-0000-00007A970000}"/>
    <cellStyle name="Normal 54 2 3 2 3 2 5 2" xfId="14499" xr:uid="{00000000-0005-0000-0000-00007B970000}"/>
    <cellStyle name="Normal 54 2 3 2 3 2 5 2 2" xfId="38068" xr:uid="{00000000-0005-0000-0000-00007C970000}"/>
    <cellStyle name="Normal 54 2 3 2 3 2 5 3" xfId="8611" xr:uid="{00000000-0005-0000-0000-00007D970000}"/>
    <cellStyle name="Normal 54 2 3 2 3 2 5 3 2" xfId="32180" xr:uid="{00000000-0005-0000-0000-00007E970000}"/>
    <cellStyle name="Normal 54 2 3 2 3 2 5 4" xfId="20387" xr:uid="{00000000-0005-0000-0000-00007F970000}"/>
    <cellStyle name="Normal 54 2 3 2 3 2 5 5" xfId="26292" xr:uid="{00000000-0005-0000-0000-000080970000}"/>
    <cellStyle name="Normal 54 2 3 2 3 2 6" xfId="3459" xr:uid="{00000000-0005-0000-0000-000081970000}"/>
    <cellStyle name="Normal 54 2 3 2 3 2 6 2" xfId="15235" xr:uid="{00000000-0005-0000-0000-000082970000}"/>
    <cellStyle name="Normal 54 2 3 2 3 2 6 2 2" xfId="38804" xr:uid="{00000000-0005-0000-0000-000083970000}"/>
    <cellStyle name="Normal 54 2 3 2 3 2 6 3" xfId="9347" xr:uid="{00000000-0005-0000-0000-000084970000}"/>
    <cellStyle name="Normal 54 2 3 2 3 2 6 3 2" xfId="32916" xr:uid="{00000000-0005-0000-0000-000085970000}"/>
    <cellStyle name="Normal 54 2 3 2 3 2 6 4" xfId="21123" xr:uid="{00000000-0005-0000-0000-000086970000}"/>
    <cellStyle name="Normal 54 2 3 2 3 2 6 5" xfId="27028" xr:uid="{00000000-0005-0000-0000-000087970000}"/>
    <cellStyle name="Normal 54 2 3 2 3 2 7" xfId="4195" xr:uid="{00000000-0005-0000-0000-000088970000}"/>
    <cellStyle name="Normal 54 2 3 2 3 2 7 2" xfId="15971" xr:uid="{00000000-0005-0000-0000-000089970000}"/>
    <cellStyle name="Normal 54 2 3 2 3 2 7 2 2" xfId="39540" xr:uid="{00000000-0005-0000-0000-00008A970000}"/>
    <cellStyle name="Normal 54 2 3 2 3 2 7 3" xfId="10083" xr:uid="{00000000-0005-0000-0000-00008B970000}"/>
    <cellStyle name="Normal 54 2 3 2 3 2 7 3 2" xfId="33652" xr:uid="{00000000-0005-0000-0000-00008C970000}"/>
    <cellStyle name="Normal 54 2 3 2 3 2 7 4" xfId="21859" xr:uid="{00000000-0005-0000-0000-00008D970000}"/>
    <cellStyle name="Normal 54 2 3 2 3 2 7 5" xfId="27764" xr:uid="{00000000-0005-0000-0000-00008E970000}"/>
    <cellStyle name="Normal 54 2 3 2 3 2 8" xfId="4931" xr:uid="{00000000-0005-0000-0000-00008F970000}"/>
    <cellStyle name="Normal 54 2 3 2 3 2 8 2" xfId="16707" xr:uid="{00000000-0005-0000-0000-000090970000}"/>
    <cellStyle name="Normal 54 2 3 2 3 2 8 2 2" xfId="40276" xr:uid="{00000000-0005-0000-0000-000091970000}"/>
    <cellStyle name="Normal 54 2 3 2 3 2 8 3" xfId="10819" xr:uid="{00000000-0005-0000-0000-000092970000}"/>
    <cellStyle name="Normal 54 2 3 2 3 2 8 3 2" xfId="34388" xr:uid="{00000000-0005-0000-0000-000093970000}"/>
    <cellStyle name="Normal 54 2 3 2 3 2 8 4" xfId="22595" xr:uid="{00000000-0005-0000-0000-000094970000}"/>
    <cellStyle name="Normal 54 2 3 2 3 2 8 5" xfId="28500" xr:uid="{00000000-0005-0000-0000-000095970000}"/>
    <cellStyle name="Normal 54 2 3 2 3 2 9" xfId="5667" xr:uid="{00000000-0005-0000-0000-000096970000}"/>
    <cellStyle name="Normal 54 2 3 2 3 2 9 2" xfId="17443" xr:uid="{00000000-0005-0000-0000-000097970000}"/>
    <cellStyle name="Normal 54 2 3 2 3 2 9 2 2" xfId="41012" xr:uid="{00000000-0005-0000-0000-000098970000}"/>
    <cellStyle name="Normal 54 2 3 2 3 2 9 3" xfId="11555" xr:uid="{00000000-0005-0000-0000-000099970000}"/>
    <cellStyle name="Normal 54 2 3 2 3 2 9 3 2" xfId="35124" xr:uid="{00000000-0005-0000-0000-00009A970000}"/>
    <cellStyle name="Normal 54 2 3 2 3 2 9 4" xfId="23331" xr:uid="{00000000-0005-0000-0000-00009B970000}"/>
    <cellStyle name="Normal 54 2 3 2 3 2 9 5" xfId="29236" xr:uid="{00000000-0005-0000-0000-00009C970000}"/>
    <cellStyle name="Normal 54 2 3 2 3 3" xfId="734" xr:uid="{00000000-0005-0000-0000-00009D970000}"/>
    <cellStyle name="Normal 54 2 3 2 3 3 10" xfId="6648" xr:uid="{00000000-0005-0000-0000-00009E970000}"/>
    <cellStyle name="Normal 54 2 3 2 3 3 10 2" xfId="30217" xr:uid="{00000000-0005-0000-0000-00009F970000}"/>
    <cellStyle name="Normal 54 2 3 2 3 3 11" xfId="18424" xr:uid="{00000000-0005-0000-0000-0000A0970000}"/>
    <cellStyle name="Normal 54 2 3 2 3 3 12" xfId="24329" xr:uid="{00000000-0005-0000-0000-0000A1970000}"/>
    <cellStyle name="Normal 54 2 3 2 3 3 13" xfId="41993" xr:uid="{00000000-0005-0000-0000-0000A2970000}"/>
    <cellStyle name="Normal 54 2 3 2 3 3 2" xfId="1495" xr:uid="{00000000-0005-0000-0000-0000A3970000}"/>
    <cellStyle name="Normal 54 2 3 2 3 3 2 2" xfId="13272" xr:uid="{00000000-0005-0000-0000-0000A4970000}"/>
    <cellStyle name="Normal 54 2 3 2 3 3 2 2 2" xfId="36841" xr:uid="{00000000-0005-0000-0000-0000A5970000}"/>
    <cellStyle name="Normal 54 2 3 2 3 3 2 3" xfId="7384" xr:uid="{00000000-0005-0000-0000-0000A6970000}"/>
    <cellStyle name="Normal 54 2 3 2 3 3 2 3 2" xfId="30953" xr:uid="{00000000-0005-0000-0000-0000A7970000}"/>
    <cellStyle name="Normal 54 2 3 2 3 3 2 4" xfId="19160" xr:uid="{00000000-0005-0000-0000-0000A8970000}"/>
    <cellStyle name="Normal 54 2 3 2 3 3 2 5" xfId="25065" xr:uid="{00000000-0005-0000-0000-0000A9970000}"/>
    <cellStyle name="Normal 54 2 3 2 3 3 3" xfId="2232" xr:uid="{00000000-0005-0000-0000-0000AA970000}"/>
    <cellStyle name="Normal 54 2 3 2 3 3 3 2" xfId="14008" xr:uid="{00000000-0005-0000-0000-0000AB970000}"/>
    <cellStyle name="Normal 54 2 3 2 3 3 3 2 2" xfId="37577" xr:uid="{00000000-0005-0000-0000-0000AC970000}"/>
    <cellStyle name="Normal 54 2 3 2 3 3 3 3" xfId="8120" xr:uid="{00000000-0005-0000-0000-0000AD970000}"/>
    <cellStyle name="Normal 54 2 3 2 3 3 3 3 2" xfId="31689" xr:uid="{00000000-0005-0000-0000-0000AE970000}"/>
    <cellStyle name="Normal 54 2 3 2 3 3 3 4" xfId="19896" xr:uid="{00000000-0005-0000-0000-0000AF970000}"/>
    <cellStyle name="Normal 54 2 3 2 3 3 3 5" xfId="25801" xr:uid="{00000000-0005-0000-0000-0000B0970000}"/>
    <cellStyle name="Normal 54 2 3 2 3 3 4" xfId="2968" xr:uid="{00000000-0005-0000-0000-0000B1970000}"/>
    <cellStyle name="Normal 54 2 3 2 3 3 4 2" xfId="14744" xr:uid="{00000000-0005-0000-0000-0000B2970000}"/>
    <cellStyle name="Normal 54 2 3 2 3 3 4 2 2" xfId="38313" xr:uid="{00000000-0005-0000-0000-0000B3970000}"/>
    <cellStyle name="Normal 54 2 3 2 3 3 4 3" xfId="8856" xr:uid="{00000000-0005-0000-0000-0000B4970000}"/>
    <cellStyle name="Normal 54 2 3 2 3 3 4 3 2" xfId="32425" xr:uid="{00000000-0005-0000-0000-0000B5970000}"/>
    <cellStyle name="Normal 54 2 3 2 3 3 4 4" xfId="20632" xr:uid="{00000000-0005-0000-0000-0000B6970000}"/>
    <cellStyle name="Normal 54 2 3 2 3 3 4 5" xfId="26537" xr:uid="{00000000-0005-0000-0000-0000B7970000}"/>
    <cellStyle name="Normal 54 2 3 2 3 3 5" xfId="3704" xr:uid="{00000000-0005-0000-0000-0000B8970000}"/>
    <cellStyle name="Normal 54 2 3 2 3 3 5 2" xfId="15480" xr:uid="{00000000-0005-0000-0000-0000B9970000}"/>
    <cellStyle name="Normal 54 2 3 2 3 3 5 2 2" xfId="39049" xr:uid="{00000000-0005-0000-0000-0000BA970000}"/>
    <cellStyle name="Normal 54 2 3 2 3 3 5 3" xfId="9592" xr:uid="{00000000-0005-0000-0000-0000BB970000}"/>
    <cellStyle name="Normal 54 2 3 2 3 3 5 3 2" xfId="33161" xr:uid="{00000000-0005-0000-0000-0000BC970000}"/>
    <cellStyle name="Normal 54 2 3 2 3 3 5 4" xfId="21368" xr:uid="{00000000-0005-0000-0000-0000BD970000}"/>
    <cellStyle name="Normal 54 2 3 2 3 3 5 5" xfId="27273" xr:uid="{00000000-0005-0000-0000-0000BE970000}"/>
    <cellStyle name="Normal 54 2 3 2 3 3 6" xfId="4440" xr:uid="{00000000-0005-0000-0000-0000BF970000}"/>
    <cellStyle name="Normal 54 2 3 2 3 3 6 2" xfId="16216" xr:uid="{00000000-0005-0000-0000-0000C0970000}"/>
    <cellStyle name="Normal 54 2 3 2 3 3 6 2 2" xfId="39785" xr:uid="{00000000-0005-0000-0000-0000C1970000}"/>
    <cellStyle name="Normal 54 2 3 2 3 3 6 3" xfId="10328" xr:uid="{00000000-0005-0000-0000-0000C2970000}"/>
    <cellStyle name="Normal 54 2 3 2 3 3 6 3 2" xfId="33897" xr:uid="{00000000-0005-0000-0000-0000C3970000}"/>
    <cellStyle name="Normal 54 2 3 2 3 3 6 4" xfId="22104" xr:uid="{00000000-0005-0000-0000-0000C4970000}"/>
    <cellStyle name="Normal 54 2 3 2 3 3 6 5" xfId="28009" xr:uid="{00000000-0005-0000-0000-0000C5970000}"/>
    <cellStyle name="Normal 54 2 3 2 3 3 7" xfId="5176" xr:uid="{00000000-0005-0000-0000-0000C6970000}"/>
    <cellStyle name="Normal 54 2 3 2 3 3 7 2" xfId="16952" xr:uid="{00000000-0005-0000-0000-0000C7970000}"/>
    <cellStyle name="Normal 54 2 3 2 3 3 7 2 2" xfId="40521" xr:uid="{00000000-0005-0000-0000-0000C8970000}"/>
    <cellStyle name="Normal 54 2 3 2 3 3 7 3" xfId="11064" xr:uid="{00000000-0005-0000-0000-0000C9970000}"/>
    <cellStyle name="Normal 54 2 3 2 3 3 7 3 2" xfId="34633" xr:uid="{00000000-0005-0000-0000-0000CA970000}"/>
    <cellStyle name="Normal 54 2 3 2 3 3 7 4" xfId="22840" xr:uid="{00000000-0005-0000-0000-0000CB970000}"/>
    <cellStyle name="Normal 54 2 3 2 3 3 7 5" xfId="28745" xr:uid="{00000000-0005-0000-0000-0000CC970000}"/>
    <cellStyle name="Normal 54 2 3 2 3 3 8" xfId="5912" xr:uid="{00000000-0005-0000-0000-0000CD970000}"/>
    <cellStyle name="Normal 54 2 3 2 3 3 8 2" xfId="17688" xr:uid="{00000000-0005-0000-0000-0000CE970000}"/>
    <cellStyle name="Normal 54 2 3 2 3 3 8 2 2" xfId="41257" xr:uid="{00000000-0005-0000-0000-0000CF970000}"/>
    <cellStyle name="Normal 54 2 3 2 3 3 8 3" xfId="11800" xr:uid="{00000000-0005-0000-0000-0000D0970000}"/>
    <cellStyle name="Normal 54 2 3 2 3 3 8 3 2" xfId="35369" xr:uid="{00000000-0005-0000-0000-0000D1970000}"/>
    <cellStyle name="Normal 54 2 3 2 3 3 8 4" xfId="23576" xr:uid="{00000000-0005-0000-0000-0000D2970000}"/>
    <cellStyle name="Normal 54 2 3 2 3 3 8 5" xfId="29481" xr:uid="{00000000-0005-0000-0000-0000D3970000}"/>
    <cellStyle name="Normal 54 2 3 2 3 3 9" xfId="12536" xr:uid="{00000000-0005-0000-0000-0000D4970000}"/>
    <cellStyle name="Normal 54 2 3 2 3 3 9 2" xfId="36105" xr:uid="{00000000-0005-0000-0000-0000D5970000}"/>
    <cellStyle name="Normal 54 2 3 2 3 4" xfId="638" xr:uid="{00000000-0005-0000-0000-0000D6970000}"/>
    <cellStyle name="Normal 54 2 3 2 3 4 10" xfId="6552" xr:uid="{00000000-0005-0000-0000-0000D7970000}"/>
    <cellStyle name="Normal 54 2 3 2 3 4 10 2" xfId="30121" xr:uid="{00000000-0005-0000-0000-0000D8970000}"/>
    <cellStyle name="Normal 54 2 3 2 3 4 11" xfId="18328" xr:uid="{00000000-0005-0000-0000-0000D9970000}"/>
    <cellStyle name="Normal 54 2 3 2 3 4 12" xfId="24233" xr:uid="{00000000-0005-0000-0000-0000DA970000}"/>
    <cellStyle name="Normal 54 2 3 2 3 4 13" xfId="41897" xr:uid="{00000000-0005-0000-0000-0000DB970000}"/>
    <cellStyle name="Normal 54 2 3 2 3 4 2" xfId="1399" xr:uid="{00000000-0005-0000-0000-0000DC970000}"/>
    <cellStyle name="Normal 54 2 3 2 3 4 2 2" xfId="13176" xr:uid="{00000000-0005-0000-0000-0000DD970000}"/>
    <cellStyle name="Normal 54 2 3 2 3 4 2 2 2" xfId="36745" xr:uid="{00000000-0005-0000-0000-0000DE970000}"/>
    <cellStyle name="Normal 54 2 3 2 3 4 2 3" xfId="7288" xr:uid="{00000000-0005-0000-0000-0000DF970000}"/>
    <cellStyle name="Normal 54 2 3 2 3 4 2 3 2" xfId="30857" xr:uid="{00000000-0005-0000-0000-0000E0970000}"/>
    <cellStyle name="Normal 54 2 3 2 3 4 2 4" xfId="19064" xr:uid="{00000000-0005-0000-0000-0000E1970000}"/>
    <cellStyle name="Normal 54 2 3 2 3 4 2 5" xfId="24969" xr:uid="{00000000-0005-0000-0000-0000E2970000}"/>
    <cellStyle name="Normal 54 2 3 2 3 4 3" xfId="2136" xr:uid="{00000000-0005-0000-0000-0000E3970000}"/>
    <cellStyle name="Normal 54 2 3 2 3 4 3 2" xfId="13912" xr:uid="{00000000-0005-0000-0000-0000E4970000}"/>
    <cellStyle name="Normal 54 2 3 2 3 4 3 2 2" xfId="37481" xr:uid="{00000000-0005-0000-0000-0000E5970000}"/>
    <cellStyle name="Normal 54 2 3 2 3 4 3 3" xfId="8024" xr:uid="{00000000-0005-0000-0000-0000E6970000}"/>
    <cellStyle name="Normal 54 2 3 2 3 4 3 3 2" xfId="31593" xr:uid="{00000000-0005-0000-0000-0000E7970000}"/>
    <cellStyle name="Normal 54 2 3 2 3 4 3 4" xfId="19800" xr:uid="{00000000-0005-0000-0000-0000E8970000}"/>
    <cellStyle name="Normal 54 2 3 2 3 4 3 5" xfId="25705" xr:uid="{00000000-0005-0000-0000-0000E9970000}"/>
    <cellStyle name="Normal 54 2 3 2 3 4 4" xfId="2872" xr:uid="{00000000-0005-0000-0000-0000EA970000}"/>
    <cellStyle name="Normal 54 2 3 2 3 4 4 2" xfId="14648" xr:uid="{00000000-0005-0000-0000-0000EB970000}"/>
    <cellStyle name="Normal 54 2 3 2 3 4 4 2 2" xfId="38217" xr:uid="{00000000-0005-0000-0000-0000EC970000}"/>
    <cellStyle name="Normal 54 2 3 2 3 4 4 3" xfId="8760" xr:uid="{00000000-0005-0000-0000-0000ED970000}"/>
    <cellStyle name="Normal 54 2 3 2 3 4 4 3 2" xfId="32329" xr:uid="{00000000-0005-0000-0000-0000EE970000}"/>
    <cellStyle name="Normal 54 2 3 2 3 4 4 4" xfId="20536" xr:uid="{00000000-0005-0000-0000-0000EF970000}"/>
    <cellStyle name="Normal 54 2 3 2 3 4 4 5" xfId="26441" xr:uid="{00000000-0005-0000-0000-0000F0970000}"/>
    <cellStyle name="Normal 54 2 3 2 3 4 5" xfId="3608" xr:uid="{00000000-0005-0000-0000-0000F1970000}"/>
    <cellStyle name="Normal 54 2 3 2 3 4 5 2" xfId="15384" xr:uid="{00000000-0005-0000-0000-0000F2970000}"/>
    <cellStyle name="Normal 54 2 3 2 3 4 5 2 2" xfId="38953" xr:uid="{00000000-0005-0000-0000-0000F3970000}"/>
    <cellStyle name="Normal 54 2 3 2 3 4 5 3" xfId="9496" xr:uid="{00000000-0005-0000-0000-0000F4970000}"/>
    <cellStyle name="Normal 54 2 3 2 3 4 5 3 2" xfId="33065" xr:uid="{00000000-0005-0000-0000-0000F5970000}"/>
    <cellStyle name="Normal 54 2 3 2 3 4 5 4" xfId="21272" xr:uid="{00000000-0005-0000-0000-0000F6970000}"/>
    <cellStyle name="Normal 54 2 3 2 3 4 5 5" xfId="27177" xr:uid="{00000000-0005-0000-0000-0000F7970000}"/>
    <cellStyle name="Normal 54 2 3 2 3 4 6" xfId="4344" xr:uid="{00000000-0005-0000-0000-0000F8970000}"/>
    <cellStyle name="Normal 54 2 3 2 3 4 6 2" xfId="16120" xr:uid="{00000000-0005-0000-0000-0000F9970000}"/>
    <cellStyle name="Normal 54 2 3 2 3 4 6 2 2" xfId="39689" xr:uid="{00000000-0005-0000-0000-0000FA970000}"/>
    <cellStyle name="Normal 54 2 3 2 3 4 6 3" xfId="10232" xr:uid="{00000000-0005-0000-0000-0000FB970000}"/>
    <cellStyle name="Normal 54 2 3 2 3 4 6 3 2" xfId="33801" xr:uid="{00000000-0005-0000-0000-0000FC970000}"/>
    <cellStyle name="Normal 54 2 3 2 3 4 6 4" xfId="22008" xr:uid="{00000000-0005-0000-0000-0000FD970000}"/>
    <cellStyle name="Normal 54 2 3 2 3 4 6 5" xfId="27913" xr:uid="{00000000-0005-0000-0000-0000FE970000}"/>
    <cellStyle name="Normal 54 2 3 2 3 4 7" xfId="5080" xr:uid="{00000000-0005-0000-0000-0000FF970000}"/>
    <cellStyle name="Normal 54 2 3 2 3 4 7 2" xfId="16856" xr:uid="{00000000-0005-0000-0000-000000980000}"/>
    <cellStyle name="Normal 54 2 3 2 3 4 7 2 2" xfId="40425" xr:uid="{00000000-0005-0000-0000-000001980000}"/>
    <cellStyle name="Normal 54 2 3 2 3 4 7 3" xfId="10968" xr:uid="{00000000-0005-0000-0000-000002980000}"/>
    <cellStyle name="Normal 54 2 3 2 3 4 7 3 2" xfId="34537" xr:uid="{00000000-0005-0000-0000-000003980000}"/>
    <cellStyle name="Normal 54 2 3 2 3 4 7 4" xfId="22744" xr:uid="{00000000-0005-0000-0000-000004980000}"/>
    <cellStyle name="Normal 54 2 3 2 3 4 7 5" xfId="28649" xr:uid="{00000000-0005-0000-0000-000005980000}"/>
    <cellStyle name="Normal 54 2 3 2 3 4 8" xfId="5816" xr:uid="{00000000-0005-0000-0000-000006980000}"/>
    <cellStyle name="Normal 54 2 3 2 3 4 8 2" xfId="17592" xr:uid="{00000000-0005-0000-0000-000007980000}"/>
    <cellStyle name="Normal 54 2 3 2 3 4 8 2 2" xfId="41161" xr:uid="{00000000-0005-0000-0000-000008980000}"/>
    <cellStyle name="Normal 54 2 3 2 3 4 8 3" xfId="11704" xr:uid="{00000000-0005-0000-0000-000009980000}"/>
    <cellStyle name="Normal 54 2 3 2 3 4 8 3 2" xfId="35273" xr:uid="{00000000-0005-0000-0000-00000A980000}"/>
    <cellStyle name="Normal 54 2 3 2 3 4 8 4" xfId="23480" xr:uid="{00000000-0005-0000-0000-00000B980000}"/>
    <cellStyle name="Normal 54 2 3 2 3 4 8 5" xfId="29385" xr:uid="{00000000-0005-0000-0000-00000C980000}"/>
    <cellStyle name="Normal 54 2 3 2 3 4 9" xfId="12440" xr:uid="{00000000-0005-0000-0000-00000D980000}"/>
    <cellStyle name="Normal 54 2 3 2 3 4 9 2" xfId="36009" xr:uid="{00000000-0005-0000-0000-00000E980000}"/>
    <cellStyle name="Normal 54 2 3 2 3 5" xfId="1051" xr:uid="{00000000-0005-0000-0000-00000F980000}"/>
    <cellStyle name="Normal 54 2 3 2 3 5 2" xfId="12830" xr:uid="{00000000-0005-0000-0000-000010980000}"/>
    <cellStyle name="Normal 54 2 3 2 3 5 2 2" xfId="36399" xr:uid="{00000000-0005-0000-0000-000011980000}"/>
    <cellStyle name="Normal 54 2 3 2 3 5 3" xfId="6942" xr:uid="{00000000-0005-0000-0000-000012980000}"/>
    <cellStyle name="Normal 54 2 3 2 3 5 3 2" xfId="30511" xr:uid="{00000000-0005-0000-0000-000013980000}"/>
    <cellStyle name="Normal 54 2 3 2 3 5 4" xfId="18718" xr:uid="{00000000-0005-0000-0000-000014980000}"/>
    <cellStyle name="Normal 54 2 3 2 3 5 5" xfId="24623" xr:uid="{00000000-0005-0000-0000-000015980000}"/>
    <cellStyle name="Normal 54 2 3 2 3 6" xfId="1790" xr:uid="{00000000-0005-0000-0000-000016980000}"/>
    <cellStyle name="Normal 54 2 3 2 3 6 2" xfId="13566" xr:uid="{00000000-0005-0000-0000-000017980000}"/>
    <cellStyle name="Normal 54 2 3 2 3 6 2 2" xfId="37135" xr:uid="{00000000-0005-0000-0000-000018980000}"/>
    <cellStyle name="Normal 54 2 3 2 3 6 3" xfId="7678" xr:uid="{00000000-0005-0000-0000-000019980000}"/>
    <cellStyle name="Normal 54 2 3 2 3 6 3 2" xfId="31247" xr:uid="{00000000-0005-0000-0000-00001A980000}"/>
    <cellStyle name="Normal 54 2 3 2 3 6 4" xfId="19454" xr:uid="{00000000-0005-0000-0000-00001B980000}"/>
    <cellStyle name="Normal 54 2 3 2 3 6 5" xfId="25359" xr:uid="{00000000-0005-0000-0000-00001C980000}"/>
    <cellStyle name="Normal 54 2 3 2 3 7" xfId="2526" xr:uid="{00000000-0005-0000-0000-00001D980000}"/>
    <cellStyle name="Normal 54 2 3 2 3 7 2" xfId="14302" xr:uid="{00000000-0005-0000-0000-00001E980000}"/>
    <cellStyle name="Normal 54 2 3 2 3 7 2 2" xfId="37871" xr:uid="{00000000-0005-0000-0000-00001F980000}"/>
    <cellStyle name="Normal 54 2 3 2 3 7 3" xfId="8414" xr:uid="{00000000-0005-0000-0000-000020980000}"/>
    <cellStyle name="Normal 54 2 3 2 3 7 3 2" xfId="31983" xr:uid="{00000000-0005-0000-0000-000021980000}"/>
    <cellStyle name="Normal 54 2 3 2 3 7 4" xfId="20190" xr:uid="{00000000-0005-0000-0000-000022980000}"/>
    <cellStyle name="Normal 54 2 3 2 3 7 5" xfId="26095" xr:uid="{00000000-0005-0000-0000-000023980000}"/>
    <cellStyle name="Normal 54 2 3 2 3 8" xfId="3262" xr:uid="{00000000-0005-0000-0000-000024980000}"/>
    <cellStyle name="Normal 54 2 3 2 3 8 2" xfId="15038" xr:uid="{00000000-0005-0000-0000-000025980000}"/>
    <cellStyle name="Normal 54 2 3 2 3 8 2 2" xfId="38607" xr:uid="{00000000-0005-0000-0000-000026980000}"/>
    <cellStyle name="Normal 54 2 3 2 3 8 3" xfId="9150" xr:uid="{00000000-0005-0000-0000-000027980000}"/>
    <cellStyle name="Normal 54 2 3 2 3 8 3 2" xfId="32719" xr:uid="{00000000-0005-0000-0000-000028980000}"/>
    <cellStyle name="Normal 54 2 3 2 3 8 4" xfId="20926" xr:uid="{00000000-0005-0000-0000-000029980000}"/>
    <cellStyle name="Normal 54 2 3 2 3 8 5" xfId="26831" xr:uid="{00000000-0005-0000-0000-00002A980000}"/>
    <cellStyle name="Normal 54 2 3 2 3 9" xfId="3998" xr:uid="{00000000-0005-0000-0000-00002B980000}"/>
    <cellStyle name="Normal 54 2 3 2 3 9 2" xfId="15774" xr:uid="{00000000-0005-0000-0000-00002C980000}"/>
    <cellStyle name="Normal 54 2 3 2 3 9 2 2" xfId="39343" xr:uid="{00000000-0005-0000-0000-00002D980000}"/>
    <cellStyle name="Normal 54 2 3 2 3 9 3" xfId="9886" xr:uid="{00000000-0005-0000-0000-00002E980000}"/>
    <cellStyle name="Normal 54 2 3 2 3 9 3 2" xfId="33455" xr:uid="{00000000-0005-0000-0000-00002F980000}"/>
    <cellStyle name="Normal 54 2 3 2 3 9 4" xfId="21662" xr:uid="{00000000-0005-0000-0000-000030980000}"/>
    <cellStyle name="Normal 54 2 3 2 3 9 5" xfId="27567" xr:uid="{00000000-0005-0000-0000-000031980000}"/>
    <cellStyle name="Normal 54 2 3 2 4" xfId="485" xr:uid="{00000000-0005-0000-0000-000032980000}"/>
    <cellStyle name="Normal 54 2 3 2 4 10" xfId="12289" xr:uid="{00000000-0005-0000-0000-000033980000}"/>
    <cellStyle name="Normal 54 2 3 2 4 10 2" xfId="35858" xr:uid="{00000000-0005-0000-0000-000034980000}"/>
    <cellStyle name="Normal 54 2 3 2 4 11" xfId="6401" xr:uid="{00000000-0005-0000-0000-000035980000}"/>
    <cellStyle name="Normal 54 2 3 2 4 11 2" xfId="29970" xr:uid="{00000000-0005-0000-0000-000036980000}"/>
    <cellStyle name="Normal 54 2 3 2 4 12" xfId="18177" xr:uid="{00000000-0005-0000-0000-000037980000}"/>
    <cellStyle name="Normal 54 2 3 2 4 13" xfId="24082" xr:uid="{00000000-0005-0000-0000-000038980000}"/>
    <cellStyle name="Normal 54 2 3 2 4 14" xfId="41746" xr:uid="{00000000-0005-0000-0000-000039980000}"/>
    <cellStyle name="Normal 54 2 3 2 4 2" xfId="930" xr:uid="{00000000-0005-0000-0000-00003A980000}"/>
    <cellStyle name="Normal 54 2 3 2 4 2 10" xfId="6843" xr:uid="{00000000-0005-0000-0000-00003B980000}"/>
    <cellStyle name="Normal 54 2 3 2 4 2 10 2" xfId="30412" xr:uid="{00000000-0005-0000-0000-00003C980000}"/>
    <cellStyle name="Normal 54 2 3 2 4 2 11" xfId="18619" xr:uid="{00000000-0005-0000-0000-00003D980000}"/>
    <cellStyle name="Normal 54 2 3 2 4 2 12" xfId="24524" xr:uid="{00000000-0005-0000-0000-00003E980000}"/>
    <cellStyle name="Normal 54 2 3 2 4 2 13" xfId="42188" xr:uid="{00000000-0005-0000-0000-00003F980000}"/>
    <cellStyle name="Normal 54 2 3 2 4 2 2" xfId="1690" xr:uid="{00000000-0005-0000-0000-000040980000}"/>
    <cellStyle name="Normal 54 2 3 2 4 2 2 2" xfId="13467" xr:uid="{00000000-0005-0000-0000-000041980000}"/>
    <cellStyle name="Normal 54 2 3 2 4 2 2 2 2" xfId="37036" xr:uid="{00000000-0005-0000-0000-000042980000}"/>
    <cellStyle name="Normal 54 2 3 2 4 2 2 3" xfId="7579" xr:uid="{00000000-0005-0000-0000-000043980000}"/>
    <cellStyle name="Normal 54 2 3 2 4 2 2 3 2" xfId="31148" xr:uid="{00000000-0005-0000-0000-000044980000}"/>
    <cellStyle name="Normal 54 2 3 2 4 2 2 4" xfId="19355" xr:uid="{00000000-0005-0000-0000-000045980000}"/>
    <cellStyle name="Normal 54 2 3 2 4 2 2 5" xfId="25260" xr:uid="{00000000-0005-0000-0000-000046980000}"/>
    <cellStyle name="Normal 54 2 3 2 4 2 3" xfId="2427" xr:uid="{00000000-0005-0000-0000-000047980000}"/>
    <cellStyle name="Normal 54 2 3 2 4 2 3 2" xfId="14203" xr:uid="{00000000-0005-0000-0000-000048980000}"/>
    <cellStyle name="Normal 54 2 3 2 4 2 3 2 2" xfId="37772" xr:uid="{00000000-0005-0000-0000-000049980000}"/>
    <cellStyle name="Normal 54 2 3 2 4 2 3 3" xfId="8315" xr:uid="{00000000-0005-0000-0000-00004A980000}"/>
    <cellStyle name="Normal 54 2 3 2 4 2 3 3 2" xfId="31884" xr:uid="{00000000-0005-0000-0000-00004B980000}"/>
    <cellStyle name="Normal 54 2 3 2 4 2 3 4" xfId="20091" xr:uid="{00000000-0005-0000-0000-00004C980000}"/>
    <cellStyle name="Normal 54 2 3 2 4 2 3 5" xfId="25996" xr:uid="{00000000-0005-0000-0000-00004D980000}"/>
    <cellStyle name="Normal 54 2 3 2 4 2 4" xfId="3163" xr:uid="{00000000-0005-0000-0000-00004E980000}"/>
    <cellStyle name="Normal 54 2 3 2 4 2 4 2" xfId="14939" xr:uid="{00000000-0005-0000-0000-00004F980000}"/>
    <cellStyle name="Normal 54 2 3 2 4 2 4 2 2" xfId="38508" xr:uid="{00000000-0005-0000-0000-000050980000}"/>
    <cellStyle name="Normal 54 2 3 2 4 2 4 3" xfId="9051" xr:uid="{00000000-0005-0000-0000-000051980000}"/>
    <cellStyle name="Normal 54 2 3 2 4 2 4 3 2" xfId="32620" xr:uid="{00000000-0005-0000-0000-000052980000}"/>
    <cellStyle name="Normal 54 2 3 2 4 2 4 4" xfId="20827" xr:uid="{00000000-0005-0000-0000-000053980000}"/>
    <cellStyle name="Normal 54 2 3 2 4 2 4 5" xfId="26732" xr:uid="{00000000-0005-0000-0000-000054980000}"/>
    <cellStyle name="Normal 54 2 3 2 4 2 5" xfId="3899" xr:uid="{00000000-0005-0000-0000-000055980000}"/>
    <cellStyle name="Normal 54 2 3 2 4 2 5 2" xfId="15675" xr:uid="{00000000-0005-0000-0000-000056980000}"/>
    <cellStyle name="Normal 54 2 3 2 4 2 5 2 2" xfId="39244" xr:uid="{00000000-0005-0000-0000-000057980000}"/>
    <cellStyle name="Normal 54 2 3 2 4 2 5 3" xfId="9787" xr:uid="{00000000-0005-0000-0000-000058980000}"/>
    <cellStyle name="Normal 54 2 3 2 4 2 5 3 2" xfId="33356" xr:uid="{00000000-0005-0000-0000-000059980000}"/>
    <cellStyle name="Normal 54 2 3 2 4 2 5 4" xfId="21563" xr:uid="{00000000-0005-0000-0000-00005A980000}"/>
    <cellStyle name="Normal 54 2 3 2 4 2 5 5" xfId="27468" xr:uid="{00000000-0005-0000-0000-00005B980000}"/>
    <cellStyle name="Normal 54 2 3 2 4 2 6" xfId="4635" xr:uid="{00000000-0005-0000-0000-00005C980000}"/>
    <cellStyle name="Normal 54 2 3 2 4 2 6 2" xfId="16411" xr:uid="{00000000-0005-0000-0000-00005D980000}"/>
    <cellStyle name="Normal 54 2 3 2 4 2 6 2 2" xfId="39980" xr:uid="{00000000-0005-0000-0000-00005E980000}"/>
    <cellStyle name="Normal 54 2 3 2 4 2 6 3" xfId="10523" xr:uid="{00000000-0005-0000-0000-00005F980000}"/>
    <cellStyle name="Normal 54 2 3 2 4 2 6 3 2" xfId="34092" xr:uid="{00000000-0005-0000-0000-000060980000}"/>
    <cellStyle name="Normal 54 2 3 2 4 2 6 4" xfId="22299" xr:uid="{00000000-0005-0000-0000-000061980000}"/>
    <cellStyle name="Normal 54 2 3 2 4 2 6 5" xfId="28204" xr:uid="{00000000-0005-0000-0000-000062980000}"/>
    <cellStyle name="Normal 54 2 3 2 4 2 7" xfId="5371" xr:uid="{00000000-0005-0000-0000-000063980000}"/>
    <cellStyle name="Normal 54 2 3 2 4 2 7 2" xfId="17147" xr:uid="{00000000-0005-0000-0000-000064980000}"/>
    <cellStyle name="Normal 54 2 3 2 4 2 7 2 2" xfId="40716" xr:uid="{00000000-0005-0000-0000-000065980000}"/>
    <cellStyle name="Normal 54 2 3 2 4 2 7 3" xfId="11259" xr:uid="{00000000-0005-0000-0000-000066980000}"/>
    <cellStyle name="Normal 54 2 3 2 4 2 7 3 2" xfId="34828" xr:uid="{00000000-0005-0000-0000-000067980000}"/>
    <cellStyle name="Normal 54 2 3 2 4 2 7 4" xfId="23035" xr:uid="{00000000-0005-0000-0000-000068980000}"/>
    <cellStyle name="Normal 54 2 3 2 4 2 7 5" xfId="28940" xr:uid="{00000000-0005-0000-0000-000069980000}"/>
    <cellStyle name="Normal 54 2 3 2 4 2 8" xfId="6107" xr:uid="{00000000-0005-0000-0000-00006A980000}"/>
    <cellStyle name="Normal 54 2 3 2 4 2 8 2" xfId="17883" xr:uid="{00000000-0005-0000-0000-00006B980000}"/>
    <cellStyle name="Normal 54 2 3 2 4 2 8 2 2" xfId="41452" xr:uid="{00000000-0005-0000-0000-00006C980000}"/>
    <cellStyle name="Normal 54 2 3 2 4 2 8 3" xfId="11995" xr:uid="{00000000-0005-0000-0000-00006D980000}"/>
    <cellStyle name="Normal 54 2 3 2 4 2 8 3 2" xfId="35564" xr:uid="{00000000-0005-0000-0000-00006E980000}"/>
    <cellStyle name="Normal 54 2 3 2 4 2 8 4" xfId="23771" xr:uid="{00000000-0005-0000-0000-00006F980000}"/>
    <cellStyle name="Normal 54 2 3 2 4 2 8 5" xfId="29676" xr:uid="{00000000-0005-0000-0000-000070980000}"/>
    <cellStyle name="Normal 54 2 3 2 4 2 9" xfId="12731" xr:uid="{00000000-0005-0000-0000-000071980000}"/>
    <cellStyle name="Normal 54 2 3 2 4 2 9 2" xfId="36300" xr:uid="{00000000-0005-0000-0000-000072980000}"/>
    <cellStyle name="Normal 54 2 3 2 4 3" xfId="1247" xr:uid="{00000000-0005-0000-0000-000073980000}"/>
    <cellStyle name="Normal 54 2 3 2 4 3 2" xfId="13025" xr:uid="{00000000-0005-0000-0000-000074980000}"/>
    <cellStyle name="Normal 54 2 3 2 4 3 2 2" xfId="36594" xr:uid="{00000000-0005-0000-0000-000075980000}"/>
    <cellStyle name="Normal 54 2 3 2 4 3 3" xfId="7137" xr:uid="{00000000-0005-0000-0000-000076980000}"/>
    <cellStyle name="Normal 54 2 3 2 4 3 3 2" xfId="30706" xr:uid="{00000000-0005-0000-0000-000077980000}"/>
    <cellStyle name="Normal 54 2 3 2 4 3 4" xfId="18913" xr:uid="{00000000-0005-0000-0000-000078980000}"/>
    <cellStyle name="Normal 54 2 3 2 4 3 5" xfId="24818" xr:uid="{00000000-0005-0000-0000-000079980000}"/>
    <cellStyle name="Normal 54 2 3 2 4 4" xfId="1985" xr:uid="{00000000-0005-0000-0000-00007A980000}"/>
    <cellStyle name="Normal 54 2 3 2 4 4 2" xfId="13761" xr:uid="{00000000-0005-0000-0000-00007B980000}"/>
    <cellStyle name="Normal 54 2 3 2 4 4 2 2" xfId="37330" xr:uid="{00000000-0005-0000-0000-00007C980000}"/>
    <cellStyle name="Normal 54 2 3 2 4 4 3" xfId="7873" xr:uid="{00000000-0005-0000-0000-00007D980000}"/>
    <cellStyle name="Normal 54 2 3 2 4 4 3 2" xfId="31442" xr:uid="{00000000-0005-0000-0000-00007E980000}"/>
    <cellStyle name="Normal 54 2 3 2 4 4 4" xfId="19649" xr:uid="{00000000-0005-0000-0000-00007F980000}"/>
    <cellStyle name="Normal 54 2 3 2 4 4 5" xfId="25554" xr:uid="{00000000-0005-0000-0000-000080980000}"/>
    <cellStyle name="Normal 54 2 3 2 4 5" xfId="2721" xr:uid="{00000000-0005-0000-0000-000081980000}"/>
    <cellStyle name="Normal 54 2 3 2 4 5 2" xfId="14497" xr:uid="{00000000-0005-0000-0000-000082980000}"/>
    <cellStyle name="Normal 54 2 3 2 4 5 2 2" xfId="38066" xr:uid="{00000000-0005-0000-0000-000083980000}"/>
    <cellStyle name="Normal 54 2 3 2 4 5 3" xfId="8609" xr:uid="{00000000-0005-0000-0000-000084980000}"/>
    <cellStyle name="Normal 54 2 3 2 4 5 3 2" xfId="32178" xr:uid="{00000000-0005-0000-0000-000085980000}"/>
    <cellStyle name="Normal 54 2 3 2 4 5 4" xfId="20385" xr:uid="{00000000-0005-0000-0000-000086980000}"/>
    <cellStyle name="Normal 54 2 3 2 4 5 5" xfId="26290" xr:uid="{00000000-0005-0000-0000-000087980000}"/>
    <cellStyle name="Normal 54 2 3 2 4 6" xfId="3457" xr:uid="{00000000-0005-0000-0000-000088980000}"/>
    <cellStyle name="Normal 54 2 3 2 4 6 2" xfId="15233" xr:uid="{00000000-0005-0000-0000-000089980000}"/>
    <cellStyle name="Normal 54 2 3 2 4 6 2 2" xfId="38802" xr:uid="{00000000-0005-0000-0000-00008A980000}"/>
    <cellStyle name="Normal 54 2 3 2 4 6 3" xfId="9345" xr:uid="{00000000-0005-0000-0000-00008B980000}"/>
    <cellStyle name="Normal 54 2 3 2 4 6 3 2" xfId="32914" xr:uid="{00000000-0005-0000-0000-00008C980000}"/>
    <cellStyle name="Normal 54 2 3 2 4 6 4" xfId="21121" xr:uid="{00000000-0005-0000-0000-00008D980000}"/>
    <cellStyle name="Normal 54 2 3 2 4 6 5" xfId="27026" xr:uid="{00000000-0005-0000-0000-00008E980000}"/>
    <cellStyle name="Normal 54 2 3 2 4 7" xfId="4193" xr:uid="{00000000-0005-0000-0000-00008F980000}"/>
    <cellStyle name="Normal 54 2 3 2 4 7 2" xfId="15969" xr:uid="{00000000-0005-0000-0000-000090980000}"/>
    <cellStyle name="Normal 54 2 3 2 4 7 2 2" xfId="39538" xr:uid="{00000000-0005-0000-0000-000091980000}"/>
    <cellStyle name="Normal 54 2 3 2 4 7 3" xfId="10081" xr:uid="{00000000-0005-0000-0000-000092980000}"/>
    <cellStyle name="Normal 54 2 3 2 4 7 3 2" xfId="33650" xr:uid="{00000000-0005-0000-0000-000093980000}"/>
    <cellStyle name="Normal 54 2 3 2 4 7 4" xfId="21857" xr:uid="{00000000-0005-0000-0000-000094980000}"/>
    <cellStyle name="Normal 54 2 3 2 4 7 5" xfId="27762" xr:uid="{00000000-0005-0000-0000-000095980000}"/>
    <cellStyle name="Normal 54 2 3 2 4 8" xfId="4929" xr:uid="{00000000-0005-0000-0000-000096980000}"/>
    <cellStyle name="Normal 54 2 3 2 4 8 2" xfId="16705" xr:uid="{00000000-0005-0000-0000-000097980000}"/>
    <cellStyle name="Normal 54 2 3 2 4 8 2 2" xfId="40274" xr:uid="{00000000-0005-0000-0000-000098980000}"/>
    <cellStyle name="Normal 54 2 3 2 4 8 3" xfId="10817" xr:uid="{00000000-0005-0000-0000-000099980000}"/>
    <cellStyle name="Normal 54 2 3 2 4 8 3 2" xfId="34386" xr:uid="{00000000-0005-0000-0000-00009A980000}"/>
    <cellStyle name="Normal 54 2 3 2 4 8 4" xfId="22593" xr:uid="{00000000-0005-0000-0000-00009B980000}"/>
    <cellStyle name="Normal 54 2 3 2 4 8 5" xfId="28498" xr:uid="{00000000-0005-0000-0000-00009C980000}"/>
    <cellStyle name="Normal 54 2 3 2 4 9" xfId="5665" xr:uid="{00000000-0005-0000-0000-00009D980000}"/>
    <cellStyle name="Normal 54 2 3 2 4 9 2" xfId="17441" xr:uid="{00000000-0005-0000-0000-00009E980000}"/>
    <cellStyle name="Normal 54 2 3 2 4 9 2 2" xfId="41010" xr:uid="{00000000-0005-0000-0000-00009F980000}"/>
    <cellStyle name="Normal 54 2 3 2 4 9 3" xfId="11553" xr:uid="{00000000-0005-0000-0000-0000A0980000}"/>
    <cellStyle name="Normal 54 2 3 2 4 9 3 2" xfId="35122" xr:uid="{00000000-0005-0000-0000-0000A1980000}"/>
    <cellStyle name="Normal 54 2 3 2 4 9 4" xfId="23329" xr:uid="{00000000-0005-0000-0000-0000A2980000}"/>
    <cellStyle name="Normal 54 2 3 2 4 9 5" xfId="29234" xr:uid="{00000000-0005-0000-0000-0000A3980000}"/>
    <cellStyle name="Normal 54 2 3 2 5" xfId="686" xr:uid="{00000000-0005-0000-0000-0000A4980000}"/>
    <cellStyle name="Normal 54 2 3 2 5 10" xfId="6600" xr:uid="{00000000-0005-0000-0000-0000A5980000}"/>
    <cellStyle name="Normal 54 2 3 2 5 10 2" xfId="30169" xr:uid="{00000000-0005-0000-0000-0000A6980000}"/>
    <cellStyle name="Normal 54 2 3 2 5 11" xfId="18376" xr:uid="{00000000-0005-0000-0000-0000A7980000}"/>
    <cellStyle name="Normal 54 2 3 2 5 12" xfId="24281" xr:uid="{00000000-0005-0000-0000-0000A8980000}"/>
    <cellStyle name="Normal 54 2 3 2 5 13" xfId="41945" xr:uid="{00000000-0005-0000-0000-0000A9980000}"/>
    <cellStyle name="Normal 54 2 3 2 5 2" xfId="1447" xr:uid="{00000000-0005-0000-0000-0000AA980000}"/>
    <cellStyle name="Normal 54 2 3 2 5 2 2" xfId="13224" xr:uid="{00000000-0005-0000-0000-0000AB980000}"/>
    <cellStyle name="Normal 54 2 3 2 5 2 2 2" xfId="36793" xr:uid="{00000000-0005-0000-0000-0000AC980000}"/>
    <cellStyle name="Normal 54 2 3 2 5 2 3" xfId="7336" xr:uid="{00000000-0005-0000-0000-0000AD980000}"/>
    <cellStyle name="Normal 54 2 3 2 5 2 3 2" xfId="30905" xr:uid="{00000000-0005-0000-0000-0000AE980000}"/>
    <cellStyle name="Normal 54 2 3 2 5 2 4" xfId="19112" xr:uid="{00000000-0005-0000-0000-0000AF980000}"/>
    <cellStyle name="Normal 54 2 3 2 5 2 5" xfId="25017" xr:uid="{00000000-0005-0000-0000-0000B0980000}"/>
    <cellStyle name="Normal 54 2 3 2 5 3" xfId="2184" xr:uid="{00000000-0005-0000-0000-0000B1980000}"/>
    <cellStyle name="Normal 54 2 3 2 5 3 2" xfId="13960" xr:uid="{00000000-0005-0000-0000-0000B2980000}"/>
    <cellStyle name="Normal 54 2 3 2 5 3 2 2" xfId="37529" xr:uid="{00000000-0005-0000-0000-0000B3980000}"/>
    <cellStyle name="Normal 54 2 3 2 5 3 3" xfId="8072" xr:uid="{00000000-0005-0000-0000-0000B4980000}"/>
    <cellStyle name="Normal 54 2 3 2 5 3 3 2" xfId="31641" xr:uid="{00000000-0005-0000-0000-0000B5980000}"/>
    <cellStyle name="Normal 54 2 3 2 5 3 4" xfId="19848" xr:uid="{00000000-0005-0000-0000-0000B6980000}"/>
    <cellStyle name="Normal 54 2 3 2 5 3 5" xfId="25753" xr:uid="{00000000-0005-0000-0000-0000B7980000}"/>
    <cellStyle name="Normal 54 2 3 2 5 4" xfId="2920" xr:uid="{00000000-0005-0000-0000-0000B8980000}"/>
    <cellStyle name="Normal 54 2 3 2 5 4 2" xfId="14696" xr:uid="{00000000-0005-0000-0000-0000B9980000}"/>
    <cellStyle name="Normal 54 2 3 2 5 4 2 2" xfId="38265" xr:uid="{00000000-0005-0000-0000-0000BA980000}"/>
    <cellStyle name="Normal 54 2 3 2 5 4 3" xfId="8808" xr:uid="{00000000-0005-0000-0000-0000BB980000}"/>
    <cellStyle name="Normal 54 2 3 2 5 4 3 2" xfId="32377" xr:uid="{00000000-0005-0000-0000-0000BC980000}"/>
    <cellStyle name="Normal 54 2 3 2 5 4 4" xfId="20584" xr:uid="{00000000-0005-0000-0000-0000BD980000}"/>
    <cellStyle name="Normal 54 2 3 2 5 4 5" xfId="26489" xr:uid="{00000000-0005-0000-0000-0000BE980000}"/>
    <cellStyle name="Normal 54 2 3 2 5 5" xfId="3656" xr:uid="{00000000-0005-0000-0000-0000BF980000}"/>
    <cellStyle name="Normal 54 2 3 2 5 5 2" xfId="15432" xr:uid="{00000000-0005-0000-0000-0000C0980000}"/>
    <cellStyle name="Normal 54 2 3 2 5 5 2 2" xfId="39001" xr:uid="{00000000-0005-0000-0000-0000C1980000}"/>
    <cellStyle name="Normal 54 2 3 2 5 5 3" xfId="9544" xr:uid="{00000000-0005-0000-0000-0000C2980000}"/>
    <cellStyle name="Normal 54 2 3 2 5 5 3 2" xfId="33113" xr:uid="{00000000-0005-0000-0000-0000C3980000}"/>
    <cellStyle name="Normal 54 2 3 2 5 5 4" xfId="21320" xr:uid="{00000000-0005-0000-0000-0000C4980000}"/>
    <cellStyle name="Normal 54 2 3 2 5 5 5" xfId="27225" xr:uid="{00000000-0005-0000-0000-0000C5980000}"/>
    <cellStyle name="Normal 54 2 3 2 5 6" xfId="4392" xr:uid="{00000000-0005-0000-0000-0000C6980000}"/>
    <cellStyle name="Normal 54 2 3 2 5 6 2" xfId="16168" xr:uid="{00000000-0005-0000-0000-0000C7980000}"/>
    <cellStyle name="Normal 54 2 3 2 5 6 2 2" xfId="39737" xr:uid="{00000000-0005-0000-0000-0000C8980000}"/>
    <cellStyle name="Normal 54 2 3 2 5 6 3" xfId="10280" xr:uid="{00000000-0005-0000-0000-0000C9980000}"/>
    <cellStyle name="Normal 54 2 3 2 5 6 3 2" xfId="33849" xr:uid="{00000000-0005-0000-0000-0000CA980000}"/>
    <cellStyle name="Normal 54 2 3 2 5 6 4" xfId="22056" xr:uid="{00000000-0005-0000-0000-0000CB980000}"/>
    <cellStyle name="Normal 54 2 3 2 5 6 5" xfId="27961" xr:uid="{00000000-0005-0000-0000-0000CC980000}"/>
    <cellStyle name="Normal 54 2 3 2 5 7" xfId="5128" xr:uid="{00000000-0005-0000-0000-0000CD980000}"/>
    <cellStyle name="Normal 54 2 3 2 5 7 2" xfId="16904" xr:uid="{00000000-0005-0000-0000-0000CE980000}"/>
    <cellStyle name="Normal 54 2 3 2 5 7 2 2" xfId="40473" xr:uid="{00000000-0005-0000-0000-0000CF980000}"/>
    <cellStyle name="Normal 54 2 3 2 5 7 3" xfId="11016" xr:uid="{00000000-0005-0000-0000-0000D0980000}"/>
    <cellStyle name="Normal 54 2 3 2 5 7 3 2" xfId="34585" xr:uid="{00000000-0005-0000-0000-0000D1980000}"/>
    <cellStyle name="Normal 54 2 3 2 5 7 4" xfId="22792" xr:uid="{00000000-0005-0000-0000-0000D2980000}"/>
    <cellStyle name="Normal 54 2 3 2 5 7 5" xfId="28697" xr:uid="{00000000-0005-0000-0000-0000D3980000}"/>
    <cellStyle name="Normal 54 2 3 2 5 8" xfId="5864" xr:uid="{00000000-0005-0000-0000-0000D4980000}"/>
    <cellStyle name="Normal 54 2 3 2 5 8 2" xfId="17640" xr:uid="{00000000-0005-0000-0000-0000D5980000}"/>
    <cellStyle name="Normal 54 2 3 2 5 8 2 2" xfId="41209" xr:uid="{00000000-0005-0000-0000-0000D6980000}"/>
    <cellStyle name="Normal 54 2 3 2 5 8 3" xfId="11752" xr:uid="{00000000-0005-0000-0000-0000D7980000}"/>
    <cellStyle name="Normal 54 2 3 2 5 8 3 2" xfId="35321" xr:uid="{00000000-0005-0000-0000-0000D8980000}"/>
    <cellStyle name="Normal 54 2 3 2 5 8 4" xfId="23528" xr:uid="{00000000-0005-0000-0000-0000D9980000}"/>
    <cellStyle name="Normal 54 2 3 2 5 8 5" xfId="29433" xr:uid="{00000000-0005-0000-0000-0000DA980000}"/>
    <cellStyle name="Normal 54 2 3 2 5 9" xfId="12488" xr:uid="{00000000-0005-0000-0000-0000DB980000}"/>
    <cellStyle name="Normal 54 2 3 2 5 9 2" xfId="36057" xr:uid="{00000000-0005-0000-0000-0000DC980000}"/>
    <cellStyle name="Normal 54 2 3 2 6" xfId="636" xr:uid="{00000000-0005-0000-0000-0000DD980000}"/>
    <cellStyle name="Normal 54 2 3 2 6 10" xfId="6550" xr:uid="{00000000-0005-0000-0000-0000DE980000}"/>
    <cellStyle name="Normal 54 2 3 2 6 10 2" xfId="30119" xr:uid="{00000000-0005-0000-0000-0000DF980000}"/>
    <cellStyle name="Normal 54 2 3 2 6 11" xfId="18326" xr:uid="{00000000-0005-0000-0000-0000E0980000}"/>
    <cellStyle name="Normal 54 2 3 2 6 12" xfId="24231" xr:uid="{00000000-0005-0000-0000-0000E1980000}"/>
    <cellStyle name="Normal 54 2 3 2 6 13" xfId="41895" xr:uid="{00000000-0005-0000-0000-0000E2980000}"/>
    <cellStyle name="Normal 54 2 3 2 6 2" xfId="1397" xr:uid="{00000000-0005-0000-0000-0000E3980000}"/>
    <cellStyle name="Normal 54 2 3 2 6 2 2" xfId="13174" xr:uid="{00000000-0005-0000-0000-0000E4980000}"/>
    <cellStyle name="Normal 54 2 3 2 6 2 2 2" xfId="36743" xr:uid="{00000000-0005-0000-0000-0000E5980000}"/>
    <cellStyle name="Normal 54 2 3 2 6 2 3" xfId="7286" xr:uid="{00000000-0005-0000-0000-0000E6980000}"/>
    <cellStyle name="Normal 54 2 3 2 6 2 3 2" xfId="30855" xr:uid="{00000000-0005-0000-0000-0000E7980000}"/>
    <cellStyle name="Normal 54 2 3 2 6 2 4" xfId="19062" xr:uid="{00000000-0005-0000-0000-0000E8980000}"/>
    <cellStyle name="Normal 54 2 3 2 6 2 5" xfId="24967" xr:uid="{00000000-0005-0000-0000-0000E9980000}"/>
    <cellStyle name="Normal 54 2 3 2 6 3" xfId="2134" xr:uid="{00000000-0005-0000-0000-0000EA980000}"/>
    <cellStyle name="Normal 54 2 3 2 6 3 2" xfId="13910" xr:uid="{00000000-0005-0000-0000-0000EB980000}"/>
    <cellStyle name="Normal 54 2 3 2 6 3 2 2" xfId="37479" xr:uid="{00000000-0005-0000-0000-0000EC980000}"/>
    <cellStyle name="Normal 54 2 3 2 6 3 3" xfId="8022" xr:uid="{00000000-0005-0000-0000-0000ED980000}"/>
    <cellStyle name="Normal 54 2 3 2 6 3 3 2" xfId="31591" xr:uid="{00000000-0005-0000-0000-0000EE980000}"/>
    <cellStyle name="Normal 54 2 3 2 6 3 4" xfId="19798" xr:uid="{00000000-0005-0000-0000-0000EF980000}"/>
    <cellStyle name="Normal 54 2 3 2 6 3 5" xfId="25703" xr:uid="{00000000-0005-0000-0000-0000F0980000}"/>
    <cellStyle name="Normal 54 2 3 2 6 4" xfId="2870" xr:uid="{00000000-0005-0000-0000-0000F1980000}"/>
    <cellStyle name="Normal 54 2 3 2 6 4 2" xfId="14646" xr:uid="{00000000-0005-0000-0000-0000F2980000}"/>
    <cellStyle name="Normal 54 2 3 2 6 4 2 2" xfId="38215" xr:uid="{00000000-0005-0000-0000-0000F3980000}"/>
    <cellStyle name="Normal 54 2 3 2 6 4 3" xfId="8758" xr:uid="{00000000-0005-0000-0000-0000F4980000}"/>
    <cellStyle name="Normal 54 2 3 2 6 4 3 2" xfId="32327" xr:uid="{00000000-0005-0000-0000-0000F5980000}"/>
    <cellStyle name="Normal 54 2 3 2 6 4 4" xfId="20534" xr:uid="{00000000-0005-0000-0000-0000F6980000}"/>
    <cellStyle name="Normal 54 2 3 2 6 4 5" xfId="26439" xr:uid="{00000000-0005-0000-0000-0000F7980000}"/>
    <cellStyle name="Normal 54 2 3 2 6 5" xfId="3606" xr:uid="{00000000-0005-0000-0000-0000F8980000}"/>
    <cellStyle name="Normal 54 2 3 2 6 5 2" xfId="15382" xr:uid="{00000000-0005-0000-0000-0000F9980000}"/>
    <cellStyle name="Normal 54 2 3 2 6 5 2 2" xfId="38951" xr:uid="{00000000-0005-0000-0000-0000FA980000}"/>
    <cellStyle name="Normal 54 2 3 2 6 5 3" xfId="9494" xr:uid="{00000000-0005-0000-0000-0000FB980000}"/>
    <cellStyle name="Normal 54 2 3 2 6 5 3 2" xfId="33063" xr:uid="{00000000-0005-0000-0000-0000FC980000}"/>
    <cellStyle name="Normal 54 2 3 2 6 5 4" xfId="21270" xr:uid="{00000000-0005-0000-0000-0000FD980000}"/>
    <cellStyle name="Normal 54 2 3 2 6 5 5" xfId="27175" xr:uid="{00000000-0005-0000-0000-0000FE980000}"/>
    <cellStyle name="Normal 54 2 3 2 6 6" xfId="4342" xr:uid="{00000000-0005-0000-0000-0000FF980000}"/>
    <cellStyle name="Normal 54 2 3 2 6 6 2" xfId="16118" xr:uid="{00000000-0005-0000-0000-000000990000}"/>
    <cellStyle name="Normal 54 2 3 2 6 6 2 2" xfId="39687" xr:uid="{00000000-0005-0000-0000-000001990000}"/>
    <cellStyle name="Normal 54 2 3 2 6 6 3" xfId="10230" xr:uid="{00000000-0005-0000-0000-000002990000}"/>
    <cellStyle name="Normal 54 2 3 2 6 6 3 2" xfId="33799" xr:uid="{00000000-0005-0000-0000-000003990000}"/>
    <cellStyle name="Normal 54 2 3 2 6 6 4" xfId="22006" xr:uid="{00000000-0005-0000-0000-000004990000}"/>
    <cellStyle name="Normal 54 2 3 2 6 6 5" xfId="27911" xr:uid="{00000000-0005-0000-0000-000005990000}"/>
    <cellStyle name="Normal 54 2 3 2 6 7" xfId="5078" xr:uid="{00000000-0005-0000-0000-000006990000}"/>
    <cellStyle name="Normal 54 2 3 2 6 7 2" xfId="16854" xr:uid="{00000000-0005-0000-0000-000007990000}"/>
    <cellStyle name="Normal 54 2 3 2 6 7 2 2" xfId="40423" xr:uid="{00000000-0005-0000-0000-000008990000}"/>
    <cellStyle name="Normal 54 2 3 2 6 7 3" xfId="10966" xr:uid="{00000000-0005-0000-0000-000009990000}"/>
    <cellStyle name="Normal 54 2 3 2 6 7 3 2" xfId="34535" xr:uid="{00000000-0005-0000-0000-00000A990000}"/>
    <cellStyle name="Normal 54 2 3 2 6 7 4" xfId="22742" xr:uid="{00000000-0005-0000-0000-00000B990000}"/>
    <cellStyle name="Normal 54 2 3 2 6 7 5" xfId="28647" xr:uid="{00000000-0005-0000-0000-00000C990000}"/>
    <cellStyle name="Normal 54 2 3 2 6 8" xfId="5814" xr:uid="{00000000-0005-0000-0000-00000D990000}"/>
    <cellStyle name="Normal 54 2 3 2 6 8 2" xfId="17590" xr:uid="{00000000-0005-0000-0000-00000E990000}"/>
    <cellStyle name="Normal 54 2 3 2 6 8 2 2" xfId="41159" xr:uid="{00000000-0005-0000-0000-00000F990000}"/>
    <cellStyle name="Normal 54 2 3 2 6 8 3" xfId="11702" xr:uid="{00000000-0005-0000-0000-000010990000}"/>
    <cellStyle name="Normal 54 2 3 2 6 8 3 2" xfId="35271" xr:uid="{00000000-0005-0000-0000-000011990000}"/>
    <cellStyle name="Normal 54 2 3 2 6 8 4" xfId="23478" xr:uid="{00000000-0005-0000-0000-000012990000}"/>
    <cellStyle name="Normal 54 2 3 2 6 8 5" xfId="29383" xr:uid="{00000000-0005-0000-0000-000013990000}"/>
    <cellStyle name="Normal 54 2 3 2 6 9" xfId="12438" xr:uid="{00000000-0005-0000-0000-000014990000}"/>
    <cellStyle name="Normal 54 2 3 2 6 9 2" xfId="36007" xr:uid="{00000000-0005-0000-0000-000015990000}"/>
    <cellStyle name="Normal 54 2 3 2 7" xfId="1003" xr:uid="{00000000-0005-0000-0000-000016990000}"/>
    <cellStyle name="Normal 54 2 3 2 7 2" xfId="12782" xr:uid="{00000000-0005-0000-0000-000017990000}"/>
    <cellStyle name="Normal 54 2 3 2 7 2 2" xfId="36351" xr:uid="{00000000-0005-0000-0000-000018990000}"/>
    <cellStyle name="Normal 54 2 3 2 7 3" xfId="6894" xr:uid="{00000000-0005-0000-0000-000019990000}"/>
    <cellStyle name="Normal 54 2 3 2 7 3 2" xfId="30463" xr:uid="{00000000-0005-0000-0000-00001A990000}"/>
    <cellStyle name="Normal 54 2 3 2 7 4" xfId="18670" xr:uid="{00000000-0005-0000-0000-00001B990000}"/>
    <cellStyle name="Normal 54 2 3 2 7 5" xfId="24575" xr:uid="{00000000-0005-0000-0000-00001C990000}"/>
    <cellStyle name="Normal 54 2 3 2 8" xfId="1742" xr:uid="{00000000-0005-0000-0000-00001D990000}"/>
    <cellStyle name="Normal 54 2 3 2 8 2" xfId="13518" xr:uid="{00000000-0005-0000-0000-00001E990000}"/>
    <cellStyle name="Normal 54 2 3 2 8 2 2" xfId="37087" xr:uid="{00000000-0005-0000-0000-00001F990000}"/>
    <cellStyle name="Normal 54 2 3 2 8 3" xfId="7630" xr:uid="{00000000-0005-0000-0000-000020990000}"/>
    <cellStyle name="Normal 54 2 3 2 8 3 2" xfId="31199" xr:uid="{00000000-0005-0000-0000-000021990000}"/>
    <cellStyle name="Normal 54 2 3 2 8 4" xfId="19406" xr:uid="{00000000-0005-0000-0000-000022990000}"/>
    <cellStyle name="Normal 54 2 3 2 8 5" xfId="25311" xr:uid="{00000000-0005-0000-0000-000023990000}"/>
    <cellStyle name="Normal 54 2 3 2 9" xfId="2478" xr:uid="{00000000-0005-0000-0000-000024990000}"/>
    <cellStyle name="Normal 54 2 3 2 9 2" xfId="14254" xr:uid="{00000000-0005-0000-0000-000025990000}"/>
    <cellStyle name="Normal 54 2 3 2 9 2 2" xfId="37823" xr:uid="{00000000-0005-0000-0000-000026990000}"/>
    <cellStyle name="Normal 54 2 3 2 9 3" xfId="8366" xr:uid="{00000000-0005-0000-0000-000027990000}"/>
    <cellStyle name="Normal 54 2 3 2 9 3 2" xfId="31935" xr:uid="{00000000-0005-0000-0000-000028990000}"/>
    <cellStyle name="Normal 54 2 3 2 9 4" xfId="20142" xr:uid="{00000000-0005-0000-0000-000029990000}"/>
    <cellStyle name="Normal 54 2 3 2 9 5" xfId="26047" xr:uid="{00000000-0005-0000-0000-00002A990000}"/>
    <cellStyle name="Normal 54 2 3 3" xfId="302" xr:uid="{00000000-0005-0000-0000-00002B990000}"/>
    <cellStyle name="Normal 54 2 3 3 10" xfId="4758" xr:uid="{00000000-0005-0000-0000-00002C990000}"/>
    <cellStyle name="Normal 54 2 3 3 10 2" xfId="16534" xr:uid="{00000000-0005-0000-0000-00002D990000}"/>
    <cellStyle name="Normal 54 2 3 3 10 2 2" xfId="40103" xr:uid="{00000000-0005-0000-0000-00002E990000}"/>
    <cellStyle name="Normal 54 2 3 3 10 3" xfId="10646" xr:uid="{00000000-0005-0000-0000-00002F990000}"/>
    <cellStyle name="Normal 54 2 3 3 10 3 2" xfId="34215" xr:uid="{00000000-0005-0000-0000-000030990000}"/>
    <cellStyle name="Normal 54 2 3 3 10 4" xfId="22422" xr:uid="{00000000-0005-0000-0000-000031990000}"/>
    <cellStyle name="Normal 54 2 3 3 10 5" xfId="28327" xr:uid="{00000000-0005-0000-0000-000032990000}"/>
    <cellStyle name="Normal 54 2 3 3 11" xfId="5494" xr:uid="{00000000-0005-0000-0000-000033990000}"/>
    <cellStyle name="Normal 54 2 3 3 11 2" xfId="17270" xr:uid="{00000000-0005-0000-0000-000034990000}"/>
    <cellStyle name="Normal 54 2 3 3 11 2 2" xfId="40839" xr:uid="{00000000-0005-0000-0000-000035990000}"/>
    <cellStyle name="Normal 54 2 3 3 11 3" xfId="11382" xr:uid="{00000000-0005-0000-0000-000036990000}"/>
    <cellStyle name="Normal 54 2 3 3 11 3 2" xfId="34951" xr:uid="{00000000-0005-0000-0000-000037990000}"/>
    <cellStyle name="Normal 54 2 3 3 11 4" xfId="23158" xr:uid="{00000000-0005-0000-0000-000038990000}"/>
    <cellStyle name="Normal 54 2 3 3 11 5" xfId="29063" xr:uid="{00000000-0005-0000-0000-000039990000}"/>
    <cellStyle name="Normal 54 2 3 3 12" xfId="12118" xr:uid="{00000000-0005-0000-0000-00003A990000}"/>
    <cellStyle name="Normal 54 2 3 3 12 2" xfId="35687" xr:uid="{00000000-0005-0000-0000-00003B990000}"/>
    <cellStyle name="Normal 54 2 3 3 13" xfId="6230" xr:uid="{00000000-0005-0000-0000-00003C990000}"/>
    <cellStyle name="Normal 54 2 3 3 13 2" xfId="29799" xr:uid="{00000000-0005-0000-0000-00003D990000}"/>
    <cellStyle name="Normal 54 2 3 3 14" xfId="18006" xr:uid="{00000000-0005-0000-0000-00003E990000}"/>
    <cellStyle name="Normal 54 2 3 3 15" xfId="23911" xr:uid="{00000000-0005-0000-0000-00003F990000}"/>
    <cellStyle name="Normal 54 2 3 3 16" xfId="41575" xr:uid="{00000000-0005-0000-0000-000040990000}"/>
    <cellStyle name="Normal 54 2 3 3 2" xfId="488" xr:uid="{00000000-0005-0000-0000-000041990000}"/>
    <cellStyle name="Normal 54 2 3 3 2 10" xfId="12292" xr:uid="{00000000-0005-0000-0000-000042990000}"/>
    <cellStyle name="Normal 54 2 3 3 2 10 2" xfId="35861" xr:uid="{00000000-0005-0000-0000-000043990000}"/>
    <cellStyle name="Normal 54 2 3 3 2 11" xfId="6404" xr:uid="{00000000-0005-0000-0000-000044990000}"/>
    <cellStyle name="Normal 54 2 3 3 2 11 2" xfId="29973" xr:uid="{00000000-0005-0000-0000-000045990000}"/>
    <cellStyle name="Normal 54 2 3 3 2 12" xfId="18180" xr:uid="{00000000-0005-0000-0000-000046990000}"/>
    <cellStyle name="Normal 54 2 3 3 2 13" xfId="24085" xr:uid="{00000000-0005-0000-0000-000047990000}"/>
    <cellStyle name="Normal 54 2 3 3 2 14" xfId="41749" xr:uid="{00000000-0005-0000-0000-000048990000}"/>
    <cellStyle name="Normal 54 2 3 3 2 2" xfId="933" xr:uid="{00000000-0005-0000-0000-000049990000}"/>
    <cellStyle name="Normal 54 2 3 3 2 2 10" xfId="6846" xr:uid="{00000000-0005-0000-0000-00004A990000}"/>
    <cellStyle name="Normal 54 2 3 3 2 2 10 2" xfId="30415" xr:uid="{00000000-0005-0000-0000-00004B990000}"/>
    <cellStyle name="Normal 54 2 3 3 2 2 11" xfId="18622" xr:uid="{00000000-0005-0000-0000-00004C990000}"/>
    <cellStyle name="Normal 54 2 3 3 2 2 12" xfId="24527" xr:uid="{00000000-0005-0000-0000-00004D990000}"/>
    <cellStyle name="Normal 54 2 3 3 2 2 13" xfId="42191" xr:uid="{00000000-0005-0000-0000-00004E990000}"/>
    <cellStyle name="Normal 54 2 3 3 2 2 2" xfId="1693" xr:uid="{00000000-0005-0000-0000-00004F990000}"/>
    <cellStyle name="Normal 54 2 3 3 2 2 2 2" xfId="13470" xr:uid="{00000000-0005-0000-0000-000050990000}"/>
    <cellStyle name="Normal 54 2 3 3 2 2 2 2 2" xfId="37039" xr:uid="{00000000-0005-0000-0000-000051990000}"/>
    <cellStyle name="Normal 54 2 3 3 2 2 2 3" xfId="7582" xr:uid="{00000000-0005-0000-0000-000052990000}"/>
    <cellStyle name="Normal 54 2 3 3 2 2 2 3 2" xfId="31151" xr:uid="{00000000-0005-0000-0000-000053990000}"/>
    <cellStyle name="Normal 54 2 3 3 2 2 2 4" xfId="19358" xr:uid="{00000000-0005-0000-0000-000054990000}"/>
    <cellStyle name="Normal 54 2 3 3 2 2 2 5" xfId="25263" xr:uid="{00000000-0005-0000-0000-000055990000}"/>
    <cellStyle name="Normal 54 2 3 3 2 2 3" xfId="2430" xr:uid="{00000000-0005-0000-0000-000056990000}"/>
    <cellStyle name="Normal 54 2 3 3 2 2 3 2" xfId="14206" xr:uid="{00000000-0005-0000-0000-000057990000}"/>
    <cellStyle name="Normal 54 2 3 3 2 2 3 2 2" xfId="37775" xr:uid="{00000000-0005-0000-0000-000058990000}"/>
    <cellStyle name="Normal 54 2 3 3 2 2 3 3" xfId="8318" xr:uid="{00000000-0005-0000-0000-000059990000}"/>
    <cellStyle name="Normal 54 2 3 3 2 2 3 3 2" xfId="31887" xr:uid="{00000000-0005-0000-0000-00005A990000}"/>
    <cellStyle name="Normal 54 2 3 3 2 2 3 4" xfId="20094" xr:uid="{00000000-0005-0000-0000-00005B990000}"/>
    <cellStyle name="Normal 54 2 3 3 2 2 3 5" xfId="25999" xr:uid="{00000000-0005-0000-0000-00005C990000}"/>
    <cellStyle name="Normal 54 2 3 3 2 2 4" xfId="3166" xr:uid="{00000000-0005-0000-0000-00005D990000}"/>
    <cellStyle name="Normal 54 2 3 3 2 2 4 2" xfId="14942" xr:uid="{00000000-0005-0000-0000-00005E990000}"/>
    <cellStyle name="Normal 54 2 3 3 2 2 4 2 2" xfId="38511" xr:uid="{00000000-0005-0000-0000-00005F990000}"/>
    <cellStyle name="Normal 54 2 3 3 2 2 4 3" xfId="9054" xr:uid="{00000000-0005-0000-0000-000060990000}"/>
    <cellStyle name="Normal 54 2 3 3 2 2 4 3 2" xfId="32623" xr:uid="{00000000-0005-0000-0000-000061990000}"/>
    <cellStyle name="Normal 54 2 3 3 2 2 4 4" xfId="20830" xr:uid="{00000000-0005-0000-0000-000062990000}"/>
    <cellStyle name="Normal 54 2 3 3 2 2 4 5" xfId="26735" xr:uid="{00000000-0005-0000-0000-000063990000}"/>
    <cellStyle name="Normal 54 2 3 3 2 2 5" xfId="3902" xr:uid="{00000000-0005-0000-0000-000064990000}"/>
    <cellStyle name="Normal 54 2 3 3 2 2 5 2" xfId="15678" xr:uid="{00000000-0005-0000-0000-000065990000}"/>
    <cellStyle name="Normal 54 2 3 3 2 2 5 2 2" xfId="39247" xr:uid="{00000000-0005-0000-0000-000066990000}"/>
    <cellStyle name="Normal 54 2 3 3 2 2 5 3" xfId="9790" xr:uid="{00000000-0005-0000-0000-000067990000}"/>
    <cellStyle name="Normal 54 2 3 3 2 2 5 3 2" xfId="33359" xr:uid="{00000000-0005-0000-0000-000068990000}"/>
    <cellStyle name="Normal 54 2 3 3 2 2 5 4" xfId="21566" xr:uid="{00000000-0005-0000-0000-000069990000}"/>
    <cellStyle name="Normal 54 2 3 3 2 2 5 5" xfId="27471" xr:uid="{00000000-0005-0000-0000-00006A990000}"/>
    <cellStyle name="Normal 54 2 3 3 2 2 6" xfId="4638" xr:uid="{00000000-0005-0000-0000-00006B990000}"/>
    <cellStyle name="Normal 54 2 3 3 2 2 6 2" xfId="16414" xr:uid="{00000000-0005-0000-0000-00006C990000}"/>
    <cellStyle name="Normal 54 2 3 3 2 2 6 2 2" xfId="39983" xr:uid="{00000000-0005-0000-0000-00006D990000}"/>
    <cellStyle name="Normal 54 2 3 3 2 2 6 3" xfId="10526" xr:uid="{00000000-0005-0000-0000-00006E990000}"/>
    <cellStyle name="Normal 54 2 3 3 2 2 6 3 2" xfId="34095" xr:uid="{00000000-0005-0000-0000-00006F990000}"/>
    <cellStyle name="Normal 54 2 3 3 2 2 6 4" xfId="22302" xr:uid="{00000000-0005-0000-0000-000070990000}"/>
    <cellStyle name="Normal 54 2 3 3 2 2 6 5" xfId="28207" xr:uid="{00000000-0005-0000-0000-000071990000}"/>
    <cellStyle name="Normal 54 2 3 3 2 2 7" xfId="5374" xr:uid="{00000000-0005-0000-0000-000072990000}"/>
    <cellStyle name="Normal 54 2 3 3 2 2 7 2" xfId="17150" xr:uid="{00000000-0005-0000-0000-000073990000}"/>
    <cellStyle name="Normal 54 2 3 3 2 2 7 2 2" xfId="40719" xr:uid="{00000000-0005-0000-0000-000074990000}"/>
    <cellStyle name="Normal 54 2 3 3 2 2 7 3" xfId="11262" xr:uid="{00000000-0005-0000-0000-000075990000}"/>
    <cellStyle name="Normal 54 2 3 3 2 2 7 3 2" xfId="34831" xr:uid="{00000000-0005-0000-0000-000076990000}"/>
    <cellStyle name="Normal 54 2 3 3 2 2 7 4" xfId="23038" xr:uid="{00000000-0005-0000-0000-000077990000}"/>
    <cellStyle name="Normal 54 2 3 3 2 2 7 5" xfId="28943" xr:uid="{00000000-0005-0000-0000-000078990000}"/>
    <cellStyle name="Normal 54 2 3 3 2 2 8" xfId="6110" xr:uid="{00000000-0005-0000-0000-000079990000}"/>
    <cellStyle name="Normal 54 2 3 3 2 2 8 2" xfId="17886" xr:uid="{00000000-0005-0000-0000-00007A990000}"/>
    <cellStyle name="Normal 54 2 3 3 2 2 8 2 2" xfId="41455" xr:uid="{00000000-0005-0000-0000-00007B990000}"/>
    <cellStyle name="Normal 54 2 3 3 2 2 8 3" xfId="11998" xr:uid="{00000000-0005-0000-0000-00007C990000}"/>
    <cellStyle name="Normal 54 2 3 3 2 2 8 3 2" xfId="35567" xr:uid="{00000000-0005-0000-0000-00007D990000}"/>
    <cellStyle name="Normal 54 2 3 3 2 2 8 4" xfId="23774" xr:uid="{00000000-0005-0000-0000-00007E990000}"/>
    <cellStyle name="Normal 54 2 3 3 2 2 8 5" xfId="29679" xr:uid="{00000000-0005-0000-0000-00007F990000}"/>
    <cellStyle name="Normal 54 2 3 3 2 2 9" xfId="12734" xr:uid="{00000000-0005-0000-0000-000080990000}"/>
    <cellStyle name="Normal 54 2 3 3 2 2 9 2" xfId="36303" xr:uid="{00000000-0005-0000-0000-000081990000}"/>
    <cellStyle name="Normal 54 2 3 3 2 3" xfId="1250" xr:uid="{00000000-0005-0000-0000-000082990000}"/>
    <cellStyle name="Normal 54 2 3 3 2 3 2" xfId="13028" xr:uid="{00000000-0005-0000-0000-000083990000}"/>
    <cellStyle name="Normal 54 2 3 3 2 3 2 2" xfId="36597" xr:uid="{00000000-0005-0000-0000-000084990000}"/>
    <cellStyle name="Normal 54 2 3 3 2 3 3" xfId="7140" xr:uid="{00000000-0005-0000-0000-000085990000}"/>
    <cellStyle name="Normal 54 2 3 3 2 3 3 2" xfId="30709" xr:uid="{00000000-0005-0000-0000-000086990000}"/>
    <cellStyle name="Normal 54 2 3 3 2 3 4" xfId="18916" xr:uid="{00000000-0005-0000-0000-000087990000}"/>
    <cellStyle name="Normal 54 2 3 3 2 3 5" xfId="24821" xr:uid="{00000000-0005-0000-0000-000088990000}"/>
    <cellStyle name="Normal 54 2 3 3 2 4" xfId="1988" xr:uid="{00000000-0005-0000-0000-000089990000}"/>
    <cellStyle name="Normal 54 2 3 3 2 4 2" xfId="13764" xr:uid="{00000000-0005-0000-0000-00008A990000}"/>
    <cellStyle name="Normal 54 2 3 3 2 4 2 2" xfId="37333" xr:uid="{00000000-0005-0000-0000-00008B990000}"/>
    <cellStyle name="Normal 54 2 3 3 2 4 3" xfId="7876" xr:uid="{00000000-0005-0000-0000-00008C990000}"/>
    <cellStyle name="Normal 54 2 3 3 2 4 3 2" xfId="31445" xr:uid="{00000000-0005-0000-0000-00008D990000}"/>
    <cellStyle name="Normal 54 2 3 3 2 4 4" xfId="19652" xr:uid="{00000000-0005-0000-0000-00008E990000}"/>
    <cellStyle name="Normal 54 2 3 3 2 4 5" xfId="25557" xr:uid="{00000000-0005-0000-0000-00008F990000}"/>
    <cellStyle name="Normal 54 2 3 3 2 5" xfId="2724" xr:uid="{00000000-0005-0000-0000-000090990000}"/>
    <cellStyle name="Normal 54 2 3 3 2 5 2" xfId="14500" xr:uid="{00000000-0005-0000-0000-000091990000}"/>
    <cellStyle name="Normal 54 2 3 3 2 5 2 2" xfId="38069" xr:uid="{00000000-0005-0000-0000-000092990000}"/>
    <cellStyle name="Normal 54 2 3 3 2 5 3" xfId="8612" xr:uid="{00000000-0005-0000-0000-000093990000}"/>
    <cellStyle name="Normal 54 2 3 3 2 5 3 2" xfId="32181" xr:uid="{00000000-0005-0000-0000-000094990000}"/>
    <cellStyle name="Normal 54 2 3 3 2 5 4" xfId="20388" xr:uid="{00000000-0005-0000-0000-000095990000}"/>
    <cellStyle name="Normal 54 2 3 3 2 5 5" xfId="26293" xr:uid="{00000000-0005-0000-0000-000096990000}"/>
    <cellStyle name="Normal 54 2 3 3 2 6" xfId="3460" xr:uid="{00000000-0005-0000-0000-000097990000}"/>
    <cellStyle name="Normal 54 2 3 3 2 6 2" xfId="15236" xr:uid="{00000000-0005-0000-0000-000098990000}"/>
    <cellStyle name="Normal 54 2 3 3 2 6 2 2" xfId="38805" xr:uid="{00000000-0005-0000-0000-000099990000}"/>
    <cellStyle name="Normal 54 2 3 3 2 6 3" xfId="9348" xr:uid="{00000000-0005-0000-0000-00009A990000}"/>
    <cellStyle name="Normal 54 2 3 3 2 6 3 2" xfId="32917" xr:uid="{00000000-0005-0000-0000-00009B990000}"/>
    <cellStyle name="Normal 54 2 3 3 2 6 4" xfId="21124" xr:uid="{00000000-0005-0000-0000-00009C990000}"/>
    <cellStyle name="Normal 54 2 3 3 2 6 5" xfId="27029" xr:uid="{00000000-0005-0000-0000-00009D990000}"/>
    <cellStyle name="Normal 54 2 3 3 2 7" xfId="4196" xr:uid="{00000000-0005-0000-0000-00009E990000}"/>
    <cellStyle name="Normal 54 2 3 3 2 7 2" xfId="15972" xr:uid="{00000000-0005-0000-0000-00009F990000}"/>
    <cellStyle name="Normal 54 2 3 3 2 7 2 2" xfId="39541" xr:uid="{00000000-0005-0000-0000-0000A0990000}"/>
    <cellStyle name="Normal 54 2 3 3 2 7 3" xfId="10084" xr:uid="{00000000-0005-0000-0000-0000A1990000}"/>
    <cellStyle name="Normal 54 2 3 3 2 7 3 2" xfId="33653" xr:uid="{00000000-0005-0000-0000-0000A2990000}"/>
    <cellStyle name="Normal 54 2 3 3 2 7 4" xfId="21860" xr:uid="{00000000-0005-0000-0000-0000A3990000}"/>
    <cellStyle name="Normal 54 2 3 3 2 7 5" xfId="27765" xr:uid="{00000000-0005-0000-0000-0000A4990000}"/>
    <cellStyle name="Normal 54 2 3 3 2 8" xfId="4932" xr:uid="{00000000-0005-0000-0000-0000A5990000}"/>
    <cellStyle name="Normal 54 2 3 3 2 8 2" xfId="16708" xr:uid="{00000000-0005-0000-0000-0000A6990000}"/>
    <cellStyle name="Normal 54 2 3 3 2 8 2 2" xfId="40277" xr:uid="{00000000-0005-0000-0000-0000A7990000}"/>
    <cellStyle name="Normal 54 2 3 3 2 8 3" xfId="10820" xr:uid="{00000000-0005-0000-0000-0000A8990000}"/>
    <cellStyle name="Normal 54 2 3 3 2 8 3 2" xfId="34389" xr:uid="{00000000-0005-0000-0000-0000A9990000}"/>
    <cellStyle name="Normal 54 2 3 3 2 8 4" xfId="22596" xr:uid="{00000000-0005-0000-0000-0000AA990000}"/>
    <cellStyle name="Normal 54 2 3 3 2 8 5" xfId="28501" xr:uid="{00000000-0005-0000-0000-0000AB990000}"/>
    <cellStyle name="Normal 54 2 3 3 2 9" xfId="5668" xr:uid="{00000000-0005-0000-0000-0000AC990000}"/>
    <cellStyle name="Normal 54 2 3 3 2 9 2" xfId="17444" xr:uid="{00000000-0005-0000-0000-0000AD990000}"/>
    <cellStyle name="Normal 54 2 3 3 2 9 2 2" xfId="41013" xr:uid="{00000000-0005-0000-0000-0000AE990000}"/>
    <cellStyle name="Normal 54 2 3 3 2 9 3" xfId="11556" xr:uid="{00000000-0005-0000-0000-0000AF990000}"/>
    <cellStyle name="Normal 54 2 3 3 2 9 3 2" xfId="35125" xr:uid="{00000000-0005-0000-0000-0000B0990000}"/>
    <cellStyle name="Normal 54 2 3 3 2 9 4" xfId="23332" xr:uid="{00000000-0005-0000-0000-0000B1990000}"/>
    <cellStyle name="Normal 54 2 3 3 2 9 5" xfId="29237" xr:uid="{00000000-0005-0000-0000-0000B2990000}"/>
    <cellStyle name="Normal 54 2 3 3 3" xfId="758" xr:uid="{00000000-0005-0000-0000-0000B3990000}"/>
    <cellStyle name="Normal 54 2 3 3 3 10" xfId="6672" xr:uid="{00000000-0005-0000-0000-0000B4990000}"/>
    <cellStyle name="Normal 54 2 3 3 3 10 2" xfId="30241" xr:uid="{00000000-0005-0000-0000-0000B5990000}"/>
    <cellStyle name="Normal 54 2 3 3 3 11" xfId="18448" xr:uid="{00000000-0005-0000-0000-0000B6990000}"/>
    <cellStyle name="Normal 54 2 3 3 3 12" xfId="24353" xr:uid="{00000000-0005-0000-0000-0000B7990000}"/>
    <cellStyle name="Normal 54 2 3 3 3 13" xfId="42017" xr:uid="{00000000-0005-0000-0000-0000B8990000}"/>
    <cellStyle name="Normal 54 2 3 3 3 2" xfId="1519" xr:uid="{00000000-0005-0000-0000-0000B9990000}"/>
    <cellStyle name="Normal 54 2 3 3 3 2 2" xfId="13296" xr:uid="{00000000-0005-0000-0000-0000BA990000}"/>
    <cellStyle name="Normal 54 2 3 3 3 2 2 2" xfId="36865" xr:uid="{00000000-0005-0000-0000-0000BB990000}"/>
    <cellStyle name="Normal 54 2 3 3 3 2 3" xfId="7408" xr:uid="{00000000-0005-0000-0000-0000BC990000}"/>
    <cellStyle name="Normal 54 2 3 3 3 2 3 2" xfId="30977" xr:uid="{00000000-0005-0000-0000-0000BD990000}"/>
    <cellStyle name="Normal 54 2 3 3 3 2 4" xfId="19184" xr:uid="{00000000-0005-0000-0000-0000BE990000}"/>
    <cellStyle name="Normal 54 2 3 3 3 2 5" xfId="25089" xr:uid="{00000000-0005-0000-0000-0000BF990000}"/>
    <cellStyle name="Normal 54 2 3 3 3 3" xfId="2256" xr:uid="{00000000-0005-0000-0000-0000C0990000}"/>
    <cellStyle name="Normal 54 2 3 3 3 3 2" xfId="14032" xr:uid="{00000000-0005-0000-0000-0000C1990000}"/>
    <cellStyle name="Normal 54 2 3 3 3 3 2 2" xfId="37601" xr:uid="{00000000-0005-0000-0000-0000C2990000}"/>
    <cellStyle name="Normal 54 2 3 3 3 3 3" xfId="8144" xr:uid="{00000000-0005-0000-0000-0000C3990000}"/>
    <cellStyle name="Normal 54 2 3 3 3 3 3 2" xfId="31713" xr:uid="{00000000-0005-0000-0000-0000C4990000}"/>
    <cellStyle name="Normal 54 2 3 3 3 3 4" xfId="19920" xr:uid="{00000000-0005-0000-0000-0000C5990000}"/>
    <cellStyle name="Normal 54 2 3 3 3 3 5" xfId="25825" xr:uid="{00000000-0005-0000-0000-0000C6990000}"/>
    <cellStyle name="Normal 54 2 3 3 3 4" xfId="2992" xr:uid="{00000000-0005-0000-0000-0000C7990000}"/>
    <cellStyle name="Normal 54 2 3 3 3 4 2" xfId="14768" xr:uid="{00000000-0005-0000-0000-0000C8990000}"/>
    <cellStyle name="Normal 54 2 3 3 3 4 2 2" xfId="38337" xr:uid="{00000000-0005-0000-0000-0000C9990000}"/>
    <cellStyle name="Normal 54 2 3 3 3 4 3" xfId="8880" xr:uid="{00000000-0005-0000-0000-0000CA990000}"/>
    <cellStyle name="Normal 54 2 3 3 3 4 3 2" xfId="32449" xr:uid="{00000000-0005-0000-0000-0000CB990000}"/>
    <cellStyle name="Normal 54 2 3 3 3 4 4" xfId="20656" xr:uid="{00000000-0005-0000-0000-0000CC990000}"/>
    <cellStyle name="Normal 54 2 3 3 3 4 5" xfId="26561" xr:uid="{00000000-0005-0000-0000-0000CD990000}"/>
    <cellStyle name="Normal 54 2 3 3 3 5" xfId="3728" xr:uid="{00000000-0005-0000-0000-0000CE990000}"/>
    <cellStyle name="Normal 54 2 3 3 3 5 2" xfId="15504" xr:uid="{00000000-0005-0000-0000-0000CF990000}"/>
    <cellStyle name="Normal 54 2 3 3 3 5 2 2" xfId="39073" xr:uid="{00000000-0005-0000-0000-0000D0990000}"/>
    <cellStyle name="Normal 54 2 3 3 3 5 3" xfId="9616" xr:uid="{00000000-0005-0000-0000-0000D1990000}"/>
    <cellStyle name="Normal 54 2 3 3 3 5 3 2" xfId="33185" xr:uid="{00000000-0005-0000-0000-0000D2990000}"/>
    <cellStyle name="Normal 54 2 3 3 3 5 4" xfId="21392" xr:uid="{00000000-0005-0000-0000-0000D3990000}"/>
    <cellStyle name="Normal 54 2 3 3 3 5 5" xfId="27297" xr:uid="{00000000-0005-0000-0000-0000D4990000}"/>
    <cellStyle name="Normal 54 2 3 3 3 6" xfId="4464" xr:uid="{00000000-0005-0000-0000-0000D5990000}"/>
    <cellStyle name="Normal 54 2 3 3 3 6 2" xfId="16240" xr:uid="{00000000-0005-0000-0000-0000D6990000}"/>
    <cellStyle name="Normal 54 2 3 3 3 6 2 2" xfId="39809" xr:uid="{00000000-0005-0000-0000-0000D7990000}"/>
    <cellStyle name="Normal 54 2 3 3 3 6 3" xfId="10352" xr:uid="{00000000-0005-0000-0000-0000D8990000}"/>
    <cellStyle name="Normal 54 2 3 3 3 6 3 2" xfId="33921" xr:uid="{00000000-0005-0000-0000-0000D9990000}"/>
    <cellStyle name="Normal 54 2 3 3 3 6 4" xfId="22128" xr:uid="{00000000-0005-0000-0000-0000DA990000}"/>
    <cellStyle name="Normal 54 2 3 3 3 6 5" xfId="28033" xr:uid="{00000000-0005-0000-0000-0000DB990000}"/>
    <cellStyle name="Normal 54 2 3 3 3 7" xfId="5200" xr:uid="{00000000-0005-0000-0000-0000DC990000}"/>
    <cellStyle name="Normal 54 2 3 3 3 7 2" xfId="16976" xr:uid="{00000000-0005-0000-0000-0000DD990000}"/>
    <cellStyle name="Normal 54 2 3 3 3 7 2 2" xfId="40545" xr:uid="{00000000-0005-0000-0000-0000DE990000}"/>
    <cellStyle name="Normal 54 2 3 3 3 7 3" xfId="11088" xr:uid="{00000000-0005-0000-0000-0000DF990000}"/>
    <cellStyle name="Normal 54 2 3 3 3 7 3 2" xfId="34657" xr:uid="{00000000-0005-0000-0000-0000E0990000}"/>
    <cellStyle name="Normal 54 2 3 3 3 7 4" xfId="22864" xr:uid="{00000000-0005-0000-0000-0000E1990000}"/>
    <cellStyle name="Normal 54 2 3 3 3 7 5" xfId="28769" xr:uid="{00000000-0005-0000-0000-0000E2990000}"/>
    <cellStyle name="Normal 54 2 3 3 3 8" xfId="5936" xr:uid="{00000000-0005-0000-0000-0000E3990000}"/>
    <cellStyle name="Normal 54 2 3 3 3 8 2" xfId="17712" xr:uid="{00000000-0005-0000-0000-0000E4990000}"/>
    <cellStyle name="Normal 54 2 3 3 3 8 2 2" xfId="41281" xr:uid="{00000000-0005-0000-0000-0000E5990000}"/>
    <cellStyle name="Normal 54 2 3 3 3 8 3" xfId="11824" xr:uid="{00000000-0005-0000-0000-0000E6990000}"/>
    <cellStyle name="Normal 54 2 3 3 3 8 3 2" xfId="35393" xr:uid="{00000000-0005-0000-0000-0000E7990000}"/>
    <cellStyle name="Normal 54 2 3 3 3 8 4" xfId="23600" xr:uid="{00000000-0005-0000-0000-0000E8990000}"/>
    <cellStyle name="Normal 54 2 3 3 3 8 5" xfId="29505" xr:uid="{00000000-0005-0000-0000-0000E9990000}"/>
    <cellStyle name="Normal 54 2 3 3 3 9" xfId="12560" xr:uid="{00000000-0005-0000-0000-0000EA990000}"/>
    <cellStyle name="Normal 54 2 3 3 3 9 2" xfId="36129" xr:uid="{00000000-0005-0000-0000-0000EB990000}"/>
    <cellStyle name="Normal 54 2 3 3 4" xfId="639" xr:uid="{00000000-0005-0000-0000-0000EC990000}"/>
    <cellStyle name="Normal 54 2 3 3 4 10" xfId="6553" xr:uid="{00000000-0005-0000-0000-0000ED990000}"/>
    <cellStyle name="Normal 54 2 3 3 4 10 2" xfId="30122" xr:uid="{00000000-0005-0000-0000-0000EE990000}"/>
    <cellStyle name="Normal 54 2 3 3 4 11" xfId="18329" xr:uid="{00000000-0005-0000-0000-0000EF990000}"/>
    <cellStyle name="Normal 54 2 3 3 4 12" xfId="24234" xr:uid="{00000000-0005-0000-0000-0000F0990000}"/>
    <cellStyle name="Normal 54 2 3 3 4 13" xfId="41898" xr:uid="{00000000-0005-0000-0000-0000F1990000}"/>
    <cellStyle name="Normal 54 2 3 3 4 2" xfId="1400" xr:uid="{00000000-0005-0000-0000-0000F2990000}"/>
    <cellStyle name="Normal 54 2 3 3 4 2 2" xfId="13177" xr:uid="{00000000-0005-0000-0000-0000F3990000}"/>
    <cellStyle name="Normal 54 2 3 3 4 2 2 2" xfId="36746" xr:uid="{00000000-0005-0000-0000-0000F4990000}"/>
    <cellStyle name="Normal 54 2 3 3 4 2 3" xfId="7289" xr:uid="{00000000-0005-0000-0000-0000F5990000}"/>
    <cellStyle name="Normal 54 2 3 3 4 2 3 2" xfId="30858" xr:uid="{00000000-0005-0000-0000-0000F6990000}"/>
    <cellStyle name="Normal 54 2 3 3 4 2 4" xfId="19065" xr:uid="{00000000-0005-0000-0000-0000F7990000}"/>
    <cellStyle name="Normal 54 2 3 3 4 2 5" xfId="24970" xr:uid="{00000000-0005-0000-0000-0000F8990000}"/>
    <cellStyle name="Normal 54 2 3 3 4 3" xfId="2137" xr:uid="{00000000-0005-0000-0000-0000F9990000}"/>
    <cellStyle name="Normal 54 2 3 3 4 3 2" xfId="13913" xr:uid="{00000000-0005-0000-0000-0000FA990000}"/>
    <cellStyle name="Normal 54 2 3 3 4 3 2 2" xfId="37482" xr:uid="{00000000-0005-0000-0000-0000FB990000}"/>
    <cellStyle name="Normal 54 2 3 3 4 3 3" xfId="8025" xr:uid="{00000000-0005-0000-0000-0000FC990000}"/>
    <cellStyle name="Normal 54 2 3 3 4 3 3 2" xfId="31594" xr:uid="{00000000-0005-0000-0000-0000FD990000}"/>
    <cellStyle name="Normal 54 2 3 3 4 3 4" xfId="19801" xr:uid="{00000000-0005-0000-0000-0000FE990000}"/>
    <cellStyle name="Normal 54 2 3 3 4 3 5" xfId="25706" xr:uid="{00000000-0005-0000-0000-0000FF990000}"/>
    <cellStyle name="Normal 54 2 3 3 4 4" xfId="2873" xr:uid="{00000000-0005-0000-0000-0000009A0000}"/>
    <cellStyle name="Normal 54 2 3 3 4 4 2" xfId="14649" xr:uid="{00000000-0005-0000-0000-0000019A0000}"/>
    <cellStyle name="Normal 54 2 3 3 4 4 2 2" xfId="38218" xr:uid="{00000000-0005-0000-0000-0000029A0000}"/>
    <cellStyle name="Normal 54 2 3 3 4 4 3" xfId="8761" xr:uid="{00000000-0005-0000-0000-0000039A0000}"/>
    <cellStyle name="Normal 54 2 3 3 4 4 3 2" xfId="32330" xr:uid="{00000000-0005-0000-0000-0000049A0000}"/>
    <cellStyle name="Normal 54 2 3 3 4 4 4" xfId="20537" xr:uid="{00000000-0005-0000-0000-0000059A0000}"/>
    <cellStyle name="Normal 54 2 3 3 4 4 5" xfId="26442" xr:uid="{00000000-0005-0000-0000-0000069A0000}"/>
    <cellStyle name="Normal 54 2 3 3 4 5" xfId="3609" xr:uid="{00000000-0005-0000-0000-0000079A0000}"/>
    <cellStyle name="Normal 54 2 3 3 4 5 2" xfId="15385" xr:uid="{00000000-0005-0000-0000-0000089A0000}"/>
    <cellStyle name="Normal 54 2 3 3 4 5 2 2" xfId="38954" xr:uid="{00000000-0005-0000-0000-0000099A0000}"/>
    <cellStyle name="Normal 54 2 3 3 4 5 3" xfId="9497" xr:uid="{00000000-0005-0000-0000-00000A9A0000}"/>
    <cellStyle name="Normal 54 2 3 3 4 5 3 2" xfId="33066" xr:uid="{00000000-0005-0000-0000-00000B9A0000}"/>
    <cellStyle name="Normal 54 2 3 3 4 5 4" xfId="21273" xr:uid="{00000000-0005-0000-0000-00000C9A0000}"/>
    <cellStyle name="Normal 54 2 3 3 4 5 5" xfId="27178" xr:uid="{00000000-0005-0000-0000-00000D9A0000}"/>
    <cellStyle name="Normal 54 2 3 3 4 6" xfId="4345" xr:uid="{00000000-0005-0000-0000-00000E9A0000}"/>
    <cellStyle name="Normal 54 2 3 3 4 6 2" xfId="16121" xr:uid="{00000000-0005-0000-0000-00000F9A0000}"/>
    <cellStyle name="Normal 54 2 3 3 4 6 2 2" xfId="39690" xr:uid="{00000000-0005-0000-0000-0000109A0000}"/>
    <cellStyle name="Normal 54 2 3 3 4 6 3" xfId="10233" xr:uid="{00000000-0005-0000-0000-0000119A0000}"/>
    <cellStyle name="Normal 54 2 3 3 4 6 3 2" xfId="33802" xr:uid="{00000000-0005-0000-0000-0000129A0000}"/>
    <cellStyle name="Normal 54 2 3 3 4 6 4" xfId="22009" xr:uid="{00000000-0005-0000-0000-0000139A0000}"/>
    <cellStyle name="Normal 54 2 3 3 4 6 5" xfId="27914" xr:uid="{00000000-0005-0000-0000-0000149A0000}"/>
    <cellStyle name="Normal 54 2 3 3 4 7" xfId="5081" xr:uid="{00000000-0005-0000-0000-0000159A0000}"/>
    <cellStyle name="Normal 54 2 3 3 4 7 2" xfId="16857" xr:uid="{00000000-0005-0000-0000-0000169A0000}"/>
    <cellStyle name="Normal 54 2 3 3 4 7 2 2" xfId="40426" xr:uid="{00000000-0005-0000-0000-0000179A0000}"/>
    <cellStyle name="Normal 54 2 3 3 4 7 3" xfId="10969" xr:uid="{00000000-0005-0000-0000-0000189A0000}"/>
    <cellStyle name="Normal 54 2 3 3 4 7 3 2" xfId="34538" xr:uid="{00000000-0005-0000-0000-0000199A0000}"/>
    <cellStyle name="Normal 54 2 3 3 4 7 4" xfId="22745" xr:uid="{00000000-0005-0000-0000-00001A9A0000}"/>
    <cellStyle name="Normal 54 2 3 3 4 7 5" xfId="28650" xr:uid="{00000000-0005-0000-0000-00001B9A0000}"/>
    <cellStyle name="Normal 54 2 3 3 4 8" xfId="5817" xr:uid="{00000000-0005-0000-0000-00001C9A0000}"/>
    <cellStyle name="Normal 54 2 3 3 4 8 2" xfId="17593" xr:uid="{00000000-0005-0000-0000-00001D9A0000}"/>
    <cellStyle name="Normal 54 2 3 3 4 8 2 2" xfId="41162" xr:uid="{00000000-0005-0000-0000-00001E9A0000}"/>
    <cellStyle name="Normal 54 2 3 3 4 8 3" xfId="11705" xr:uid="{00000000-0005-0000-0000-00001F9A0000}"/>
    <cellStyle name="Normal 54 2 3 3 4 8 3 2" xfId="35274" xr:uid="{00000000-0005-0000-0000-0000209A0000}"/>
    <cellStyle name="Normal 54 2 3 3 4 8 4" xfId="23481" xr:uid="{00000000-0005-0000-0000-0000219A0000}"/>
    <cellStyle name="Normal 54 2 3 3 4 8 5" xfId="29386" xr:uid="{00000000-0005-0000-0000-0000229A0000}"/>
    <cellStyle name="Normal 54 2 3 3 4 9" xfId="12441" xr:uid="{00000000-0005-0000-0000-0000239A0000}"/>
    <cellStyle name="Normal 54 2 3 3 4 9 2" xfId="36010" xr:uid="{00000000-0005-0000-0000-0000249A0000}"/>
    <cellStyle name="Normal 54 2 3 3 5" xfId="1075" xr:uid="{00000000-0005-0000-0000-0000259A0000}"/>
    <cellStyle name="Normal 54 2 3 3 5 2" xfId="12854" xr:uid="{00000000-0005-0000-0000-0000269A0000}"/>
    <cellStyle name="Normal 54 2 3 3 5 2 2" xfId="36423" xr:uid="{00000000-0005-0000-0000-0000279A0000}"/>
    <cellStyle name="Normal 54 2 3 3 5 3" xfId="6966" xr:uid="{00000000-0005-0000-0000-0000289A0000}"/>
    <cellStyle name="Normal 54 2 3 3 5 3 2" xfId="30535" xr:uid="{00000000-0005-0000-0000-0000299A0000}"/>
    <cellStyle name="Normal 54 2 3 3 5 4" xfId="18742" xr:uid="{00000000-0005-0000-0000-00002A9A0000}"/>
    <cellStyle name="Normal 54 2 3 3 5 5" xfId="24647" xr:uid="{00000000-0005-0000-0000-00002B9A0000}"/>
    <cellStyle name="Normal 54 2 3 3 6" xfId="1814" xr:uid="{00000000-0005-0000-0000-00002C9A0000}"/>
    <cellStyle name="Normal 54 2 3 3 6 2" xfId="13590" xr:uid="{00000000-0005-0000-0000-00002D9A0000}"/>
    <cellStyle name="Normal 54 2 3 3 6 2 2" xfId="37159" xr:uid="{00000000-0005-0000-0000-00002E9A0000}"/>
    <cellStyle name="Normal 54 2 3 3 6 3" xfId="7702" xr:uid="{00000000-0005-0000-0000-00002F9A0000}"/>
    <cellStyle name="Normal 54 2 3 3 6 3 2" xfId="31271" xr:uid="{00000000-0005-0000-0000-0000309A0000}"/>
    <cellStyle name="Normal 54 2 3 3 6 4" xfId="19478" xr:uid="{00000000-0005-0000-0000-0000319A0000}"/>
    <cellStyle name="Normal 54 2 3 3 6 5" xfId="25383" xr:uid="{00000000-0005-0000-0000-0000329A0000}"/>
    <cellStyle name="Normal 54 2 3 3 7" xfId="2550" xr:uid="{00000000-0005-0000-0000-0000339A0000}"/>
    <cellStyle name="Normal 54 2 3 3 7 2" xfId="14326" xr:uid="{00000000-0005-0000-0000-0000349A0000}"/>
    <cellStyle name="Normal 54 2 3 3 7 2 2" xfId="37895" xr:uid="{00000000-0005-0000-0000-0000359A0000}"/>
    <cellStyle name="Normal 54 2 3 3 7 3" xfId="8438" xr:uid="{00000000-0005-0000-0000-0000369A0000}"/>
    <cellStyle name="Normal 54 2 3 3 7 3 2" xfId="32007" xr:uid="{00000000-0005-0000-0000-0000379A0000}"/>
    <cellStyle name="Normal 54 2 3 3 7 4" xfId="20214" xr:uid="{00000000-0005-0000-0000-0000389A0000}"/>
    <cellStyle name="Normal 54 2 3 3 7 5" xfId="26119" xr:uid="{00000000-0005-0000-0000-0000399A0000}"/>
    <cellStyle name="Normal 54 2 3 3 8" xfId="3286" xr:uid="{00000000-0005-0000-0000-00003A9A0000}"/>
    <cellStyle name="Normal 54 2 3 3 8 2" xfId="15062" xr:uid="{00000000-0005-0000-0000-00003B9A0000}"/>
    <cellStyle name="Normal 54 2 3 3 8 2 2" xfId="38631" xr:uid="{00000000-0005-0000-0000-00003C9A0000}"/>
    <cellStyle name="Normal 54 2 3 3 8 3" xfId="9174" xr:uid="{00000000-0005-0000-0000-00003D9A0000}"/>
    <cellStyle name="Normal 54 2 3 3 8 3 2" xfId="32743" xr:uid="{00000000-0005-0000-0000-00003E9A0000}"/>
    <cellStyle name="Normal 54 2 3 3 8 4" xfId="20950" xr:uid="{00000000-0005-0000-0000-00003F9A0000}"/>
    <cellStyle name="Normal 54 2 3 3 8 5" xfId="26855" xr:uid="{00000000-0005-0000-0000-0000409A0000}"/>
    <cellStyle name="Normal 54 2 3 3 9" xfId="4022" xr:uid="{00000000-0005-0000-0000-0000419A0000}"/>
    <cellStyle name="Normal 54 2 3 3 9 2" xfId="15798" xr:uid="{00000000-0005-0000-0000-0000429A0000}"/>
    <cellStyle name="Normal 54 2 3 3 9 2 2" xfId="39367" xr:uid="{00000000-0005-0000-0000-0000439A0000}"/>
    <cellStyle name="Normal 54 2 3 3 9 3" xfId="9910" xr:uid="{00000000-0005-0000-0000-0000449A0000}"/>
    <cellStyle name="Normal 54 2 3 3 9 3 2" xfId="33479" xr:uid="{00000000-0005-0000-0000-0000459A0000}"/>
    <cellStyle name="Normal 54 2 3 3 9 4" xfId="21686" xr:uid="{00000000-0005-0000-0000-0000469A0000}"/>
    <cellStyle name="Normal 54 2 3 3 9 5" xfId="27591" xr:uid="{00000000-0005-0000-0000-0000479A0000}"/>
    <cellStyle name="Normal 54 2 3 4" xfId="254" xr:uid="{00000000-0005-0000-0000-0000489A0000}"/>
    <cellStyle name="Normal 54 2 3 4 10" xfId="4710" xr:uid="{00000000-0005-0000-0000-0000499A0000}"/>
    <cellStyle name="Normal 54 2 3 4 10 2" xfId="16486" xr:uid="{00000000-0005-0000-0000-00004A9A0000}"/>
    <cellStyle name="Normal 54 2 3 4 10 2 2" xfId="40055" xr:uid="{00000000-0005-0000-0000-00004B9A0000}"/>
    <cellStyle name="Normal 54 2 3 4 10 3" xfId="10598" xr:uid="{00000000-0005-0000-0000-00004C9A0000}"/>
    <cellStyle name="Normal 54 2 3 4 10 3 2" xfId="34167" xr:uid="{00000000-0005-0000-0000-00004D9A0000}"/>
    <cellStyle name="Normal 54 2 3 4 10 4" xfId="22374" xr:uid="{00000000-0005-0000-0000-00004E9A0000}"/>
    <cellStyle name="Normal 54 2 3 4 10 5" xfId="28279" xr:uid="{00000000-0005-0000-0000-00004F9A0000}"/>
    <cellStyle name="Normal 54 2 3 4 11" xfId="5446" xr:uid="{00000000-0005-0000-0000-0000509A0000}"/>
    <cellStyle name="Normal 54 2 3 4 11 2" xfId="17222" xr:uid="{00000000-0005-0000-0000-0000519A0000}"/>
    <cellStyle name="Normal 54 2 3 4 11 2 2" xfId="40791" xr:uid="{00000000-0005-0000-0000-0000529A0000}"/>
    <cellStyle name="Normal 54 2 3 4 11 3" xfId="11334" xr:uid="{00000000-0005-0000-0000-0000539A0000}"/>
    <cellStyle name="Normal 54 2 3 4 11 3 2" xfId="34903" xr:uid="{00000000-0005-0000-0000-0000549A0000}"/>
    <cellStyle name="Normal 54 2 3 4 11 4" xfId="23110" xr:uid="{00000000-0005-0000-0000-0000559A0000}"/>
    <cellStyle name="Normal 54 2 3 4 11 5" xfId="29015" xr:uid="{00000000-0005-0000-0000-0000569A0000}"/>
    <cellStyle name="Normal 54 2 3 4 12" xfId="12070" xr:uid="{00000000-0005-0000-0000-0000579A0000}"/>
    <cellStyle name="Normal 54 2 3 4 12 2" xfId="35639" xr:uid="{00000000-0005-0000-0000-0000589A0000}"/>
    <cellStyle name="Normal 54 2 3 4 13" xfId="6182" xr:uid="{00000000-0005-0000-0000-0000599A0000}"/>
    <cellStyle name="Normal 54 2 3 4 13 2" xfId="29751" xr:uid="{00000000-0005-0000-0000-00005A9A0000}"/>
    <cellStyle name="Normal 54 2 3 4 14" xfId="17958" xr:uid="{00000000-0005-0000-0000-00005B9A0000}"/>
    <cellStyle name="Normal 54 2 3 4 15" xfId="23863" xr:uid="{00000000-0005-0000-0000-00005C9A0000}"/>
    <cellStyle name="Normal 54 2 3 4 16" xfId="41527" xr:uid="{00000000-0005-0000-0000-00005D9A0000}"/>
    <cellStyle name="Normal 54 2 3 4 2" xfId="489" xr:uid="{00000000-0005-0000-0000-00005E9A0000}"/>
    <cellStyle name="Normal 54 2 3 4 2 10" xfId="12293" xr:uid="{00000000-0005-0000-0000-00005F9A0000}"/>
    <cellStyle name="Normal 54 2 3 4 2 10 2" xfId="35862" xr:uid="{00000000-0005-0000-0000-0000609A0000}"/>
    <cellStyle name="Normal 54 2 3 4 2 11" xfId="6405" xr:uid="{00000000-0005-0000-0000-0000619A0000}"/>
    <cellStyle name="Normal 54 2 3 4 2 11 2" xfId="29974" xr:uid="{00000000-0005-0000-0000-0000629A0000}"/>
    <cellStyle name="Normal 54 2 3 4 2 12" xfId="18181" xr:uid="{00000000-0005-0000-0000-0000639A0000}"/>
    <cellStyle name="Normal 54 2 3 4 2 13" xfId="24086" xr:uid="{00000000-0005-0000-0000-0000649A0000}"/>
    <cellStyle name="Normal 54 2 3 4 2 14" xfId="41750" xr:uid="{00000000-0005-0000-0000-0000659A0000}"/>
    <cellStyle name="Normal 54 2 3 4 2 2" xfId="934" xr:uid="{00000000-0005-0000-0000-0000669A0000}"/>
    <cellStyle name="Normal 54 2 3 4 2 2 10" xfId="6847" xr:uid="{00000000-0005-0000-0000-0000679A0000}"/>
    <cellStyle name="Normal 54 2 3 4 2 2 10 2" xfId="30416" xr:uid="{00000000-0005-0000-0000-0000689A0000}"/>
    <cellStyle name="Normal 54 2 3 4 2 2 11" xfId="18623" xr:uid="{00000000-0005-0000-0000-0000699A0000}"/>
    <cellStyle name="Normal 54 2 3 4 2 2 12" xfId="24528" xr:uid="{00000000-0005-0000-0000-00006A9A0000}"/>
    <cellStyle name="Normal 54 2 3 4 2 2 13" xfId="42192" xr:uid="{00000000-0005-0000-0000-00006B9A0000}"/>
    <cellStyle name="Normal 54 2 3 4 2 2 2" xfId="1694" xr:uid="{00000000-0005-0000-0000-00006C9A0000}"/>
    <cellStyle name="Normal 54 2 3 4 2 2 2 2" xfId="13471" xr:uid="{00000000-0005-0000-0000-00006D9A0000}"/>
    <cellStyle name="Normal 54 2 3 4 2 2 2 2 2" xfId="37040" xr:uid="{00000000-0005-0000-0000-00006E9A0000}"/>
    <cellStyle name="Normal 54 2 3 4 2 2 2 3" xfId="7583" xr:uid="{00000000-0005-0000-0000-00006F9A0000}"/>
    <cellStyle name="Normal 54 2 3 4 2 2 2 3 2" xfId="31152" xr:uid="{00000000-0005-0000-0000-0000709A0000}"/>
    <cellStyle name="Normal 54 2 3 4 2 2 2 4" xfId="19359" xr:uid="{00000000-0005-0000-0000-0000719A0000}"/>
    <cellStyle name="Normal 54 2 3 4 2 2 2 5" xfId="25264" xr:uid="{00000000-0005-0000-0000-0000729A0000}"/>
    <cellStyle name="Normal 54 2 3 4 2 2 3" xfId="2431" xr:uid="{00000000-0005-0000-0000-0000739A0000}"/>
    <cellStyle name="Normal 54 2 3 4 2 2 3 2" xfId="14207" xr:uid="{00000000-0005-0000-0000-0000749A0000}"/>
    <cellStyle name="Normal 54 2 3 4 2 2 3 2 2" xfId="37776" xr:uid="{00000000-0005-0000-0000-0000759A0000}"/>
    <cellStyle name="Normal 54 2 3 4 2 2 3 3" xfId="8319" xr:uid="{00000000-0005-0000-0000-0000769A0000}"/>
    <cellStyle name="Normal 54 2 3 4 2 2 3 3 2" xfId="31888" xr:uid="{00000000-0005-0000-0000-0000779A0000}"/>
    <cellStyle name="Normal 54 2 3 4 2 2 3 4" xfId="20095" xr:uid="{00000000-0005-0000-0000-0000789A0000}"/>
    <cellStyle name="Normal 54 2 3 4 2 2 3 5" xfId="26000" xr:uid="{00000000-0005-0000-0000-0000799A0000}"/>
    <cellStyle name="Normal 54 2 3 4 2 2 4" xfId="3167" xr:uid="{00000000-0005-0000-0000-00007A9A0000}"/>
    <cellStyle name="Normal 54 2 3 4 2 2 4 2" xfId="14943" xr:uid="{00000000-0005-0000-0000-00007B9A0000}"/>
    <cellStyle name="Normal 54 2 3 4 2 2 4 2 2" xfId="38512" xr:uid="{00000000-0005-0000-0000-00007C9A0000}"/>
    <cellStyle name="Normal 54 2 3 4 2 2 4 3" xfId="9055" xr:uid="{00000000-0005-0000-0000-00007D9A0000}"/>
    <cellStyle name="Normal 54 2 3 4 2 2 4 3 2" xfId="32624" xr:uid="{00000000-0005-0000-0000-00007E9A0000}"/>
    <cellStyle name="Normal 54 2 3 4 2 2 4 4" xfId="20831" xr:uid="{00000000-0005-0000-0000-00007F9A0000}"/>
    <cellStyle name="Normal 54 2 3 4 2 2 4 5" xfId="26736" xr:uid="{00000000-0005-0000-0000-0000809A0000}"/>
    <cellStyle name="Normal 54 2 3 4 2 2 5" xfId="3903" xr:uid="{00000000-0005-0000-0000-0000819A0000}"/>
    <cellStyle name="Normal 54 2 3 4 2 2 5 2" xfId="15679" xr:uid="{00000000-0005-0000-0000-0000829A0000}"/>
    <cellStyle name="Normal 54 2 3 4 2 2 5 2 2" xfId="39248" xr:uid="{00000000-0005-0000-0000-0000839A0000}"/>
    <cellStyle name="Normal 54 2 3 4 2 2 5 3" xfId="9791" xr:uid="{00000000-0005-0000-0000-0000849A0000}"/>
    <cellStyle name="Normal 54 2 3 4 2 2 5 3 2" xfId="33360" xr:uid="{00000000-0005-0000-0000-0000859A0000}"/>
    <cellStyle name="Normal 54 2 3 4 2 2 5 4" xfId="21567" xr:uid="{00000000-0005-0000-0000-0000869A0000}"/>
    <cellStyle name="Normal 54 2 3 4 2 2 5 5" xfId="27472" xr:uid="{00000000-0005-0000-0000-0000879A0000}"/>
    <cellStyle name="Normal 54 2 3 4 2 2 6" xfId="4639" xr:uid="{00000000-0005-0000-0000-0000889A0000}"/>
    <cellStyle name="Normal 54 2 3 4 2 2 6 2" xfId="16415" xr:uid="{00000000-0005-0000-0000-0000899A0000}"/>
    <cellStyle name="Normal 54 2 3 4 2 2 6 2 2" xfId="39984" xr:uid="{00000000-0005-0000-0000-00008A9A0000}"/>
    <cellStyle name="Normal 54 2 3 4 2 2 6 3" xfId="10527" xr:uid="{00000000-0005-0000-0000-00008B9A0000}"/>
    <cellStyle name="Normal 54 2 3 4 2 2 6 3 2" xfId="34096" xr:uid="{00000000-0005-0000-0000-00008C9A0000}"/>
    <cellStyle name="Normal 54 2 3 4 2 2 6 4" xfId="22303" xr:uid="{00000000-0005-0000-0000-00008D9A0000}"/>
    <cellStyle name="Normal 54 2 3 4 2 2 6 5" xfId="28208" xr:uid="{00000000-0005-0000-0000-00008E9A0000}"/>
    <cellStyle name="Normal 54 2 3 4 2 2 7" xfId="5375" xr:uid="{00000000-0005-0000-0000-00008F9A0000}"/>
    <cellStyle name="Normal 54 2 3 4 2 2 7 2" xfId="17151" xr:uid="{00000000-0005-0000-0000-0000909A0000}"/>
    <cellStyle name="Normal 54 2 3 4 2 2 7 2 2" xfId="40720" xr:uid="{00000000-0005-0000-0000-0000919A0000}"/>
    <cellStyle name="Normal 54 2 3 4 2 2 7 3" xfId="11263" xr:uid="{00000000-0005-0000-0000-0000929A0000}"/>
    <cellStyle name="Normal 54 2 3 4 2 2 7 3 2" xfId="34832" xr:uid="{00000000-0005-0000-0000-0000939A0000}"/>
    <cellStyle name="Normal 54 2 3 4 2 2 7 4" xfId="23039" xr:uid="{00000000-0005-0000-0000-0000949A0000}"/>
    <cellStyle name="Normal 54 2 3 4 2 2 7 5" xfId="28944" xr:uid="{00000000-0005-0000-0000-0000959A0000}"/>
    <cellStyle name="Normal 54 2 3 4 2 2 8" xfId="6111" xr:uid="{00000000-0005-0000-0000-0000969A0000}"/>
    <cellStyle name="Normal 54 2 3 4 2 2 8 2" xfId="17887" xr:uid="{00000000-0005-0000-0000-0000979A0000}"/>
    <cellStyle name="Normal 54 2 3 4 2 2 8 2 2" xfId="41456" xr:uid="{00000000-0005-0000-0000-0000989A0000}"/>
    <cellStyle name="Normal 54 2 3 4 2 2 8 3" xfId="11999" xr:uid="{00000000-0005-0000-0000-0000999A0000}"/>
    <cellStyle name="Normal 54 2 3 4 2 2 8 3 2" xfId="35568" xr:uid="{00000000-0005-0000-0000-00009A9A0000}"/>
    <cellStyle name="Normal 54 2 3 4 2 2 8 4" xfId="23775" xr:uid="{00000000-0005-0000-0000-00009B9A0000}"/>
    <cellStyle name="Normal 54 2 3 4 2 2 8 5" xfId="29680" xr:uid="{00000000-0005-0000-0000-00009C9A0000}"/>
    <cellStyle name="Normal 54 2 3 4 2 2 9" xfId="12735" xr:uid="{00000000-0005-0000-0000-00009D9A0000}"/>
    <cellStyle name="Normal 54 2 3 4 2 2 9 2" xfId="36304" xr:uid="{00000000-0005-0000-0000-00009E9A0000}"/>
    <cellStyle name="Normal 54 2 3 4 2 3" xfId="1251" xr:uid="{00000000-0005-0000-0000-00009F9A0000}"/>
    <cellStyle name="Normal 54 2 3 4 2 3 2" xfId="13029" xr:uid="{00000000-0005-0000-0000-0000A09A0000}"/>
    <cellStyle name="Normal 54 2 3 4 2 3 2 2" xfId="36598" xr:uid="{00000000-0005-0000-0000-0000A19A0000}"/>
    <cellStyle name="Normal 54 2 3 4 2 3 3" xfId="7141" xr:uid="{00000000-0005-0000-0000-0000A29A0000}"/>
    <cellStyle name="Normal 54 2 3 4 2 3 3 2" xfId="30710" xr:uid="{00000000-0005-0000-0000-0000A39A0000}"/>
    <cellStyle name="Normal 54 2 3 4 2 3 4" xfId="18917" xr:uid="{00000000-0005-0000-0000-0000A49A0000}"/>
    <cellStyle name="Normal 54 2 3 4 2 3 5" xfId="24822" xr:uid="{00000000-0005-0000-0000-0000A59A0000}"/>
    <cellStyle name="Normal 54 2 3 4 2 4" xfId="1989" xr:uid="{00000000-0005-0000-0000-0000A69A0000}"/>
    <cellStyle name="Normal 54 2 3 4 2 4 2" xfId="13765" xr:uid="{00000000-0005-0000-0000-0000A79A0000}"/>
    <cellStyle name="Normal 54 2 3 4 2 4 2 2" xfId="37334" xr:uid="{00000000-0005-0000-0000-0000A89A0000}"/>
    <cellStyle name="Normal 54 2 3 4 2 4 3" xfId="7877" xr:uid="{00000000-0005-0000-0000-0000A99A0000}"/>
    <cellStyle name="Normal 54 2 3 4 2 4 3 2" xfId="31446" xr:uid="{00000000-0005-0000-0000-0000AA9A0000}"/>
    <cellStyle name="Normal 54 2 3 4 2 4 4" xfId="19653" xr:uid="{00000000-0005-0000-0000-0000AB9A0000}"/>
    <cellStyle name="Normal 54 2 3 4 2 4 5" xfId="25558" xr:uid="{00000000-0005-0000-0000-0000AC9A0000}"/>
    <cellStyle name="Normal 54 2 3 4 2 5" xfId="2725" xr:uid="{00000000-0005-0000-0000-0000AD9A0000}"/>
    <cellStyle name="Normal 54 2 3 4 2 5 2" xfId="14501" xr:uid="{00000000-0005-0000-0000-0000AE9A0000}"/>
    <cellStyle name="Normal 54 2 3 4 2 5 2 2" xfId="38070" xr:uid="{00000000-0005-0000-0000-0000AF9A0000}"/>
    <cellStyle name="Normal 54 2 3 4 2 5 3" xfId="8613" xr:uid="{00000000-0005-0000-0000-0000B09A0000}"/>
    <cellStyle name="Normal 54 2 3 4 2 5 3 2" xfId="32182" xr:uid="{00000000-0005-0000-0000-0000B19A0000}"/>
    <cellStyle name="Normal 54 2 3 4 2 5 4" xfId="20389" xr:uid="{00000000-0005-0000-0000-0000B29A0000}"/>
    <cellStyle name="Normal 54 2 3 4 2 5 5" xfId="26294" xr:uid="{00000000-0005-0000-0000-0000B39A0000}"/>
    <cellStyle name="Normal 54 2 3 4 2 6" xfId="3461" xr:uid="{00000000-0005-0000-0000-0000B49A0000}"/>
    <cellStyle name="Normal 54 2 3 4 2 6 2" xfId="15237" xr:uid="{00000000-0005-0000-0000-0000B59A0000}"/>
    <cellStyle name="Normal 54 2 3 4 2 6 2 2" xfId="38806" xr:uid="{00000000-0005-0000-0000-0000B69A0000}"/>
    <cellStyle name="Normal 54 2 3 4 2 6 3" xfId="9349" xr:uid="{00000000-0005-0000-0000-0000B79A0000}"/>
    <cellStyle name="Normal 54 2 3 4 2 6 3 2" xfId="32918" xr:uid="{00000000-0005-0000-0000-0000B89A0000}"/>
    <cellStyle name="Normal 54 2 3 4 2 6 4" xfId="21125" xr:uid="{00000000-0005-0000-0000-0000B99A0000}"/>
    <cellStyle name="Normal 54 2 3 4 2 6 5" xfId="27030" xr:uid="{00000000-0005-0000-0000-0000BA9A0000}"/>
    <cellStyle name="Normal 54 2 3 4 2 7" xfId="4197" xr:uid="{00000000-0005-0000-0000-0000BB9A0000}"/>
    <cellStyle name="Normal 54 2 3 4 2 7 2" xfId="15973" xr:uid="{00000000-0005-0000-0000-0000BC9A0000}"/>
    <cellStyle name="Normal 54 2 3 4 2 7 2 2" xfId="39542" xr:uid="{00000000-0005-0000-0000-0000BD9A0000}"/>
    <cellStyle name="Normal 54 2 3 4 2 7 3" xfId="10085" xr:uid="{00000000-0005-0000-0000-0000BE9A0000}"/>
    <cellStyle name="Normal 54 2 3 4 2 7 3 2" xfId="33654" xr:uid="{00000000-0005-0000-0000-0000BF9A0000}"/>
    <cellStyle name="Normal 54 2 3 4 2 7 4" xfId="21861" xr:uid="{00000000-0005-0000-0000-0000C09A0000}"/>
    <cellStyle name="Normal 54 2 3 4 2 7 5" xfId="27766" xr:uid="{00000000-0005-0000-0000-0000C19A0000}"/>
    <cellStyle name="Normal 54 2 3 4 2 8" xfId="4933" xr:uid="{00000000-0005-0000-0000-0000C29A0000}"/>
    <cellStyle name="Normal 54 2 3 4 2 8 2" xfId="16709" xr:uid="{00000000-0005-0000-0000-0000C39A0000}"/>
    <cellStyle name="Normal 54 2 3 4 2 8 2 2" xfId="40278" xr:uid="{00000000-0005-0000-0000-0000C49A0000}"/>
    <cellStyle name="Normal 54 2 3 4 2 8 3" xfId="10821" xr:uid="{00000000-0005-0000-0000-0000C59A0000}"/>
    <cellStyle name="Normal 54 2 3 4 2 8 3 2" xfId="34390" xr:uid="{00000000-0005-0000-0000-0000C69A0000}"/>
    <cellStyle name="Normal 54 2 3 4 2 8 4" xfId="22597" xr:uid="{00000000-0005-0000-0000-0000C79A0000}"/>
    <cellStyle name="Normal 54 2 3 4 2 8 5" xfId="28502" xr:uid="{00000000-0005-0000-0000-0000C89A0000}"/>
    <cellStyle name="Normal 54 2 3 4 2 9" xfId="5669" xr:uid="{00000000-0005-0000-0000-0000C99A0000}"/>
    <cellStyle name="Normal 54 2 3 4 2 9 2" xfId="17445" xr:uid="{00000000-0005-0000-0000-0000CA9A0000}"/>
    <cellStyle name="Normal 54 2 3 4 2 9 2 2" xfId="41014" xr:uid="{00000000-0005-0000-0000-0000CB9A0000}"/>
    <cellStyle name="Normal 54 2 3 4 2 9 3" xfId="11557" xr:uid="{00000000-0005-0000-0000-0000CC9A0000}"/>
    <cellStyle name="Normal 54 2 3 4 2 9 3 2" xfId="35126" xr:uid="{00000000-0005-0000-0000-0000CD9A0000}"/>
    <cellStyle name="Normal 54 2 3 4 2 9 4" xfId="23333" xr:uid="{00000000-0005-0000-0000-0000CE9A0000}"/>
    <cellStyle name="Normal 54 2 3 4 2 9 5" xfId="29238" xr:uid="{00000000-0005-0000-0000-0000CF9A0000}"/>
    <cellStyle name="Normal 54 2 3 4 3" xfId="710" xr:uid="{00000000-0005-0000-0000-0000D09A0000}"/>
    <cellStyle name="Normal 54 2 3 4 3 10" xfId="6624" xr:uid="{00000000-0005-0000-0000-0000D19A0000}"/>
    <cellStyle name="Normal 54 2 3 4 3 10 2" xfId="30193" xr:uid="{00000000-0005-0000-0000-0000D29A0000}"/>
    <cellStyle name="Normal 54 2 3 4 3 11" xfId="18400" xr:uid="{00000000-0005-0000-0000-0000D39A0000}"/>
    <cellStyle name="Normal 54 2 3 4 3 12" xfId="24305" xr:uid="{00000000-0005-0000-0000-0000D49A0000}"/>
    <cellStyle name="Normal 54 2 3 4 3 13" xfId="41969" xr:uid="{00000000-0005-0000-0000-0000D59A0000}"/>
    <cellStyle name="Normal 54 2 3 4 3 2" xfId="1471" xr:uid="{00000000-0005-0000-0000-0000D69A0000}"/>
    <cellStyle name="Normal 54 2 3 4 3 2 2" xfId="13248" xr:uid="{00000000-0005-0000-0000-0000D79A0000}"/>
    <cellStyle name="Normal 54 2 3 4 3 2 2 2" xfId="36817" xr:uid="{00000000-0005-0000-0000-0000D89A0000}"/>
    <cellStyle name="Normal 54 2 3 4 3 2 3" xfId="7360" xr:uid="{00000000-0005-0000-0000-0000D99A0000}"/>
    <cellStyle name="Normal 54 2 3 4 3 2 3 2" xfId="30929" xr:uid="{00000000-0005-0000-0000-0000DA9A0000}"/>
    <cellStyle name="Normal 54 2 3 4 3 2 4" xfId="19136" xr:uid="{00000000-0005-0000-0000-0000DB9A0000}"/>
    <cellStyle name="Normal 54 2 3 4 3 2 5" xfId="25041" xr:uid="{00000000-0005-0000-0000-0000DC9A0000}"/>
    <cellStyle name="Normal 54 2 3 4 3 3" xfId="2208" xr:uid="{00000000-0005-0000-0000-0000DD9A0000}"/>
    <cellStyle name="Normal 54 2 3 4 3 3 2" xfId="13984" xr:uid="{00000000-0005-0000-0000-0000DE9A0000}"/>
    <cellStyle name="Normal 54 2 3 4 3 3 2 2" xfId="37553" xr:uid="{00000000-0005-0000-0000-0000DF9A0000}"/>
    <cellStyle name="Normal 54 2 3 4 3 3 3" xfId="8096" xr:uid="{00000000-0005-0000-0000-0000E09A0000}"/>
    <cellStyle name="Normal 54 2 3 4 3 3 3 2" xfId="31665" xr:uid="{00000000-0005-0000-0000-0000E19A0000}"/>
    <cellStyle name="Normal 54 2 3 4 3 3 4" xfId="19872" xr:uid="{00000000-0005-0000-0000-0000E29A0000}"/>
    <cellStyle name="Normal 54 2 3 4 3 3 5" xfId="25777" xr:uid="{00000000-0005-0000-0000-0000E39A0000}"/>
    <cellStyle name="Normal 54 2 3 4 3 4" xfId="2944" xr:uid="{00000000-0005-0000-0000-0000E49A0000}"/>
    <cellStyle name="Normal 54 2 3 4 3 4 2" xfId="14720" xr:uid="{00000000-0005-0000-0000-0000E59A0000}"/>
    <cellStyle name="Normal 54 2 3 4 3 4 2 2" xfId="38289" xr:uid="{00000000-0005-0000-0000-0000E69A0000}"/>
    <cellStyle name="Normal 54 2 3 4 3 4 3" xfId="8832" xr:uid="{00000000-0005-0000-0000-0000E79A0000}"/>
    <cellStyle name="Normal 54 2 3 4 3 4 3 2" xfId="32401" xr:uid="{00000000-0005-0000-0000-0000E89A0000}"/>
    <cellStyle name="Normal 54 2 3 4 3 4 4" xfId="20608" xr:uid="{00000000-0005-0000-0000-0000E99A0000}"/>
    <cellStyle name="Normal 54 2 3 4 3 4 5" xfId="26513" xr:uid="{00000000-0005-0000-0000-0000EA9A0000}"/>
    <cellStyle name="Normal 54 2 3 4 3 5" xfId="3680" xr:uid="{00000000-0005-0000-0000-0000EB9A0000}"/>
    <cellStyle name="Normal 54 2 3 4 3 5 2" xfId="15456" xr:uid="{00000000-0005-0000-0000-0000EC9A0000}"/>
    <cellStyle name="Normal 54 2 3 4 3 5 2 2" xfId="39025" xr:uid="{00000000-0005-0000-0000-0000ED9A0000}"/>
    <cellStyle name="Normal 54 2 3 4 3 5 3" xfId="9568" xr:uid="{00000000-0005-0000-0000-0000EE9A0000}"/>
    <cellStyle name="Normal 54 2 3 4 3 5 3 2" xfId="33137" xr:uid="{00000000-0005-0000-0000-0000EF9A0000}"/>
    <cellStyle name="Normal 54 2 3 4 3 5 4" xfId="21344" xr:uid="{00000000-0005-0000-0000-0000F09A0000}"/>
    <cellStyle name="Normal 54 2 3 4 3 5 5" xfId="27249" xr:uid="{00000000-0005-0000-0000-0000F19A0000}"/>
    <cellStyle name="Normal 54 2 3 4 3 6" xfId="4416" xr:uid="{00000000-0005-0000-0000-0000F29A0000}"/>
    <cellStyle name="Normal 54 2 3 4 3 6 2" xfId="16192" xr:uid="{00000000-0005-0000-0000-0000F39A0000}"/>
    <cellStyle name="Normal 54 2 3 4 3 6 2 2" xfId="39761" xr:uid="{00000000-0005-0000-0000-0000F49A0000}"/>
    <cellStyle name="Normal 54 2 3 4 3 6 3" xfId="10304" xr:uid="{00000000-0005-0000-0000-0000F59A0000}"/>
    <cellStyle name="Normal 54 2 3 4 3 6 3 2" xfId="33873" xr:uid="{00000000-0005-0000-0000-0000F69A0000}"/>
    <cellStyle name="Normal 54 2 3 4 3 6 4" xfId="22080" xr:uid="{00000000-0005-0000-0000-0000F79A0000}"/>
    <cellStyle name="Normal 54 2 3 4 3 6 5" xfId="27985" xr:uid="{00000000-0005-0000-0000-0000F89A0000}"/>
    <cellStyle name="Normal 54 2 3 4 3 7" xfId="5152" xr:uid="{00000000-0005-0000-0000-0000F99A0000}"/>
    <cellStyle name="Normal 54 2 3 4 3 7 2" xfId="16928" xr:uid="{00000000-0005-0000-0000-0000FA9A0000}"/>
    <cellStyle name="Normal 54 2 3 4 3 7 2 2" xfId="40497" xr:uid="{00000000-0005-0000-0000-0000FB9A0000}"/>
    <cellStyle name="Normal 54 2 3 4 3 7 3" xfId="11040" xr:uid="{00000000-0005-0000-0000-0000FC9A0000}"/>
    <cellStyle name="Normal 54 2 3 4 3 7 3 2" xfId="34609" xr:uid="{00000000-0005-0000-0000-0000FD9A0000}"/>
    <cellStyle name="Normal 54 2 3 4 3 7 4" xfId="22816" xr:uid="{00000000-0005-0000-0000-0000FE9A0000}"/>
    <cellStyle name="Normal 54 2 3 4 3 7 5" xfId="28721" xr:uid="{00000000-0005-0000-0000-0000FF9A0000}"/>
    <cellStyle name="Normal 54 2 3 4 3 8" xfId="5888" xr:uid="{00000000-0005-0000-0000-0000009B0000}"/>
    <cellStyle name="Normal 54 2 3 4 3 8 2" xfId="17664" xr:uid="{00000000-0005-0000-0000-0000019B0000}"/>
    <cellStyle name="Normal 54 2 3 4 3 8 2 2" xfId="41233" xr:uid="{00000000-0005-0000-0000-0000029B0000}"/>
    <cellStyle name="Normal 54 2 3 4 3 8 3" xfId="11776" xr:uid="{00000000-0005-0000-0000-0000039B0000}"/>
    <cellStyle name="Normal 54 2 3 4 3 8 3 2" xfId="35345" xr:uid="{00000000-0005-0000-0000-0000049B0000}"/>
    <cellStyle name="Normal 54 2 3 4 3 8 4" xfId="23552" xr:uid="{00000000-0005-0000-0000-0000059B0000}"/>
    <cellStyle name="Normal 54 2 3 4 3 8 5" xfId="29457" xr:uid="{00000000-0005-0000-0000-0000069B0000}"/>
    <cellStyle name="Normal 54 2 3 4 3 9" xfId="12512" xr:uid="{00000000-0005-0000-0000-0000079B0000}"/>
    <cellStyle name="Normal 54 2 3 4 3 9 2" xfId="36081" xr:uid="{00000000-0005-0000-0000-0000089B0000}"/>
    <cellStyle name="Normal 54 2 3 4 4" xfId="640" xr:uid="{00000000-0005-0000-0000-0000099B0000}"/>
    <cellStyle name="Normal 54 2 3 4 4 10" xfId="6554" xr:uid="{00000000-0005-0000-0000-00000A9B0000}"/>
    <cellStyle name="Normal 54 2 3 4 4 10 2" xfId="30123" xr:uid="{00000000-0005-0000-0000-00000B9B0000}"/>
    <cellStyle name="Normal 54 2 3 4 4 11" xfId="18330" xr:uid="{00000000-0005-0000-0000-00000C9B0000}"/>
    <cellStyle name="Normal 54 2 3 4 4 12" xfId="24235" xr:uid="{00000000-0005-0000-0000-00000D9B0000}"/>
    <cellStyle name="Normal 54 2 3 4 4 13" xfId="41899" xr:uid="{00000000-0005-0000-0000-00000E9B0000}"/>
    <cellStyle name="Normal 54 2 3 4 4 2" xfId="1401" xr:uid="{00000000-0005-0000-0000-00000F9B0000}"/>
    <cellStyle name="Normal 54 2 3 4 4 2 2" xfId="13178" xr:uid="{00000000-0005-0000-0000-0000109B0000}"/>
    <cellStyle name="Normal 54 2 3 4 4 2 2 2" xfId="36747" xr:uid="{00000000-0005-0000-0000-0000119B0000}"/>
    <cellStyle name="Normal 54 2 3 4 4 2 3" xfId="7290" xr:uid="{00000000-0005-0000-0000-0000129B0000}"/>
    <cellStyle name="Normal 54 2 3 4 4 2 3 2" xfId="30859" xr:uid="{00000000-0005-0000-0000-0000139B0000}"/>
    <cellStyle name="Normal 54 2 3 4 4 2 4" xfId="19066" xr:uid="{00000000-0005-0000-0000-0000149B0000}"/>
    <cellStyle name="Normal 54 2 3 4 4 2 5" xfId="24971" xr:uid="{00000000-0005-0000-0000-0000159B0000}"/>
    <cellStyle name="Normal 54 2 3 4 4 3" xfId="2138" xr:uid="{00000000-0005-0000-0000-0000169B0000}"/>
    <cellStyle name="Normal 54 2 3 4 4 3 2" xfId="13914" xr:uid="{00000000-0005-0000-0000-0000179B0000}"/>
    <cellStyle name="Normal 54 2 3 4 4 3 2 2" xfId="37483" xr:uid="{00000000-0005-0000-0000-0000189B0000}"/>
    <cellStyle name="Normal 54 2 3 4 4 3 3" xfId="8026" xr:uid="{00000000-0005-0000-0000-0000199B0000}"/>
    <cellStyle name="Normal 54 2 3 4 4 3 3 2" xfId="31595" xr:uid="{00000000-0005-0000-0000-00001A9B0000}"/>
    <cellStyle name="Normal 54 2 3 4 4 3 4" xfId="19802" xr:uid="{00000000-0005-0000-0000-00001B9B0000}"/>
    <cellStyle name="Normal 54 2 3 4 4 3 5" xfId="25707" xr:uid="{00000000-0005-0000-0000-00001C9B0000}"/>
    <cellStyle name="Normal 54 2 3 4 4 4" xfId="2874" xr:uid="{00000000-0005-0000-0000-00001D9B0000}"/>
    <cellStyle name="Normal 54 2 3 4 4 4 2" xfId="14650" xr:uid="{00000000-0005-0000-0000-00001E9B0000}"/>
    <cellStyle name="Normal 54 2 3 4 4 4 2 2" xfId="38219" xr:uid="{00000000-0005-0000-0000-00001F9B0000}"/>
    <cellStyle name="Normal 54 2 3 4 4 4 3" xfId="8762" xr:uid="{00000000-0005-0000-0000-0000209B0000}"/>
    <cellStyle name="Normal 54 2 3 4 4 4 3 2" xfId="32331" xr:uid="{00000000-0005-0000-0000-0000219B0000}"/>
    <cellStyle name="Normal 54 2 3 4 4 4 4" xfId="20538" xr:uid="{00000000-0005-0000-0000-0000229B0000}"/>
    <cellStyle name="Normal 54 2 3 4 4 4 5" xfId="26443" xr:uid="{00000000-0005-0000-0000-0000239B0000}"/>
    <cellStyle name="Normal 54 2 3 4 4 5" xfId="3610" xr:uid="{00000000-0005-0000-0000-0000249B0000}"/>
    <cellStyle name="Normal 54 2 3 4 4 5 2" xfId="15386" xr:uid="{00000000-0005-0000-0000-0000259B0000}"/>
    <cellStyle name="Normal 54 2 3 4 4 5 2 2" xfId="38955" xr:uid="{00000000-0005-0000-0000-0000269B0000}"/>
    <cellStyle name="Normal 54 2 3 4 4 5 3" xfId="9498" xr:uid="{00000000-0005-0000-0000-0000279B0000}"/>
    <cellStyle name="Normal 54 2 3 4 4 5 3 2" xfId="33067" xr:uid="{00000000-0005-0000-0000-0000289B0000}"/>
    <cellStyle name="Normal 54 2 3 4 4 5 4" xfId="21274" xr:uid="{00000000-0005-0000-0000-0000299B0000}"/>
    <cellStyle name="Normal 54 2 3 4 4 5 5" xfId="27179" xr:uid="{00000000-0005-0000-0000-00002A9B0000}"/>
    <cellStyle name="Normal 54 2 3 4 4 6" xfId="4346" xr:uid="{00000000-0005-0000-0000-00002B9B0000}"/>
    <cellStyle name="Normal 54 2 3 4 4 6 2" xfId="16122" xr:uid="{00000000-0005-0000-0000-00002C9B0000}"/>
    <cellStyle name="Normal 54 2 3 4 4 6 2 2" xfId="39691" xr:uid="{00000000-0005-0000-0000-00002D9B0000}"/>
    <cellStyle name="Normal 54 2 3 4 4 6 3" xfId="10234" xr:uid="{00000000-0005-0000-0000-00002E9B0000}"/>
    <cellStyle name="Normal 54 2 3 4 4 6 3 2" xfId="33803" xr:uid="{00000000-0005-0000-0000-00002F9B0000}"/>
    <cellStyle name="Normal 54 2 3 4 4 6 4" xfId="22010" xr:uid="{00000000-0005-0000-0000-0000309B0000}"/>
    <cellStyle name="Normal 54 2 3 4 4 6 5" xfId="27915" xr:uid="{00000000-0005-0000-0000-0000319B0000}"/>
    <cellStyle name="Normal 54 2 3 4 4 7" xfId="5082" xr:uid="{00000000-0005-0000-0000-0000329B0000}"/>
    <cellStyle name="Normal 54 2 3 4 4 7 2" xfId="16858" xr:uid="{00000000-0005-0000-0000-0000339B0000}"/>
    <cellStyle name="Normal 54 2 3 4 4 7 2 2" xfId="40427" xr:uid="{00000000-0005-0000-0000-0000349B0000}"/>
    <cellStyle name="Normal 54 2 3 4 4 7 3" xfId="10970" xr:uid="{00000000-0005-0000-0000-0000359B0000}"/>
    <cellStyle name="Normal 54 2 3 4 4 7 3 2" xfId="34539" xr:uid="{00000000-0005-0000-0000-0000369B0000}"/>
    <cellStyle name="Normal 54 2 3 4 4 7 4" xfId="22746" xr:uid="{00000000-0005-0000-0000-0000379B0000}"/>
    <cellStyle name="Normal 54 2 3 4 4 7 5" xfId="28651" xr:uid="{00000000-0005-0000-0000-0000389B0000}"/>
    <cellStyle name="Normal 54 2 3 4 4 8" xfId="5818" xr:uid="{00000000-0005-0000-0000-0000399B0000}"/>
    <cellStyle name="Normal 54 2 3 4 4 8 2" xfId="17594" xr:uid="{00000000-0005-0000-0000-00003A9B0000}"/>
    <cellStyle name="Normal 54 2 3 4 4 8 2 2" xfId="41163" xr:uid="{00000000-0005-0000-0000-00003B9B0000}"/>
    <cellStyle name="Normal 54 2 3 4 4 8 3" xfId="11706" xr:uid="{00000000-0005-0000-0000-00003C9B0000}"/>
    <cellStyle name="Normal 54 2 3 4 4 8 3 2" xfId="35275" xr:uid="{00000000-0005-0000-0000-00003D9B0000}"/>
    <cellStyle name="Normal 54 2 3 4 4 8 4" xfId="23482" xr:uid="{00000000-0005-0000-0000-00003E9B0000}"/>
    <cellStyle name="Normal 54 2 3 4 4 8 5" xfId="29387" xr:uid="{00000000-0005-0000-0000-00003F9B0000}"/>
    <cellStyle name="Normal 54 2 3 4 4 9" xfId="12442" xr:uid="{00000000-0005-0000-0000-0000409B0000}"/>
    <cellStyle name="Normal 54 2 3 4 4 9 2" xfId="36011" xr:uid="{00000000-0005-0000-0000-0000419B0000}"/>
    <cellStyle name="Normal 54 2 3 4 5" xfId="1027" xr:uid="{00000000-0005-0000-0000-0000429B0000}"/>
    <cellStyle name="Normal 54 2 3 4 5 2" xfId="12806" xr:uid="{00000000-0005-0000-0000-0000439B0000}"/>
    <cellStyle name="Normal 54 2 3 4 5 2 2" xfId="36375" xr:uid="{00000000-0005-0000-0000-0000449B0000}"/>
    <cellStyle name="Normal 54 2 3 4 5 3" xfId="6918" xr:uid="{00000000-0005-0000-0000-0000459B0000}"/>
    <cellStyle name="Normal 54 2 3 4 5 3 2" xfId="30487" xr:uid="{00000000-0005-0000-0000-0000469B0000}"/>
    <cellStyle name="Normal 54 2 3 4 5 4" xfId="18694" xr:uid="{00000000-0005-0000-0000-0000479B0000}"/>
    <cellStyle name="Normal 54 2 3 4 5 5" xfId="24599" xr:uid="{00000000-0005-0000-0000-0000489B0000}"/>
    <cellStyle name="Normal 54 2 3 4 6" xfId="1766" xr:uid="{00000000-0005-0000-0000-0000499B0000}"/>
    <cellStyle name="Normal 54 2 3 4 6 2" xfId="13542" xr:uid="{00000000-0005-0000-0000-00004A9B0000}"/>
    <cellStyle name="Normal 54 2 3 4 6 2 2" xfId="37111" xr:uid="{00000000-0005-0000-0000-00004B9B0000}"/>
    <cellStyle name="Normal 54 2 3 4 6 3" xfId="7654" xr:uid="{00000000-0005-0000-0000-00004C9B0000}"/>
    <cellStyle name="Normal 54 2 3 4 6 3 2" xfId="31223" xr:uid="{00000000-0005-0000-0000-00004D9B0000}"/>
    <cellStyle name="Normal 54 2 3 4 6 4" xfId="19430" xr:uid="{00000000-0005-0000-0000-00004E9B0000}"/>
    <cellStyle name="Normal 54 2 3 4 6 5" xfId="25335" xr:uid="{00000000-0005-0000-0000-00004F9B0000}"/>
    <cellStyle name="Normal 54 2 3 4 7" xfId="2502" xr:uid="{00000000-0005-0000-0000-0000509B0000}"/>
    <cellStyle name="Normal 54 2 3 4 7 2" xfId="14278" xr:uid="{00000000-0005-0000-0000-0000519B0000}"/>
    <cellStyle name="Normal 54 2 3 4 7 2 2" xfId="37847" xr:uid="{00000000-0005-0000-0000-0000529B0000}"/>
    <cellStyle name="Normal 54 2 3 4 7 3" xfId="8390" xr:uid="{00000000-0005-0000-0000-0000539B0000}"/>
    <cellStyle name="Normal 54 2 3 4 7 3 2" xfId="31959" xr:uid="{00000000-0005-0000-0000-0000549B0000}"/>
    <cellStyle name="Normal 54 2 3 4 7 4" xfId="20166" xr:uid="{00000000-0005-0000-0000-0000559B0000}"/>
    <cellStyle name="Normal 54 2 3 4 7 5" xfId="26071" xr:uid="{00000000-0005-0000-0000-0000569B0000}"/>
    <cellStyle name="Normal 54 2 3 4 8" xfId="3238" xr:uid="{00000000-0005-0000-0000-0000579B0000}"/>
    <cellStyle name="Normal 54 2 3 4 8 2" xfId="15014" xr:uid="{00000000-0005-0000-0000-0000589B0000}"/>
    <cellStyle name="Normal 54 2 3 4 8 2 2" xfId="38583" xr:uid="{00000000-0005-0000-0000-0000599B0000}"/>
    <cellStyle name="Normal 54 2 3 4 8 3" xfId="9126" xr:uid="{00000000-0005-0000-0000-00005A9B0000}"/>
    <cellStyle name="Normal 54 2 3 4 8 3 2" xfId="32695" xr:uid="{00000000-0005-0000-0000-00005B9B0000}"/>
    <cellStyle name="Normal 54 2 3 4 8 4" xfId="20902" xr:uid="{00000000-0005-0000-0000-00005C9B0000}"/>
    <cellStyle name="Normal 54 2 3 4 8 5" xfId="26807" xr:uid="{00000000-0005-0000-0000-00005D9B0000}"/>
    <cellStyle name="Normal 54 2 3 4 9" xfId="3974" xr:uid="{00000000-0005-0000-0000-00005E9B0000}"/>
    <cellStyle name="Normal 54 2 3 4 9 2" xfId="15750" xr:uid="{00000000-0005-0000-0000-00005F9B0000}"/>
    <cellStyle name="Normal 54 2 3 4 9 2 2" xfId="39319" xr:uid="{00000000-0005-0000-0000-0000609B0000}"/>
    <cellStyle name="Normal 54 2 3 4 9 3" xfId="9862" xr:uid="{00000000-0005-0000-0000-0000619B0000}"/>
    <cellStyle name="Normal 54 2 3 4 9 3 2" xfId="33431" xr:uid="{00000000-0005-0000-0000-0000629B0000}"/>
    <cellStyle name="Normal 54 2 3 4 9 4" xfId="21638" xr:uid="{00000000-0005-0000-0000-0000639B0000}"/>
    <cellStyle name="Normal 54 2 3 4 9 5" xfId="27543" xr:uid="{00000000-0005-0000-0000-0000649B0000}"/>
    <cellStyle name="Normal 54 2 3 5" xfId="484" xr:uid="{00000000-0005-0000-0000-0000659B0000}"/>
    <cellStyle name="Normal 54 2 3 5 10" xfId="12288" xr:uid="{00000000-0005-0000-0000-0000669B0000}"/>
    <cellStyle name="Normal 54 2 3 5 10 2" xfId="35857" xr:uid="{00000000-0005-0000-0000-0000679B0000}"/>
    <cellStyle name="Normal 54 2 3 5 11" xfId="6400" xr:uid="{00000000-0005-0000-0000-0000689B0000}"/>
    <cellStyle name="Normal 54 2 3 5 11 2" xfId="29969" xr:uid="{00000000-0005-0000-0000-0000699B0000}"/>
    <cellStyle name="Normal 54 2 3 5 12" xfId="18176" xr:uid="{00000000-0005-0000-0000-00006A9B0000}"/>
    <cellStyle name="Normal 54 2 3 5 13" xfId="24081" xr:uid="{00000000-0005-0000-0000-00006B9B0000}"/>
    <cellStyle name="Normal 54 2 3 5 14" xfId="41745" xr:uid="{00000000-0005-0000-0000-00006C9B0000}"/>
    <cellStyle name="Normal 54 2 3 5 2" xfId="929" xr:uid="{00000000-0005-0000-0000-00006D9B0000}"/>
    <cellStyle name="Normal 54 2 3 5 2 10" xfId="6842" xr:uid="{00000000-0005-0000-0000-00006E9B0000}"/>
    <cellStyle name="Normal 54 2 3 5 2 10 2" xfId="30411" xr:uid="{00000000-0005-0000-0000-00006F9B0000}"/>
    <cellStyle name="Normal 54 2 3 5 2 11" xfId="18618" xr:uid="{00000000-0005-0000-0000-0000709B0000}"/>
    <cellStyle name="Normal 54 2 3 5 2 12" xfId="24523" xr:uid="{00000000-0005-0000-0000-0000719B0000}"/>
    <cellStyle name="Normal 54 2 3 5 2 13" xfId="42187" xr:uid="{00000000-0005-0000-0000-0000729B0000}"/>
    <cellStyle name="Normal 54 2 3 5 2 2" xfId="1689" xr:uid="{00000000-0005-0000-0000-0000739B0000}"/>
    <cellStyle name="Normal 54 2 3 5 2 2 2" xfId="13466" xr:uid="{00000000-0005-0000-0000-0000749B0000}"/>
    <cellStyle name="Normal 54 2 3 5 2 2 2 2" xfId="37035" xr:uid="{00000000-0005-0000-0000-0000759B0000}"/>
    <cellStyle name="Normal 54 2 3 5 2 2 3" xfId="7578" xr:uid="{00000000-0005-0000-0000-0000769B0000}"/>
    <cellStyle name="Normal 54 2 3 5 2 2 3 2" xfId="31147" xr:uid="{00000000-0005-0000-0000-0000779B0000}"/>
    <cellStyle name="Normal 54 2 3 5 2 2 4" xfId="19354" xr:uid="{00000000-0005-0000-0000-0000789B0000}"/>
    <cellStyle name="Normal 54 2 3 5 2 2 5" xfId="25259" xr:uid="{00000000-0005-0000-0000-0000799B0000}"/>
    <cellStyle name="Normal 54 2 3 5 2 3" xfId="2426" xr:uid="{00000000-0005-0000-0000-00007A9B0000}"/>
    <cellStyle name="Normal 54 2 3 5 2 3 2" xfId="14202" xr:uid="{00000000-0005-0000-0000-00007B9B0000}"/>
    <cellStyle name="Normal 54 2 3 5 2 3 2 2" xfId="37771" xr:uid="{00000000-0005-0000-0000-00007C9B0000}"/>
    <cellStyle name="Normal 54 2 3 5 2 3 3" xfId="8314" xr:uid="{00000000-0005-0000-0000-00007D9B0000}"/>
    <cellStyle name="Normal 54 2 3 5 2 3 3 2" xfId="31883" xr:uid="{00000000-0005-0000-0000-00007E9B0000}"/>
    <cellStyle name="Normal 54 2 3 5 2 3 4" xfId="20090" xr:uid="{00000000-0005-0000-0000-00007F9B0000}"/>
    <cellStyle name="Normal 54 2 3 5 2 3 5" xfId="25995" xr:uid="{00000000-0005-0000-0000-0000809B0000}"/>
    <cellStyle name="Normal 54 2 3 5 2 4" xfId="3162" xr:uid="{00000000-0005-0000-0000-0000819B0000}"/>
    <cellStyle name="Normal 54 2 3 5 2 4 2" xfId="14938" xr:uid="{00000000-0005-0000-0000-0000829B0000}"/>
    <cellStyle name="Normal 54 2 3 5 2 4 2 2" xfId="38507" xr:uid="{00000000-0005-0000-0000-0000839B0000}"/>
    <cellStyle name="Normal 54 2 3 5 2 4 3" xfId="9050" xr:uid="{00000000-0005-0000-0000-0000849B0000}"/>
    <cellStyle name="Normal 54 2 3 5 2 4 3 2" xfId="32619" xr:uid="{00000000-0005-0000-0000-0000859B0000}"/>
    <cellStyle name="Normal 54 2 3 5 2 4 4" xfId="20826" xr:uid="{00000000-0005-0000-0000-0000869B0000}"/>
    <cellStyle name="Normal 54 2 3 5 2 4 5" xfId="26731" xr:uid="{00000000-0005-0000-0000-0000879B0000}"/>
    <cellStyle name="Normal 54 2 3 5 2 5" xfId="3898" xr:uid="{00000000-0005-0000-0000-0000889B0000}"/>
    <cellStyle name="Normal 54 2 3 5 2 5 2" xfId="15674" xr:uid="{00000000-0005-0000-0000-0000899B0000}"/>
    <cellStyle name="Normal 54 2 3 5 2 5 2 2" xfId="39243" xr:uid="{00000000-0005-0000-0000-00008A9B0000}"/>
    <cellStyle name="Normal 54 2 3 5 2 5 3" xfId="9786" xr:uid="{00000000-0005-0000-0000-00008B9B0000}"/>
    <cellStyle name="Normal 54 2 3 5 2 5 3 2" xfId="33355" xr:uid="{00000000-0005-0000-0000-00008C9B0000}"/>
    <cellStyle name="Normal 54 2 3 5 2 5 4" xfId="21562" xr:uid="{00000000-0005-0000-0000-00008D9B0000}"/>
    <cellStyle name="Normal 54 2 3 5 2 5 5" xfId="27467" xr:uid="{00000000-0005-0000-0000-00008E9B0000}"/>
    <cellStyle name="Normal 54 2 3 5 2 6" xfId="4634" xr:uid="{00000000-0005-0000-0000-00008F9B0000}"/>
    <cellStyle name="Normal 54 2 3 5 2 6 2" xfId="16410" xr:uid="{00000000-0005-0000-0000-0000909B0000}"/>
    <cellStyle name="Normal 54 2 3 5 2 6 2 2" xfId="39979" xr:uid="{00000000-0005-0000-0000-0000919B0000}"/>
    <cellStyle name="Normal 54 2 3 5 2 6 3" xfId="10522" xr:uid="{00000000-0005-0000-0000-0000929B0000}"/>
    <cellStyle name="Normal 54 2 3 5 2 6 3 2" xfId="34091" xr:uid="{00000000-0005-0000-0000-0000939B0000}"/>
    <cellStyle name="Normal 54 2 3 5 2 6 4" xfId="22298" xr:uid="{00000000-0005-0000-0000-0000949B0000}"/>
    <cellStyle name="Normal 54 2 3 5 2 6 5" xfId="28203" xr:uid="{00000000-0005-0000-0000-0000959B0000}"/>
    <cellStyle name="Normal 54 2 3 5 2 7" xfId="5370" xr:uid="{00000000-0005-0000-0000-0000969B0000}"/>
    <cellStyle name="Normal 54 2 3 5 2 7 2" xfId="17146" xr:uid="{00000000-0005-0000-0000-0000979B0000}"/>
    <cellStyle name="Normal 54 2 3 5 2 7 2 2" xfId="40715" xr:uid="{00000000-0005-0000-0000-0000989B0000}"/>
    <cellStyle name="Normal 54 2 3 5 2 7 3" xfId="11258" xr:uid="{00000000-0005-0000-0000-0000999B0000}"/>
    <cellStyle name="Normal 54 2 3 5 2 7 3 2" xfId="34827" xr:uid="{00000000-0005-0000-0000-00009A9B0000}"/>
    <cellStyle name="Normal 54 2 3 5 2 7 4" xfId="23034" xr:uid="{00000000-0005-0000-0000-00009B9B0000}"/>
    <cellStyle name="Normal 54 2 3 5 2 7 5" xfId="28939" xr:uid="{00000000-0005-0000-0000-00009C9B0000}"/>
    <cellStyle name="Normal 54 2 3 5 2 8" xfId="6106" xr:uid="{00000000-0005-0000-0000-00009D9B0000}"/>
    <cellStyle name="Normal 54 2 3 5 2 8 2" xfId="17882" xr:uid="{00000000-0005-0000-0000-00009E9B0000}"/>
    <cellStyle name="Normal 54 2 3 5 2 8 2 2" xfId="41451" xr:uid="{00000000-0005-0000-0000-00009F9B0000}"/>
    <cellStyle name="Normal 54 2 3 5 2 8 3" xfId="11994" xr:uid="{00000000-0005-0000-0000-0000A09B0000}"/>
    <cellStyle name="Normal 54 2 3 5 2 8 3 2" xfId="35563" xr:uid="{00000000-0005-0000-0000-0000A19B0000}"/>
    <cellStyle name="Normal 54 2 3 5 2 8 4" xfId="23770" xr:uid="{00000000-0005-0000-0000-0000A29B0000}"/>
    <cellStyle name="Normal 54 2 3 5 2 8 5" xfId="29675" xr:uid="{00000000-0005-0000-0000-0000A39B0000}"/>
    <cellStyle name="Normal 54 2 3 5 2 9" xfId="12730" xr:uid="{00000000-0005-0000-0000-0000A49B0000}"/>
    <cellStyle name="Normal 54 2 3 5 2 9 2" xfId="36299" xr:uid="{00000000-0005-0000-0000-0000A59B0000}"/>
    <cellStyle name="Normal 54 2 3 5 3" xfId="1246" xr:uid="{00000000-0005-0000-0000-0000A69B0000}"/>
    <cellStyle name="Normal 54 2 3 5 3 2" xfId="13024" xr:uid="{00000000-0005-0000-0000-0000A79B0000}"/>
    <cellStyle name="Normal 54 2 3 5 3 2 2" xfId="36593" xr:uid="{00000000-0005-0000-0000-0000A89B0000}"/>
    <cellStyle name="Normal 54 2 3 5 3 3" xfId="7136" xr:uid="{00000000-0005-0000-0000-0000A99B0000}"/>
    <cellStyle name="Normal 54 2 3 5 3 3 2" xfId="30705" xr:uid="{00000000-0005-0000-0000-0000AA9B0000}"/>
    <cellStyle name="Normal 54 2 3 5 3 4" xfId="18912" xr:uid="{00000000-0005-0000-0000-0000AB9B0000}"/>
    <cellStyle name="Normal 54 2 3 5 3 5" xfId="24817" xr:uid="{00000000-0005-0000-0000-0000AC9B0000}"/>
    <cellStyle name="Normal 54 2 3 5 4" xfId="1984" xr:uid="{00000000-0005-0000-0000-0000AD9B0000}"/>
    <cellStyle name="Normal 54 2 3 5 4 2" xfId="13760" xr:uid="{00000000-0005-0000-0000-0000AE9B0000}"/>
    <cellStyle name="Normal 54 2 3 5 4 2 2" xfId="37329" xr:uid="{00000000-0005-0000-0000-0000AF9B0000}"/>
    <cellStyle name="Normal 54 2 3 5 4 3" xfId="7872" xr:uid="{00000000-0005-0000-0000-0000B09B0000}"/>
    <cellStyle name="Normal 54 2 3 5 4 3 2" xfId="31441" xr:uid="{00000000-0005-0000-0000-0000B19B0000}"/>
    <cellStyle name="Normal 54 2 3 5 4 4" xfId="19648" xr:uid="{00000000-0005-0000-0000-0000B29B0000}"/>
    <cellStyle name="Normal 54 2 3 5 4 5" xfId="25553" xr:uid="{00000000-0005-0000-0000-0000B39B0000}"/>
    <cellStyle name="Normal 54 2 3 5 5" xfId="2720" xr:uid="{00000000-0005-0000-0000-0000B49B0000}"/>
    <cellStyle name="Normal 54 2 3 5 5 2" xfId="14496" xr:uid="{00000000-0005-0000-0000-0000B59B0000}"/>
    <cellStyle name="Normal 54 2 3 5 5 2 2" xfId="38065" xr:uid="{00000000-0005-0000-0000-0000B69B0000}"/>
    <cellStyle name="Normal 54 2 3 5 5 3" xfId="8608" xr:uid="{00000000-0005-0000-0000-0000B79B0000}"/>
    <cellStyle name="Normal 54 2 3 5 5 3 2" xfId="32177" xr:uid="{00000000-0005-0000-0000-0000B89B0000}"/>
    <cellStyle name="Normal 54 2 3 5 5 4" xfId="20384" xr:uid="{00000000-0005-0000-0000-0000B99B0000}"/>
    <cellStyle name="Normal 54 2 3 5 5 5" xfId="26289" xr:uid="{00000000-0005-0000-0000-0000BA9B0000}"/>
    <cellStyle name="Normal 54 2 3 5 6" xfId="3456" xr:uid="{00000000-0005-0000-0000-0000BB9B0000}"/>
    <cellStyle name="Normal 54 2 3 5 6 2" xfId="15232" xr:uid="{00000000-0005-0000-0000-0000BC9B0000}"/>
    <cellStyle name="Normal 54 2 3 5 6 2 2" xfId="38801" xr:uid="{00000000-0005-0000-0000-0000BD9B0000}"/>
    <cellStyle name="Normal 54 2 3 5 6 3" xfId="9344" xr:uid="{00000000-0005-0000-0000-0000BE9B0000}"/>
    <cellStyle name="Normal 54 2 3 5 6 3 2" xfId="32913" xr:uid="{00000000-0005-0000-0000-0000BF9B0000}"/>
    <cellStyle name="Normal 54 2 3 5 6 4" xfId="21120" xr:uid="{00000000-0005-0000-0000-0000C09B0000}"/>
    <cellStyle name="Normal 54 2 3 5 6 5" xfId="27025" xr:uid="{00000000-0005-0000-0000-0000C19B0000}"/>
    <cellStyle name="Normal 54 2 3 5 7" xfId="4192" xr:uid="{00000000-0005-0000-0000-0000C29B0000}"/>
    <cellStyle name="Normal 54 2 3 5 7 2" xfId="15968" xr:uid="{00000000-0005-0000-0000-0000C39B0000}"/>
    <cellStyle name="Normal 54 2 3 5 7 2 2" xfId="39537" xr:uid="{00000000-0005-0000-0000-0000C49B0000}"/>
    <cellStyle name="Normal 54 2 3 5 7 3" xfId="10080" xr:uid="{00000000-0005-0000-0000-0000C59B0000}"/>
    <cellStyle name="Normal 54 2 3 5 7 3 2" xfId="33649" xr:uid="{00000000-0005-0000-0000-0000C69B0000}"/>
    <cellStyle name="Normal 54 2 3 5 7 4" xfId="21856" xr:uid="{00000000-0005-0000-0000-0000C79B0000}"/>
    <cellStyle name="Normal 54 2 3 5 7 5" xfId="27761" xr:uid="{00000000-0005-0000-0000-0000C89B0000}"/>
    <cellStyle name="Normal 54 2 3 5 8" xfId="4928" xr:uid="{00000000-0005-0000-0000-0000C99B0000}"/>
    <cellStyle name="Normal 54 2 3 5 8 2" xfId="16704" xr:uid="{00000000-0005-0000-0000-0000CA9B0000}"/>
    <cellStyle name="Normal 54 2 3 5 8 2 2" xfId="40273" xr:uid="{00000000-0005-0000-0000-0000CB9B0000}"/>
    <cellStyle name="Normal 54 2 3 5 8 3" xfId="10816" xr:uid="{00000000-0005-0000-0000-0000CC9B0000}"/>
    <cellStyle name="Normal 54 2 3 5 8 3 2" xfId="34385" xr:uid="{00000000-0005-0000-0000-0000CD9B0000}"/>
    <cellStyle name="Normal 54 2 3 5 8 4" xfId="22592" xr:uid="{00000000-0005-0000-0000-0000CE9B0000}"/>
    <cellStyle name="Normal 54 2 3 5 8 5" xfId="28497" xr:uid="{00000000-0005-0000-0000-0000CF9B0000}"/>
    <cellStyle name="Normal 54 2 3 5 9" xfId="5664" xr:uid="{00000000-0005-0000-0000-0000D09B0000}"/>
    <cellStyle name="Normal 54 2 3 5 9 2" xfId="17440" xr:uid="{00000000-0005-0000-0000-0000D19B0000}"/>
    <cellStyle name="Normal 54 2 3 5 9 2 2" xfId="41009" xr:uid="{00000000-0005-0000-0000-0000D29B0000}"/>
    <cellStyle name="Normal 54 2 3 5 9 3" xfId="11552" xr:uid="{00000000-0005-0000-0000-0000D39B0000}"/>
    <cellStyle name="Normal 54 2 3 5 9 3 2" xfId="35121" xr:uid="{00000000-0005-0000-0000-0000D49B0000}"/>
    <cellStyle name="Normal 54 2 3 5 9 4" xfId="23328" xr:uid="{00000000-0005-0000-0000-0000D59B0000}"/>
    <cellStyle name="Normal 54 2 3 5 9 5" xfId="29233" xr:uid="{00000000-0005-0000-0000-0000D69B0000}"/>
    <cellStyle name="Normal 54 2 3 6" xfId="662" xr:uid="{00000000-0005-0000-0000-0000D79B0000}"/>
    <cellStyle name="Normal 54 2 3 6 10" xfId="6576" xr:uid="{00000000-0005-0000-0000-0000D89B0000}"/>
    <cellStyle name="Normal 54 2 3 6 10 2" xfId="30145" xr:uid="{00000000-0005-0000-0000-0000D99B0000}"/>
    <cellStyle name="Normal 54 2 3 6 11" xfId="18352" xr:uid="{00000000-0005-0000-0000-0000DA9B0000}"/>
    <cellStyle name="Normal 54 2 3 6 12" xfId="24257" xr:uid="{00000000-0005-0000-0000-0000DB9B0000}"/>
    <cellStyle name="Normal 54 2 3 6 13" xfId="41921" xr:uid="{00000000-0005-0000-0000-0000DC9B0000}"/>
    <cellStyle name="Normal 54 2 3 6 2" xfId="1423" xr:uid="{00000000-0005-0000-0000-0000DD9B0000}"/>
    <cellStyle name="Normal 54 2 3 6 2 2" xfId="13200" xr:uid="{00000000-0005-0000-0000-0000DE9B0000}"/>
    <cellStyle name="Normal 54 2 3 6 2 2 2" xfId="36769" xr:uid="{00000000-0005-0000-0000-0000DF9B0000}"/>
    <cellStyle name="Normal 54 2 3 6 2 3" xfId="7312" xr:uid="{00000000-0005-0000-0000-0000E09B0000}"/>
    <cellStyle name="Normal 54 2 3 6 2 3 2" xfId="30881" xr:uid="{00000000-0005-0000-0000-0000E19B0000}"/>
    <cellStyle name="Normal 54 2 3 6 2 4" xfId="19088" xr:uid="{00000000-0005-0000-0000-0000E29B0000}"/>
    <cellStyle name="Normal 54 2 3 6 2 5" xfId="24993" xr:uid="{00000000-0005-0000-0000-0000E39B0000}"/>
    <cellStyle name="Normal 54 2 3 6 3" xfId="2160" xr:uid="{00000000-0005-0000-0000-0000E49B0000}"/>
    <cellStyle name="Normal 54 2 3 6 3 2" xfId="13936" xr:uid="{00000000-0005-0000-0000-0000E59B0000}"/>
    <cellStyle name="Normal 54 2 3 6 3 2 2" xfId="37505" xr:uid="{00000000-0005-0000-0000-0000E69B0000}"/>
    <cellStyle name="Normal 54 2 3 6 3 3" xfId="8048" xr:uid="{00000000-0005-0000-0000-0000E79B0000}"/>
    <cellStyle name="Normal 54 2 3 6 3 3 2" xfId="31617" xr:uid="{00000000-0005-0000-0000-0000E89B0000}"/>
    <cellStyle name="Normal 54 2 3 6 3 4" xfId="19824" xr:uid="{00000000-0005-0000-0000-0000E99B0000}"/>
    <cellStyle name="Normal 54 2 3 6 3 5" xfId="25729" xr:uid="{00000000-0005-0000-0000-0000EA9B0000}"/>
    <cellStyle name="Normal 54 2 3 6 4" xfId="2896" xr:uid="{00000000-0005-0000-0000-0000EB9B0000}"/>
    <cellStyle name="Normal 54 2 3 6 4 2" xfId="14672" xr:uid="{00000000-0005-0000-0000-0000EC9B0000}"/>
    <cellStyle name="Normal 54 2 3 6 4 2 2" xfId="38241" xr:uid="{00000000-0005-0000-0000-0000ED9B0000}"/>
    <cellStyle name="Normal 54 2 3 6 4 3" xfId="8784" xr:uid="{00000000-0005-0000-0000-0000EE9B0000}"/>
    <cellStyle name="Normal 54 2 3 6 4 3 2" xfId="32353" xr:uid="{00000000-0005-0000-0000-0000EF9B0000}"/>
    <cellStyle name="Normal 54 2 3 6 4 4" xfId="20560" xr:uid="{00000000-0005-0000-0000-0000F09B0000}"/>
    <cellStyle name="Normal 54 2 3 6 4 5" xfId="26465" xr:uid="{00000000-0005-0000-0000-0000F19B0000}"/>
    <cellStyle name="Normal 54 2 3 6 5" xfId="3632" xr:uid="{00000000-0005-0000-0000-0000F29B0000}"/>
    <cellStyle name="Normal 54 2 3 6 5 2" xfId="15408" xr:uid="{00000000-0005-0000-0000-0000F39B0000}"/>
    <cellStyle name="Normal 54 2 3 6 5 2 2" xfId="38977" xr:uid="{00000000-0005-0000-0000-0000F49B0000}"/>
    <cellStyle name="Normal 54 2 3 6 5 3" xfId="9520" xr:uid="{00000000-0005-0000-0000-0000F59B0000}"/>
    <cellStyle name="Normal 54 2 3 6 5 3 2" xfId="33089" xr:uid="{00000000-0005-0000-0000-0000F69B0000}"/>
    <cellStyle name="Normal 54 2 3 6 5 4" xfId="21296" xr:uid="{00000000-0005-0000-0000-0000F79B0000}"/>
    <cellStyle name="Normal 54 2 3 6 5 5" xfId="27201" xr:uid="{00000000-0005-0000-0000-0000F89B0000}"/>
    <cellStyle name="Normal 54 2 3 6 6" xfId="4368" xr:uid="{00000000-0005-0000-0000-0000F99B0000}"/>
    <cellStyle name="Normal 54 2 3 6 6 2" xfId="16144" xr:uid="{00000000-0005-0000-0000-0000FA9B0000}"/>
    <cellStyle name="Normal 54 2 3 6 6 2 2" xfId="39713" xr:uid="{00000000-0005-0000-0000-0000FB9B0000}"/>
    <cellStyle name="Normal 54 2 3 6 6 3" xfId="10256" xr:uid="{00000000-0005-0000-0000-0000FC9B0000}"/>
    <cellStyle name="Normal 54 2 3 6 6 3 2" xfId="33825" xr:uid="{00000000-0005-0000-0000-0000FD9B0000}"/>
    <cellStyle name="Normal 54 2 3 6 6 4" xfId="22032" xr:uid="{00000000-0005-0000-0000-0000FE9B0000}"/>
    <cellStyle name="Normal 54 2 3 6 6 5" xfId="27937" xr:uid="{00000000-0005-0000-0000-0000FF9B0000}"/>
    <cellStyle name="Normal 54 2 3 6 7" xfId="5104" xr:uid="{00000000-0005-0000-0000-0000009C0000}"/>
    <cellStyle name="Normal 54 2 3 6 7 2" xfId="16880" xr:uid="{00000000-0005-0000-0000-0000019C0000}"/>
    <cellStyle name="Normal 54 2 3 6 7 2 2" xfId="40449" xr:uid="{00000000-0005-0000-0000-0000029C0000}"/>
    <cellStyle name="Normal 54 2 3 6 7 3" xfId="10992" xr:uid="{00000000-0005-0000-0000-0000039C0000}"/>
    <cellStyle name="Normal 54 2 3 6 7 3 2" xfId="34561" xr:uid="{00000000-0005-0000-0000-0000049C0000}"/>
    <cellStyle name="Normal 54 2 3 6 7 4" xfId="22768" xr:uid="{00000000-0005-0000-0000-0000059C0000}"/>
    <cellStyle name="Normal 54 2 3 6 7 5" xfId="28673" xr:uid="{00000000-0005-0000-0000-0000069C0000}"/>
    <cellStyle name="Normal 54 2 3 6 8" xfId="5840" xr:uid="{00000000-0005-0000-0000-0000079C0000}"/>
    <cellStyle name="Normal 54 2 3 6 8 2" xfId="17616" xr:uid="{00000000-0005-0000-0000-0000089C0000}"/>
    <cellStyle name="Normal 54 2 3 6 8 2 2" xfId="41185" xr:uid="{00000000-0005-0000-0000-0000099C0000}"/>
    <cellStyle name="Normal 54 2 3 6 8 3" xfId="11728" xr:uid="{00000000-0005-0000-0000-00000A9C0000}"/>
    <cellStyle name="Normal 54 2 3 6 8 3 2" xfId="35297" xr:uid="{00000000-0005-0000-0000-00000B9C0000}"/>
    <cellStyle name="Normal 54 2 3 6 8 4" xfId="23504" xr:uid="{00000000-0005-0000-0000-00000C9C0000}"/>
    <cellStyle name="Normal 54 2 3 6 8 5" xfId="29409" xr:uid="{00000000-0005-0000-0000-00000D9C0000}"/>
    <cellStyle name="Normal 54 2 3 6 9" xfId="12464" xr:uid="{00000000-0005-0000-0000-00000E9C0000}"/>
    <cellStyle name="Normal 54 2 3 6 9 2" xfId="36033" xr:uid="{00000000-0005-0000-0000-00000F9C0000}"/>
    <cellStyle name="Normal 54 2 3 7" xfId="635" xr:uid="{00000000-0005-0000-0000-0000109C0000}"/>
    <cellStyle name="Normal 54 2 3 7 10" xfId="6549" xr:uid="{00000000-0005-0000-0000-0000119C0000}"/>
    <cellStyle name="Normal 54 2 3 7 10 2" xfId="30118" xr:uid="{00000000-0005-0000-0000-0000129C0000}"/>
    <cellStyle name="Normal 54 2 3 7 11" xfId="18325" xr:uid="{00000000-0005-0000-0000-0000139C0000}"/>
    <cellStyle name="Normal 54 2 3 7 12" xfId="24230" xr:uid="{00000000-0005-0000-0000-0000149C0000}"/>
    <cellStyle name="Normal 54 2 3 7 13" xfId="41894" xr:uid="{00000000-0005-0000-0000-0000159C0000}"/>
    <cellStyle name="Normal 54 2 3 7 2" xfId="1396" xr:uid="{00000000-0005-0000-0000-0000169C0000}"/>
    <cellStyle name="Normal 54 2 3 7 2 2" xfId="13173" xr:uid="{00000000-0005-0000-0000-0000179C0000}"/>
    <cellStyle name="Normal 54 2 3 7 2 2 2" xfId="36742" xr:uid="{00000000-0005-0000-0000-0000189C0000}"/>
    <cellStyle name="Normal 54 2 3 7 2 3" xfId="7285" xr:uid="{00000000-0005-0000-0000-0000199C0000}"/>
    <cellStyle name="Normal 54 2 3 7 2 3 2" xfId="30854" xr:uid="{00000000-0005-0000-0000-00001A9C0000}"/>
    <cellStyle name="Normal 54 2 3 7 2 4" xfId="19061" xr:uid="{00000000-0005-0000-0000-00001B9C0000}"/>
    <cellStyle name="Normal 54 2 3 7 2 5" xfId="24966" xr:uid="{00000000-0005-0000-0000-00001C9C0000}"/>
    <cellStyle name="Normal 54 2 3 7 3" xfId="2133" xr:uid="{00000000-0005-0000-0000-00001D9C0000}"/>
    <cellStyle name="Normal 54 2 3 7 3 2" xfId="13909" xr:uid="{00000000-0005-0000-0000-00001E9C0000}"/>
    <cellStyle name="Normal 54 2 3 7 3 2 2" xfId="37478" xr:uid="{00000000-0005-0000-0000-00001F9C0000}"/>
    <cellStyle name="Normal 54 2 3 7 3 3" xfId="8021" xr:uid="{00000000-0005-0000-0000-0000209C0000}"/>
    <cellStyle name="Normal 54 2 3 7 3 3 2" xfId="31590" xr:uid="{00000000-0005-0000-0000-0000219C0000}"/>
    <cellStyle name="Normal 54 2 3 7 3 4" xfId="19797" xr:uid="{00000000-0005-0000-0000-0000229C0000}"/>
    <cellStyle name="Normal 54 2 3 7 3 5" xfId="25702" xr:uid="{00000000-0005-0000-0000-0000239C0000}"/>
    <cellStyle name="Normal 54 2 3 7 4" xfId="2869" xr:uid="{00000000-0005-0000-0000-0000249C0000}"/>
    <cellStyle name="Normal 54 2 3 7 4 2" xfId="14645" xr:uid="{00000000-0005-0000-0000-0000259C0000}"/>
    <cellStyle name="Normal 54 2 3 7 4 2 2" xfId="38214" xr:uid="{00000000-0005-0000-0000-0000269C0000}"/>
    <cellStyle name="Normal 54 2 3 7 4 3" xfId="8757" xr:uid="{00000000-0005-0000-0000-0000279C0000}"/>
    <cellStyle name="Normal 54 2 3 7 4 3 2" xfId="32326" xr:uid="{00000000-0005-0000-0000-0000289C0000}"/>
    <cellStyle name="Normal 54 2 3 7 4 4" xfId="20533" xr:uid="{00000000-0005-0000-0000-0000299C0000}"/>
    <cellStyle name="Normal 54 2 3 7 4 5" xfId="26438" xr:uid="{00000000-0005-0000-0000-00002A9C0000}"/>
    <cellStyle name="Normal 54 2 3 7 5" xfId="3605" xr:uid="{00000000-0005-0000-0000-00002B9C0000}"/>
    <cellStyle name="Normal 54 2 3 7 5 2" xfId="15381" xr:uid="{00000000-0005-0000-0000-00002C9C0000}"/>
    <cellStyle name="Normal 54 2 3 7 5 2 2" xfId="38950" xr:uid="{00000000-0005-0000-0000-00002D9C0000}"/>
    <cellStyle name="Normal 54 2 3 7 5 3" xfId="9493" xr:uid="{00000000-0005-0000-0000-00002E9C0000}"/>
    <cellStyle name="Normal 54 2 3 7 5 3 2" xfId="33062" xr:uid="{00000000-0005-0000-0000-00002F9C0000}"/>
    <cellStyle name="Normal 54 2 3 7 5 4" xfId="21269" xr:uid="{00000000-0005-0000-0000-0000309C0000}"/>
    <cellStyle name="Normal 54 2 3 7 5 5" xfId="27174" xr:uid="{00000000-0005-0000-0000-0000319C0000}"/>
    <cellStyle name="Normal 54 2 3 7 6" xfId="4341" xr:uid="{00000000-0005-0000-0000-0000329C0000}"/>
    <cellStyle name="Normal 54 2 3 7 6 2" xfId="16117" xr:uid="{00000000-0005-0000-0000-0000339C0000}"/>
    <cellStyle name="Normal 54 2 3 7 6 2 2" xfId="39686" xr:uid="{00000000-0005-0000-0000-0000349C0000}"/>
    <cellStyle name="Normal 54 2 3 7 6 3" xfId="10229" xr:uid="{00000000-0005-0000-0000-0000359C0000}"/>
    <cellStyle name="Normal 54 2 3 7 6 3 2" xfId="33798" xr:uid="{00000000-0005-0000-0000-0000369C0000}"/>
    <cellStyle name="Normal 54 2 3 7 6 4" xfId="22005" xr:uid="{00000000-0005-0000-0000-0000379C0000}"/>
    <cellStyle name="Normal 54 2 3 7 6 5" xfId="27910" xr:uid="{00000000-0005-0000-0000-0000389C0000}"/>
    <cellStyle name="Normal 54 2 3 7 7" xfId="5077" xr:uid="{00000000-0005-0000-0000-0000399C0000}"/>
    <cellStyle name="Normal 54 2 3 7 7 2" xfId="16853" xr:uid="{00000000-0005-0000-0000-00003A9C0000}"/>
    <cellStyle name="Normal 54 2 3 7 7 2 2" xfId="40422" xr:uid="{00000000-0005-0000-0000-00003B9C0000}"/>
    <cellStyle name="Normal 54 2 3 7 7 3" xfId="10965" xr:uid="{00000000-0005-0000-0000-00003C9C0000}"/>
    <cellStyle name="Normal 54 2 3 7 7 3 2" xfId="34534" xr:uid="{00000000-0005-0000-0000-00003D9C0000}"/>
    <cellStyle name="Normal 54 2 3 7 7 4" xfId="22741" xr:uid="{00000000-0005-0000-0000-00003E9C0000}"/>
    <cellStyle name="Normal 54 2 3 7 7 5" xfId="28646" xr:uid="{00000000-0005-0000-0000-00003F9C0000}"/>
    <cellStyle name="Normal 54 2 3 7 8" xfId="5813" xr:uid="{00000000-0005-0000-0000-0000409C0000}"/>
    <cellStyle name="Normal 54 2 3 7 8 2" xfId="17589" xr:uid="{00000000-0005-0000-0000-0000419C0000}"/>
    <cellStyle name="Normal 54 2 3 7 8 2 2" xfId="41158" xr:uid="{00000000-0005-0000-0000-0000429C0000}"/>
    <cellStyle name="Normal 54 2 3 7 8 3" xfId="11701" xr:uid="{00000000-0005-0000-0000-0000439C0000}"/>
    <cellStyle name="Normal 54 2 3 7 8 3 2" xfId="35270" xr:uid="{00000000-0005-0000-0000-0000449C0000}"/>
    <cellStyle name="Normal 54 2 3 7 8 4" xfId="23477" xr:uid="{00000000-0005-0000-0000-0000459C0000}"/>
    <cellStyle name="Normal 54 2 3 7 8 5" xfId="29382" xr:uid="{00000000-0005-0000-0000-0000469C0000}"/>
    <cellStyle name="Normal 54 2 3 7 9" xfId="12437" xr:uid="{00000000-0005-0000-0000-0000479C0000}"/>
    <cellStyle name="Normal 54 2 3 7 9 2" xfId="36006" xr:uid="{00000000-0005-0000-0000-0000489C0000}"/>
    <cellStyle name="Normal 54 2 3 8" xfId="979" xr:uid="{00000000-0005-0000-0000-0000499C0000}"/>
    <cellStyle name="Normal 54 2 3 8 2" xfId="12758" xr:uid="{00000000-0005-0000-0000-00004A9C0000}"/>
    <cellStyle name="Normal 54 2 3 8 2 2" xfId="36327" xr:uid="{00000000-0005-0000-0000-00004B9C0000}"/>
    <cellStyle name="Normal 54 2 3 8 3" xfId="6870" xr:uid="{00000000-0005-0000-0000-00004C9C0000}"/>
    <cellStyle name="Normal 54 2 3 8 3 2" xfId="30439" xr:uid="{00000000-0005-0000-0000-00004D9C0000}"/>
    <cellStyle name="Normal 54 2 3 8 4" xfId="18646" xr:uid="{00000000-0005-0000-0000-00004E9C0000}"/>
    <cellStyle name="Normal 54 2 3 8 5" xfId="24551" xr:uid="{00000000-0005-0000-0000-00004F9C0000}"/>
    <cellStyle name="Normal 54 2 3 9" xfId="1718" xr:uid="{00000000-0005-0000-0000-0000509C0000}"/>
    <cellStyle name="Normal 54 2 3 9 2" xfId="13494" xr:uid="{00000000-0005-0000-0000-0000519C0000}"/>
    <cellStyle name="Normal 54 2 3 9 2 2" xfId="37063" xr:uid="{00000000-0005-0000-0000-0000529C0000}"/>
    <cellStyle name="Normal 54 2 3 9 3" xfId="7606" xr:uid="{00000000-0005-0000-0000-0000539C0000}"/>
    <cellStyle name="Normal 54 2 3 9 3 2" xfId="31175" xr:uid="{00000000-0005-0000-0000-0000549C0000}"/>
    <cellStyle name="Normal 54 2 3 9 4" xfId="19382" xr:uid="{00000000-0005-0000-0000-0000559C0000}"/>
    <cellStyle name="Normal 54 2 3 9 5" xfId="25287" xr:uid="{00000000-0005-0000-0000-0000569C0000}"/>
    <cellStyle name="Normal 54 2 4" xfId="218" xr:uid="{00000000-0005-0000-0000-0000579C0000}"/>
    <cellStyle name="Normal 54 2 4 10" xfId="3202" xr:uid="{00000000-0005-0000-0000-0000589C0000}"/>
    <cellStyle name="Normal 54 2 4 10 2" xfId="14978" xr:uid="{00000000-0005-0000-0000-0000599C0000}"/>
    <cellStyle name="Normal 54 2 4 10 2 2" xfId="38547" xr:uid="{00000000-0005-0000-0000-00005A9C0000}"/>
    <cellStyle name="Normal 54 2 4 10 3" xfId="9090" xr:uid="{00000000-0005-0000-0000-00005B9C0000}"/>
    <cellStyle name="Normal 54 2 4 10 3 2" xfId="32659" xr:uid="{00000000-0005-0000-0000-00005C9C0000}"/>
    <cellStyle name="Normal 54 2 4 10 4" xfId="20866" xr:uid="{00000000-0005-0000-0000-00005D9C0000}"/>
    <cellStyle name="Normal 54 2 4 10 5" xfId="26771" xr:uid="{00000000-0005-0000-0000-00005E9C0000}"/>
    <cellStyle name="Normal 54 2 4 11" xfId="3938" xr:uid="{00000000-0005-0000-0000-00005F9C0000}"/>
    <cellStyle name="Normal 54 2 4 11 2" xfId="15714" xr:uid="{00000000-0005-0000-0000-0000609C0000}"/>
    <cellStyle name="Normal 54 2 4 11 2 2" xfId="39283" xr:uid="{00000000-0005-0000-0000-0000619C0000}"/>
    <cellStyle name="Normal 54 2 4 11 3" xfId="9826" xr:uid="{00000000-0005-0000-0000-0000629C0000}"/>
    <cellStyle name="Normal 54 2 4 11 3 2" xfId="33395" xr:uid="{00000000-0005-0000-0000-0000639C0000}"/>
    <cellStyle name="Normal 54 2 4 11 4" xfId="21602" xr:uid="{00000000-0005-0000-0000-0000649C0000}"/>
    <cellStyle name="Normal 54 2 4 11 5" xfId="27507" xr:uid="{00000000-0005-0000-0000-0000659C0000}"/>
    <cellStyle name="Normal 54 2 4 12" xfId="4674" xr:uid="{00000000-0005-0000-0000-0000669C0000}"/>
    <cellStyle name="Normal 54 2 4 12 2" xfId="16450" xr:uid="{00000000-0005-0000-0000-0000679C0000}"/>
    <cellStyle name="Normal 54 2 4 12 2 2" xfId="40019" xr:uid="{00000000-0005-0000-0000-0000689C0000}"/>
    <cellStyle name="Normal 54 2 4 12 3" xfId="10562" xr:uid="{00000000-0005-0000-0000-0000699C0000}"/>
    <cellStyle name="Normal 54 2 4 12 3 2" xfId="34131" xr:uid="{00000000-0005-0000-0000-00006A9C0000}"/>
    <cellStyle name="Normal 54 2 4 12 4" xfId="22338" xr:uid="{00000000-0005-0000-0000-00006B9C0000}"/>
    <cellStyle name="Normal 54 2 4 12 5" xfId="28243" xr:uid="{00000000-0005-0000-0000-00006C9C0000}"/>
    <cellStyle name="Normal 54 2 4 13" xfId="5410" xr:uid="{00000000-0005-0000-0000-00006D9C0000}"/>
    <cellStyle name="Normal 54 2 4 13 2" xfId="17186" xr:uid="{00000000-0005-0000-0000-00006E9C0000}"/>
    <cellStyle name="Normal 54 2 4 13 2 2" xfId="40755" xr:uid="{00000000-0005-0000-0000-00006F9C0000}"/>
    <cellStyle name="Normal 54 2 4 13 3" xfId="11298" xr:uid="{00000000-0005-0000-0000-0000709C0000}"/>
    <cellStyle name="Normal 54 2 4 13 3 2" xfId="34867" xr:uid="{00000000-0005-0000-0000-0000719C0000}"/>
    <cellStyle name="Normal 54 2 4 13 4" xfId="23074" xr:uid="{00000000-0005-0000-0000-0000729C0000}"/>
    <cellStyle name="Normal 54 2 4 13 5" xfId="28979" xr:uid="{00000000-0005-0000-0000-0000739C0000}"/>
    <cellStyle name="Normal 54 2 4 14" xfId="12034" xr:uid="{00000000-0005-0000-0000-0000749C0000}"/>
    <cellStyle name="Normal 54 2 4 14 2" xfId="35603" xr:uid="{00000000-0005-0000-0000-0000759C0000}"/>
    <cellStyle name="Normal 54 2 4 15" xfId="6146" xr:uid="{00000000-0005-0000-0000-0000769C0000}"/>
    <cellStyle name="Normal 54 2 4 15 2" xfId="29715" xr:uid="{00000000-0005-0000-0000-0000779C0000}"/>
    <cellStyle name="Normal 54 2 4 16" xfId="17922" xr:uid="{00000000-0005-0000-0000-0000789C0000}"/>
    <cellStyle name="Normal 54 2 4 17" xfId="23827" xr:uid="{00000000-0005-0000-0000-0000799C0000}"/>
    <cellStyle name="Normal 54 2 4 18" xfId="41491" xr:uid="{00000000-0005-0000-0000-00007A9C0000}"/>
    <cellStyle name="Normal 54 2 4 2" xfId="314" xr:uid="{00000000-0005-0000-0000-00007B9C0000}"/>
    <cellStyle name="Normal 54 2 4 2 10" xfId="4770" xr:uid="{00000000-0005-0000-0000-00007C9C0000}"/>
    <cellStyle name="Normal 54 2 4 2 10 2" xfId="16546" xr:uid="{00000000-0005-0000-0000-00007D9C0000}"/>
    <cellStyle name="Normal 54 2 4 2 10 2 2" xfId="40115" xr:uid="{00000000-0005-0000-0000-00007E9C0000}"/>
    <cellStyle name="Normal 54 2 4 2 10 3" xfId="10658" xr:uid="{00000000-0005-0000-0000-00007F9C0000}"/>
    <cellStyle name="Normal 54 2 4 2 10 3 2" xfId="34227" xr:uid="{00000000-0005-0000-0000-0000809C0000}"/>
    <cellStyle name="Normal 54 2 4 2 10 4" xfId="22434" xr:uid="{00000000-0005-0000-0000-0000819C0000}"/>
    <cellStyle name="Normal 54 2 4 2 10 5" xfId="28339" xr:uid="{00000000-0005-0000-0000-0000829C0000}"/>
    <cellStyle name="Normal 54 2 4 2 11" xfId="5506" xr:uid="{00000000-0005-0000-0000-0000839C0000}"/>
    <cellStyle name="Normal 54 2 4 2 11 2" xfId="17282" xr:uid="{00000000-0005-0000-0000-0000849C0000}"/>
    <cellStyle name="Normal 54 2 4 2 11 2 2" xfId="40851" xr:uid="{00000000-0005-0000-0000-0000859C0000}"/>
    <cellStyle name="Normal 54 2 4 2 11 3" xfId="11394" xr:uid="{00000000-0005-0000-0000-0000869C0000}"/>
    <cellStyle name="Normal 54 2 4 2 11 3 2" xfId="34963" xr:uid="{00000000-0005-0000-0000-0000879C0000}"/>
    <cellStyle name="Normal 54 2 4 2 11 4" xfId="23170" xr:uid="{00000000-0005-0000-0000-0000889C0000}"/>
    <cellStyle name="Normal 54 2 4 2 11 5" xfId="29075" xr:uid="{00000000-0005-0000-0000-0000899C0000}"/>
    <cellStyle name="Normal 54 2 4 2 12" xfId="12130" xr:uid="{00000000-0005-0000-0000-00008A9C0000}"/>
    <cellStyle name="Normal 54 2 4 2 12 2" xfId="35699" xr:uid="{00000000-0005-0000-0000-00008B9C0000}"/>
    <cellStyle name="Normal 54 2 4 2 13" xfId="6242" xr:uid="{00000000-0005-0000-0000-00008C9C0000}"/>
    <cellStyle name="Normal 54 2 4 2 13 2" xfId="29811" xr:uid="{00000000-0005-0000-0000-00008D9C0000}"/>
    <cellStyle name="Normal 54 2 4 2 14" xfId="18018" xr:uid="{00000000-0005-0000-0000-00008E9C0000}"/>
    <cellStyle name="Normal 54 2 4 2 15" xfId="23923" xr:uid="{00000000-0005-0000-0000-00008F9C0000}"/>
    <cellStyle name="Normal 54 2 4 2 16" xfId="41587" xr:uid="{00000000-0005-0000-0000-0000909C0000}"/>
    <cellStyle name="Normal 54 2 4 2 2" xfId="491" xr:uid="{00000000-0005-0000-0000-0000919C0000}"/>
    <cellStyle name="Normal 54 2 4 2 2 10" xfId="12295" xr:uid="{00000000-0005-0000-0000-0000929C0000}"/>
    <cellStyle name="Normal 54 2 4 2 2 10 2" xfId="35864" xr:uid="{00000000-0005-0000-0000-0000939C0000}"/>
    <cellStyle name="Normal 54 2 4 2 2 11" xfId="6407" xr:uid="{00000000-0005-0000-0000-0000949C0000}"/>
    <cellStyle name="Normal 54 2 4 2 2 11 2" xfId="29976" xr:uid="{00000000-0005-0000-0000-0000959C0000}"/>
    <cellStyle name="Normal 54 2 4 2 2 12" xfId="18183" xr:uid="{00000000-0005-0000-0000-0000969C0000}"/>
    <cellStyle name="Normal 54 2 4 2 2 13" xfId="24088" xr:uid="{00000000-0005-0000-0000-0000979C0000}"/>
    <cellStyle name="Normal 54 2 4 2 2 14" xfId="41752" xr:uid="{00000000-0005-0000-0000-0000989C0000}"/>
    <cellStyle name="Normal 54 2 4 2 2 2" xfId="936" xr:uid="{00000000-0005-0000-0000-0000999C0000}"/>
    <cellStyle name="Normal 54 2 4 2 2 2 10" xfId="6849" xr:uid="{00000000-0005-0000-0000-00009A9C0000}"/>
    <cellStyle name="Normal 54 2 4 2 2 2 10 2" xfId="30418" xr:uid="{00000000-0005-0000-0000-00009B9C0000}"/>
    <cellStyle name="Normal 54 2 4 2 2 2 11" xfId="18625" xr:uid="{00000000-0005-0000-0000-00009C9C0000}"/>
    <cellStyle name="Normal 54 2 4 2 2 2 12" xfId="24530" xr:uid="{00000000-0005-0000-0000-00009D9C0000}"/>
    <cellStyle name="Normal 54 2 4 2 2 2 13" xfId="42194" xr:uid="{00000000-0005-0000-0000-00009E9C0000}"/>
    <cellStyle name="Normal 54 2 4 2 2 2 2" xfId="1696" xr:uid="{00000000-0005-0000-0000-00009F9C0000}"/>
    <cellStyle name="Normal 54 2 4 2 2 2 2 2" xfId="13473" xr:uid="{00000000-0005-0000-0000-0000A09C0000}"/>
    <cellStyle name="Normal 54 2 4 2 2 2 2 2 2" xfId="37042" xr:uid="{00000000-0005-0000-0000-0000A19C0000}"/>
    <cellStyle name="Normal 54 2 4 2 2 2 2 3" xfId="7585" xr:uid="{00000000-0005-0000-0000-0000A29C0000}"/>
    <cellStyle name="Normal 54 2 4 2 2 2 2 3 2" xfId="31154" xr:uid="{00000000-0005-0000-0000-0000A39C0000}"/>
    <cellStyle name="Normal 54 2 4 2 2 2 2 4" xfId="19361" xr:uid="{00000000-0005-0000-0000-0000A49C0000}"/>
    <cellStyle name="Normal 54 2 4 2 2 2 2 5" xfId="25266" xr:uid="{00000000-0005-0000-0000-0000A59C0000}"/>
    <cellStyle name="Normal 54 2 4 2 2 2 3" xfId="2433" xr:uid="{00000000-0005-0000-0000-0000A69C0000}"/>
    <cellStyle name="Normal 54 2 4 2 2 2 3 2" xfId="14209" xr:uid="{00000000-0005-0000-0000-0000A79C0000}"/>
    <cellStyle name="Normal 54 2 4 2 2 2 3 2 2" xfId="37778" xr:uid="{00000000-0005-0000-0000-0000A89C0000}"/>
    <cellStyle name="Normal 54 2 4 2 2 2 3 3" xfId="8321" xr:uid="{00000000-0005-0000-0000-0000A99C0000}"/>
    <cellStyle name="Normal 54 2 4 2 2 2 3 3 2" xfId="31890" xr:uid="{00000000-0005-0000-0000-0000AA9C0000}"/>
    <cellStyle name="Normal 54 2 4 2 2 2 3 4" xfId="20097" xr:uid="{00000000-0005-0000-0000-0000AB9C0000}"/>
    <cellStyle name="Normal 54 2 4 2 2 2 3 5" xfId="26002" xr:uid="{00000000-0005-0000-0000-0000AC9C0000}"/>
    <cellStyle name="Normal 54 2 4 2 2 2 4" xfId="3169" xr:uid="{00000000-0005-0000-0000-0000AD9C0000}"/>
    <cellStyle name="Normal 54 2 4 2 2 2 4 2" xfId="14945" xr:uid="{00000000-0005-0000-0000-0000AE9C0000}"/>
    <cellStyle name="Normal 54 2 4 2 2 2 4 2 2" xfId="38514" xr:uid="{00000000-0005-0000-0000-0000AF9C0000}"/>
    <cellStyle name="Normal 54 2 4 2 2 2 4 3" xfId="9057" xr:uid="{00000000-0005-0000-0000-0000B09C0000}"/>
    <cellStyle name="Normal 54 2 4 2 2 2 4 3 2" xfId="32626" xr:uid="{00000000-0005-0000-0000-0000B19C0000}"/>
    <cellStyle name="Normal 54 2 4 2 2 2 4 4" xfId="20833" xr:uid="{00000000-0005-0000-0000-0000B29C0000}"/>
    <cellStyle name="Normal 54 2 4 2 2 2 4 5" xfId="26738" xr:uid="{00000000-0005-0000-0000-0000B39C0000}"/>
    <cellStyle name="Normal 54 2 4 2 2 2 5" xfId="3905" xr:uid="{00000000-0005-0000-0000-0000B49C0000}"/>
    <cellStyle name="Normal 54 2 4 2 2 2 5 2" xfId="15681" xr:uid="{00000000-0005-0000-0000-0000B59C0000}"/>
    <cellStyle name="Normal 54 2 4 2 2 2 5 2 2" xfId="39250" xr:uid="{00000000-0005-0000-0000-0000B69C0000}"/>
    <cellStyle name="Normal 54 2 4 2 2 2 5 3" xfId="9793" xr:uid="{00000000-0005-0000-0000-0000B79C0000}"/>
    <cellStyle name="Normal 54 2 4 2 2 2 5 3 2" xfId="33362" xr:uid="{00000000-0005-0000-0000-0000B89C0000}"/>
    <cellStyle name="Normal 54 2 4 2 2 2 5 4" xfId="21569" xr:uid="{00000000-0005-0000-0000-0000B99C0000}"/>
    <cellStyle name="Normal 54 2 4 2 2 2 5 5" xfId="27474" xr:uid="{00000000-0005-0000-0000-0000BA9C0000}"/>
    <cellStyle name="Normal 54 2 4 2 2 2 6" xfId="4641" xr:uid="{00000000-0005-0000-0000-0000BB9C0000}"/>
    <cellStyle name="Normal 54 2 4 2 2 2 6 2" xfId="16417" xr:uid="{00000000-0005-0000-0000-0000BC9C0000}"/>
    <cellStyle name="Normal 54 2 4 2 2 2 6 2 2" xfId="39986" xr:uid="{00000000-0005-0000-0000-0000BD9C0000}"/>
    <cellStyle name="Normal 54 2 4 2 2 2 6 3" xfId="10529" xr:uid="{00000000-0005-0000-0000-0000BE9C0000}"/>
    <cellStyle name="Normal 54 2 4 2 2 2 6 3 2" xfId="34098" xr:uid="{00000000-0005-0000-0000-0000BF9C0000}"/>
    <cellStyle name="Normal 54 2 4 2 2 2 6 4" xfId="22305" xr:uid="{00000000-0005-0000-0000-0000C09C0000}"/>
    <cellStyle name="Normal 54 2 4 2 2 2 6 5" xfId="28210" xr:uid="{00000000-0005-0000-0000-0000C19C0000}"/>
    <cellStyle name="Normal 54 2 4 2 2 2 7" xfId="5377" xr:uid="{00000000-0005-0000-0000-0000C29C0000}"/>
    <cellStyle name="Normal 54 2 4 2 2 2 7 2" xfId="17153" xr:uid="{00000000-0005-0000-0000-0000C39C0000}"/>
    <cellStyle name="Normal 54 2 4 2 2 2 7 2 2" xfId="40722" xr:uid="{00000000-0005-0000-0000-0000C49C0000}"/>
    <cellStyle name="Normal 54 2 4 2 2 2 7 3" xfId="11265" xr:uid="{00000000-0005-0000-0000-0000C59C0000}"/>
    <cellStyle name="Normal 54 2 4 2 2 2 7 3 2" xfId="34834" xr:uid="{00000000-0005-0000-0000-0000C69C0000}"/>
    <cellStyle name="Normal 54 2 4 2 2 2 7 4" xfId="23041" xr:uid="{00000000-0005-0000-0000-0000C79C0000}"/>
    <cellStyle name="Normal 54 2 4 2 2 2 7 5" xfId="28946" xr:uid="{00000000-0005-0000-0000-0000C89C0000}"/>
    <cellStyle name="Normal 54 2 4 2 2 2 8" xfId="6113" xr:uid="{00000000-0005-0000-0000-0000C99C0000}"/>
    <cellStyle name="Normal 54 2 4 2 2 2 8 2" xfId="17889" xr:uid="{00000000-0005-0000-0000-0000CA9C0000}"/>
    <cellStyle name="Normal 54 2 4 2 2 2 8 2 2" xfId="41458" xr:uid="{00000000-0005-0000-0000-0000CB9C0000}"/>
    <cellStyle name="Normal 54 2 4 2 2 2 8 3" xfId="12001" xr:uid="{00000000-0005-0000-0000-0000CC9C0000}"/>
    <cellStyle name="Normal 54 2 4 2 2 2 8 3 2" xfId="35570" xr:uid="{00000000-0005-0000-0000-0000CD9C0000}"/>
    <cellStyle name="Normal 54 2 4 2 2 2 8 4" xfId="23777" xr:uid="{00000000-0005-0000-0000-0000CE9C0000}"/>
    <cellStyle name="Normal 54 2 4 2 2 2 8 5" xfId="29682" xr:uid="{00000000-0005-0000-0000-0000CF9C0000}"/>
    <cellStyle name="Normal 54 2 4 2 2 2 9" xfId="12737" xr:uid="{00000000-0005-0000-0000-0000D09C0000}"/>
    <cellStyle name="Normal 54 2 4 2 2 2 9 2" xfId="36306" xr:uid="{00000000-0005-0000-0000-0000D19C0000}"/>
    <cellStyle name="Normal 54 2 4 2 2 3" xfId="1253" xr:uid="{00000000-0005-0000-0000-0000D29C0000}"/>
    <cellStyle name="Normal 54 2 4 2 2 3 2" xfId="13031" xr:uid="{00000000-0005-0000-0000-0000D39C0000}"/>
    <cellStyle name="Normal 54 2 4 2 2 3 2 2" xfId="36600" xr:uid="{00000000-0005-0000-0000-0000D49C0000}"/>
    <cellStyle name="Normal 54 2 4 2 2 3 3" xfId="7143" xr:uid="{00000000-0005-0000-0000-0000D59C0000}"/>
    <cellStyle name="Normal 54 2 4 2 2 3 3 2" xfId="30712" xr:uid="{00000000-0005-0000-0000-0000D69C0000}"/>
    <cellStyle name="Normal 54 2 4 2 2 3 4" xfId="18919" xr:uid="{00000000-0005-0000-0000-0000D79C0000}"/>
    <cellStyle name="Normal 54 2 4 2 2 3 5" xfId="24824" xr:uid="{00000000-0005-0000-0000-0000D89C0000}"/>
    <cellStyle name="Normal 54 2 4 2 2 4" xfId="1991" xr:uid="{00000000-0005-0000-0000-0000D99C0000}"/>
    <cellStyle name="Normal 54 2 4 2 2 4 2" xfId="13767" xr:uid="{00000000-0005-0000-0000-0000DA9C0000}"/>
    <cellStyle name="Normal 54 2 4 2 2 4 2 2" xfId="37336" xr:uid="{00000000-0005-0000-0000-0000DB9C0000}"/>
    <cellStyle name="Normal 54 2 4 2 2 4 3" xfId="7879" xr:uid="{00000000-0005-0000-0000-0000DC9C0000}"/>
    <cellStyle name="Normal 54 2 4 2 2 4 3 2" xfId="31448" xr:uid="{00000000-0005-0000-0000-0000DD9C0000}"/>
    <cellStyle name="Normal 54 2 4 2 2 4 4" xfId="19655" xr:uid="{00000000-0005-0000-0000-0000DE9C0000}"/>
    <cellStyle name="Normal 54 2 4 2 2 4 5" xfId="25560" xr:uid="{00000000-0005-0000-0000-0000DF9C0000}"/>
    <cellStyle name="Normal 54 2 4 2 2 5" xfId="2727" xr:uid="{00000000-0005-0000-0000-0000E09C0000}"/>
    <cellStyle name="Normal 54 2 4 2 2 5 2" xfId="14503" xr:uid="{00000000-0005-0000-0000-0000E19C0000}"/>
    <cellStyle name="Normal 54 2 4 2 2 5 2 2" xfId="38072" xr:uid="{00000000-0005-0000-0000-0000E29C0000}"/>
    <cellStyle name="Normal 54 2 4 2 2 5 3" xfId="8615" xr:uid="{00000000-0005-0000-0000-0000E39C0000}"/>
    <cellStyle name="Normal 54 2 4 2 2 5 3 2" xfId="32184" xr:uid="{00000000-0005-0000-0000-0000E49C0000}"/>
    <cellStyle name="Normal 54 2 4 2 2 5 4" xfId="20391" xr:uid="{00000000-0005-0000-0000-0000E59C0000}"/>
    <cellStyle name="Normal 54 2 4 2 2 5 5" xfId="26296" xr:uid="{00000000-0005-0000-0000-0000E69C0000}"/>
    <cellStyle name="Normal 54 2 4 2 2 6" xfId="3463" xr:uid="{00000000-0005-0000-0000-0000E79C0000}"/>
    <cellStyle name="Normal 54 2 4 2 2 6 2" xfId="15239" xr:uid="{00000000-0005-0000-0000-0000E89C0000}"/>
    <cellStyle name="Normal 54 2 4 2 2 6 2 2" xfId="38808" xr:uid="{00000000-0005-0000-0000-0000E99C0000}"/>
    <cellStyle name="Normal 54 2 4 2 2 6 3" xfId="9351" xr:uid="{00000000-0005-0000-0000-0000EA9C0000}"/>
    <cellStyle name="Normal 54 2 4 2 2 6 3 2" xfId="32920" xr:uid="{00000000-0005-0000-0000-0000EB9C0000}"/>
    <cellStyle name="Normal 54 2 4 2 2 6 4" xfId="21127" xr:uid="{00000000-0005-0000-0000-0000EC9C0000}"/>
    <cellStyle name="Normal 54 2 4 2 2 6 5" xfId="27032" xr:uid="{00000000-0005-0000-0000-0000ED9C0000}"/>
    <cellStyle name="Normal 54 2 4 2 2 7" xfId="4199" xr:uid="{00000000-0005-0000-0000-0000EE9C0000}"/>
    <cellStyle name="Normal 54 2 4 2 2 7 2" xfId="15975" xr:uid="{00000000-0005-0000-0000-0000EF9C0000}"/>
    <cellStyle name="Normal 54 2 4 2 2 7 2 2" xfId="39544" xr:uid="{00000000-0005-0000-0000-0000F09C0000}"/>
    <cellStyle name="Normal 54 2 4 2 2 7 3" xfId="10087" xr:uid="{00000000-0005-0000-0000-0000F19C0000}"/>
    <cellStyle name="Normal 54 2 4 2 2 7 3 2" xfId="33656" xr:uid="{00000000-0005-0000-0000-0000F29C0000}"/>
    <cellStyle name="Normal 54 2 4 2 2 7 4" xfId="21863" xr:uid="{00000000-0005-0000-0000-0000F39C0000}"/>
    <cellStyle name="Normal 54 2 4 2 2 7 5" xfId="27768" xr:uid="{00000000-0005-0000-0000-0000F49C0000}"/>
    <cellStyle name="Normal 54 2 4 2 2 8" xfId="4935" xr:uid="{00000000-0005-0000-0000-0000F59C0000}"/>
    <cellStyle name="Normal 54 2 4 2 2 8 2" xfId="16711" xr:uid="{00000000-0005-0000-0000-0000F69C0000}"/>
    <cellStyle name="Normal 54 2 4 2 2 8 2 2" xfId="40280" xr:uid="{00000000-0005-0000-0000-0000F79C0000}"/>
    <cellStyle name="Normal 54 2 4 2 2 8 3" xfId="10823" xr:uid="{00000000-0005-0000-0000-0000F89C0000}"/>
    <cellStyle name="Normal 54 2 4 2 2 8 3 2" xfId="34392" xr:uid="{00000000-0005-0000-0000-0000F99C0000}"/>
    <cellStyle name="Normal 54 2 4 2 2 8 4" xfId="22599" xr:uid="{00000000-0005-0000-0000-0000FA9C0000}"/>
    <cellStyle name="Normal 54 2 4 2 2 8 5" xfId="28504" xr:uid="{00000000-0005-0000-0000-0000FB9C0000}"/>
    <cellStyle name="Normal 54 2 4 2 2 9" xfId="5671" xr:uid="{00000000-0005-0000-0000-0000FC9C0000}"/>
    <cellStyle name="Normal 54 2 4 2 2 9 2" xfId="17447" xr:uid="{00000000-0005-0000-0000-0000FD9C0000}"/>
    <cellStyle name="Normal 54 2 4 2 2 9 2 2" xfId="41016" xr:uid="{00000000-0005-0000-0000-0000FE9C0000}"/>
    <cellStyle name="Normal 54 2 4 2 2 9 3" xfId="11559" xr:uid="{00000000-0005-0000-0000-0000FF9C0000}"/>
    <cellStyle name="Normal 54 2 4 2 2 9 3 2" xfId="35128" xr:uid="{00000000-0005-0000-0000-0000009D0000}"/>
    <cellStyle name="Normal 54 2 4 2 2 9 4" xfId="23335" xr:uid="{00000000-0005-0000-0000-0000019D0000}"/>
    <cellStyle name="Normal 54 2 4 2 2 9 5" xfId="29240" xr:uid="{00000000-0005-0000-0000-0000029D0000}"/>
    <cellStyle name="Normal 54 2 4 2 3" xfId="770" xr:uid="{00000000-0005-0000-0000-0000039D0000}"/>
    <cellStyle name="Normal 54 2 4 2 3 10" xfId="6684" xr:uid="{00000000-0005-0000-0000-0000049D0000}"/>
    <cellStyle name="Normal 54 2 4 2 3 10 2" xfId="30253" xr:uid="{00000000-0005-0000-0000-0000059D0000}"/>
    <cellStyle name="Normal 54 2 4 2 3 11" xfId="18460" xr:uid="{00000000-0005-0000-0000-0000069D0000}"/>
    <cellStyle name="Normal 54 2 4 2 3 12" xfId="24365" xr:uid="{00000000-0005-0000-0000-0000079D0000}"/>
    <cellStyle name="Normal 54 2 4 2 3 13" xfId="42029" xr:uid="{00000000-0005-0000-0000-0000089D0000}"/>
    <cellStyle name="Normal 54 2 4 2 3 2" xfId="1531" xr:uid="{00000000-0005-0000-0000-0000099D0000}"/>
    <cellStyle name="Normal 54 2 4 2 3 2 2" xfId="13308" xr:uid="{00000000-0005-0000-0000-00000A9D0000}"/>
    <cellStyle name="Normal 54 2 4 2 3 2 2 2" xfId="36877" xr:uid="{00000000-0005-0000-0000-00000B9D0000}"/>
    <cellStyle name="Normal 54 2 4 2 3 2 3" xfId="7420" xr:uid="{00000000-0005-0000-0000-00000C9D0000}"/>
    <cellStyle name="Normal 54 2 4 2 3 2 3 2" xfId="30989" xr:uid="{00000000-0005-0000-0000-00000D9D0000}"/>
    <cellStyle name="Normal 54 2 4 2 3 2 4" xfId="19196" xr:uid="{00000000-0005-0000-0000-00000E9D0000}"/>
    <cellStyle name="Normal 54 2 4 2 3 2 5" xfId="25101" xr:uid="{00000000-0005-0000-0000-00000F9D0000}"/>
    <cellStyle name="Normal 54 2 4 2 3 3" xfId="2268" xr:uid="{00000000-0005-0000-0000-0000109D0000}"/>
    <cellStyle name="Normal 54 2 4 2 3 3 2" xfId="14044" xr:uid="{00000000-0005-0000-0000-0000119D0000}"/>
    <cellStyle name="Normal 54 2 4 2 3 3 2 2" xfId="37613" xr:uid="{00000000-0005-0000-0000-0000129D0000}"/>
    <cellStyle name="Normal 54 2 4 2 3 3 3" xfId="8156" xr:uid="{00000000-0005-0000-0000-0000139D0000}"/>
    <cellStyle name="Normal 54 2 4 2 3 3 3 2" xfId="31725" xr:uid="{00000000-0005-0000-0000-0000149D0000}"/>
    <cellStyle name="Normal 54 2 4 2 3 3 4" xfId="19932" xr:uid="{00000000-0005-0000-0000-0000159D0000}"/>
    <cellStyle name="Normal 54 2 4 2 3 3 5" xfId="25837" xr:uid="{00000000-0005-0000-0000-0000169D0000}"/>
    <cellStyle name="Normal 54 2 4 2 3 4" xfId="3004" xr:uid="{00000000-0005-0000-0000-0000179D0000}"/>
    <cellStyle name="Normal 54 2 4 2 3 4 2" xfId="14780" xr:uid="{00000000-0005-0000-0000-0000189D0000}"/>
    <cellStyle name="Normal 54 2 4 2 3 4 2 2" xfId="38349" xr:uid="{00000000-0005-0000-0000-0000199D0000}"/>
    <cellStyle name="Normal 54 2 4 2 3 4 3" xfId="8892" xr:uid="{00000000-0005-0000-0000-00001A9D0000}"/>
    <cellStyle name="Normal 54 2 4 2 3 4 3 2" xfId="32461" xr:uid="{00000000-0005-0000-0000-00001B9D0000}"/>
    <cellStyle name="Normal 54 2 4 2 3 4 4" xfId="20668" xr:uid="{00000000-0005-0000-0000-00001C9D0000}"/>
    <cellStyle name="Normal 54 2 4 2 3 4 5" xfId="26573" xr:uid="{00000000-0005-0000-0000-00001D9D0000}"/>
    <cellStyle name="Normal 54 2 4 2 3 5" xfId="3740" xr:uid="{00000000-0005-0000-0000-00001E9D0000}"/>
    <cellStyle name="Normal 54 2 4 2 3 5 2" xfId="15516" xr:uid="{00000000-0005-0000-0000-00001F9D0000}"/>
    <cellStyle name="Normal 54 2 4 2 3 5 2 2" xfId="39085" xr:uid="{00000000-0005-0000-0000-0000209D0000}"/>
    <cellStyle name="Normal 54 2 4 2 3 5 3" xfId="9628" xr:uid="{00000000-0005-0000-0000-0000219D0000}"/>
    <cellStyle name="Normal 54 2 4 2 3 5 3 2" xfId="33197" xr:uid="{00000000-0005-0000-0000-0000229D0000}"/>
    <cellStyle name="Normal 54 2 4 2 3 5 4" xfId="21404" xr:uid="{00000000-0005-0000-0000-0000239D0000}"/>
    <cellStyle name="Normal 54 2 4 2 3 5 5" xfId="27309" xr:uid="{00000000-0005-0000-0000-0000249D0000}"/>
    <cellStyle name="Normal 54 2 4 2 3 6" xfId="4476" xr:uid="{00000000-0005-0000-0000-0000259D0000}"/>
    <cellStyle name="Normal 54 2 4 2 3 6 2" xfId="16252" xr:uid="{00000000-0005-0000-0000-0000269D0000}"/>
    <cellStyle name="Normal 54 2 4 2 3 6 2 2" xfId="39821" xr:uid="{00000000-0005-0000-0000-0000279D0000}"/>
    <cellStyle name="Normal 54 2 4 2 3 6 3" xfId="10364" xr:uid="{00000000-0005-0000-0000-0000289D0000}"/>
    <cellStyle name="Normal 54 2 4 2 3 6 3 2" xfId="33933" xr:uid="{00000000-0005-0000-0000-0000299D0000}"/>
    <cellStyle name="Normal 54 2 4 2 3 6 4" xfId="22140" xr:uid="{00000000-0005-0000-0000-00002A9D0000}"/>
    <cellStyle name="Normal 54 2 4 2 3 6 5" xfId="28045" xr:uid="{00000000-0005-0000-0000-00002B9D0000}"/>
    <cellStyle name="Normal 54 2 4 2 3 7" xfId="5212" xr:uid="{00000000-0005-0000-0000-00002C9D0000}"/>
    <cellStyle name="Normal 54 2 4 2 3 7 2" xfId="16988" xr:uid="{00000000-0005-0000-0000-00002D9D0000}"/>
    <cellStyle name="Normal 54 2 4 2 3 7 2 2" xfId="40557" xr:uid="{00000000-0005-0000-0000-00002E9D0000}"/>
    <cellStyle name="Normal 54 2 4 2 3 7 3" xfId="11100" xr:uid="{00000000-0005-0000-0000-00002F9D0000}"/>
    <cellStyle name="Normal 54 2 4 2 3 7 3 2" xfId="34669" xr:uid="{00000000-0005-0000-0000-0000309D0000}"/>
    <cellStyle name="Normal 54 2 4 2 3 7 4" xfId="22876" xr:uid="{00000000-0005-0000-0000-0000319D0000}"/>
    <cellStyle name="Normal 54 2 4 2 3 7 5" xfId="28781" xr:uid="{00000000-0005-0000-0000-0000329D0000}"/>
    <cellStyle name="Normal 54 2 4 2 3 8" xfId="5948" xr:uid="{00000000-0005-0000-0000-0000339D0000}"/>
    <cellStyle name="Normal 54 2 4 2 3 8 2" xfId="17724" xr:uid="{00000000-0005-0000-0000-0000349D0000}"/>
    <cellStyle name="Normal 54 2 4 2 3 8 2 2" xfId="41293" xr:uid="{00000000-0005-0000-0000-0000359D0000}"/>
    <cellStyle name="Normal 54 2 4 2 3 8 3" xfId="11836" xr:uid="{00000000-0005-0000-0000-0000369D0000}"/>
    <cellStyle name="Normal 54 2 4 2 3 8 3 2" xfId="35405" xr:uid="{00000000-0005-0000-0000-0000379D0000}"/>
    <cellStyle name="Normal 54 2 4 2 3 8 4" xfId="23612" xr:uid="{00000000-0005-0000-0000-0000389D0000}"/>
    <cellStyle name="Normal 54 2 4 2 3 8 5" xfId="29517" xr:uid="{00000000-0005-0000-0000-0000399D0000}"/>
    <cellStyle name="Normal 54 2 4 2 3 9" xfId="12572" xr:uid="{00000000-0005-0000-0000-00003A9D0000}"/>
    <cellStyle name="Normal 54 2 4 2 3 9 2" xfId="36141" xr:uid="{00000000-0005-0000-0000-00003B9D0000}"/>
    <cellStyle name="Normal 54 2 4 2 4" xfId="642" xr:uid="{00000000-0005-0000-0000-00003C9D0000}"/>
    <cellStyle name="Normal 54 2 4 2 4 10" xfId="6556" xr:uid="{00000000-0005-0000-0000-00003D9D0000}"/>
    <cellStyle name="Normal 54 2 4 2 4 10 2" xfId="30125" xr:uid="{00000000-0005-0000-0000-00003E9D0000}"/>
    <cellStyle name="Normal 54 2 4 2 4 11" xfId="18332" xr:uid="{00000000-0005-0000-0000-00003F9D0000}"/>
    <cellStyle name="Normal 54 2 4 2 4 12" xfId="24237" xr:uid="{00000000-0005-0000-0000-0000409D0000}"/>
    <cellStyle name="Normal 54 2 4 2 4 13" xfId="41901" xr:uid="{00000000-0005-0000-0000-0000419D0000}"/>
    <cellStyle name="Normal 54 2 4 2 4 2" xfId="1403" xr:uid="{00000000-0005-0000-0000-0000429D0000}"/>
    <cellStyle name="Normal 54 2 4 2 4 2 2" xfId="13180" xr:uid="{00000000-0005-0000-0000-0000439D0000}"/>
    <cellStyle name="Normal 54 2 4 2 4 2 2 2" xfId="36749" xr:uid="{00000000-0005-0000-0000-0000449D0000}"/>
    <cellStyle name="Normal 54 2 4 2 4 2 3" xfId="7292" xr:uid="{00000000-0005-0000-0000-0000459D0000}"/>
    <cellStyle name="Normal 54 2 4 2 4 2 3 2" xfId="30861" xr:uid="{00000000-0005-0000-0000-0000469D0000}"/>
    <cellStyle name="Normal 54 2 4 2 4 2 4" xfId="19068" xr:uid="{00000000-0005-0000-0000-0000479D0000}"/>
    <cellStyle name="Normal 54 2 4 2 4 2 5" xfId="24973" xr:uid="{00000000-0005-0000-0000-0000489D0000}"/>
    <cellStyle name="Normal 54 2 4 2 4 3" xfId="2140" xr:uid="{00000000-0005-0000-0000-0000499D0000}"/>
    <cellStyle name="Normal 54 2 4 2 4 3 2" xfId="13916" xr:uid="{00000000-0005-0000-0000-00004A9D0000}"/>
    <cellStyle name="Normal 54 2 4 2 4 3 2 2" xfId="37485" xr:uid="{00000000-0005-0000-0000-00004B9D0000}"/>
    <cellStyle name="Normal 54 2 4 2 4 3 3" xfId="8028" xr:uid="{00000000-0005-0000-0000-00004C9D0000}"/>
    <cellStyle name="Normal 54 2 4 2 4 3 3 2" xfId="31597" xr:uid="{00000000-0005-0000-0000-00004D9D0000}"/>
    <cellStyle name="Normal 54 2 4 2 4 3 4" xfId="19804" xr:uid="{00000000-0005-0000-0000-00004E9D0000}"/>
    <cellStyle name="Normal 54 2 4 2 4 3 5" xfId="25709" xr:uid="{00000000-0005-0000-0000-00004F9D0000}"/>
    <cellStyle name="Normal 54 2 4 2 4 4" xfId="2876" xr:uid="{00000000-0005-0000-0000-0000509D0000}"/>
    <cellStyle name="Normal 54 2 4 2 4 4 2" xfId="14652" xr:uid="{00000000-0005-0000-0000-0000519D0000}"/>
    <cellStyle name="Normal 54 2 4 2 4 4 2 2" xfId="38221" xr:uid="{00000000-0005-0000-0000-0000529D0000}"/>
    <cellStyle name="Normal 54 2 4 2 4 4 3" xfId="8764" xr:uid="{00000000-0005-0000-0000-0000539D0000}"/>
    <cellStyle name="Normal 54 2 4 2 4 4 3 2" xfId="32333" xr:uid="{00000000-0005-0000-0000-0000549D0000}"/>
    <cellStyle name="Normal 54 2 4 2 4 4 4" xfId="20540" xr:uid="{00000000-0005-0000-0000-0000559D0000}"/>
    <cellStyle name="Normal 54 2 4 2 4 4 5" xfId="26445" xr:uid="{00000000-0005-0000-0000-0000569D0000}"/>
    <cellStyle name="Normal 54 2 4 2 4 5" xfId="3612" xr:uid="{00000000-0005-0000-0000-0000579D0000}"/>
    <cellStyle name="Normal 54 2 4 2 4 5 2" xfId="15388" xr:uid="{00000000-0005-0000-0000-0000589D0000}"/>
    <cellStyle name="Normal 54 2 4 2 4 5 2 2" xfId="38957" xr:uid="{00000000-0005-0000-0000-0000599D0000}"/>
    <cellStyle name="Normal 54 2 4 2 4 5 3" xfId="9500" xr:uid="{00000000-0005-0000-0000-00005A9D0000}"/>
    <cellStyle name="Normal 54 2 4 2 4 5 3 2" xfId="33069" xr:uid="{00000000-0005-0000-0000-00005B9D0000}"/>
    <cellStyle name="Normal 54 2 4 2 4 5 4" xfId="21276" xr:uid="{00000000-0005-0000-0000-00005C9D0000}"/>
    <cellStyle name="Normal 54 2 4 2 4 5 5" xfId="27181" xr:uid="{00000000-0005-0000-0000-00005D9D0000}"/>
    <cellStyle name="Normal 54 2 4 2 4 6" xfId="4348" xr:uid="{00000000-0005-0000-0000-00005E9D0000}"/>
    <cellStyle name="Normal 54 2 4 2 4 6 2" xfId="16124" xr:uid="{00000000-0005-0000-0000-00005F9D0000}"/>
    <cellStyle name="Normal 54 2 4 2 4 6 2 2" xfId="39693" xr:uid="{00000000-0005-0000-0000-0000609D0000}"/>
    <cellStyle name="Normal 54 2 4 2 4 6 3" xfId="10236" xr:uid="{00000000-0005-0000-0000-0000619D0000}"/>
    <cellStyle name="Normal 54 2 4 2 4 6 3 2" xfId="33805" xr:uid="{00000000-0005-0000-0000-0000629D0000}"/>
    <cellStyle name="Normal 54 2 4 2 4 6 4" xfId="22012" xr:uid="{00000000-0005-0000-0000-0000639D0000}"/>
    <cellStyle name="Normal 54 2 4 2 4 6 5" xfId="27917" xr:uid="{00000000-0005-0000-0000-0000649D0000}"/>
    <cellStyle name="Normal 54 2 4 2 4 7" xfId="5084" xr:uid="{00000000-0005-0000-0000-0000659D0000}"/>
    <cellStyle name="Normal 54 2 4 2 4 7 2" xfId="16860" xr:uid="{00000000-0005-0000-0000-0000669D0000}"/>
    <cellStyle name="Normal 54 2 4 2 4 7 2 2" xfId="40429" xr:uid="{00000000-0005-0000-0000-0000679D0000}"/>
    <cellStyle name="Normal 54 2 4 2 4 7 3" xfId="10972" xr:uid="{00000000-0005-0000-0000-0000689D0000}"/>
    <cellStyle name="Normal 54 2 4 2 4 7 3 2" xfId="34541" xr:uid="{00000000-0005-0000-0000-0000699D0000}"/>
    <cellStyle name="Normal 54 2 4 2 4 7 4" xfId="22748" xr:uid="{00000000-0005-0000-0000-00006A9D0000}"/>
    <cellStyle name="Normal 54 2 4 2 4 7 5" xfId="28653" xr:uid="{00000000-0005-0000-0000-00006B9D0000}"/>
    <cellStyle name="Normal 54 2 4 2 4 8" xfId="5820" xr:uid="{00000000-0005-0000-0000-00006C9D0000}"/>
    <cellStyle name="Normal 54 2 4 2 4 8 2" xfId="17596" xr:uid="{00000000-0005-0000-0000-00006D9D0000}"/>
    <cellStyle name="Normal 54 2 4 2 4 8 2 2" xfId="41165" xr:uid="{00000000-0005-0000-0000-00006E9D0000}"/>
    <cellStyle name="Normal 54 2 4 2 4 8 3" xfId="11708" xr:uid="{00000000-0005-0000-0000-00006F9D0000}"/>
    <cellStyle name="Normal 54 2 4 2 4 8 3 2" xfId="35277" xr:uid="{00000000-0005-0000-0000-0000709D0000}"/>
    <cellStyle name="Normal 54 2 4 2 4 8 4" xfId="23484" xr:uid="{00000000-0005-0000-0000-0000719D0000}"/>
    <cellStyle name="Normal 54 2 4 2 4 8 5" xfId="29389" xr:uid="{00000000-0005-0000-0000-0000729D0000}"/>
    <cellStyle name="Normal 54 2 4 2 4 9" xfId="12444" xr:uid="{00000000-0005-0000-0000-0000739D0000}"/>
    <cellStyle name="Normal 54 2 4 2 4 9 2" xfId="36013" xr:uid="{00000000-0005-0000-0000-0000749D0000}"/>
    <cellStyle name="Normal 54 2 4 2 5" xfId="1087" xr:uid="{00000000-0005-0000-0000-0000759D0000}"/>
    <cellStyle name="Normal 54 2 4 2 5 2" xfId="12866" xr:uid="{00000000-0005-0000-0000-0000769D0000}"/>
    <cellStyle name="Normal 54 2 4 2 5 2 2" xfId="36435" xr:uid="{00000000-0005-0000-0000-0000779D0000}"/>
    <cellStyle name="Normal 54 2 4 2 5 3" xfId="6978" xr:uid="{00000000-0005-0000-0000-0000789D0000}"/>
    <cellStyle name="Normal 54 2 4 2 5 3 2" xfId="30547" xr:uid="{00000000-0005-0000-0000-0000799D0000}"/>
    <cellStyle name="Normal 54 2 4 2 5 4" xfId="18754" xr:uid="{00000000-0005-0000-0000-00007A9D0000}"/>
    <cellStyle name="Normal 54 2 4 2 5 5" xfId="24659" xr:uid="{00000000-0005-0000-0000-00007B9D0000}"/>
    <cellStyle name="Normal 54 2 4 2 6" xfId="1826" xr:uid="{00000000-0005-0000-0000-00007C9D0000}"/>
    <cellStyle name="Normal 54 2 4 2 6 2" xfId="13602" xr:uid="{00000000-0005-0000-0000-00007D9D0000}"/>
    <cellStyle name="Normal 54 2 4 2 6 2 2" xfId="37171" xr:uid="{00000000-0005-0000-0000-00007E9D0000}"/>
    <cellStyle name="Normal 54 2 4 2 6 3" xfId="7714" xr:uid="{00000000-0005-0000-0000-00007F9D0000}"/>
    <cellStyle name="Normal 54 2 4 2 6 3 2" xfId="31283" xr:uid="{00000000-0005-0000-0000-0000809D0000}"/>
    <cellStyle name="Normal 54 2 4 2 6 4" xfId="19490" xr:uid="{00000000-0005-0000-0000-0000819D0000}"/>
    <cellStyle name="Normal 54 2 4 2 6 5" xfId="25395" xr:uid="{00000000-0005-0000-0000-0000829D0000}"/>
    <cellStyle name="Normal 54 2 4 2 7" xfId="2562" xr:uid="{00000000-0005-0000-0000-0000839D0000}"/>
    <cellStyle name="Normal 54 2 4 2 7 2" xfId="14338" xr:uid="{00000000-0005-0000-0000-0000849D0000}"/>
    <cellStyle name="Normal 54 2 4 2 7 2 2" xfId="37907" xr:uid="{00000000-0005-0000-0000-0000859D0000}"/>
    <cellStyle name="Normal 54 2 4 2 7 3" xfId="8450" xr:uid="{00000000-0005-0000-0000-0000869D0000}"/>
    <cellStyle name="Normal 54 2 4 2 7 3 2" xfId="32019" xr:uid="{00000000-0005-0000-0000-0000879D0000}"/>
    <cellStyle name="Normal 54 2 4 2 7 4" xfId="20226" xr:uid="{00000000-0005-0000-0000-0000889D0000}"/>
    <cellStyle name="Normal 54 2 4 2 7 5" xfId="26131" xr:uid="{00000000-0005-0000-0000-0000899D0000}"/>
    <cellStyle name="Normal 54 2 4 2 8" xfId="3298" xr:uid="{00000000-0005-0000-0000-00008A9D0000}"/>
    <cellStyle name="Normal 54 2 4 2 8 2" xfId="15074" xr:uid="{00000000-0005-0000-0000-00008B9D0000}"/>
    <cellStyle name="Normal 54 2 4 2 8 2 2" xfId="38643" xr:uid="{00000000-0005-0000-0000-00008C9D0000}"/>
    <cellStyle name="Normal 54 2 4 2 8 3" xfId="9186" xr:uid="{00000000-0005-0000-0000-00008D9D0000}"/>
    <cellStyle name="Normal 54 2 4 2 8 3 2" xfId="32755" xr:uid="{00000000-0005-0000-0000-00008E9D0000}"/>
    <cellStyle name="Normal 54 2 4 2 8 4" xfId="20962" xr:uid="{00000000-0005-0000-0000-00008F9D0000}"/>
    <cellStyle name="Normal 54 2 4 2 8 5" xfId="26867" xr:uid="{00000000-0005-0000-0000-0000909D0000}"/>
    <cellStyle name="Normal 54 2 4 2 9" xfId="4034" xr:uid="{00000000-0005-0000-0000-0000919D0000}"/>
    <cellStyle name="Normal 54 2 4 2 9 2" xfId="15810" xr:uid="{00000000-0005-0000-0000-0000929D0000}"/>
    <cellStyle name="Normal 54 2 4 2 9 2 2" xfId="39379" xr:uid="{00000000-0005-0000-0000-0000939D0000}"/>
    <cellStyle name="Normal 54 2 4 2 9 3" xfId="9922" xr:uid="{00000000-0005-0000-0000-0000949D0000}"/>
    <cellStyle name="Normal 54 2 4 2 9 3 2" xfId="33491" xr:uid="{00000000-0005-0000-0000-0000959D0000}"/>
    <cellStyle name="Normal 54 2 4 2 9 4" xfId="21698" xr:uid="{00000000-0005-0000-0000-0000969D0000}"/>
    <cellStyle name="Normal 54 2 4 2 9 5" xfId="27603" xr:uid="{00000000-0005-0000-0000-0000979D0000}"/>
    <cellStyle name="Normal 54 2 4 3" xfId="266" xr:uid="{00000000-0005-0000-0000-0000989D0000}"/>
    <cellStyle name="Normal 54 2 4 3 10" xfId="4722" xr:uid="{00000000-0005-0000-0000-0000999D0000}"/>
    <cellStyle name="Normal 54 2 4 3 10 2" xfId="16498" xr:uid="{00000000-0005-0000-0000-00009A9D0000}"/>
    <cellStyle name="Normal 54 2 4 3 10 2 2" xfId="40067" xr:uid="{00000000-0005-0000-0000-00009B9D0000}"/>
    <cellStyle name="Normal 54 2 4 3 10 3" xfId="10610" xr:uid="{00000000-0005-0000-0000-00009C9D0000}"/>
    <cellStyle name="Normal 54 2 4 3 10 3 2" xfId="34179" xr:uid="{00000000-0005-0000-0000-00009D9D0000}"/>
    <cellStyle name="Normal 54 2 4 3 10 4" xfId="22386" xr:uid="{00000000-0005-0000-0000-00009E9D0000}"/>
    <cellStyle name="Normal 54 2 4 3 10 5" xfId="28291" xr:uid="{00000000-0005-0000-0000-00009F9D0000}"/>
    <cellStyle name="Normal 54 2 4 3 11" xfId="5458" xr:uid="{00000000-0005-0000-0000-0000A09D0000}"/>
    <cellStyle name="Normal 54 2 4 3 11 2" xfId="17234" xr:uid="{00000000-0005-0000-0000-0000A19D0000}"/>
    <cellStyle name="Normal 54 2 4 3 11 2 2" xfId="40803" xr:uid="{00000000-0005-0000-0000-0000A29D0000}"/>
    <cellStyle name="Normal 54 2 4 3 11 3" xfId="11346" xr:uid="{00000000-0005-0000-0000-0000A39D0000}"/>
    <cellStyle name="Normal 54 2 4 3 11 3 2" xfId="34915" xr:uid="{00000000-0005-0000-0000-0000A49D0000}"/>
    <cellStyle name="Normal 54 2 4 3 11 4" xfId="23122" xr:uid="{00000000-0005-0000-0000-0000A59D0000}"/>
    <cellStyle name="Normal 54 2 4 3 11 5" xfId="29027" xr:uid="{00000000-0005-0000-0000-0000A69D0000}"/>
    <cellStyle name="Normal 54 2 4 3 12" xfId="12082" xr:uid="{00000000-0005-0000-0000-0000A79D0000}"/>
    <cellStyle name="Normal 54 2 4 3 12 2" xfId="35651" xr:uid="{00000000-0005-0000-0000-0000A89D0000}"/>
    <cellStyle name="Normal 54 2 4 3 13" xfId="6194" xr:uid="{00000000-0005-0000-0000-0000A99D0000}"/>
    <cellStyle name="Normal 54 2 4 3 13 2" xfId="29763" xr:uid="{00000000-0005-0000-0000-0000AA9D0000}"/>
    <cellStyle name="Normal 54 2 4 3 14" xfId="17970" xr:uid="{00000000-0005-0000-0000-0000AB9D0000}"/>
    <cellStyle name="Normal 54 2 4 3 15" xfId="23875" xr:uid="{00000000-0005-0000-0000-0000AC9D0000}"/>
    <cellStyle name="Normal 54 2 4 3 16" xfId="41539" xr:uid="{00000000-0005-0000-0000-0000AD9D0000}"/>
    <cellStyle name="Normal 54 2 4 3 2" xfId="492" xr:uid="{00000000-0005-0000-0000-0000AE9D0000}"/>
    <cellStyle name="Normal 54 2 4 3 2 10" xfId="12296" xr:uid="{00000000-0005-0000-0000-0000AF9D0000}"/>
    <cellStyle name="Normal 54 2 4 3 2 10 2" xfId="35865" xr:uid="{00000000-0005-0000-0000-0000B09D0000}"/>
    <cellStyle name="Normal 54 2 4 3 2 11" xfId="6408" xr:uid="{00000000-0005-0000-0000-0000B19D0000}"/>
    <cellStyle name="Normal 54 2 4 3 2 11 2" xfId="29977" xr:uid="{00000000-0005-0000-0000-0000B29D0000}"/>
    <cellStyle name="Normal 54 2 4 3 2 12" xfId="18184" xr:uid="{00000000-0005-0000-0000-0000B39D0000}"/>
    <cellStyle name="Normal 54 2 4 3 2 13" xfId="24089" xr:uid="{00000000-0005-0000-0000-0000B49D0000}"/>
    <cellStyle name="Normal 54 2 4 3 2 14" xfId="41753" xr:uid="{00000000-0005-0000-0000-0000B59D0000}"/>
    <cellStyle name="Normal 54 2 4 3 2 2" xfId="937" xr:uid="{00000000-0005-0000-0000-0000B69D0000}"/>
    <cellStyle name="Normal 54 2 4 3 2 2 10" xfId="6850" xr:uid="{00000000-0005-0000-0000-0000B79D0000}"/>
    <cellStyle name="Normal 54 2 4 3 2 2 10 2" xfId="30419" xr:uid="{00000000-0005-0000-0000-0000B89D0000}"/>
    <cellStyle name="Normal 54 2 4 3 2 2 11" xfId="18626" xr:uid="{00000000-0005-0000-0000-0000B99D0000}"/>
    <cellStyle name="Normal 54 2 4 3 2 2 12" xfId="24531" xr:uid="{00000000-0005-0000-0000-0000BA9D0000}"/>
    <cellStyle name="Normal 54 2 4 3 2 2 13" xfId="42195" xr:uid="{00000000-0005-0000-0000-0000BB9D0000}"/>
    <cellStyle name="Normal 54 2 4 3 2 2 2" xfId="1697" xr:uid="{00000000-0005-0000-0000-0000BC9D0000}"/>
    <cellStyle name="Normal 54 2 4 3 2 2 2 2" xfId="13474" xr:uid="{00000000-0005-0000-0000-0000BD9D0000}"/>
    <cellStyle name="Normal 54 2 4 3 2 2 2 2 2" xfId="37043" xr:uid="{00000000-0005-0000-0000-0000BE9D0000}"/>
    <cellStyle name="Normal 54 2 4 3 2 2 2 3" xfId="7586" xr:uid="{00000000-0005-0000-0000-0000BF9D0000}"/>
    <cellStyle name="Normal 54 2 4 3 2 2 2 3 2" xfId="31155" xr:uid="{00000000-0005-0000-0000-0000C09D0000}"/>
    <cellStyle name="Normal 54 2 4 3 2 2 2 4" xfId="19362" xr:uid="{00000000-0005-0000-0000-0000C19D0000}"/>
    <cellStyle name="Normal 54 2 4 3 2 2 2 5" xfId="25267" xr:uid="{00000000-0005-0000-0000-0000C29D0000}"/>
    <cellStyle name="Normal 54 2 4 3 2 2 3" xfId="2434" xr:uid="{00000000-0005-0000-0000-0000C39D0000}"/>
    <cellStyle name="Normal 54 2 4 3 2 2 3 2" xfId="14210" xr:uid="{00000000-0005-0000-0000-0000C49D0000}"/>
    <cellStyle name="Normal 54 2 4 3 2 2 3 2 2" xfId="37779" xr:uid="{00000000-0005-0000-0000-0000C59D0000}"/>
    <cellStyle name="Normal 54 2 4 3 2 2 3 3" xfId="8322" xr:uid="{00000000-0005-0000-0000-0000C69D0000}"/>
    <cellStyle name="Normal 54 2 4 3 2 2 3 3 2" xfId="31891" xr:uid="{00000000-0005-0000-0000-0000C79D0000}"/>
    <cellStyle name="Normal 54 2 4 3 2 2 3 4" xfId="20098" xr:uid="{00000000-0005-0000-0000-0000C89D0000}"/>
    <cellStyle name="Normal 54 2 4 3 2 2 3 5" xfId="26003" xr:uid="{00000000-0005-0000-0000-0000C99D0000}"/>
    <cellStyle name="Normal 54 2 4 3 2 2 4" xfId="3170" xr:uid="{00000000-0005-0000-0000-0000CA9D0000}"/>
    <cellStyle name="Normal 54 2 4 3 2 2 4 2" xfId="14946" xr:uid="{00000000-0005-0000-0000-0000CB9D0000}"/>
    <cellStyle name="Normal 54 2 4 3 2 2 4 2 2" xfId="38515" xr:uid="{00000000-0005-0000-0000-0000CC9D0000}"/>
    <cellStyle name="Normal 54 2 4 3 2 2 4 3" xfId="9058" xr:uid="{00000000-0005-0000-0000-0000CD9D0000}"/>
    <cellStyle name="Normal 54 2 4 3 2 2 4 3 2" xfId="32627" xr:uid="{00000000-0005-0000-0000-0000CE9D0000}"/>
    <cellStyle name="Normal 54 2 4 3 2 2 4 4" xfId="20834" xr:uid="{00000000-0005-0000-0000-0000CF9D0000}"/>
    <cellStyle name="Normal 54 2 4 3 2 2 4 5" xfId="26739" xr:uid="{00000000-0005-0000-0000-0000D09D0000}"/>
    <cellStyle name="Normal 54 2 4 3 2 2 5" xfId="3906" xr:uid="{00000000-0005-0000-0000-0000D19D0000}"/>
    <cellStyle name="Normal 54 2 4 3 2 2 5 2" xfId="15682" xr:uid="{00000000-0005-0000-0000-0000D29D0000}"/>
    <cellStyle name="Normal 54 2 4 3 2 2 5 2 2" xfId="39251" xr:uid="{00000000-0005-0000-0000-0000D39D0000}"/>
    <cellStyle name="Normal 54 2 4 3 2 2 5 3" xfId="9794" xr:uid="{00000000-0005-0000-0000-0000D49D0000}"/>
    <cellStyle name="Normal 54 2 4 3 2 2 5 3 2" xfId="33363" xr:uid="{00000000-0005-0000-0000-0000D59D0000}"/>
    <cellStyle name="Normal 54 2 4 3 2 2 5 4" xfId="21570" xr:uid="{00000000-0005-0000-0000-0000D69D0000}"/>
    <cellStyle name="Normal 54 2 4 3 2 2 5 5" xfId="27475" xr:uid="{00000000-0005-0000-0000-0000D79D0000}"/>
    <cellStyle name="Normal 54 2 4 3 2 2 6" xfId="4642" xr:uid="{00000000-0005-0000-0000-0000D89D0000}"/>
    <cellStyle name="Normal 54 2 4 3 2 2 6 2" xfId="16418" xr:uid="{00000000-0005-0000-0000-0000D99D0000}"/>
    <cellStyle name="Normal 54 2 4 3 2 2 6 2 2" xfId="39987" xr:uid="{00000000-0005-0000-0000-0000DA9D0000}"/>
    <cellStyle name="Normal 54 2 4 3 2 2 6 3" xfId="10530" xr:uid="{00000000-0005-0000-0000-0000DB9D0000}"/>
    <cellStyle name="Normal 54 2 4 3 2 2 6 3 2" xfId="34099" xr:uid="{00000000-0005-0000-0000-0000DC9D0000}"/>
    <cellStyle name="Normal 54 2 4 3 2 2 6 4" xfId="22306" xr:uid="{00000000-0005-0000-0000-0000DD9D0000}"/>
    <cellStyle name="Normal 54 2 4 3 2 2 6 5" xfId="28211" xr:uid="{00000000-0005-0000-0000-0000DE9D0000}"/>
    <cellStyle name="Normal 54 2 4 3 2 2 7" xfId="5378" xr:uid="{00000000-0005-0000-0000-0000DF9D0000}"/>
    <cellStyle name="Normal 54 2 4 3 2 2 7 2" xfId="17154" xr:uid="{00000000-0005-0000-0000-0000E09D0000}"/>
    <cellStyle name="Normal 54 2 4 3 2 2 7 2 2" xfId="40723" xr:uid="{00000000-0005-0000-0000-0000E19D0000}"/>
    <cellStyle name="Normal 54 2 4 3 2 2 7 3" xfId="11266" xr:uid="{00000000-0005-0000-0000-0000E29D0000}"/>
    <cellStyle name="Normal 54 2 4 3 2 2 7 3 2" xfId="34835" xr:uid="{00000000-0005-0000-0000-0000E39D0000}"/>
    <cellStyle name="Normal 54 2 4 3 2 2 7 4" xfId="23042" xr:uid="{00000000-0005-0000-0000-0000E49D0000}"/>
    <cellStyle name="Normal 54 2 4 3 2 2 7 5" xfId="28947" xr:uid="{00000000-0005-0000-0000-0000E59D0000}"/>
    <cellStyle name="Normal 54 2 4 3 2 2 8" xfId="6114" xr:uid="{00000000-0005-0000-0000-0000E69D0000}"/>
    <cellStyle name="Normal 54 2 4 3 2 2 8 2" xfId="17890" xr:uid="{00000000-0005-0000-0000-0000E79D0000}"/>
    <cellStyle name="Normal 54 2 4 3 2 2 8 2 2" xfId="41459" xr:uid="{00000000-0005-0000-0000-0000E89D0000}"/>
    <cellStyle name="Normal 54 2 4 3 2 2 8 3" xfId="12002" xr:uid="{00000000-0005-0000-0000-0000E99D0000}"/>
    <cellStyle name="Normal 54 2 4 3 2 2 8 3 2" xfId="35571" xr:uid="{00000000-0005-0000-0000-0000EA9D0000}"/>
    <cellStyle name="Normal 54 2 4 3 2 2 8 4" xfId="23778" xr:uid="{00000000-0005-0000-0000-0000EB9D0000}"/>
    <cellStyle name="Normal 54 2 4 3 2 2 8 5" xfId="29683" xr:uid="{00000000-0005-0000-0000-0000EC9D0000}"/>
    <cellStyle name="Normal 54 2 4 3 2 2 9" xfId="12738" xr:uid="{00000000-0005-0000-0000-0000ED9D0000}"/>
    <cellStyle name="Normal 54 2 4 3 2 2 9 2" xfId="36307" xr:uid="{00000000-0005-0000-0000-0000EE9D0000}"/>
    <cellStyle name="Normal 54 2 4 3 2 3" xfId="1254" xr:uid="{00000000-0005-0000-0000-0000EF9D0000}"/>
    <cellStyle name="Normal 54 2 4 3 2 3 2" xfId="13032" xr:uid="{00000000-0005-0000-0000-0000F09D0000}"/>
    <cellStyle name="Normal 54 2 4 3 2 3 2 2" xfId="36601" xr:uid="{00000000-0005-0000-0000-0000F19D0000}"/>
    <cellStyle name="Normal 54 2 4 3 2 3 3" xfId="7144" xr:uid="{00000000-0005-0000-0000-0000F29D0000}"/>
    <cellStyle name="Normal 54 2 4 3 2 3 3 2" xfId="30713" xr:uid="{00000000-0005-0000-0000-0000F39D0000}"/>
    <cellStyle name="Normal 54 2 4 3 2 3 4" xfId="18920" xr:uid="{00000000-0005-0000-0000-0000F49D0000}"/>
    <cellStyle name="Normal 54 2 4 3 2 3 5" xfId="24825" xr:uid="{00000000-0005-0000-0000-0000F59D0000}"/>
    <cellStyle name="Normal 54 2 4 3 2 4" xfId="1992" xr:uid="{00000000-0005-0000-0000-0000F69D0000}"/>
    <cellStyle name="Normal 54 2 4 3 2 4 2" xfId="13768" xr:uid="{00000000-0005-0000-0000-0000F79D0000}"/>
    <cellStyle name="Normal 54 2 4 3 2 4 2 2" xfId="37337" xr:uid="{00000000-0005-0000-0000-0000F89D0000}"/>
    <cellStyle name="Normal 54 2 4 3 2 4 3" xfId="7880" xr:uid="{00000000-0005-0000-0000-0000F99D0000}"/>
    <cellStyle name="Normal 54 2 4 3 2 4 3 2" xfId="31449" xr:uid="{00000000-0005-0000-0000-0000FA9D0000}"/>
    <cellStyle name="Normal 54 2 4 3 2 4 4" xfId="19656" xr:uid="{00000000-0005-0000-0000-0000FB9D0000}"/>
    <cellStyle name="Normal 54 2 4 3 2 4 5" xfId="25561" xr:uid="{00000000-0005-0000-0000-0000FC9D0000}"/>
    <cellStyle name="Normal 54 2 4 3 2 5" xfId="2728" xr:uid="{00000000-0005-0000-0000-0000FD9D0000}"/>
    <cellStyle name="Normal 54 2 4 3 2 5 2" xfId="14504" xr:uid="{00000000-0005-0000-0000-0000FE9D0000}"/>
    <cellStyle name="Normal 54 2 4 3 2 5 2 2" xfId="38073" xr:uid="{00000000-0005-0000-0000-0000FF9D0000}"/>
    <cellStyle name="Normal 54 2 4 3 2 5 3" xfId="8616" xr:uid="{00000000-0005-0000-0000-0000009E0000}"/>
    <cellStyle name="Normal 54 2 4 3 2 5 3 2" xfId="32185" xr:uid="{00000000-0005-0000-0000-0000019E0000}"/>
    <cellStyle name="Normal 54 2 4 3 2 5 4" xfId="20392" xr:uid="{00000000-0005-0000-0000-0000029E0000}"/>
    <cellStyle name="Normal 54 2 4 3 2 5 5" xfId="26297" xr:uid="{00000000-0005-0000-0000-0000039E0000}"/>
    <cellStyle name="Normal 54 2 4 3 2 6" xfId="3464" xr:uid="{00000000-0005-0000-0000-0000049E0000}"/>
    <cellStyle name="Normal 54 2 4 3 2 6 2" xfId="15240" xr:uid="{00000000-0005-0000-0000-0000059E0000}"/>
    <cellStyle name="Normal 54 2 4 3 2 6 2 2" xfId="38809" xr:uid="{00000000-0005-0000-0000-0000069E0000}"/>
    <cellStyle name="Normal 54 2 4 3 2 6 3" xfId="9352" xr:uid="{00000000-0005-0000-0000-0000079E0000}"/>
    <cellStyle name="Normal 54 2 4 3 2 6 3 2" xfId="32921" xr:uid="{00000000-0005-0000-0000-0000089E0000}"/>
    <cellStyle name="Normal 54 2 4 3 2 6 4" xfId="21128" xr:uid="{00000000-0005-0000-0000-0000099E0000}"/>
    <cellStyle name="Normal 54 2 4 3 2 6 5" xfId="27033" xr:uid="{00000000-0005-0000-0000-00000A9E0000}"/>
    <cellStyle name="Normal 54 2 4 3 2 7" xfId="4200" xr:uid="{00000000-0005-0000-0000-00000B9E0000}"/>
    <cellStyle name="Normal 54 2 4 3 2 7 2" xfId="15976" xr:uid="{00000000-0005-0000-0000-00000C9E0000}"/>
    <cellStyle name="Normal 54 2 4 3 2 7 2 2" xfId="39545" xr:uid="{00000000-0005-0000-0000-00000D9E0000}"/>
    <cellStyle name="Normal 54 2 4 3 2 7 3" xfId="10088" xr:uid="{00000000-0005-0000-0000-00000E9E0000}"/>
    <cellStyle name="Normal 54 2 4 3 2 7 3 2" xfId="33657" xr:uid="{00000000-0005-0000-0000-00000F9E0000}"/>
    <cellStyle name="Normal 54 2 4 3 2 7 4" xfId="21864" xr:uid="{00000000-0005-0000-0000-0000109E0000}"/>
    <cellStyle name="Normal 54 2 4 3 2 7 5" xfId="27769" xr:uid="{00000000-0005-0000-0000-0000119E0000}"/>
    <cellStyle name="Normal 54 2 4 3 2 8" xfId="4936" xr:uid="{00000000-0005-0000-0000-0000129E0000}"/>
    <cellStyle name="Normal 54 2 4 3 2 8 2" xfId="16712" xr:uid="{00000000-0005-0000-0000-0000139E0000}"/>
    <cellStyle name="Normal 54 2 4 3 2 8 2 2" xfId="40281" xr:uid="{00000000-0005-0000-0000-0000149E0000}"/>
    <cellStyle name="Normal 54 2 4 3 2 8 3" xfId="10824" xr:uid="{00000000-0005-0000-0000-0000159E0000}"/>
    <cellStyle name="Normal 54 2 4 3 2 8 3 2" xfId="34393" xr:uid="{00000000-0005-0000-0000-0000169E0000}"/>
    <cellStyle name="Normal 54 2 4 3 2 8 4" xfId="22600" xr:uid="{00000000-0005-0000-0000-0000179E0000}"/>
    <cellStyle name="Normal 54 2 4 3 2 8 5" xfId="28505" xr:uid="{00000000-0005-0000-0000-0000189E0000}"/>
    <cellStyle name="Normal 54 2 4 3 2 9" xfId="5672" xr:uid="{00000000-0005-0000-0000-0000199E0000}"/>
    <cellStyle name="Normal 54 2 4 3 2 9 2" xfId="17448" xr:uid="{00000000-0005-0000-0000-00001A9E0000}"/>
    <cellStyle name="Normal 54 2 4 3 2 9 2 2" xfId="41017" xr:uid="{00000000-0005-0000-0000-00001B9E0000}"/>
    <cellStyle name="Normal 54 2 4 3 2 9 3" xfId="11560" xr:uid="{00000000-0005-0000-0000-00001C9E0000}"/>
    <cellStyle name="Normal 54 2 4 3 2 9 3 2" xfId="35129" xr:uid="{00000000-0005-0000-0000-00001D9E0000}"/>
    <cellStyle name="Normal 54 2 4 3 2 9 4" xfId="23336" xr:uid="{00000000-0005-0000-0000-00001E9E0000}"/>
    <cellStyle name="Normal 54 2 4 3 2 9 5" xfId="29241" xr:uid="{00000000-0005-0000-0000-00001F9E0000}"/>
    <cellStyle name="Normal 54 2 4 3 3" xfId="722" xr:uid="{00000000-0005-0000-0000-0000209E0000}"/>
    <cellStyle name="Normal 54 2 4 3 3 10" xfId="6636" xr:uid="{00000000-0005-0000-0000-0000219E0000}"/>
    <cellStyle name="Normal 54 2 4 3 3 10 2" xfId="30205" xr:uid="{00000000-0005-0000-0000-0000229E0000}"/>
    <cellStyle name="Normal 54 2 4 3 3 11" xfId="18412" xr:uid="{00000000-0005-0000-0000-0000239E0000}"/>
    <cellStyle name="Normal 54 2 4 3 3 12" xfId="24317" xr:uid="{00000000-0005-0000-0000-0000249E0000}"/>
    <cellStyle name="Normal 54 2 4 3 3 13" xfId="41981" xr:uid="{00000000-0005-0000-0000-0000259E0000}"/>
    <cellStyle name="Normal 54 2 4 3 3 2" xfId="1483" xr:uid="{00000000-0005-0000-0000-0000269E0000}"/>
    <cellStyle name="Normal 54 2 4 3 3 2 2" xfId="13260" xr:uid="{00000000-0005-0000-0000-0000279E0000}"/>
    <cellStyle name="Normal 54 2 4 3 3 2 2 2" xfId="36829" xr:uid="{00000000-0005-0000-0000-0000289E0000}"/>
    <cellStyle name="Normal 54 2 4 3 3 2 3" xfId="7372" xr:uid="{00000000-0005-0000-0000-0000299E0000}"/>
    <cellStyle name="Normal 54 2 4 3 3 2 3 2" xfId="30941" xr:uid="{00000000-0005-0000-0000-00002A9E0000}"/>
    <cellStyle name="Normal 54 2 4 3 3 2 4" xfId="19148" xr:uid="{00000000-0005-0000-0000-00002B9E0000}"/>
    <cellStyle name="Normal 54 2 4 3 3 2 5" xfId="25053" xr:uid="{00000000-0005-0000-0000-00002C9E0000}"/>
    <cellStyle name="Normal 54 2 4 3 3 3" xfId="2220" xr:uid="{00000000-0005-0000-0000-00002D9E0000}"/>
    <cellStyle name="Normal 54 2 4 3 3 3 2" xfId="13996" xr:uid="{00000000-0005-0000-0000-00002E9E0000}"/>
    <cellStyle name="Normal 54 2 4 3 3 3 2 2" xfId="37565" xr:uid="{00000000-0005-0000-0000-00002F9E0000}"/>
    <cellStyle name="Normal 54 2 4 3 3 3 3" xfId="8108" xr:uid="{00000000-0005-0000-0000-0000309E0000}"/>
    <cellStyle name="Normal 54 2 4 3 3 3 3 2" xfId="31677" xr:uid="{00000000-0005-0000-0000-0000319E0000}"/>
    <cellStyle name="Normal 54 2 4 3 3 3 4" xfId="19884" xr:uid="{00000000-0005-0000-0000-0000329E0000}"/>
    <cellStyle name="Normal 54 2 4 3 3 3 5" xfId="25789" xr:uid="{00000000-0005-0000-0000-0000339E0000}"/>
    <cellStyle name="Normal 54 2 4 3 3 4" xfId="2956" xr:uid="{00000000-0005-0000-0000-0000349E0000}"/>
    <cellStyle name="Normal 54 2 4 3 3 4 2" xfId="14732" xr:uid="{00000000-0005-0000-0000-0000359E0000}"/>
    <cellStyle name="Normal 54 2 4 3 3 4 2 2" xfId="38301" xr:uid="{00000000-0005-0000-0000-0000369E0000}"/>
    <cellStyle name="Normal 54 2 4 3 3 4 3" xfId="8844" xr:uid="{00000000-0005-0000-0000-0000379E0000}"/>
    <cellStyle name="Normal 54 2 4 3 3 4 3 2" xfId="32413" xr:uid="{00000000-0005-0000-0000-0000389E0000}"/>
    <cellStyle name="Normal 54 2 4 3 3 4 4" xfId="20620" xr:uid="{00000000-0005-0000-0000-0000399E0000}"/>
    <cellStyle name="Normal 54 2 4 3 3 4 5" xfId="26525" xr:uid="{00000000-0005-0000-0000-00003A9E0000}"/>
    <cellStyle name="Normal 54 2 4 3 3 5" xfId="3692" xr:uid="{00000000-0005-0000-0000-00003B9E0000}"/>
    <cellStyle name="Normal 54 2 4 3 3 5 2" xfId="15468" xr:uid="{00000000-0005-0000-0000-00003C9E0000}"/>
    <cellStyle name="Normal 54 2 4 3 3 5 2 2" xfId="39037" xr:uid="{00000000-0005-0000-0000-00003D9E0000}"/>
    <cellStyle name="Normal 54 2 4 3 3 5 3" xfId="9580" xr:uid="{00000000-0005-0000-0000-00003E9E0000}"/>
    <cellStyle name="Normal 54 2 4 3 3 5 3 2" xfId="33149" xr:uid="{00000000-0005-0000-0000-00003F9E0000}"/>
    <cellStyle name="Normal 54 2 4 3 3 5 4" xfId="21356" xr:uid="{00000000-0005-0000-0000-0000409E0000}"/>
    <cellStyle name="Normal 54 2 4 3 3 5 5" xfId="27261" xr:uid="{00000000-0005-0000-0000-0000419E0000}"/>
    <cellStyle name="Normal 54 2 4 3 3 6" xfId="4428" xr:uid="{00000000-0005-0000-0000-0000429E0000}"/>
    <cellStyle name="Normal 54 2 4 3 3 6 2" xfId="16204" xr:uid="{00000000-0005-0000-0000-0000439E0000}"/>
    <cellStyle name="Normal 54 2 4 3 3 6 2 2" xfId="39773" xr:uid="{00000000-0005-0000-0000-0000449E0000}"/>
    <cellStyle name="Normal 54 2 4 3 3 6 3" xfId="10316" xr:uid="{00000000-0005-0000-0000-0000459E0000}"/>
    <cellStyle name="Normal 54 2 4 3 3 6 3 2" xfId="33885" xr:uid="{00000000-0005-0000-0000-0000469E0000}"/>
    <cellStyle name="Normal 54 2 4 3 3 6 4" xfId="22092" xr:uid="{00000000-0005-0000-0000-0000479E0000}"/>
    <cellStyle name="Normal 54 2 4 3 3 6 5" xfId="27997" xr:uid="{00000000-0005-0000-0000-0000489E0000}"/>
    <cellStyle name="Normal 54 2 4 3 3 7" xfId="5164" xr:uid="{00000000-0005-0000-0000-0000499E0000}"/>
    <cellStyle name="Normal 54 2 4 3 3 7 2" xfId="16940" xr:uid="{00000000-0005-0000-0000-00004A9E0000}"/>
    <cellStyle name="Normal 54 2 4 3 3 7 2 2" xfId="40509" xr:uid="{00000000-0005-0000-0000-00004B9E0000}"/>
    <cellStyle name="Normal 54 2 4 3 3 7 3" xfId="11052" xr:uid="{00000000-0005-0000-0000-00004C9E0000}"/>
    <cellStyle name="Normal 54 2 4 3 3 7 3 2" xfId="34621" xr:uid="{00000000-0005-0000-0000-00004D9E0000}"/>
    <cellStyle name="Normal 54 2 4 3 3 7 4" xfId="22828" xr:uid="{00000000-0005-0000-0000-00004E9E0000}"/>
    <cellStyle name="Normal 54 2 4 3 3 7 5" xfId="28733" xr:uid="{00000000-0005-0000-0000-00004F9E0000}"/>
    <cellStyle name="Normal 54 2 4 3 3 8" xfId="5900" xr:uid="{00000000-0005-0000-0000-0000509E0000}"/>
    <cellStyle name="Normal 54 2 4 3 3 8 2" xfId="17676" xr:uid="{00000000-0005-0000-0000-0000519E0000}"/>
    <cellStyle name="Normal 54 2 4 3 3 8 2 2" xfId="41245" xr:uid="{00000000-0005-0000-0000-0000529E0000}"/>
    <cellStyle name="Normal 54 2 4 3 3 8 3" xfId="11788" xr:uid="{00000000-0005-0000-0000-0000539E0000}"/>
    <cellStyle name="Normal 54 2 4 3 3 8 3 2" xfId="35357" xr:uid="{00000000-0005-0000-0000-0000549E0000}"/>
    <cellStyle name="Normal 54 2 4 3 3 8 4" xfId="23564" xr:uid="{00000000-0005-0000-0000-0000559E0000}"/>
    <cellStyle name="Normal 54 2 4 3 3 8 5" xfId="29469" xr:uid="{00000000-0005-0000-0000-0000569E0000}"/>
    <cellStyle name="Normal 54 2 4 3 3 9" xfId="12524" xr:uid="{00000000-0005-0000-0000-0000579E0000}"/>
    <cellStyle name="Normal 54 2 4 3 3 9 2" xfId="36093" xr:uid="{00000000-0005-0000-0000-0000589E0000}"/>
    <cellStyle name="Normal 54 2 4 3 4" xfId="643" xr:uid="{00000000-0005-0000-0000-0000599E0000}"/>
    <cellStyle name="Normal 54 2 4 3 4 10" xfId="6557" xr:uid="{00000000-0005-0000-0000-00005A9E0000}"/>
    <cellStyle name="Normal 54 2 4 3 4 10 2" xfId="30126" xr:uid="{00000000-0005-0000-0000-00005B9E0000}"/>
    <cellStyle name="Normal 54 2 4 3 4 11" xfId="18333" xr:uid="{00000000-0005-0000-0000-00005C9E0000}"/>
    <cellStyle name="Normal 54 2 4 3 4 12" xfId="24238" xr:uid="{00000000-0005-0000-0000-00005D9E0000}"/>
    <cellStyle name="Normal 54 2 4 3 4 13" xfId="41902" xr:uid="{00000000-0005-0000-0000-00005E9E0000}"/>
    <cellStyle name="Normal 54 2 4 3 4 2" xfId="1404" xr:uid="{00000000-0005-0000-0000-00005F9E0000}"/>
    <cellStyle name="Normal 54 2 4 3 4 2 2" xfId="13181" xr:uid="{00000000-0005-0000-0000-0000609E0000}"/>
    <cellStyle name="Normal 54 2 4 3 4 2 2 2" xfId="36750" xr:uid="{00000000-0005-0000-0000-0000619E0000}"/>
    <cellStyle name="Normal 54 2 4 3 4 2 3" xfId="7293" xr:uid="{00000000-0005-0000-0000-0000629E0000}"/>
    <cellStyle name="Normal 54 2 4 3 4 2 3 2" xfId="30862" xr:uid="{00000000-0005-0000-0000-0000639E0000}"/>
    <cellStyle name="Normal 54 2 4 3 4 2 4" xfId="19069" xr:uid="{00000000-0005-0000-0000-0000649E0000}"/>
    <cellStyle name="Normal 54 2 4 3 4 2 5" xfId="24974" xr:uid="{00000000-0005-0000-0000-0000659E0000}"/>
    <cellStyle name="Normal 54 2 4 3 4 3" xfId="2141" xr:uid="{00000000-0005-0000-0000-0000669E0000}"/>
    <cellStyle name="Normal 54 2 4 3 4 3 2" xfId="13917" xr:uid="{00000000-0005-0000-0000-0000679E0000}"/>
    <cellStyle name="Normal 54 2 4 3 4 3 2 2" xfId="37486" xr:uid="{00000000-0005-0000-0000-0000689E0000}"/>
    <cellStyle name="Normal 54 2 4 3 4 3 3" xfId="8029" xr:uid="{00000000-0005-0000-0000-0000699E0000}"/>
    <cellStyle name="Normal 54 2 4 3 4 3 3 2" xfId="31598" xr:uid="{00000000-0005-0000-0000-00006A9E0000}"/>
    <cellStyle name="Normal 54 2 4 3 4 3 4" xfId="19805" xr:uid="{00000000-0005-0000-0000-00006B9E0000}"/>
    <cellStyle name="Normal 54 2 4 3 4 3 5" xfId="25710" xr:uid="{00000000-0005-0000-0000-00006C9E0000}"/>
    <cellStyle name="Normal 54 2 4 3 4 4" xfId="2877" xr:uid="{00000000-0005-0000-0000-00006D9E0000}"/>
    <cellStyle name="Normal 54 2 4 3 4 4 2" xfId="14653" xr:uid="{00000000-0005-0000-0000-00006E9E0000}"/>
    <cellStyle name="Normal 54 2 4 3 4 4 2 2" xfId="38222" xr:uid="{00000000-0005-0000-0000-00006F9E0000}"/>
    <cellStyle name="Normal 54 2 4 3 4 4 3" xfId="8765" xr:uid="{00000000-0005-0000-0000-0000709E0000}"/>
    <cellStyle name="Normal 54 2 4 3 4 4 3 2" xfId="32334" xr:uid="{00000000-0005-0000-0000-0000719E0000}"/>
    <cellStyle name="Normal 54 2 4 3 4 4 4" xfId="20541" xr:uid="{00000000-0005-0000-0000-0000729E0000}"/>
    <cellStyle name="Normal 54 2 4 3 4 4 5" xfId="26446" xr:uid="{00000000-0005-0000-0000-0000739E0000}"/>
    <cellStyle name="Normal 54 2 4 3 4 5" xfId="3613" xr:uid="{00000000-0005-0000-0000-0000749E0000}"/>
    <cellStyle name="Normal 54 2 4 3 4 5 2" xfId="15389" xr:uid="{00000000-0005-0000-0000-0000759E0000}"/>
    <cellStyle name="Normal 54 2 4 3 4 5 2 2" xfId="38958" xr:uid="{00000000-0005-0000-0000-0000769E0000}"/>
    <cellStyle name="Normal 54 2 4 3 4 5 3" xfId="9501" xr:uid="{00000000-0005-0000-0000-0000779E0000}"/>
    <cellStyle name="Normal 54 2 4 3 4 5 3 2" xfId="33070" xr:uid="{00000000-0005-0000-0000-0000789E0000}"/>
    <cellStyle name="Normal 54 2 4 3 4 5 4" xfId="21277" xr:uid="{00000000-0005-0000-0000-0000799E0000}"/>
    <cellStyle name="Normal 54 2 4 3 4 5 5" xfId="27182" xr:uid="{00000000-0005-0000-0000-00007A9E0000}"/>
    <cellStyle name="Normal 54 2 4 3 4 6" xfId="4349" xr:uid="{00000000-0005-0000-0000-00007B9E0000}"/>
    <cellStyle name="Normal 54 2 4 3 4 6 2" xfId="16125" xr:uid="{00000000-0005-0000-0000-00007C9E0000}"/>
    <cellStyle name="Normal 54 2 4 3 4 6 2 2" xfId="39694" xr:uid="{00000000-0005-0000-0000-00007D9E0000}"/>
    <cellStyle name="Normal 54 2 4 3 4 6 3" xfId="10237" xr:uid="{00000000-0005-0000-0000-00007E9E0000}"/>
    <cellStyle name="Normal 54 2 4 3 4 6 3 2" xfId="33806" xr:uid="{00000000-0005-0000-0000-00007F9E0000}"/>
    <cellStyle name="Normal 54 2 4 3 4 6 4" xfId="22013" xr:uid="{00000000-0005-0000-0000-0000809E0000}"/>
    <cellStyle name="Normal 54 2 4 3 4 6 5" xfId="27918" xr:uid="{00000000-0005-0000-0000-0000819E0000}"/>
    <cellStyle name="Normal 54 2 4 3 4 7" xfId="5085" xr:uid="{00000000-0005-0000-0000-0000829E0000}"/>
    <cellStyle name="Normal 54 2 4 3 4 7 2" xfId="16861" xr:uid="{00000000-0005-0000-0000-0000839E0000}"/>
    <cellStyle name="Normal 54 2 4 3 4 7 2 2" xfId="40430" xr:uid="{00000000-0005-0000-0000-0000849E0000}"/>
    <cellStyle name="Normal 54 2 4 3 4 7 3" xfId="10973" xr:uid="{00000000-0005-0000-0000-0000859E0000}"/>
    <cellStyle name="Normal 54 2 4 3 4 7 3 2" xfId="34542" xr:uid="{00000000-0005-0000-0000-0000869E0000}"/>
    <cellStyle name="Normal 54 2 4 3 4 7 4" xfId="22749" xr:uid="{00000000-0005-0000-0000-0000879E0000}"/>
    <cellStyle name="Normal 54 2 4 3 4 7 5" xfId="28654" xr:uid="{00000000-0005-0000-0000-0000889E0000}"/>
    <cellStyle name="Normal 54 2 4 3 4 8" xfId="5821" xr:uid="{00000000-0005-0000-0000-0000899E0000}"/>
    <cellStyle name="Normal 54 2 4 3 4 8 2" xfId="17597" xr:uid="{00000000-0005-0000-0000-00008A9E0000}"/>
    <cellStyle name="Normal 54 2 4 3 4 8 2 2" xfId="41166" xr:uid="{00000000-0005-0000-0000-00008B9E0000}"/>
    <cellStyle name="Normal 54 2 4 3 4 8 3" xfId="11709" xr:uid="{00000000-0005-0000-0000-00008C9E0000}"/>
    <cellStyle name="Normal 54 2 4 3 4 8 3 2" xfId="35278" xr:uid="{00000000-0005-0000-0000-00008D9E0000}"/>
    <cellStyle name="Normal 54 2 4 3 4 8 4" xfId="23485" xr:uid="{00000000-0005-0000-0000-00008E9E0000}"/>
    <cellStyle name="Normal 54 2 4 3 4 8 5" xfId="29390" xr:uid="{00000000-0005-0000-0000-00008F9E0000}"/>
    <cellStyle name="Normal 54 2 4 3 4 9" xfId="12445" xr:uid="{00000000-0005-0000-0000-0000909E0000}"/>
    <cellStyle name="Normal 54 2 4 3 4 9 2" xfId="36014" xr:uid="{00000000-0005-0000-0000-0000919E0000}"/>
    <cellStyle name="Normal 54 2 4 3 5" xfId="1039" xr:uid="{00000000-0005-0000-0000-0000929E0000}"/>
    <cellStyle name="Normal 54 2 4 3 5 2" xfId="12818" xr:uid="{00000000-0005-0000-0000-0000939E0000}"/>
    <cellStyle name="Normal 54 2 4 3 5 2 2" xfId="36387" xr:uid="{00000000-0005-0000-0000-0000949E0000}"/>
    <cellStyle name="Normal 54 2 4 3 5 3" xfId="6930" xr:uid="{00000000-0005-0000-0000-0000959E0000}"/>
    <cellStyle name="Normal 54 2 4 3 5 3 2" xfId="30499" xr:uid="{00000000-0005-0000-0000-0000969E0000}"/>
    <cellStyle name="Normal 54 2 4 3 5 4" xfId="18706" xr:uid="{00000000-0005-0000-0000-0000979E0000}"/>
    <cellStyle name="Normal 54 2 4 3 5 5" xfId="24611" xr:uid="{00000000-0005-0000-0000-0000989E0000}"/>
    <cellStyle name="Normal 54 2 4 3 6" xfId="1778" xr:uid="{00000000-0005-0000-0000-0000999E0000}"/>
    <cellStyle name="Normal 54 2 4 3 6 2" xfId="13554" xr:uid="{00000000-0005-0000-0000-00009A9E0000}"/>
    <cellStyle name="Normal 54 2 4 3 6 2 2" xfId="37123" xr:uid="{00000000-0005-0000-0000-00009B9E0000}"/>
    <cellStyle name="Normal 54 2 4 3 6 3" xfId="7666" xr:uid="{00000000-0005-0000-0000-00009C9E0000}"/>
    <cellStyle name="Normal 54 2 4 3 6 3 2" xfId="31235" xr:uid="{00000000-0005-0000-0000-00009D9E0000}"/>
    <cellStyle name="Normal 54 2 4 3 6 4" xfId="19442" xr:uid="{00000000-0005-0000-0000-00009E9E0000}"/>
    <cellStyle name="Normal 54 2 4 3 6 5" xfId="25347" xr:uid="{00000000-0005-0000-0000-00009F9E0000}"/>
    <cellStyle name="Normal 54 2 4 3 7" xfId="2514" xr:uid="{00000000-0005-0000-0000-0000A09E0000}"/>
    <cellStyle name="Normal 54 2 4 3 7 2" xfId="14290" xr:uid="{00000000-0005-0000-0000-0000A19E0000}"/>
    <cellStyle name="Normal 54 2 4 3 7 2 2" xfId="37859" xr:uid="{00000000-0005-0000-0000-0000A29E0000}"/>
    <cellStyle name="Normal 54 2 4 3 7 3" xfId="8402" xr:uid="{00000000-0005-0000-0000-0000A39E0000}"/>
    <cellStyle name="Normal 54 2 4 3 7 3 2" xfId="31971" xr:uid="{00000000-0005-0000-0000-0000A49E0000}"/>
    <cellStyle name="Normal 54 2 4 3 7 4" xfId="20178" xr:uid="{00000000-0005-0000-0000-0000A59E0000}"/>
    <cellStyle name="Normal 54 2 4 3 7 5" xfId="26083" xr:uid="{00000000-0005-0000-0000-0000A69E0000}"/>
    <cellStyle name="Normal 54 2 4 3 8" xfId="3250" xr:uid="{00000000-0005-0000-0000-0000A79E0000}"/>
    <cellStyle name="Normal 54 2 4 3 8 2" xfId="15026" xr:uid="{00000000-0005-0000-0000-0000A89E0000}"/>
    <cellStyle name="Normal 54 2 4 3 8 2 2" xfId="38595" xr:uid="{00000000-0005-0000-0000-0000A99E0000}"/>
    <cellStyle name="Normal 54 2 4 3 8 3" xfId="9138" xr:uid="{00000000-0005-0000-0000-0000AA9E0000}"/>
    <cellStyle name="Normal 54 2 4 3 8 3 2" xfId="32707" xr:uid="{00000000-0005-0000-0000-0000AB9E0000}"/>
    <cellStyle name="Normal 54 2 4 3 8 4" xfId="20914" xr:uid="{00000000-0005-0000-0000-0000AC9E0000}"/>
    <cellStyle name="Normal 54 2 4 3 8 5" xfId="26819" xr:uid="{00000000-0005-0000-0000-0000AD9E0000}"/>
    <cellStyle name="Normal 54 2 4 3 9" xfId="3986" xr:uid="{00000000-0005-0000-0000-0000AE9E0000}"/>
    <cellStyle name="Normal 54 2 4 3 9 2" xfId="15762" xr:uid="{00000000-0005-0000-0000-0000AF9E0000}"/>
    <cellStyle name="Normal 54 2 4 3 9 2 2" xfId="39331" xr:uid="{00000000-0005-0000-0000-0000B09E0000}"/>
    <cellStyle name="Normal 54 2 4 3 9 3" xfId="9874" xr:uid="{00000000-0005-0000-0000-0000B19E0000}"/>
    <cellStyle name="Normal 54 2 4 3 9 3 2" xfId="33443" xr:uid="{00000000-0005-0000-0000-0000B29E0000}"/>
    <cellStyle name="Normal 54 2 4 3 9 4" xfId="21650" xr:uid="{00000000-0005-0000-0000-0000B39E0000}"/>
    <cellStyle name="Normal 54 2 4 3 9 5" xfId="27555" xr:uid="{00000000-0005-0000-0000-0000B49E0000}"/>
    <cellStyle name="Normal 54 2 4 4" xfId="490" xr:uid="{00000000-0005-0000-0000-0000B59E0000}"/>
    <cellStyle name="Normal 54 2 4 4 10" xfId="12294" xr:uid="{00000000-0005-0000-0000-0000B69E0000}"/>
    <cellStyle name="Normal 54 2 4 4 10 2" xfId="35863" xr:uid="{00000000-0005-0000-0000-0000B79E0000}"/>
    <cellStyle name="Normal 54 2 4 4 11" xfId="6406" xr:uid="{00000000-0005-0000-0000-0000B89E0000}"/>
    <cellStyle name="Normal 54 2 4 4 11 2" xfId="29975" xr:uid="{00000000-0005-0000-0000-0000B99E0000}"/>
    <cellStyle name="Normal 54 2 4 4 12" xfId="18182" xr:uid="{00000000-0005-0000-0000-0000BA9E0000}"/>
    <cellStyle name="Normal 54 2 4 4 13" xfId="24087" xr:uid="{00000000-0005-0000-0000-0000BB9E0000}"/>
    <cellStyle name="Normal 54 2 4 4 14" xfId="41751" xr:uid="{00000000-0005-0000-0000-0000BC9E0000}"/>
    <cellStyle name="Normal 54 2 4 4 2" xfId="935" xr:uid="{00000000-0005-0000-0000-0000BD9E0000}"/>
    <cellStyle name="Normal 54 2 4 4 2 10" xfId="6848" xr:uid="{00000000-0005-0000-0000-0000BE9E0000}"/>
    <cellStyle name="Normal 54 2 4 4 2 10 2" xfId="30417" xr:uid="{00000000-0005-0000-0000-0000BF9E0000}"/>
    <cellStyle name="Normal 54 2 4 4 2 11" xfId="18624" xr:uid="{00000000-0005-0000-0000-0000C09E0000}"/>
    <cellStyle name="Normal 54 2 4 4 2 12" xfId="24529" xr:uid="{00000000-0005-0000-0000-0000C19E0000}"/>
    <cellStyle name="Normal 54 2 4 4 2 13" xfId="42193" xr:uid="{00000000-0005-0000-0000-0000C29E0000}"/>
    <cellStyle name="Normal 54 2 4 4 2 2" xfId="1695" xr:uid="{00000000-0005-0000-0000-0000C39E0000}"/>
    <cellStyle name="Normal 54 2 4 4 2 2 2" xfId="13472" xr:uid="{00000000-0005-0000-0000-0000C49E0000}"/>
    <cellStyle name="Normal 54 2 4 4 2 2 2 2" xfId="37041" xr:uid="{00000000-0005-0000-0000-0000C59E0000}"/>
    <cellStyle name="Normal 54 2 4 4 2 2 3" xfId="7584" xr:uid="{00000000-0005-0000-0000-0000C69E0000}"/>
    <cellStyle name="Normal 54 2 4 4 2 2 3 2" xfId="31153" xr:uid="{00000000-0005-0000-0000-0000C79E0000}"/>
    <cellStyle name="Normal 54 2 4 4 2 2 4" xfId="19360" xr:uid="{00000000-0005-0000-0000-0000C89E0000}"/>
    <cellStyle name="Normal 54 2 4 4 2 2 5" xfId="25265" xr:uid="{00000000-0005-0000-0000-0000C99E0000}"/>
    <cellStyle name="Normal 54 2 4 4 2 3" xfId="2432" xr:uid="{00000000-0005-0000-0000-0000CA9E0000}"/>
    <cellStyle name="Normal 54 2 4 4 2 3 2" xfId="14208" xr:uid="{00000000-0005-0000-0000-0000CB9E0000}"/>
    <cellStyle name="Normal 54 2 4 4 2 3 2 2" xfId="37777" xr:uid="{00000000-0005-0000-0000-0000CC9E0000}"/>
    <cellStyle name="Normal 54 2 4 4 2 3 3" xfId="8320" xr:uid="{00000000-0005-0000-0000-0000CD9E0000}"/>
    <cellStyle name="Normal 54 2 4 4 2 3 3 2" xfId="31889" xr:uid="{00000000-0005-0000-0000-0000CE9E0000}"/>
    <cellStyle name="Normal 54 2 4 4 2 3 4" xfId="20096" xr:uid="{00000000-0005-0000-0000-0000CF9E0000}"/>
    <cellStyle name="Normal 54 2 4 4 2 3 5" xfId="26001" xr:uid="{00000000-0005-0000-0000-0000D09E0000}"/>
    <cellStyle name="Normal 54 2 4 4 2 4" xfId="3168" xr:uid="{00000000-0005-0000-0000-0000D19E0000}"/>
    <cellStyle name="Normal 54 2 4 4 2 4 2" xfId="14944" xr:uid="{00000000-0005-0000-0000-0000D29E0000}"/>
    <cellStyle name="Normal 54 2 4 4 2 4 2 2" xfId="38513" xr:uid="{00000000-0005-0000-0000-0000D39E0000}"/>
    <cellStyle name="Normal 54 2 4 4 2 4 3" xfId="9056" xr:uid="{00000000-0005-0000-0000-0000D49E0000}"/>
    <cellStyle name="Normal 54 2 4 4 2 4 3 2" xfId="32625" xr:uid="{00000000-0005-0000-0000-0000D59E0000}"/>
    <cellStyle name="Normal 54 2 4 4 2 4 4" xfId="20832" xr:uid="{00000000-0005-0000-0000-0000D69E0000}"/>
    <cellStyle name="Normal 54 2 4 4 2 4 5" xfId="26737" xr:uid="{00000000-0005-0000-0000-0000D79E0000}"/>
    <cellStyle name="Normal 54 2 4 4 2 5" xfId="3904" xr:uid="{00000000-0005-0000-0000-0000D89E0000}"/>
    <cellStyle name="Normal 54 2 4 4 2 5 2" xfId="15680" xr:uid="{00000000-0005-0000-0000-0000D99E0000}"/>
    <cellStyle name="Normal 54 2 4 4 2 5 2 2" xfId="39249" xr:uid="{00000000-0005-0000-0000-0000DA9E0000}"/>
    <cellStyle name="Normal 54 2 4 4 2 5 3" xfId="9792" xr:uid="{00000000-0005-0000-0000-0000DB9E0000}"/>
    <cellStyle name="Normal 54 2 4 4 2 5 3 2" xfId="33361" xr:uid="{00000000-0005-0000-0000-0000DC9E0000}"/>
    <cellStyle name="Normal 54 2 4 4 2 5 4" xfId="21568" xr:uid="{00000000-0005-0000-0000-0000DD9E0000}"/>
    <cellStyle name="Normal 54 2 4 4 2 5 5" xfId="27473" xr:uid="{00000000-0005-0000-0000-0000DE9E0000}"/>
    <cellStyle name="Normal 54 2 4 4 2 6" xfId="4640" xr:uid="{00000000-0005-0000-0000-0000DF9E0000}"/>
    <cellStyle name="Normal 54 2 4 4 2 6 2" xfId="16416" xr:uid="{00000000-0005-0000-0000-0000E09E0000}"/>
    <cellStyle name="Normal 54 2 4 4 2 6 2 2" xfId="39985" xr:uid="{00000000-0005-0000-0000-0000E19E0000}"/>
    <cellStyle name="Normal 54 2 4 4 2 6 3" xfId="10528" xr:uid="{00000000-0005-0000-0000-0000E29E0000}"/>
    <cellStyle name="Normal 54 2 4 4 2 6 3 2" xfId="34097" xr:uid="{00000000-0005-0000-0000-0000E39E0000}"/>
    <cellStyle name="Normal 54 2 4 4 2 6 4" xfId="22304" xr:uid="{00000000-0005-0000-0000-0000E49E0000}"/>
    <cellStyle name="Normal 54 2 4 4 2 6 5" xfId="28209" xr:uid="{00000000-0005-0000-0000-0000E59E0000}"/>
    <cellStyle name="Normal 54 2 4 4 2 7" xfId="5376" xr:uid="{00000000-0005-0000-0000-0000E69E0000}"/>
    <cellStyle name="Normal 54 2 4 4 2 7 2" xfId="17152" xr:uid="{00000000-0005-0000-0000-0000E79E0000}"/>
    <cellStyle name="Normal 54 2 4 4 2 7 2 2" xfId="40721" xr:uid="{00000000-0005-0000-0000-0000E89E0000}"/>
    <cellStyle name="Normal 54 2 4 4 2 7 3" xfId="11264" xr:uid="{00000000-0005-0000-0000-0000E99E0000}"/>
    <cellStyle name="Normal 54 2 4 4 2 7 3 2" xfId="34833" xr:uid="{00000000-0005-0000-0000-0000EA9E0000}"/>
    <cellStyle name="Normal 54 2 4 4 2 7 4" xfId="23040" xr:uid="{00000000-0005-0000-0000-0000EB9E0000}"/>
    <cellStyle name="Normal 54 2 4 4 2 7 5" xfId="28945" xr:uid="{00000000-0005-0000-0000-0000EC9E0000}"/>
    <cellStyle name="Normal 54 2 4 4 2 8" xfId="6112" xr:uid="{00000000-0005-0000-0000-0000ED9E0000}"/>
    <cellStyle name="Normal 54 2 4 4 2 8 2" xfId="17888" xr:uid="{00000000-0005-0000-0000-0000EE9E0000}"/>
    <cellStyle name="Normal 54 2 4 4 2 8 2 2" xfId="41457" xr:uid="{00000000-0005-0000-0000-0000EF9E0000}"/>
    <cellStyle name="Normal 54 2 4 4 2 8 3" xfId="12000" xr:uid="{00000000-0005-0000-0000-0000F09E0000}"/>
    <cellStyle name="Normal 54 2 4 4 2 8 3 2" xfId="35569" xr:uid="{00000000-0005-0000-0000-0000F19E0000}"/>
    <cellStyle name="Normal 54 2 4 4 2 8 4" xfId="23776" xr:uid="{00000000-0005-0000-0000-0000F29E0000}"/>
    <cellStyle name="Normal 54 2 4 4 2 8 5" xfId="29681" xr:uid="{00000000-0005-0000-0000-0000F39E0000}"/>
    <cellStyle name="Normal 54 2 4 4 2 9" xfId="12736" xr:uid="{00000000-0005-0000-0000-0000F49E0000}"/>
    <cellStyle name="Normal 54 2 4 4 2 9 2" xfId="36305" xr:uid="{00000000-0005-0000-0000-0000F59E0000}"/>
    <cellStyle name="Normal 54 2 4 4 3" xfId="1252" xr:uid="{00000000-0005-0000-0000-0000F69E0000}"/>
    <cellStyle name="Normal 54 2 4 4 3 2" xfId="13030" xr:uid="{00000000-0005-0000-0000-0000F79E0000}"/>
    <cellStyle name="Normal 54 2 4 4 3 2 2" xfId="36599" xr:uid="{00000000-0005-0000-0000-0000F89E0000}"/>
    <cellStyle name="Normal 54 2 4 4 3 3" xfId="7142" xr:uid="{00000000-0005-0000-0000-0000F99E0000}"/>
    <cellStyle name="Normal 54 2 4 4 3 3 2" xfId="30711" xr:uid="{00000000-0005-0000-0000-0000FA9E0000}"/>
    <cellStyle name="Normal 54 2 4 4 3 4" xfId="18918" xr:uid="{00000000-0005-0000-0000-0000FB9E0000}"/>
    <cellStyle name="Normal 54 2 4 4 3 5" xfId="24823" xr:uid="{00000000-0005-0000-0000-0000FC9E0000}"/>
    <cellStyle name="Normal 54 2 4 4 4" xfId="1990" xr:uid="{00000000-0005-0000-0000-0000FD9E0000}"/>
    <cellStyle name="Normal 54 2 4 4 4 2" xfId="13766" xr:uid="{00000000-0005-0000-0000-0000FE9E0000}"/>
    <cellStyle name="Normal 54 2 4 4 4 2 2" xfId="37335" xr:uid="{00000000-0005-0000-0000-0000FF9E0000}"/>
    <cellStyle name="Normal 54 2 4 4 4 3" xfId="7878" xr:uid="{00000000-0005-0000-0000-0000009F0000}"/>
    <cellStyle name="Normal 54 2 4 4 4 3 2" xfId="31447" xr:uid="{00000000-0005-0000-0000-0000019F0000}"/>
    <cellStyle name="Normal 54 2 4 4 4 4" xfId="19654" xr:uid="{00000000-0005-0000-0000-0000029F0000}"/>
    <cellStyle name="Normal 54 2 4 4 4 5" xfId="25559" xr:uid="{00000000-0005-0000-0000-0000039F0000}"/>
    <cellStyle name="Normal 54 2 4 4 5" xfId="2726" xr:uid="{00000000-0005-0000-0000-0000049F0000}"/>
    <cellStyle name="Normal 54 2 4 4 5 2" xfId="14502" xr:uid="{00000000-0005-0000-0000-0000059F0000}"/>
    <cellStyle name="Normal 54 2 4 4 5 2 2" xfId="38071" xr:uid="{00000000-0005-0000-0000-0000069F0000}"/>
    <cellStyle name="Normal 54 2 4 4 5 3" xfId="8614" xr:uid="{00000000-0005-0000-0000-0000079F0000}"/>
    <cellStyle name="Normal 54 2 4 4 5 3 2" xfId="32183" xr:uid="{00000000-0005-0000-0000-0000089F0000}"/>
    <cellStyle name="Normal 54 2 4 4 5 4" xfId="20390" xr:uid="{00000000-0005-0000-0000-0000099F0000}"/>
    <cellStyle name="Normal 54 2 4 4 5 5" xfId="26295" xr:uid="{00000000-0005-0000-0000-00000A9F0000}"/>
    <cellStyle name="Normal 54 2 4 4 6" xfId="3462" xr:uid="{00000000-0005-0000-0000-00000B9F0000}"/>
    <cellStyle name="Normal 54 2 4 4 6 2" xfId="15238" xr:uid="{00000000-0005-0000-0000-00000C9F0000}"/>
    <cellStyle name="Normal 54 2 4 4 6 2 2" xfId="38807" xr:uid="{00000000-0005-0000-0000-00000D9F0000}"/>
    <cellStyle name="Normal 54 2 4 4 6 3" xfId="9350" xr:uid="{00000000-0005-0000-0000-00000E9F0000}"/>
    <cellStyle name="Normal 54 2 4 4 6 3 2" xfId="32919" xr:uid="{00000000-0005-0000-0000-00000F9F0000}"/>
    <cellStyle name="Normal 54 2 4 4 6 4" xfId="21126" xr:uid="{00000000-0005-0000-0000-0000109F0000}"/>
    <cellStyle name="Normal 54 2 4 4 6 5" xfId="27031" xr:uid="{00000000-0005-0000-0000-0000119F0000}"/>
    <cellStyle name="Normal 54 2 4 4 7" xfId="4198" xr:uid="{00000000-0005-0000-0000-0000129F0000}"/>
    <cellStyle name="Normal 54 2 4 4 7 2" xfId="15974" xr:uid="{00000000-0005-0000-0000-0000139F0000}"/>
    <cellStyle name="Normal 54 2 4 4 7 2 2" xfId="39543" xr:uid="{00000000-0005-0000-0000-0000149F0000}"/>
    <cellStyle name="Normal 54 2 4 4 7 3" xfId="10086" xr:uid="{00000000-0005-0000-0000-0000159F0000}"/>
    <cellStyle name="Normal 54 2 4 4 7 3 2" xfId="33655" xr:uid="{00000000-0005-0000-0000-0000169F0000}"/>
    <cellStyle name="Normal 54 2 4 4 7 4" xfId="21862" xr:uid="{00000000-0005-0000-0000-0000179F0000}"/>
    <cellStyle name="Normal 54 2 4 4 7 5" xfId="27767" xr:uid="{00000000-0005-0000-0000-0000189F0000}"/>
    <cellStyle name="Normal 54 2 4 4 8" xfId="4934" xr:uid="{00000000-0005-0000-0000-0000199F0000}"/>
    <cellStyle name="Normal 54 2 4 4 8 2" xfId="16710" xr:uid="{00000000-0005-0000-0000-00001A9F0000}"/>
    <cellStyle name="Normal 54 2 4 4 8 2 2" xfId="40279" xr:uid="{00000000-0005-0000-0000-00001B9F0000}"/>
    <cellStyle name="Normal 54 2 4 4 8 3" xfId="10822" xr:uid="{00000000-0005-0000-0000-00001C9F0000}"/>
    <cellStyle name="Normal 54 2 4 4 8 3 2" xfId="34391" xr:uid="{00000000-0005-0000-0000-00001D9F0000}"/>
    <cellStyle name="Normal 54 2 4 4 8 4" xfId="22598" xr:uid="{00000000-0005-0000-0000-00001E9F0000}"/>
    <cellStyle name="Normal 54 2 4 4 8 5" xfId="28503" xr:uid="{00000000-0005-0000-0000-00001F9F0000}"/>
    <cellStyle name="Normal 54 2 4 4 9" xfId="5670" xr:uid="{00000000-0005-0000-0000-0000209F0000}"/>
    <cellStyle name="Normal 54 2 4 4 9 2" xfId="17446" xr:uid="{00000000-0005-0000-0000-0000219F0000}"/>
    <cellStyle name="Normal 54 2 4 4 9 2 2" xfId="41015" xr:uid="{00000000-0005-0000-0000-0000229F0000}"/>
    <cellStyle name="Normal 54 2 4 4 9 3" xfId="11558" xr:uid="{00000000-0005-0000-0000-0000239F0000}"/>
    <cellStyle name="Normal 54 2 4 4 9 3 2" xfId="35127" xr:uid="{00000000-0005-0000-0000-0000249F0000}"/>
    <cellStyle name="Normal 54 2 4 4 9 4" xfId="23334" xr:uid="{00000000-0005-0000-0000-0000259F0000}"/>
    <cellStyle name="Normal 54 2 4 4 9 5" xfId="29239" xr:uid="{00000000-0005-0000-0000-0000269F0000}"/>
    <cellStyle name="Normal 54 2 4 5" xfId="674" xr:uid="{00000000-0005-0000-0000-0000279F0000}"/>
    <cellStyle name="Normal 54 2 4 5 10" xfId="6588" xr:uid="{00000000-0005-0000-0000-0000289F0000}"/>
    <cellStyle name="Normal 54 2 4 5 10 2" xfId="30157" xr:uid="{00000000-0005-0000-0000-0000299F0000}"/>
    <cellStyle name="Normal 54 2 4 5 11" xfId="18364" xr:uid="{00000000-0005-0000-0000-00002A9F0000}"/>
    <cellStyle name="Normal 54 2 4 5 12" xfId="24269" xr:uid="{00000000-0005-0000-0000-00002B9F0000}"/>
    <cellStyle name="Normal 54 2 4 5 13" xfId="41933" xr:uid="{00000000-0005-0000-0000-00002C9F0000}"/>
    <cellStyle name="Normal 54 2 4 5 2" xfId="1435" xr:uid="{00000000-0005-0000-0000-00002D9F0000}"/>
    <cellStyle name="Normal 54 2 4 5 2 2" xfId="13212" xr:uid="{00000000-0005-0000-0000-00002E9F0000}"/>
    <cellStyle name="Normal 54 2 4 5 2 2 2" xfId="36781" xr:uid="{00000000-0005-0000-0000-00002F9F0000}"/>
    <cellStyle name="Normal 54 2 4 5 2 3" xfId="7324" xr:uid="{00000000-0005-0000-0000-0000309F0000}"/>
    <cellStyle name="Normal 54 2 4 5 2 3 2" xfId="30893" xr:uid="{00000000-0005-0000-0000-0000319F0000}"/>
    <cellStyle name="Normal 54 2 4 5 2 4" xfId="19100" xr:uid="{00000000-0005-0000-0000-0000329F0000}"/>
    <cellStyle name="Normal 54 2 4 5 2 5" xfId="25005" xr:uid="{00000000-0005-0000-0000-0000339F0000}"/>
    <cellStyle name="Normal 54 2 4 5 3" xfId="2172" xr:uid="{00000000-0005-0000-0000-0000349F0000}"/>
    <cellStyle name="Normal 54 2 4 5 3 2" xfId="13948" xr:uid="{00000000-0005-0000-0000-0000359F0000}"/>
    <cellStyle name="Normal 54 2 4 5 3 2 2" xfId="37517" xr:uid="{00000000-0005-0000-0000-0000369F0000}"/>
    <cellStyle name="Normal 54 2 4 5 3 3" xfId="8060" xr:uid="{00000000-0005-0000-0000-0000379F0000}"/>
    <cellStyle name="Normal 54 2 4 5 3 3 2" xfId="31629" xr:uid="{00000000-0005-0000-0000-0000389F0000}"/>
    <cellStyle name="Normal 54 2 4 5 3 4" xfId="19836" xr:uid="{00000000-0005-0000-0000-0000399F0000}"/>
    <cellStyle name="Normal 54 2 4 5 3 5" xfId="25741" xr:uid="{00000000-0005-0000-0000-00003A9F0000}"/>
    <cellStyle name="Normal 54 2 4 5 4" xfId="2908" xr:uid="{00000000-0005-0000-0000-00003B9F0000}"/>
    <cellStyle name="Normal 54 2 4 5 4 2" xfId="14684" xr:uid="{00000000-0005-0000-0000-00003C9F0000}"/>
    <cellStyle name="Normal 54 2 4 5 4 2 2" xfId="38253" xr:uid="{00000000-0005-0000-0000-00003D9F0000}"/>
    <cellStyle name="Normal 54 2 4 5 4 3" xfId="8796" xr:uid="{00000000-0005-0000-0000-00003E9F0000}"/>
    <cellStyle name="Normal 54 2 4 5 4 3 2" xfId="32365" xr:uid="{00000000-0005-0000-0000-00003F9F0000}"/>
    <cellStyle name="Normal 54 2 4 5 4 4" xfId="20572" xr:uid="{00000000-0005-0000-0000-0000409F0000}"/>
    <cellStyle name="Normal 54 2 4 5 4 5" xfId="26477" xr:uid="{00000000-0005-0000-0000-0000419F0000}"/>
    <cellStyle name="Normal 54 2 4 5 5" xfId="3644" xr:uid="{00000000-0005-0000-0000-0000429F0000}"/>
    <cellStyle name="Normal 54 2 4 5 5 2" xfId="15420" xr:uid="{00000000-0005-0000-0000-0000439F0000}"/>
    <cellStyle name="Normal 54 2 4 5 5 2 2" xfId="38989" xr:uid="{00000000-0005-0000-0000-0000449F0000}"/>
    <cellStyle name="Normal 54 2 4 5 5 3" xfId="9532" xr:uid="{00000000-0005-0000-0000-0000459F0000}"/>
    <cellStyle name="Normal 54 2 4 5 5 3 2" xfId="33101" xr:uid="{00000000-0005-0000-0000-0000469F0000}"/>
    <cellStyle name="Normal 54 2 4 5 5 4" xfId="21308" xr:uid="{00000000-0005-0000-0000-0000479F0000}"/>
    <cellStyle name="Normal 54 2 4 5 5 5" xfId="27213" xr:uid="{00000000-0005-0000-0000-0000489F0000}"/>
    <cellStyle name="Normal 54 2 4 5 6" xfId="4380" xr:uid="{00000000-0005-0000-0000-0000499F0000}"/>
    <cellStyle name="Normal 54 2 4 5 6 2" xfId="16156" xr:uid="{00000000-0005-0000-0000-00004A9F0000}"/>
    <cellStyle name="Normal 54 2 4 5 6 2 2" xfId="39725" xr:uid="{00000000-0005-0000-0000-00004B9F0000}"/>
    <cellStyle name="Normal 54 2 4 5 6 3" xfId="10268" xr:uid="{00000000-0005-0000-0000-00004C9F0000}"/>
    <cellStyle name="Normal 54 2 4 5 6 3 2" xfId="33837" xr:uid="{00000000-0005-0000-0000-00004D9F0000}"/>
    <cellStyle name="Normal 54 2 4 5 6 4" xfId="22044" xr:uid="{00000000-0005-0000-0000-00004E9F0000}"/>
    <cellStyle name="Normal 54 2 4 5 6 5" xfId="27949" xr:uid="{00000000-0005-0000-0000-00004F9F0000}"/>
    <cellStyle name="Normal 54 2 4 5 7" xfId="5116" xr:uid="{00000000-0005-0000-0000-0000509F0000}"/>
    <cellStyle name="Normal 54 2 4 5 7 2" xfId="16892" xr:uid="{00000000-0005-0000-0000-0000519F0000}"/>
    <cellStyle name="Normal 54 2 4 5 7 2 2" xfId="40461" xr:uid="{00000000-0005-0000-0000-0000529F0000}"/>
    <cellStyle name="Normal 54 2 4 5 7 3" xfId="11004" xr:uid="{00000000-0005-0000-0000-0000539F0000}"/>
    <cellStyle name="Normal 54 2 4 5 7 3 2" xfId="34573" xr:uid="{00000000-0005-0000-0000-0000549F0000}"/>
    <cellStyle name="Normal 54 2 4 5 7 4" xfId="22780" xr:uid="{00000000-0005-0000-0000-0000559F0000}"/>
    <cellStyle name="Normal 54 2 4 5 7 5" xfId="28685" xr:uid="{00000000-0005-0000-0000-0000569F0000}"/>
    <cellStyle name="Normal 54 2 4 5 8" xfId="5852" xr:uid="{00000000-0005-0000-0000-0000579F0000}"/>
    <cellStyle name="Normal 54 2 4 5 8 2" xfId="17628" xr:uid="{00000000-0005-0000-0000-0000589F0000}"/>
    <cellStyle name="Normal 54 2 4 5 8 2 2" xfId="41197" xr:uid="{00000000-0005-0000-0000-0000599F0000}"/>
    <cellStyle name="Normal 54 2 4 5 8 3" xfId="11740" xr:uid="{00000000-0005-0000-0000-00005A9F0000}"/>
    <cellStyle name="Normal 54 2 4 5 8 3 2" xfId="35309" xr:uid="{00000000-0005-0000-0000-00005B9F0000}"/>
    <cellStyle name="Normal 54 2 4 5 8 4" xfId="23516" xr:uid="{00000000-0005-0000-0000-00005C9F0000}"/>
    <cellStyle name="Normal 54 2 4 5 8 5" xfId="29421" xr:uid="{00000000-0005-0000-0000-00005D9F0000}"/>
    <cellStyle name="Normal 54 2 4 5 9" xfId="12476" xr:uid="{00000000-0005-0000-0000-00005E9F0000}"/>
    <cellStyle name="Normal 54 2 4 5 9 2" xfId="36045" xr:uid="{00000000-0005-0000-0000-00005F9F0000}"/>
    <cellStyle name="Normal 54 2 4 6" xfId="641" xr:uid="{00000000-0005-0000-0000-0000609F0000}"/>
    <cellStyle name="Normal 54 2 4 6 10" xfId="6555" xr:uid="{00000000-0005-0000-0000-0000619F0000}"/>
    <cellStyle name="Normal 54 2 4 6 10 2" xfId="30124" xr:uid="{00000000-0005-0000-0000-0000629F0000}"/>
    <cellStyle name="Normal 54 2 4 6 11" xfId="18331" xr:uid="{00000000-0005-0000-0000-0000639F0000}"/>
    <cellStyle name="Normal 54 2 4 6 12" xfId="24236" xr:uid="{00000000-0005-0000-0000-0000649F0000}"/>
    <cellStyle name="Normal 54 2 4 6 13" xfId="41900" xr:uid="{00000000-0005-0000-0000-0000659F0000}"/>
    <cellStyle name="Normal 54 2 4 6 2" xfId="1402" xr:uid="{00000000-0005-0000-0000-0000669F0000}"/>
    <cellStyle name="Normal 54 2 4 6 2 2" xfId="13179" xr:uid="{00000000-0005-0000-0000-0000679F0000}"/>
    <cellStyle name="Normal 54 2 4 6 2 2 2" xfId="36748" xr:uid="{00000000-0005-0000-0000-0000689F0000}"/>
    <cellStyle name="Normal 54 2 4 6 2 3" xfId="7291" xr:uid="{00000000-0005-0000-0000-0000699F0000}"/>
    <cellStyle name="Normal 54 2 4 6 2 3 2" xfId="30860" xr:uid="{00000000-0005-0000-0000-00006A9F0000}"/>
    <cellStyle name="Normal 54 2 4 6 2 4" xfId="19067" xr:uid="{00000000-0005-0000-0000-00006B9F0000}"/>
    <cellStyle name="Normal 54 2 4 6 2 5" xfId="24972" xr:uid="{00000000-0005-0000-0000-00006C9F0000}"/>
    <cellStyle name="Normal 54 2 4 6 3" xfId="2139" xr:uid="{00000000-0005-0000-0000-00006D9F0000}"/>
    <cellStyle name="Normal 54 2 4 6 3 2" xfId="13915" xr:uid="{00000000-0005-0000-0000-00006E9F0000}"/>
    <cellStyle name="Normal 54 2 4 6 3 2 2" xfId="37484" xr:uid="{00000000-0005-0000-0000-00006F9F0000}"/>
    <cellStyle name="Normal 54 2 4 6 3 3" xfId="8027" xr:uid="{00000000-0005-0000-0000-0000709F0000}"/>
    <cellStyle name="Normal 54 2 4 6 3 3 2" xfId="31596" xr:uid="{00000000-0005-0000-0000-0000719F0000}"/>
    <cellStyle name="Normal 54 2 4 6 3 4" xfId="19803" xr:uid="{00000000-0005-0000-0000-0000729F0000}"/>
    <cellStyle name="Normal 54 2 4 6 3 5" xfId="25708" xr:uid="{00000000-0005-0000-0000-0000739F0000}"/>
    <cellStyle name="Normal 54 2 4 6 4" xfId="2875" xr:uid="{00000000-0005-0000-0000-0000749F0000}"/>
    <cellStyle name="Normal 54 2 4 6 4 2" xfId="14651" xr:uid="{00000000-0005-0000-0000-0000759F0000}"/>
    <cellStyle name="Normal 54 2 4 6 4 2 2" xfId="38220" xr:uid="{00000000-0005-0000-0000-0000769F0000}"/>
    <cellStyle name="Normal 54 2 4 6 4 3" xfId="8763" xr:uid="{00000000-0005-0000-0000-0000779F0000}"/>
    <cellStyle name="Normal 54 2 4 6 4 3 2" xfId="32332" xr:uid="{00000000-0005-0000-0000-0000789F0000}"/>
    <cellStyle name="Normal 54 2 4 6 4 4" xfId="20539" xr:uid="{00000000-0005-0000-0000-0000799F0000}"/>
    <cellStyle name="Normal 54 2 4 6 4 5" xfId="26444" xr:uid="{00000000-0005-0000-0000-00007A9F0000}"/>
    <cellStyle name="Normal 54 2 4 6 5" xfId="3611" xr:uid="{00000000-0005-0000-0000-00007B9F0000}"/>
    <cellStyle name="Normal 54 2 4 6 5 2" xfId="15387" xr:uid="{00000000-0005-0000-0000-00007C9F0000}"/>
    <cellStyle name="Normal 54 2 4 6 5 2 2" xfId="38956" xr:uid="{00000000-0005-0000-0000-00007D9F0000}"/>
    <cellStyle name="Normal 54 2 4 6 5 3" xfId="9499" xr:uid="{00000000-0005-0000-0000-00007E9F0000}"/>
    <cellStyle name="Normal 54 2 4 6 5 3 2" xfId="33068" xr:uid="{00000000-0005-0000-0000-00007F9F0000}"/>
    <cellStyle name="Normal 54 2 4 6 5 4" xfId="21275" xr:uid="{00000000-0005-0000-0000-0000809F0000}"/>
    <cellStyle name="Normal 54 2 4 6 5 5" xfId="27180" xr:uid="{00000000-0005-0000-0000-0000819F0000}"/>
    <cellStyle name="Normal 54 2 4 6 6" xfId="4347" xr:uid="{00000000-0005-0000-0000-0000829F0000}"/>
    <cellStyle name="Normal 54 2 4 6 6 2" xfId="16123" xr:uid="{00000000-0005-0000-0000-0000839F0000}"/>
    <cellStyle name="Normal 54 2 4 6 6 2 2" xfId="39692" xr:uid="{00000000-0005-0000-0000-0000849F0000}"/>
    <cellStyle name="Normal 54 2 4 6 6 3" xfId="10235" xr:uid="{00000000-0005-0000-0000-0000859F0000}"/>
    <cellStyle name="Normal 54 2 4 6 6 3 2" xfId="33804" xr:uid="{00000000-0005-0000-0000-0000869F0000}"/>
    <cellStyle name="Normal 54 2 4 6 6 4" xfId="22011" xr:uid="{00000000-0005-0000-0000-0000879F0000}"/>
    <cellStyle name="Normal 54 2 4 6 6 5" xfId="27916" xr:uid="{00000000-0005-0000-0000-0000889F0000}"/>
    <cellStyle name="Normal 54 2 4 6 7" xfId="5083" xr:uid="{00000000-0005-0000-0000-0000899F0000}"/>
    <cellStyle name="Normal 54 2 4 6 7 2" xfId="16859" xr:uid="{00000000-0005-0000-0000-00008A9F0000}"/>
    <cellStyle name="Normal 54 2 4 6 7 2 2" xfId="40428" xr:uid="{00000000-0005-0000-0000-00008B9F0000}"/>
    <cellStyle name="Normal 54 2 4 6 7 3" xfId="10971" xr:uid="{00000000-0005-0000-0000-00008C9F0000}"/>
    <cellStyle name="Normal 54 2 4 6 7 3 2" xfId="34540" xr:uid="{00000000-0005-0000-0000-00008D9F0000}"/>
    <cellStyle name="Normal 54 2 4 6 7 4" xfId="22747" xr:uid="{00000000-0005-0000-0000-00008E9F0000}"/>
    <cellStyle name="Normal 54 2 4 6 7 5" xfId="28652" xr:uid="{00000000-0005-0000-0000-00008F9F0000}"/>
    <cellStyle name="Normal 54 2 4 6 8" xfId="5819" xr:uid="{00000000-0005-0000-0000-0000909F0000}"/>
    <cellStyle name="Normal 54 2 4 6 8 2" xfId="17595" xr:uid="{00000000-0005-0000-0000-0000919F0000}"/>
    <cellStyle name="Normal 54 2 4 6 8 2 2" xfId="41164" xr:uid="{00000000-0005-0000-0000-0000929F0000}"/>
    <cellStyle name="Normal 54 2 4 6 8 3" xfId="11707" xr:uid="{00000000-0005-0000-0000-0000939F0000}"/>
    <cellStyle name="Normal 54 2 4 6 8 3 2" xfId="35276" xr:uid="{00000000-0005-0000-0000-0000949F0000}"/>
    <cellStyle name="Normal 54 2 4 6 8 4" xfId="23483" xr:uid="{00000000-0005-0000-0000-0000959F0000}"/>
    <cellStyle name="Normal 54 2 4 6 8 5" xfId="29388" xr:uid="{00000000-0005-0000-0000-0000969F0000}"/>
    <cellStyle name="Normal 54 2 4 6 9" xfId="12443" xr:uid="{00000000-0005-0000-0000-0000979F0000}"/>
    <cellStyle name="Normal 54 2 4 6 9 2" xfId="36012" xr:uid="{00000000-0005-0000-0000-0000989F0000}"/>
    <cellStyle name="Normal 54 2 4 7" xfId="991" xr:uid="{00000000-0005-0000-0000-0000999F0000}"/>
    <cellStyle name="Normal 54 2 4 7 2" xfId="12770" xr:uid="{00000000-0005-0000-0000-00009A9F0000}"/>
    <cellStyle name="Normal 54 2 4 7 2 2" xfId="36339" xr:uid="{00000000-0005-0000-0000-00009B9F0000}"/>
    <cellStyle name="Normal 54 2 4 7 3" xfId="6882" xr:uid="{00000000-0005-0000-0000-00009C9F0000}"/>
    <cellStyle name="Normal 54 2 4 7 3 2" xfId="30451" xr:uid="{00000000-0005-0000-0000-00009D9F0000}"/>
    <cellStyle name="Normal 54 2 4 7 4" xfId="18658" xr:uid="{00000000-0005-0000-0000-00009E9F0000}"/>
    <cellStyle name="Normal 54 2 4 7 5" xfId="24563" xr:uid="{00000000-0005-0000-0000-00009F9F0000}"/>
    <cellStyle name="Normal 54 2 4 8" xfId="1730" xr:uid="{00000000-0005-0000-0000-0000A09F0000}"/>
    <cellStyle name="Normal 54 2 4 8 2" xfId="13506" xr:uid="{00000000-0005-0000-0000-0000A19F0000}"/>
    <cellStyle name="Normal 54 2 4 8 2 2" xfId="37075" xr:uid="{00000000-0005-0000-0000-0000A29F0000}"/>
    <cellStyle name="Normal 54 2 4 8 3" xfId="7618" xr:uid="{00000000-0005-0000-0000-0000A39F0000}"/>
    <cellStyle name="Normal 54 2 4 8 3 2" xfId="31187" xr:uid="{00000000-0005-0000-0000-0000A49F0000}"/>
    <cellStyle name="Normal 54 2 4 8 4" xfId="19394" xr:uid="{00000000-0005-0000-0000-0000A59F0000}"/>
    <cellStyle name="Normal 54 2 4 8 5" xfId="25299" xr:uid="{00000000-0005-0000-0000-0000A69F0000}"/>
    <cellStyle name="Normal 54 2 4 9" xfId="2466" xr:uid="{00000000-0005-0000-0000-0000A79F0000}"/>
    <cellStyle name="Normal 54 2 4 9 2" xfId="14242" xr:uid="{00000000-0005-0000-0000-0000A89F0000}"/>
    <cellStyle name="Normal 54 2 4 9 2 2" xfId="37811" xr:uid="{00000000-0005-0000-0000-0000A99F0000}"/>
    <cellStyle name="Normal 54 2 4 9 3" xfId="8354" xr:uid="{00000000-0005-0000-0000-0000AA9F0000}"/>
    <cellStyle name="Normal 54 2 4 9 3 2" xfId="31923" xr:uid="{00000000-0005-0000-0000-0000AB9F0000}"/>
    <cellStyle name="Normal 54 2 4 9 4" xfId="20130" xr:uid="{00000000-0005-0000-0000-0000AC9F0000}"/>
    <cellStyle name="Normal 54 2 4 9 5" xfId="26035" xr:uid="{00000000-0005-0000-0000-0000AD9F0000}"/>
    <cellStyle name="Normal 54 2 5" xfId="290" xr:uid="{00000000-0005-0000-0000-0000AE9F0000}"/>
    <cellStyle name="Normal 54 2 5 10" xfId="4746" xr:uid="{00000000-0005-0000-0000-0000AF9F0000}"/>
    <cellStyle name="Normal 54 2 5 10 2" xfId="16522" xr:uid="{00000000-0005-0000-0000-0000B09F0000}"/>
    <cellStyle name="Normal 54 2 5 10 2 2" xfId="40091" xr:uid="{00000000-0005-0000-0000-0000B19F0000}"/>
    <cellStyle name="Normal 54 2 5 10 3" xfId="10634" xr:uid="{00000000-0005-0000-0000-0000B29F0000}"/>
    <cellStyle name="Normal 54 2 5 10 3 2" xfId="34203" xr:uid="{00000000-0005-0000-0000-0000B39F0000}"/>
    <cellStyle name="Normal 54 2 5 10 4" xfId="22410" xr:uid="{00000000-0005-0000-0000-0000B49F0000}"/>
    <cellStyle name="Normal 54 2 5 10 5" xfId="28315" xr:uid="{00000000-0005-0000-0000-0000B59F0000}"/>
    <cellStyle name="Normal 54 2 5 11" xfId="5482" xr:uid="{00000000-0005-0000-0000-0000B69F0000}"/>
    <cellStyle name="Normal 54 2 5 11 2" xfId="17258" xr:uid="{00000000-0005-0000-0000-0000B79F0000}"/>
    <cellStyle name="Normal 54 2 5 11 2 2" xfId="40827" xr:uid="{00000000-0005-0000-0000-0000B89F0000}"/>
    <cellStyle name="Normal 54 2 5 11 3" xfId="11370" xr:uid="{00000000-0005-0000-0000-0000B99F0000}"/>
    <cellStyle name="Normal 54 2 5 11 3 2" xfId="34939" xr:uid="{00000000-0005-0000-0000-0000BA9F0000}"/>
    <cellStyle name="Normal 54 2 5 11 4" xfId="23146" xr:uid="{00000000-0005-0000-0000-0000BB9F0000}"/>
    <cellStyle name="Normal 54 2 5 11 5" xfId="29051" xr:uid="{00000000-0005-0000-0000-0000BC9F0000}"/>
    <cellStyle name="Normal 54 2 5 12" xfId="12106" xr:uid="{00000000-0005-0000-0000-0000BD9F0000}"/>
    <cellStyle name="Normal 54 2 5 12 2" xfId="35675" xr:uid="{00000000-0005-0000-0000-0000BE9F0000}"/>
    <cellStyle name="Normal 54 2 5 13" xfId="6218" xr:uid="{00000000-0005-0000-0000-0000BF9F0000}"/>
    <cellStyle name="Normal 54 2 5 13 2" xfId="29787" xr:uid="{00000000-0005-0000-0000-0000C09F0000}"/>
    <cellStyle name="Normal 54 2 5 14" xfId="17994" xr:uid="{00000000-0005-0000-0000-0000C19F0000}"/>
    <cellStyle name="Normal 54 2 5 15" xfId="23899" xr:uid="{00000000-0005-0000-0000-0000C29F0000}"/>
    <cellStyle name="Normal 54 2 5 16" xfId="41563" xr:uid="{00000000-0005-0000-0000-0000C39F0000}"/>
    <cellStyle name="Normal 54 2 5 2" xfId="493" xr:uid="{00000000-0005-0000-0000-0000C49F0000}"/>
    <cellStyle name="Normal 54 2 5 2 10" xfId="12297" xr:uid="{00000000-0005-0000-0000-0000C59F0000}"/>
    <cellStyle name="Normal 54 2 5 2 10 2" xfId="35866" xr:uid="{00000000-0005-0000-0000-0000C69F0000}"/>
    <cellStyle name="Normal 54 2 5 2 11" xfId="6409" xr:uid="{00000000-0005-0000-0000-0000C79F0000}"/>
    <cellStyle name="Normal 54 2 5 2 11 2" xfId="29978" xr:uid="{00000000-0005-0000-0000-0000C89F0000}"/>
    <cellStyle name="Normal 54 2 5 2 12" xfId="18185" xr:uid="{00000000-0005-0000-0000-0000C99F0000}"/>
    <cellStyle name="Normal 54 2 5 2 13" xfId="24090" xr:uid="{00000000-0005-0000-0000-0000CA9F0000}"/>
    <cellStyle name="Normal 54 2 5 2 14" xfId="41754" xr:uid="{00000000-0005-0000-0000-0000CB9F0000}"/>
    <cellStyle name="Normal 54 2 5 2 2" xfId="938" xr:uid="{00000000-0005-0000-0000-0000CC9F0000}"/>
    <cellStyle name="Normal 54 2 5 2 2 10" xfId="6851" xr:uid="{00000000-0005-0000-0000-0000CD9F0000}"/>
    <cellStyle name="Normal 54 2 5 2 2 10 2" xfId="30420" xr:uid="{00000000-0005-0000-0000-0000CE9F0000}"/>
    <cellStyle name="Normal 54 2 5 2 2 11" xfId="18627" xr:uid="{00000000-0005-0000-0000-0000CF9F0000}"/>
    <cellStyle name="Normal 54 2 5 2 2 12" xfId="24532" xr:uid="{00000000-0005-0000-0000-0000D09F0000}"/>
    <cellStyle name="Normal 54 2 5 2 2 13" xfId="42196" xr:uid="{00000000-0005-0000-0000-0000D19F0000}"/>
    <cellStyle name="Normal 54 2 5 2 2 2" xfId="1698" xr:uid="{00000000-0005-0000-0000-0000D29F0000}"/>
    <cellStyle name="Normal 54 2 5 2 2 2 2" xfId="13475" xr:uid="{00000000-0005-0000-0000-0000D39F0000}"/>
    <cellStyle name="Normal 54 2 5 2 2 2 2 2" xfId="37044" xr:uid="{00000000-0005-0000-0000-0000D49F0000}"/>
    <cellStyle name="Normal 54 2 5 2 2 2 3" xfId="7587" xr:uid="{00000000-0005-0000-0000-0000D59F0000}"/>
    <cellStyle name="Normal 54 2 5 2 2 2 3 2" xfId="31156" xr:uid="{00000000-0005-0000-0000-0000D69F0000}"/>
    <cellStyle name="Normal 54 2 5 2 2 2 4" xfId="19363" xr:uid="{00000000-0005-0000-0000-0000D79F0000}"/>
    <cellStyle name="Normal 54 2 5 2 2 2 5" xfId="25268" xr:uid="{00000000-0005-0000-0000-0000D89F0000}"/>
    <cellStyle name="Normal 54 2 5 2 2 3" xfId="2435" xr:uid="{00000000-0005-0000-0000-0000D99F0000}"/>
    <cellStyle name="Normal 54 2 5 2 2 3 2" xfId="14211" xr:uid="{00000000-0005-0000-0000-0000DA9F0000}"/>
    <cellStyle name="Normal 54 2 5 2 2 3 2 2" xfId="37780" xr:uid="{00000000-0005-0000-0000-0000DB9F0000}"/>
    <cellStyle name="Normal 54 2 5 2 2 3 3" xfId="8323" xr:uid="{00000000-0005-0000-0000-0000DC9F0000}"/>
    <cellStyle name="Normal 54 2 5 2 2 3 3 2" xfId="31892" xr:uid="{00000000-0005-0000-0000-0000DD9F0000}"/>
    <cellStyle name="Normal 54 2 5 2 2 3 4" xfId="20099" xr:uid="{00000000-0005-0000-0000-0000DE9F0000}"/>
    <cellStyle name="Normal 54 2 5 2 2 3 5" xfId="26004" xr:uid="{00000000-0005-0000-0000-0000DF9F0000}"/>
    <cellStyle name="Normal 54 2 5 2 2 4" xfId="3171" xr:uid="{00000000-0005-0000-0000-0000E09F0000}"/>
    <cellStyle name="Normal 54 2 5 2 2 4 2" xfId="14947" xr:uid="{00000000-0005-0000-0000-0000E19F0000}"/>
    <cellStyle name="Normal 54 2 5 2 2 4 2 2" xfId="38516" xr:uid="{00000000-0005-0000-0000-0000E29F0000}"/>
    <cellStyle name="Normal 54 2 5 2 2 4 3" xfId="9059" xr:uid="{00000000-0005-0000-0000-0000E39F0000}"/>
    <cellStyle name="Normal 54 2 5 2 2 4 3 2" xfId="32628" xr:uid="{00000000-0005-0000-0000-0000E49F0000}"/>
    <cellStyle name="Normal 54 2 5 2 2 4 4" xfId="20835" xr:uid="{00000000-0005-0000-0000-0000E59F0000}"/>
    <cellStyle name="Normal 54 2 5 2 2 4 5" xfId="26740" xr:uid="{00000000-0005-0000-0000-0000E69F0000}"/>
    <cellStyle name="Normal 54 2 5 2 2 5" xfId="3907" xr:uid="{00000000-0005-0000-0000-0000E79F0000}"/>
    <cellStyle name="Normal 54 2 5 2 2 5 2" xfId="15683" xr:uid="{00000000-0005-0000-0000-0000E89F0000}"/>
    <cellStyle name="Normal 54 2 5 2 2 5 2 2" xfId="39252" xr:uid="{00000000-0005-0000-0000-0000E99F0000}"/>
    <cellStyle name="Normal 54 2 5 2 2 5 3" xfId="9795" xr:uid="{00000000-0005-0000-0000-0000EA9F0000}"/>
    <cellStyle name="Normal 54 2 5 2 2 5 3 2" xfId="33364" xr:uid="{00000000-0005-0000-0000-0000EB9F0000}"/>
    <cellStyle name="Normal 54 2 5 2 2 5 4" xfId="21571" xr:uid="{00000000-0005-0000-0000-0000EC9F0000}"/>
    <cellStyle name="Normal 54 2 5 2 2 5 5" xfId="27476" xr:uid="{00000000-0005-0000-0000-0000ED9F0000}"/>
    <cellStyle name="Normal 54 2 5 2 2 6" xfId="4643" xr:uid="{00000000-0005-0000-0000-0000EE9F0000}"/>
    <cellStyle name="Normal 54 2 5 2 2 6 2" xfId="16419" xr:uid="{00000000-0005-0000-0000-0000EF9F0000}"/>
    <cellStyle name="Normal 54 2 5 2 2 6 2 2" xfId="39988" xr:uid="{00000000-0005-0000-0000-0000F09F0000}"/>
    <cellStyle name="Normal 54 2 5 2 2 6 3" xfId="10531" xr:uid="{00000000-0005-0000-0000-0000F19F0000}"/>
    <cellStyle name="Normal 54 2 5 2 2 6 3 2" xfId="34100" xr:uid="{00000000-0005-0000-0000-0000F29F0000}"/>
    <cellStyle name="Normal 54 2 5 2 2 6 4" xfId="22307" xr:uid="{00000000-0005-0000-0000-0000F39F0000}"/>
    <cellStyle name="Normal 54 2 5 2 2 6 5" xfId="28212" xr:uid="{00000000-0005-0000-0000-0000F49F0000}"/>
    <cellStyle name="Normal 54 2 5 2 2 7" xfId="5379" xr:uid="{00000000-0005-0000-0000-0000F59F0000}"/>
    <cellStyle name="Normal 54 2 5 2 2 7 2" xfId="17155" xr:uid="{00000000-0005-0000-0000-0000F69F0000}"/>
    <cellStyle name="Normal 54 2 5 2 2 7 2 2" xfId="40724" xr:uid="{00000000-0005-0000-0000-0000F79F0000}"/>
    <cellStyle name="Normal 54 2 5 2 2 7 3" xfId="11267" xr:uid="{00000000-0005-0000-0000-0000F89F0000}"/>
    <cellStyle name="Normal 54 2 5 2 2 7 3 2" xfId="34836" xr:uid="{00000000-0005-0000-0000-0000F99F0000}"/>
    <cellStyle name="Normal 54 2 5 2 2 7 4" xfId="23043" xr:uid="{00000000-0005-0000-0000-0000FA9F0000}"/>
    <cellStyle name="Normal 54 2 5 2 2 7 5" xfId="28948" xr:uid="{00000000-0005-0000-0000-0000FB9F0000}"/>
    <cellStyle name="Normal 54 2 5 2 2 8" xfId="6115" xr:uid="{00000000-0005-0000-0000-0000FC9F0000}"/>
    <cellStyle name="Normal 54 2 5 2 2 8 2" xfId="17891" xr:uid="{00000000-0005-0000-0000-0000FD9F0000}"/>
    <cellStyle name="Normal 54 2 5 2 2 8 2 2" xfId="41460" xr:uid="{00000000-0005-0000-0000-0000FE9F0000}"/>
    <cellStyle name="Normal 54 2 5 2 2 8 3" xfId="12003" xr:uid="{00000000-0005-0000-0000-0000FF9F0000}"/>
    <cellStyle name="Normal 54 2 5 2 2 8 3 2" xfId="35572" xr:uid="{00000000-0005-0000-0000-000000A00000}"/>
    <cellStyle name="Normal 54 2 5 2 2 8 4" xfId="23779" xr:uid="{00000000-0005-0000-0000-000001A00000}"/>
    <cellStyle name="Normal 54 2 5 2 2 8 5" xfId="29684" xr:uid="{00000000-0005-0000-0000-000002A00000}"/>
    <cellStyle name="Normal 54 2 5 2 2 9" xfId="12739" xr:uid="{00000000-0005-0000-0000-000003A00000}"/>
    <cellStyle name="Normal 54 2 5 2 2 9 2" xfId="36308" xr:uid="{00000000-0005-0000-0000-000004A00000}"/>
    <cellStyle name="Normal 54 2 5 2 3" xfId="1255" xr:uid="{00000000-0005-0000-0000-000005A00000}"/>
    <cellStyle name="Normal 54 2 5 2 3 2" xfId="13033" xr:uid="{00000000-0005-0000-0000-000006A00000}"/>
    <cellStyle name="Normal 54 2 5 2 3 2 2" xfId="36602" xr:uid="{00000000-0005-0000-0000-000007A00000}"/>
    <cellStyle name="Normal 54 2 5 2 3 3" xfId="7145" xr:uid="{00000000-0005-0000-0000-000008A00000}"/>
    <cellStyle name="Normal 54 2 5 2 3 3 2" xfId="30714" xr:uid="{00000000-0005-0000-0000-000009A00000}"/>
    <cellStyle name="Normal 54 2 5 2 3 4" xfId="18921" xr:uid="{00000000-0005-0000-0000-00000AA00000}"/>
    <cellStyle name="Normal 54 2 5 2 3 5" xfId="24826" xr:uid="{00000000-0005-0000-0000-00000BA00000}"/>
    <cellStyle name="Normal 54 2 5 2 4" xfId="1993" xr:uid="{00000000-0005-0000-0000-00000CA00000}"/>
    <cellStyle name="Normal 54 2 5 2 4 2" xfId="13769" xr:uid="{00000000-0005-0000-0000-00000DA00000}"/>
    <cellStyle name="Normal 54 2 5 2 4 2 2" xfId="37338" xr:uid="{00000000-0005-0000-0000-00000EA00000}"/>
    <cellStyle name="Normal 54 2 5 2 4 3" xfId="7881" xr:uid="{00000000-0005-0000-0000-00000FA00000}"/>
    <cellStyle name="Normal 54 2 5 2 4 3 2" xfId="31450" xr:uid="{00000000-0005-0000-0000-000010A00000}"/>
    <cellStyle name="Normal 54 2 5 2 4 4" xfId="19657" xr:uid="{00000000-0005-0000-0000-000011A00000}"/>
    <cellStyle name="Normal 54 2 5 2 4 5" xfId="25562" xr:uid="{00000000-0005-0000-0000-000012A00000}"/>
    <cellStyle name="Normal 54 2 5 2 5" xfId="2729" xr:uid="{00000000-0005-0000-0000-000013A00000}"/>
    <cellStyle name="Normal 54 2 5 2 5 2" xfId="14505" xr:uid="{00000000-0005-0000-0000-000014A00000}"/>
    <cellStyle name="Normal 54 2 5 2 5 2 2" xfId="38074" xr:uid="{00000000-0005-0000-0000-000015A00000}"/>
    <cellStyle name="Normal 54 2 5 2 5 3" xfId="8617" xr:uid="{00000000-0005-0000-0000-000016A00000}"/>
    <cellStyle name="Normal 54 2 5 2 5 3 2" xfId="32186" xr:uid="{00000000-0005-0000-0000-000017A00000}"/>
    <cellStyle name="Normal 54 2 5 2 5 4" xfId="20393" xr:uid="{00000000-0005-0000-0000-000018A00000}"/>
    <cellStyle name="Normal 54 2 5 2 5 5" xfId="26298" xr:uid="{00000000-0005-0000-0000-000019A00000}"/>
    <cellStyle name="Normal 54 2 5 2 6" xfId="3465" xr:uid="{00000000-0005-0000-0000-00001AA00000}"/>
    <cellStyle name="Normal 54 2 5 2 6 2" xfId="15241" xr:uid="{00000000-0005-0000-0000-00001BA00000}"/>
    <cellStyle name="Normal 54 2 5 2 6 2 2" xfId="38810" xr:uid="{00000000-0005-0000-0000-00001CA00000}"/>
    <cellStyle name="Normal 54 2 5 2 6 3" xfId="9353" xr:uid="{00000000-0005-0000-0000-00001DA00000}"/>
    <cellStyle name="Normal 54 2 5 2 6 3 2" xfId="32922" xr:uid="{00000000-0005-0000-0000-00001EA00000}"/>
    <cellStyle name="Normal 54 2 5 2 6 4" xfId="21129" xr:uid="{00000000-0005-0000-0000-00001FA00000}"/>
    <cellStyle name="Normal 54 2 5 2 6 5" xfId="27034" xr:uid="{00000000-0005-0000-0000-000020A00000}"/>
    <cellStyle name="Normal 54 2 5 2 7" xfId="4201" xr:uid="{00000000-0005-0000-0000-000021A00000}"/>
    <cellStyle name="Normal 54 2 5 2 7 2" xfId="15977" xr:uid="{00000000-0005-0000-0000-000022A00000}"/>
    <cellStyle name="Normal 54 2 5 2 7 2 2" xfId="39546" xr:uid="{00000000-0005-0000-0000-000023A00000}"/>
    <cellStyle name="Normal 54 2 5 2 7 3" xfId="10089" xr:uid="{00000000-0005-0000-0000-000024A00000}"/>
    <cellStyle name="Normal 54 2 5 2 7 3 2" xfId="33658" xr:uid="{00000000-0005-0000-0000-000025A00000}"/>
    <cellStyle name="Normal 54 2 5 2 7 4" xfId="21865" xr:uid="{00000000-0005-0000-0000-000026A00000}"/>
    <cellStyle name="Normal 54 2 5 2 7 5" xfId="27770" xr:uid="{00000000-0005-0000-0000-000027A00000}"/>
    <cellStyle name="Normal 54 2 5 2 8" xfId="4937" xr:uid="{00000000-0005-0000-0000-000028A00000}"/>
    <cellStyle name="Normal 54 2 5 2 8 2" xfId="16713" xr:uid="{00000000-0005-0000-0000-000029A00000}"/>
    <cellStyle name="Normal 54 2 5 2 8 2 2" xfId="40282" xr:uid="{00000000-0005-0000-0000-00002AA00000}"/>
    <cellStyle name="Normal 54 2 5 2 8 3" xfId="10825" xr:uid="{00000000-0005-0000-0000-00002BA00000}"/>
    <cellStyle name="Normal 54 2 5 2 8 3 2" xfId="34394" xr:uid="{00000000-0005-0000-0000-00002CA00000}"/>
    <cellStyle name="Normal 54 2 5 2 8 4" xfId="22601" xr:uid="{00000000-0005-0000-0000-00002DA00000}"/>
    <cellStyle name="Normal 54 2 5 2 8 5" xfId="28506" xr:uid="{00000000-0005-0000-0000-00002EA00000}"/>
    <cellStyle name="Normal 54 2 5 2 9" xfId="5673" xr:uid="{00000000-0005-0000-0000-00002FA00000}"/>
    <cellStyle name="Normal 54 2 5 2 9 2" xfId="17449" xr:uid="{00000000-0005-0000-0000-000030A00000}"/>
    <cellStyle name="Normal 54 2 5 2 9 2 2" xfId="41018" xr:uid="{00000000-0005-0000-0000-000031A00000}"/>
    <cellStyle name="Normal 54 2 5 2 9 3" xfId="11561" xr:uid="{00000000-0005-0000-0000-000032A00000}"/>
    <cellStyle name="Normal 54 2 5 2 9 3 2" xfId="35130" xr:uid="{00000000-0005-0000-0000-000033A00000}"/>
    <cellStyle name="Normal 54 2 5 2 9 4" xfId="23337" xr:uid="{00000000-0005-0000-0000-000034A00000}"/>
    <cellStyle name="Normal 54 2 5 2 9 5" xfId="29242" xr:uid="{00000000-0005-0000-0000-000035A00000}"/>
    <cellStyle name="Normal 54 2 5 3" xfId="746" xr:uid="{00000000-0005-0000-0000-000036A00000}"/>
    <cellStyle name="Normal 54 2 5 3 10" xfId="6660" xr:uid="{00000000-0005-0000-0000-000037A00000}"/>
    <cellStyle name="Normal 54 2 5 3 10 2" xfId="30229" xr:uid="{00000000-0005-0000-0000-000038A00000}"/>
    <cellStyle name="Normal 54 2 5 3 11" xfId="18436" xr:uid="{00000000-0005-0000-0000-000039A00000}"/>
    <cellStyle name="Normal 54 2 5 3 12" xfId="24341" xr:uid="{00000000-0005-0000-0000-00003AA00000}"/>
    <cellStyle name="Normal 54 2 5 3 13" xfId="42005" xr:uid="{00000000-0005-0000-0000-00003BA00000}"/>
    <cellStyle name="Normal 54 2 5 3 2" xfId="1507" xr:uid="{00000000-0005-0000-0000-00003CA00000}"/>
    <cellStyle name="Normal 54 2 5 3 2 2" xfId="13284" xr:uid="{00000000-0005-0000-0000-00003DA00000}"/>
    <cellStyle name="Normal 54 2 5 3 2 2 2" xfId="36853" xr:uid="{00000000-0005-0000-0000-00003EA00000}"/>
    <cellStyle name="Normal 54 2 5 3 2 3" xfId="7396" xr:uid="{00000000-0005-0000-0000-00003FA00000}"/>
    <cellStyle name="Normal 54 2 5 3 2 3 2" xfId="30965" xr:uid="{00000000-0005-0000-0000-000040A00000}"/>
    <cellStyle name="Normal 54 2 5 3 2 4" xfId="19172" xr:uid="{00000000-0005-0000-0000-000041A00000}"/>
    <cellStyle name="Normal 54 2 5 3 2 5" xfId="25077" xr:uid="{00000000-0005-0000-0000-000042A00000}"/>
    <cellStyle name="Normal 54 2 5 3 3" xfId="2244" xr:uid="{00000000-0005-0000-0000-000043A00000}"/>
    <cellStyle name="Normal 54 2 5 3 3 2" xfId="14020" xr:uid="{00000000-0005-0000-0000-000044A00000}"/>
    <cellStyle name="Normal 54 2 5 3 3 2 2" xfId="37589" xr:uid="{00000000-0005-0000-0000-000045A00000}"/>
    <cellStyle name="Normal 54 2 5 3 3 3" xfId="8132" xr:uid="{00000000-0005-0000-0000-000046A00000}"/>
    <cellStyle name="Normal 54 2 5 3 3 3 2" xfId="31701" xr:uid="{00000000-0005-0000-0000-000047A00000}"/>
    <cellStyle name="Normal 54 2 5 3 3 4" xfId="19908" xr:uid="{00000000-0005-0000-0000-000048A00000}"/>
    <cellStyle name="Normal 54 2 5 3 3 5" xfId="25813" xr:uid="{00000000-0005-0000-0000-000049A00000}"/>
    <cellStyle name="Normal 54 2 5 3 4" xfId="2980" xr:uid="{00000000-0005-0000-0000-00004AA00000}"/>
    <cellStyle name="Normal 54 2 5 3 4 2" xfId="14756" xr:uid="{00000000-0005-0000-0000-00004BA00000}"/>
    <cellStyle name="Normal 54 2 5 3 4 2 2" xfId="38325" xr:uid="{00000000-0005-0000-0000-00004CA00000}"/>
    <cellStyle name="Normal 54 2 5 3 4 3" xfId="8868" xr:uid="{00000000-0005-0000-0000-00004DA00000}"/>
    <cellStyle name="Normal 54 2 5 3 4 3 2" xfId="32437" xr:uid="{00000000-0005-0000-0000-00004EA00000}"/>
    <cellStyle name="Normal 54 2 5 3 4 4" xfId="20644" xr:uid="{00000000-0005-0000-0000-00004FA00000}"/>
    <cellStyle name="Normal 54 2 5 3 4 5" xfId="26549" xr:uid="{00000000-0005-0000-0000-000050A00000}"/>
    <cellStyle name="Normal 54 2 5 3 5" xfId="3716" xr:uid="{00000000-0005-0000-0000-000051A00000}"/>
    <cellStyle name="Normal 54 2 5 3 5 2" xfId="15492" xr:uid="{00000000-0005-0000-0000-000052A00000}"/>
    <cellStyle name="Normal 54 2 5 3 5 2 2" xfId="39061" xr:uid="{00000000-0005-0000-0000-000053A00000}"/>
    <cellStyle name="Normal 54 2 5 3 5 3" xfId="9604" xr:uid="{00000000-0005-0000-0000-000054A00000}"/>
    <cellStyle name="Normal 54 2 5 3 5 3 2" xfId="33173" xr:uid="{00000000-0005-0000-0000-000055A00000}"/>
    <cellStyle name="Normal 54 2 5 3 5 4" xfId="21380" xr:uid="{00000000-0005-0000-0000-000056A00000}"/>
    <cellStyle name="Normal 54 2 5 3 5 5" xfId="27285" xr:uid="{00000000-0005-0000-0000-000057A00000}"/>
    <cellStyle name="Normal 54 2 5 3 6" xfId="4452" xr:uid="{00000000-0005-0000-0000-000058A00000}"/>
    <cellStyle name="Normal 54 2 5 3 6 2" xfId="16228" xr:uid="{00000000-0005-0000-0000-000059A00000}"/>
    <cellStyle name="Normal 54 2 5 3 6 2 2" xfId="39797" xr:uid="{00000000-0005-0000-0000-00005AA00000}"/>
    <cellStyle name="Normal 54 2 5 3 6 3" xfId="10340" xr:uid="{00000000-0005-0000-0000-00005BA00000}"/>
    <cellStyle name="Normal 54 2 5 3 6 3 2" xfId="33909" xr:uid="{00000000-0005-0000-0000-00005CA00000}"/>
    <cellStyle name="Normal 54 2 5 3 6 4" xfId="22116" xr:uid="{00000000-0005-0000-0000-00005DA00000}"/>
    <cellStyle name="Normal 54 2 5 3 6 5" xfId="28021" xr:uid="{00000000-0005-0000-0000-00005EA00000}"/>
    <cellStyle name="Normal 54 2 5 3 7" xfId="5188" xr:uid="{00000000-0005-0000-0000-00005FA00000}"/>
    <cellStyle name="Normal 54 2 5 3 7 2" xfId="16964" xr:uid="{00000000-0005-0000-0000-000060A00000}"/>
    <cellStyle name="Normal 54 2 5 3 7 2 2" xfId="40533" xr:uid="{00000000-0005-0000-0000-000061A00000}"/>
    <cellStyle name="Normal 54 2 5 3 7 3" xfId="11076" xr:uid="{00000000-0005-0000-0000-000062A00000}"/>
    <cellStyle name="Normal 54 2 5 3 7 3 2" xfId="34645" xr:uid="{00000000-0005-0000-0000-000063A00000}"/>
    <cellStyle name="Normal 54 2 5 3 7 4" xfId="22852" xr:uid="{00000000-0005-0000-0000-000064A00000}"/>
    <cellStyle name="Normal 54 2 5 3 7 5" xfId="28757" xr:uid="{00000000-0005-0000-0000-000065A00000}"/>
    <cellStyle name="Normal 54 2 5 3 8" xfId="5924" xr:uid="{00000000-0005-0000-0000-000066A00000}"/>
    <cellStyle name="Normal 54 2 5 3 8 2" xfId="17700" xr:uid="{00000000-0005-0000-0000-000067A00000}"/>
    <cellStyle name="Normal 54 2 5 3 8 2 2" xfId="41269" xr:uid="{00000000-0005-0000-0000-000068A00000}"/>
    <cellStyle name="Normal 54 2 5 3 8 3" xfId="11812" xr:uid="{00000000-0005-0000-0000-000069A00000}"/>
    <cellStyle name="Normal 54 2 5 3 8 3 2" xfId="35381" xr:uid="{00000000-0005-0000-0000-00006AA00000}"/>
    <cellStyle name="Normal 54 2 5 3 8 4" xfId="23588" xr:uid="{00000000-0005-0000-0000-00006BA00000}"/>
    <cellStyle name="Normal 54 2 5 3 8 5" xfId="29493" xr:uid="{00000000-0005-0000-0000-00006CA00000}"/>
    <cellStyle name="Normal 54 2 5 3 9" xfId="12548" xr:uid="{00000000-0005-0000-0000-00006DA00000}"/>
    <cellStyle name="Normal 54 2 5 3 9 2" xfId="36117" xr:uid="{00000000-0005-0000-0000-00006EA00000}"/>
    <cellStyle name="Normal 54 2 5 4" xfId="644" xr:uid="{00000000-0005-0000-0000-00006FA00000}"/>
    <cellStyle name="Normal 54 2 5 4 10" xfId="6558" xr:uid="{00000000-0005-0000-0000-000070A00000}"/>
    <cellStyle name="Normal 54 2 5 4 10 2" xfId="30127" xr:uid="{00000000-0005-0000-0000-000071A00000}"/>
    <cellStyle name="Normal 54 2 5 4 11" xfId="18334" xr:uid="{00000000-0005-0000-0000-000072A00000}"/>
    <cellStyle name="Normal 54 2 5 4 12" xfId="24239" xr:uid="{00000000-0005-0000-0000-000073A00000}"/>
    <cellStyle name="Normal 54 2 5 4 13" xfId="41903" xr:uid="{00000000-0005-0000-0000-000074A00000}"/>
    <cellStyle name="Normal 54 2 5 4 2" xfId="1405" xr:uid="{00000000-0005-0000-0000-000075A00000}"/>
    <cellStyle name="Normal 54 2 5 4 2 2" xfId="13182" xr:uid="{00000000-0005-0000-0000-000076A00000}"/>
    <cellStyle name="Normal 54 2 5 4 2 2 2" xfId="36751" xr:uid="{00000000-0005-0000-0000-000077A00000}"/>
    <cellStyle name="Normal 54 2 5 4 2 3" xfId="7294" xr:uid="{00000000-0005-0000-0000-000078A00000}"/>
    <cellStyle name="Normal 54 2 5 4 2 3 2" xfId="30863" xr:uid="{00000000-0005-0000-0000-000079A00000}"/>
    <cellStyle name="Normal 54 2 5 4 2 4" xfId="19070" xr:uid="{00000000-0005-0000-0000-00007AA00000}"/>
    <cellStyle name="Normal 54 2 5 4 2 5" xfId="24975" xr:uid="{00000000-0005-0000-0000-00007BA00000}"/>
    <cellStyle name="Normal 54 2 5 4 3" xfId="2142" xr:uid="{00000000-0005-0000-0000-00007CA00000}"/>
    <cellStyle name="Normal 54 2 5 4 3 2" xfId="13918" xr:uid="{00000000-0005-0000-0000-00007DA00000}"/>
    <cellStyle name="Normal 54 2 5 4 3 2 2" xfId="37487" xr:uid="{00000000-0005-0000-0000-00007EA00000}"/>
    <cellStyle name="Normal 54 2 5 4 3 3" xfId="8030" xr:uid="{00000000-0005-0000-0000-00007FA00000}"/>
    <cellStyle name="Normal 54 2 5 4 3 3 2" xfId="31599" xr:uid="{00000000-0005-0000-0000-000080A00000}"/>
    <cellStyle name="Normal 54 2 5 4 3 4" xfId="19806" xr:uid="{00000000-0005-0000-0000-000081A00000}"/>
    <cellStyle name="Normal 54 2 5 4 3 5" xfId="25711" xr:uid="{00000000-0005-0000-0000-000082A00000}"/>
    <cellStyle name="Normal 54 2 5 4 4" xfId="2878" xr:uid="{00000000-0005-0000-0000-000083A00000}"/>
    <cellStyle name="Normal 54 2 5 4 4 2" xfId="14654" xr:uid="{00000000-0005-0000-0000-000084A00000}"/>
    <cellStyle name="Normal 54 2 5 4 4 2 2" xfId="38223" xr:uid="{00000000-0005-0000-0000-000085A00000}"/>
    <cellStyle name="Normal 54 2 5 4 4 3" xfId="8766" xr:uid="{00000000-0005-0000-0000-000086A00000}"/>
    <cellStyle name="Normal 54 2 5 4 4 3 2" xfId="32335" xr:uid="{00000000-0005-0000-0000-000087A00000}"/>
    <cellStyle name="Normal 54 2 5 4 4 4" xfId="20542" xr:uid="{00000000-0005-0000-0000-000088A00000}"/>
    <cellStyle name="Normal 54 2 5 4 4 5" xfId="26447" xr:uid="{00000000-0005-0000-0000-000089A00000}"/>
    <cellStyle name="Normal 54 2 5 4 5" xfId="3614" xr:uid="{00000000-0005-0000-0000-00008AA00000}"/>
    <cellStyle name="Normal 54 2 5 4 5 2" xfId="15390" xr:uid="{00000000-0005-0000-0000-00008BA00000}"/>
    <cellStyle name="Normal 54 2 5 4 5 2 2" xfId="38959" xr:uid="{00000000-0005-0000-0000-00008CA00000}"/>
    <cellStyle name="Normal 54 2 5 4 5 3" xfId="9502" xr:uid="{00000000-0005-0000-0000-00008DA00000}"/>
    <cellStyle name="Normal 54 2 5 4 5 3 2" xfId="33071" xr:uid="{00000000-0005-0000-0000-00008EA00000}"/>
    <cellStyle name="Normal 54 2 5 4 5 4" xfId="21278" xr:uid="{00000000-0005-0000-0000-00008FA00000}"/>
    <cellStyle name="Normal 54 2 5 4 5 5" xfId="27183" xr:uid="{00000000-0005-0000-0000-000090A00000}"/>
    <cellStyle name="Normal 54 2 5 4 6" xfId="4350" xr:uid="{00000000-0005-0000-0000-000091A00000}"/>
    <cellStyle name="Normal 54 2 5 4 6 2" xfId="16126" xr:uid="{00000000-0005-0000-0000-000092A00000}"/>
    <cellStyle name="Normal 54 2 5 4 6 2 2" xfId="39695" xr:uid="{00000000-0005-0000-0000-000093A00000}"/>
    <cellStyle name="Normal 54 2 5 4 6 3" xfId="10238" xr:uid="{00000000-0005-0000-0000-000094A00000}"/>
    <cellStyle name="Normal 54 2 5 4 6 3 2" xfId="33807" xr:uid="{00000000-0005-0000-0000-000095A00000}"/>
    <cellStyle name="Normal 54 2 5 4 6 4" xfId="22014" xr:uid="{00000000-0005-0000-0000-000096A00000}"/>
    <cellStyle name="Normal 54 2 5 4 6 5" xfId="27919" xr:uid="{00000000-0005-0000-0000-000097A00000}"/>
    <cellStyle name="Normal 54 2 5 4 7" xfId="5086" xr:uid="{00000000-0005-0000-0000-000098A00000}"/>
    <cellStyle name="Normal 54 2 5 4 7 2" xfId="16862" xr:uid="{00000000-0005-0000-0000-000099A00000}"/>
    <cellStyle name="Normal 54 2 5 4 7 2 2" xfId="40431" xr:uid="{00000000-0005-0000-0000-00009AA00000}"/>
    <cellStyle name="Normal 54 2 5 4 7 3" xfId="10974" xr:uid="{00000000-0005-0000-0000-00009BA00000}"/>
    <cellStyle name="Normal 54 2 5 4 7 3 2" xfId="34543" xr:uid="{00000000-0005-0000-0000-00009CA00000}"/>
    <cellStyle name="Normal 54 2 5 4 7 4" xfId="22750" xr:uid="{00000000-0005-0000-0000-00009DA00000}"/>
    <cellStyle name="Normal 54 2 5 4 7 5" xfId="28655" xr:uid="{00000000-0005-0000-0000-00009EA00000}"/>
    <cellStyle name="Normal 54 2 5 4 8" xfId="5822" xr:uid="{00000000-0005-0000-0000-00009FA00000}"/>
    <cellStyle name="Normal 54 2 5 4 8 2" xfId="17598" xr:uid="{00000000-0005-0000-0000-0000A0A00000}"/>
    <cellStyle name="Normal 54 2 5 4 8 2 2" xfId="41167" xr:uid="{00000000-0005-0000-0000-0000A1A00000}"/>
    <cellStyle name="Normal 54 2 5 4 8 3" xfId="11710" xr:uid="{00000000-0005-0000-0000-0000A2A00000}"/>
    <cellStyle name="Normal 54 2 5 4 8 3 2" xfId="35279" xr:uid="{00000000-0005-0000-0000-0000A3A00000}"/>
    <cellStyle name="Normal 54 2 5 4 8 4" xfId="23486" xr:uid="{00000000-0005-0000-0000-0000A4A00000}"/>
    <cellStyle name="Normal 54 2 5 4 8 5" xfId="29391" xr:uid="{00000000-0005-0000-0000-0000A5A00000}"/>
    <cellStyle name="Normal 54 2 5 4 9" xfId="12446" xr:uid="{00000000-0005-0000-0000-0000A6A00000}"/>
    <cellStyle name="Normal 54 2 5 4 9 2" xfId="36015" xr:uid="{00000000-0005-0000-0000-0000A7A00000}"/>
    <cellStyle name="Normal 54 2 5 5" xfId="1063" xr:uid="{00000000-0005-0000-0000-0000A8A00000}"/>
    <cellStyle name="Normal 54 2 5 5 2" xfId="12842" xr:uid="{00000000-0005-0000-0000-0000A9A00000}"/>
    <cellStyle name="Normal 54 2 5 5 2 2" xfId="36411" xr:uid="{00000000-0005-0000-0000-0000AAA00000}"/>
    <cellStyle name="Normal 54 2 5 5 3" xfId="6954" xr:uid="{00000000-0005-0000-0000-0000ABA00000}"/>
    <cellStyle name="Normal 54 2 5 5 3 2" xfId="30523" xr:uid="{00000000-0005-0000-0000-0000ACA00000}"/>
    <cellStyle name="Normal 54 2 5 5 4" xfId="18730" xr:uid="{00000000-0005-0000-0000-0000ADA00000}"/>
    <cellStyle name="Normal 54 2 5 5 5" xfId="24635" xr:uid="{00000000-0005-0000-0000-0000AEA00000}"/>
    <cellStyle name="Normal 54 2 5 6" xfId="1802" xr:uid="{00000000-0005-0000-0000-0000AFA00000}"/>
    <cellStyle name="Normal 54 2 5 6 2" xfId="13578" xr:uid="{00000000-0005-0000-0000-0000B0A00000}"/>
    <cellStyle name="Normal 54 2 5 6 2 2" xfId="37147" xr:uid="{00000000-0005-0000-0000-0000B1A00000}"/>
    <cellStyle name="Normal 54 2 5 6 3" xfId="7690" xr:uid="{00000000-0005-0000-0000-0000B2A00000}"/>
    <cellStyle name="Normal 54 2 5 6 3 2" xfId="31259" xr:uid="{00000000-0005-0000-0000-0000B3A00000}"/>
    <cellStyle name="Normal 54 2 5 6 4" xfId="19466" xr:uid="{00000000-0005-0000-0000-0000B4A00000}"/>
    <cellStyle name="Normal 54 2 5 6 5" xfId="25371" xr:uid="{00000000-0005-0000-0000-0000B5A00000}"/>
    <cellStyle name="Normal 54 2 5 7" xfId="2538" xr:uid="{00000000-0005-0000-0000-0000B6A00000}"/>
    <cellStyle name="Normal 54 2 5 7 2" xfId="14314" xr:uid="{00000000-0005-0000-0000-0000B7A00000}"/>
    <cellStyle name="Normal 54 2 5 7 2 2" xfId="37883" xr:uid="{00000000-0005-0000-0000-0000B8A00000}"/>
    <cellStyle name="Normal 54 2 5 7 3" xfId="8426" xr:uid="{00000000-0005-0000-0000-0000B9A00000}"/>
    <cellStyle name="Normal 54 2 5 7 3 2" xfId="31995" xr:uid="{00000000-0005-0000-0000-0000BAA00000}"/>
    <cellStyle name="Normal 54 2 5 7 4" xfId="20202" xr:uid="{00000000-0005-0000-0000-0000BBA00000}"/>
    <cellStyle name="Normal 54 2 5 7 5" xfId="26107" xr:uid="{00000000-0005-0000-0000-0000BCA00000}"/>
    <cellStyle name="Normal 54 2 5 8" xfId="3274" xr:uid="{00000000-0005-0000-0000-0000BDA00000}"/>
    <cellStyle name="Normal 54 2 5 8 2" xfId="15050" xr:uid="{00000000-0005-0000-0000-0000BEA00000}"/>
    <cellStyle name="Normal 54 2 5 8 2 2" xfId="38619" xr:uid="{00000000-0005-0000-0000-0000BFA00000}"/>
    <cellStyle name="Normal 54 2 5 8 3" xfId="9162" xr:uid="{00000000-0005-0000-0000-0000C0A00000}"/>
    <cellStyle name="Normal 54 2 5 8 3 2" xfId="32731" xr:uid="{00000000-0005-0000-0000-0000C1A00000}"/>
    <cellStyle name="Normal 54 2 5 8 4" xfId="20938" xr:uid="{00000000-0005-0000-0000-0000C2A00000}"/>
    <cellStyle name="Normal 54 2 5 8 5" xfId="26843" xr:uid="{00000000-0005-0000-0000-0000C3A00000}"/>
    <cellStyle name="Normal 54 2 5 9" xfId="4010" xr:uid="{00000000-0005-0000-0000-0000C4A00000}"/>
    <cellStyle name="Normal 54 2 5 9 2" xfId="15786" xr:uid="{00000000-0005-0000-0000-0000C5A00000}"/>
    <cellStyle name="Normal 54 2 5 9 2 2" xfId="39355" xr:uid="{00000000-0005-0000-0000-0000C6A00000}"/>
    <cellStyle name="Normal 54 2 5 9 3" xfId="9898" xr:uid="{00000000-0005-0000-0000-0000C7A00000}"/>
    <cellStyle name="Normal 54 2 5 9 3 2" xfId="33467" xr:uid="{00000000-0005-0000-0000-0000C8A00000}"/>
    <cellStyle name="Normal 54 2 5 9 4" xfId="21674" xr:uid="{00000000-0005-0000-0000-0000C9A00000}"/>
    <cellStyle name="Normal 54 2 5 9 5" xfId="27579" xr:uid="{00000000-0005-0000-0000-0000CAA00000}"/>
    <cellStyle name="Normal 54 2 6" xfId="242" xr:uid="{00000000-0005-0000-0000-0000CBA00000}"/>
    <cellStyle name="Normal 54 2 6 10" xfId="4698" xr:uid="{00000000-0005-0000-0000-0000CCA00000}"/>
    <cellStyle name="Normal 54 2 6 10 2" xfId="16474" xr:uid="{00000000-0005-0000-0000-0000CDA00000}"/>
    <cellStyle name="Normal 54 2 6 10 2 2" xfId="40043" xr:uid="{00000000-0005-0000-0000-0000CEA00000}"/>
    <cellStyle name="Normal 54 2 6 10 3" xfId="10586" xr:uid="{00000000-0005-0000-0000-0000CFA00000}"/>
    <cellStyle name="Normal 54 2 6 10 3 2" xfId="34155" xr:uid="{00000000-0005-0000-0000-0000D0A00000}"/>
    <cellStyle name="Normal 54 2 6 10 4" xfId="22362" xr:uid="{00000000-0005-0000-0000-0000D1A00000}"/>
    <cellStyle name="Normal 54 2 6 10 5" xfId="28267" xr:uid="{00000000-0005-0000-0000-0000D2A00000}"/>
    <cellStyle name="Normal 54 2 6 11" xfId="5434" xr:uid="{00000000-0005-0000-0000-0000D3A00000}"/>
    <cellStyle name="Normal 54 2 6 11 2" xfId="17210" xr:uid="{00000000-0005-0000-0000-0000D4A00000}"/>
    <cellStyle name="Normal 54 2 6 11 2 2" xfId="40779" xr:uid="{00000000-0005-0000-0000-0000D5A00000}"/>
    <cellStyle name="Normal 54 2 6 11 3" xfId="11322" xr:uid="{00000000-0005-0000-0000-0000D6A00000}"/>
    <cellStyle name="Normal 54 2 6 11 3 2" xfId="34891" xr:uid="{00000000-0005-0000-0000-0000D7A00000}"/>
    <cellStyle name="Normal 54 2 6 11 4" xfId="23098" xr:uid="{00000000-0005-0000-0000-0000D8A00000}"/>
    <cellStyle name="Normal 54 2 6 11 5" xfId="29003" xr:uid="{00000000-0005-0000-0000-0000D9A00000}"/>
    <cellStyle name="Normal 54 2 6 12" xfId="12058" xr:uid="{00000000-0005-0000-0000-0000DAA00000}"/>
    <cellStyle name="Normal 54 2 6 12 2" xfId="35627" xr:uid="{00000000-0005-0000-0000-0000DBA00000}"/>
    <cellStyle name="Normal 54 2 6 13" xfId="6170" xr:uid="{00000000-0005-0000-0000-0000DCA00000}"/>
    <cellStyle name="Normal 54 2 6 13 2" xfId="29739" xr:uid="{00000000-0005-0000-0000-0000DDA00000}"/>
    <cellStyle name="Normal 54 2 6 14" xfId="17946" xr:uid="{00000000-0005-0000-0000-0000DEA00000}"/>
    <cellStyle name="Normal 54 2 6 15" xfId="23851" xr:uid="{00000000-0005-0000-0000-0000DFA00000}"/>
    <cellStyle name="Normal 54 2 6 16" xfId="41515" xr:uid="{00000000-0005-0000-0000-0000E0A00000}"/>
    <cellStyle name="Normal 54 2 6 2" xfId="494" xr:uid="{00000000-0005-0000-0000-0000E1A00000}"/>
    <cellStyle name="Normal 54 2 6 2 10" xfId="12298" xr:uid="{00000000-0005-0000-0000-0000E2A00000}"/>
    <cellStyle name="Normal 54 2 6 2 10 2" xfId="35867" xr:uid="{00000000-0005-0000-0000-0000E3A00000}"/>
    <cellStyle name="Normal 54 2 6 2 11" xfId="6410" xr:uid="{00000000-0005-0000-0000-0000E4A00000}"/>
    <cellStyle name="Normal 54 2 6 2 11 2" xfId="29979" xr:uid="{00000000-0005-0000-0000-0000E5A00000}"/>
    <cellStyle name="Normal 54 2 6 2 12" xfId="18186" xr:uid="{00000000-0005-0000-0000-0000E6A00000}"/>
    <cellStyle name="Normal 54 2 6 2 13" xfId="24091" xr:uid="{00000000-0005-0000-0000-0000E7A00000}"/>
    <cellStyle name="Normal 54 2 6 2 14" xfId="41755" xr:uid="{00000000-0005-0000-0000-0000E8A00000}"/>
    <cellStyle name="Normal 54 2 6 2 2" xfId="939" xr:uid="{00000000-0005-0000-0000-0000E9A00000}"/>
    <cellStyle name="Normal 54 2 6 2 2 10" xfId="6852" xr:uid="{00000000-0005-0000-0000-0000EAA00000}"/>
    <cellStyle name="Normal 54 2 6 2 2 10 2" xfId="30421" xr:uid="{00000000-0005-0000-0000-0000EBA00000}"/>
    <cellStyle name="Normal 54 2 6 2 2 11" xfId="18628" xr:uid="{00000000-0005-0000-0000-0000ECA00000}"/>
    <cellStyle name="Normal 54 2 6 2 2 12" xfId="24533" xr:uid="{00000000-0005-0000-0000-0000EDA00000}"/>
    <cellStyle name="Normal 54 2 6 2 2 13" xfId="42197" xr:uid="{00000000-0005-0000-0000-0000EEA00000}"/>
    <cellStyle name="Normal 54 2 6 2 2 2" xfId="1699" xr:uid="{00000000-0005-0000-0000-0000EFA00000}"/>
    <cellStyle name="Normal 54 2 6 2 2 2 2" xfId="13476" xr:uid="{00000000-0005-0000-0000-0000F0A00000}"/>
    <cellStyle name="Normal 54 2 6 2 2 2 2 2" xfId="37045" xr:uid="{00000000-0005-0000-0000-0000F1A00000}"/>
    <cellStyle name="Normal 54 2 6 2 2 2 3" xfId="7588" xr:uid="{00000000-0005-0000-0000-0000F2A00000}"/>
    <cellStyle name="Normal 54 2 6 2 2 2 3 2" xfId="31157" xr:uid="{00000000-0005-0000-0000-0000F3A00000}"/>
    <cellStyle name="Normal 54 2 6 2 2 2 4" xfId="19364" xr:uid="{00000000-0005-0000-0000-0000F4A00000}"/>
    <cellStyle name="Normal 54 2 6 2 2 2 5" xfId="25269" xr:uid="{00000000-0005-0000-0000-0000F5A00000}"/>
    <cellStyle name="Normal 54 2 6 2 2 3" xfId="2436" xr:uid="{00000000-0005-0000-0000-0000F6A00000}"/>
    <cellStyle name="Normal 54 2 6 2 2 3 2" xfId="14212" xr:uid="{00000000-0005-0000-0000-0000F7A00000}"/>
    <cellStyle name="Normal 54 2 6 2 2 3 2 2" xfId="37781" xr:uid="{00000000-0005-0000-0000-0000F8A00000}"/>
    <cellStyle name="Normal 54 2 6 2 2 3 3" xfId="8324" xr:uid="{00000000-0005-0000-0000-0000F9A00000}"/>
    <cellStyle name="Normal 54 2 6 2 2 3 3 2" xfId="31893" xr:uid="{00000000-0005-0000-0000-0000FAA00000}"/>
    <cellStyle name="Normal 54 2 6 2 2 3 4" xfId="20100" xr:uid="{00000000-0005-0000-0000-0000FBA00000}"/>
    <cellStyle name="Normal 54 2 6 2 2 3 5" xfId="26005" xr:uid="{00000000-0005-0000-0000-0000FCA00000}"/>
    <cellStyle name="Normal 54 2 6 2 2 4" xfId="3172" xr:uid="{00000000-0005-0000-0000-0000FDA00000}"/>
    <cellStyle name="Normal 54 2 6 2 2 4 2" xfId="14948" xr:uid="{00000000-0005-0000-0000-0000FEA00000}"/>
    <cellStyle name="Normal 54 2 6 2 2 4 2 2" xfId="38517" xr:uid="{00000000-0005-0000-0000-0000FFA00000}"/>
    <cellStyle name="Normal 54 2 6 2 2 4 3" xfId="9060" xr:uid="{00000000-0005-0000-0000-000000A10000}"/>
    <cellStyle name="Normal 54 2 6 2 2 4 3 2" xfId="32629" xr:uid="{00000000-0005-0000-0000-000001A10000}"/>
    <cellStyle name="Normal 54 2 6 2 2 4 4" xfId="20836" xr:uid="{00000000-0005-0000-0000-000002A10000}"/>
    <cellStyle name="Normal 54 2 6 2 2 4 5" xfId="26741" xr:uid="{00000000-0005-0000-0000-000003A10000}"/>
    <cellStyle name="Normal 54 2 6 2 2 5" xfId="3908" xr:uid="{00000000-0005-0000-0000-000004A10000}"/>
    <cellStyle name="Normal 54 2 6 2 2 5 2" xfId="15684" xr:uid="{00000000-0005-0000-0000-000005A10000}"/>
    <cellStyle name="Normal 54 2 6 2 2 5 2 2" xfId="39253" xr:uid="{00000000-0005-0000-0000-000006A10000}"/>
    <cellStyle name="Normal 54 2 6 2 2 5 3" xfId="9796" xr:uid="{00000000-0005-0000-0000-000007A10000}"/>
    <cellStyle name="Normal 54 2 6 2 2 5 3 2" xfId="33365" xr:uid="{00000000-0005-0000-0000-000008A10000}"/>
    <cellStyle name="Normal 54 2 6 2 2 5 4" xfId="21572" xr:uid="{00000000-0005-0000-0000-000009A10000}"/>
    <cellStyle name="Normal 54 2 6 2 2 5 5" xfId="27477" xr:uid="{00000000-0005-0000-0000-00000AA10000}"/>
    <cellStyle name="Normal 54 2 6 2 2 6" xfId="4644" xr:uid="{00000000-0005-0000-0000-00000BA10000}"/>
    <cellStyle name="Normal 54 2 6 2 2 6 2" xfId="16420" xr:uid="{00000000-0005-0000-0000-00000CA10000}"/>
    <cellStyle name="Normal 54 2 6 2 2 6 2 2" xfId="39989" xr:uid="{00000000-0005-0000-0000-00000DA10000}"/>
    <cellStyle name="Normal 54 2 6 2 2 6 3" xfId="10532" xr:uid="{00000000-0005-0000-0000-00000EA10000}"/>
    <cellStyle name="Normal 54 2 6 2 2 6 3 2" xfId="34101" xr:uid="{00000000-0005-0000-0000-00000FA10000}"/>
    <cellStyle name="Normal 54 2 6 2 2 6 4" xfId="22308" xr:uid="{00000000-0005-0000-0000-000010A10000}"/>
    <cellStyle name="Normal 54 2 6 2 2 6 5" xfId="28213" xr:uid="{00000000-0005-0000-0000-000011A10000}"/>
    <cellStyle name="Normal 54 2 6 2 2 7" xfId="5380" xr:uid="{00000000-0005-0000-0000-000012A10000}"/>
    <cellStyle name="Normal 54 2 6 2 2 7 2" xfId="17156" xr:uid="{00000000-0005-0000-0000-000013A10000}"/>
    <cellStyle name="Normal 54 2 6 2 2 7 2 2" xfId="40725" xr:uid="{00000000-0005-0000-0000-000014A10000}"/>
    <cellStyle name="Normal 54 2 6 2 2 7 3" xfId="11268" xr:uid="{00000000-0005-0000-0000-000015A10000}"/>
    <cellStyle name="Normal 54 2 6 2 2 7 3 2" xfId="34837" xr:uid="{00000000-0005-0000-0000-000016A10000}"/>
    <cellStyle name="Normal 54 2 6 2 2 7 4" xfId="23044" xr:uid="{00000000-0005-0000-0000-000017A10000}"/>
    <cellStyle name="Normal 54 2 6 2 2 7 5" xfId="28949" xr:uid="{00000000-0005-0000-0000-000018A10000}"/>
    <cellStyle name="Normal 54 2 6 2 2 8" xfId="6116" xr:uid="{00000000-0005-0000-0000-000019A10000}"/>
    <cellStyle name="Normal 54 2 6 2 2 8 2" xfId="17892" xr:uid="{00000000-0005-0000-0000-00001AA10000}"/>
    <cellStyle name="Normal 54 2 6 2 2 8 2 2" xfId="41461" xr:uid="{00000000-0005-0000-0000-00001BA10000}"/>
    <cellStyle name="Normal 54 2 6 2 2 8 3" xfId="12004" xr:uid="{00000000-0005-0000-0000-00001CA10000}"/>
    <cellStyle name="Normal 54 2 6 2 2 8 3 2" xfId="35573" xr:uid="{00000000-0005-0000-0000-00001DA10000}"/>
    <cellStyle name="Normal 54 2 6 2 2 8 4" xfId="23780" xr:uid="{00000000-0005-0000-0000-00001EA10000}"/>
    <cellStyle name="Normal 54 2 6 2 2 8 5" xfId="29685" xr:uid="{00000000-0005-0000-0000-00001FA10000}"/>
    <cellStyle name="Normal 54 2 6 2 2 9" xfId="12740" xr:uid="{00000000-0005-0000-0000-000020A10000}"/>
    <cellStyle name="Normal 54 2 6 2 2 9 2" xfId="36309" xr:uid="{00000000-0005-0000-0000-000021A10000}"/>
    <cellStyle name="Normal 54 2 6 2 3" xfId="1256" xr:uid="{00000000-0005-0000-0000-000022A10000}"/>
    <cellStyle name="Normal 54 2 6 2 3 2" xfId="13034" xr:uid="{00000000-0005-0000-0000-000023A10000}"/>
    <cellStyle name="Normal 54 2 6 2 3 2 2" xfId="36603" xr:uid="{00000000-0005-0000-0000-000024A10000}"/>
    <cellStyle name="Normal 54 2 6 2 3 3" xfId="7146" xr:uid="{00000000-0005-0000-0000-000025A10000}"/>
    <cellStyle name="Normal 54 2 6 2 3 3 2" xfId="30715" xr:uid="{00000000-0005-0000-0000-000026A10000}"/>
    <cellStyle name="Normal 54 2 6 2 3 4" xfId="18922" xr:uid="{00000000-0005-0000-0000-000027A10000}"/>
    <cellStyle name="Normal 54 2 6 2 3 5" xfId="24827" xr:uid="{00000000-0005-0000-0000-000028A10000}"/>
    <cellStyle name="Normal 54 2 6 2 4" xfId="1994" xr:uid="{00000000-0005-0000-0000-000029A10000}"/>
    <cellStyle name="Normal 54 2 6 2 4 2" xfId="13770" xr:uid="{00000000-0005-0000-0000-00002AA10000}"/>
    <cellStyle name="Normal 54 2 6 2 4 2 2" xfId="37339" xr:uid="{00000000-0005-0000-0000-00002BA10000}"/>
    <cellStyle name="Normal 54 2 6 2 4 3" xfId="7882" xr:uid="{00000000-0005-0000-0000-00002CA10000}"/>
    <cellStyle name="Normal 54 2 6 2 4 3 2" xfId="31451" xr:uid="{00000000-0005-0000-0000-00002DA10000}"/>
    <cellStyle name="Normal 54 2 6 2 4 4" xfId="19658" xr:uid="{00000000-0005-0000-0000-00002EA10000}"/>
    <cellStyle name="Normal 54 2 6 2 4 5" xfId="25563" xr:uid="{00000000-0005-0000-0000-00002FA10000}"/>
    <cellStyle name="Normal 54 2 6 2 5" xfId="2730" xr:uid="{00000000-0005-0000-0000-000030A10000}"/>
    <cellStyle name="Normal 54 2 6 2 5 2" xfId="14506" xr:uid="{00000000-0005-0000-0000-000031A10000}"/>
    <cellStyle name="Normal 54 2 6 2 5 2 2" xfId="38075" xr:uid="{00000000-0005-0000-0000-000032A10000}"/>
    <cellStyle name="Normal 54 2 6 2 5 3" xfId="8618" xr:uid="{00000000-0005-0000-0000-000033A10000}"/>
    <cellStyle name="Normal 54 2 6 2 5 3 2" xfId="32187" xr:uid="{00000000-0005-0000-0000-000034A10000}"/>
    <cellStyle name="Normal 54 2 6 2 5 4" xfId="20394" xr:uid="{00000000-0005-0000-0000-000035A10000}"/>
    <cellStyle name="Normal 54 2 6 2 5 5" xfId="26299" xr:uid="{00000000-0005-0000-0000-000036A10000}"/>
    <cellStyle name="Normal 54 2 6 2 6" xfId="3466" xr:uid="{00000000-0005-0000-0000-000037A10000}"/>
    <cellStyle name="Normal 54 2 6 2 6 2" xfId="15242" xr:uid="{00000000-0005-0000-0000-000038A10000}"/>
    <cellStyle name="Normal 54 2 6 2 6 2 2" xfId="38811" xr:uid="{00000000-0005-0000-0000-000039A10000}"/>
    <cellStyle name="Normal 54 2 6 2 6 3" xfId="9354" xr:uid="{00000000-0005-0000-0000-00003AA10000}"/>
    <cellStyle name="Normal 54 2 6 2 6 3 2" xfId="32923" xr:uid="{00000000-0005-0000-0000-00003BA10000}"/>
    <cellStyle name="Normal 54 2 6 2 6 4" xfId="21130" xr:uid="{00000000-0005-0000-0000-00003CA10000}"/>
    <cellStyle name="Normal 54 2 6 2 6 5" xfId="27035" xr:uid="{00000000-0005-0000-0000-00003DA10000}"/>
    <cellStyle name="Normal 54 2 6 2 7" xfId="4202" xr:uid="{00000000-0005-0000-0000-00003EA10000}"/>
    <cellStyle name="Normal 54 2 6 2 7 2" xfId="15978" xr:uid="{00000000-0005-0000-0000-00003FA10000}"/>
    <cellStyle name="Normal 54 2 6 2 7 2 2" xfId="39547" xr:uid="{00000000-0005-0000-0000-000040A10000}"/>
    <cellStyle name="Normal 54 2 6 2 7 3" xfId="10090" xr:uid="{00000000-0005-0000-0000-000041A10000}"/>
    <cellStyle name="Normal 54 2 6 2 7 3 2" xfId="33659" xr:uid="{00000000-0005-0000-0000-000042A10000}"/>
    <cellStyle name="Normal 54 2 6 2 7 4" xfId="21866" xr:uid="{00000000-0005-0000-0000-000043A10000}"/>
    <cellStyle name="Normal 54 2 6 2 7 5" xfId="27771" xr:uid="{00000000-0005-0000-0000-000044A10000}"/>
    <cellStyle name="Normal 54 2 6 2 8" xfId="4938" xr:uid="{00000000-0005-0000-0000-000045A10000}"/>
    <cellStyle name="Normal 54 2 6 2 8 2" xfId="16714" xr:uid="{00000000-0005-0000-0000-000046A10000}"/>
    <cellStyle name="Normal 54 2 6 2 8 2 2" xfId="40283" xr:uid="{00000000-0005-0000-0000-000047A10000}"/>
    <cellStyle name="Normal 54 2 6 2 8 3" xfId="10826" xr:uid="{00000000-0005-0000-0000-000048A10000}"/>
    <cellStyle name="Normal 54 2 6 2 8 3 2" xfId="34395" xr:uid="{00000000-0005-0000-0000-000049A10000}"/>
    <cellStyle name="Normal 54 2 6 2 8 4" xfId="22602" xr:uid="{00000000-0005-0000-0000-00004AA10000}"/>
    <cellStyle name="Normal 54 2 6 2 8 5" xfId="28507" xr:uid="{00000000-0005-0000-0000-00004BA10000}"/>
    <cellStyle name="Normal 54 2 6 2 9" xfId="5674" xr:uid="{00000000-0005-0000-0000-00004CA10000}"/>
    <cellStyle name="Normal 54 2 6 2 9 2" xfId="17450" xr:uid="{00000000-0005-0000-0000-00004DA10000}"/>
    <cellStyle name="Normal 54 2 6 2 9 2 2" xfId="41019" xr:uid="{00000000-0005-0000-0000-00004EA10000}"/>
    <cellStyle name="Normal 54 2 6 2 9 3" xfId="11562" xr:uid="{00000000-0005-0000-0000-00004FA10000}"/>
    <cellStyle name="Normal 54 2 6 2 9 3 2" xfId="35131" xr:uid="{00000000-0005-0000-0000-000050A10000}"/>
    <cellStyle name="Normal 54 2 6 2 9 4" xfId="23338" xr:uid="{00000000-0005-0000-0000-000051A10000}"/>
    <cellStyle name="Normal 54 2 6 2 9 5" xfId="29243" xr:uid="{00000000-0005-0000-0000-000052A10000}"/>
    <cellStyle name="Normal 54 2 6 3" xfId="698" xr:uid="{00000000-0005-0000-0000-000053A10000}"/>
    <cellStyle name="Normal 54 2 6 3 10" xfId="6612" xr:uid="{00000000-0005-0000-0000-000054A10000}"/>
    <cellStyle name="Normal 54 2 6 3 10 2" xfId="30181" xr:uid="{00000000-0005-0000-0000-000055A10000}"/>
    <cellStyle name="Normal 54 2 6 3 11" xfId="18388" xr:uid="{00000000-0005-0000-0000-000056A10000}"/>
    <cellStyle name="Normal 54 2 6 3 12" xfId="24293" xr:uid="{00000000-0005-0000-0000-000057A10000}"/>
    <cellStyle name="Normal 54 2 6 3 13" xfId="41957" xr:uid="{00000000-0005-0000-0000-000058A10000}"/>
    <cellStyle name="Normal 54 2 6 3 2" xfId="1459" xr:uid="{00000000-0005-0000-0000-000059A10000}"/>
    <cellStyle name="Normal 54 2 6 3 2 2" xfId="13236" xr:uid="{00000000-0005-0000-0000-00005AA10000}"/>
    <cellStyle name="Normal 54 2 6 3 2 2 2" xfId="36805" xr:uid="{00000000-0005-0000-0000-00005BA10000}"/>
    <cellStyle name="Normal 54 2 6 3 2 3" xfId="7348" xr:uid="{00000000-0005-0000-0000-00005CA10000}"/>
    <cellStyle name="Normal 54 2 6 3 2 3 2" xfId="30917" xr:uid="{00000000-0005-0000-0000-00005DA10000}"/>
    <cellStyle name="Normal 54 2 6 3 2 4" xfId="19124" xr:uid="{00000000-0005-0000-0000-00005EA10000}"/>
    <cellStyle name="Normal 54 2 6 3 2 5" xfId="25029" xr:uid="{00000000-0005-0000-0000-00005FA10000}"/>
    <cellStyle name="Normal 54 2 6 3 3" xfId="2196" xr:uid="{00000000-0005-0000-0000-000060A10000}"/>
    <cellStyle name="Normal 54 2 6 3 3 2" xfId="13972" xr:uid="{00000000-0005-0000-0000-000061A10000}"/>
    <cellStyle name="Normal 54 2 6 3 3 2 2" xfId="37541" xr:uid="{00000000-0005-0000-0000-000062A10000}"/>
    <cellStyle name="Normal 54 2 6 3 3 3" xfId="8084" xr:uid="{00000000-0005-0000-0000-000063A10000}"/>
    <cellStyle name="Normal 54 2 6 3 3 3 2" xfId="31653" xr:uid="{00000000-0005-0000-0000-000064A10000}"/>
    <cellStyle name="Normal 54 2 6 3 3 4" xfId="19860" xr:uid="{00000000-0005-0000-0000-000065A10000}"/>
    <cellStyle name="Normal 54 2 6 3 3 5" xfId="25765" xr:uid="{00000000-0005-0000-0000-000066A10000}"/>
    <cellStyle name="Normal 54 2 6 3 4" xfId="2932" xr:uid="{00000000-0005-0000-0000-000067A10000}"/>
    <cellStyle name="Normal 54 2 6 3 4 2" xfId="14708" xr:uid="{00000000-0005-0000-0000-000068A10000}"/>
    <cellStyle name="Normal 54 2 6 3 4 2 2" xfId="38277" xr:uid="{00000000-0005-0000-0000-000069A10000}"/>
    <cellStyle name="Normal 54 2 6 3 4 3" xfId="8820" xr:uid="{00000000-0005-0000-0000-00006AA10000}"/>
    <cellStyle name="Normal 54 2 6 3 4 3 2" xfId="32389" xr:uid="{00000000-0005-0000-0000-00006BA10000}"/>
    <cellStyle name="Normal 54 2 6 3 4 4" xfId="20596" xr:uid="{00000000-0005-0000-0000-00006CA10000}"/>
    <cellStyle name="Normal 54 2 6 3 4 5" xfId="26501" xr:uid="{00000000-0005-0000-0000-00006DA10000}"/>
    <cellStyle name="Normal 54 2 6 3 5" xfId="3668" xr:uid="{00000000-0005-0000-0000-00006EA10000}"/>
    <cellStyle name="Normal 54 2 6 3 5 2" xfId="15444" xr:uid="{00000000-0005-0000-0000-00006FA10000}"/>
    <cellStyle name="Normal 54 2 6 3 5 2 2" xfId="39013" xr:uid="{00000000-0005-0000-0000-000070A10000}"/>
    <cellStyle name="Normal 54 2 6 3 5 3" xfId="9556" xr:uid="{00000000-0005-0000-0000-000071A10000}"/>
    <cellStyle name="Normal 54 2 6 3 5 3 2" xfId="33125" xr:uid="{00000000-0005-0000-0000-000072A10000}"/>
    <cellStyle name="Normal 54 2 6 3 5 4" xfId="21332" xr:uid="{00000000-0005-0000-0000-000073A10000}"/>
    <cellStyle name="Normal 54 2 6 3 5 5" xfId="27237" xr:uid="{00000000-0005-0000-0000-000074A10000}"/>
    <cellStyle name="Normal 54 2 6 3 6" xfId="4404" xr:uid="{00000000-0005-0000-0000-000075A10000}"/>
    <cellStyle name="Normal 54 2 6 3 6 2" xfId="16180" xr:uid="{00000000-0005-0000-0000-000076A10000}"/>
    <cellStyle name="Normal 54 2 6 3 6 2 2" xfId="39749" xr:uid="{00000000-0005-0000-0000-000077A10000}"/>
    <cellStyle name="Normal 54 2 6 3 6 3" xfId="10292" xr:uid="{00000000-0005-0000-0000-000078A10000}"/>
    <cellStyle name="Normal 54 2 6 3 6 3 2" xfId="33861" xr:uid="{00000000-0005-0000-0000-000079A10000}"/>
    <cellStyle name="Normal 54 2 6 3 6 4" xfId="22068" xr:uid="{00000000-0005-0000-0000-00007AA10000}"/>
    <cellStyle name="Normal 54 2 6 3 6 5" xfId="27973" xr:uid="{00000000-0005-0000-0000-00007BA10000}"/>
    <cellStyle name="Normal 54 2 6 3 7" xfId="5140" xr:uid="{00000000-0005-0000-0000-00007CA10000}"/>
    <cellStyle name="Normal 54 2 6 3 7 2" xfId="16916" xr:uid="{00000000-0005-0000-0000-00007DA10000}"/>
    <cellStyle name="Normal 54 2 6 3 7 2 2" xfId="40485" xr:uid="{00000000-0005-0000-0000-00007EA10000}"/>
    <cellStyle name="Normal 54 2 6 3 7 3" xfId="11028" xr:uid="{00000000-0005-0000-0000-00007FA10000}"/>
    <cellStyle name="Normal 54 2 6 3 7 3 2" xfId="34597" xr:uid="{00000000-0005-0000-0000-000080A10000}"/>
    <cellStyle name="Normal 54 2 6 3 7 4" xfId="22804" xr:uid="{00000000-0005-0000-0000-000081A10000}"/>
    <cellStyle name="Normal 54 2 6 3 7 5" xfId="28709" xr:uid="{00000000-0005-0000-0000-000082A10000}"/>
    <cellStyle name="Normal 54 2 6 3 8" xfId="5876" xr:uid="{00000000-0005-0000-0000-000083A10000}"/>
    <cellStyle name="Normal 54 2 6 3 8 2" xfId="17652" xr:uid="{00000000-0005-0000-0000-000084A10000}"/>
    <cellStyle name="Normal 54 2 6 3 8 2 2" xfId="41221" xr:uid="{00000000-0005-0000-0000-000085A10000}"/>
    <cellStyle name="Normal 54 2 6 3 8 3" xfId="11764" xr:uid="{00000000-0005-0000-0000-000086A10000}"/>
    <cellStyle name="Normal 54 2 6 3 8 3 2" xfId="35333" xr:uid="{00000000-0005-0000-0000-000087A10000}"/>
    <cellStyle name="Normal 54 2 6 3 8 4" xfId="23540" xr:uid="{00000000-0005-0000-0000-000088A10000}"/>
    <cellStyle name="Normal 54 2 6 3 8 5" xfId="29445" xr:uid="{00000000-0005-0000-0000-000089A10000}"/>
    <cellStyle name="Normal 54 2 6 3 9" xfId="12500" xr:uid="{00000000-0005-0000-0000-00008AA10000}"/>
    <cellStyle name="Normal 54 2 6 3 9 2" xfId="36069" xr:uid="{00000000-0005-0000-0000-00008BA10000}"/>
    <cellStyle name="Normal 54 2 6 4" xfId="645" xr:uid="{00000000-0005-0000-0000-00008CA10000}"/>
    <cellStyle name="Normal 54 2 6 4 10" xfId="6559" xr:uid="{00000000-0005-0000-0000-00008DA10000}"/>
    <cellStyle name="Normal 54 2 6 4 10 2" xfId="30128" xr:uid="{00000000-0005-0000-0000-00008EA10000}"/>
    <cellStyle name="Normal 54 2 6 4 11" xfId="18335" xr:uid="{00000000-0005-0000-0000-00008FA10000}"/>
    <cellStyle name="Normal 54 2 6 4 12" xfId="24240" xr:uid="{00000000-0005-0000-0000-000090A10000}"/>
    <cellStyle name="Normal 54 2 6 4 13" xfId="41904" xr:uid="{00000000-0005-0000-0000-000091A10000}"/>
    <cellStyle name="Normal 54 2 6 4 2" xfId="1406" xr:uid="{00000000-0005-0000-0000-000092A10000}"/>
    <cellStyle name="Normal 54 2 6 4 2 2" xfId="13183" xr:uid="{00000000-0005-0000-0000-000093A10000}"/>
    <cellStyle name="Normal 54 2 6 4 2 2 2" xfId="36752" xr:uid="{00000000-0005-0000-0000-000094A10000}"/>
    <cellStyle name="Normal 54 2 6 4 2 3" xfId="7295" xr:uid="{00000000-0005-0000-0000-000095A10000}"/>
    <cellStyle name="Normal 54 2 6 4 2 3 2" xfId="30864" xr:uid="{00000000-0005-0000-0000-000096A10000}"/>
    <cellStyle name="Normal 54 2 6 4 2 4" xfId="19071" xr:uid="{00000000-0005-0000-0000-000097A10000}"/>
    <cellStyle name="Normal 54 2 6 4 2 5" xfId="24976" xr:uid="{00000000-0005-0000-0000-000098A10000}"/>
    <cellStyle name="Normal 54 2 6 4 3" xfId="2143" xr:uid="{00000000-0005-0000-0000-000099A10000}"/>
    <cellStyle name="Normal 54 2 6 4 3 2" xfId="13919" xr:uid="{00000000-0005-0000-0000-00009AA10000}"/>
    <cellStyle name="Normal 54 2 6 4 3 2 2" xfId="37488" xr:uid="{00000000-0005-0000-0000-00009BA10000}"/>
    <cellStyle name="Normal 54 2 6 4 3 3" xfId="8031" xr:uid="{00000000-0005-0000-0000-00009CA10000}"/>
    <cellStyle name="Normal 54 2 6 4 3 3 2" xfId="31600" xr:uid="{00000000-0005-0000-0000-00009DA10000}"/>
    <cellStyle name="Normal 54 2 6 4 3 4" xfId="19807" xr:uid="{00000000-0005-0000-0000-00009EA10000}"/>
    <cellStyle name="Normal 54 2 6 4 3 5" xfId="25712" xr:uid="{00000000-0005-0000-0000-00009FA10000}"/>
    <cellStyle name="Normal 54 2 6 4 4" xfId="2879" xr:uid="{00000000-0005-0000-0000-0000A0A10000}"/>
    <cellStyle name="Normal 54 2 6 4 4 2" xfId="14655" xr:uid="{00000000-0005-0000-0000-0000A1A10000}"/>
    <cellStyle name="Normal 54 2 6 4 4 2 2" xfId="38224" xr:uid="{00000000-0005-0000-0000-0000A2A10000}"/>
    <cellStyle name="Normal 54 2 6 4 4 3" xfId="8767" xr:uid="{00000000-0005-0000-0000-0000A3A10000}"/>
    <cellStyle name="Normal 54 2 6 4 4 3 2" xfId="32336" xr:uid="{00000000-0005-0000-0000-0000A4A10000}"/>
    <cellStyle name="Normal 54 2 6 4 4 4" xfId="20543" xr:uid="{00000000-0005-0000-0000-0000A5A10000}"/>
    <cellStyle name="Normal 54 2 6 4 4 5" xfId="26448" xr:uid="{00000000-0005-0000-0000-0000A6A10000}"/>
    <cellStyle name="Normal 54 2 6 4 5" xfId="3615" xr:uid="{00000000-0005-0000-0000-0000A7A10000}"/>
    <cellStyle name="Normal 54 2 6 4 5 2" xfId="15391" xr:uid="{00000000-0005-0000-0000-0000A8A10000}"/>
    <cellStyle name="Normal 54 2 6 4 5 2 2" xfId="38960" xr:uid="{00000000-0005-0000-0000-0000A9A10000}"/>
    <cellStyle name="Normal 54 2 6 4 5 3" xfId="9503" xr:uid="{00000000-0005-0000-0000-0000AAA10000}"/>
    <cellStyle name="Normal 54 2 6 4 5 3 2" xfId="33072" xr:uid="{00000000-0005-0000-0000-0000ABA10000}"/>
    <cellStyle name="Normal 54 2 6 4 5 4" xfId="21279" xr:uid="{00000000-0005-0000-0000-0000ACA10000}"/>
    <cellStyle name="Normal 54 2 6 4 5 5" xfId="27184" xr:uid="{00000000-0005-0000-0000-0000ADA10000}"/>
    <cellStyle name="Normal 54 2 6 4 6" xfId="4351" xr:uid="{00000000-0005-0000-0000-0000AEA10000}"/>
    <cellStyle name="Normal 54 2 6 4 6 2" xfId="16127" xr:uid="{00000000-0005-0000-0000-0000AFA10000}"/>
    <cellStyle name="Normal 54 2 6 4 6 2 2" xfId="39696" xr:uid="{00000000-0005-0000-0000-0000B0A10000}"/>
    <cellStyle name="Normal 54 2 6 4 6 3" xfId="10239" xr:uid="{00000000-0005-0000-0000-0000B1A10000}"/>
    <cellStyle name="Normal 54 2 6 4 6 3 2" xfId="33808" xr:uid="{00000000-0005-0000-0000-0000B2A10000}"/>
    <cellStyle name="Normal 54 2 6 4 6 4" xfId="22015" xr:uid="{00000000-0005-0000-0000-0000B3A10000}"/>
    <cellStyle name="Normal 54 2 6 4 6 5" xfId="27920" xr:uid="{00000000-0005-0000-0000-0000B4A10000}"/>
    <cellStyle name="Normal 54 2 6 4 7" xfId="5087" xr:uid="{00000000-0005-0000-0000-0000B5A10000}"/>
    <cellStyle name="Normal 54 2 6 4 7 2" xfId="16863" xr:uid="{00000000-0005-0000-0000-0000B6A10000}"/>
    <cellStyle name="Normal 54 2 6 4 7 2 2" xfId="40432" xr:uid="{00000000-0005-0000-0000-0000B7A10000}"/>
    <cellStyle name="Normal 54 2 6 4 7 3" xfId="10975" xr:uid="{00000000-0005-0000-0000-0000B8A10000}"/>
    <cellStyle name="Normal 54 2 6 4 7 3 2" xfId="34544" xr:uid="{00000000-0005-0000-0000-0000B9A10000}"/>
    <cellStyle name="Normal 54 2 6 4 7 4" xfId="22751" xr:uid="{00000000-0005-0000-0000-0000BAA10000}"/>
    <cellStyle name="Normal 54 2 6 4 7 5" xfId="28656" xr:uid="{00000000-0005-0000-0000-0000BBA10000}"/>
    <cellStyle name="Normal 54 2 6 4 8" xfId="5823" xr:uid="{00000000-0005-0000-0000-0000BCA10000}"/>
    <cellStyle name="Normal 54 2 6 4 8 2" xfId="17599" xr:uid="{00000000-0005-0000-0000-0000BDA10000}"/>
    <cellStyle name="Normal 54 2 6 4 8 2 2" xfId="41168" xr:uid="{00000000-0005-0000-0000-0000BEA10000}"/>
    <cellStyle name="Normal 54 2 6 4 8 3" xfId="11711" xr:uid="{00000000-0005-0000-0000-0000BFA10000}"/>
    <cellStyle name="Normal 54 2 6 4 8 3 2" xfId="35280" xr:uid="{00000000-0005-0000-0000-0000C0A10000}"/>
    <cellStyle name="Normal 54 2 6 4 8 4" xfId="23487" xr:uid="{00000000-0005-0000-0000-0000C1A10000}"/>
    <cellStyle name="Normal 54 2 6 4 8 5" xfId="29392" xr:uid="{00000000-0005-0000-0000-0000C2A10000}"/>
    <cellStyle name="Normal 54 2 6 4 9" xfId="12447" xr:uid="{00000000-0005-0000-0000-0000C3A10000}"/>
    <cellStyle name="Normal 54 2 6 4 9 2" xfId="36016" xr:uid="{00000000-0005-0000-0000-0000C4A10000}"/>
    <cellStyle name="Normal 54 2 6 5" xfId="1015" xr:uid="{00000000-0005-0000-0000-0000C5A10000}"/>
    <cellStyle name="Normal 54 2 6 5 2" xfId="12794" xr:uid="{00000000-0005-0000-0000-0000C6A10000}"/>
    <cellStyle name="Normal 54 2 6 5 2 2" xfId="36363" xr:uid="{00000000-0005-0000-0000-0000C7A10000}"/>
    <cellStyle name="Normal 54 2 6 5 3" xfId="6906" xr:uid="{00000000-0005-0000-0000-0000C8A10000}"/>
    <cellStyle name="Normal 54 2 6 5 3 2" xfId="30475" xr:uid="{00000000-0005-0000-0000-0000C9A10000}"/>
    <cellStyle name="Normal 54 2 6 5 4" xfId="18682" xr:uid="{00000000-0005-0000-0000-0000CAA10000}"/>
    <cellStyle name="Normal 54 2 6 5 5" xfId="24587" xr:uid="{00000000-0005-0000-0000-0000CBA10000}"/>
    <cellStyle name="Normal 54 2 6 6" xfId="1754" xr:uid="{00000000-0005-0000-0000-0000CCA10000}"/>
    <cellStyle name="Normal 54 2 6 6 2" xfId="13530" xr:uid="{00000000-0005-0000-0000-0000CDA10000}"/>
    <cellStyle name="Normal 54 2 6 6 2 2" xfId="37099" xr:uid="{00000000-0005-0000-0000-0000CEA10000}"/>
    <cellStyle name="Normal 54 2 6 6 3" xfId="7642" xr:uid="{00000000-0005-0000-0000-0000CFA10000}"/>
    <cellStyle name="Normal 54 2 6 6 3 2" xfId="31211" xr:uid="{00000000-0005-0000-0000-0000D0A10000}"/>
    <cellStyle name="Normal 54 2 6 6 4" xfId="19418" xr:uid="{00000000-0005-0000-0000-0000D1A10000}"/>
    <cellStyle name="Normal 54 2 6 6 5" xfId="25323" xr:uid="{00000000-0005-0000-0000-0000D2A10000}"/>
    <cellStyle name="Normal 54 2 6 7" xfId="2490" xr:uid="{00000000-0005-0000-0000-0000D3A10000}"/>
    <cellStyle name="Normal 54 2 6 7 2" xfId="14266" xr:uid="{00000000-0005-0000-0000-0000D4A10000}"/>
    <cellStyle name="Normal 54 2 6 7 2 2" xfId="37835" xr:uid="{00000000-0005-0000-0000-0000D5A10000}"/>
    <cellStyle name="Normal 54 2 6 7 3" xfId="8378" xr:uid="{00000000-0005-0000-0000-0000D6A10000}"/>
    <cellStyle name="Normal 54 2 6 7 3 2" xfId="31947" xr:uid="{00000000-0005-0000-0000-0000D7A10000}"/>
    <cellStyle name="Normal 54 2 6 7 4" xfId="20154" xr:uid="{00000000-0005-0000-0000-0000D8A10000}"/>
    <cellStyle name="Normal 54 2 6 7 5" xfId="26059" xr:uid="{00000000-0005-0000-0000-0000D9A10000}"/>
    <cellStyle name="Normal 54 2 6 8" xfId="3226" xr:uid="{00000000-0005-0000-0000-0000DAA10000}"/>
    <cellStyle name="Normal 54 2 6 8 2" xfId="15002" xr:uid="{00000000-0005-0000-0000-0000DBA10000}"/>
    <cellStyle name="Normal 54 2 6 8 2 2" xfId="38571" xr:uid="{00000000-0005-0000-0000-0000DCA10000}"/>
    <cellStyle name="Normal 54 2 6 8 3" xfId="9114" xr:uid="{00000000-0005-0000-0000-0000DDA10000}"/>
    <cellStyle name="Normal 54 2 6 8 3 2" xfId="32683" xr:uid="{00000000-0005-0000-0000-0000DEA10000}"/>
    <cellStyle name="Normal 54 2 6 8 4" xfId="20890" xr:uid="{00000000-0005-0000-0000-0000DFA10000}"/>
    <cellStyle name="Normal 54 2 6 8 5" xfId="26795" xr:uid="{00000000-0005-0000-0000-0000E0A10000}"/>
    <cellStyle name="Normal 54 2 6 9" xfId="3962" xr:uid="{00000000-0005-0000-0000-0000E1A10000}"/>
    <cellStyle name="Normal 54 2 6 9 2" xfId="15738" xr:uid="{00000000-0005-0000-0000-0000E2A10000}"/>
    <cellStyle name="Normal 54 2 6 9 2 2" xfId="39307" xr:uid="{00000000-0005-0000-0000-0000E3A10000}"/>
    <cellStyle name="Normal 54 2 6 9 3" xfId="9850" xr:uid="{00000000-0005-0000-0000-0000E4A10000}"/>
    <cellStyle name="Normal 54 2 6 9 3 2" xfId="33419" xr:uid="{00000000-0005-0000-0000-0000E5A10000}"/>
    <cellStyle name="Normal 54 2 6 9 4" xfId="21626" xr:uid="{00000000-0005-0000-0000-0000E6A10000}"/>
    <cellStyle name="Normal 54 2 6 9 5" xfId="27531" xr:uid="{00000000-0005-0000-0000-0000E7A10000}"/>
    <cellStyle name="Normal 54 2 7" xfId="471" xr:uid="{00000000-0005-0000-0000-0000E8A10000}"/>
    <cellStyle name="Normal 54 2 7 10" xfId="12275" xr:uid="{00000000-0005-0000-0000-0000E9A10000}"/>
    <cellStyle name="Normal 54 2 7 10 2" xfId="35844" xr:uid="{00000000-0005-0000-0000-0000EAA10000}"/>
    <cellStyle name="Normal 54 2 7 11" xfId="6387" xr:uid="{00000000-0005-0000-0000-0000EBA10000}"/>
    <cellStyle name="Normal 54 2 7 11 2" xfId="29956" xr:uid="{00000000-0005-0000-0000-0000ECA10000}"/>
    <cellStyle name="Normal 54 2 7 12" xfId="18163" xr:uid="{00000000-0005-0000-0000-0000EDA10000}"/>
    <cellStyle name="Normal 54 2 7 13" xfId="24068" xr:uid="{00000000-0005-0000-0000-0000EEA10000}"/>
    <cellStyle name="Normal 54 2 7 14" xfId="41732" xr:uid="{00000000-0005-0000-0000-0000EFA10000}"/>
    <cellStyle name="Normal 54 2 7 2" xfId="916" xr:uid="{00000000-0005-0000-0000-0000F0A10000}"/>
    <cellStyle name="Normal 54 2 7 2 10" xfId="6829" xr:uid="{00000000-0005-0000-0000-0000F1A10000}"/>
    <cellStyle name="Normal 54 2 7 2 10 2" xfId="30398" xr:uid="{00000000-0005-0000-0000-0000F2A10000}"/>
    <cellStyle name="Normal 54 2 7 2 11" xfId="18605" xr:uid="{00000000-0005-0000-0000-0000F3A10000}"/>
    <cellStyle name="Normal 54 2 7 2 12" xfId="24510" xr:uid="{00000000-0005-0000-0000-0000F4A10000}"/>
    <cellStyle name="Normal 54 2 7 2 13" xfId="42174" xr:uid="{00000000-0005-0000-0000-0000F5A10000}"/>
    <cellStyle name="Normal 54 2 7 2 2" xfId="1676" xr:uid="{00000000-0005-0000-0000-0000F6A10000}"/>
    <cellStyle name="Normal 54 2 7 2 2 2" xfId="13453" xr:uid="{00000000-0005-0000-0000-0000F7A10000}"/>
    <cellStyle name="Normal 54 2 7 2 2 2 2" xfId="37022" xr:uid="{00000000-0005-0000-0000-0000F8A10000}"/>
    <cellStyle name="Normal 54 2 7 2 2 3" xfId="7565" xr:uid="{00000000-0005-0000-0000-0000F9A10000}"/>
    <cellStyle name="Normal 54 2 7 2 2 3 2" xfId="31134" xr:uid="{00000000-0005-0000-0000-0000FAA10000}"/>
    <cellStyle name="Normal 54 2 7 2 2 4" xfId="19341" xr:uid="{00000000-0005-0000-0000-0000FBA10000}"/>
    <cellStyle name="Normal 54 2 7 2 2 5" xfId="25246" xr:uid="{00000000-0005-0000-0000-0000FCA10000}"/>
    <cellStyle name="Normal 54 2 7 2 3" xfId="2413" xr:uid="{00000000-0005-0000-0000-0000FDA10000}"/>
    <cellStyle name="Normal 54 2 7 2 3 2" xfId="14189" xr:uid="{00000000-0005-0000-0000-0000FEA10000}"/>
    <cellStyle name="Normal 54 2 7 2 3 2 2" xfId="37758" xr:uid="{00000000-0005-0000-0000-0000FFA10000}"/>
    <cellStyle name="Normal 54 2 7 2 3 3" xfId="8301" xr:uid="{00000000-0005-0000-0000-000000A20000}"/>
    <cellStyle name="Normal 54 2 7 2 3 3 2" xfId="31870" xr:uid="{00000000-0005-0000-0000-000001A20000}"/>
    <cellStyle name="Normal 54 2 7 2 3 4" xfId="20077" xr:uid="{00000000-0005-0000-0000-000002A20000}"/>
    <cellStyle name="Normal 54 2 7 2 3 5" xfId="25982" xr:uid="{00000000-0005-0000-0000-000003A20000}"/>
    <cellStyle name="Normal 54 2 7 2 4" xfId="3149" xr:uid="{00000000-0005-0000-0000-000004A20000}"/>
    <cellStyle name="Normal 54 2 7 2 4 2" xfId="14925" xr:uid="{00000000-0005-0000-0000-000005A20000}"/>
    <cellStyle name="Normal 54 2 7 2 4 2 2" xfId="38494" xr:uid="{00000000-0005-0000-0000-000006A20000}"/>
    <cellStyle name="Normal 54 2 7 2 4 3" xfId="9037" xr:uid="{00000000-0005-0000-0000-000007A20000}"/>
    <cellStyle name="Normal 54 2 7 2 4 3 2" xfId="32606" xr:uid="{00000000-0005-0000-0000-000008A20000}"/>
    <cellStyle name="Normal 54 2 7 2 4 4" xfId="20813" xr:uid="{00000000-0005-0000-0000-000009A20000}"/>
    <cellStyle name="Normal 54 2 7 2 4 5" xfId="26718" xr:uid="{00000000-0005-0000-0000-00000AA20000}"/>
    <cellStyle name="Normal 54 2 7 2 5" xfId="3885" xr:uid="{00000000-0005-0000-0000-00000BA20000}"/>
    <cellStyle name="Normal 54 2 7 2 5 2" xfId="15661" xr:uid="{00000000-0005-0000-0000-00000CA20000}"/>
    <cellStyle name="Normal 54 2 7 2 5 2 2" xfId="39230" xr:uid="{00000000-0005-0000-0000-00000DA20000}"/>
    <cellStyle name="Normal 54 2 7 2 5 3" xfId="9773" xr:uid="{00000000-0005-0000-0000-00000EA20000}"/>
    <cellStyle name="Normal 54 2 7 2 5 3 2" xfId="33342" xr:uid="{00000000-0005-0000-0000-00000FA20000}"/>
    <cellStyle name="Normal 54 2 7 2 5 4" xfId="21549" xr:uid="{00000000-0005-0000-0000-000010A20000}"/>
    <cellStyle name="Normal 54 2 7 2 5 5" xfId="27454" xr:uid="{00000000-0005-0000-0000-000011A20000}"/>
    <cellStyle name="Normal 54 2 7 2 6" xfId="4621" xr:uid="{00000000-0005-0000-0000-000012A20000}"/>
    <cellStyle name="Normal 54 2 7 2 6 2" xfId="16397" xr:uid="{00000000-0005-0000-0000-000013A20000}"/>
    <cellStyle name="Normal 54 2 7 2 6 2 2" xfId="39966" xr:uid="{00000000-0005-0000-0000-000014A20000}"/>
    <cellStyle name="Normal 54 2 7 2 6 3" xfId="10509" xr:uid="{00000000-0005-0000-0000-000015A20000}"/>
    <cellStyle name="Normal 54 2 7 2 6 3 2" xfId="34078" xr:uid="{00000000-0005-0000-0000-000016A20000}"/>
    <cellStyle name="Normal 54 2 7 2 6 4" xfId="22285" xr:uid="{00000000-0005-0000-0000-000017A20000}"/>
    <cellStyle name="Normal 54 2 7 2 6 5" xfId="28190" xr:uid="{00000000-0005-0000-0000-000018A20000}"/>
    <cellStyle name="Normal 54 2 7 2 7" xfId="5357" xr:uid="{00000000-0005-0000-0000-000019A20000}"/>
    <cellStyle name="Normal 54 2 7 2 7 2" xfId="17133" xr:uid="{00000000-0005-0000-0000-00001AA20000}"/>
    <cellStyle name="Normal 54 2 7 2 7 2 2" xfId="40702" xr:uid="{00000000-0005-0000-0000-00001BA20000}"/>
    <cellStyle name="Normal 54 2 7 2 7 3" xfId="11245" xr:uid="{00000000-0005-0000-0000-00001CA20000}"/>
    <cellStyle name="Normal 54 2 7 2 7 3 2" xfId="34814" xr:uid="{00000000-0005-0000-0000-00001DA20000}"/>
    <cellStyle name="Normal 54 2 7 2 7 4" xfId="23021" xr:uid="{00000000-0005-0000-0000-00001EA20000}"/>
    <cellStyle name="Normal 54 2 7 2 7 5" xfId="28926" xr:uid="{00000000-0005-0000-0000-00001FA20000}"/>
    <cellStyle name="Normal 54 2 7 2 8" xfId="6093" xr:uid="{00000000-0005-0000-0000-000020A20000}"/>
    <cellStyle name="Normal 54 2 7 2 8 2" xfId="17869" xr:uid="{00000000-0005-0000-0000-000021A20000}"/>
    <cellStyle name="Normal 54 2 7 2 8 2 2" xfId="41438" xr:uid="{00000000-0005-0000-0000-000022A20000}"/>
    <cellStyle name="Normal 54 2 7 2 8 3" xfId="11981" xr:uid="{00000000-0005-0000-0000-000023A20000}"/>
    <cellStyle name="Normal 54 2 7 2 8 3 2" xfId="35550" xr:uid="{00000000-0005-0000-0000-000024A20000}"/>
    <cellStyle name="Normal 54 2 7 2 8 4" xfId="23757" xr:uid="{00000000-0005-0000-0000-000025A20000}"/>
    <cellStyle name="Normal 54 2 7 2 8 5" xfId="29662" xr:uid="{00000000-0005-0000-0000-000026A20000}"/>
    <cellStyle name="Normal 54 2 7 2 9" xfId="12717" xr:uid="{00000000-0005-0000-0000-000027A20000}"/>
    <cellStyle name="Normal 54 2 7 2 9 2" xfId="36286" xr:uid="{00000000-0005-0000-0000-000028A20000}"/>
    <cellStyle name="Normal 54 2 7 3" xfId="1233" xr:uid="{00000000-0005-0000-0000-000029A20000}"/>
    <cellStyle name="Normal 54 2 7 3 2" xfId="13011" xr:uid="{00000000-0005-0000-0000-00002AA20000}"/>
    <cellStyle name="Normal 54 2 7 3 2 2" xfId="36580" xr:uid="{00000000-0005-0000-0000-00002BA20000}"/>
    <cellStyle name="Normal 54 2 7 3 3" xfId="7123" xr:uid="{00000000-0005-0000-0000-00002CA20000}"/>
    <cellStyle name="Normal 54 2 7 3 3 2" xfId="30692" xr:uid="{00000000-0005-0000-0000-00002DA20000}"/>
    <cellStyle name="Normal 54 2 7 3 4" xfId="18899" xr:uid="{00000000-0005-0000-0000-00002EA20000}"/>
    <cellStyle name="Normal 54 2 7 3 5" xfId="24804" xr:uid="{00000000-0005-0000-0000-00002FA20000}"/>
    <cellStyle name="Normal 54 2 7 4" xfId="1971" xr:uid="{00000000-0005-0000-0000-000030A20000}"/>
    <cellStyle name="Normal 54 2 7 4 2" xfId="13747" xr:uid="{00000000-0005-0000-0000-000031A20000}"/>
    <cellStyle name="Normal 54 2 7 4 2 2" xfId="37316" xr:uid="{00000000-0005-0000-0000-000032A20000}"/>
    <cellStyle name="Normal 54 2 7 4 3" xfId="7859" xr:uid="{00000000-0005-0000-0000-000033A20000}"/>
    <cellStyle name="Normal 54 2 7 4 3 2" xfId="31428" xr:uid="{00000000-0005-0000-0000-000034A20000}"/>
    <cellStyle name="Normal 54 2 7 4 4" xfId="19635" xr:uid="{00000000-0005-0000-0000-000035A20000}"/>
    <cellStyle name="Normal 54 2 7 4 5" xfId="25540" xr:uid="{00000000-0005-0000-0000-000036A20000}"/>
    <cellStyle name="Normal 54 2 7 5" xfId="2707" xr:uid="{00000000-0005-0000-0000-000037A20000}"/>
    <cellStyle name="Normal 54 2 7 5 2" xfId="14483" xr:uid="{00000000-0005-0000-0000-000038A20000}"/>
    <cellStyle name="Normal 54 2 7 5 2 2" xfId="38052" xr:uid="{00000000-0005-0000-0000-000039A20000}"/>
    <cellStyle name="Normal 54 2 7 5 3" xfId="8595" xr:uid="{00000000-0005-0000-0000-00003AA20000}"/>
    <cellStyle name="Normal 54 2 7 5 3 2" xfId="32164" xr:uid="{00000000-0005-0000-0000-00003BA20000}"/>
    <cellStyle name="Normal 54 2 7 5 4" xfId="20371" xr:uid="{00000000-0005-0000-0000-00003CA20000}"/>
    <cellStyle name="Normal 54 2 7 5 5" xfId="26276" xr:uid="{00000000-0005-0000-0000-00003DA20000}"/>
    <cellStyle name="Normal 54 2 7 6" xfId="3443" xr:uid="{00000000-0005-0000-0000-00003EA20000}"/>
    <cellStyle name="Normal 54 2 7 6 2" xfId="15219" xr:uid="{00000000-0005-0000-0000-00003FA20000}"/>
    <cellStyle name="Normal 54 2 7 6 2 2" xfId="38788" xr:uid="{00000000-0005-0000-0000-000040A20000}"/>
    <cellStyle name="Normal 54 2 7 6 3" xfId="9331" xr:uid="{00000000-0005-0000-0000-000041A20000}"/>
    <cellStyle name="Normal 54 2 7 6 3 2" xfId="32900" xr:uid="{00000000-0005-0000-0000-000042A20000}"/>
    <cellStyle name="Normal 54 2 7 6 4" xfId="21107" xr:uid="{00000000-0005-0000-0000-000043A20000}"/>
    <cellStyle name="Normal 54 2 7 6 5" xfId="27012" xr:uid="{00000000-0005-0000-0000-000044A20000}"/>
    <cellStyle name="Normal 54 2 7 7" xfId="4179" xr:uid="{00000000-0005-0000-0000-000045A20000}"/>
    <cellStyle name="Normal 54 2 7 7 2" xfId="15955" xr:uid="{00000000-0005-0000-0000-000046A20000}"/>
    <cellStyle name="Normal 54 2 7 7 2 2" xfId="39524" xr:uid="{00000000-0005-0000-0000-000047A20000}"/>
    <cellStyle name="Normal 54 2 7 7 3" xfId="10067" xr:uid="{00000000-0005-0000-0000-000048A20000}"/>
    <cellStyle name="Normal 54 2 7 7 3 2" xfId="33636" xr:uid="{00000000-0005-0000-0000-000049A20000}"/>
    <cellStyle name="Normal 54 2 7 7 4" xfId="21843" xr:uid="{00000000-0005-0000-0000-00004AA20000}"/>
    <cellStyle name="Normal 54 2 7 7 5" xfId="27748" xr:uid="{00000000-0005-0000-0000-00004BA20000}"/>
    <cellStyle name="Normal 54 2 7 8" xfId="4915" xr:uid="{00000000-0005-0000-0000-00004CA20000}"/>
    <cellStyle name="Normal 54 2 7 8 2" xfId="16691" xr:uid="{00000000-0005-0000-0000-00004DA20000}"/>
    <cellStyle name="Normal 54 2 7 8 2 2" xfId="40260" xr:uid="{00000000-0005-0000-0000-00004EA20000}"/>
    <cellStyle name="Normal 54 2 7 8 3" xfId="10803" xr:uid="{00000000-0005-0000-0000-00004FA20000}"/>
    <cellStyle name="Normal 54 2 7 8 3 2" xfId="34372" xr:uid="{00000000-0005-0000-0000-000050A20000}"/>
    <cellStyle name="Normal 54 2 7 8 4" xfId="22579" xr:uid="{00000000-0005-0000-0000-000051A20000}"/>
    <cellStyle name="Normal 54 2 7 8 5" xfId="28484" xr:uid="{00000000-0005-0000-0000-000052A20000}"/>
    <cellStyle name="Normal 54 2 7 9" xfId="5651" xr:uid="{00000000-0005-0000-0000-000053A20000}"/>
    <cellStyle name="Normal 54 2 7 9 2" xfId="17427" xr:uid="{00000000-0005-0000-0000-000054A20000}"/>
    <cellStyle name="Normal 54 2 7 9 2 2" xfId="40996" xr:uid="{00000000-0005-0000-0000-000055A20000}"/>
    <cellStyle name="Normal 54 2 7 9 3" xfId="11539" xr:uid="{00000000-0005-0000-0000-000056A20000}"/>
    <cellStyle name="Normal 54 2 7 9 3 2" xfId="35108" xr:uid="{00000000-0005-0000-0000-000057A20000}"/>
    <cellStyle name="Normal 54 2 7 9 4" xfId="23315" xr:uid="{00000000-0005-0000-0000-000058A20000}"/>
    <cellStyle name="Normal 54 2 7 9 5" xfId="29220" xr:uid="{00000000-0005-0000-0000-000059A20000}"/>
    <cellStyle name="Normal 54 2 8" xfId="650" xr:uid="{00000000-0005-0000-0000-00005AA20000}"/>
    <cellStyle name="Normal 54 2 8 10" xfId="6564" xr:uid="{00000000-0005-0000-0000-00005BA20000}"/>
    <cellStyle name="Normal 54 2 8 10 2" xfId="30133" xr:uid="{00000000-0005-0000-0000-00005CA20000}"/>
    <cellStyle name="Normal 54 2 8 11" xfId="18340" xr:uid="{00000000-0005-0000-0000-00005DA20000}"/>
    <cellStyle name="Normal 54 2 8 12" xfId="24245" xr:uid="{00000000-0005-0000-0000-00005EA20000}"/>
    <cellStyle name="Normal 54 2 8 13" xfId="41909" xr:uid="{00000000-0005-0000-0000-00005FA20000}"/>
    <cellStyle name="Normal 54 2 8 2" xfId="1411" xr:uid="{00000000-0005-0000-0000-000060A20000}"/>
    <cellStyle name="Normal 54 2 8 2 2" xfId="13188" xr:uid="{00000000-0005-0000-0000-000061A20000}"/>
    <cellStyle name="Normal 54 2 8 2 2 2" xfId="36757" xr:uid="{00000000-0005-0000-0000-000062A20000}"/>
    <cellStyle name="Normal 54 2 8 2 3" xfId="7300" xr:uid="{00000000-0005-0000-0000-000063A20000}"/>
    <cellStyle name="Normal 54 2 8 2 3 2" xfId="30869" xr:uid="{00000000-0005-0000-0000-000064A20000}"/>
    <cellStyle name="Normal 54 2 8 2 4" xfId="19076" xr:uid="{00000000-0005-0000-0000-000065A20000}"/>
    <cellStyle name="Normal 54 2 8 2 5" xfId="24981" xr:uid="{00000000-0005-0000-0000-000066A20000}"/>
    <cellStyle name="Normal 54 2 8 3" xfId="2148" xr:uid="{00000000-0005-0000-0000-000067A20000}"/>
    <cellStyle name="Normal 54 2 8 3 2" xfId="13924" xr:uid="{00000000-0005-0000-0000-000068A20000}"/>
    <cellStyle name="Normal 54 2 8 3 2 2" xfId="37493" xr:uid="{00000000-0005-0000-0000-000069A20000}"/>
    <cellStyle name="Normal 54 2 8 3 3" xfId="8036" xr:uid="{00000000-0005-0000-0000-00006AA20000}"/>
    <cellStyle name="Normal 54 2 8 3 3 2" xfId="31605" xr:uid="{00000000-0005-0000-0000-00006BA20000}"/>
    <cellStyle name="Normal 54 2 8 3 4" xfId="19812" xr:uid="{00000000-0005-0000-0000-00006CA20000}"/>
    <cellStyle name="Normal 54 2 8 3 5" xfId="25717" xr:uid="{00000000-0005-0000-0000-00006DA20000}"/>
    <cellStyle name="Normal 54 2 8 4" xfId="2884" xr:uid="{00000000-0005-0000-0000-00006EA20000}"/>
    <cellStyle name="Normal 54 2 8 4 2" xfId="14660" xr:uid="{00000000-0005-0000-0000-00006FA20000}"/>
    <cellStyle name="Normal 54 2 8 4 2 2" xfId="38229" xr:uid="{00000000-0005-0000-0000-000070A20000}"/>
    <cellStyle name="Normal 54 2 8 4 3" xfId="8772" xr:uid="{00000000-0005-0000-0000-000071A20000}"/>
    <cellStyle name="Normal 54 2 8 4 3 2" xfId="32341" xr:uid="{00000000-0005-0000-0000-000072A20000}"/>
    <cellStyle name="Normal 54 2 8 4 4" xfId="20548" xr:uid="{00000000-0005-0000-0000-000073A20000}"/>
    <cellStyle name="Normal 54 2 8 4 5" xfId="26453" xr:uid="{00000000-0005-0000-0000-000074A20000}"/>
    <cellStyle name="Normal 54 2 8 5" xfId="3620" xr:uid="{00000000-0005-0000-0000-000075A20000}"/>
    <cellStyle name="Normal 54 2 8 5 2" xfId="15396" xr:uid="{00000000-0005-0000-0000-000076A20000}"/>
    <cellStyle name="Normal 54 2 8 5 2 2" xfId="38965" xr:uid="{00000000-0005-0000-0000-000077A20000}"/>
    <cellStyle name="Normal 54 2 8 5 3" xfId="9508" xr:uid="{00000000-0005-0000-0000-000078A20000}"/>
    <cellStyle name="Normal 54 2 8 5 3 2" xfId="33077" xr:uid="{00000000-0005-0000-0000-000079A20000}"/>
    <cellStyle name="Normal 54 2 8 5 4" xfId="21284" xr:uid="{00000000-0005-0000-0000-00007AA20000}"/>
    <cellStyle name="Normal 54 2 8 5 5" xfId="27189" xr:uid="{00000000-0005-0000-0000-00007BA20000}"/>
    <cellStyle name="Normal 54 2 8 6" xfId="4356" xr:uid="{00000000-0005-0000-0000-00007CA20000}"/>
    <cellStyle name="Normal 54 2 8 6 2" xfId="16132" xr:uid="{00000000-0005-0000-0000-00007DA20000}"/>
    <cellStyle name="Normal 54 2 8 6 2 2" xfId="39701" xr:uid="{00000000-0005-0000-0000-00007EA20000}"/>
    <cellStyle name="Normal 54 2 8 6 3" xfId="10244" xr:uid="{00000000-0005-0000-0000-00007FA20000}"/>
    <cellStyle name="Normal 54 2 8 6 3 2" xfId="33813" xr:uid="{00000000-0005-0000-0000-000080A20000}"/>
    <cellStyle name="Normal 54 2 8 6 4" xfId="22020" xr:uid="{00000000-0005-0000-0000-000081A20000}"/>
    <cellStyle name="Normal 54 2 8 6 5" xfId="27925" xr:uid="{00000000-0005-0000-0000-000082A20000}"/>
    <cellStyle name="Normal 54 2 8 7" xfId="5092" xr:uid="{00000000-0005-0000-0000-000083A20000}"/>
    <cellStyle name="Normal 54 2 8 7 2" xfId="16868" xr:uid="{00000000-0005-0000-0000-000084A20000}"/>
    <cellStyle name="Normal 54 2 8 7 2 2" xfId="40437" xr:uid="{00000000-0005-0000-0000-000085A20000}"/>
    <cellStyle name="Normal 54 2 8 7 3" xfId="10980" xr:uid="{00000000-0005-0000-0000-000086A20000}"/>
    <cellStyle name="Normal 54 2 8 7 3 2" xfId="34549" xr:uid="{00000000-0005-0000-0000-000087A20000}"/>
    <cellStyle name="Normal 54 2 8 7 4" xfId="22756" xr:uid="{00000000-0005-0000-0000-000088A20000}"/>
    <cellStyle name="Normal 54 2 8 7 5" xfId="28661" xr:uid="{00000000-0005-0000-0000-000089A20000}"/>
    <cellStyle name="Normal 54 2 8 8" xfId="5828" xr:uid="{00000000-0005-0000-0000-00008AA20000}"/>
    <cellStyle name="Normal 54 2 8 8 2" xfId="17604" xr:uid="{00000000-0005-0000-0000-00008BA20000}"/>
    <cellStyle name="Normal 54 2 8 8 2 2" xfId="41173" xr:uid="{00000000-0005-0000-0000-00008CA20000}"/>
    <cellStyle name="Normal 54 2 8 8 3" xfId="11716" xr:uid="{00000000-0005-0000-0000-00008DA20000}"/>
    <cellStyle name="Normal 54 2 8 8 3 2" xfId="35285" xr:uid="{00000000-0005-0000-0000-00008EA20000}"/>
    <cellStyle name="Normal 54 2 8 8 4" xfId="23492" xr:uid="{00000000-0005-0000-0000-00008FA20000}"/>
    <cellStyle name="Normal 54 2 8 8 5" xfId="29397" xr:uid="{00000000-0005-0000-0000-000090A20000}"/>
    <cellStyle name="Normal 54 2 8 9" xfId="12452" xr:uid="{00000000-0005-0000-0000-000091A20000}"/>
    <cellStyle name="Normal 54 2 8 9 2" xfId="36021" xr:uid="{00000000-0005-0000-0000-000092A20000}"/>
    <cellStyle name="Normal 54 2 9" xfId="622" xr:uid="{00000000-0005-0000-0000-000093A20000}"/>
    <cellStyle name="Normal 54 2 9 10" xfId="6536" xr:uid="{00000000-0005-0000-0000-000094A20000}"/>
    <cellStyle name="Normal 54 2 9 10 2" xfId="30105" xr:uid="{00000000-0005-0000-0000-000095A20000}"/>
    <cellStyle name="Normal 54 2 9 11" xfId="18312" xr:uid="{00000000-0005-0000-0000-000096A20000}"/>
    <cellStyle name="Normal 54 2 9 12" xfId="24217" xr:uid="{00000000-0005-0000-0000-000097A20000}"/>
    <cellStyle name="Normal 54 2 9 13" xfId="41881" xr:uid="{00000000-0005-0000-0000-000098A20000}"/>
    <cellStyle name="Normal 54 2 9 2" xfId="1383" xr:uid="{00000000-0005-0000-0000-000099A20000}"/>
    <cellStyle name="Normal 54 2 9 2 2" xfId="13160" xr:uid="{00000000-0005-0000-0000-00009AA20000}"/>
    <cellStyle name="Normal 54 2 9 2 2 2" xfId="36729" xr:uid="{00000000-0005-0000-0000-00009BA20000}"/>
    <cellStyle name="Normal 54 2 9 2 3" xfId="7272" xr:uid="{00000000-0005-0000-0000-00009CA20000}"/>
    <cellStyle name="Normal 54 2 9 2 3 2" xfId="30841" xr:uid="{00000000-0005-0000-0000-00009DA20000}"/>
    <cellStyle name="Normal 54 2 9 2 4" xfId="19048" xr:uid="{00000000-0005-0000-0000-00009EA20000}"/>
    <cellStyle name="Normal 54 2 9 2 5" xfId="24953" xr:uid="{00000000-0005-0000-0000-00009FA20000}"/>
    <cellStyle name="Normal 54 2 9 3" xfId="2120" xr:uid="{00000000-0005-0000-0000-0000A0A20000}"/>
    <cellStyle name="Normal 54 2 9 3 2" xfId="13896" xr:uid="{00000000-0005-0000-0000-0000A1A20000}"/>
    <cellStyle name="Normal 54 2 9 3 2 2" xfId="37465" xr:uid="{00000000-0005-0000-0000-0000A2A20000}"/>
    <cellStyle name="Normal 54 2 9 3 3" xfId="8008" xr:uid="{00000000-0005-0000-0000-0000A3A20000}"/>
    <cellStyle name="Normal 54 2 9 3 3 2" xfId="31577" xr:uid="{00000000-0005-0000-0000-0000A4A20000}"/>
    <cellStyle name="Normal 54 2 9 3 4" xfId="19784" xr:uid="{00000000-0005-0000-0000-0000A5A20000}"/>
    <cellStyle name="Normal 54 2 9 3 5" xfId="25689" xr:uid="{00000000-0005-0000-0000-0000A6A20000}"/>
    <cellStyle name="Normal 54 2 9 4" xfId="2856" xr:uid="{00000000-0005-0000-0000-0000A7A20000}"/>
    <cellStyle name="Normal 54 2 9 4 2" xfId="14632" xr:uid="{00000000-0005-0000-0000-0000A8A20000}"/>
    <cellStyle name="Normal 54 2 9 4 2 2" xfId="38201" xr:uid="{00000000-0005-0000-0000-0000A9A20000}"/>
    <cellStyle name="Normal 54 2 9 4 3" xfId="8744" xr:uid="{00000000-0005-0000-0000-0000AAA20000}"/>
    <cellStyle name="Normal 54 2 9 4 3 2" xfId="32313" xr:uid="{00000000-0005-0000-0000-0000ABA20000}"/>
    <cellStyle name="Normal 54 2 9 4 4" xfId="20520" xr:uid="{00000000-0005-0000-0000-0000ACA20000}"/>
    <cellStyle name="Normal 54 2 9 4 5" xfId="26425" xr:uid="{00000000-0005-0000-0000-0000ADA20000}"/>
    <cellStyle name="Normal 54 2 9 5" xfId="3592" xr:uid="{00000000-0005-0000-0000-0000AEA20000}"/>
    <cellStyle name="Normal 54 2 9 5 2" xfId="15368" xr:uid="{00000000-0005-0000-0000-0000AFA20000}"/>
    <cellStyle name="Normal 54 2 9 5 2 2" xfId="38937" xr:uid="{00000000-0005-0000-0000-0000B0A20000}"/>
    <cellStyle name="Normal 54 2 9 5 3" xfId="9480" xr:uid="{00000000-0005-0000-0000-0000B1A20000}"/>
    <cellStyle name="Normal 54 2 9 5 3 2" xfId="33049" xr:uid="{00000000-0005-0000-0000-0000B2A20000}"/>
    <cellStyle name="Normal 54 2 9 5 4" xfId="21256" xr:uid="{00000000-0005-0000-0000-0000B3A20000}"/>
    <cellStyle name="Normal 54 2 9 5 5" xfId="27161" xr:uid="{00000000-0005-0000-0000-0000B4A20000}"/>
    <cellStyle name="Normal 54 2 9 6" xfId="4328" xr:uid="{00000000-0005-0000-0000-0000B5A20000}"/>
    <cellStyle name="Normal 54 2 9 6 2" xfId="16104" xr:uid="{00000000-0005-0000-0000-0000B6A20000}"/>
    <cellStyle name="Normal 54 2 9 6 2 2" xfId="39673" xr:uid="{00000000-0005-0000-0000-0000B7A20000}"/>
    <cellStyle name="Normal 54 2 9 6 3" xfId="10216" xr:uid="{00000000-0005-0000-0000-0000B8A20000}"/>
    <cellStyle name="Normal 54 2 9 6 3 2" xfId="33785" xr:uid="{00000000-0005-0000-0000-0000B9A20000}"/>
    <cellStyle name="Normal 54 2 9 6 4" xfId="21992" xr:uid="{00000000-0005-0000-0000-0000BAA20000}"/>
    <cellStyle name="Normal 54 2 9 6 5" xfId="27897" xr:uid="{00000000-0005-0000-0000-0000BBA20000}"/>
    <cellStyle name="Normal 54 2 9 7" xfId="5064" xr:uid="{00000000-0005-0000-0000-0000BCA20000}"/>
    <cellStyle name="Normal 54 2 9 7 2" xfId="16840" xr:uid="{00000000-0005-0000-0000-0000BDA20000}"/>
    <cellStyle name="Normal 54 2 9 7 2 2" xfId="40409" xr:uid="{00000000-0005-0000-0000-0000BEA20000}"/>
    <cellStyle name="Normal 54 2 9 7 3" xfId="10952" xr:uid="{00000000-0005-0000-0000-0000BFA20000}"/>
    <cellStyle name="Normal 54 2 9 7 3 2" xfId="34521" xr:uid="{00000000-0005-0000-0000-0000C0A20000}"/>
    <cellStyle name="Normal 54 2 9 7 4" xfId="22728" xr:uid="{00000000-0005-0000-0000-0000C1A20000}"/>
    <cellStyle name="Normal 54 2 9 7 5" xfId="28633" xr:uid="{00000000-0005-0000-0000-0000C2A20000}"/>
    <cellStyle name="Normal 54 2 9 8" xfId="5800" xr:uid="{00000000-0005-0000-0000-0000C3A20000}"/>
    <cellStyle name="Normal 54 2 9 8 2" xfId="17576" xr:uid="{00000000-0005-0000-0000-0000C4A20000}"/>
    <cellStyle name="Normal 54 2 9 8 2 2" xfId="41145" xr:uid="{00000000-0005-0000-0000-0000C5A20000}"/>
    <cellStyle name="Normal 54 2 9 8 3" xfId="11688" xr:uid="{00000000-0005-0000-0000-0000C6A20000}"/>
    <cellStyle name="Normal 54 2 9 8 3 2" xfId="35257" xr:uid="{00000000-0005-0000-0000-0000C7A20000}"/>
    <cellStyle name="Normal 54 2 9 8 4" xfId="23464" xr:uid="{00000000-0005-0000-0000-0000C8A20000}"/>
    <cellStyle name="Normal 54 2 9 8 5" xfId="29369" xr:uid="{00000000-0005-0000-0000-0000C9A20000}"/>
    <cellStyle name="Normal 54 2 9 9" xfId="12424" xr:uid="{00000000-0005-0000-0000-0000CAA20000}"/>
    <cellStyle name="Normal 54 2 9 9 2" xfId="35993" xr:uid="{00000000-0005-0000-0000-0000CBA20000}"/>
    <cellStyle name="Normal 56" xfId="104" xr:uid="{00000000-0005-0000-0000-0000CCA20000}"/>
    <cellStyle name="Normal 56 2" xfId="105" xr:uid="{00000000-0005-0000-0000-0000CDA20000}"/>
    <cellStyle name="Normal 56 2 2" xfId="202" xr:uid="{00000000-0005-0000-0000-0000CEA20000}"/>
    <cellStyle name="Normal 56 3" xfId="201" xr:uid="{00000000-0005-0000-0000-0000CFA20000}"/>
    <cellStyle name="Normal 57" xfId="106" xr:uid="{00000000-0005-0000-0000-0000D0A20000}"/>
    <cellStyle name="Normal 57 2" xfId="107" xr:uid="{00000000-0005-0000-0000-0000D1A20000}"/>
    <cellStyle name="Normal 57 2 2" xfId="204" xr:uid="{00000000-0005-0000-0000-0000D2A20000}"/>
    <cellStyle name="Normal 57 3" xfId="203" xr:uid="{00000000-0005-0000-0000-0000D3A20000}"/>
    <cellStyle name="Normal 59" xfId="108" xr:uid="{00000000-0005-0000-0000-0000D4A20000}"/>
    <cellStyle name="Normal 59 2" xfId="109" xr:uid="{00000000-0005-0000-0000-0000D5A20000}"/>
    <cellStyle name="Normal 59 2 2" xfId="206" xr:uid="{00000000-0005-0000-0000-0000D6A20000}"/>
    <cellStyle name="Normal 59 3" xfId="205" xr:uid="{00000000-0005-0000-0000-0000D7A20000}"/>
    <cellStyle name="Normal 6" xfId="345" xr:uid="{00000000-0005-0000-0000-0000D8A20000}"/>
    <cellStyle name="Normal 6 10" xfId="4793" xr:uid="{00000000-0005-0000-0000-0000D9A20000}"/>
    <cellStyle name="Normal 6 10 2" xfId="16569" xr:uid="{00000000-0005-0000-0000-0000DAA20000}"/>
    <cellStyle name="Normal 6 10 2 2" xfId="40138" xr:uid="{00000000-0005-0000-0000-0000DBA20000}"/>
    <cellStyle name="Normal 6 10 3" xfId="10681" xr:uid="{00000000-0005-0000-0000-0000DCA20000}"/>
    <cellStyle name="Normal 6 10 3 2" xfId="34250" xr:uid="{00000000-0005-0000-0000-0000DDA20000}"/>
    <cellStyle name="Normal 6 10 4" xfId="22457" xr:uid="{00000000-0005-0000-0000-0000DEA20000}"/>
    <cellStyle name="Normal 6 10 5" xfId="28362" xr:uid="{00000000-0005-0000-0000-0000DFA20000}"/>
    <cellStyle name="Normal 6 11" xfId="5529" xr:uid="{00000000-0005-0000-0000-0000E0A20000}"/>
    <cellStyle name="Normal 6 11 2" xfId="17305" xr:uid="{00000000-0005-0000-0000-0000E1A20000}"/>
    <cellStyle name="Normal 6 11 2 2" xfId="40874" xr:uid="{00000000-0005-0000-0000-0000E2A20000}"/>
    <cellStyle name="Normal 6 11 3" xfId="11417" xr:uid="{00000000-0005-0000-0000-0000E3A20000}"/>
    <cellStyle name="Normal 6 11 3 2" xfId="34986" xr:uid="{00000000-0005-0000-0000-0000E4A20000}"/>
    <cellStyle name="Normal 6 11 4" xfId="23193" xr:uid="{00000000-0005-0000-0000-0000E5A20000}"/>
    <cellStyle name="Normal 6 11 5" xfId="29098" xr:uid="{00000000-0005-0000-0000-0000E6A20000}"/>
    <cellStyle name="Normal 6 12" xfId="12153" xr:uid="{00000000-0005-0000-0000-0000E7A20000}"/>
    <cellStyle name="Normal 6 12 2" xfId="35722" xr:uid="{00000000-0005-0000-0000-0000E8A20000}"/>
    <cellStyle name="Normal 6 13" xfId="6265" xr:uid="{00000000-0005-0000-0000-0000E9A20000}"/>
    <cellStyle name="Normal 6 13 2" xfId="29834" xr:uid="{00000000-0005-0000-0000-0000EAA20000}"/>
    <cellStyle name="Normal 6 14" xfId="18041" xr:uid="{00000000-0005-0000-0000-0000EBA20000}"/>
    <cellStyle name="Normal 6 15" xfId="23783" xr:uid="{00000000-0005-0000-0000-0000ECA20000}"/>
    <cellStyle name="Normal 6 16" xfId="23792" xr:uid="{00000000-0005-0000-0000-0000EDA20000}"/>
    <cellStyle name="Normal 6 17" xfId="23946" xr:uid="{00000000-0005-0000-0000-0000EEA20000}"/>
    <cellStyle name="Normal 6 18" xfId="41610" xr:uid="{00000000-0005-0000-0000-0000EFA20000}"/>
    <cellStyle name="Normal 6 2" xfId="346" xr:uid="{00000000-0005-0000-0000-0000F0A20000}"/>
    <cellStyle name="Normal 6 2 10" xfId="5530" xr:uid="{00000000-0005-0000-0000-0000F1A20000}"/>
    <cellStyle name="Normal 6 2 10 2" xfId="17306" xr:uid="{00000000-0005-0000-0000-0000F2A20000}"/>
    <cellStyle name="Normal 6 2 10 2 2" xfId="40875" xr:uid="{00000000-0005-0000-0000-0000F3A20000}"/>
    <cellStyle name="Normal 6 2 10 3" xfId="11418" xr:uid="{00000000-0005-0000-0000-0000F4A20000}"/>
    <cellStyle name="Normal 6 2 10 3 2" xfId="34987" xr:uid="{00000000-0005-0000-0000-0000F5A20000}"/>
    <cellStyle name="Normal 6 2 10 4" xfId="23194" xr:uid="{00000000-0005-0000-0000-0000F6A20000}"/>
    <cellStyle name="Normal 6 2 10 5" xfId="29099" xr:uid="{00000000-0005-0000-0000-0000F7A20000}"/>
    <cellStyle name="Normal 6 2 11" xfId="12154" xr:uid="{00000000-0005-0000-0000-0000F8A20000}"/>
    <cellStyle name="Normal 6 2 11 2" xfId="35723" xr:uid="{00000000-0005-0000-0000-0000F9A20000}"/>
    <cellStyle name="Normal 6 2 12" xfId="6266" xr:uid="{00000000-0005-0000-0000-0000FAA20000}"/>
    <cellStyle name="Normal 6 2 12 2" xfId="29835" xr:uid="{00000000-0005-0000-0000-0000FBA20000}"/>
    <cellStyle name="Normal 6 2 13" xfId="18042" xr:uid="{00000000-0005-0000-0000-0000FCA20000}"/>
    <cellStyle name="Normal 6 2 14" xfId="23785" xr:uid="{00000000-0005-0000-0000-0000FDA20000}"/>
    <cellStyle name="Normal 6 2 15" xfId="23794" xr:uid="{00000000-0005-0000-0000-0000FEA20000}"/>
    <cellStyle name="Normal 6 2 16" xfId="23947" xr:uid="{00000000-0005-0000-0000-0000FFA20000}"/>
    <cellStyle name="Normal 6 2 17" xfId="41611" xr:uid="{00000000-0005-0000-0000-000000A30000}"/>
    <cellStyle name="Normal 6 2 2" xfId="795" xr:uid="{00000000-0005-0000-0000-000001A30000}"/>
    <cellStyle name="Normal 6 2 2 10" xfId="6708" xr:uid="{00000000-0005-0000-0000-000002A30000}"/>
    <cellStyle name="Normal 6 2 2 10 2" xfId="30277" xr:uid="{00000000-0005-0000-0000-000003A30000}"/>
    <cellStyle name="Normal 6 2 2 11" xfId="18484" xr:uid="{00000000-0005-0000-0000-000004A30000}"/>
    <cellStyle name="Normal 6 2 2 12" xfId="23789" xr:uid="{00000000-0005-0000-0000-000005A30000}"/>
    <cellStyle name="Normal 6 2 2 13" xfId="23798" xr:uid="{00000000-0005-0000-0000-000006A30000}"/>
    <cellStyle name="Normal 6 2 2 14" xfId="24389" xr:uid="{00000000-0005-0000-0000-000007A30000}"/>
    <cellStyle name="Normal 6 2 2 15" xfId="42053" xr:uid="{00000000-0005-0000-0000-000008A30000}"/>
    <cellStyle name="Normal 6 2 2 2" xfId="1555" xr:uid="{00000000-0005-0000-0000-000009A30000}"/>
    <cellStyle name="Normal 6 2 2 2 2" xfId="13332" xr:uid="{00000000-0005-0000-0000-00000AA30000}"/>
    <cellStyle name="Normal 6 2 2 2 2 2" xfId="36901" xr:uid="{00000000-0005-0000-0000-00000BA30000}"/>
    <cellStyle name="Normal 6 2 2 2 3" xfId="7444" xr:uid="{00000000-0005-0000-0000-00000CA30000}"/>
    <cellStyle name="Normal 6 2 2 2 3 2" xfId="31013" xr:uid="{00000000-0005-0000-0000-00000DA30000}"/>
    <cellStyle name="Normal 6 2 2 2 4" xfId="19220" xr:uid="{00000000-0005-0000-0000-00000EA30000}"/>
    <cellStyle name="Normal 6 2 2 2 5" xfId="25125" xr:uid="{00000000-0005-0000-0000-00000FA30000}"/>
    <cellStyle name="Normal 6 2 2 3" xfId="2292" xr:uid="{00000000-0005-0000-0000-000010A30000}"/>
    <cellStyle name="Normal 6 2 2 3 2" xfId="14068" xr:uid="{00000000-0005-0000-0000-000011A30000}"/>
    <cellStyle name="Normal 6 2 2 3 2 2" xfId="37637" xr:uid="{00000000-0005-0000-0000-000012A30000}"/>
    <cellStyle name="Normal 6 2 2 3 3" xfId="8180" xr:uid="{00000000-0005-0000-0000-000013A30000}"/>
    <cellStyle name="Normal 6 2 2 3 3 2" xfId="31749" xr:uid="{00000000-0005-0000-0000-000014A30000}"/>
    <cellStyle name="Normal 6 2 2 3 4" xfId="19956" xr:uid="{00000000-0005-0000-0000-000015A30000}"/>
    <cellStyle name="Normal 6 2 2 3 5" xfId="25861" xr:uid="{00000000-0005-0000-0000-000016A30000}"/>
    <cellStyle name="Normal 6 2 2 4" xfId="3028" xr:uid="{00000000-0005-0000-0000-000017A30000}"/>
    <cellStyle name="Normal 6 2 2 4 2" xfId="14804" xr:uid="{00000000-0005-0000-0000-000018A30000}"/>
    <cellStyle name="Normal 6 2 2 4 2 2" xfId="38373" xr:uid="{00000000-0005-0000-0000-000019A30000}"/>
    <cellStyle name="Normal 6 2 2 4 3" xfId="8916" xr:uid="{00000000-0005-0000-0000-00001AA30000}"/>
    <cellStyle name="Normal 6 2 2 4 3 2" xfId="32485" xr:uid="{00000000-0005-0000-0000-00001BA30000}"/>
    <cellStyle name="Normal 6 2 2 4 4" xfId="20692" xr:uid="{00000000-0005-0000-0000-00001CA30000}"/>
    <cellStyle name="Normal 6 2 2 4 5" xfId="26597" xr:uid="{00000000-0005-0000-0000-00001DA30000}"/>
    <cellStyle name="Normal 6 2 2 5" xfId="3764" xr:uid="{00000000-0005-0000-0000-00001EA30000}"/>
    <cellStyle name="Normal 6 2 2 5 2" xfId="15540" xr:uid="{00000000-0005-0000-0000-00001FA30000}"/>
    <cellStyle name="Normal 6 2 2 5 2 2" xfId="39109" xr:uid="{00000000-0005-0000-0000-000020A30000}"/>
    <cellStyle name="Normal 6 2 2 5 3" xfId="9652" xr:uid="{00000000-0005-0000-0000-000021A30000}"/>
    <cellStyle name="Normal 6 2 2 5 3 2" xfId="33221" xr:uid="{00000000-0005-0000-0000-000022A30000}"/>
    <cellStyle name="Normal 6 2 2 5 4" xfId="21428" xr:uid="{00000000-0005-0000-0000-000023A30000}"/>
    <cellStyle name="Normal 6 2 2 5 5" xfId="27333" xr:uid="{00000000-0005-0000-0000-000024A30000}"/>
    <cellStyle name="Normal 6 2 2 6" xfId="4500" xr:uid="{00000000-0005-0000-0000-000025A30000}"/>
    <cellStyle name="Normal 6 2 2 6 2" xfId="16276" xr:uid="{00000000-0005-0000-0000-000026A30000}"/>
    <cellStyle name="Normal 6 2 2 6 2 2" xfId="39845" xr:uid="{00000000-0005-0000-0000-000027A30000}"/>
    <cellStyle name="Normal 6 2 2 6 3" xfId="10388" xr:uid="{00000000-0005-0000-0000-000028A30000}"/>
    <cellStyle name="Normal 6 2 2 6 3 2" xfId="33957" xr:uid="{00000000-0005-0000-0000-000029A30000}"/>
    <cellStyle name="Normal 6 2 2 6 4" xfId="22164" xr:uid="{00000000-0005-0000-0000-00002AA30000}"/>
    <cellStyle name="Normal 6 2 2 6 5" xfId="28069" xr:uid="{00000000-0005-0000-0000-00002BA30000}"/>
    <cellStyle name="Normal 6 2 2 7" xfId="5236" xr:uid="{00000000-0005-0000-0000-00002CA30000}"/>
    <cellStyle name="Normal 6 2 2 7 2" xfId="17012" xr:uid="{00000000-0005-0000-0000-00002DA30000}"/>
    <cellStyle name="Normal 6 2 2 7 2 2" xfId="40581" xr:uid="{00000000-0005-0000-0000-00002EA30000}"/>
    <cellStyle name="Normal 6 2 2 7 3" xfId="11124" xr:uid="{00000000-0005-0000-0000-00002FA30000}"/>
    <cellStyle name="Normal 6 2 2 7 3 2" xfId="34693" xr:uid="{00000000-0005-0000-0000-000030A30000}"/>
    <cellStyle name="Normal 6 2 2 7 4" xfId="22900" xr:uid="{00000000-0005-0000-0000-000031A30000}"/>
    <cellStyle name="Normal 6 2 2 7 5" xfId="28805" xr:uid="{00000000-0005-0000-0000-000032A30000}"/>
    <cellStyle name="Normal 6 2 2 8" xfId="5972" xr:uid="{00000000-0005-0000-0000-000033A30000}"/>
    <cellStyle name="Normal 6 2 2 8 2" xfId="17748" xr:uid="{00000000-0005-0000-0000-000034A30000}"/>
    <cellStyle name="Normal 6 2 2 8 2 2" xfId="41317" xr:uid="{00000000-0005-0000-0000-000035A30000}"/>
    <cellStyle name="Normal 6 2 2 8 3" xfId="11860" xr:uid="{00000000-0005-0000-0000-000036A30000}"/>
    <cellStyle name="Normal 6 2 2 8 3 2" xfId="35429" xr:uid="{00000000-0005-0000-0000-000037A30000}"/>
    <cellStyle name="Normal 6 2 2 8 4" xfId="23636" xr:uid="{00000000-0005-0000-0000-000038A30000}"/>
    <cellStyle name="Normal 6 2 2 8 5" xfId="29541" xr:uid="{00000000-0005-0000-0000-000039A30000}"/>
    <cellStyle name="Normal 6 2 2 9" xfId="12596" xr:uid="{00000000-0005-0000-0000-00003AA30000}"/>
    <cellStyle name="Normal 6 2 2 9 2" xfId="36165" xr:uid="{00000000-0005-0000-0000-00003BA30000}"/>
    <cellStyle name="Normal 6 2 3" xfId="500" xr:uid="{00000000-0005-0000-0000-00003CA30000}"/>
    <cellStyle name="Normal 6 2 3 10" xfId="6415" xr:uid="{00000000-0005-0000-0000-00003DA30000}"/>
    <cellStyle name="Normal 6 2 3 10 2" xfId="29984" xr:uid="{00000000-0005-0000-0000-00003EA30000}"/>
    <cellStyle name="Normal 6 2 3 11" xfId="18191" xr:uid="{00000000-0005-0000-0000-00003FA30000}"/>
    <cellStyle name="Normal 6 2 3 12" xfId="24096" xr:uid="{00000000-0005-0000-0000-000040A30000}"/>
    <cellStyle name="Normal 6 2 3 13" xfId="41760" xr:uid="{00000000-0005-0000-0000-000041A30000}"/>
    <cellStyle name="Normal 6 2 3 2" xfId="1262" xr:uid="{00000000-0005-0000-0000-000042A30000}"/>
    <cellStyle name="Normal 6 2 3 2 2" xfId="13039" xr:uid="{00000000-0005-0000-0000-000043A30000}"/>
    <cellStyle name="Normal 6 2 3 2 2 2" xfId="36608" xr:uid="{00000000-0005-0000-0000-000044A30000}"/>
    <cellStyle name="Normal 6 2 3 2 3" xfId="7151" xr:uid="{00000000-0005-0000-0000-000045A30000}"/>
    <cellStyle name="Normal 6 2 3 2 3 2" xfId="30720" xr:uid="{00000000-0005-0000-0000-000046A30000}"/>
    <cellStyle name="Normal 6 2 3 2 4" xfId="18927" xr:uid="{00000000-0005-0000-0000-000047A30000}"/>
    <cellStyle name="Normal 6 2 3 2 5" xfId="24832" xr:uid="{00000000-0005-0000-0000-000048A30000}"/>
    <cellStyle name="Normal 6 2 3 3" xfId="1999" xr:uid="{00000000-0005-0000-0000-000049A30000}"/>
    <cellStyle name="Normal 6 2 3 3 2" xfId="13775" xr:uid="{00000000-0005-0000-0000-00004AA30000}"/>
    <cellStyle name="Normal 6 2 3 3 2 2" xfId="37344" xr:uid="{00000000-0005-0000-0000-00004BA30000}"/>
    <cellStyle name="Normal 6 2 3 3 3" xfId="7887" xr:uid="{00000000-0005-0000-0000-00004CA30000}"/>
    <cellStyle name="Normal 6 2 3 3 3 2" xfId="31456" xr:uid="{00000000-0005-0000-0000-00004DA30000}"/>
    <cellStyle name="Normal 6 2 3 3 4" xfId="19663" xr:uid="{00000000-0005-0000-0000-00004EA30000}"/>
    <cellStyle name="Normal 6 2 3 3 5" xfId="25568" xr:uid="{00000000-0005-0000-0000-00004FA30000}"/>
    <cellStyle name="Normal 6 2 3 4" xfId="2735" xr:uid="{00000000-0005-0000-0000-000050A30000}"/>
    <cellStyle name="Normal 6 2 3 4 2" xfId="14511" xr:uid="{00000000-0005-0000-0000-000051A30000}"/>
    <cellStyle name="Normal 6 2 3 4 2 2" xfId="38080" xr:uid="{00000000-0005-0000-0000-000052A30000}"/>
    <cellStyle name="Normal 6 2 3 4 3" xfId="8623" xr:uid="{00000000-0005-0000-0000-000053A30000}"/>
    <cellStyle name="Normal 6 2 3 4 3 2" xfId="32192" xr:uid="{00000000-0005-0000-0000-000054A30000}"/>
    <cellStyle name="Normal 6 2 3 4 4" xfId="20399" xr:uid="{00000000-0005-0000-0000-000055A30000}"/>
    <cellStyle name="Normal 6 2 3 4 5" xfId="26304" xr:uid="{00000000-0005-0000-0000-000056A30000}"/>
    <cellStyle name="Normal 6 2 3 5" xfId="3471" xr:uid="{00000000-0005-0000-0000-000057A30000}"/>
    <cellStyle name="Normal 6 2 3 5 2" xfId="15247" xr:uid="{00000000-0005-0000-0000-000058A30000}"/>
    <cellStyle name="Normal 6 2 3 5 2 2" xfId="38816" xr:uid="{00000000-0005-0000-0000-000059A30000}"/>
    <cellStyle name="Normal 6 2 3 5 3" xfId="9359" xr:uid="{00000000-0005-0000-0000-00005AA30000}"/>
    <cellStyle name="Normal 6 2 3 5 3 2" xfId="32928" xr:uid="{00000000-0005-0000-0000-00005BA30000}"/>
    <cellStyle name="Normal 6 2 3 5 4" xfId="21135" xr:uid="{00000000-0005-0000-0000-00005CA30000}"/>
    <cellStyle name="Normal 6 2 3 5 5" xfId="27040" xr:uid="{00000000-0005-0000-0000-00005DA30000}"/>
    <cellStyle name="Normal 6 2 3 6" xfId="4207" xr:uid="{00000000-0005-0000-0000-00005EA30000}"/>
    <cellStyle name="Normal 6 2 3 6 2" xfId="15983" xr:uid="{00000000-0005-0000-0000-00005FA30000}"/>
    <cellStyle name="Normal 6 2 3 6 2 2" xfId="39552" xr:uid="{00000000-0005-0000-0000-000060A30000}"/>
    <cellStyle name="Normal 6 2 3 6 3" xfId="10095" xr:uid="{00000000-0005-0000-0000-000061A30000}"/>
    <cellStyle name="Normal 6 2 3 6 3 2" xfId="33664" xr:uid="{00000000-0005-0000-0000-000062A30000}"/>
    <cellStyle name="Normal 6 2 3 6 4" xfId="21871" xr:uid="{00000000-0005-0000-0000-000063A30000}"/>
    <cellStyle name="Normal 6 2 3 6 5" xfId="27776" xr:uid="{00000000-0005-0000-0000-000064A30000}"/>
    <cellStyle name="Normal 6 2 3 7" xfId="4943" xr:uid="{00000000-0005-0000-0000-000065A30000}"/>
    <cellStyle name="Normal 6 2 3 7 2" xfId="16719" xr:uid="{00000000-0005-0000-0000-000066A30000}"/>
    <cellStyle name="Normal 6 2 3 7 2 2" xfId="40288" xr:uid="{00000000-0005-0000-0000-000067A30000}"/>
    <cellStyle name="Normal 6 2 3 7 3" xfId="10831" xr:uid="{00000000-0005-0000-0000-000068A30000}"/>
    <cellStyle name="Normal 6 2 3 7 3 2" xfId="34400" xr:uid="{00000000-0005-0000-0000-000069A30000}"/>
    <cellStyle name="Normal 6 2 3 7 4" xfId="22607" xr:uid="{00000000-0005-0000-0000-00006AA30000}"/>
    <cellStyle name="Normal 6 2 3 7 5" xfId="28512" xr:uid="{00000000-0005-0000-0000-00006BA30000}"/>
    <cellStyle name="Normal 6 2 3 8" xfId="5679" xr:uid="{00000000-0005-0000-0000-00006CA30000}"/>
    <cellStyle name="Normal 6 2 3 8 2" xfId="17455" xr:uid="{00000000-0005-0000-0000-00006DA30000}"/>
    <cellStyle name="Normal 6 2 3 8 2 2" xfId="41024" xr:uid="{00000000-0005-0000-0000-00006EA30000}"/>
    <cellStyle name="Normal 6 2 3 8 3" xfId="11567" xr:uid="{00000000-0005-0000-0000-00006FA30000}"/>
    <cellStyle name="Normal 6 2 3 8 3 2" xfId="35136" xr:uid="{00000000-0005-0000-0000-000070A30000}"/>
    <cellStyle name="Normal 6 2 3 8 4" xfId="23343" xr:uid="{00000000-0005-0000-0000-000071A30000}"/>
    <cellStyle name="Normal 6 2 3 8 5" xfId="29248" xr:uid="{00000000-0005-0000-0000-000072A30000}"/>
    <cellStyle name="Normal 6 2 3 9" xfId="12303" xr:uid="{00000000-0005-0000-0000-000073A30000}"/>
    <cellStyle name="Normal 6 2 3 9 2" xfId="35872" xr:uid="{00000000-0005-0000-0000-000074A30000}"/>
    <cellStyle name="Normal 6 2 4" xfId="1112" xr:uid="{00000000-0005-0000-0000-000075A30000}"/>
    <cellStyle name="Normal 6 2 4 2" xfId="12890" xr:uid="{00000000-0005-0000-0000-000076A30000}"/>
    <cellStyle name="Normal 6 2 4 2 2" xfId="36459" xr:uid="{00000000-0005-0000-0000-000077A30000}"/>
    <cellStyle name="Normal 6 2 4 3" xfId="7002" xr:uid="{00000000-0005-0000-0000-000078A30000}"/>
    <cellStyle name="Normal 6 2 4 3 2" xfId="30571" xr:uid="{00000000-0005-0000-0000-000079A30000}"/>
    <cellStyle name="Normal 6 2 4 4" xfId="18778" xr:uid="{00000000-0005-0000-0000-00007AA30000}"/>
    <cellStyle name="Normal 6 2 4 5" xfId="24683" xr:uid="{00000000-0005-0000-0000-00007BA30000}"/>
    <cellStyle name="Normal 6 2 5" xfId="1850" xr:uid="{00000000-0005-0000-0000-00007CA30000}"/>
    <cellStyle name="Normal 6 2 5 2" xfId="13626" xr:uid="{00000000-0005-0000-0000-00007DA30000}"/>
    <cellStyle name="Normal 6 2 5 2 2" xfId="37195" xr:uid="{00000000-0005-0000-0000-00007EA30000}"/>
    <cellStyle name="Normal 6 2 5 3" xfId="7738" xr:uid="{00000000-0005-0000-0000-00007FA30000}"/>
    <cellStyle name="Normal 6 2 5 3 2" xfId="31307" xr:uid="{00000000-0005-0000-0000-000080A30000}"/>
    <cellStyle name="Normal 6 2 5 4" xfId="19514" xr:uid="{00000000-0005-0000-0000-000081A30000}"/>
    <cellStyle name="Normal 6 2 5 5" xfId="25419" xr:uid="{00000000-0005-0000-0000-000082A30000}"/>
    <cellStyle name="Normal 6 2 6" xfId="2586" xr:uid="{00000000-0005-0000-0000-000083A30000}"/>
    <cellStyle name="Normal 6 2 6 2" xfId="14362" xr:uid="{00000000-0005-0000-0000-000084A30000}"/>
    <cellStyle name="Normal 6 2 6 2 2" xfId="37931" xr:uid="{00000000-0005-0000-0000-000085A30000}"/>
    <cellStyle name="Normal 6 2 6 3" xfId="8474" xr:uid="{00000000-0005-0000-0000-000086A30000}"/>
    <cellStyle name="Normal 6 2 6 3 2" xfId="32043" xr:uid="{00000000-0005-0000-0000-000087A30000}"/>
    <cellStyle name="Normal 6 2 6 4" xfId="20250" xr:uid="{00000000-0005-0000-0000-000088A30000}"/>
    <cellStyle name="Normal 6 2 6 5" xfId="26155" xr:uid="{00000000-0005-0000-0000-000089A30000}"/>
    <cellStyle name="Normal 6 2 7" xfId="3322" xr:uid="{00000000-0005-0000-0000-00008AA30000}"/>
    <cellStyle name="Normal 6 2 7 2" xfId="15098" xr:uid="{00000000-0005-0000-0000-00008BA30000}"/>
    <cellStyle name="Normal 6 2 7 2 2" xfId="38667" xr:uid="{00000000-0005-0000-0000-00008CA30000}"/>
    <cellStyle name="Normal 6 2 7 3" xfId="9210" xr:uid="{00000000-0005-0000-0000-00008DA30000}"/>
    <cellStyle name="Normal 6 2 7 3 2" xfId="32779" xr:uid="{00000000-0005-0000-0000-00008EA30000}"/>
    <cellStyle name="Normal 6 2 7 4" xfId="20986" xr:uid="{00000000-0005-0000-0000-00008FA30000}"/>
    <cellStyle name="Normal 6 2 7 5" xfId="26891" xr:uid="{00000000-0005-0000-0000-000090A30000}"/>
    <cellStyle name="Normal 6 2 8" xfId="4058" xr:uid="{00000000-0005-0000-0000-000091A30000}"/>
    <cellStyle name="Normal 6 2 8 2" xfId="15834" xr:uid="{00000000-0005-0000-0000-000092A30000}"/>
    <cellStyle name="Normal 6 2 8 2 2" xfId="39403" xr:uid="{00000000-0005-0000-0000-000093A30000}"/>
    <cellStyle name="Normal 6 2 8 3" xfId="9946" xr:uid="{00000000-0005-0000-0000-000094A30000}"/>
    <cellStyle name="Normal 6 2 8 3 2" xfId="33515" xr:uid="{00000000-0005-0000-0000-000095A30000}"/>
    <cellStyle name="Normal 6 2 8 4" xfId="21722" xr:uid="{00000000-0005-0000-0000-000096A30000}"/>
    <cellStyle name="Normal 6 2 8 5" xfId="27627" xr:uid="{00000000-0005-0000-0000-000097A30000}"/>
    <cellStyle name="Normal 6 2 9" xfId="4794" xr:uid="{00000000-0005-0000-0000-000098A30000}"/>
    <cellStyle name="Normal 6 2 9 2" xfId="16570" xr:uid="{00000000-0005-0000-0000-000099A30000}"/>
    <cellStyle name="Normal 6 2 9 2 2" xfId="40139" xr:uid="{00000000-0005-0000-0000-00009AA30000}"/>
    <cellStyle name="Normal 6 2 9 3" xfId="10682" xr:uid="{00000000-0005-0000-0000-00009BA30000}"/>
    <cellStyle name="Normal 6 2 9 3 2" xfId="34251" xr:uid="{00000000-0005-0000-0000-00009CA30000}"/>
    <cellStyle name="Normal 6 2 9 4" xfId="22458" xr:uid="{00000000-0005-0000-0000-00009DA30000}"/>
    <cellStyle name="Normal 6 2 9 5" xfId="28363" xr:uid="{00000000-0005-0000-0000-00009EA30000}"/>
    <cellStyle name="Normal 6 3" xfId="794" xr:uid="{00000000-0005-0000-0000-00009FA30000}"/>
    <cellStyle name="Normal 6 3 10" xfId="6707" xr:uid="{00000000-0005-0000-0000-0000A0A30000}"/>
    <cellStyle name="Normal 6 3 10 2" xfId="30276" xr:uid="{00000000-0005-0000-0000-0000A1A30000}"/>
    <cellStyle name="Normal 6 3 11" xfId="18483" xr:uid="{00000000-0005-0000-0000-0000A2A30000}"/>
    <cellStyle name="Normal 6 3 12" xfId="23787" xr:uid="{00000000-0005-0000-0000-0000A3A30000}"/>
    <cellStyle name="Normal 6 3 13" xfId="23796" xr:uid="{00000000-0005-0000-0000-0000A4A30000}"/>
    <cellStyle name="Normal 6 3 14" xfId="24388" xr:uid="{00000000-0005-0000-0000-0000A5A30000}"/>
    <cellStyle name="Normal 6 3 15" xfId="42052" xr:uid="{00000000-0005-0000-0000-0000A6A30000}"/>
    <cellStyle name="Normal 6 3 2" xfId="1554" xr:uid="{00000000-0005-0000-0000-0000A7A30000}"/>
    <cellStyle name="Normal 6 3 2 2" xfId="13331" xr:uid="{00000000-0005-0000-0000-0000A8A30000}"/>
    <cellStyle name="Normal 6 3 2 2 2" xfId="36900" xr:uid="{00000000-0005-0000-0000-0000A9A30000}"/>
    <cellStyle name="Normal 6 3 2 3" xfId="7443" xr:uid="{00000000-0005-0000-0000-0000AAA30000}"/>
    <cellStyle name="Normal 6 3 2 3 2" xfId="31012" xr:uid="{00000000-0005-0000-0000-0000ABA30000}"/>
    <cellStyle name="Normal 6 3 2 4" xfId="19219" xr:uid="{00000000-0005-0000-0000-0000ACA30000}"/>
    <cellStyle name="Normal 6 3 2 5" xfId="25124" xr:uid="{00000000-0005-0000-0000-0000ADA30000}"/>
    <cellStyle name="Normal 6 3 3" xfId="2291" xr:uid="{00000000-0005-0000-0000-0000AEA30000}"/>
    <cellStyle name="Normal 6 3 3 2" xfId="14067" xr:uid="{00000000-0005-0000-0000-0000AFA30000}"/>
    <cellStyle name="Normal 6 3 3 2 2" xfId="37636" xr:uid="{00000000-0005-0000-0000-0000B0A30000}"/>
    <cellStyle name="Normal 6 3 3 3" xfId="8179" xr:uid="{00000000-0005-0000-0000-0000B1A30000}"/>
    <cellStyle name="Normal 6 3 3 3 2" xfId="31748" xr:uid="{00000000-0005-0000-0000-0000B2A30000}"/>
    <cellStyle name="Normal 6 3 3 4" xfId="19955" xr:uid="{00000000-0005-0000-0000-0000B3A30000}"/>
    <cellStyle name="Normal 6 3 3 5" xfId="25860" xr:uid="{00000000-0005-0000-0000-0000B4A30000}"/>
    <cellStyle name="Normal 6 3 4" xfId="3027" xr:uid="{00000000-0005-0000-0000-0000B5A30000}"/>
    <cellStyle name="Normal 6 3 4 2" xfId="14803" xr:uid="{00000000-0005-0000-0000-0000B6A30000}"/>
    <cellStyle name="Normal 6 3 4 2 2" xfId="38372" xr:uid="{00000000-0005-0000-0000-0000B7A30000}"/>
    <cellStyle name="Normal 6 3 4 3" xfId="8915" xr:uid="{00000000-0005-0000-0000-0000B8A30000}"/>
    <cellStyle name="Normal 6 3 4 3 2" xfId="32484" xr:uid="{00000000-0005-0000-0000-0000B9A30000}"/>
    <cellStyle name="Normal 6 3 4 4" xfId="20691" xr:uid="{00000000-0005-0000-0000-0000BAA30000}"/>
    <cellStyle name="Normal 6 3 4 5" xfId="26596" xr:uid="{00000000-0005-0000-0000-0000BBA30000}"/>
    <cellStyle name="Normal 6 3 5" xfId="3763" xr:uid="{00000000-0005-0000-0000-0000BCA30000}"/>
    <cellStyle name="Normal 6 3 5 2" xfId="15539" xr:uid="{00000000-0005-0000-0000-0000BDA30000}"/>
    <cellStyle name="Normal 6 3 5 2 2" xfId="39108" xr:uid="{00000000-0005-0000-0000-0000BEA30000}"/>
    <cellStyle name="Normal 6 3 5 3" xfId="9651" xr:uid="{00000000-0005-0000-0000-0000BFA30000}"/>
    <cellStyle name="Normal 6 3 5 3 2" xfId="33220" xr:uid="{00000000-0005-0000-0000-0000C0A30000}"/>
    <cellStyle name="Normal 6 3 5 4" xfId="21427" xr:uid="{00000000-0005-0000-0000-0000C1A30000}"/>
    <cellStyle name="Normal 6 3 5 5" xfId="27332" xr:uid="{00000000-0005-0000-0000-0000C2A30000}"/>
    <cellStyle name="Normal 6 3 6" xfId="4499" xr:uid="{00000000-0005-0000-0000-0000C3A30000}"/>
    <cellStyle name="Normal 6 3 6 2" xfId="16275" xr:uid="{00000000-0005-0000-0000-0000C4A30000}"/>
    <cellStyle name="Normal 6 3 6 2 2" xfId="39844" xr:uid="{00000000-0005-0000-0000-0000C5A30000}"/>
    <cellStyle name="Normal 6 3 6 3" xfId="10387" xr:uid="{00000000-0005-0000-0000-0000C6A30000}"/>
    <cellStyle name="Normal 6 3 6 3 2" xfId="33956" xr:uid="{00000000-0005-0000-0000-0000C7A30000}"/>
    <cellStyle name="Normal 6 3 6 4" xfId="22163" xr:uid="{00000000-0005-0000-0000-0000C8A30000}"/>
    <cellStyle name="Normal 6 3 6 5" xfId="28068" xr:uid="{00000000-0005-0000-0000-0000C9A30000}"/>
    <cellStyle name="Normal 6 3 7" xfId="5235" xr:uid="{00000000-0005-0000-0000-0000CAA30000}"/>
    <cellStyle name="Normal 6 3 7 2" xfId="17011" xr:uid="{00000000-0005-0000-0000-0000CBA30000}"/>
    <cellStyle name="Normal 6 3 7 2 2" xfId="40580" xr:uid="{00000000-0005-0000-0000-0000CCA30000}"/>
    <cellStyle name="Normal 6 3 7 3" xfId="11123" xr:uid="{00000000-0005-0000-0000-0000CDA30000}"/>
    <cellStyle name="Normal 6 3 7 3 2" xfId="34692" xr:uid="{00000000-0005-0000-0000-0000CEA30000}"/>
    <cellStyle name="Normal 6 3 7 4" xfId="22899" xr:uid="{00000000-0005-0000-0000-0000CFA30000}"/>
    <cellStyle name="Normal 6 3 7 5" xfId="28804" xr:uid="{00000000-0005-0000-0000-0000D0A30000}"/>
    <cellStyle name="Normal 6 3 8" xfId="5971" xr:uid="{00000000-0005-0000-0000-0000D1A30000}"/>
    <cellStyle name="Normal 6 3 8 2" xfId="17747" xr:uid="{00000000-0005-0000-0000-0000D2A30000}"/>
    <cellStyle name="Normal 6 3 8 2 2" xfId="41316" xr:uid="{00000000-0005-0000-0000-0000D3A30000}"/>
    <cellStyle name="Normal 6 3 8 3" xfId="11859" xr:uid="{00000000-0005-0000-0000-0000D4A30000}"/>
    <cellStyle name="Normal 6 3 8 3 2" xfId="35428" xr:uid="{00000000-0005-0000-0000-0000D5A30000}"/>
    <cellStyle name="Normal 6 3 8 4" xfId="23635" xr:uid="{00000000-0005-0000-0000-0000D6A30000}"/>
    <cellStyle name="Normal 6 3 8 5" xfId="29540" xr:uid="{00000000-0005-0000-0000-0000D7A30000}"/>
    <cellStyle name="Normal 6 3 9" xfId="12595" xr:uid="{00000000-0005-0000-0000-0000D8A30000}"/>
    <cellStyle name="Normal 6 3 9 2" xfId="36164" xr:uid="{00000000-0005-0000-0000-0000D9A30000}"/>
    <cellStyle name="Normal 6 4" xfId="499" xr:uid="{00000000-0005-0000-0000-0000DAA30000}"/>
    <cellStyle name="Normal 6 4 10" xfId="6414" xr:uid="{00000000-0005-0000-0000-0000DBA30000}"/>
    <cellStyle name="Normal 6 4 10 2" xfId="29983" xr:uid="{00000000-0005-0000-0000-0000DCA30000}"/>
    <cellStyle name="Normal 6 4 11" xfId="18190" xr:uid="{00000000-0005-0000-0000-0000DDA30000}"/>
    <cellStyle name="Normal 6 4 12" xfId="24095" xr:uid="{00000000-0005-0000-0000-0000DEA30000}"/>
    <cellStyle name="Normal 6 4 13" xfId="41759" xr:uid="{00000000-0005-0000-0000-0000DFA30000}"/>
    <cellStyle name="Normal 6 4 2" xfId="1261" xr:uid="{00000000-0005-0000-0000-0000E0A30000}"/>
    <cellStyle name="Normal 6 4 2 2" xfId="13038" xr:uid="{00000000-0005-0000-0000-0000E1A30000}"/>
    <cellStyle name="Normal 6 4 2 2 2" xfId="36607" xr:uid="{00000000-0005-0000-0000-0000E2A30000}"/>
    <cellStyle name="Normal 6 4 2 3" xfId="7150" xr:uid="{00000000-0005-0000-0000-0000E3A30000}"/>
    <cellStyle name="Normal 6 4 2 3 2" xfId="30719" xr:uid="{00000000-0005-0000-0000-0000E4A30000}"/>
    <cellStyle name="Normal 6 4 2 4" xfId="18926" xr:uid="{00000000-0005-0000-0000-0000E5A30000}"/>
    <cellStyle name="Normal 6 4 2 5" xfId="24831" xr:uid="{00000000-0005-0000-0000-0000E6A30000}"/>
    <cellStyle name="Normal 6 4 3" xfId="1998" xr:uid="{00000000-0005-0000-0000-0000E7A30000}"/>
    <cellStyle name="Normal 6 4 3 2" xfId="13774" xr:uid="{00000000-0005-0000-0000-0000E8A30000}"/>
    <cellStyle name="Normal 6 4 3 2 2" xfId="37343" xr:uid="{00000000-0005-0000-0000-0000E9A30000}"/>
    <cellStyle name="Normal 6 4 3 3" xfId="7886" xr:uid="{00000000-0005-0000-0000-0000EAA30000}"/>
    <cellStyle name="Normal 6 4 3 3 2" xfId="31455" xr:uid="{00000000-0005-0000-0000-0000EBA30000}"/>
    <cellStyle name="Normal 6 4 3 4" xfId="19662" xr:uid="{00000000-0005-0000-0000-0000ECA30000}"/>
    <cellStyle name="Normal 6 4 3 5" xfId="25567" xr:uid="{00000000-0005-0000-0000-0000EDA30000}"/>
    <cellStyle name="Normal 6 4 4" xfId="2734" xr:uid="{00000000-0005-0000-0000-0000EEA30000}"/>
    <cellStyle name="Normal 6 4 4 2" xfId="14510" xr:uid="{00000000-0005-0000-0000-0000EFA30000}"/>
    <cellStyle name="Normal 6 4 4 2 2" xfId="38079" xr:uid="{00000000-0005-0000-0000-0000F0A30000}"/>
    <cellStyle name="Normal 6 4 4 3" xfId="8622" xr:uid="{00000000-0005-0000-0000-0000F1A30000}"/>
    <cellStyle name="Normal 6 4 4 3 2" xfId="32191" xr:uid="{00000000-0005-0000-0000-0000F2A30000}"/>
    <cellStyle name="Normal 6 4 4 4" xfId="20398" xr:uid="{00000000-0005-0000-0000-0000F3A30000}"/>
    <cellStyle name="Normal 6 4 4 5" xfId="26303" xr:uid="{00000000-0005-0000-0000-0000F4A30000}"/>
    <cellStyle name="Normal 6 4 5" xfId="3470" xr:uid="{00000000-0005-0000-0000-0000F5A30000}"/>
    <cellStyle name="Normal 6 4 5 2" xfId="15246" xr:uid="{00000000-0005-0000-0000-0000F6A30000}"/>
    <cellStyle name="Normal 6 4 5 2 2" xfId="38815" xr:uid="{00000000-0005-0000-0000-0000F7A30000}"/>
    <cellStyle name="Normal 6 4 5 3" xfId="9358" xr:uid="{00000000-0005-0000-0000-0000F8A30000}"/>
    <cellStyle name="Normal 6 4 5 3 2" xfId="32927" xr:uid="{00000000-0005-0000-0000-0000F9A30000}"/>
    <cellStyle name="Normal 6 4 5 4" xfId="21134" xr:uid="{00000000-0005-0000-0000-0000FAA30000}"/>
    <cellStyle name="Normal 6 4 5 5" xfId="27039" xr:uid="{00000000-0005-0000-0000-0000FBA30000}"/>
    <cellStyle name="Normal 6 4 6" xfId="4206" xr:uid="{00000000-0005-0000-0000-0000FCA30000}"/>
    <cellStyle name="Normal 6 4 6 2" xfId="15982" xr:uid="{00000000-0005-0000-0000-0000FDA30000}"/>
    <cellStyle name="Normal 6 4 6 2 2" xfId="39551" xr:uid="{00000000-0005-0000-0000-0000FEA30000}"/>
    <cellStyle name="Normal 6 4 6 3" xfId="10094" xr:uid="{00000000-0005-0000-0000-0000FFA30000}"/>
    <cellStyle name="Normal 6 4 6 3 2" xfId="33663" xr:uid="{00000000-0005-0000-0000-000000A40000}"/>
    <cellStyle name="Normal 6 4 6 4" xfId="21870" xr:uid="{00000000-0005-0000-0000-000001A40000}"/>
    <cellStyle name="Normal 6 4 6 5" xfId="27775" xr:uid="{00000000-0005-0000-0000-000002A40000}"/>
    <cellStyle name="Normal 6 4 7" xfId="4942" xr:uid="{00000000-0005-0000-0000-000003A40000}"/>
    <cellStyle name="Normal 6 4 7 2" xfId="16718" xr:uid="{00000000-0005-0000-0000-000004A40000}"/>
    <cellStyle name="Normal 6 4 7 2 2" xfId="40287" xr:uid="{00000000-0005-0000-0000-000005A40000}"/>
    <cellStyle name="Normal 6 4 7 3" xfId="10830" xr:uid="{00000000-0005-0000-0000-000006A40000}"/>
    <cellStyle name="Normal 6 4 7 3 2" xfId="34399" xr:uid="{00000000-0005-0000-0000-000007A40000}"/>
    <cellStyle name="Normal 6 4 7 4" xfId="22606" xr:uid="{00000000-0005-0000-0000-000008A40000}"/>
    <cellStyle name="Normal 6 4 7 5" xfId="28511" xr:uid="{00000000-0005-0000-0000-000009A40000}"/>
    <cellStyle name="Normal 6 4 8" xfId="5678" xr:uid="{00000000-0005-0000-0000-00000AA40000}"/>
    <cellStyle name="Normal 6 4 8 2" xfId="17454" xr:uid="{00000000-0005-0000-0000-00000BA40000}"/>
    <cellStyle name="Normal 6 4 8 2 2" xfId="41023" xr:uid="{00000000-0005-0000-0000-00000CA40000}"/>
    <cellStyle name="Normal 6 4 8 3" xfId="11566" xr:uid="{00000000-0005-0000-0000-00000DA40000}"/>
    <cellStyle name="Normal 6 4 8 3 2" xfId="35135" xr:uid="{00000000-0005-0000-0000-00000EA40000}"/>
    <cellStyle name="Normal 6 4 8 4" xfId="23342" xr:uid="{00000000-0005-0000-0000-00000FA40000}"/>
    <cellStyle name="Normal 6 4 8 5" xfId="29247" xr:uid="{00000000-0005-0000-0000-000010A40000}"/>
    <cellStyle name="Normal 6 4 9" xfId="12302" xr:uid="{00000000-0005-0000-0000-000011A40000}"/>
    <cellStyle name="Normal 6 4 9 2" xfId="35871" xr:uid="{00000000-0005-0000-0000-000012A40000}"/>
    <cellStyle name="Normal 6 5" xfId="1111" xr:uid="{00000000-0005-0000-0000-000013A40000}"/>
    <cellStyle name="Normal 6 5 2" xfId="12889" xr:uid="{00000000-0005-0000-0000-000014A40000}"/>
    <cellStyle name="Normal 6 5 2 2" xfId="36458" xr:uid="{00000000-0005-0000-0000-000015A40000}"/>
    <cellStyle name="Normal 6 5 3" xfId="7001" xr:uid="{00000000-0005-0000-0000-000016A40000}"/>
    <cellStyle name="Normal 6 5 3 2" xfId="30570" xr:uid="{00000000-0005-0000-0000-000017A40000}"/>
    <cellStyle name="Normal 6 5 4" xfId="18777" xr:uid="{00000000-0005-0000-0000-000018A40000}"/>
    <cellStyle name="Normal 6 5 5" xfId="24682" xr:uid="{00000000-0005-0000-0000-000019A40000}"/>
    <cellStyle name="Normal 6 6" xfId="1849" xr:uid="{00000000-0005-0000-0000-00001AA40000}"/>
    <cellStyle name="Normal 6 6 2" xfId="13625" xr:uid="{00000000-0005-0000-0000-00001BA40000}"/>
    <cellStyle name="Normal 6 6 2 2" xfId="37194" xr:uid="{00000000-0005-0000-0000-00001CA40000}"/>
    <cellStyle name="Normal 6 6 3" xfId="7737" xr:uid="{00000000-0005-0000-0000-00001DA40000}"/>
    <cellStyle name="Normal 6 6 3 2" xfId="31306" xr:uid="{00000000-0005-0000-0000-00001EA40000}"/>
    <cellStyle name="Normal 6 6 4" xfId="19513" xr:uid="{00000000-0005-0000-0000-00001FA40000}"/>
    <cellStyle name="Normal 6 6 5" xfId="25418" xr:uid="{00000000-0005-0000-0000-000020A40000}"/>
    <cellStyle name="Normal 6 7" xfId="2585" xr:uid="{00000000-0005-0000-0000-000021A40000}"/>
    <cellStyle name="Normal 6 7 2" xfId="14361" xr:uid="{00000000-0005-0000-0000-000022A40000}"/>
    <cellStyle name="Normal 6 7 2 2" xfId="37930" xr:uid="{00000000-0005-0000-0000-000023A40000}"/>
    <cellStyle name="Normal 6 7 3" xfId="8473" xr:uid="{00000000-0005-0000-0000-000024A40000}"/>
    <cellStyle name="Normal 6 7 3 2" xfId="32042" xr:uid="{00000000-0005-0000-0000-000025A40000}"/>
    <cellStyle name="Normal 6 7 4" xfId="20249" xr:uid="{00000000-0005-0000-0000-000026A40000}"/>
    <cellStyle name="Normal 6 7 5" xfId="26154" xr:uid="{00000000-0005-0000-0000-000027A40000}"/>
    <cellStyle name="Normal 6 8" xfId="3321" xr:uid="{00000000-0005-0000-0000-000028A40000}"/>
    <cellStyle name="Normal 6 8 2" xfId="15097" xr:uid="{00000000-0005-0000-0000-000029A40000}"/>
    <cellStyle name="Normal 6 8 2 2" xfId="38666" xr:uid="{00000000-0005-0000-0000-00002AA40000}"/>
    <cellStyle name="Normal 6 8 3" xfId="9209" xr:uid="{00000000-0005-0000-0000-00002BA40000}"/>
    <cellStyle name="Normal 6 8 3 2" xfId="32778" xr:uid="{00000000-0005-0000-0000-00002CA40000}"/>
    <cellStyle name="Normal 6 8 4" xfId="20985" xr:uid="{00000000-0005-0000-0000-00002DA40000}"/>
    <cellStyle name="Normal 6 8 5" xfId="26890" xr:uid="{00000000-0005-0000-0000-00002EA40000}"/>
    <cellStyle name="Normal 6 9" xfId="4057" xr:uid="{00000000-0005-0000-0000-00002FA40000}"/>
    <cellStyle name="Normal 6 9 2" xfId="15833" xr:uid="{00000000-0005-0000-0000-000030A40000}"/>
    <cellStyle name="Normal 6 9 2 2" xfId="39402" xr:uid="{00000000-0005-0000-0000-000031A40000}"/>
    <cellStyle name="Normal 6 9 3" xfId="9945" xr:uid="{00000000-0005-0000-0000-000032A40000}"/>
    <cellStyle name="Normal 6 9 3 2" xfId="33514" xr:uid="{00000000-0005-0000-0000-000033A40000}"/>
    <cellStyle name="Normal 6 9 4" xfId="21721" xr:uid="{00000000-0005-0000-0000-000034A40000}"/>
    <cellStyle name="Normal 6 9 5" xfId="27626" xr:uid="{00000000-0005-0000-0000-000035A40000}"/>
    <cellStyle name="Normal 7" xfId="347" xr:uid="{00000000-0005-0000-0000-000036A40000}"/>
    <cellStyle name="Normal 8" xfId="351" xr:uid="{00000000-0005-0000-0000-000037A40000}"/>
    <cellStyle name="Normal 8 10" xfId="5531" xr:uid="{00000000-0005-0000-0000-000038A40000}"/>
    <cellStyle name="Normal 8 10 2" xfId="17307" xr:uid="{00000000-0005-0000-0000-000039A40000}"/>
    <cellStyle name="Normal 8 10 2 2" xfId="40876" xr:uid="{00000000-0005-0000-0000-00003AA40000}"/>
    <cellStyle name="Normal 8 10 3" xfId="11419" xr:uid="{00000000-0005-0000-0000-00003BA40000}"/>
    <cellStyle name="Normal 8 10 3 2" xfId="34988" xr:uid="{00000000-0005-0000-0000-00003CA40000}"/>
    <cellStyle name="Normal 8 10 4" xfId="23195" xr:uid="{00000000-0005-0000-0000-00003DA40000}"/>
    <cellStyle name="Normal 8 10 5" xfId="29100" xr:uid="{00000000-0005-0000-0000-00003EA40000}"/>
    <cellStyle name="Normal 8 11" xfId="12155" xr:uid="{00000000-0005-0000-0000-00003FA40000}"/>
    <cellStyle name="Normal 8 11 2" xfId="35724" xr:uid="{00000000-0005-0000-0000-000040A40000}"/>
    <cellStyle name="Normal 8 12" xfId="6267" xr:uid="{00000000-0005-0000-0000-000041A40000}"/>
    <cellStyle name="Normal 8 12 2" xfId="29836" xr:uid="{00000000-0005-0000-0000-000042A40000}"/>
    <cellStyle name="Normal 8 13" xfId="18043" xr:uid="{00000000-0005-0000-0000-000043A40000}"/>
    <cellStyle name="Normal 8 14" xfId="23948" xr:uid="{00000000-0005-0000-0000-000044A40000}"/>
    <cellStyle name="Normal 8 15" xfId="41612" xr:uid="{00000000-0005-0000-0000-000045A40000}"/>
    <cellStyle name="Normal 8 2" xfId="796" xr:uid="{00000000-0005-0000-0000-000046A40000}"/>
    <cellStyle name="Normal 8 2 10" xfId="6709" xr:uid="{00000000-0005-0000-0000-000047A40000}"/>
    <cellStyle name="Normal 8 2 10 2" xfId="30278" xr:uid="{00000000-0005-0000-0000-000048A40000}"/>
    <cellStyle name="Normal 8 2 11" xfId="18485" xr:uid="{00000000-0005-0000-0000-000049A40000}"/>
    <cellStyle name="Normal 8 2 12" xfId="24390" xr:uid="{00000000-0005-0000-0000-00004AA40000}"/>
    <cellStyle name="Normal 8 2 13" xfId="42054" xr:uid="{00000000-0005-0000-0000-00004BA40000}"/>
    <cellStyle name="Normal 8 2 2" xfId="1556" xr:uid="{00000000-0005-0000-0000-00004CA40000}"/>
    <cellStyle name="Normal 8 2 2 2" xfId="13333" xr:uid="{00000000-0005-0000-0000-00004DA40000}"/>
    <cellStyle name="Normal 8 2 2 2 2" xfId="36902" xr:uid="{00000000-0005-0000-0000-00004EA40000}"/>
    <cellStyle name="Normal 8 2 2 3" xfId="7445" xr:uid="{00000000-0005-0000-0000-00004FA40000}"/>
    <cellStyle name="Normal 8 2 2 3 2" xfId="31014" xr:uid="{00000000-0005-0000-0000-000050A40000}"/>
    <cellStyle name="Normal 8 2 2 4" xfId="19221" xr:uid="{00000000-0005-0000-0000-000051A40000}"/>
    <cellStyle name="Normal 8 2 2 5" xfId="25126" xr:uid="{00000000-0005-0000-0000-000052A40000}"/>
    <cellStyle name="Normal 8 2 3" xfId="2293" xr:uid="{00000000-0005-0000-0000-000053A40000}"/>
    <cellStyle name="Normal 8 2 3 2" xfId="14069" xr:uid="{00000000-0005-0000-0000-000054A40000}"/>
    <cellStyle name="Normal 8 2 3 2 2" xfId="37638" xr:uid="{00000000-0005-0000-0000-000055A40000}"/>
    <cellStyle name="Normal 8 2 3 3" xfId="8181" xr:uid="{00000000-0005-0000-0000-000056A40000}"/>
    <cellStyle name="Normal 8 2 3 3 2" xfId="31750" xr:uid="{00000000-0005-0000-0000-000057A40000}"/>
    <cellStyle name="Normal 8 2 3 4" xfId="19957" xr:uid="{00000000-0005-0000-0000-000058A40000}"/>
    <cellStyle name="Normal 8 2 3 5" xfId="25862" xr:uid="{00000000-0005-0000-0000-000059A40000}"/>
    <cellStyle name="Normal 8 2 4" xfId="3029" xr:uid="{00000000-0005-0000-0000-00005AA40000}"/>
    <cellStyle name="Normal 8 2 4 2" xfId="14805" xr:uid="{00000000-0005-0000-0000-00005BA40000}"/>
    <cellStyle name="Normal 8 2 4 2 2" xfId="38374" xr:uid="{00000000-0005-0000-0000-00005CA40000}"/>
    <cellStyle name="Normal 8 2 4 3" xfId="8917" xr:uid="{00000000-0005-0000-0000-00005DA40000}"/>
    <cellStyle name="Normal 8 2 4 3 2" xfId="32486" xr:uid="{00000000-0005-0000-0000-00005EA40000}"/>
    <cellStyle name="Normal 8 2 4 4" xfId="20693" xr:uid="{00000000-0005-0000-0000-00005FA40000}"/>
    <cellStyle name="Normal 8 2 4 5" xfId="26598" xr:uid="{00000000-0005-0000-0000-000060A40000}"/>
    <cellStyle name="Normal 8 2 5" xfId="3765" xr:uid="{00000000-0005-0000-0000-000061A40000}"/>
    <cellStyle name="Normal 8 2 5 2" xfId="15541" xr:uid="{00000000-0005-0000-0000-000062A40000}"/>
    <cellStyle name="Normal 8 2 5 2 2" xfId="39110" xr:uid="{00000000-0005-0000-0000-000063A40000}"/>
    <cellStyle name="Normal 8 2 5 3" xfId="9653" xr:uid="{00000000-0005-0000-0000-000064A40000}"/>
    <cellStyle name="Normal 8 2 5 3 2" xfId="33222" xr:uid="{00000000-0005-0000-0000-000065A40000}"/>
    <cellStyle name="Normal 8 2 5 4" xfId="21429" xr:uid="{00000000-0005-0000-0000-000066A40000}"/>
    <cellStyle name="Normal 8 2 5 5" xfId="27334" xr:uid="{00000000-0005-0000-0000-000067A40000}"/>
    <cellStyle name="Normal 8 2 6" xfId="4501" xr:uid="{00000000-0005-0000-0000-000068A40000}"/>
    <cellStyle name="Normal 8 2 6 2" xfId="16277" xr:uid="{00000000-0005-0000-0000-000069A40000}"/>
    <cellStyle name="Normal 8 2 6 2 2" xfId="39846" xr:uid="{00000000-0005-0000-0000-00006AA40000}"/>
    <cellStyle name="Normal 8 2 6 3" xfId="10389" xr:uid="{00000000-0005-0000-0000-00006BA40000}"/>
    <cellStyle name="Normal 8 2 6 3 2" xfId="33958" xr:uid="{00000000-0005-0000-0000-00006CA40000}"/>
    <cellStyle name="Normal 8 2 6 4" xfId="22165" xr:uid="{00000000-0005-0000-0000-00006DA40000}"/>
    <cellStyle name="Normal 8 2 6 5" xfId="28070" xr:uid="{00000000-0005-0000-0000-00006EA40000}"/>
    <cellStyle name="Normal 8 2 7" xfId="5237" xr:uid="{00000000-0005-0000-0000-00006FA40000}"/>
    <cellStyle name="Normal 8 2 7 2" xfId="17013" xr:uid="{00000000-0005-0000-0000-000070A40000}"/>
    <cellStyle name="Normal 8 2 7 2 2" xfId="40582" xr:uid="{00000000-0005-0000-0000-000071A40000}"/>
    <cellStyle name="Normal 8 2 7 3" xfId="11125" xr:uid="{00000000-0005-0000-0000-000072A40000}"/>
    <cellStyle name="Normal 8 2 7 3 2" xfId="34694" xr:uid="{00000000-0005-0000-0000-000073A40000}"/>
    <cellStyle name="Normal 8 2 7 4" xfId="22901" xr:uid="{00000000-0005-0000-0000-000074A40000}"/>
    <cellStyle name="Normal 8 2 7 5" xfId="28806" xr:uid="{00000000-0005-0000-0000-000075A40000}"/>
    <cellStyle name="Normal 8 2 8" xfId="5973" xr:uid="{00000000-0005-0000-0000-000076A40000}"/>
    <cellStyle name="Normal 8 2 8 2" xfId="17749" xr:uid="{00000000-0005-0000-0000-000077A40000}"/>
    <cellStyle name="Normal 8 2 8 2 2" xfId="41318" xr:uid="{00000000-0005-0000-0000-000078A40000}"/>
    <cellStyle name="Normal 8 2 8 3" xfId="11861" xr:uid="{00000000-0005-0000-0000-000079A40000}"/>
    <cellStyle name="Normal 8 2 8 3 2" xfId="35430" xr:uid="{00000000-0005-0000-0000-00007AA40000}"/>
    <cellStyle name="Normal 8 2 8 4" xfId="23637" xr:uid="{00000000-0005-0000-0000-00007BA40000}"/>
    <cellStyle name="Normal 8 2 8 5" xfId="29542" xr:uid="{00000000-0005-0000-0000-00007CA40000}"/>
    <cellStyle name="Normal 8 2 9" xfId="12597" xr:uid="{00000000-0005-0000-0000-00007DA40000}"/>
    <cellStyle name="Normal 8 2 9 2" xfId="36166" xr:uid="{00000000-0005-0000-0000-00007EA40000}"/>
    <cellStyle name="Normal 8 3" xfId="501" xr:uid="{00000000-0005-0000-0000-00007FA40000}"/>
    <cellStyle name="Normal 8 3 10" xfId="6416" xr:uid="{00000000-0005-0000-0000-000080A40000}"/>
    <cellStyle name="Normal 8 3 10 2" xfId="29985" xr:uid="{00000000-0005-0000-0000-000081A40000}"/>
    <cellStyle name="Normal 8 3 11" xfId="18192" xr:uid="{00000000-0005-0000-0000-000082A40000}"/>
    <cellStyle name="Normal 8 3 12" xfId="24097" xr:uid="{00000000-0005-0000-0000-000083A40000}"/>
    <cellStyle name="Normal 8 3 13" xfId="41761" xr:uid="{00000000-0005-0000-0000-000084A40000}"/>
    <cellStyle name="Normal 8 3 2" xfId="1263" xr:uid="{00000000-0005-0000-0000-000085A40000}"/>
    <cellStyle name="Normal 8 3 2 2" xfId="13040" xr:uid="{00000000-0005-0000-0000-000086A40000}"/>
    <cellStyle name="Normal 8 3 2 2 2" xfId="36609" xr:uid="{00000000-0005-0000-0000-000087A40000}"/>
    <cellStyle name="Normal 8 3 2 3" xfId="7152" xr:uid="{00000000-0005-0000-0000-000088A40000}"/>
    <cellStyle name="Normal 8 3 2 3 2" xfId="30721" xr:uid="{00000000-0005-0000-0000-000089A40000}"/>
    <cellStyle name="Normal 8 3 2 4" xfId="18928" xr:uid="{00000000-0005-0000-0000-00008AA40000}"/>
    <cellStyle name="Normal 8 3 2 5" xfId="24833" xr:uid="{00000000-0005-0000-0000-00008BA40000}"/>
    <cellStyle name="Normal 8 3 3" xfId="2000" xr:uid="{00000000-0005-0000-0000-00008CA40000}"/>
    <cellStyle name="Normal 8 3 3 2" xfId="13776" xr:uid="{00000000-0005-0000-0000-00008DA40000}"/>
    <cellStyle name="Normal 8 3 3 2 2" xfId="37345" xr:uid="{00000000-0005-0000-0000-00008EA40000}"/>
    <cellStyle name="Normal 8 3 3 3" xfId="7888" xr:uid="{00000000-0005-0000-0000-00008FA40000}"/>
    <cellStyle name="Normal 8 3 3 3 2" xfId="31457" xr:uid="{00000000-0005-0000-0000-000090A40000}"/>
    <cellStyle name="Normal 8 3 3 4" xfId="19664" xr:uid="{00000000-0005-0000-0000-000091A40000}"/>
    <cellStyle name="Normal 8 3 3 5" xfId="25569" xr:uid="{00000000-0005-0000-0000-000092A40000}"/>
    <cellStyle name="Normal 8 3 4" xfId="2736" xr:uid="{00000000-0005-0000-0000-000093A40000}"/>
    <cellStyle name="Normal 8 3 4 2" xfId="14512" xr:uid="{00000000-0005-0000-0000-000094A40000}"/>
    <cellStyle name="Normal 8 3 4 2 2" xfId="38081" xr:uid="{00000000-0005-0000-0000-000095A40000}"/>
    <cellStyle name="Normal 8 3 4 3" xfId="8624" xr:uid="{00000000-0005-0000-0000-000096A40000}"/>
    <cellStyle name="Normal 8 3 4 3 2" xfId="32193" xr:uid="{00000000-0005-0000-0000-000097A40000}"/>
    <cellStyle name="Normal 8 3 4 4" xfId="20400" xr:uid="{00000000-0005-0000-0000-000098A40000}"/>
    <cellStyle name="Normal 8 3 4 5" xfId="26305" xr:uid="{00000000-0005-0000-0000-000099A40000}"/>
    <cellStyle name="Normal 8 3 5" xfId="3472" xr:uid="{00000000-0005-0000-0000-00009AA40000}"/>
    <cellStyle name="Normal 8 3 5 2" xfId="15248" xr:uid="{00000000-0005-0000-0000-00009BA40000}"/>
    <cellStyle name="Normal 8 3 5 2 2" xfId="38817" xr:uid="{00000000-0005-0000-0000-00009CA40000}"/>
    <cellStyle name="Normal 8 3 5 3" xfId="9360" xr:uid="{00000000-0005-0000-0000-00009DA40000}"/>
    <cellStyle name="Normal 8 3 5 3 2" xfId="32929" xr:uid="{00000000-0005-0000-0000-00009EA40000}"/>
    <cellStyle name="Normal 8 3 5 4" xfId="21136" xr:uid="{00000000-0005-0000-0000-00009FA40000}"/>
    <cellStyle name="Normal 8 3 5 5" xfId="27041" xr:uid="{00000000-0005-0000-0000-0000A0A40000}"/>
    <cellStyle name="Normal 8 3 6" xfId="4208" xr:uid="{00000000-0005-0000-0000-0000A1A40000}"/>
    <cellStyle name="Normal 8 3 6 2" xfId="15984" xr:uid="{00000000-0005-0000-0000-0000A2A40000}"/>
    <cellStyle name="Normal 8 3 6 2 2" xfId="39553" xr:uid="{00000000-0005-0000-0000-0000A3A40000}"/>
    <cellStyle name="Normal 8 3 6 3" xfId="10096" xr:uid="{00000000-0005-0000-0000-0000A4A40000}"/>
    <cellStyle name="Normal 8 3 6 3 2" xfId="33665" xr:uid="{00000000-0005-0000-0000-0000A5A40000}"/>
    <cellStyle name="Normal 8 3 6 4" xfId="21872" xr:uid="{00000000-0005-0000-0000-0000A6A40000}"/>
    <cellStyle name="Normal 8 3 6 5" xfId="27777" xr:uid="{00000000-0005-0000-0000-0000A7A40000}"/>
    <cellStyle name="Normal 8 3 7" xfId="4944" xr:uid="{00000000-0005-0000-0000-0000A8A40000}"/>
    <cellStyle name="Normal 8 3 7 2" xfId="16720" xr:uid="{00000000-0005-0000-0000-0000A9A40000}"/>
    <cellStyle name="Normal 8 3 7 2 2" xfId="40289" xr:uid="{00000000-0005-0000-0000-0000AAA40000}"/>
    <cellStyle name="Normal 8 3 7 3" xfId="10832" xr:uid="{00000000-0005-0000-0000-0000ABA40000}"/>
    <cellStyle name="Normal 8 3 7 3 2" xfId="34401" xr:uid="{00000000-0005-0000-0000-0000ACA40000}"/>
    <cellStyle name="Normal 8 3 7 4" xfId="22608" xr:uid="{00000000-0005-0000-0000-0000ADA40000}"/>
    <cellStyle name="Normal 8 3 7 5" xfId="28513" xr:uid="{00000000-0005-0000-0000-0000AEA40000}"/>
    <cellStyle name="Normal 8 3 8" xfId="5680" xr:uid="{00000000-0005-0000-0000-0000AFA40000}"/>
    <cellStyle name="Normal 8 3 8 2" xfId="17456" xr:uid="{00000000-0005-0000-0000-0000B0A40000}"/>
    <cellStyle name="Normal 8 3 8 2 2" xfId="41025" xr:uid="{00000000-0005-0000-0000-0000B1A40000}"/>
    <cellStyle name="Normal 8 3 8 3" xfId="11568" xr:uid="{00000000-0005-0000-0000-0000B2A40000}"/>
    <cellStyle name="Normal 8 3 8 3 2" xfId="35137" xr:uid="{00000000-0005-0000-0000-0000B3A40000}"/>
    <cellStyle name="Normal 8 3 8 4" xfId="23344" xr:uid="{00000000-0005-0000-0000-0000B4A40000}"/>
    <cellStyle name="Normal 8 3 8 5" xfId="29249" xr:uid="{00000000-0005-0000-0000-0000B5A40000}"/>
    <cellStyle name="Normal 8 3 9" xfId="12304" xr:uid="{00000000-0005-0000-0000-0000B6A40000}"/>
    <cellStyle name="Normal 8 3 9 2" xfId="35873" xr:uid="{00000000-0005-0000-0000-0000B7A40000}"/>
    <cellStyle name="Normal 8 4" xfId="1113" xr:uid="{00000000-0005-0000-0000-0000B8A40000}"/>
    <cellStyle name="Normal 8 4 2" xfId="12891" xr:uid="{00000000-0005-0000-0000-0000B9A40000}"/>
    <cellStyle name="Normal 8 4 2 2" xfId="36460" xr:uid="{00000000-0005-0000-0000-0000BAA40000}"/>
    <cellStyle name="Normal 8 4 3" xfId="7003" xr:uid="{00000000-0005-0000-0000-0000BBA40000}"/>
    <cellStyle name="Normal 8 4 3 2" xfId="30572" xr:uid="{00000000-0005-0000-0000-0000BCA40000}"/>
    <cellStyle name="Normal 8 4 4" xfId="18779" xr:uid="{00000000-0005-0000-0000-0000BDA40000}"/>
    <cellStyle name="Normal 8 4 5" xfId="24684" xr:uid="{00000000-0005-0000-0000-0000BEA40000}"/>
    <cellStyle name="Normal 8 5" xfId="1851" xr:uid="{00000000-0005-0000-0000-0000BFA40000}"/>
    <cellStyle name="Normal 8 5 2" xfId="13627" xr:uid="{00000000-0005-0000-0000-0000C0A40000}"/>
    <cellStyle name="Normal 8 5 2 2" xfId="37196" xr:uid="{00000000-0005-0000-0000-0000C1A40000}"/>
    <cellStyle name="Normal 8 5 3" xfId="7739" xr:uid="{00000000-0005-0000-0000-0000C2A40000}"/>
    <cellStyle name="Normal 8 5 3 2" xfId="31308" xr:uid="{00000000-0005-0000-0000-0000C3A40000}"/>
    <cellStyle name="Normal 8 5 4" xfId="19515" xr:uid="{00000000-0005-0000-0000-0000C4A40000}"/>
    <cellStyle name="Normal 8 5 5" xfId="25420" xr:uid="{00000000-0005-0000-0000-0000C5A40000}"/>
    <cellStyle name="Normal 8 6" xfId="2587" xr:uid="{00000000-0005-0000-0000-0000C6A40000}"/>
    <cellStyle name="Normal 8 6 2" xfId="14363" xr:uid="{00000000-0005-0000-0000-0000C7A40000}"/>
    <cellStyle name="Normal 8 6 2 2" xfId="37932" xr:uid="{00000000-0005-0000-0000-0000C8A40000}"/>
    <cellStyle name="Normal 8 6 3" xfId="8475" xr:uid="{00000000-0005-0000-0000-0000C9A40000}"/>
    <cellStyle name="Normal 8 6 3 2" xfId="32044" xr:uid="{00000000-0005-0000-0000-0000CAA40000}"/>
    <cellStyle name="Normal 8 6 4" xfId="20251" xr:uid="{00000000-0005-0000-0000-0000CBA40000}"/>
    <cellStyle name="Normal 8 6 5" xfId="26156" xr:uid="{00000000-0005-0000-0000-0000CCA40000}"/>
    <cellStyle name="Normal 8 7" xfId="3323" xr:uid="{00000000-0005-0000-0000-0000CDA40000}"/>
    <cellStyle name="Normal 8 7 2" xfId="15099" xr:uid="{00000000-0005-0000-0000-0000CEA40000}"/>
    <cellStyle name="Normal 8 7 2 2" xfId="38668" xr:uid="{00000000-0005-0000-0000-0000CFA40000}"/>
    <cellStyle name="Normal 8 7 3" xfId="9211" xr:uid="{00000000-0005-0000-0000-0000D0A40000}"/>
    <cellStyle name="Normal 8 7 3 2" xfId="32780" xr:uid="{00000000-0005-0000-0000-0000D1A40000}"/>
    <cellStyle name="Normal 8 7 4" xfId="20987" xr:uid="{00000000-0005-0000-0000-0000D2A40000}"/>
    <cellStyle name="Normal 8 7 5" xfId="26892" xr:uid="{00000000-0005-0000-0000-0000D3A40000}"/>
    <cellStyle name="Normal 8 8" xfId="4059" xr:uid="{00000000-0005-0000-0000-0000D4A40000}"/>
    <cellStyle name="Normal 8 8 2" xfId="15835" xr:uid="{00000000-0005-0000-0000-0000D5A40000}"/>
    <cellStyle name="Normal 8 8 2 2" xfId="39404" xr:uid="{00000000-0005-0000-0000-0000D6A40000}"/>
    <cellStyle name="Normal 8 8 3" xfId="9947" xr:uid="{00000000-0005-0000-0000-0000D7A40000}"/>
    <cellStyle name="Normal 8 8 3 2" xfId="33516" xr:uid="{00000000-0005-0000-0000-0000D8A40000}"/>
    <cellStyle name="Normal 8 8 4" xfId="21723" xr:uid="{00000000-0005-0000-0000-0000D9A40000}"/>
    <cellStyle name="Normal 8 8 5" xfId="27628" xr:uid="{00000000-0005-0000-0000-0000DAA40000}"/>
    <cellStyle name="Normal 8 9" xfId="4795" xr:uid="{00000000-0005-0000-0000-0000DBA40000}"/>
    <cellStyle name="Normal 8 9 2" xfId="16571" xr:uid="{00000000-0005-0000-0000-0000DCA40000}"/>
    <cellStyle name="Normal 8 9 2 2" xfId="40140" xr:uid="{00000000-0005-0000-0000-0000DDA40000}"/>
    <cellStyle name="Normal 8 9 3" xfId="10683" xr:uid="{00000000-0005-0000-0000-0000DEA40000}"/>
    <cellStyle name="Normal 8 9 3 2" xfId="34252" xr:uid="{00000000-0005-0000-0000-0000DFA40000}"/>
    <cellStyle name="Normal 8 9 4" xfId="22459" xr:uid="{00000000-0005-0000-0000-0000E0A40000}"/>
    <cellStyle name="Normal 8 9 5" xfId="28364" xr:uid="{00000000-0005-0000-0000-0000E1A40000}"/>
    <cellStyle name="Normal 9" xfId="334" xr:uid="{00000000-0005-0000-0000-0000E2A40000}"/>
    <cellStyle name="Normal 9 2" xfId="502" xr:uid="{00000000-0005-0000-0000-0000E3A40000}"/>
    <cellStyle name="Percent 2" xfId="348" xr:uid="{00000000-0005-0000-0000-0000E4A40000}"/>
    <cellStyle name="Percent 3" xfId="349" xr:uid="{00000000-0005-0000-0000-0000E5A40000}"/>
    <cellStyle name="Style 1" xfId="350" xr:uid="{00000000-0005-0000-0000-0000E6A40000}"/>
  </cellStyles>
  <dxfs count="0"/>
  <tableStyles count="0" defaultTableStyle="TableStyleMedium9" defaultPivotStyle="PivotStyleLight16"/>
  <colors>
    <mruColors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ECC\database\database2023\&#1575;&#1604;&#1602;&#1608;&#1605;&#1610;\&#1606;&#1592;&#1605;%20&#1575;&#1604;&#1578;&#1588;&#1594;&#1610;&#1604;\Database_27_Aprl_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اخر التعديلات"/>
      <sheetName val="Line"/>
      <sheetName val="LnLst"/>
      <sheetName val="Trans 500"/>
      <sheetName val="Trans_500 Tap Table"/>
      <sheetName val="Trans_220_132"/>
      <sheetName val="Trans 220"/>
      <sheetName val="CB Capacity"/>
      <sheetName val="Shunts"/>
      <sheetName val="GSU-TapTable"/>
      <sheetName val="Mobiles"/>
      <sheetName val="Trans_220_mob"/>
      <sheetName val="التليفونات"/>
      <sheetName val="notes"/>
    </sheetNames>
    <sheetDataSet>
      <sheetData sheetId="0"/>
      <sheetData sheetId="1"/>
      <sheetData sheetId="2">
        <row r="1">
          <cell r="B1" t="str">
            <v>Conductor Type List</v>
          </cell>
          <cell r="C1" t="str">
            <v xml:space="preserve">Parameters in Ohm/KM and for B Mho/KM  </v>
          </cell>
        </row>
        <row r="2">
          <cell r="C2" t="str">
            <v>R1</v>
          </cell>
          <cell r="D2" t="str">
            <v>X1</v>
          </cell>
          <cell r="E2" t="str">
            <v>B1*10-6</v>
          </cell>
          <cell r="F2" t="str">
            <v>R0</v>
          </cell>
          <cell r="G2" t="str">
            <v>X0</v>
          </cell>
          <cell r="H2" t="str">
            <v>B0*10-6</v>
          </cell>
          <cell r="I2" t="str">
            <v>Xm</v>
          </cell>
        </row>
        <row r="3">
          <cell r="B3" t="str">
            <v>4*495/65 ACSR</v>
          </cell>
          <cell r="C3">
            <v>1.703E-2</v>
          </cell>
          <cell r="D3">
            <v>0.27646999999999999</v>
          </cell>
          <cell r="E3">
            <v>4.2211787999999997</v>
          </cell>
          <cell r="F3">
            <v>0.16447500000000001</v>
          </cell>
          <cell r="G3">
            <v>0.87162000000000006</v>
          </cell>
          <cell r="H3">
            <v>2.6575788</v>
          </cell>
          <cell r="I3">
            <v>0.19838500000000001</v>
          </cell>
        </row>
        <row r="4">
          <cell r="B4" t="str">
            <v>4*490/65 ACSR</v>
          </cell>
          <cell r="C4">
            <v>1.703E-2</v>
          </cell>
          <cell r="D4">
            <v>0.27646999999999999</v>
          </cell>
          <cell r="E4">
            <v>4.2211787999999997</v>
          </cell>
          <cell r="F4">
            <v>0.16447500000000001</v>
          </cell>
          <cell r="G4">
            <v>0.87162000000000006</v>
          </cell>
          <cell r="H4">
            <v>2.6575788</v>
          </cell>
          <cell r="I4">
            <v>0.19838500000000001</v>
          </cell>
        </row>
        <row r="5">
          <cell r="B5" t="str">
            <v>4*506 AAAC</v>
          </cell>
          <cell r="C5">
            <v>1.703E-2</v>
          </cell>
          <cell r="D5">
            <v>0.27646999999999999</v>
          </cell>
          <cell r="E5">
            <v>4.2211787999999997</v>
          </cell>
          <cell r="F5">
            <v>0.16447500000000001</v>
          </cell>
          <cell r="G5">
            <v>0.87162000000000006</v>
          </cell>
          <cell r="H5">
            <v>2.6575788</v>
          </cell>
          <cell r="I5">
            <v>0.19838500000000001</v>
          </cell>
        </row>
        <row r="6">
          <cell r="B6" t="str">
            <v>3*506 AAAC</v>
          </cell>
          <cell r="C6">
            <v>2.1700000000000001E-2</v>
          </cell>
          <cell r="D6">
            <v>0.29499999999999998</v>
          </cell>
          <cell r="E6">
            <v>3.96</v>
          </cell>
          <cell r="F6">
            <v>0.247</v>
          </cell>
          <cell r="G6">
            <v>0.78</v>
          </cell>
          <cell r="H6">
            <v>2.92</v>
          </cell>
          <cell r="I6">
            <v>0.23</v>
          </cell>
        </row>
        <row r="7">
          <cell r="B7" t="str">
            <v>3*495/65 ACSR</v>
          </cell>
          <cell r="C7">
            <v>2.1700000000000001E-2</v>
          </cell>
          <cell r="D7">
            <v>0.29499999999999998</v>
          </cell>
          <cell r="E7">
            <v>3.96</v>
          </cell>
          <cell r="F7">
            <v>0.247</v>
          </cell>
          <cell r="G7">
            <v>0.78</v>
          </cell>
          <cell r="H7">
            <v>2.92</v>
          </cell>
          <cell r="I7">
            <v>0.23</v>
          </cell>
        </row>
        <row r="8">
          <cell r="B8" t="str">
            <v>3*490/70 ACSR</v>
          </cell>
          <cell r="C8">
            <v>2.1700000000000001E-2</v>
          </cell>
          <cell r="D8">
            <v>0.29499999999999998</v>
          </cell>
          <cell r="E8">
            <v>3.96</v>
          </cell>
          <cell r="F8">
            <v>0.247</v>
          </cell>
          <cell r="G8">
            <v>0.78</v>
          </cell>
          <cell r="H8">
            <v>2.92</v>
          </cell>
          <cell r="I8">
            <v>0.23</v>
          </cell>
        </row>
        <row r="9">
          <cell r="B9" t="str">
            <v>3*490/65 ACSR</v>
          </cell>
          <cell r="C9">
            <v>2.1700000000000001E-2</v>
          </cell>
          <cell r="D9">
            <v>0.29499999999999998</v>
          </cell>
          <cell r="E9">
            <v>3.96</v>
          </cell>
          <cell r="F9">
            <v>0.247</v>
          </cell>
          <cell r="G9">
            <v>0.78</v>
          </cell>
          <cell r="H9">
            <v>2.92</v>
          </cell>
          <cell r="I9">
            <v>0.23</v>
          </cell>
        </row>
        <row r="10">
          <cell r="B10" t="str">
            <v>3*482/70 ACSR</v>
          </cell>
          <cell r="C10">
            <v>2.1700000000000001E-2</v>
          </cell>
          <cell r="D10">
            <v>0.29499999999999998</v>
          </cell>
          <cell r="E10">
            <v>3.96</v>
          </cell>
          <cell r="F10">
            <v>0.247</v>
          </cell>
          <cell r="G10">
            <v>0.78</v>
          </cell>
          <cell r="H10">
            <v>2.92</v>
          </cell>
          <cell r="I10">
            <v>0.23</v>
          </cell>
        </row>
        <row r="11">
          <cell r="B11" t="str">
            <v>3*482/59.7 ACSR</v>
          </cell>
          <cell r="C11">
            <v>2.1700000000000001E-2</v>
          </cell>
          <cell r="D11">
            <v>0.29499999999999998</v>
          </cell>
          <cell r="E11">
            <v>3.96</v>
          </cell>
          <cell r="F11">
            <v>0.247</v>
          </cell>
          <cell r="G11">
            <v>0.78</v>
          </cell>
          <cell r="H11">
            <v>2.92</v>
          </cell>
          <cell r="I11">
            <v>0.23</v>
          </cell>
        </row>
        <row r="12">
          <cell r="B12" t="str">
            <v>3*380/50 ACSR</v>
          </cell>
          <cell r="C12">
            <v>2.1700000000000001E-2</v>
          </cell>
          <cell r="D12">
            <v>0.29499999999999998</v>
          </cell>
          <cell r="E12">
            <v>3.96</v>
          </cell>
          <cell r="F12">
            <v>0.247</v>
          </cell>
          <cell r="G12">
            <v>0.78</v>
          </cell>
          <cell r="H12">
            <v>2.92</v>
          </cell>
          <cell r="I12">
            <v>0.23</v>
          </cell>
        </row>
        <row r="13">
          <cell r="B13" t="str">
            <v>2*507 AAAC</v>
          </cell>
          <cell r="C13">
            <v>3.6999999999999998E-2</v>
          </cell>
          <cell r="D13">
            <v>0.29799999999999999</v>
          </cell>
          <cell r="E13">
            <v>3.76</v>
          </cell>
          <cell r="F13">
            <v>0.38</v>
          </cell>
          <cell r="G13">
            <v>0.95</v>
          </cell>
          <cell r="H13">
            <v>2.23</v>
          </cell>
          <cell r="I13">
            <v>0.59</v>
          </cell>
        </row>
        <row r="14">
          <cell r="B14" t="str">
            <v>2*500 AAAC</v>
          </cell>
          <cell r="C14">
            <v>3.6999999999999998E-2</v>
          </cell>
          <cell r="D14">
            <v>0.29799999999999999</v>
          </cell>
          <cell r="E14">
            <v>3.76</v>
          </cell>
          <cell r="F14">
            <v>0.38</v>
          </cell>
          <cell r="G14">
            <v>0.95</v>
          </cell>
          <cell r="H14">
            <v>2.23</v>
          </cell>
          <cell r="I14">
            <v>0.59</v>
          </cell>
        </row>
        <row r="15">
          <cell r="B15" t="str">
            <v>2*380/88 ACSR</v>
          </cell>
          <cell r="C15">
            <v>4.1200000000000001E-2</v>
          </cell>
          <cell r="D15">
            <v>0.30199999999999999</v>
          </cell>
          <cell r="E15">
            <v>3.72</v>
          </cell>
          <cell r="F15">
            <v>0.11</v>
          </cell>
          <cell r="G15">
            <v>0.95</v>
          </cell>
          <cell r="H15">
            <v>2.23</v>
          </cell>
          <cell r="I15">
            <v>0.59</v>
          </cell>
        </row>
        <row r="16">
          <cell r="B16" t="str">
            <v>2*380/80 ACSR</v>
          </cell>
          <cell r="C16">
            <v>4.1200000000000001E-2</v>
          </cell>
          <cell r="D16">
            <v>0.30199999999999999</v>
          </cell>
          <cell r="E16">
            <v>3.72</v>
          </cell>
          <cell r="F16">
            <v>0.11</v>
          </cell>
          <cell r="G16">
            <v>0.95</v>
          </cell>
          <cell r="H16">
            <v>2.23</v>
          </cell>
          <cell r="I16">
            <v>0.59</v>
          </cell>
        </row>
        <row r="17">
          <cell r="B17" t="str">
            <v>2*380/50 ACSR</v>
          </cell>
          <cell r="C17">
            <v>4.1200000000000001E-2</v>
          </cell>
          <cell r="D17">
            <v>0.30199999999999999</v>
          </cell>
          <cell r="E17">
            <v>3.72</v>
          </cell>
          <cell r="F17">
            <v>0.11</v>
          </cell>
          <cell r="G17">
            <v>0.95</v>
          </cell>
          <cell r="H17">
            <v>2.23</v>
          </cell>
          <cell r="I17">
            <v>0.59</v>
          </cell>
        </row>
        <row r="18">
          <cell r="B18" t="str">
            <v>2*405 AAAC</v>
          </cell>
          <cell r="C18">
            <v>4.99E-2</v>
          </cell>
          <cell r="D18">
            <v>0.30599999999999999</v>
          </cell>
          <cell r="E18">
            <v>3.25</v>
          </cell>
          <cell r="F18">
            <v>0.13</v>
          </cell>
          <cell r="G18">
            <v>0.83</v>
          </cell>
          <cell r="H18">
            <v>2.23</v>
          </cell>
          <cell r="I18">
            <v>0.59</v>
          </cell>
        </row>
        <row r="19">
          <cell r="B19" t="str">
            <v>2*236 AAAC</v>
          </cell>
          <cell r="C19">
            <v>6.9900000000000004E-2</v>
          </cell>
          <cell r="D19">
            <v>0.3115</v>
          </cell>
          <cell r="E19">
            <v>3.61</v>
          </cell>
          <cell r="F19">
            <v>0.23</v>
          </cell>
          <cell r="G19">
            <v>0.95</v>
          </cell>
          <cell r="H19">
            <v>2.23</v>
          </cell>
          <cell r="I19">
            <v>0.59</v>
          </cell>
        </row>
        <row r="20">
          <cell r="B20" t="str">
            <v>2*240/40 ACO</v>
          </cell>
          <cell r="C20">
            <v>7.8E-2</v>
          </cell>
          <cell r="D20">
            <v>0.41</v>
          </cell>
          <cell r="E20">
            <v>2.73</v>
          </cell>
          <cell r="F20">
            <v>0.23</v>
          </cell>
          <cell r="G20">
            <v>0.95</v>
          </cell>
          <cell r="H20">
            <v>2.23</v>
          </cell>
          <cell r="I20">
            <v>0.59</v>
          </cell>
        </row>
        <row r="21">
          <cell r="B21" t="str">
            <v>2*240/44 ACO</v>
          </cell>
          <cell r="C21">
            <v>7.8E-2</v>
          </cell>
          <cell r="D21">
            <v>0.41</v>
          </cell>
          <cell r="E21">
            <v>2.73</v>
          </cell>
          <cell r="F21">
            <v>0.23</v>
          </cell>
          <cell r="G21">
            <v>0.95</v>
          </cell>
          <cell r="H21">
            <v>2.23</v>
          </cell>
          <cell r="I21">
            <v>0.59</v>
          </cell>
        </row>
        <row r="22">
          <cell r="B22" t="str">
            <v>1*392/50 ACSR</v>
          </cell>
          <cell r="C22">
            <v>8.3500000000000005E-2</v>
          </cell>
          <cell r="D22">
            <v>0.4</v>
          </cell>
          <cell r="E22">
            <v>2.85</v>
          </cell>
          <cell r="F22">
            <v>0.38</v>
          </cell>
          <cell r="G22">
            <v>0.95</v>
          </cell>
          <cell r="H22">
            <v>1.71</v>
          </cell>
          <cell r="I22">
            <v>0.59</v>
          </cell>
        </row>
        <row r="23">
          <cell r="B23" t="str">
            <v>1*380/88 ACSR</v>
          </cell>
          <cell r="C23">
            <v>8.3500000000000005E-2</v>
          </cell>
          <cell r="D23">
            <v>0.4</v>
          </cell>
          <cell r="E23">
            <v>2.85</v>
          </cell>
          <cell r="F23">
            <v>0.3</v>
          </cell>
          <cell r="G23">
            <v>0.95</v>
          </cell>
          <cell r="H23">
            <v>2.23</v>
          </cell>
          <cell r="I23">
            <v>0.59</v>
          </cell>
        </row>
        <row r="24">
          <cell r="B24" t="str">
            <v>1*380/50 ACSR</v>
          </cell>
          <cell r="C24">
            <v>8.3500000000000005E-2</v>
          </cell>
          <cell r="D24">
            <v>0.4</v>
          </cell>
          <cell r="E24">
            <v>2.85</v>
          </cell>
          <cell r="F24">
            <v>0.3</v>
          </cell>
          <cell r="G24">
            <v>0.95</v>
          </cell>
          <cell r="H24">
            <v>2.23</v>
          </cell>
          <cell r="I24">
            <v>0.59</v>
          </cell>
        </row>
        <row r="25">
          <cell r="B25" t="str">
            <v>1*506 AAAC</v>
          </cell>
          <cell r="C25">
            <v>8.2500000000000004E-2</v>
          </cell>
          <cell r="D25">
            <v>0.41799999999999998</v>
          </cell>
          <cell r="E25">
            <v>2.72</v>
          </cell>
          <cell r="F25">
            <v>0.3</v>
          </cell>
          <cell r="G25">
            <v>0.95</v>
          </cell>
          <cell r="H25">
            <v>2.23</v>
          </cell>
          <cell r="I25">
            <v>0.59</v>
          </cell>
        </row>
        <row r="26">
          <cell r="B26" t="str">
            <v>1*405 AAAC</v>
          </cell>
          <cell r="C26">
            <v>8.2500000000000004E-2</v>
          </cell>
          <cell r="D26">
            <v>0.41799999999999998</v>
          </cell>
          <cell r="E26">
            <v>2.72</v>
          </cell>
          <cell r="F26">
            <v>0.3</v>
          </cell>
          <cell r="G26">
            <v>0.95</v>
          </cell>
          <cell r="H26">
            <v>2.23</v>
          </cell>
          <cell r="I26">
            <v>0.59</v>
          </cell>
        </row>
        <row r="27">
          <cell r="B27" t="str">
            <v>1*454 AAAC</v>
          </cell>
          <cell r="C27">
            <v>7.2599999999999998E-2</v>
          </cell>
          <cell r="D27">
            <v>0.4</v>
          </cell>
          <cell r="E27">
            <v>2.72</v>
          </cell>
          <cell r="F27">
            <v>0.3</v>
          </cell>
          <cell r="G27">
            <v>0.95</v>
          </cell>
          <cell r="H27">
            <v>2.23</v>
          </cell>
          <cell r="I27">
            <v>0.59</v>
          </cell>
        </row>
        <row r="28">
          <cell r="B28" t="str">
            <v>1*400/70 ACO</v>
          </cell>
          <cell r="C28">
            <v>0.08</v>
          </cell>
          <cell r="D28">
            <v>0.39200000000000002</v>
          </cell>
          <cell r="E28">
            <v>2.85</v>
          </cell>
          <cell r="F28">
            <v>0.3</v>
          </cell>
          <cell r="G28">
            <v>0.95</v>
          </cell>
          <cell r="H28">
            <v>1.71</v>
          </cell>
          <cell r="I28">
            <v>0.59</v>
          </cell>
        </row>
        <row r="29">
          <cell r="B29" t="str">
            <v>1*326/62.5 ACSR</v>
          </cell>
          <cell r="C29">
            <v>0.1</v>
          </cell>
          <cell r="D29">
            <v>0.38800000000000001</v>
          </cell>
          <cell r="E29">
            <v>2.85</v>
          </cell>
          <cell r="F29">
            <v>0.247</v>
          </cell>
          <cell r="G29">
            <v>1.01</v>
          </cell>
          <cell r="H29">
            <v>1.71</v>
          </cell>
          <cell r="I29">
            <v>0.67</v>
          </cell>
        </row>
        <row r="30">
          <cell r="B30" t="str">
            <v>1*323/75 ACSR</v>
          </cell>
          <cell r="C30">
            <v>0.1</v>
          </cell>
          <cell r="D30">
            <v>0.38800000000000001</v>
          </cell>
          <cell r="E30">
            <v>2.85</v>
          </cell>
          <cell r="F30">
            <v>0.247</v>
          </cell>
          <cell r="G30">
            <v>1.01</v>
          </cell>
          <cell r="H30">
            <v>1.71</v>
          </cell>
          <cell r="I30">
            <v>0.67</v>
          </cell>
        </row>
        <row r="31">
          <cell r="B31" t="str">
            <v>1*323/77 ACSR</v>
          </cell>
          <cell r="C31">
            <v>0.1</v>
          </cell>
          <cell r="D31">
            <v>0.38800000000000001</v>
          </cell>
          <cell r="E31">
            <v>2.85</v>
          </cell>
          <cell r="F31">
            <v>0.247</v>
          </cell>
          <cell r="G31">
            <v>1.01</v>
          </cell>
          <cell r="H31">
            <v>1.71</v>
          </cell>
          <cell r="I31">
            <v>0.67</v>
          </cell>
        </row>
        <row r="32">
          <cell r="B32" t="str">
            <v>1*240 AAAC</v>
          </cell>
          <cell r="C32">
            <v>0.11899999999999999</v>
          </cell>
          <cell r="D32">
            <v>0.4</v>
          </cell>
          <cell r="E32">
            <v>2.85</v>
          </cell>
          <cell r="F32">
            <v>0.73</v>
          </cell>
          <cell r="G32">
            <v>1.28</v>
          </cell>
          <cell r="H32">
            <v>1.71</v>
          </cell>
          <cell r="I32">
            <v>0.76</v>
          </cell>
        </row>
        <row r="33">
          <cell r="B33" t="str">
            <v>1*235.6 AAAC</v>
          </cell>
          <cell r="C33">
            <v>0.11899999999999999</v>
          </cell>
          <cell r="D33">
            <v>0.4</v>
          </cell>
          <cell r="E33">
            <v>2.85</v>
          </cell>
          <cell r="F33">
            <v>0.73</v>
          </cell>
          <cell r="G33">
            <v>1.28</v>
          </cell>
          <cell r="H33">
            <v>1.71</v>
          </cell>
          <cell r="I33">
            <v>0.76</v>
          </cell>
        </row>
        <row r="34">
          <cell r="B34" t="str">
            <v>1*120/21 ACSR</v>
          </cell>
          <cell r="C34">
            <v>0.27</v>
          </cell>
          <cell r="D34">
            <v>0.42</v>
          </cell>
          <cell r="E34">
            <v>2.72</v>
          </cell>
          <cell r="F34">
            <v>0.73</v>
          </cell>
          <cell r="G34">
            <v>1.28</v>
          </cell>
          <cell r="H34">
            <v>1.71</v>
          </cell>
          <cell r="I34">
            <v>0.76</v>
          </cell>
        </row>
        <row r="35">
          <cell r="B35" t="str">
            <v>THERMAL 2*357/54 ACSS/TW ,728kcmil</v>
          </cell>
          <cell r="C35">
            <v>3.5591324000000001E-2</v>
          </cell>
          <cell r="D35">
            <v>0.34123124300000002</v>
          </cell>
          <cell r="E35">
            <v>3.37139956</v>
          </cell>
          <cell r="F35">
            <v>0.26136754099999998</v>
          </cell>
          <cell r="G35">
            <v>1.0273962830000001</v>
          </cell>
          <cell r="H35">
            <v>2.346120832</v>
          </cell>
          <cell r="I35">
            <v>0.22872168000000001</v>
          </cell>
        </row>
        <row r="36">
          <cell r="B36" t="str">
            <v>Thermal Double 2*255/98</v>
          </cell>
          <cell r="C36">
            <v>5.7261800000000002E-2</v>
          </cell>
          <cell r="D36">
            <v>0.337588</v>
          </cell>
          <cell r="E36">
            <v>3.3651369999999998</v>
          </cell>
          <cell r="F36">
            <v>0.28206999999999999</v>
          </cell>
          <cell r="G36">
            <v>1.1781934999999999</v>
          </cell>
          <cell r="H36">
            <v>2.0960380000000001</v>
          </cell>
          <cell r="I36">
            <v>0.77578429999999998</v>
          </cell>
        </row>
        <row r="37">
          <cell r="B37" t="str">
            <v>Thermal Double Stacir 2*238/97</v>
          </cell>
          <cell r="C37">
            <v>5.7261800000000002E-2</v>
          </cell>
          <cell r="D37">
            <v>0.337588</v>
          </cell>
          <cell r="E37">
            <v>3.3651369999999998</v>
          </cell>
          <cell r="F37">
            <v>0.28206999999999999</v>
          </cell>
          <cell r="G37">
            <v>1.1781934999999999</v>
          </cell>
          <cell r="H37">
            <v>2.0960380000000001</v>
          </cell>
          <cell r="I37">
            <v>0.77578429999999998</v>
          </cell>
        </row>
        <row r="38">
          <cell r="B38" t="str">
            <v>Thermal double 2*255/88</v>
          </cell>
          <cell r="C38">
            <v>5.7261800000000002E-2</v>
          </cell>
          <cell r="D38">
            <v>0.337588</v>
          </cell>
          <cell r="E38">
            <v>3.3651369999999998</v>
          </cell>
          <cell r="F38">
            <v>0.28206999999999999</v>
          </cell>
          <cell r="G38">
            <v>1.1781934999999999</v>
          </cell>
          <cell r="H38">
            <v>2.0960380000000001</v>
          </cell>
          <cell r="I38">
            <v>0.77578429999999998</v>
          </cell>
        </row>
        <row r="39">
          <cell r="B39" t="str">
            <v>Thermal Double 2*255/98 ACSS</v>
          </cell>
          <cell r="C39">
            <v>5.7261800000000002E-2</v>
          </cell>
          <cell r="D39">
            <v>0.337588</v>
          </cell>
          <cell r="E39">
            <v>3.3651369999999998</v>
          </cell>
          <cell r="F39">
            <v>0.28206999999999999</v>
          </cell>
          <cell r="G39">
            <v>1.1781934999999999</v>
          </cell>
          <cell r="H39">
            <v>2.0960380000000001</v>
          </cell>
          <cell r="I39">
            <v>0.77578429999999998</v>
          </cell>
        </row>
        <row r="40">
          <cell r="B40" t="str">
            <v>Thermal 1*439/46 GT A.C.S.R</v>
          </cell>
          <cell r="C40">
            <v>0.114167</v>
          </cell>
          <cell r="D40">
            <v>0.44203799999999999</v>
          </cell>
          <cell r="E40">
            <v>2.5953400000000002</v>
          </cell>
          <cell r="F40">
            <v>0.33897100000000002</v>
          </cell>
          <cell r="G40">
            <v>1.2826</v>
          </cell>
          <cell r="H40">
            <v>1.741287</v>
          </cell>
          <cell r="I40">
            <v>0.77577470000000004</v>
          </cell>
        </row>
        <row r="41">
          <cell r="B41" t="str">
            <v>Thermal Invar 431 mm</v>
          </cell>
          <cell r="C41">
            <v>0.114167</v>
          </cell>
          <cell r="D41">
            <v>0.44203799999999999</v>
          </cell>
          <cell r="E41">
            <v>2.5953400000000002</v>
          </cell>
          <cell r="F41">
            <v>0.33897100000000002</v>
          </cell>
          <cell r="G41">
            <v>1.2826</v>
          </cell>
          <cell r="H41">
            <v>1.741287</v>
          </cell>
          <cell r="I41">
            <v>0.77577470000000004</v>
          </cell>
        </row>
        <row r="42">
          <cell r="B42" t="str">
            <v>Thermal 1*290/88</v>
          </cell>
          <cell r="C42">
            <v>0.114167</v>
          </cell>
          <cell r="D42">
            <v>0.44203799999999999</v>
          </cell>
          <cell r="E42">
            <v>2.5953400000000002</v>
          </cell>
          <cell r="F42">
            <v>0.33897100000000002</v>
          </cell>
          <cell r="G42">
            <v>1.2826</v>
          </cell>
          <cell r="H42">
            <v>1.741287</v>
          </cell>
          <cell r="I42">
            <v>0.77577470000000004</v>
          </cell>
        </row>
        <row r="43">
          <cell r="B43" t="str">
            <v>Thermal 1*290/88</v>
          </cell>
          <cell r="C43">
            <v>0.114167</v>
          </cell>
          <cell r="D43">
            <v>0.44203799999999999</v>
          </cell>
          <cell r="E43">
            <v>2.5953400000000002</v>
          </cell>
          <cell r="F43">
            <v>0.33897100000000002</v>
          </cell>
          <cell r="G43">
            <v>1.2826</v>
          </cell>
          <cell r="H43">
            <v>1.741287</v>
          </cell>
          <cell r="I43">
            <v>0.77577470000000004</v>
          </cell>
        </row>
        <row r="44">
          <cell r="B44" t="str">
            <v>Thermal Invar 1*255/88</v>
          </cell>
          <cell r="C44">
            <v>0.114167</v>
          </cell>
          <cell r="D44">
            <v>0.44203799999999999</v>
          </cell>
          <cell r="E44">
            <v>2.5953400000000002</v>
          </cell>
          <cell r="F44">
            <v>0.33897100000000002</v>
          </cell>
          <cell r="G44">
            <v>1.2826</v>
          </cell>
          <cell r="H44">
            <v>1.741287</v>
          </cell>
          <cell r="I44">
            <v>0.77577470000000004</v>
          </cell>
        </row>
        <row r="45">
          <cell r="B45" t="str">
            <v>Thermal Stacir 1*238/97</v>
          </cell>
          <cell r="C45">
            <v>0.114167</v>
          </cell>
          <cell r="D45">
            <v>0.44203799999999999</v>
          </cell>
          <cell r="E45">
            <v>2.5953400000000002</v>
          </cell>
          <cell r="F45">
            <v>0.33897100000000002</v>
          </cell>
          <cell r="G45">
            <v>1.2826</v>
          </cell>
          <cell r="H45">
            <v>1.741287</v>
          </cell>
          <cell r="I45">
            <v>0.77577470000000004</v>
          </cell>
        </row>
        <row r="46">
          <cell r="B46" t="str">
            <v>Thermal Invar 1*238/97</v>
          </cell>
          <cell r="C46">
            <v>0.114167</v>
          </cell>
          <cell r="D46">
            <v>0.44203799999999999</v>
          </cell>
          <cell r="E46">
            <v>2.5953400000000002</v>
          </cell>
          <cell r="F46">
            <v>0.33897100000000002</v>
          </cell>
          <cell r="G46">
            <v>1.2826</v>
          </cell>
          <cell r="H46">
            <v>1.741287</v>
          </cell>
          <cell r="I46">
            <v>0.77577470000000004</v>
          </cell>
        </row>
        <row r="47">
          <cell r="B47" t="str">
            <v>THERMAL 1*357/54 ACSS/TW ,728kcmil</v>
          </cell>
          <cell r="C47">
            <v>7.0770071000000004E-2</v>
          </cell>
          <cell r="D47">
            <v>0.43583328100000002</v>
          </cell>
          <cell r="E47">
            <v>2.6526013860000002</v>
          </cell>
          <cell r="F47">
            <v>0.296547106</v>
          </cell>
          <cell r="G47">
            <v>1.122009737</v>
          </cell>
          <cell r="H47">
            <v>1.9232412219999999</v>
          </cell>
          <cell r="I47">
            <v>0.22872548500000001</v>
          </cell>
        </row>
        <row r="48">
          <cell r="B48" t="str">
            <v>1*375.2/87 MCM 740</v>
          </cell>
          <cell r="C48">
            <v>7.3849999999999999E-2</v>
          </cell>
          <cell r="D48">
            <v>0.59470000000000001</v>
          </cell>
          <cell r="E48">
            <v>7.44</v>
          </cell>
          <cell r="F48">
            <v>0.752</v>
          </cell>
          <cell r="G48">
            <v>1.88</v>
          </cell>
          <cell r="H48">
            <v>4.415</v>
          </cell>
          <cell r="I48">
            <v>1.1679999999999999</v>
          </cell>
        </row>
        <row r="49">
          <cell r="B49" t="str">
            <v>1*375.2/87 MCM 461</v>
          </cell>
          <cell r="C49">
            <v>7.3849999999999999E-2</v>
          </cell>
          <cell r="D49">
            <v>0.59470000000000001</v>
          </cell>
          <cell r="E49">
            <v>7.44</v>
          </cell>
          <cell r="F49">
            <v>0.752</v>
          </cell>
          <cell r="G49">
            <v>1.88</v>
          </cell>
          <cell r="H49">
            <v>4.415</v>
          </cell>
          <cell r="I49">
            <v>1.1679999999999999</v>
          </cell>
        </row>
        <row r="50">
          <cell r="B50" t="str">
            <v>XLPE 2500mm2</v>
          </cell>
          <cell r="C50">
            <v>1.2869999999999999E-2</v>
          </cell>
          <cell r="D50">
            <v>0.16835</v>
          </cell>
          <cell r="E50">
            <v>71.62</v>
          </cell>
          <cell r="F50">
            <v>0.15373999999999999</v>
          </cell>
          <cell r="G50">
            <v>0.10498</v>
          </cell>
          <cell r="H50">
            <v>60</v>
          </cell>
          <cell r="I50">
            <v>0</v>
          </cell>
        </row>
        <row r="51">
          <cell r="B51" t="str">
            <v>XLPE 2000mm2 Elswedy</v>
          </cell>
          <cell r="C51">
            <v>1.2869999999999999E-2</v>
          </cell>
          <cell r="D51">
            <v>0.16835</v>
          </cell>
          <cell r="E51">
            <v>71.62</v>
          </cell>
          <cell r="F51">
            <v>0.15373999999999999</v>
          </cell>
          <cell r="G51">
            <v>0.10498</v>
          </cell>
          <cell r="H51">
            <v>60</v>
          </cell>
          <cell r="I51">
            <v>0</v>
          </cell>
        </row>
        <row r="52">
          <cell r="B52" t="str">
            <v>XLPE 2000mm2 Elswedy energy</v>
          </cell>
          <cell r="C52">
            <v>1.2869999999999999E-2</v>
          </cell>
          <cell r="D52">
            <v>0.16835</v>
          </cell>
          <cell r="E52">
            <v>72.25</v>
          </cell>
          <cell r="F52">
            <v>0.15373999999999999</v>
          </cell>
          <cell r="G52">
            <v>6.3700000000000007E-2</v>
          </cell>
          <cell r="H52">
            <v>60</v>
          </cell>
          <cell r="I52">
            <v>0</v>
          </cell>
        </row>
        <row r="53">
          <cell r="B53" t="str">
            <v>XLPE 1600mm2 Elswedy</v>
          </cell>
          <cell r="C53">
            <v>1.21E-2</v>
          </cell>
          <cell r="D53">
            <v>0.1215</v>
          </cell>
          <cell r="E53">
            <v>44</v>
          </cell>
          <cell r="F53">
            <v>0.2054</v>
          </cell>
          <cell r="G53">
            <v>7.1400000000000005E-2</v>
          </cell>
          <cell r="H53">
            <v>53</v>
          </cell>
          <cell r="I53">
            <v>0</v>
          </cell>
        </row>
        <row r="54">
          <cell r="B54" t="str">
            <v>XLPE 1600mm2 ELSEWEDY CABLES</v>
          </cell>
          <cell r="C54">
            <v>1.554E-2</v>
          </cell>
          <cell r="D54">
            <v>0.17499999999999999</v>
          </cell>
          <cell r="E54">
            <v>66.31</v>
          </cell>
          <cell r="F54">
            <v>0.18559999999999999</v>
          </cell>
          <cell r="G54">
            <v>0.1084</v>
          </cell>
          <cell r="H54">
            <v>56.86</v>
          </cell>
          <cell r="I54">
            <v>0</v>
          </cell>
        </row>
        <row r="55">
          <cell r="B55" t="str">
            <v>XLPE 1600mm2 Energya</v>
          </cell>
          <cell r="C55">
            <v>1.553E-2</v>
          </cell>
          <cell r="D55">
            <v>0.17599999999999999</v>
          </cell>
          <cell r="E55">
            <v>67.25</v>
          </cell>
          <cell r="F55">
            <v>0.18099999999999999</v>
          </cell>
          <cell r="G55">
            <v>0.1074</v>
          </cell>
          <cell r="H55">
            <v>57.67</v>
          </cell>
          <cell r="I55">
            <v>0</v>
          </cell>
        </row>
        <row r="56">
          <cell r="B56" t="str">
            <v>2*XLPE 1600mm2 Elswedy (every circuit two cable in parralel)</v>
          </cell>
          <cell r="C56">
            <v>6.0499999999999998E-3</v>
          </cell>
          <cell r="D56">
            <v>6.0749999999999998E-2</v>
          </cell>
          <cell r="E56">
            <v>88</v>
          </cell>
          <cell r="F56">
            <v>0.1027</v>
          </cell>
          <cell r="G56">
            <v>3.5700000000000003E-2</v>
          </cell>
          <cell r="H56">
            <v>106</v>
          </cell>
          <cell r="I56">
            <v>0</v>
          </cell>
        </row>
        <row r="57">
          <cell r="B57" t="str">
            <v>CableHi-Pr kanda1267</v>
          </cell>
          <cell r="C57">
            <v>0.02</v>
          </cell>
          <cell r="D57">
            <v>0.13439999999999999</v>
          </cell>
          <cell r="E57">
            <v>88</v>
          </cell>
          <cell r="F57">
            <v>0.08</v>
          </cell>
          <cell r="G57">
            <v>0.13</v>
          </cell>
          <cell r="H57">
            <v>66</v>
          </cell>
          <cell r="I57">
            <v>0</v>
          </cell>
        </row>
        <row r="58">
          <cell r="B58" t="str">
            <v>Cable Hi-Pr Dilion 1267</v>
          </cell>
          <cell r="C58">
            <v>2.8000000000000001E-2</v>
          </cell>
          <cell r="D58">
            <v>0.129</v>
          </cell>
          <cell r="E58">
            <v>128.80529879718151</v>
          </cell>
          <cell r="F58">
            <v>0.18168999999999999</v>
          </cell>
          <cell r="G58">
            <v>0.28299999999999997</v>
          </cell>
          <cell r="H58">
            <v>64.8</v>
          </cell>
          <cell r="I58">
            <v>0</v>
          </cell>
        </row>
        <row r="59">
          <cell r="B59" t="str">
            <v>XLPE1200HDPECABLE</v>
          </cell>
          <cell r="C59">
            <v>1.6160000000000001E-2</v>
          </cell>
          <cell r="D59">
            <v>0.184</v>
          </cell>
          <cell r="E59">
            <v>59.4</v>
          </cell>
          <cell r="F59">
            <v>0.17199999999999999</v>
          </cell>
          <cell r="G59">
            <v>7.3700000000000002E-2</v>
          </cell>
          <cell r="H59">
            <v>53</v>
          </cell>
          <cell r="I59">
            <v>0</v>
          </cell>
        </row>
        <row r="60">
          <cell r="B60" t="str">
            <v>XLPE 1200mm2</v>
          </cell>
          <cell r="C60">
            <v>1.5699999999999999E-2</v>
          </cell>
          <cell r="D60">
            <v>0.1996</v>
          </cell>
          <cell r="E60">
            <v>62</v>
          </cell>
          <cell r="F60">
            <v>0.20200000000000001</v>
          </cell>
          <cell r="G60">
            <v>7.0000000000000007E-2</v>
          </cell>
          <cell r="H60">
            <v>52</v>
          </cell>
          <cell r="I60">
            <v>0</v>
          </cell>
        </row>
        <row r="61">
          <cell r="B61" t="str">
            <v>XLPE 1200mm2 Elswedy energy</v>
          </cell>
          <cell r="C61">
            <v>2.1069999999999998E-2</v>
          </cell>
          <cell r="D61">
            <v>0.16830000000000001</v>
          </cell>
          <cell r="E61">
            <v>60.63</v>
          </cell>
          <cell r="F61">
            <v>0.2195</v>
          </cell>
          <cell r="G61">
            <v>7.51E-2</v>
          </cell>
          <cell r="H61">
            <v>52</v>
          </cell>
          <cell r="I61">
            <v>0</v>
          </cell>
        </row>
        <row r="62">
          <cell r="B62" t="str">
            <v>Giza XLPE 1200</v>
          </cell>
          <cell r="C62">
            <v>1.6199999999999999E-2</v>
          </cell>
          <cell r="D62">
            <v>0.18</v>
          </cell>
          <cell r="E62">
            <v>60.63</v>
          </cell>
          <cell r="F62">
            <v>0.23150000000000001</v>
          </cell>
          <cell r="G62">
            <v>7.1400000000000005E-2</v>
          </cell>
          <cell r="H62">
            <v>64.8</v>
          </cell>
          <cell r="I62">
            <v>0</v>
          </cell>
        </row>
        <row r="63">
          <cell r="B63" t="str">
            <v>CABLE 1*1200</v>
          </cell>
          <cell r="C63">
            <v>1.5100000000000001E-2</v>
          </cell>
          <cell r="D63">
            <v>0.17499999999999999</v>
          </cell>
          <cell r="E63">
            <v>100</v>
          </cell>
          <cell r="F63">
            <v>7.0000000000000007E-2</v>
          </cell>
          <cell r="G63">
            <v>0.2</v>
          </cell>
          <cell r="H63">
            <v>53</v>
          </cell>
          <cell r="I63">
            <v>0</v>
          </cell>
        </row>
        <row r="64">
          <cell r="B64" t="str">
            <v>XLPE1000HDPECABLE</v>
          </cell>
          <cell r="C64">
            <v>1.6160000000000001E-2</v>
          </cell>
          <cell r="D64">
            <v>0.184</v>
          </cell>
          <cell r="E64">
            <v>59.4</v>
          </cell>
          <cell r="F64">
            <v>0.17199999999999999</v>
          </cell>
          <cell r="G64">
            <v>7.3700000000000002E-2</v>
          </cell>
          <cell r="H64">
            <v>53</v>
          </cell>
          <cell r="I64">
            <v>0</v>
          </cell>
        </row>
        <row r="65">
          <cell r="B65" t="str">
            <v>XLPE1000mm2</v>
          </cell>
          <cell r="C65">
            <v>1.7600000000000001E-2</v>
          </cell>
          <cell r="D65">
            <v>0.124</v>
          </cell>
          <cell r="E65">
            <v>57.5</v>
          </cell>
          <cell r="F65">
            <v>0.21</v>
          </cell>
          <cell r="G65">
            <v>0.08</v>
          </cell>
          <cell r="H65">
            <v>50</v>
          </cell>
          <cell r="I65">
            <v>0</v>
          </cell>
        </row>
        <row r="66">
          <cell r="B66" t="str">
            <v>CableHpofc 850</v>
          </cell>
          <cell r="C66">
            <v>2.4289999999999999E-2</v>
          </cell>
          <cell r="D66">
            <v>0.184</v>
          </cell>
          <cell r="E66">
            <v>84.823001646924425</v>
          </cell>
          <cell r="F66">
            <v>0.247585</v>
          </cell>
          <cell r="G66">
            <v>6.4589999999999995E-2</v>
          </cell>
          <cell r="H66">
            <v>55</v>
          </cell>
          <cell r="I66">
            <v>0</v>
          </cell>
        </row>
        <row r="67">
          <cell r="B67" t="str">
            <v>Two Cable in Parralel of Cable L-Pr Brilli800</v>
          </cell>
          <cell r="C67">
            <v>1.1050000000000001E-2</v>
          </cell>
          <cell r="D67">
            <v>9.2499999999999999E-2</v>
          </cell>
          <cell r="E67">
            <v>176</v>
          </cell>
          <cell r="F67">
            <v>0.1235</v>
          </cell>
          <cell r="G67">
            <v>0.46</v>
          </cell>
          <cell r="H67">
            <v>129.6</v>
          </cell>
          <cell r="I67">
            <v>0</v>
          </cell>
        </row>
        <row r="68">
          <cell r="B68" t="str">
            <v>Cable L-Pr Brilli800</v>
          </cell>
          <cell r="C68">
            <v>2.2100000000000002E-2</v>
          </cell>
          <cell r="D68">
            <v>0.185</v>
          </cell>
          <cell r="E68">
            <v>88</v>
          </cell>
          <cell r="F68">
            <v>0.247</v>
          </cell>
          <cell r="G68">
            <v>0.92</v>
          </cell>
          <cell r="H68">
            <v>64.8</v>
          </cell>
          <cell r="I68">
            <v>0</v>
          </cell>
        </row>
        <row r="69">
          <cell r="B69" t="str">
            <v>Cable cu oil f 1*800</v>
          </cell>
          <cell r="C69">
            <v>2.2100000000000002E-2</v>
          </cell>
          <cell r="D69">
            <v>0.19</v>
          </cell>
          <cell r="E69">
            <v>76.96902001294994</v>
          </cell>
          <cell r="F69">
            <v>0.33100000000000002</v>
          </cell>
          <cell r="G69">
            <v>0.28000000000000003</v>
          </cell>
          <cell r="H69">
            <v>70</v>
          </cell>
          <cell r="I69">
            <v>0</v>
          </cell>
        </row>
        <row r="70">
          <cell r="B70" t="str">
            <v>CABLE 1*800</v>
          </cell>
          <cell r="C70">
            <v>2.0199999999999999E-2</v>
          </cell>
          <cell r="D70">
            <v>0.13439999999999999</v>
          </cell>
          <cell r="E70">
            <v>88</v>
          </cell>
          <cell r="F70">
            <v>0.08</v>
          </cell>
          <cell r="G70">
            <v>0.13</v>
          </cell>
          <cell r="H70">
            <v>60</v>
          </cell>
          <cell r="I70">
            <v>0</v>
          </cell>
        </row>
        <row r="71">
          <cell r="B71" t="str">
            <v>XLPE 1*400 cable</v>
          </cell>
          <cell r="C71">
            <v>1.5100000000000001E-2</v>
          </cell>
          <cell r="D71">
            <v>0.37290000000000001</v>
          </cell>
          <cell r="E71">
            <v>58.842030401736828</v>
          </cell>
          <cell r="F71">
            <v>0.17269999999999999</v>
          </cell>
          <cell r="G71">
            <v>7.4300000000000005E-2</v>
          </cell>
          <cell r="H71">
            <v>50</v>
          </cell>
          <cell r="I71">
            <v>0</v>
          </cell>
        </row>
        <row r="72">
          <cell r="B72" t="str">
            <v>Gas Insulated Busbar (Zero Branch)</v>
          </cell>
          <cell r="C72">
            <v>1.5699999999999999E-2</v>
          </cell>
          <cell r="D72">
            <v>0.1996</v>
          </cell>
          <cell r="E72">
            <v>62</v>
          </cell>
          <cell r="F72">
            <v>0.20200000000000001</v>
          </cell>
          <cell r="G72">
            <v>7.0000000000000007E-2</v>
          </cell>
          <cell r="H72">
            <v>52</v>
          </cell>
          <cell r="I72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../../netems/Desktop/13_Feb_2023/scan/&#1576;&#1610;&#1575;&#1606;&#1575;&#1578;%20&#1575;&#1604;&#1603;&#1575;&#1576;&#1604;&#1575;&#1578;%20&#1575;&#1604;&#1580;&#1583;&#1610;&#1583;&#1577;/2/1x1600%20%20230%20kV%20%20Schedule%20(G-1)%20Rev.2.pdf" TargetMode="External"/><Relationship Id="rId2" Type="http://schemas.openxmlformats.org/officeDocument/2006/relationships/hyperlink" Target="../../netems/Desktop/13_Feb_2023/scan/&#1576;&#1610;&#1575;&#1606;&#1575;&#1578;%20&#1575;&#1604;&#1603;&#1575;&#1576;&#1604;&#1575;&#1578;%20&#1575;&#1604;&#1580;&#1583;&#1610;&#1583;&#1577;/1/Technical%20offer%20for%201x1600%20mm2.pdf" TargetMode="External"/><Relationship Id="rId1" Type="http://schemas.openxmlformats.org/officeDocument/2006/relationships/hyperlink" Target="../../netems/Desktop/13_Feb_2023/scan/line%20prop/cases%20line%20prop/THERMAL%20235754%20ACSSTW%20,728kcmil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K766"/>
  <sheetViews>
    <sheetView tabSelected="1" zoomScale="120" zoomScaleNormal="120" workbookViewId="0">
      <pane ySplit="3" topLeftCell="A4" activePane="bottomLeft" state="frozen"/>
      <selection activeCell="J3" sqref="J3"/>
      <selection pane="bottomLeft" activeCell="F8" sqref="F8"/>
    </sheetView>
  </sheetViews>
  <sheetFormatPr defaultColWidth="9.109375" defaultRowHeight="13.2" x14ac:dyDescent="0.25"/>
  <cols>
    <col min="1" max="1" width="12.109375" style="9" bestFit="1" customWidth="1"/>
    <col min="2" max="2" width="16" style="9" customWidth="1"/>
    <col min="3" max="3" width="19.109375" style="17" customWidth="1"/>
    <col min="4" max="5" width="21.5546875" style="17" customWidth="1"/>
    <col min="6" max="6" width="13.109375" style="12" customWidth="1"/>
    <col min="7" max="7" width="10.109375" style="12" bestFit="1" customWidth="1"/>
    <col min="8" max="8" width="6.109375" style="12" bestFit="1" customWidth="1"/>
    <col min="9" max="9" width="68.109375" style="12" customWidth="1"/>
    <col min="10" max="10" width="8.44140625" style="12" customWidth="1"/>
    <col min="11" max="13" width="10.109375" style="12" bestFit="1" customWidth="1"/>
    <col min="14" max="14" width="18.33203125" style="12" bestFit="1" customWidth="1"/>
    <col min="15" max="15" width="8.109375" style="12" customWidth="1"/>
    <col min="16" max="22" width="8.5546875" style="12" customWidth="1"/>
    <col min="23" max="23" width="8.44140625" style="12" customWidth="1"/>
    <col min="24" max="24" width="7.77734375" style="12" customWidth="1"/>
    <col min="25" max="25" width="8" style="12" customWidth="1"/>
    <col min="26" max="26" width="8.109375" style="12" customWidth="1"/>
    <col min="27" max="27" width="8.33203125" style="12" bestFit="1" customWidth="1"/>
    <col min="28" max="28" width="9.109375" style="12" bestFit="1" customWidth="1"/>
    <col min="29" max="29" width="8.33203125" style="12" customWidth="1"/>
    <col min="30" max="30" width="42.6640625" style="12" bestFit="1" customWidth="1"/>
    <col min="31" max="31" width="7" style="12" customWidth="1"/>
    <col min="32" max="32" width="32.33203125" style="12" customWidth="1"/>
    <col min="33" max="33" width="7" style="12" customWidth="1"/>
    <col min="34" max="34" width="27.6640625" style="12" customWidth="1"/>
    <col min="35" max="35" width="7" style="12" customWidth="1"/>
    <col min="36" max="36" width="19.5546875" style="12" customWidth="1"/>
    <col min="37" max="37" width="6.5546875" style="12" customWidth="1"/>
    <col min="38" max="38" width="4.33203125" style="9" hidden="1" customWidth="1"/>
    <col min="39" max="39" width="4" style="9" hidden="1" customWidth="1"/>
    <col min="40" max="41" width="5" style="9" customWidth="1"/>
    <col min="42" max="42" width="16.6640625" style="12" hidden="1" customWidth="1"/>
    <col min="43" max="44" width="13.5546875" style="9" hidden="1" customWidth="1"/>
    <col min="45" max="45" width="13.5546875" style="9" customWidth="1"/>
    <col min="46" max="46" width="64.6640625" style="12" customWidth="1"/>
    <col min="47" max="47" width="14" style="12" bestFit="1" customWidth="1"/>
    <col min="48" max="48" width="16.6640625" style="12" customWidth="1"/>
    <col min="49" max="117" width="9.109375" style="12" customWidth="1"/>
    <col min="118" max="118" width="11.33203125" style="12" hidden="1" customWidth="1"/>
    <col min="119" max="119" width="12.6640625" style="12" hidden="1" customWidth="1"/>
    <col min="120" max="120" width="12" style="12" hidden="1" customWidth="1"/>
    <col min="121" max="124" width="8.44140625" style="12" hidden="1" customWidth="1"/>
    <col min="125" max="125" width="9.44140625" style="12" hidden="1" customWidth="1"/>
    <col min="126" max="126" width="12.6640625" style="12" hidden="1" customWidth="1"/>
    <col min="127" max="127" width="12" style="12" hidden="1" customWidth="1"/>
    <col min="128" max="131" width="8.44140625" style="12" hidden="1" customWidth="1"/>
    <col min="132" max="132" width="10.5546875" style="12" hidden="1" customWidth="1"/>
    <col min="133" max="133" width="12.6640625" style="12" hidden="1" customWidth="1"/>
    <col min="134" max="134" width="12" style="12" hidden="1" customWidth="1"/>
    <col min="135" max="138" width="8.44140625" style="12" hidden="1" customWidth="1"/>
    <col min="139" max="139" width="10.5546875" style="12" hidden="1" customWidth="1"/>
    <col min="140" max="140" width="12.6640625" style="12" hidden="1" customWidth="1"/>
    <col min="141" max="141" width="12" style="12" hidden="1" customWidth="1"/>
    <col min="142" max="145" width="8.44140625" style="12" hidden="1" customWidth="1"/>
    <col min="146" max="146" width="10.5546875" style="12" hidden="1" customWidth="1"/>
    <col min="147" max="16384" width="9.109375" style="12"/>
  </cols>
  <sheetData>
    <row r="1" spans="1:145" s="9" customFormat="1" ht="20.25" customHeight="1" thickBot="1" x14ac:dyDescent="0.3">
      <c r="A1" s="332" t="s">
        <v>1440</v>
      </c>
      <c r="B1" s="333"/>
      <c r="C1" s="332" t="s">
        <v>1441</v>
      </c>
      <c r="D1" s="333"/>
      <c r="E1" s="372" t="s">
        <v>63</v>
      </c>
      <c r="F1" s="367" t="s">
        <v>1716</v>
      </c>
      <c r="G1" s="373" t="s">
        <v>33</v>
      </c>
      <c r="H1" s="274" t="s">
        <v>239</v>
      </c>
      <c r="I1" s="274" t="s">
        <v>1442</v>
      </c>
      <c r="J1" s="288" t="s">
        <v>1521</v>
      </c>
      <c r="K1" s="374" t="s">
        <v>1445</v>
      </c>
      <c r="L1" s="375"/>
      <c r="M1" s="376" t="s">
        <v>1446</v>
      </c>
      <c r="N1" s="377"/>
      <c r="O1" s="378"/>
      <c r="P1" s="379" t="s">
        <v>1444</v>
      </c>
      <c r="Q1" s="380"/>
      <c r="R1" s="380"/>
      <c r="S1" s="380"/>
      <c r="T1" s="380"/>
      <c r="U1" s="380"/>
      <c r="V1" s="380"/>
      <c r="W1" s="380"/>
      <c r="X1" s="380"/>
      <c r="Y1" s="380"/>
      <c r="Z1" s="380"/>
      <c r="AA1" s="380"/>
      <c r="AB1" s="380"/>
      <c r="AC1" s="380"/>
      <c r="AD1" s="381" t="s">
        <v>1453</v>
      </c>
      <c r="AE1" s="381"/>
      <c r="AF1" s="382" t="s">
        <v>1454</v>
      </c>
      <c r="AG1" s="381"/>
      <c r="AH1" s="382" t="s">
        <v>1455</v>
      </c>
      <c r="AI1" s="381"/>
      <c r="AJ1" s="382" t="s">
        <v>1636</v>
      </c>
      <c r="AK1" s="381"/>
      <c r="AL1" s="383" t="s">
        <v>473</v>
      </c>
      <c r="AM1" s="384"/>
      <c r="AN1" s="383" t="s">
        <v>1447</v>
      </c>
      <c r="AO1" s="384"/>
      <c r="AP1" s="372" t="s">
        <v>1448</v>
      </c>
      <c r="AQ1" s="385"/>
      <c r="AR1" s="386"/>
      <c r="AS1" s="370" t="s">
        <v>1721</v>
      </c>
      <c r="AT1" s="387" t="s">
        <v>1706</v>
      </c>
      <c r="AU1" s="388" t="s">
        <v>1707</v>
      </c>
      <c r="AV1" s="389" t="s">
        <v>1715</v>
      </c>
      <c r="DN1" s="268"/>
      <c r="DO1" s="268" t="s">
        <v>1453</v>
      </c>
      <c r="DP1" s="268"/>
      <c r="DQ1" s="268"/>
      <c r="DR1" s="268"/>
      <c r="DS1" s="268"/>
      <c r="DT1" s="269"/>
      <c r="DU1" s="268"/>
      <c r="DV1" s="268" t="s">
        <v>1454</v>
      </c>
      <c r="DW1" s="268"/>
      <c r="DX1" s="268"/>
      <c r="DY1" s="268"/>
      <c r="DZ1" s="268"/>
      <c r="EA1" s="269"/>
      <c r="EB1" s="268"/>
      <c r="EC1" s="268" t="s">
        <v>1455</v>
      </c>
      <c r="ED1" s="268"/>
      <c r="EE1" s="268"/>
      <c r="EF1" s="268"/>
      <c r="EG1" s="268"/>
      <c r="EH1" s="269"/>
      <c r="EI1" s="268"/>
      <c r="EJ1" s="268"/>
      <c r="EK1" s="268" t="s">
        <v>1636</v>
      </c>
      <c r="EL1" s="268"/>
      <c r="EM1" s="268"/>
      <c r="EN1" s="268"/>
      <c r="EO1" s="270"/>
    </row>
    <row r="2" spans="1:145" s="9" customFormat="1" ht="24" customHeight="1" thickBot="1" x14ac:dyDescent="0.3">
      <c r="A2" s="390"/>
      <c r="B2" s="391"/>
      <c r="C2" s="390"/>
      <c r="D2" s="391"/>
      <c r="E2" s="372"/>
      <c r="F2" s="367"/>
      <c r="G2" s="392"/>
      <c r="H2" s="275"/>
      <c r="I2" s="275"/>
      <c r="J2" s="289"/>
      <c r="K2" s="393"/>
      <c r="L2" s="394"/>
      <c r="M2" s="291" t="s">
        <v>1451</v>
      </c>
      <c r="N2" s="292"/>
      <c r="O2" s="90" t="s">
        <v>1452</v>
      </c>
      <c r="P2" s="395" t="s">
        <v>1449</v>
      </c>
      <c r="Q2" s="396"/>
      <c r="R2" s="396"/>
      <c r="S2" s="396"/>
      <c r="T2" s="396"/>
      <c r="U2" s="396"/>
      <c r="V2" s="397"/>
      <c r="W2" s="395" t="s">
        <v>1450</v>
      </c>
      <c r="X2" s="396"/>
      <c r="Y2" s="396"/>
      <c r="Z2" s="396"/>
      <c r="AA2" s="396"/>
      <c r="AB2" s="396"/>
      <c r="AC2" s="396"/>
      <c r="AD2" s="282" t="s">
        <v>1458</v>
      </c>
      <c r="AE2" s="287" t="s">
        <v>1443</v>
      </c>
      <c r="AF2" s="282" t="s">
        <v>1458</v>
      </c>
      <c r="AG2" s="287" t="s">
        <v>1443</v>
      </c>
      <c r="AH2" s="282" t="s">
        <v>1458</v>
      </c>
      <c r="AI2" s="287" t="s">
        <v>1443</v>
      </c>
      <c r="AJ2" s="282" t="s">
        <v>1458</v>
      </c>
      <c r="AK2" s="282" t="s">
        <v>1443</v>
      </c>
      <c r="AL2" s="398"/>
      <c r="AM2" s="399"/>
      <c r="AN2" s="398"/>
      <c r="AO2" s="399"/>
      <c r="AP2" s="400"/>
      <c r="AQ2" s="401"/>
      <c r="AR2" s="402"/>
      <c r="AS2" s="370"/>
      <c r="AT2" s="403"/>
      <c r="AU2" s="404"/>
      <c r="AV2" s="405"/>
      <c r="DN2" s="279" t="s">
        <v>1449</v>
      </c>
      <c r="DO2" s="280"/>
      <c r="DP2" s="280"/>
      <c r="DQ2" s="280"/>
      <c r="DR2" s="280"/>
      <c r="DS2" s="280"/>
      <c r="DT2" s="281"/>
      <c r="DU2" s="279" t="s">
        <v>1449</v>
      </c>
      <c r="DV2" s="280"/>
      <c r="DW2" s="280"/>
      <c r="DX2" s="280"/>
      <c r="DY2" s="280"/>
      <c r="DZ2" s="280"/>
      <c r="EA2" s="281"/>
      <c r="EB2" s="279" t="s">
        <v>1449</v>
      </c>
      <c r="EC2" s="280"/>
      <c r="ED2" s="280"/>
      <c r="EE2" s="280"/>
      <c r="EF2" s="280"/>
      <c r="EG2" s="280"/>
      <c r="EH2" s="281"/>
      <c r="EI2" s="280" t="s">
        <v>1449</v>
      </c>
      <c r="EJ2" s="280"/>
      <c r="EK2" s="280"/>
      <c r="EL2" s="280"/>
      <c r="EM2" s="280"/>
      <c r="EN2" s="280"/>
      <c r="EO2" s="281"/>
    </row>
    <row r="3" spans="1:145" s="9" customFormat="1" ht="31.2" customHeight="1" thickBot="1" x14ac:dyDescent="0.3">
      <c r="A3" s="91" t="s">
        <v>293</v>
      </c>
      <c r="B3" s="406" t="s">
        <v>244</v>
      </c>
      <c r="C3" s="91" t="s">
        <v>293</v>
      </c>
      <c r="D3" s="406" t="s">
        <v>244</v>
      </c>
      <c r="E3" s="372"/>
      <c r="F3" s="367"/>
      <c r="G3" s="407"/>
      <c r="H3" s="276"/>
      <c r="I3" s="276"/>
      <c r="J3" s="290"/>
      <c r="K3" s="408" t="s">
        <v>293</v>
      </c>
      <c r="L3" s="409" t="s">
        <v>244</v>
      </c>
      <c r="M3" s="410" t="s">
        <v>1456</v>
      </c>
      <c r="N3" s="238" t="s">
        <v>1457</v>
      </c>
      <c r="O3" s="239" t="s">
        <v>1456</v>
      </c>
      <c r="P3" s="411" t="s">
        <v>4</v>
      </c>
      <c r="Q3" s="412" t="s">
        <v>2</v>
      </c>
      <c r="R3" s="412" t="s">
        <v>50</v>
      </c>
      <c r="S3" s="412" t="s">
        <v>0</v>
      </c>
      <c r="T3" s="412" t="s">
        <v>1</v>
      </c>
      <c r="U3" s="412" t="s">
        <v>51</v>
      </c>
      <c r="V3" s="413" t="s">
        <v>3</v>
      </c>
      <c r="W3" s="411" t="s">
        <v>4</v>
      </c>
      <c r="X3" s="412" t="s">
        <v>2</v>
      </c>
      <c r="Y3" s="412" t="s">
        <v>50</v>
      </c>
      <c r="Z3" s="412" t="s">
        <v>0</v>
      </c>
      <c r="AA3" s="412" t="s">
        <v>1</v>
      </c>
      <c r="AB3" s="412" t="s">
        <v>51</v>
      </c>
      <c r="AC3" s="414" t="s">
        <v>3</v>
      </c>
      <c r="AD3" s="282"/>
      <c r="AE3" s="287"/>
      <c r="AF3" s="282"/>
      <c r="AG3" s="287"/>
      <c r="AH3" s="282"/>
      <c r="AI3" s="287"/>
      <c r="AJ3" s="282"/>
      <c r="AK3" s="282"/>
      <c r="AL3" s="415" t="s">
        <v>243</v>
      </c>
      <c r="AM3" s="416" t="s">
        <v>244</v>
      </c>
      <c r="AN3" s="415" t="s">
        <v>243</v>
      </c>
      <c r="AO3" s="416" t="s">
        <v>244</v>
      </c>
      <c r="AP3" s="91" t="s">
        <v>1459</v>
      </c>
      <c r="AQ3" s="92" t="s">
        <v>1460</v>
      </c>
      <c r="AR3" s="93" t="s">
        <v>1461</v>
      </c>
      <c r="AS3" s="370"/>
      <c r="AT3" s="403"/>
      <c r="AU3" s="404"/>
      <c r="AV3" s="405"/>
      <c r="DN3" s="248" t="s">
        <v>4</v>
      </c>
      <c r="DO3" s="248" t="s">
        <v>2</v>
      </c>
      <c r="DP3" s="248" t="s">
        <v>50</v>
      </c>
      <c r="DQ3" s="248" t="s">
        <v>0</v>
      </c>
      <c r="DR3" s="248" t="s">
        <v>1</v>
      </c>
      <c r="DS3" s="248" t="s">
        <v>51</v>
      </c>
      <c r="DT3" s="248" t="s">
        <v>3</v>
      </c>
      <c r="DU3" s="248" t="s">
        <v>4</v>
      </c>
      <c r="DV3" s="248" t="s">
        <v>2</v>
      </c>
      <c r="DW3" s="248" t="s">
        <v>50</v>
      </c>
      <c r="DX3" s="248" t="s">
        <v>0</v>
      </c>
      <c r="DY3" s="248" t="s">
        <v>1</v>
      </c>
      <c r="DZ3" s="248" t="s">
        <v>51</v>
      </c>
      <c r="EA3" s="248" t="s">
        <v>3</v>
      </c>
      <c r="EB3" s="248" t="s">
        <v>4</v>
      </c>
      <c r="EC3" s="248" t="s">
        <v>2</v>
      </c>
      <c r="ED3" s="248" t="s">
        <v>50</v>
      </c>
      <c r="EE3" s="248" t="s">
        <v>0</v>
      </c>
      <c r="EF3" s="248" t="s">
        <v>1</v>
      </c>
      <c r="EG3" s="248" t="s">
        <v>51</v>
      </c>
      <c r="EH3" s="248" t="s">
        <v>3</v>
      </c>
      <c r="EI3" s="264" t="s">
        <v>4</v>
      </c>
      <c r="EJ3" s="248" t="s">
        <v>2</v>
      </c>
      <c r="EK3" s="248" t="s">
        <v>50</v>
      </c>
      <c r="EL3" s="248" t="s">
        <v>0</v>
      </c>
      <c r="EM3" s="248" t="s">
        <v>1</v>
      </c>
      <c r="EN3" s="248" t="s">
        <v>51</v>
      </c>
      <c r="EO3" s="248" t="s">
        <v>3</v>
      </c>
    </row>
    <row r="4" spans="1:145" s="9" customFormat="1" ht="39" customHeight="1" thickBot="1" x14ac:dyDescent="0.3">
      <c r="A4" s="417" t="s">
        <v>1712</v>
      </c>
      <c r="B4" s="418" t="s">
        <v>1712</v>
      </c>
      <c r="C4" s="354" t="s">
        <v>1712</v>
      </c>
      <c r="D4" s="418" t="s">
        <v>1712</v>
      </c>
      <c r="E4" s="362" t="s">
        <v>1714</v>
      </c>
      <c r="F4" s="368" t="s">
        <v>1712</v>
      </c>
      <c r="G4" s="419" t="s">
        <v>1712</v>
      </c>
      <c r="H4" s="349" t="s">
        <v>1712</v>
      </c>
      <c r="I4" s="350" t="s">
        <v>1711</v>
      </c>
      <c r="J4" s="350" t="s">
        <v>1711</v>
      </c>
      <c r="K4" s="420" t="s">
        <v>1712</v>
      </c>
      <c r="L4" s="420" t="s">
        <v>1712</v>
      </c>
      <c r="M4" s="420" t="s">
        <v>1712</v>
      </c>
      <c r="N4" s="357" t="s">
        <v>1711</v>
      </c>
      <c r="O4" s="351" t="s">
        <v>1712</v>
      </c>
      <c r="P4" s="421" t="s">
        <v>1711</v>
      </c>
      <c r="Q4" s="421" t="s">
        <v>1711</v>
      </c>
      <c r="R4" s="421" t="s">
        <v>1711</v>
      </c>
      <c r="S4" s="421" t="s">
        <v>1711</v>
      </c>
      <c r="T4" s="421" t="s">
        <v>1711</v>
      </c>
      <c r="U4" s="421" t="s">
        <v>1711</v>
      </c>
      <c r="V4" s="421" t="s">
        <v>1711</v>
      </c>
      <c r="W4" s="358" t="s">
        <v>1713</v>
      </c>
      <c r="X4" s="359" t="s">
        <v>1713</v>
      </c>
      <c r="Y4" s="359" t="s">
        <v>1713</v>
      </c>
      <c r="Z4" s="359" t="s">
        <v>1713</v>
      </c>
      <c r="AA4" s="359" t="s">
        <v>1713</v>
      </c>
      <c r="AB4" s="359" t="s">
        <v>1713</v>
      </c>
      <c r="AC4" s="359" t="s">
        <v>1713</v>
      </c>
      <c r="AD4" s="352" t="s">
        <v>1714</v>
      </c>
      <c r="AE4" s="353" t="s">
        <v>1714</v>
      </c>
      <c r="AF4" s="352" t="s">
        <v>1714</v>
      </c>
      <c r="AG4" s="353" t="s">
        <v>1714</v>
      </c>
      <c r="AH4" s="352" t="s">
        <v>1714</v>
      </c>
      <c r="AI4" s="352" t="s">
        <v>1714</v>
      </c>
      <c r="AJ4" s="352" t="s">
        <v>1714</v>
      </c>
      <c r="AK4" s="352" t="s">
        <v>1714</v>
      </c>
      <c r="AL4" s="422"/>
      <c r="AM4" s="361"/>
      <c r="AN4" s="360" t="s">
        <v>1714</v>
      </c>
      <c r="AO4" s="361" t="s">
        <v>1714</v>
      </c>
      <c r="AP4" s="354"/>
      <c r="AQ4" s="355"/>
      <c r="AR4" s="356"/>
      <c r="AS4" s="371" t="s">
        <v>1714</v>
      </c>
      <c r="AT4" s="423" t="s">
        <v>1714</v>
      </c>
      <c r="AU4" s="424" t="s">
        <v>1714</v>
      </c>
      <c r="AV4" s="425" t="s">
        <v>1714</v>
      </c>
      <c r="DN4" s="264"/>
      <c r="DO4" s="264"/>
      <c r="DP4" s="264"/>
      <c r="DQ4" s="264"/>
      <c r="DR4" s="264"/>
      <c r="DS4" s="264"/>
      <c r="DT4" s="264"/>
      <c r="DU4" s="264"/>
      <c r="DV4" s="264"/>
      <c r="DW4" s="264"/>
      <c r="DX4" s="264"/>
      <c r="DY4" s="264"/>
      <c r="DZ4" s="264"/>
      <c r="EA4" s="264"/>
      <c r="EB4" s="264"/>
      <c r="EC4" s="264"/>
      <c r="ED4" s="264"/>
      <c r="EE4" s="264"/>
      <c r="EF4" s="264"/>
      <c r="EG4" s="264"/>
      <c r="EH4" s="264"/>
      <c r="EI4" s="264"/>
      <c r="EJ4" s="264"/>
      <c r="EK4" s="264"/>
      <c r="EL4" s="264"/>
      <c r="EM4" s="264"/>
      <c r="EN4" s="264"/>
      <c r="EO4" s="264"/>
    </row>
    <row r="5" spans="1:145" s="9" customFormat="1" ht="15" customHeight="1" thickBot="1" x14ac:dyDescent="0.3">
      <c r="A5" s="77" t="s">
        <v>1428</v>
      </c>
      <c r="B5" s="82" t="s">
        <v>1658</v>
      </c>
      <c r="C5" s="94" t="s">
        <v>1531</v>
      </c>
      <c r="D5" s="82" t="s">
        <v>1659</v>
      </c>
      <c r="E5" s="9" t="s">
        <v>1708</v>
      </c>
      <c r="F5" s="426" t="s">
        <v>1717</v>
      </c>
      <c r="G5" s="79">
        <v>1</v>
      </c>
      <c r="H5" s="70">
        <v>500</v>
      </c>
      <c r="I5" s="256" t="str">
        <f t="shared" ref="I5:I68" si="0">AD5&amp;"    "&amp;AF5&amp;"     "&amp;AH5&amp;"    "&amp;AJ5</f>
        <v xml:space="preserve">3*506 AAAC             </v>
      </c>
      <c r="J5" s="227">
        <f t="shared" ref="J5:J68" si="1">AE5+AG5+AI5+AK5</f>
        <v>24</v>
      </c>
      <c r="K5" s="97" t="s">
        <v>22</v>
      </c>
      <c r="L5" s="232" t="s">
        <v>30</v>
      </c>
      <c r="M5" s="266">
        <v>2000</v>
      </c>
      <c r="N5" s="98">
        <f t="shared" ref="N5:N70" si="2">1.732*M5*H5/1000</f>
        <v>1732</v>
      </c>
      <c r="O5" s="265">
        <v>2000</v>
      </c>
      <c r="P5" s="234">
        <f>W5*100/H5^2</f>
        <v>2.0832000000000001E-4</v>
      </c>
      <c r="Q5" s="95">
        <f t="shared" ref="Q5:Q70" si="3">X5*100/H5^2</f>
        <v>2.8319999999999999E-3</v>
      </c>
      <c r="R5" s="95">
        <f t="shared" ref="R5:R70" si="4">Y5*H5^2/100</f>
        <v>0.23759999999999998</v>
      </c>
      <c r="S5" s="95">
        <f t="shared" ref="S5:S70" si="5">Z5*100/H5^2</f>
        <v>2.3712E-3</v>
      </c>
      <c r="T5" s="95">
        <f t="shared" ref="T5:T70" si="6">AA5*100/H5^2</f>
        <v>7.4879999999999999E-3</v>
      </c>
      <c r="U5" s="95">
        <f t="shared" ref="U5:U70" si="7">AB5*H5^2/100</f>
        <v>0.17519999999999999</v>
      </c>
      <c r="V5" s="96">
        <f t="shared" ref="V5:V70" si="8">AC5*100/H5^2</f>
        <v>2.2079999999999999E-3</v>
      </c>
      <c r="W5" s="222">
        <f>AE5*IFERROR(VLOOKUP(AD5,LnLst!B:I,2,FALSE),0)+AG5*IFERROR(VLOOKUP(AF5,LnLst!B:I,2,FALSE),0)+AI5*IFERROR(VLOOKUP(AH5,LnLst!B:I,2,FALSE),0)+AK5*IFERROR(VLOOKUP(AJ5,LnLst!B:I,2,FALSE),0)</f>
        <v>0.52080000000000004</v>
      </c>
      <c r="X5" s="214">
        <f>AE5*IFERROR(VLOOKUP(AD5,LnLst!B:I,3,FALSE),0)+AG5*IFERROR(VLOOKUP(AF5,LnLst!B:I,3,FALSE),0)+AI5*IFERROR(VLOOKUP(AH5,LnLst!B:I,3,FALSE),0)+AK5*IFERROR(VLOOKUP(AJ5,LnLst!B:I,3,FALSE),0)</f>
        <v>7.08</v>
      </c>
      <c r="Y5" s="218">
        <f>(AE5*IFERROR(VLOOKUP(AD5,LnLst!B:I,4,FALSE),0)+AG5*IFERROR(VLOOKUP(AF5,LnLst!B:I,4,FALSE),0)+AI5*IFERROR(VLOOKUP(AH5,LnLst!B:I,4,FALSE),0)+AK5*IFERROR(VLOOKUP(AJ5,LnLst!B:I,4,FALSE),0))/1000000</f>
        <v>9.5039999999999998E-5</v>
      </c>
      <c r="Z5" s="214">
        <f>AE5*IFERROR(VLOOKUP(AD5,LnLst!B:I,5,FALSE),0)+AG5*IFERROR(VLOOKUP(AF5,LnLst!B:I,5,FALSE),0)+AI5*IFERROR(VLOOKUP(AH5,LnLst!B:I,5,FALSE),0)+AK5*IFERROR(VLOOKUP(AJ5,LnLst!B:I,5,FALSE),0)</f>
        <v>5.9279999999999999</v>
      </c>
      <c r="AA5" s="214">
        <f>AE5*IFERROR(VLOOKUP(AD5,LnLst!B:I,6,FALSE),0)+AG5*IFERROR(VLOOKUP(AF5,LnLst!B:I,6,FALSE),0)+AI5*IFERROR(VLOOKUP(AH5,LnLst!B:I,6,FALSE),0)+AK5*IFERROR(VLOOKUP(AJ5,LnLst!B:I,6,FALSE),0)</f>
        <v>18.72</v>
      </c>
      <c r="AB5" s="206">
        <f>(AE5*IFERROR(VLOOKUP(AD5,LnLst!B:I,7,FALSE),0)+AG5*IFERROR(VLOOKUP(AF5,LnLst!B:I,7,FALSE),0)+AI5*IFERROR(VLOOKUP(AH5,LnLst!B:I,7,FALSE),0)+AK5*IFERROR(VLOOKUP(AJ5,LnLst!B:I,7,FALSE),0))/1000000</f>
        <v>7.0079999999999993E-5</v>
      </c>
      <c r="AC5" s="210">
        <f>AE5*IFERROR(VLOOKUP(AD5,LnLst!B:I,8,FALSE),0)+AG5*IFERROR(VLOOKUP(AF5,LnLst!B:I,8,FALSE),0)+AI5*IFERROR(VLOOKUP(AH5,LnLst!B:I,8,FALSE),0)+AK5*IFERROR(VLOOKUP(AJ5,LnLst!B:I,8,FALSE),0)</f>
        <v>5.5200000000000005</v>
      </c>
      <c r="AD5" s="106" t="s">
        <v>13</v>
      </c>
      <c r="AE5" s="263">
        <v>24</v>
      </c>
      <c r="AF5" s="244"/>
      <c r="AG5" s="263"/>
      <c r="AH5" s="249" t="s">
        <v>1462</v>
      </c>
      <c r="AI5" s="263"/>
      <c r="AJ5" s="244" t="s">
        <v>1462</v>
      </c>
      <c r="AK5" s="263"/>
      <c r="AL5" s="80">
        <v>18</v>
      </c>
      <c r="AM5" s="71"/>
      <c r="AN5" s="79">
        <v>0</v>
      </c>
      <c r="AO5" s="71">
        <v>0</v>
      </c>
      <c r="AP5" s="69"/>
      <c r="AQ5" s="99" t="s">
        <v>260</v>
      </c>
      <c r="AR5" s="100"/>
      <c r="AS5" s="363"/>
      <c r="AT5" s="101"/>
      <c r="DN5" s="111">
        <f>(AE5*IFERROR(VLOOKUP(AD5,LnLst!B:I,2,FALSE),0))*(100/(H5^2))</f>
        <v>2.0832000000000004E-4</v>
      </c>
      <c r="DO5" s="111">
        <f>(AE5*IFERROR(VLOOKUP(AD5,LnLst!B:I,3,FALSE),0))*(100/(H5^2))</f>
        <v>2.8320000000000003E-3</v>
      </c>
      <c r="DP5" s="111">
        <f>(AE5*IFERROR(VLOOKUP(AD5,LnLst!B:I,4,FALSE),0))*(H5^2/100)/1000000</f>
        <v>0.23759999999999998</v>
      </c>
      <c r="DQ5" s="111">
        <f>(AE5*IFERROR(VLOOKUP(AD5,LnLst!B:I,5,FALSE),0))*(100/(H5^2))</f>
        <v>2.3712E-3</v>
      </c>
      <c r="DR5" s="111">
        <f>(AE5*IFERROR(VLOOKUP(AD5,LnLst!B:I,6,FALSE),0))*(100/(H5^2))</f>
        <v>7.4879999999999999E-3</v>
      </c>
      <c r="DS5" s="111">
        <f>(AE5*IFERROR(VLOOKUP(AD5,LnLst!B:I,7,FALSE),0))*(H5^2/100)/1000000</f>
        <v>0.17519999999999999</v>
      </c>
      <c r="DT5" s="111">
        <f>(AE5*IFERROR(VLOOKUP(AD5,LnLst!B:I,8,FALSE),0))*(100/(H5^2))</f>
        <v>2.2080000000000003E-3</v>
      </c>
      <c r="DU5" s="111">
        <f>AG5*IFERROR(VLOOKUP(AF5,LnLst!B:I,2,FALSE),0)*100/H5^2</f>
        <v>0</v>
      </c>
      <c r="DV5" s="111">
        <f>(AG5*IFERROR(VLOOKUP(AF5,LnLst!B:I,3,FALSE),0))*(100/(H5^2))</f>
        <v>0</v>
      </c>
      <c r="DW5" s="111">
        <f>(AG5*IFERROR(VLOOKUP(AF5,LnLst!B:I,4,FALSE),0))*(H5^2/100)/1000000</f>
        <v>0</v>
      </c>
      <c r="DX5" s="111">
        <f>(AG5*IFERROR(VLOOKUP(AF5,LnLst!B:I,5,FALSE),0))*(100/(H5^2))</f>
        <v>0</v>
      </c>
      <c r="DY5" s="111">
        <f>(AG5*IFERROR(VLOOKUP(AF5,LnLst!B:I,6,FALSE),0))*(100/(H5^2))</f>
        <v>0</v>
      </c>
      <c r="DZ5" s="111">
        <f>(AG5*IFERROR(VLOOKUP(AF5,LnLst!B:I,7,FALSE),0))*(H5^2/100)/1000000</f>
        <v>0</v>
      </c>
      <c r="EA5" s="111">
        <f>(AG5*IFERROR(VLOOKUP(AF5,LnLst!B:I,8,FALSE),0))*(100/(H5^2))</f>
        <v>0</v>
      </c>
      <c r="EB5" s="111">
        <f>AI5*IFERROR(VLOOKUP(AH5,LnLst!B:I,2,FALSE),0)*100/H5^2</f>
        <v>0</v>
      </c>
      <c r="EC5" s="111">
        <f>AI5*IFERROR(VLOOKUP(AH5,LnLst!B:I,3,FALSE),0)*100/H5^2</f>
        <v>0</v>
      </c>
      <c r="ED5" s="111">
        <f>(AI5*IFERROR(VLOOKUP(AH5,LnLst!B:I,4,FALSE),0))*(H5^2/100)/1000000</f>
        <v>0</v>
      </c>
      <c r="EE5" s="111">
        <f>AI5*IFERROR(VLOOKUP(AH5,LnLst!B:I,5,FALSE),0)*100/H5^2</f>
        <v>0</v>
      </c>
      <c r="EF5" s="111">
        <f>AI5*IFERROR(VLOOKUP(AH5,LnLst!B:I,6,FALSE),0)*100/H5^2</f>
        <v>0</v>
      </c>
      <c r="EG5" s="111">
        <f>(AI5*IFERROR(VLOOKUP(AH5,LnLst!B:I,7,FALSE),0))*(H5^2/100)/1000000</f>
        <v>0</v>
      </c>
      <c r="EH5" s="111">
        <f>AI5*IFERROR(VLOOKUP(AH5,LnLst!B:I,8,FALSE),0)*100/H5^2</f>
        <v>0</v>
      </c>
      <c r="EI5" s="236">
        <f>AK5*IFERROR(VLOOKUP(AJ5,LnLst!B:I,2,FALSE),0)*100/H5^2</f>
        <v>0</v>
      </c>
      <c r="EJ5" s="111">
        <f>AK5*IFERROR(VLOOKUP(AJ5,LnLst!B:I,3,FALSE),0)*100/H5^2</f>
        <v>0</v>
      </c>
      <c r="EK5" s="111">
        <f>(AK5*IFERROR(VLOOKUP(AJ5,LnLst!B:I,4,FALSE),0))*(H5^2/100)/1000000</f>
        <v>0</v>
      </c>
      <c r="EL5" s="111">
        <f>AK5*IFERROR(VLOOKUP(AJ5,LnLst!B:I,5,FALSE),0)*100/H5^2</f>
        <v>0</v>
      </c>
      <c r="EM5" s="111">
        <f>AK5*IFERROR(VLOOKUP(AJ5,LnLst!B:I,6,FALSE),0)*100/H5^2</f>
        <v>0</v>
      </c>
      <c r="EN5" s="111">
        <f>(AK5*IFERROR(VLOOKUP(AJ5,LnLst!B:I,7,FALSE),0))*(H5^2/100)/1000000</f>
        <v>0</v>
      </c>
      <c r="EO5" s="111">
        <f>AK5*IFERROR(VLOOKUP(AJ5,LnLst!B:I,8,FALSE),0)*100/H5^2</f>
        <v>0</v>
      </c>
    </row>
    <row r="6" spans="1:145" s="9" customFormat="1" ht="15" customHeight="1" thickBot="1" x14ac:dyDescent="0.3">
      <c r="A6" s="85" t="s">
        <v>1428</v>
      </c>
      <c r="B6" s="108" t="s">
        <v>1658</v>
      </c>
      <c r="C6" s="66" t="s">
        <v>1531</v>
      </c>
      <c r="D6" s="82" t="s">
        <v>1659</v>
      </c>
      <c r="E6" s="9" t="s">
        <v>1708</v>
      </c>
      <c r="F6" s="426" t="s">
        <v>1717</v>
      </c>
      <c r="G6" s="83">
        <v>2</v>
      </c>
      <c r="H6" s="60">
        <v>500</v>
      </c>
      <c r="I6" s="194" t="str">
        <f t="shared" si="0"/>
        <v xml:space="preserve">3*506 AAAC             </v>
      </c>
      <c r="J6" s="228">
        <f t="shared" si="1"/>
        <v>24</v>
      </c>
      <c r="K6" s="113" t="s">
        <v>22</v>
      </c>
      <c r="L6" s="232" t="s">
        <v>30</v>
      </c>
      <c r="M6" s="254">
        <v>2000</v>
      </c>
      <c r="N6" s="115">
        <f>1.732*M6*H6/1000</f>
        <v>1732</v>
      </c>
      <c r="O6" s="265">
        <v>2000</v>
      </c>
      <c r="P6" s="235">
        <f>W6*100/H6^2</f>
        <v>2.0832000000000001E-4</v>
      </c>
      <c r="Q6" s="104">
        <f>X6*100/H6^2</f>
        <v>2.8319999999999999E-3</v>
      </c>
      <c r="R6" s="104">
        <f>Y6*H6^2/100</f>
        <v>0.23759999999999998</v>
      </c>
      <c r="S6" s="104">
        <f>Z6*100/H6^2</f>
        <v>2.3712E-3</v>
      </c>
      <c r="T6" s="104">
        <f>AA6*100/H6^2</f>
        <v>7.4879999999999999E-3</v>
      </c>
      <c r="U6" s="104">
        <f>AB6*H6^2/100</f>
        <v>0.17519999999999999</v>
      </c>
      <c r="V6" s="105">
        <f>AC6*100/H6^2</f>
        <v>2.2079999999999999E-3</v>
      </c>
      <c r="W6" s="223">
        <f>AE6*IFERROR(VLOOKUP(AD6,LnLst!B:I,2,FALSE),0)+AG6*IFERROR(VLOOKUP(AF6,LnLst!B:I,2,FALSE),0)+AI6*IFERROR(VLOOKUP(AH6,LnLst!B:I,2,FALSE),0)+AK6*IFERROR(VLOOKUP(AJ6,LnLst!B:I,2,FALSE),0)</f>
        <v>0.52080000000000004</v>
      </c>
      <c r="X6" s="215">
        <f>AE6*IFERROR(VLOOKUP(AD6,LnLst!B:I,3,FALSE),0)+AG6*IFERROR(VLOOKUP(AF6,LnLst!B:I,3,FALSE),0)+AI6*IFERROR(VLOOKUP(AH6,LnLst!B:I,3,FALSE),0)+AK6*IFERROR(VLOOKUP(AJ6,LnLst!B:I,3,FALSE),0)</f>
        <v>7.08</v>
      </c>
      <c r="Y6" s="219">
        <f>(AE6*IFERROR(VLOOKUP(AD6,LnLst!B:I,4,FALSE),0)+AG6*IFERROR(VLOOKUP(AF6,LnLst!B:I,4,FALSE),0)+AI6*IFERROR(VLOOKUP(AH6,LnLst!B:I,4,FALSE),0)+AK6*IFERROR(VLOOKUP(AJ6,LnLst!B:I,4,FALSE),0))/1000000</f>
        <v>9.5039999999999998E-5</v>
      </c>
      <c r="Z6" s="215">
        <f>AE6*IFERROR(VLOOKUP(AD6,LnLst!B:I,5,FALSE),0)+AG6*IFERROR(VLOOKUP(AF6,LnLst!B:I,5,FALSE),0)+AI6*IFERROR(VLOOKUP(AH6,LnLst!B:I,5,FALSE),0)+AK6*IFERROR(VLOOKUP(AJ6,LnLst!B:I,5,FALSE),0)</f>
        <v>5.9279999999999999</v>
      </c>
      <c r="AA6" s="215">
        <f>AE6*IFERROR(VLOOKUP(AD6,LnLst!B:I,6,FALSE),0)+AG6*IFERROR(VLOOKUP(AF6,LnLst!B:I,6,FALSE),0)+AI6*IFERROR(VLOOKUP(AH6,LnLst!B:I,6,FALSE),0)+AK6*IFERROR(VLOOKUP(AJ6,LnLst!B:I,6,FALSE),0)</f>
        <v>18.72</v>
      </c>
      <c r="AB6" s="207">
        <f>(AE6*IFERROR(VLOOKUP(AD6,LnLst!B:I,7,FALSE),0)+AG6*IFERROR(VLOOKUP(AF6,LnLst!B:I,7,FALSE),0)+AI6*IFERROR(VLOOKUP(AH6,LnLst!B:I,7,FALSE),0)+AK6*IFERROR(VLOOKUP(AJ6,LnLst!B:I,7,FALSE),0))/1000000</f>
        <v>7.0079999999999993E-5</v>
      </c>
      <c r="AC6" s="211">
        <f>AE6*IFERROR(VLOOKUP(AD6,LnLst!B:I,8,FALSE),0)+AG6*IFERROR(VLOOKUP(AF6,LnLst!B:I,8,FALSE),0)+AI6*IFERROR(VLOOKUP(AH6,LnLst!B:I,8,FALSE),0)+AK6*IFERROR(VLOOKUP(AJ6,LnLst!B:I,8,FALSE),0)</f>
        <v>5.5200000000000005</v>
      </c>
      <c r="AD6" s="106" t="s">
        <v>13</v>
      </c>
      <c r="AE6" s="263">
        <v>24</v>
      </c>
      <c r="AF6" s="245"/>
      <c r="AG6" s="263"/>
      <c r="AH6" s="250" t="s">
        <v>1462</v>
      </c>
      <c r="AI6" s="263"/>
      <c r="AJ6" s="245" t="s">
        <v>1462</v>
      </c>
      <c r="AK6" s="263"/>
      <c r="AL6" s="84">
        <v>18</v>
      </c>
      <c r="AM6" s="72"/>
      <c r="AN6" s="83">
        <v>0</v>
      </c>
      <c r="AO6" s="72">
        <v>0</v>
      </c>
      <c r="AP6" s="66"/>
      <c r="AQ6" s="107" t="s">
        <v>260</v>
      </c>
      <c r="AR6" s="61"/>
      <c r="AS6" s="364"/>
      <c r="AT6" s="205"/>
      <c r="DN6" s="111">
        <f>(AE6*IFERROR(VLOOKUP(AD6,LnLst!B:I,2,FALSE),0))*(100/(H6^2))</f>
        <v>2.0832000000000004E-4</v>
      </c>
      <c r="DO6" s="111">
        <f>(AE6*IFERROR(VLOOKUP(AD6,LnLst!B:I,3,FALSE),0))*(100/(H6^2))</f>
        <v>2.8320000000000003E-3</v>
      </c>
      <c r="DP6" s="111">
        <f>(AE6*IFERROR(VLOOKUP(AD6,LnLst!B:I,4,FALSE),0))*(H6^2/100)/1000000</f>
        <v>0.23759999999999998</v>
      </c>
      <c r="DQ6" s="111">
        <f>(AE6*IFERROR(VLOOKUP(AD6,LnLst!B:I,5,FALSE),0))*(100/(H6^2))</f>
        <v>2.3712E-3</v>
      </c>
      <c r="DR6" s="111">
        <f>(AE6*IFERROR(VLOOKUP(AD6,LnLst!B:I,6,FALSE),0))*(100/(H6^2))</f>
        <v>7.4879999999999999E-3</v>
      </c>
      <c r="DS6" s="111">
        <f>(AE6*IFERROR(VLOOKUP(AD6,LnLst!B:I,7,FALSE),0))*(H6^2/100)/1000000</f>
        <v>0.17519999999999999</v>
      </c>
      <c r="DT6" s="111">
        <f>(AE6*IFERROR(VLOOKUP(AD6,LnLst!B:I,8,FALSE),0))*(100/(H6^2))</f>
        <v>2.2080000000000003E-3</v>
      </c>
      <c r="DU6" s="111">
        <f>AG6*IFERROR(VLOOKUP(AF6,LnLst!B:I,2,FALSE),0)*100/H6^2</f>
        <v>0</v>
      </c>
      <c r="DV6" s="111">
        <f>(AG6*IFERROR(VLOOKUP(AF6,LnLst!B:I,3,FALSE),0))*(100/(H6^2))</f>
        <v>0</v>
      </c>
      <c r="DW6" s="111">
        <f>(AG6*IFERROR(VLOOKUP(AF6,LnLst!B:I,4,FALSE),0))*(H6^2/100)/1000000</f>
        <v>0</v>
      </c>
      <c r="DX6" s="111">
        <f>(AG6*IFERROR(VLOOKUP(AF6,LnLst!B:I,5,FALSE),0))*(100/(H6^2))</f>
        <v>0</v>
      </c>
      <c r="DY6" s="111">
        <f>(AG6*IFERROR(VLOOKUP(AF6,LnLst!B:I,6,FALSE),0))*(100/(H6^2))</f>
        <v>0</v>
      </c>
      <c r="DZ6" s="111">
        <f>(AG6*IFERROR(VLOOKUP(AF6,LnLst!B:I,7,FALSE),0))*(H6^2/100)/1000000</f>
        <v>0</v>
      </c>
      <c r="EA6" s="111">
        <f>(AG6*IFERROR(VLOOKUP(AF6,LnLst!B:I,8,FALSE),0))*(100/(H6^2))</f>
        <v>0</v>
      </c>
      <c r="EB6" s="111">
        <f>AI6*IFERROR(VLOOKUP(AH6,LnLst!B:I,2,FALSE),0)*100/H6^2</f>
        <v>0</v>
      </c>
      <c r="EC6" s="111">
        <f>AI6*IFERROR(VLOOKUP(AH6,LnLst!B:I,3,FALSE),0)*100/H6^2</f>
        <v>0</v>
      </c>
      <c r="ED6" s="111">
        <f>(AI6*IFERROR(VLOOKUP(AH6,LnLst!B:I,4,FALSE),0))*(H6^2/100)/1000000</f>
        <v>0</v>
      </c>
      <c r="EE6" s="111">
        <f>AI6*IFERROR(VLOOKUP(AH6,LnLst!B:I,5,FALSE),0)*100/H6^2</f>
        <v>0</v>
      </c>
      <c r="EF6" s="111">
        <f>AI6*IFERROR(VLOOKUP(AH6,LnLst!B:I,6,FALSE),0)*100/H6^2</f>
        <v>0</v>
      </c>
      <c r="EG6" s="111">
        <f>(AI6*IFERROR(VLOOKUP(AH6,LnLst!B:I,7,FALSE),0))*(H6^2/100)/1000000</f>
        <v>0</v>
      </c>
      <c r="EH6" s="111">
        <f>AI6*IFERROR(VLOOKUP(AH6,LnLst!B:I,8,FALSE),0)*100/H6^2</f>
        <v>0</v>
      </c>
      <c r="EI6" s="236">
        <f>AK6*IFERROR(VLOOKUP(AJ6,LnLst!B:I,2,FALSE),0)*100/H6^2</f>
        <v>0</v>
      </c>
      <c r="EJ6" s="111">
        <f>AK6*IFERROR(VLOOKUP(AJ6,LnLst!B:I,3,FALSE),0)*100/H6^2</f>
        <v>0</v>
      </c>
      <c r="EK6" s="111">
        <f>(AK6*IFERROR(VLOOKUP(AJ6,LnLst!B:I,4,FALSE),0))*(H6^2/100)/1000000</f>
        <v>0</v>
      </c>
      <c r="EL6" s="111">
        <f>AK6*IFERROR(VLOOKUP(AJ6,LnLst!B:I,5,FALSE),0)*100/H6^2</f>
        <v>0</v>
      </c>
      <c r="EM6" s="111">
        <f>AK6*IFERROR(VLOOKUP(AJ6,LnLst!B:I,6,FALSE),0)*100/H6^2</f>
        <v>0</v>
      </c>
      <c r="EN6" s="111">
        <f>(AK6*IFERROR(VLOOKUP(AJ6,LnLst!B:I,7,FALSE),0))*(H6^2/100)/1000000</f>
        <v>0</v>
      </c>
      <c r="EO6" s="111">
        <f>AK6*IFERROR(VLOOKUP(AJ6,LnLst!B:I,8,FALSE),0)*100/H6^2</f>
        <v>0</v>
      </c>
    </row>
    <row r="7" spans="1:145" s="9" customFormat="1" ht="15" customHeight="1" thickBot="1" x14ac:dyDescent="0.3">
      <c r="A7" s="85" t="s">
        <v>1658</v>
      </c>
      <c r="B7" s="108" t="s">
        <v>296</v>
      </c>
      <c r="C7" s="66" t="s">
        <v>1659</v>
      </c>
      <c r="D7" s="82" t="s">
        <v>71</v>
      </c>
      <c r="E7" s="9" t="s">
        <v>1708</v>
      </c>
      <c r="F7" s="426" t="s">
        <v>1717</v>
      </c>
      <c r="G7" s="83">
        <v>1</v>
      </c>
      <c r="H7" s="60">
        <v>500</v>
      </c>
      <c r="I7" s="194" t="str">
        <f t="shared" si="0"/>
        <v xml:space="preserve">3*495/65 ACSR    3*506 AAAC         </v>
      </c>
      <c r="J7" s="228">
        <f t="shared" si="1"/>
        <v>63</v>
      </c>
      <c r="K7" s="232" t="s">
        <v>30</v>
      </c>
      <c r="L7" s="231" t="s">
        <v>22</v>
      </c>
      <c r="M7" s="266">
        <v>2000</v>
      </c>
      <c r="N7" s="98">
        <f t="shared" ref="N7" si="9">1.732*M7*H7/1000</f>
        <v>1732</v>
      </c>
      <c r="O7" s="265">
        <v>2000</v>
      </c>
      <c r="P7" s="234">
        <f>W7*100/H7^2</f>
        <v>5.4684000000000004E-4</v>
      </c>
      <c r="Q7" s="95">
        <f t="shared" ref="Q7" si="10">X7*100/H7^2</f>
        <v>7.4339999999999988E-3</v>
      </c>
      <c r="R7" s="95">
        <f t="shared" ref="R7" si="11">Y7*H7^2/100</f>
        <v>0.62369999999999992</v>
      </c>
      <c r="S7" s="95">
        <f t="shared" ref="S7" si="12">Z7*100/H7^2</f>
        <v>6.2243999999999997E-3</v>
      </c>
      <c r="T7" s="95">
        <f t="shared" ref="T7" si="13">AA7*100/H7^2</f>
        <v>1.9656E-2</v>
      </c>
      <c r="U7" s="95">
        <f t="shared" ref="U7" si="14">AB7*H7^2/100</f>
        <v>0.45990000000000003</v>
      </c>
      <c r="V7" s="96">
        <f t="shared" ref="V7" si="15">AC7*100/H7^2</f>
        <v>5.7959999999999999E-3</v>
      </c>
      <c r="W7" s="222">
        <f>AE7*IFERROR(VLOOKUP(AD7,LnLst!B:I,2,FALSE),0)+AG7*IFERROR(VLOOKUP(AF7,LnLst!B:I,2,FALSE),0)+AI7*IFERROR(VLOOKUP(AH7,LnLst!B:I,2,FALSE),0)+AK7*IFERROR(VLOOKUP(AJ7,LnLst!B:I,2,FALSE),0)</f>
        <v>1.3671</v>
      </c>
      <c r="X7" s="214">
        <f>AE7*IFERROR(VLOOKUP(AD7,LnLst!B:I,3,FALSE),0)+AG7*IFERROR(VLOOKUP(AF7,LnLst!B:I,3,FALSE),0)+AI7*IFERROR(VLOOKUP(AH7,LnLst!B:I,3,FALSE),0)+AK7*IFERROR(VLOOKUP(AJ7,LnLst!B:I,3,FALSE),0)</f>
        <v>18.584999999999997</v>
      </c>
      <c r="Y7" s="218">
        <f>(AE7*IFERROR(VLOOKUP(AD7,LnLst!B:I,4,FALSE),0)+AG7*IFERROR(VLOOKUP(AF7,LnLst!B:I,4,FALSE),0)+AI7*IFERROR(VLOOKUP(AH7,LnLst!B:I,4,FALSE),0)+AK7*IFERROR(VLOOKUP(AJ7,LnLst!B:I,4,FALSE),0))/1000000</f>
        <v>2.4948E-4</v>
      </c>
      <c r="Z7" s="214">
        <f>AE7*IFERROR(VLOOKUP(AD7,LnLst!B:I,5,FALSE),0)+AG7*IFERROR(VLOOKUP(AF7,LnLst!B:I,5,FALSE),0)+AI7*IFERROR(VLOOKUP(AH7,LnLst!B:I,5,FALSE),0)+AK7*IFERROR(VLOOKUP(AJ7,LnLst!B:I,5,FALSE),0)</f>
        <v>15.561</v>
      </c>
      <c r="AA7" s="214">
        <f>AE7*IFERROR(VLOOKUP(AD7,LnLst!B:I,6,FALSE),0)+AG7*IFERROR(VLOOKUP(AF7,LnLst!B:I,6,FALSE),0)+AI7*IFERROR(VLOOKUP(AH7,LnLst!B:I,6,FALSE),0)+AK7*IFERROR(VLOOKUP(AJ7,LnLst!B:I,6,FALSE),0)</f>
        <v>49.14</v>
      </c>
      <c r="AB7" s="206">
        <f>(AE7*IFERROR(VLOOKUP(AD7,LnLst!B:I,7,FALSE),0)+AG7*IFERROR(VLOOKUP(AF7,LnLst!B:I,7,FALSE),0)+AI7*IFERROR(VLOOKUP(AH7,LnLst!B:I,7,FALSE),0)+AK7*IFERROR(VLOOKUP(AJ7,LnLst!B:I,7,FALSE),0))/1000000</f>
        <v>1.8396000000000002E-4</v>
      </c>
      <c r="AC7" s="210">
        <f>AE7*IFERROR(VLOOKUP(AD7,LnLst!B:I,8,FALSE),0)+AG7*IFERROR(VLOOKUP(AF7,LnLst!B:I,8,FALSE),0)+AI7*IFERROR(VLOOKUP(AH7,LnLst!B:I,8,FALSE),0)+AK7*IFERROR(VLOOKUP(AJ7,LnLst!B:I,8,FALSE),0)</f>
        <v>14.49</v>
      </c>
      <c r="AD7" s="106" t="s">
        <v>208</v>
      </c>
      <c r="AE7" s="263">
        <v>42</v>
      </c>
      <c r="AF7" s="244" t="s">
        <v>13</v>
      </c>
      <c r="AG7" s="263">
        <v>21</v>
      </c>
      <c r="AH7" s="249" t="s">
        <v>1462</v>
      </c>
      <c r="AI7" s="263"/>
      <c r="AJ7" s="244" t="s">
        <v>1462</v>
      </c>
      <c r="AK7" s="263"/>
      <c r="AL7" s="80"/>
      <c r="AM7" s="71">
        <v>21</v>
      </c>
      <c r="AN7" s="79">
        <v>0</v>
      </c>
      <c r="AO7" s="71">
        <v>0</v>
      </c>
      <c r="AP7" s="69"/>
      <c r="AQ7" s="99"/>
      <c r="AR7" s="100" t="s">
        <v>255</v>
      </c>
      <c r="AS7" s="364"/>
      <c r="AT7" s="205"/>
      <c r="DN7" s="111">
        <f>(AE7*IFERROR(VLOOKUP(AD7,LnLst!B:I,2,FALSE),0))*(100/(H7^2))</f>
        <v>3.6455999999999999E-4</v>
      </c>
      <c r="DO7" s="111">
        <f>(AE7*IFERROR(VLOOKUP(AD7,LnLst!B:I,3,FALSE),0))*(100/(H7^2))</f>
        <v>4.9559999999999995E-3</v>
      </c>
      <c r="DP7" s="111">
        <f>(AE7*IFERROR(VLOOKUP(AD7,LnLst!B:I,4,FALSE),0))*(H7^2/100)/1000000</f>
        <v>0.4158</v>
      </c>
      <c r="DQ7" s="111">
        <f>(AE7*IFERROR(VLOOKUP(AD7,LnLst!B:I,5,FALSE),0))*(100/(H7^2))</f>
        <v>4.1496000000000007E-3</v>
      </c>
      <c r="DR7" s="111">
        <f>(AE7*IFERROR(VLOOKUP(AD7,LnLst!B:I,6,FALSE),0))*(100/(H7^2))</f>
        <v>1.3103999999999999E-2</v>
      </c>
      <c r="DS7" s="111">
        <f>(AE7*IFERROR(VLOOKUP(AD7,LnLst!B:I,7,FALSE),0))*(H7^2/100)/1000000</f>
        <v>0.30659999999999998</v>
      </c>
      <c r="DT7" s="111">
        <f>(AE7*IFERROR(VLOOKUP(AD7,LnLst!B:I,8,FALSE),0))*(100/(H7^2))</f>
        <v>3.8640000000000002E-3</v>
      </c>
      <c r="DU7" s="111">
        <f>AG7*IFERROR(VLOOKUP(AF7,LnLst!B:I,2,FALSE),0)*100/H7^2</f>
        <v>1.8228E-4</v>
      </c>
      <c r="DV7" s="111">
        <f>(AG7*IFERROR(VLOOKUP(AF7,LnLst!B:I,3,FALSE),0))*(100/(H7^2))</f>
        <v>2.4779999999999997E-3</v>
      </c>
      <c r="DW7" s="111">
        <f>(AG7*IFERROR(VLOOKUP(AF7,LnLst!B:I,4,FALSE),0))*(H7^2/100)/1000000</f>
        <v>0.2079</v>
      </c>
      <c r="DX7" s="111">
        <f>(AG7*IFERROR(VLOOKUP(AF7,LnLst!B:I,5,FALSE),0))*(100/(H7^2))</f>
        <v>2.0748000000000003E-3</v>
      </c>
      <c r="DY7" s="111">
        <f>(AG7*IFERROR(VLOOKUP(AF7,LnLst!B:I,6,FALSE),0))*(100/(H7^2))</f>
        <v>6.5519999999999997E-3</v>
      </c>
      <c r="DZ7" s="111">
        <f>(AG7*IFERROR(VLOOKUP(AF7,LnLst!B:I,7,FALSE),0))*(H7^2/100)/1000000</f>
        <v>0.15329999999999999</v>
      </c>
      <c r="EA7" s="111">
        <f>(AG7*IFERROR(VLOOKUP(AF7,LnLst!B:I,8,FALSE),0))*(100/(H7^2))</f>
        <v>1.9320000000000001E-3</v>
      </c>
      <c r="EB7" s="111">
        <f>AI7*IFERROR(VLOOKUP(AH7,LnLst!B:I,2,FALSE),0)*100/H7^2</f>
        <v>0</v>
      </c>
      <c r="EC7" s="111">
        <f>AI7*IFERROR(VLOOKUP(AH7,LnLst!B:I,3,FALSE),0)*100/H7^2</f>
        <v>0</v>
      </c>
      <c r="ED7" s="111">
        <f>(AI7*IFERROR(VLOOKUP(AH7,LnLst!B:I,4,FALSE),0))*(H7^2/100)/1000000</f>
        <v>0</v>
      </c>
      <c r="EE7" s="111">
        <f>AI7*IFERROR(VLOOKUP(AH7,LnLst!B:I,5,FALSE),0)*100/H7^2</f>
        <v>0</v>
      </c>
      <c r="EF7" s="111">
        <f>AI7*IFERROR(VLOOKUP(AH7,LnLst!B:I,6,FALSE),0)*100/H7^2</f>
        <v>0</v>
      </c>
      <c r="EG7" s="111">
        <f>(AI7*IFERROR(VLOOKUP(AH7,LnLst!B:I,7,FALSE),0))*(H7^2/100)/1000000</f>
        <v>0</v>
      </c>
      <c r="EH7" s="111">
        <f>AI7*IFERROR(VLOOKUP(AH7,LnLst!B:I,8,FALSE),0)*100/H7^2</f>
        <v>0</v>
      </c>
      <c r="EI7" s="236">
        <f>AK7*IFERROR(VLOOKUP(AJ7,LnLst!B:I,2,FALSE),0)*100/H7^2</f>
        <v>0</v>
      </c>
      <c r="EJ7" s="111">
        <f>AK7*IFERROR(VLOOKUP(AJ7,LnLst!B:I,3,FALSE),0)*100/H7^2</f>
        <v>0</v>
      </c>
      <c r="EK7" s="111">
        <f>(AK7*IFERROR(VLOOKUP(AJ7,LnLst!B:I,4,FALSE),0))*(H7^2/100)/1000000</f>
        <v>0</v>
      </c>
      <c r="EL7" s="111">
        <f>AK7*IFERROR(VLOOKUP(AJ7,LnLst!B:I,5,FALSE),0)*100/H7^2</f>
        <v>0</v>
      </c>
      <c r="EM7" s="111">
        <f>AK7*IFERROR(VLOOKUP(AJ7,LnLst!B:I,6,FALSE),0)*100/H7^2</f>
        <v>0</v>
      </c>
      <c r="EN7" s="111">
        <f>(AK7*IFERROR(VLOOKUP(AJ7,LnLst!B:I,7,FALSE),0))*(H7^2/100)/1000000</f>
        <v>0</v>
      </c>
      <c r="EO7" s="111">
        <f>AK7*IFERROR(VLOOKUP(AJ7,LnLst!B:I,8,FALSE),0)*100/H7^2</f>
        <v>0</v>
      </c>
    </row>
    <row r="8" spans="1:145" s="9" customFormat="1" ht="15" customHeight="1" x14ac:dyDescent="0.25">
      <c r="A8" s="85" t="s">
        <v>1658</v>
      </c>
      <c r="B8" s="108" t="s">
        <v>265</v>
      </c>
      <c r="C8" s="66" t="s">
        <v>1659</v>
      </c>
      <c r="D8" s="82" t="s">
        <v>265</v>
      </c>
      <c r="E8" s="9" t="s">
        <v>1708</v>
      </c>
      <c r="F8" s="426" t="s">
        <v>1717</v>
      </c>
      <c r="G8" s="83">
        <v>1</v>
      </c>
      <c r="H8" s="60">
        <v>500</v>
      </c>
      <c r="I8" s="194" t="str">
        <f t="shared" si="0"/>
        <v xml:space="preserve">3*490/65 ACSR    3*506 AAAC         </v>
      </c>
      <c r="J8" s="228">
        <f t="shared" si="1"/>
        <v>77.7</v>
      </c>
      <c r="K8" s="232" t="s">
        <v>30</v>
      </c>
      <c r="L8" s="232" t="s">
        <v>30</v>
      </c>
      <c r="M8" s="254">
        <v>2000</v>
      </c>
      <c r="N8" s="115">
        <f>1.732*M8*H8/1000</f>
        <v>1732</v>
      </c>
      <c r="O8" s="265">
        <v>2000</v>
      </c>
      <c r="P8" s="235">
        <f>W8*100/H8^2</f>
        <v>6.7443600000000005E-4</v>
      </c>
      <c r="Q8" s="104">
        <f>X8*100/H8^2</f>
        <v>9.1686000000000007E-3</v>
      </c>
      <c r="R8" s="104">
        <f>Y8*H8^2/100</f>
        <v>0.76922999999999997</v>
      </c>
      <c r="S8" s="104">
        <f>Z8*100/H8^2</f>
        <v>7.6767600000000004E-3</v>
      </c>
      <c r="T8" s="104">
        <f>AA8*100/H8^2</f>
        <v>2.4242400000000004E-2</v>
      </c>
      <c r="U8" s="104">
        <f>AB8*H8^2/100</f>
        <v>0.56720999999999999</v>
      </c>
      <c r="V8" s="105">
        <f>AC8*100/H8^2</f>
        <v>7.1484000000000009E-3</v>
      </c>
      <c r="W8" s="223">
        <f>AE8*IFERROR(VLOOKUP(AD8,LnLst!B:I,2,FALSE),0)+AG8*IFERROR(VLOOKUP(AF8,LnLst!B:I,2,FALSE),0)+AI8*IFERROR(VLOOKUP(AH8,LnLst!B:I,2,FALSE),0)+AK8*IFERROR(VLOOKUP(AJ8,LnLst!B:I,2,FALSE),0)</f>
        <v>1.6860900000000001</v>
      </c>
      <c r="X8" s="215">
        <f>AE8*IFERROR(VLOOKUP(AD8,LnLst!B:I,3,FALSE),0)+AG8*IFERROR(VLOOKUP(AF8,LnLst!B:I,3,FALSE),0)+AI8*IFERROR(VLOOKUP(AH8,LnLst!B:I,3,FALSE),0)+AK8*IFERROR(VLOOKUP(AJ8,LnLst!B:I,3,FALSE),0)</f>
        <v>22.921500000000002</v>
      </c>
      <c r="Y8" s="219">
        <f>(AE8*IFERROR(VLOOKUP(AD8,LnLst!B:I,4,FALSE),0)+AG8*IFERROR(VLOOKUP(AF8,LnLst!B:I,4,FALSE),0)+AI8*IFERROR(VLOOKUP(AH8,LnLst!B:I,4,FALSE),0)+AK8*IFERROR(VLOOKUP(AJ8,LnLst!B:I,4,FALSE),0))/1000000</f>
        <v>3.0769199999999998E-4</v>
      </c>
      <c r="Z8" s="215">
        <f>AE8*IFERROR(VLOOKUP(AD8,LnLst!B:I,5,FALSE),0)+AG8*IFERROR(VLOOKUP(AF8,LnLst!B:I,5,FALSE),0)+AI8*IFERROR(VLOOKUP(AH8,LnLst!B:I,5,FALSE),0)+AK8*IFERROR(VLOOKUP(AJ8,LnLst!B:I,5,FALSE),0)</f>
        <v>19.1919</v>
      </c>
      <c r="AA8" s="215">
        <f>AE8*IFERROR(VLOOKUP(AD8,LnLst!B:I,6,FALSE),0)+AG8*IFERROR(VLOOKUP(AF8,LnLst!B:I,6,FALSE),0)+AI8*IFERROR(VLOOKUP(AH8,LnLst!B:I,6,FALSE),0)+AK8*IFERROR(VLOOKUP(AJ8,LnLst!B:I,6,FALSE),0)</f>
        <v>60.606000000000009</v>
      </c>
      <c r="AB8" s="207">
        <f>(AE8*IFERROR(VLOOKUP(AD8,LnLst!B:I,7,FALSE),0)+AG8*IFERROR(VLOOKUP(AF8,LnLst!B:I,7,FALSE),0)+AI8*IFERROR(VLOOKUP(AH8,LnLst!B:I,7,FALSE),0)+AK8*IFERROR(VLOOKUP(AJ8,LnLst!B:I,7,FALSE),0))/1000000</f>
        <v>2.2688399999999998E-4</v>
      </c>
      <c r="AC8" s="211">
        <f>AE8*IFERROR(VLOOKUP(AD8,LnLst!B:I,8,FALSE),0)+AG8*IFERROR(VLOOKUP(AF8,LnLst!B:I,8,FALSE),0)+AI8*IFERROR(VLOOKUP(AH8,LnLst!B:I,8,FALSE),0)+AK8*IFERROR(VLOOKUP(AJ8,LnLst!B:I,8,FALSE),0)</f>
        <v>17.871000000000002</v>
      </c>
      <c r="AD8" s="106" t="s">
        <v>5</v>
      </c>
      <c r="AE8" s="263">
        <v>56.7</v>
      </c>
      <c r="AF8" s="245" t="s">
        <v>13</v>
      </c>
      <c r="AG8" s="263">
        <v>21</v>
      </c>
      <c r="AH8" s="250" t="s">
        <v>1462</v>
      </c>
      <c r="AI8" s="263"/>
      <c r="AJ8" s="245" t="s">
        <v>1462</v>
      </c>
      <c r="AK8" s="263"/>
      <c r="AL8" s="84"/>
      <c r="AM8" s="72">
        <v>35</v>
      </c>
      <c r="AN8" s="83">
        <v>0</v>
      </c>
      <c r="AO8" s="72">
        <v>0</v>
      </c>
      <c r="AP8" s="66"/>
      <c r="AQ8" s="107"/>
      <c r="AR8" s="61" t="s">
        <v>498</v>
      </c>
      <c r="AS8" s="364"/>
      <c r="AT8" s="205"/>
      <c r="DN8" s="111">
        <f>(AE8*IFERROR(VLOOKUP(AD8,LnLst!B:I,2,FALSE),0))*(100/(H8^2))</f>
        <v>4.921560000000001E-4</v>
      </c>
      <c r="DO8" s="111">
        <f>(AE8*IFERROR(VLOOKUP(AD8,LnLst!B:I,3,FALSE),0))*(100/(H8^2))</f>
        <v>6.6906000000000005E-3</v>
      </c>
      <c r="DP8" s="111">
        <f>(AE8*IFERROR(VLOOKUP(AD8,LnLst!B:I,4,FALSE),0))*(H8^2/100)/1000000</f>
        <v>0.56133</v>
      </c>
      <c r="DQ8" s="111">
        <f>(AE8*IFERROR(VLOOKUP(AD8,LnLst!B:I,5,FALSE),0))*(100/(H8^2))</f>
        <v>5.6019600000000004E-3</v>
      </c>
      <c r="DR8" s="111">
        <f>(AE8*IFERROR(VLOOKUP(AD8,LnLst!B:I,6,FALSE),0))*(100/(H8^2))</f>
        <v>1.7690400000000002E-2</v>
      </c>
      <c r="DS8" s="111">
        <f>(AE8*IFERROR(VLOOKUP(AD8,LnLst!B:I,7,FALSE),0))*(H8^2/100)/1000000</f>
        <v>0.41391</v>
      </c>
      <c r="DT8" s="111">
        <f>(AE8*IFERROR(VLOOKUP(AD8,LnLst!B:I,8,FALSE),0))*(100/(H8^2))</f>
        <v>5.2164000000000004E-3</v>
      </c>
      <c r="DU8" s="111">
        <f>AG8*IFERROR(VLOOKUP(AF8,LnLst!B:I,2,FALSE),0)*100/H8^2</f>
        <v>1.8228E-4</v>
      </c>
      <c r="DV8" s="111">
        <f>(AG8*IFERROR(VLOOKUP(AF8,LnLst!B:I,3,FALSE),0))*(100/(H8^2))</f>
        <v>2.4779999999999997E-3</v>
      </c>
      <c r="DW8" s="111">
        <f>(AG8*IFERROR(VLOOKUP(AF8,LnLst!B:I,4,FALSE),0))*(H8^2/100)/1000000</f>
        <v>0.2079</v>
      </c>
      <c r="DX8" s="111">
        <f>(AG8*IFERROR(VLOOKUP(AF8,LnLst!B:I,5,FALSE),0))*(100/(H8^2))</f>
        <v>2.0748000000000003E-3</v>
      </c>
      <c r="DY8" s="111">
        <f>(AG8*IFERROR(VLOOKUP(AF8,LnLst!B:I,6,FALSE),0))*(100/(H8^2))</f>
        <v>6.5519999999999997E-3</v>
      </c>
      <c r="DZ8" s="111">
        <f>(AG8*IFERROR(VLOOKUP(AF8,LnLst!B:I,7,FALSE),0))*(H8^2/100)/1000000</f>
        <v>0.15329999999999999</v>
      </c>
      <c r="EA8" s="111">
        <f>(AG8*IFERROR(VLOOKUP(AF8,LnLst!B:I,8,FALSE),0))*(100/(H8^2))</f>
        <v>1.9320000000000001E-3</v>
      </c>
      <c r="EB8" s="111">
        <f>AI8*IFERROR(VLOOKUP(AH8,LnLst!B:I,2,FALSE),0)*100/H8^2</f>
        <v>0</v>
      </c>
      <c r="EC8" s="111">
        <f>AI8*IFERROR(VLOOKUP(AH8,LnLst!B:I,3,FALSE),0)*100/H8^2</f>
        <v>0</v>
      </c>
      <c r="ED8" s="111">
        <f>(AI8*IFERROR(VLOOKUP(AH8,LnLst!B:I,4,FALSE),0))*(H8^2/100)/1000000</f>
        <v>0</v>
      </c>
      <c r="EE8" s="111">
        <f>AI8*IFERROR(VLOOKUP(AH8,LnLst!B:I,5,FALSE),0)*100/H8^2</f>
        <v>0</v>
      </c>
      <c r="EF8" s="111">
        <f>AI8*IFERROR(VLOOKUP(AH8,LnLst!B:I,6,FALSE),0)*100/H8^2</f>
        <v>0</v>
      </c>
      <c r="EG8" s="111">
        <f>(AI8*IFERROR(VLOOKUP(AH8,LnLst!B:I,7,FALSE),0))*(H8^2/100)/1000000</f>
        <v>0</v>
      </c>
      <c r="EH8" s="111">
        <f>AI8*IFERROR(VLOOKUP(AH8,LnLst!B:I,8,FALSE),0)*100/H8^2</f>
        <v>0</v>
      </c>
      <c r="EI8" s="236">
        <f>AK8*IFERROR(VLOOKUP(AJ8,LnLst!B:I,2,FALSE),0)*100/H8^2</f>
        <v>0</v>
      </c>
      <c r="EJ8" s="111">
        <f>AK8*IFERROR(VLOOKUP(AJ8,LnLst!B:I,3,FALSE),0)*100/H8^2</f>
        <v>0</v>
      </c>
      <c r="EK8" s="111">
        <f>(AK8*IFERROR(VLOOKUP(AJ8,LnLst!B:I,4,FALSE),0))*(H8^2/100)/1000000</f>
        <v>0</v>
      </c>
      <c r="EL8" s="111">
        <f>AK8*IFERROR(VLOOKUP(AJ8,LnLst!B:I,5,FALSE),0)*100/H8^2</f>
        <v>0</v>
      </c>
      <c r="EM8" s="111">
        <f>AK8*IFERROR(VLOOKUP(AJ8,LnLst!B:I,6,FALSE),0)*100/H8^2</f>
        <v>0</v>
      </c>
      <c r="EN8" s="111">
        <f>(AK8*IFERROR(VLOOKUP(AJ8,LnLst!B:I,7,FALSE),0))*(H8^2/100)/1000000</f>
        <v>0</v>
      </c>
      <c r="EO8" s="111">
        <f>AK8*IFERROR(VLOOKUP(AJ8,LnLst!B:I,8,FALSE),0)*100/H8^2</f>
        <v>0</v>
      </c>
    </row>
    <row r="9" spans="1:145" s="9" customFormat="1" ht="15" customHeight="1" x14ac:dyDescent="0.25">
      <c r="A9" s="85" t="s">
        <v>296</v>
      </c>
      <c r="B9" s="108" t="s">
        <v>60</v>
      </c>
      <c r="C9" s="66" t="s">
        <v>71</v>
      </c>
      <c r="D9" s="82" t="s">
        <v>72</v>
      </c>
      <c r="E9" s="9" t="s">
        <v>1708</v>
      </c>
      <c r="F9" s="426" t="s">
        <v>1717</v>
      </c>
      <c r="G9" s="83">
        <v>1</v>
      </c>
      <c r="H9" s="60">
        <v>500</v>
      </c>
      <c r="I9" s="194" t="str">
        <f t="shared" si="0"/>
        <v xml:space="preserve">4*495/65 ACSR             </v>
      </c>
      <c r="J9" s="228">
        <f t="shared" si="1"/>
        <v>34.213999999999999</v>
      </c>
      <c r="K9" s="113" t="s">
        <v>22</v>
      </c>
      <c r="L9" s="232" t="s">
        <v>22</v>
      </c>
      <c r="M9" s="240">
        <v>2400</v>
      </c>
      <c r="N9" s="115">
        <f t="shared" si="2"/>
        <v>2078.4</v>
      </c>
      <c r="O9" s="241">
        <v>2600</v>
      </c>
      <c r="P9" s="235">
        <f t="shared" ref="P9:P71" si="16">W9*100/H9^2</f>
        <v>2.3306576799999999E-4</v>
      </c>
      <c r="Q9" s="104">
        <f t="shared" si="3"/>
        <v>3.7836578319999999E-3</v>
      </c>
      <c r="R9" s="104">
        <f t="shared" si="4"/>
        <v>0.36105852865799998</v>
      </c>
      <c r="S9" s="104">
        <f t="shared" si="5"/>
        <v>2.2509390600000002E-3</v>
      </c>
      <c r="T9" s="104">
        <f t="shared" si="6"/>
        <v>1.1928642672000002E-2</v>
      </c>
      <c r="U9" s="104">
        <f t="shared" si="7"/>
        <v>0.227316002658</v>
      </c>
      <c r="V9" s="105">
        <f t="shared" si="8"/>
        <v>2.7150177559999997E-3</v>
      </c>
      <c r="W9" s="223">
        <f>AE9*IFERROR(VLOOKUP(AD9,LnLst!B:I,2,FALSE),0)+AG9*IFERROR(VLOOKUP(AF9,LnLst!B:I,2,FALSE),0)+AI9*IFERROR(VLOOKUP(AH9,LnLst!B:I,2,FALSE),0)+AK9*IFERROR(VLOOKUP(AJ9,LnLst!B:I,2,FALSE),0)</f>
        <v>0.58266441999999996</v>
      </c>
      <c r="X9" s="215">
        <f>AE9*IFERROR(VLOOKUP(AD9,LnLst!B:I,3,FALSE),0)+AG9*IFERROR(VLOOKUP(AF9,LnLst!B:I,3,FALSE),0)+AI9*IFERROR(VLOOKUP(AH9,LnLst!B:I,3,FALSE),0)+AK9*IFERROR(VLOOKUP(AJ9,LnLst!B:I,3,FALSE),0)</f>
        <v>9.4591445800000002</v>
      </c>
      <c r="Y9" s="219">
        <f>(AE9*IFERROR(VLOOKUP(AD9,LnLst!B:I,4,FALSE),0)+AG9*IFERROR(VLOOKUP(AF9,LnLst!B:I,4,FALSE),0)+AI9*IFERROR(VLOOKUP(AH9,LnLst!B:I,4,FALSE),0)+AK9*IFERROR(VLOOKUP(AJ9,LnLst!B:I,4,FALSE),0))/1000000</f>
        <v>1.4442341146319999E-4</v>
      </c>
      <c r="Z9" s="215">
        <f>AE9*IFERROR(VLOOKUP(AD9,LnLst!B:I,5,FALSE),0)+AG9*IFERROR(VLOOKUP(AF9,LnLst!B:I,5,FALSE),0)+AI9*IFERROR(VLOOKUP(AH9,LnLst!B:I,5,FALSE),0)+AK9*IFERROR(VLOOKUP(AJ9,LnLst!B:I,5,FALSE),0)</f>
        <v>5.6273476499999999</v>
      </c>
      <c r="AA9" s="215">
        <f>AE9*IFERROR(VLOOKUP(AD9,LnLst!B:I,6,FALSE),0)+AG9*IFERROR(VLOOKUP(AF9,LnLst!B:I,6,FALSE),0)+AI9*IFERROR(VLOOKUP(AH9,LnLst!B:I,6,FALSE),0)+AK9*IFERROR(VLOOKUP(AJ9,LnLst!B:I,6,FALSE),0)</f>
        <v>29.821606680000002</v>
      </c>
      <c r="AB9" s="207">
        <f>(AE9*IFERROR(VLOOKUP(AD9,LnLst!B:I,7,FALSE),0)+AG9*IFERROR(VLOOKUP(AF9,LnLst!B:I,7,FALSE),0)+AI9*IFERROR(VLOOKUP(AH9,LnLst!B:I,7,FALSE),0)+AK9*IFERROR(VLOOKUP(AJ9,LnLst!B:I,7,FALSE),0))/1000000</f>
        <v>9.0926401063200001E-5</v>
      </c>
      <c r="AC9" s="211">
        <f>AE9*IFERROR(VLOOKUP(AD9,LnLst!B:I,8,FALSE),0)+AG9*IFERROR(VLOOKUP(AF9,LnLst!B:I,8,FALSE),0)+AI9*IFERROR(VLOOKUP(AH9,LnLst!B:I,8,FALSE),0)+AK9*IFERROR(VLOOKUP(AJ9,LnLst!B:I,8,FALSE),0)</f>
        <v>6.7875443899999999</v>
      </c>
      <c r="AD9" s="106" t="s">
        <v>207</v>
      </c>
      <c r="AE9" s="263">
        <v>34.213999999999999</v>
      </c>
      <c r="AF9" s="245" t="s">
        <v>1462</v>
      </c>
      <c r="AG9" s="263"/>
      <c r="AH9" s="250" t="s">
        <v>1462</v>
      </c>
      <c r="AI9" s="263"/>
      <c r="AJ9" s="245" t="s">
        <v>1462</v>
      </c>
      <c r="AK9" s="263"/>
      <c r="AL9" s="84">
        <v>21</v>
      </c>
      <c r="AM9" s="72">
        <v>28</v>
      </c>
      <c r="AN9" s="83">
        <v>0</v>
      </c>
      <c r="AO9" s="72">
        <v>0</v>
      </c>
      <c r="AP9" s="66" t="s">
        <v>491</v>
      </c>
      <c r="AQ9" s="107" t="s">
        <v>255</v>
      </c>
      <c r="AR9" s="61" t="s">
        <v>72</v>
      </c>
      <c r="AS9" s="365"/>
      <c r="AT9" s="277" t="s">
        <v>1437</v>
      </c>
      <c r="DN9" s="111">
        <f>(AE9*IFERROR(VLOOKUP(AD9,LnLst!B:I,2,FALSE),0))*(100/(H9^2))</f>
        <v>2.3306576799999999E-4</v>
      </c>
      <c r="DO9" s="111">
        <f>(AE9*IFERROR(VLOOKUP(AD9,LnLst!B:I,3,FALSE),0))*(100/(H9^2))</f>
        <v>3.7836578320000003E-3</v>
      </c>
      <c r="DP9" s="111">
        <f>(AE9*IFERROR(VLOOKUP(AD9,LnLst!B:I,4,FALSE),0))*(H9^2/100)/1000000</f>
        <v>0.36105852865799992</v>
      </c>
      <c r="DQ9" s="111">
        <f>(AE9*IFERROR(VLOOKUP(AD9,LnLst!B:I,5,FALSE),0))*(100/(H9^2))</f>
        <v>2.2509390600000002E-3</v>
      </c>
      <c r="DR9" s="111">
        <f>(AE9*IFERROR(VLOOKUP(AD9,LnLst!B:I,6,FALSE),0))*(100/(H9^2))</f>
        <v>1.1928642672000002E-2</v>
      </c>
      <c r="DS9" s="111">
        <f>(AE9*IFERROR(VLOOKUP(AD9,LnLst!B:I,7,FALSE),0))*(H9^2/100)/1000000</f>
        <v>0.227316002658</v>
      </c>
      <c r="DT9" s="111">
        <f>(AE9*IFERROR(VLOOKUP(AD9,LnLst!B:I,8,FALSE),0))*(100/(H9^2))</f>
        <v>2.7150177560000001E-3</v>
      </c>
      <c r="DU9" s="111">
        <f>AG9*IFERROR(VLOOKUP(AF9,LnLst!B:I,2,FALSE),0)*100/H9^2</f>
        <v>0</v>
      </c>
      <c r="DV9" s="111">
        <f>(AG9*IFERROR(VLOOKUP(AF9,LnLst!B:I,3,FALSE),0))*(100/(H9^2))</f>
        <v>0</v>
      </c>
      <c r="DW9" s="111">
        <f>(AG9*IFERROR(VLOOKUP(AF9,LnLst!B:I,4,FALSE),0))*(H9^2/100)/1000000</f>
        <v>0</v>
      </c>
      <c r="DX9" s="111">
        <f>(AG9*IFERROR(VLOOKUP(AF9,LnLst!B:I,5,FALSE),0))*(100/(H9^2))</f>
        <v>0</v>
      </c>
      <c r="DY9" s="111">
        <f>(AG9*IFERROR(VLOOKUP(AF9,LnLst!B:I,6,FALSE),0))*(100/(H9^2))</f>
        <v>0</v>
      </c>
      <c r="DZ9" s="111">
        <f>(AG9*IFERROR(VLOOKUP(AF9,LnLst!B:I,7,FALSE),0))*(H9^2/100)/1000000</f>
        <v>0</v>
      </c>
      <c r="EA9" s="111">
        <f>(AG9*IFERROR(VLOOKUP(AF9,LnLst!B:I,8,FALSE),0))*(100/(H9^2))</f>
        <v>0</v>
      </c>
      <c r="EB9" s="111">
        <f>AI9*IFERROR(VLOOKUP(AH9,LnLst!B:I,2,FALSE),0)*100/H9^2</f>
        <v>0</v>
      </c>
      <c r="EC9" s="111">
        <f>AI9*IFERROR(VLOOKUP(AH9,LnLst!B:I,3,FALSE),0)*100/H9^2</f>
        <v>0</v>
      </c>
      <c r="ED9" s="111">
        <f>(AI9*IFERROR(VLOOKUP(AH9,LnLst!B:I,4,FALSE),0))*(H9^2/100)/1000000</f>
        <v>0</v>
      </c>
      <c r="EE9" s="111">
        <f>AI9*IFERROR(VLOOKUP(AH9,LnLst!B:I,5,FALSE),0)*100/H9^2</f>
        <v>0</v>
      </c>
      <c r="EF9" s="111">
        <f>AI9*IFERROR(VLOOKUP(AH9,LnLst!B:I,6,FALSE),0)*100/H9^2</f>
        <v>0</v>
      </c>
      <c r="EG9" s="111">
        <f>(AI9*IFERROR(VLOOKUP(AH9,LnLst!B:I,7,FALSE),0))*(H9^2/100)/1000000</f>
        <v>0</v>
      </c>
      <c r="EH9" s="111">
        <f>AI9*IFERROR(VLOOKUP(AH9,LnLst!B:I,8,FALSE),0)*100/H9^2</f>
        <v>0</v>
      </c>
      <c r="EI9" s="236">
        <f>AK9*IFERROR(VLOOKUP(AJ9,LnLst!B:I,2,FALSE),0)*100/H9^2</f>
        <v>0</v>
      </c>
      <c r="EJ9" s="111">
        <f>AK9*IFERROR(VLOOKUP(AJ9,LnLst!B:I,3,FALSE),0)*100/H9^2</f>
        <v>0</v>
      </c>
      <c r="EK9" s="111">
        <f>(AK9*IFERROR(VLOOKUP(AJ9,LnLst!B:I,4,FALSE),0))*(H9^2/100)/1000000</f>
        <v>0</v>
      </c>
      <c r="EL9" s="111">
        <f>AK9*IFERROR(VLOOKUP(AJ9,LnLst!B:I,5,FALSE),0)*100/H9^2</f>
        <v>0</v>
      </c>
      <c r="EM9" s="111">
        <f>AK9*IFERROR(VLOOKUP(AJ9,LnLst!B:I,6,FALSE),0)*100/H9^2</f>
        <v>0</v>
      </c>
      <c r="EN9" s="111">
        <f>(AK9*IFERROR(VLOOKUP(AJ9,LnLst!B:I,7,FALSE),0))*(H9^2/100)/1000000</f>
        <v>0</v>
      </c>
      <c r="EO9" s="111">
        <f>AK9*IFERROR(VLOOKUP(AJ9,LnLst!B:I,8,FALSE),0)*100/H9^2</f>
        <v>0</v>
      </c>
    </row>
    <row r="10" spans="1:145" s="9" customFormat="1" ht="15" customHeight="1" x14ac:dyDescent="0.25">
      <c r="A10" s="85" t="s">
        <v>296</v>
      </c>
      <c r="B10" s="82" t="s">
        <v>60</v>
      </c>
      <c r="C10" s="66" t="s">
        <v>71</v>
      </c>
      <c r="D10" s="82" t="s">
        <v>72</v>
      </c>
      <c r="E10" s="9" t="s">
        <v>1708</v>
      </c>
      <c r="F10" s="426" t="s">
        <v>1717</v>
      </c>
      <c r="G10" s="83">
        <v>2</v>
      </c>
      <c r="H10" s="60">
        <v>500</v>
      </c>
      <c r="I10" s="194" t="str">
        <f t="shared" si="0"/>
        <v xml:space="preserve">4*495/65 ACSR             </v>
      </c>
      <c r="J10" s="228">
        <f t="shared" si="1"/>
        <v>34.213999999999999</v>
      </c>
      <c r="K10" s="113" t="s">
        <v>22</v>
      </c>
      <c r="L10" s="232" t="s">
        <v>22</v>
      </c>
      <c r="M10" s="240">
        <v>2400</v>
      </c>
      <c r="N10" s="115">
        <f t="shared" si="2"/>
        <v>2078.4</v>
      </c>
      <c r="O10" s="241">
        <v>2600</v>
      </c>
      <c r="P10" s="235">
        <f t="shared" si="16"/>
        <v>2.3306576799999999E-4</v>
      </c>
      <c r="Q10" s="104">
        <f t="shared" si="3"/>
        <v>3.7836578319999999E-3</v>
      </c>
      <c r="R10" s="104">
        <f t="shared" si="4"/>
        <v>0.36105852865799998</v>
      </c>
      <c r="S10" s="104">
        <f t="shared" si="5"/>
        <v>2.2509390600000002E-3</v>
      </c>
      <c r="T10" s="104">
        <f t="shared" si="6"/>
        <v>1.1928642672000002E-2</v>
      </c>
      <c r="U10" s="104">
        <f t="shared" si="7"/>
        <v>0.227316002658</v>
      </c>
      <c r="V10" s="105">
        <f t="shared" si="8"/>
        <v>2.7150177559999997E-3</v>
      </c>
      <c r="W10" s="223">
        <f>AE10*IFERROR(VLOOKUP(AD10,LnLst!B:I,2,FALSE),0)+AG10*IFERROR(VLOOKUP(AF10,LnLst!B:I,2,FALSE),0)+AI10*IFERROR(VLOOKUP(AH10,LnLst!B:I,2,FALSE),0)+AK10*IFERROR(VLOOKUP(AJ10,LnLst!B:I,2,FALSE),0)</f>
        <v>0.58266441999999996</v>
      </c>
      <c r="X10" s="215">
        <f>AE10*IFERROR(VLOOKUP(AD10,LnLst!B:I,3,FALSE),0)+AG10*IFERROR(VLOOKUP(AF10,LnLst!B:I,3,FALSE),0)+AI10*IFERROR(VLOOKUP(AH10,LnLst!B:I,3,FALSE),0)+AK10*IFERROR(VLOOKUP(AJ10,LnLst!B:I,3,FALSE),0)</f>
        <v>9.4591445800000002</v>
      </c>
      <c r="Y10" s="219">
        <f>(AE10*IFERROR(VLOOKUP(AD10,LnLst!B:I,4,FALSE),0)+AG10*IFERROR(VLOOKUP(AF10,LnLst!B:I,4,FALSE),0)+AI10*IFERROR(VLOOKUP(AH10,LnLst!B:I,4,FALSE),0)+AK10*IFERROR(VLOOKUP(AJ10,LnLst!B:I,4,FALSE),0))/1000000</f>
        <v>1.4442341146319999E-4</v>
      </c>
      <c r="Z10" s="215">
        <f>AE10*IFERROR(VLOOKUP(AD10,LnLst!B:I,5,FALSE),0)+AG10*IFERROR(VLOOKUP(AF10,LnLst!B:I,5,FALSE),0)+AI10*IFERROR(VLOOKUP(AH10,LnLst!B:I,5,FALSE),0)+AK10*IFERROR(VLOOKUP(AJ10,LnLst!B:I,5,FALSE),0)</f>
        <v>5.6273476499999999</v>
      </c>
      <c r="AA10" s="215">
        <f>AE10*IFERROR(VLOOKUP(AD10,LnLst!B:I,6,FALSE),0)+AG10*IFERROR(VLOOKUP(AF10,LnLst!B:I,6,FALSE),0)+AI10*IFERROR(VLOOKUP(AH10,LnLst!B:I,6,FALSE),0)+AK10*IFERROR(VLOOKUP(AJ10,LnLst!B:I,6,FALSE),0)</f>
        <v>29.821606680000002</v>
      </c>
      <c r="AB10" s="207">
        <f>(AE10*IFERROR(VLOOKUP(AD10,LnLst!B:I,7,FALSE),0)+AG10*IFERROR(VLOOKUP(AF10,LnLst!B:I,7,FALSE),0)+AI10*IFERROR(VLOOKUP(AH10,LnLst!B:I,7,FALSE),0)+AK10*IFERROR(VLOOKUP(AJ10,LnLst!B:I,7,FALSE),0))/1000000</f>
        <v>9.0926401063200001E-5</v>
      </c>
      <c r="AC10" s="211">
        <f>AE10*IFERROR(VLOOKUP(AD10,LnLst!B:I,8,FALSE),0)+AG10*IFERROR(VLOOKUP(AF10,LnLst!B:I,8,FALSE),0)+AI10*IFERROR(VLOOKUP(AH10,LnLst!B:I,8,FALSE),0)+AK10*IFERROR(VLOOKUP(AJ10,LnLst!B:I,8,FALSE),0)</f>
        <v>6.7875443899999999</v>
      </c>
      <c r="AD10" s="106" t="s">
        <v>207</v>
      </c>
      <c r="AE10" s="263">
        <v>34.213999999999999</v>
      </c>
      <c r="AF10" s="245" t="s">
        <v>1462</v>
      </c>
      <c r="AG10" s="263"/>
      <c r="AH10" s="250" t="s">
        <v>1462</v>
      </c>
      <c r="AI10" s="263"/>
      <c r="AJ10" s="245" t="s">
        <v>1462</v>
      </c>
      <c r="AK10" s="263"/>
      <c r="AL10" s="84">
        <v>21</v>
      </c>
      <c r="AM10" s="72">
        <v>28</v>
      </c>
      <c r="AN10" s="83">
        <v>0</v>
      </c>
      <c r="AO10" s="72">
        <v>0</v>
      </c>
      <c r="AP10" s="66" t="s">
        <v>492</v>
      </c>
      <c r="AQ10" s="107" t="s">
        <v>255</v>
      </c>
      <c r="AR10" s="61" t="s">
        <v>72</v>
      </c>
      <c r="AS10" s="364"/>
      <c r="AT10" s="278"/>
      <c r="DN10" s="111">
        <f>(AE10*IFERROR(VLOOKUP(AD10,LnLst!B:I,2,FALSE),0))*(100/(H10^2))</f>
        <v>2.3306576799999999E-4</v>
      </c>
      <c r="DO10" s="111">
        <f>(AE10*IFERROR(VLOOKUP(AD10,LnLst!B:I,3,FALSE),0))*(100/(H10^2))</f>
        <v>3.7836578320000003E-3</v>
      </c>
      <c r="DP10" s="111">
        <f>(AE10*IFERROR(VLOOKUP(AD10,LnLst!B:I,4,FALSE),0))*(H10^2/100)/1000000</f>
        <v>0.36105852865799992</v>
      </c>
      <c r="DQ10" s="111">
        <f>(AE10*IFERROR(VLOOKUP(AD10,LnLst!B:I,5,FALSE),0))*(100/(H10^2))</f>
        <v>2.2509390600000002E-3</v>
      </c>
      <c r="DR10" s="111">
        <f>(AE10*IFERROR(VLOOKUP(AD10,LnLst!B:I,6,FALSE),0))*(100/(H10^2))</f>
        <v>1.1928642672000002E-2</v>
      </c>
      <c r="DS10" s="111">
        <f>(AE10*IFERROR(VLOOKUP(AD10,LnLst!B:I,7,FALSE),0))*(H10^2/100)/1000000</f>
        <v>0.227316002658</v>
      </c>
      <c r="DT10" s="111">
        <f>(AE10*IFERROR(VLOOKUP(AD10,LnLst!B:I,8,FALSE),0))*(100/(H10^2))</f>
        <v>2.7150177560000001E-3</v>
      </c>
      <c r="DU10" s="111">
        <f>AG10*IFERROR(VLOOKUP(AF10,LnLst!B:I,2,FALSE),0)*100/H10^2</f>
        <v>0</v>
      </c>
      <c r="DV10" s="111">
        <f>(AG10*IFERROR(VLOOKUP(AF10,LnLst!B:I,3,FALSE),0))*(100/(H10^2))</f>
        <v>0</v>
      </c>
      <c r="DW10" s="111">
        <f>(AG10*IFERROR(VLOOKUP(AF10,LnLst!B:I,4,FALSE),0))*(H10^2/100)/1000000</f>
        <v>0</v>
      </c>
      <c r="DX10" s="111">
        <f>(AG10*IFERROR(VLOOKUP(AF10,LnLst!B:I,5,FALSE),0))*(100/(H10^2))</f>
        <v>0</v>
      </c>
      <c r="DY10" s="111">
        <f>(AG10*IFERROR(VLOOKUP(AF10,LnLst!B:I,6,FALSE),0))*(100/(H10^2))</f>
        <v>0</v>
      </c>
      <c r="DZ10" s="111">
        <f>(AG10*IFERROR(VLOOKUP(AF10,LnLst!B:I,7,FALSE),0))*(H10^2/100)/1000000</f>
        <v>0</v>
      </c>
      <c r="EA10" s="111">
        <f>(AG10*IFERROR(VLOOKUP(AF10,LnLst!B:I,8,FALSE),0))*(100/(H10^2))</f>
        <v>0</v>
      </c>
      <c r="EB10" s="111">
        <f>AI10*IFERROR(VLOOKUP(AH10,LnLst!B:I,2,FALSE),0)*100/H10^2</f>
        <v>0</v>
      </c>
      <c r="EC10" s="111">
        <f>AI10*IFERROR(VLOOKUP(AH10,LnLst!B:I,3,FALSE),0)*100/H10^2</f>
        <v>0</v>
      </c>
      <c r="ED10" s="111">
        <f>(AI10*IFERROR(VLOOKUP(AH10,LnLst!B:I,4,FALSE),0))*(H10^2/100)/1000000</f>
        <v>0</v>
      </c>
      <c r="EE10" s="111">
        <f>AI10*IFERROR(VLOOKUP(AH10,LnLst!B:I,5,FALSE),0)*100/H10^2</f>
        <v>0</v>
      </c>
      <c r="EF10" s="111">
        <f>AI10*IFERROR(VLOOKUP(AH10,LnLst!B:I,6,FALSE),0)*100/H10^2</f>
        <v>0</v>
      </c>
      <c r="EG10" s="111">
        <f>(AI10*IFERROR(VLOOKUP(AH10,LnLst!B:I,7,FALSE),0))*(H10^2/100)/1000000</f>
        <v>0</v>
      </c>
      <c r="EH10" s="111">
        <f>AI10*IFERROR(VLOOKUP(AH10,LnLst!B:I,8,FALSE),0)*100/H10^2</f>
        <v>0</v>
      </c>
      <c r="EI10" s="236">
        <f>AK10*IFERROR(VLOOKUP(AJ10,LnLst!B:I,2,FALSE),0)*100/H10^2</f>
        <v>0</v>
      </c>
      <c r="EJ10" s="111">
        <f>AK10*IFERROR(VLOOKUP(AJ10,LnLst!B:I,3,FALSE),0)*100/H10^2</f>
        <v>0</v>
      </c>
      <c r="EK10" s="111">
        <f>(AK10*IFERROR(VLOOKUP(AJ10,LnLst!B:I,4,FALSE),0))*(H10^2/100)/1000000</f>
        <v>0</v>
      </c>
      <c r="EL10" s="111">
        <f>AK10*IFERROR(VLOOKUP(AJ10,LnLst!B:I,5,FALSE),0)*100/H10^2</f>
        <v>0</v>
      </c>
      <c r="EM10" s="111">
        <f>AK10*IFERROR(VLOOKUP(AJ10,LnLst!B:I,6,FALSE),0)*100/H10^2</f>
        <v>0</v>
      </c>
      <c r="EN10" s="111">
        <f>(AK10*IFERROR(VLOOKUP(AJ10,LnLst!B:I,7,FALSE),0))*(H10^2/100)/1000000</f>
        <v>0</v>
      </c>
      <c r="EO10" s="111">
        <f>AK10*IFERROR(VLOOKUP(AJ10,LnLst!B:I,8,FALSE),0)*100/H10^2</f>
        <v>0</v>
      </c>
    </row>
    <row r="11" spans="1:145" s="9" customFormat="1" ht="15" customHeight="1" x14ac:dyDescent="0.25">
      <c r="A11" s="81" t="s">
        <v>449</v>
      </c>
      <c r="B11" s="82" t="s">
        <v>296</v>
      </c>
      <c r="C11" s="102" t="s">
        <v>142</v>
      </c>
      <c r="D11" s="82" t="s">
        <v>71</v>
      </c>
      <c r="E11" s="9" t="s">
        <v>1708</v>
      </c>
      <c r="F11" s="426" t="s">
        <v>1717</v>
      </c>
      <c r="G11" s="83">
        <v>1</v>
      </c>
      <c r="H11" s="60">
        <v>500</v>
      </c>
      <c r="I11" s="194" t="str">
        <f t="shared" si="0"/>
        <v xml:space="preserve">3*495/65 ACSR    3*506 AAAC         </v>
      </c>
      <c r="J11" s="228">
        <f t="shared" si="1"/>
        <v>42.042000000000002</v>
      </c>
      <c r="K11" s="113" t="s">
        <v>22</v>
      </c>
      <c r="L11" s="232" t="s">
        <v>22</v>
      </c>
      <c r="M11" s="240">
        <v>2000</v>
      </c>
      <c r="N11" s="115">
        <f t="shared" si="2"/>
        <v>1732</v>
      </c>
      <c r="O11" s="241">
        <v>2000</v>
      </c>
      <c r="P11" s="235">
        <f t="shared" si="16"/>
        <v>3.6492455999999996E-4</v>
      </c>
      <c r="Q11" s="104">
        <f t="shared" si="3"/>
        <v>4.960955999999999E-3</v>
      </c>
      <c r="R11" s="104">
        <f t="shared" si="4"/>
        <v>0.41621579999999997</v>
      </c>
      <c r="S11" s="104">
        <f t="shared" si="5"/>
        <v>4.1537496000000002E-3</v>
      </c>
      <c r="T11" s="104">
        <f t="shared" si="6"/>
        <v>1.3117104000000001E-2</v>
      </c>
      <c r="U11" s="104">
        <f t="shared" si="7"/>
        <v>0.30690659999999997</v>
      </c>
      <c r="V11" s="105">
        <f t="shared" si="8"/>
        <v>3.8678639999999999E-3</v>
      </c>
      <c r="W11" s="223">
        <f>AE11*IFERROR(VLOOKUP(AD11,LnLst!B:I,2,FALSE),0)+AG11*IFERROR(VLOOKUP(AF11,LnLst!B:I,2,FALSE),0)+AI11*IFERROR(VLOOKUP(AH11,LnLst!B:I,2,FALSE),0)+AK11*IFERROR(VLOOKUP(AJ11,LnLst!B:I,2,FALSE),0)</f>
        <v>0.91231139999999999</v>
      </c>
      <c r="X11" s="215">
        <f>AE11*IFERROR(VLOOKUP(AD11,LnLst!B:I,3,FALSE),0)+AG11*IFERROR(VLOOKUP(AF11,LnLst!B:I,3,FALSE),0)+AI11*IFERROR(VLOOKUP(AH11,LnLst!B:I,3,FALSE),0)+AK11*IFERROR(VLOOKUP(AJ11,LnLst!B:I,3,FALSE),0)</f>
        <v>12.402389999999999</v>
      </c>
      <c r="Y11" s="219">
        <f>(AE11*IFERROR(VLOOKUP(AD11,LnLst!B:I,4,FALSE),0)+AG11*IFERROR(VLOOKUP(AF11,LnLst!B:I,4,FALSE),0)+AI11*IFERROR(VLOOKUP(AH11,LnLst!B:I,4,FALSE),0)+AK11*IFERROR(VLOOKUP(AJ11,LnLst!B:I,4,FALSE),0))/1000000</f>
        <v>1.6648631999999997E-4</v>
      </c>
      <c r="Z11" s="215">
        <f>AE11*IFERROR(VLOOKUP(AD11,LnLst!B:I,5,FALSE),0)+AG11*IFERROR(VLOOKUP(AF11,LnLst!B:I,5,FALSE),0)+AI11*IFERROR(VLOOKUP(AH11,LnLst!B:I,5,FALSE),0)+AK11*IFERROR(VLOOKUP(AJ11,LnLst!B:I,5,FALSE),0)</f>
        <v>10.384373999999999</v>
      </c>
      <c r="AA11" s="215">
        <f>AE11*IFERROR(VLOOKUP(AD11,LnLst!B:I,6,FALSE),0)+AG11*IFERROR(VLOOKUP(AF11,LnLst!B:I,6,FALSE),0)+AI11*IFERROR(VLOOKUP(AH11,LnLst!B:I,6,FALSE),0)+AK11*IFERROR(VLOOKUP(AJ11,LnLst!B:I,6,FALSE),0)</f>
        <v>32.792760000000001</v>
      </c>
      <c r="AB11" s="207">
        <f>(AE11*IFERROR(VLOOKUP(AD11,LnLst!B:I,7,FALSE),0)+AG11*IFERROR(VLOOKUP(AF11,LnLst!B:I,7,FALSE),0)+AI11*IFERROR(VLOOKUP(AH11,LnLst!B:I,7,FALSE),0)+AK11*IFERROR(VLOOKUP(AJ11,LnLst!B:I,7,FALSE),0))/1000000</f>
        <v>1.2276263999999999E-4</v>
      </c>
      <c r="AC11" s="211">
        <f>AE11*IFERROR(VLOOKUP(AD11,LnLst!B:I,8,FALSE),0)+AG11*IFERROR(VLOOKUP(AF11,LnLst!B:I,8,FALSE),0)+AI11*IFERROR(VLOOKUP(AH11,LnLst!B:I,8,FALSE),0)+AK11*IFERROR(VLOOKUP(AJ11,LnLst!B:I,8,FALSE),0)</f>
        <v>9.6696600000000004</v>
      </c>
      <c r="AD11" s="106" t="s">
        <v>208</v>
      </c>
      <c r="AE11" s="263">
        <v>34</v>
      </c>
      <c r="AF11" s="245" t="s">
        <v>13</v>
      </c>
      <c r="AG11" s="263">
        <v>8.0419999999999998</v>
      </c>
      <c r="AH11" s="250" t="s">
        <v>1462</v>
      </c>
      <c r="AI11" s="263"/>
      <c r="AJ11" s="245" t="s">
        <v>1462</v>
      </c>
      <c r="AK11" s="263"/>
      <c r="AL11" s="84">
        <v>9</v>
      </c>
      <c r="AM11" s="72">
        <v>21</v>
      </c>
      <c r="AN11" s="83">
        <v>0</v>
      </c>
      <c r="AO11" s="72">
        <v>0</v>
      </c>
      <c r="AP11" s="66" t="s">
        <v>633</v>
      </c>
      <c r="AQ11" s="107" t="s">
        <v>493</v>
      </c>
      <c r="AR11" s="61" t="s">
        <v>255</v>
      </c>
      <c r="AS11" s="364"/>
      <c r="AT11" s="205"/>
      <c r="DN11" s="111">
        <f>(AE11*IFERROR(VLOOKUP(AD11,LnLst!B:I,2,FALSE),0))*(100/(H11^2))</f>
        <v>2.9512000000000001E-4</v>
      </c>
      <c r="DO11" s="111">
        <f>(AE11*IFERROR(VLOOKUP(AD11,LnLst!B:I,3,FALSE),0))*(100/(H11^2))</f>
        <v>4.0119999999999999E-3</v>
      </c>
      <c r="DP11" s="111">
        <f>(AE11*IFERROR(VLOOKUP(AD11,LnLst!B:I,4,FALSE),0))*(H11^2/100)/1000000</f>
        <v>0.33659999999999995</v>
      </c>
      <c r="DQ11" s="111">
        <f>(AE11*IFERROR(VLOOKUP(AD11,LnLst!B:I,5,FALSE),0))*(100/(H11^2))</f>
        <v>3.3592000000000001E-3</v>
      </c>
      <c r="DR11" s="111">
        <f>(AE11*IFERROR(VLOOKUP(AD11,LnLst!B:I,6,FALSE),0))*(100/(H11^2))</f>
        <v>1.0608000000000001E-2</v>
      </c>
      <c r="DS11" s="111">
        <f>(AE11*IFERROR(VLOOKUP(AD11,LnLst!B:I,7,FALSE),0))*(H11^2/100)/1000000</f>
        <v>0.2482</v>
      </c>
      <c r="DT11" s="111">
        <f>(AE11*IFERROR(VLOOKUP(AD11,LnLst!B:I,8,FALSE),0))*(100/(H11^2))</f>
        <v>3.1280000000000001E-3</v>
      </c>
      <c r="DU11" s="111">
        <f>AG11*IFERROR(VLOOKUP(AF11,LnLst!B:I,2,FALSE),0)*100/H11^2</f>
        <v>6.980456000000001E-5</v>
      </c>
      <c r="DV11" s="111">
        <f>(AG11*IFERROR(VLOOKUP(AF11,LnLst!B:I,3,FALSE),0))*(100/(H11^2))</f>
        <v>9.4895599999999993E-4</v>
      </c>
      <c r="DW11" s="111">
        <f>(AG11*IFERROR(VLOOKUP(AF11,LnLst!B:I,4,FALSE),0))*(H11^2/100)/1000000</f>
        <v>7.96158E-2</v>
      </c>
      <c r="DX11" s="111">
        <f>(AG11*IFERROR(VLOOKUP(AF11,LnLst!B:I,5,FALSE),0))*(100/(H11^2))</f>
        <v>7.9454959999999996E-4</v>
      </c>
      <c r="DY11" s="111">
        <f>(AG11*IFERROR(VLOOKUP(AF11,LnLst!B:I,6,FALSE),0))*(100/(H11^2))</f>
        <v>2.5091040000000003E-3</v>
      </c>
      <c r="DZ11" s="111">
        <f>(AG11*IFERROR(VLOOKUP(AF11,LnLst!B:I,7,FALSE),0))*(H11^2/100)/1000000</f>
        <v>5.8706599999999998E-2</v>
      </c>
      <c r="EA11" s="111">
        <f>(AG11*IFERROR(VLOOKUP(AF11,LnLst!B:I,8,FALSE),0))*(100/(H11^2))</f>
        <v>7.3986400000000002E-4</v>
      </c>
      <c r="EB11" s="111">
        <f>AI11*IFERROR(VLOOKUP(AH11,LnLst!B:I,2,FALSE),0)*100/H11^2</f>
        <v>0</v>
      </c>
      <c r="EC11" s="111">
        <f>AI11*IFERROR(VLOOKUP(AH11,LnLst!B:I,3,FALSE),0)*100/H11^2</f>
        <v>0</v>
      </c>
      <c r="ED11" s="111">
        <f>(AI11*IFERROR(VLOOKUP(AH11,LnLst!B:I,4,FALSE),0))*(H11^2/100)/1000000</f>
        <v>0</v>
      </c>
      <c r="EE11" s="111">
        <f>AI11*IFERROR(VLOOKUP(AH11,LnLst!B:I,5,FALSE),0)*100/H11^2</f>
        <v>0</v>
      </c>
      <c r="EF11" s="111">
        <f>AI11*IFERROR(VLOOKUP(AH11,LnLst!B:I,6,FALSE),0)*100/H11^2</f>
        <v>0</v>
      </c>
      <c r="EG11" s="111">
        <f>(AI11*IFERROR(VLOOKUP(AH11,LnLst!B:I,7,FALSE),0))*(H11^2/100)/1000000</f>
        <v>0</v>
      </c>
      <c r="EH11" s="111">
        <f>AI11*IFERROR(VLOOKUP(AH11,LnLst!B:I,8,FALSE),0)*100/H11^2</f>
        <v>0</v>
      </c>
      <c r="EI11" s="236">
        <f>AK11*IFERROR(VLOOKUP(AJ11,LnLst!B:I,2,FALSE),0)*100/H11^2</f>
        <v>0</v>
      </c>
      <c r="EJ11" s="111">
        <f>AK11*IFERROR(VLOOKUP(AJ11,LnLst!B:I,3,FALSE),0)*100/H11^2</f>
        <v>0</v>
      </c>
      <c r="EK11" s="111">
        <f>(AK11*IFERROR(VLOOKUP(AJ11,LnLst!B:I,4,FALSE),0))*(H11^2/100)/1000000</f>
        <v>0</v>
      </c>
      <c r="EL11" s="111">
        <f>AK11*IFERROR(VLOOKUP(AJ11,LnLst!B:I,5,FALSE),0)*100/H11^2</f>
        <v>0</v>
      </c>
      <c r="EM11" s="111">
        <f>AK11*IFERROR(VLOOKUP(AJ11,LnLst!B:I,6,FALSE),0)*100/H11^2</f>
        <v>0</v>
      </c>
      <c r="EN11" s="111">
        <f>(AK11*IFERROR(VLOOKUP(AJ11,LnLst!B:I,7,FALSE),0))*(H11^2/100)/1000000</f>
        <v>0</v>
      </c>
      <c r="EO11" s="111">
        <f>AK11*IFERROR(VLOOKUP(AJ11,LnLst!B:I,8,FALSE),0)*100/H11^2</f>
        <v>0</v>
      </c>
    </row>
    <row r="12" spans="1:145" s="9" customFormat="1" ht="15" customHeight="1" x14ac:dyDescent="0.25">
      <c r="A12" s="85" t="s">
        <v>1362</v>
      </c>
      <c r="B12" s="108" t="s">
        <v>1392</v>
      </c>
      <c r="C12" s="66" t="s">
        <v>1532</v>
      </c>
      <c r="D12" s="86" t="s">
        <v>1463</v>
      </c>
      <c r="E12" s="9" t="s">
        <v>1708</v>
      </c>
      <c r="F12" s="426" t="s">
        <v>1717</v>
      </c>
      <c r="G12" s="83">
        <v>1</v>
      </c>
      <c r="H12" s="60">
        <v>500</v>
      </c>
      <c r="I12" s="194" t="str">
        <f t="shared" si="0"/>
        <v xml:space="preserve">3*495/65 ACSR             </v>
      </c>
      <c r="J12" s="228">
        <f t="shared" si="1"/>
        <v>1</v>
      </c>
      <c r="K12" s="113" t="s">
        <v>22</v>
      </c>
      <c r="L12" s="232" t="s">
        <v>30</v>
      </c>
      <c r="M12" s="240">
        <v>2000</v>
      </c>
      <c r="N12" s="115">
        <f t="shared" si="2"/>
        <v>1732</v>
      </c>
      <c r="O12" s="241">
        <v>2000</v>
      </c>
      <c r="P12" s="235">
        <f t="shared" si="16"/>
        <v>8.6799999999999999E-6</v>
      </c>
      <c r="Q12" s="104">
        <f t="shared" si="3"/>
        <v>1.18E-4</v>
      </c>
      <c r="R12" s="104">
        <f t="shared" si="4"/>
        <v>9.9000000000000008E-3</v>
      </c>
      <c r="S12" s="104">
        <f t="shared" si="5"/>
        <v>9.8800000000000003E-5</v>
      </c>
      <c r="T12" s="104">
        <f t="shared" si="6"/>
        <v>3.1199999999999999E-4</v>
      </c>
      <c r="U12" s="104">
        <f t="shared" si="7"/>
        <v>7.3000000000000001E-3</v>
      </c>
      <c r="V12" s="105">
        <f t="shared" si="8"/>
        <v>9.2E-5</v>
      </c>
      <c r="W12" s="223">
        <f>AE12*IFERROR(VLOOKUP(AD12,LnLst!B:I,2,FALSE),0)+AG12*IFERROR(VLOOKUP(AF12,LnLst!B:I,2,FALSE),0)+AI12*IFERROR(VLOOKUP(AH12,LnLst!B:I,2,FALSE),0)+AK12*IFERROR(VLOOKUP(AJ12,LnLst!B:I,2,FALSE),0)</f>
        <v>2.1700000000000001E-2</v>
      </c>
      <c r="X12" s="215">
        <f>AE12*IFERROR(VLOOKUP(AD12,LnLst!B:I,3,FALSE),0)+AG12*IFERROR(VLOOKUP(AF12,LnLst!B:I,3,FALSE),0)+AI12*IFERROR(VLOOKUP(AH12,LnLst!B:I,3,FALSE),0)+AK12*IFERROR(VLOOKUP(AJ12,LnLst!B:I,3,FALSE),0)</f>
        <v>0.29499999999999998</v>
      </c>
      <c r="Y12" s="219">
        <f>(AE12*IFERROR(VLOOKUP(AD12,LnLst!B:I,4,FALSE),0)+AG12*IFERROR(VLOOKUP(AF12,LnLst!B:I,4,FALSE),0)+AI12*IFERROR(VLOOKUP(AH12,LnLst!B:I,4,FALSE),0)+AK12*IFERROR(VLOOKUP(AJ12,LnLst!B:I,4,FALSE),0))/1000000</f>
        <v>3.9600000000000002E-6</v>
      </c>
      <c r="Z12" s="215">
        <f>AE12*IFERROR(VLOOKUP(AD12,LnLst!B:I,5,FALSE),0)+AG12*IFERROR(VLOOKUP(AF12,LnLst!B:I,5,FALSE),0)+AI12*IFERROR(VLOOKUP(AH12,LnLst!B:I,5,FALSE),0)+AK12*IFERROR(VLOOKUP(AJ12,LnLst!B:I,5,FALSE),0)</f>
        <v>0.247</v>
      </c>
      <c r="AA12" s="215">
        <f>AE12*IFERROR(VLOOKUP(AD12,LnLst!B:I,6,FALSE),0)+AG12*IFERROR(VLOOKUP(AF12,LnLst!B:I,6,FALSE),0)+AI12*IFERROR(VLOOKUP(AH12,LnLst!B:I,6,FALSE),0)+AK12*IFERROR(VLOOKUP(AJ12,LnLst!B:I,6,FALSE),0)</f>
        <v>0.78</v>
      </c>
      <c r="AB12" s="207">
        <f>(AE12*IFERROR(VLOOKUP(AD12,LnLst!B:I,7,FALSE),0)+AG12*IFERROR(VLOOKUP(AF12,LnLst!B:I,7,FALSE),0)+AI12*IFERROR(VLOOKUP(AH12,LnLst!B:I,7,FALSE),0)+AK12*IFERROR(VLOOKUP(AJ12,LnLst!B:I,7,FALSE),0))/1000000</f>
        <v>2.92E-6</v>
      </c>
      <c r="AC12" s="211">
        <f>AE12*IFERROR(VLOOKUP(AD12,LnLst!B:I,8,FALSE),0)+AG12*IFERROR(VLOOKUP(AF12,LnLst!B:I,8,FALSE),0)+AI12*IFERROR(VLOOKUP(AH12,LnLst!B:I,8,FALSE),0)+AK12*IFERROR(VLOOKUP(AJ12,LnLst!B:I,8,FALSE),0)</f>
        <v>0.23</v>
      </c>
      <c r="AD12" s="106" t="s">
        <v>208</v>
      </c>
      <c r="AE12" s="263">
        <v>1</v>
      </c>
      <c r="AF12" s="245" t="s">
        <v>1462</v>
      </c>
      <c r="AG12" s="263"/>
      <c r="AH12" s="250" t="s">
        <v>1462</v>
      </c>
      <c r="AI12" s="263"/>
      <c r="AJ12" s="245" t="s">
        <v>1462</v>
      </c>
      <c r="AK12" s="263"/>
      <c r="AL12" s="84">
        <v>6</v>
      </c>
      <c r="AM12" s="72">
        <v>40</v>
      </c>
      <c r="AN12" s="83">
        <v>0</v>
      </c>
      <c r="AO12" s="72">
        <v>0</v>
      </c>
      <c r="AP12" s="66" t="s">
        <v>1281</v>
      </c>
      <c r="AQ12" s="107" t="s">
        <v>248</v>
      </c>
      <c r="AR12" s="61" t="s">
        <v>1212</v>
      </c>
      <c r="AS12" s="364"/>
      <c r="AT12" s="205"/>
      <c r="DN12" s="111">
        <f>(AE12*IFERROR(VLOOKUP(AD12,LnLst!B:I,2,FALSE),0))*(100/(H12^2))</f>
        <v>8.6799999999999999E-6</v>
      </c>
      <c r="DO12" s="111">
        <f>(AE12*IFERROR(VLOOKUP(AD12,LnLst!B:I,3,FALSE),0))*(100/(H12^2))</f>
        <v>1.18E-4</v>
      </c>
      <c r="DP12" s="111">
        <f>(AE12*IFERROR(VLOOKUP(AD12,LnLst!B:I,4,FALSE),0))*(H12^2/100)/1000000</f>
        <v>9.9000000000000008E-3</v>
      </c>
      <c r="DQ12" s="111">
        <f>(AE12*IFERROR(VLOOKUP(AD12,LnLst!B:I,5,FALSE),0))*(100/(H12^2))</f>
        <v>9.8800000000000003E-5</v>
      </c>
      <c r="DR12" s="111">
        <f>(AE12*IFERROR(VLOOKUP(AD12,LnLst!B:I,6,FALSE),0))*(100/(H12^2))</f>
        <v>3.1200000000000005E-4</v>
      </c>
      <c r="DS12" s="111">
        <f>(AE12*IFERROR(VLOOKUP(AD12,LnLst!B:I,7,FALSE),0))*(H12^2/100)/1000000</f>
        <v>7.3000000000000001E-3</v>
      </c>
      <c r="DT12" s="111">
        <f>(AE12*IFERROR(VLOOKUP(AD12,LnLst!B:I,8,FALSE),0))*(100/(H12^2))</f>
        <v>9.2000000000000014E-5</v>
      </c>
      <c r="DU12" s="111">
        <f>AG12*IFERROR(VLOOKUP(AF12,LnLst!B:I,2,FALSE),0)*100/H12^2</f>
        <v>0</v>
      </c>
      <c r="DV12" s="111">
        <f>(AG12*IFERROR(VLOOKUP(AF12,LnLst!B:I,3,FALSE),0))*(100/(H12^2))</f>
        <v>0</v>
      </c>
      <c r="DW12" s="111">
        <f>(AG12*IFERROR(VLOOKUP(AF12,LnLst!B:I,4,FALSE),0))*(H12^2/100)/1000000</f>
        <v>0</v>
      </c>
      <c r="DX12" s="111">
        <f>(AG12*IFERROR(VLOOKUP(AF12,LnLst!B:I,5,FALSE),0))*(100/(H12^2))</f>
        <v>0</v>
      </c>
      <c r="DY12" s="111">
        <f>(AG12*IFERROR(VLOOKUP(AF12,LnLst!B:I,6,FALSE),0))*(100/(H12^2))</f>
        <v>0</v>
      </c>
      <c r="DZ12" s="111">
        <f>(AG12*IFERROR(VLOOKUP(AF12,LnLst!B:I,7,FALSE),0))*(H12^2/100)/1000000</f>
        <v>0</v>
      </c>
      <c r="EA12" s="111">
        <f>(AG12*IFERROR(VLOOKUP(AF12,LnLst!B:I,8,FALSE),0))*(100/(H12^2))</f>
        <v>0</v>
      </c>
      <c r="EB12" s="111">
        <f>AI12*IFERROR(VLOOKUP(AH12,LnLst!B:I,2,FALSE),0)*100/H12^2</f>
        <v>0</v>
      </c>
      <c r="EC12" s="111">
        <f>AI12*IFERROR(VLOOKUP(AH12,LnLst!B:I,3,FALSE),0)*100/H12^2</f>
        <v>0</v>
      </c>
      <c r="ED12" s="111">
        <f>(AI12*IFERROR(VLOOKUP(AH12,LnLst!B:I,4,FALSE),0))*(H12^2/100)/1000000</f>
        <v>0</v>
      </c>
      <c r="EE12" s="111">
        <f>AI12*IFERROR(VLOOKUP(AH12,LnLst!B:I,5,FALSE),0)*100/H12^2</f>
        <v>0</v>
      </c>
      <c r="EF12" s="111">
        <f>AI12*IFERROR(VLOOKUP(AH12,LnLst!B:I,6,FALSE),0)*100/H12^2</f>
        <v>0</v>
      </c>
      <c r="EG12" s="111">
        <f>(AI12*IFERROR(VLOOKUP(AH12,LnLst!B:I,7,FALSE),0))*(H12^2/100)/1000000</f>
        <v>0</v>
      </c>
      <c r="EH12" s="111">
        <f>AI12*IFERROR(VLOOKUP(AH12,LnLst!B:I,8,FALSE),0)*100/H12^2</f>
        <v>0</v>
      </c>
      <c r="EI12" s="236">
        <f>AK12*IFERROR(VLOOKUP(AJ12,LnLst!B:I,2,FALSE),0)*100/H12^2</f>
        <v>0</v>
      </c>
      <c r="EJ12" s="111">
        <f>AK12*IFERROR(VLOOKUP(AJ12,LnLst!B:I,3,FALSE),0)*100/H12^2</f>
        <v>0</v>
      </c>
      <c r="EK12" s="111">
        <f>(AK12*IFERROR(VLOOKUP(AJ12,LnLst!B:I,4,FALSE),0))*(H12^2/100)/1000000</f>
        <v>0</v>
      </c>
      <c r="EL12" s="111">
        <f>AK12*IFERROR(VLOOKUP(AJ12,LnLst!B:I,5,FALSE),0)*100/H12^2</f>
        <v>0</v>
      </c>
      <c r="EM12" s="111">
        <f>AK12*IFERROR(VLOOKUP(AJ12,LnLst!B:I,6,FALSE),0)*100/H12^2</f>
        <v>0</v>
      </c>
      <c r="EN12" s="111">
        <f>(AK12*IFERROR(VLOOKUP(AJ12,LnLst!B:I,7,FALSE),0))*(H12^2/100)/1000000</f>
        <v>0</v>
      </c>
      <c r="EO12" s="111">
        <f>AK12*IFERROR(VLOOKUP(AJ12,LnLst!B:I,8,FALSE),0)*100/H12^2</f>
        <v>0</v>
      </c>
    </row>
    <row r="13" spans="1:145" s="9" customFormat="1" ht="15" customHeight="1" x14ac:dyDescent="0.25">
      <c r="A13" s="81" t="s">
        <v>353</v>
      </c>
      <c r="B13" s="82" t="s">
        <v>1362</v>
      </c>
      <c r="C13" s="102" t="s">
        <v>1533</v>
      </c>
      <c r="D13" s="82" t="s">
        <v>1532</v>
      </c>
      <c r="E13" s="9" t="s">
        <v>1708</v>
      </c>
      <c r="F13" s="426" t="s">
        <v>1717</v>
      </c>
      <c r="G13" s="83">
        <v>1</v>
      </c>
      <c r="H13" s="60">
        <v>500</v>
      </c>
      <c r="I13" s="194" t="str">
        <f t="shared" si="0"/>
        <v xml:space="preserve">3*495/65 ACSR             </v>
      </c>
      <c r="J13" s="228">
        <f t="shared" si="1"/>
        <v>16</v>
      </c>
      <c r="K13" s="113" t="s">
        <v>22</v>
      </c>
      <c r="L13" s="232" t="s">
        <v>22</v>
      </c>
      <c r="M13" s="240">
        <v>2000</v>
      </c>
      <c r="N13" s="115">
        <f t="shared" si="2"/>
        <v>1732</v>
      </c>
      <c r="O13" s="241">
        <v>2000</v>
      </c>
      <c r="P13" s="235">
        <f t="shared" si="16"/>
        <v>1.3888E-4</v>
      </c>
      <c r="Q13" s="104">
        <f t="shared" si="3"/>
        <v>1.8879999999999999E-3</v>
      </c>
      <c r="R13" s="104">
        <f t="shared" si="4"/>
        <v>0.15840000000000001</v>
      </c>
      <c r="S13" s="104">
        <f t="shared" si="5"/>
        <v>1.5808E-3</v>
      </c>
      <c r="T13" s="104">
        <f t="shared" si="6"/>
        <v>4.9919999999999999E-3</v>
      </c>
      <c r="U13" s="104">
        <f t="shared" si="7"/>
        <v>0.1168</v>
      </c>
      <c r="V13" s="105">
        <f t="shared" si="8"/>
        <v>1.472E-3</v>
      </c>
      <c r="W13" s="223">
        <f>AE13*IFERROR(VLOOKUP(AD13,LnLst!B:I,2,FALSE),0)+AG13*IFERROR(VLOOKUP(AF13,LnLst!B:I,2,FALSE),0)+AI13*IFERROR(VLOOKUP(AH13,LnLst!B:I,2,FALSE),0)+AK13*IFERROR(VLOOKUP(AJ13,LnLst!B:I,2,FALSE),0)</f>
        <v>0.34720000000000001</v>
      </c>
      <c r="X13" s="215">
        <f>AE13*IFERROR(VLOOKUP(AD13,LnLst!B:I,3,FALSE),0)+AG13*IFERROR(VLOOKUP(AF13,LnLst!B:I,3,FALSE),0)+AI13*IFERROR(VLOOKUP(AH13,LnLst!B:I,3,FALSE),0)+AK13*IFERROR(VLOOKUP(AJ13,LnLst!B:I,3,FALSE),0)</f>
        <v>4.72</v>
      </c>
      <c r="Y13" s="219">
        <f>(AE13*IFERROR(VLOOKUP(AD13,LnLst!B:I,4,FALSE),0)+AG13*IFERROR(VLOOKUP(AF13,LnLst!B:I,4,FALSE),0)+AI13*IFERROR(VLOOKUP(AH13,LnLst!B:I,4,FALSE),0)+AK13*IFERROR(VLOOKUP(AJ13,LnLst!B:I,4,FALSE),0))/1000000</f>
        <v>6.3360000000000003E-5</v>
      </c>
      <c r="Z13" s="215">
        <f>AE13*IFERROR(VLOOKUP(AD13,LnLst!B:I,5,FALSE),0)+AG13*IFERROR(VLOOKUP(AF13,LnLst!B:I,5,FALSE),0)+AI13*IFERROR(VLOOKUP(AH13,LnLst!B:I,5,FALSE),0)+AK13*IFERROR(VLOOKUP(AJ13,LnLst!B:I,5,FALSE),0)</f>
        <v>3.952</v>
      </c>
      <c r="AA13" s="215">
        <f>AE13*IFERROR(VLOOKUP(AD13,LnLst!B:I,6,FALSE),0)+AG13*IFERROR(VLOOKUP(AF13,LnLst!B:I,6,FALSE),0)+AI13*IFERROR(VLOOKUP(AH13,LnLst!B:I,6,FALSE),0)+AK13*IFERROR(VLOOKUP(AJ13,LnLst!B:I,6,FALSE),0)</f>
        <v>12.48</v>
      </c>
      <c r="AB13" s="207">
        <f>(AE13*IFERROR(VLOOKUP(AD13,LnLst!B:I,7,FALSE),0)+AG13*IFERROR(VLOOKUP(AF13,LnLst!B:I,7,FALSE),0)+AI13*IFERROR(VLOOKUP(AH13,LnLst!B:I,7,FALSE),0)+AK13*IFERROR(VLOOKUP(AJ13,LnLst!B:I,7,FALSE),0))/1000000</f>
        <v>4.672E-5</v>
      </c>
      <c r="AC13" s="211">
        <f>AE13*IFERROR(VLOOKUP(AD13,LnLst!B:I,8,FALSE),0)+AG13*IFERROR(VLOOKUP(AF13,LnLst!B:I,8,FALSE),0)+AI13*IFERROR(VLOOKUP(AH13,LnLst!B:I,8,FALSE),0)+AK13*IFERROR(VLOOKUP(AJ13,LnLst!B:I,8,FALSE),0)</f>
        <v>3.68</v>
      </c>
      <c r="AD13" s="106" t="s">
        <v>208</v>
      </c>
      <c r="AE13" s="263">
        <v>16</v>
      </c>
      <c r="AF13" s="245" t="s">
        <v>1462</v>
      </c>
      <c r="AG13" s="263"/>
      <c r="AH13" s="250" t="s">
        <v>1462</v>
      </c>
      <c r="AI13" s="263"/>
      <c r="AJ13" s="245" t="s">
        <v>1462</v>
      </c>
      <c r="AK13" s="263"/>
      <c r="AL13" s="84">
        <v>5</v>
      </c>
      <c r="AM13" s="72">
        <v>6</v>
      </c>
      <c r="AN13" s="83">
        <v>0</v>
      </c>
      <c r="AO13" s="72">
        <v>0</v>
      </c>
      <c r="AP13" s="66" t="s">
        <v>634</v>
      </c>
      <c r="AQ13" s="107" t="s">
        <v>494</v>
      </c>
      <c r="AR13" s="61" t="s">
        <v>248</v>
      </c>
      <c r="AS13" s="364"/>
      <c r="AT13" s="205"/>
      <c r="DN13" s="111">
        <f>(AE13*IFERROR(VLOOKUP(AD13,LnLst!B:I,2,FALSE),0))*(100/(H13^2))</f>
        <v>1.3888E-4</v>
      </c>
      <c r="DO13" s="111">
        <f>(AE13*IFERROR(VLOOKUP(AD13,LnLst!B:I,3,FALSE),0))*(100/(H13^2))</f>
        <v>1.8879999999999999E-3</v>
      </c>
      <c r="DP13" s="111">
        <f>(AE13*IFERROR(VLOOKUP(AD13,LnLst!B:I,4,FALSE),0))*(H13^2/100)/1000000</f>
        <v>0.15840000000000001</v>
      </c>
      <c r="DQ13" s="111">
        <f>(AE13*IFERROR(VLOOKUP(AD13,LnLst!B:I,5,FALSE),0))*(100/(H13^2))</f>
        <v>1.5808E-3</v>
      </c>
      <c r="DR13" s="111">
        <f>(AE13*IFERROR(VLOOKUP(AD13,LnLst!B:I,6,FALSE),0))*(100/(H13^2))</f>
        <v>4.9920000000000008E-3</v>
      </c>
      <c r="DS13" s="111">
        <f>(AE13*IFERROR(VLOOKUP(AD13,LnLst!B:I,7,FALSE),0))*(H13^2/100)/1000000</f>
        <v>0.1168</v>
      </c>
      <c r="DT13" s="111">
        <f>(AE13*IFERROR(VLOOKUP(AD13,LnLst!B:I,8,FALSE),0))*(100/(H13^2))</f>
        <v>1.4720000000000002E-3</v>
      </c>
      <c r="DU13" s="111">
        <f>AG13*IFERROR(VLOOKUP(AF13,LnLst!B:I,2,FALSE),0)*100/H13^2</f>
        <v>0</v>
      </c>
      <c r="DV13" s="111">
        <f>(AG13*IFERROR(VLOOKUP(AF13,LnLst!B:I,3,FALSE),0))*(100/(H13^2))</f>
        <v>0</v>
      </c>
      <c r="DW13" s="111">
        <f>(AG13*IFERROR(VLOOKUP(AF13,LnLst!B:I,4,FALSE),0))*(H13^2/100)/1000000</f>
        <v>0</v>
      </c>
      <c r="DX13" s="111">
        <f>(AG13*IFERROR(VLOOKUP(AF13,LnLst!B:I,5,FALSE),0))*(100/(H13^2))</f>
        <v>0</v>
      </c>
      <c r="DY13" s="111">
        <f>(AG13*IFERROR(VLOOKUP(AF13,LnLst!B:I,6,FALSE),0))*(100/(H13^2))</f>
        <v>0</v>
      </c>
      <c r="DZ13" s="111">
        <f>(AG13*IFERROR(VLOOKUP(AF13,LnLst!B:I,7,FALSE),0))*(H13^2/100)/1000000</f>
        <v>0</v>
      </c>
      <c r="EA13" s="111">
        <f>(AG13*IFERROR(VLOOKUP(AF13,LnLst!B:I,8,FALSE),0))*(100/(H13^2))</f>
        <v>0</v>
      </c>
      <c r="EB13" s="111">
        <f>AI13*IFERROR(VLOOKUP(AH13,LnLst!B:I,2,FALSE),0)*100/H13^2</f>
        <v>0</v>
      </c>
      <c r="EC13" s="111">
        <f>AI13*IFERROR(VLOOKUP(AH13,LnLst!B:I,3,FALSE),0)*100/H13^2</f>
        <v>0</v>
      </c>
      <c r="ED13" s="111">
        <f>(AI13*IFERROR(VLOOKUP(AH13,LnLst!B:I,4,FALSE),0))*(H13^2/100)/1000000</f>
        <v>0</v>
      </c>
      <c r="EE13" s="111">
        <f>AI13*IFERROR(VLOOKUP(AH13,LnLst!B:I,5,FALSE),0)*100/H13^2</f>
        <v>0</v>
      </c>
      <c r="EF13" s="111">
        <f>AI13*IFERROR(VLOOKUP(AH13,LnLst!B:I,6,FALSE),0)*100/H13^2</f>
        <v>0</v>
      </c>
      <c r="EG13" s="111">
        <f>(AI13*IFERROR(VLOOKUP(AH13,LnLst!B:I,7,FALSE),0))*(H13^2/100)/1000000</f>
        <v>0</v>
      </c>
      <c r="EH13" s="111">
        <f>AI13*IFERROR(VLOOKUP(AH13,LnLst!B:I,8,FALSE),0)*100/H13^2</f>
        <v>0</v>
      </c>
      <c r="EI13" s="236">
        <f>AK13*IFERROR(VLOOKUP(AJ13,LnLst!B:I,2,FALSE),0)*100/H13^2</f>
        <v>0</v>
      </c>
      <c r="EJ13" s="111">
        <f>AK13*IFERROR(VLOOKUP(AJ13,LnLst!B:I,3,FALSE),0)*100/H13^2</f>
        <v>0</v>
      </c>
      <c r="EK13" s="111">
        <f>(AK13*IFERROR(VLOOKUP(AJ13,LnLst!B:I,4,FALSE),0))*(H13^2/100)/1000000</f>
        <v>0</v>
      </c>
      <c r="EL13" s="111">
        <f>AK13*IFERROR(VLOOKUP(AJ13,LnLst!B:I,5,FALSE),0)*100/H13^2</f>
        <v>0</v>
      </c>
      <c r="EM13" s="111">
        <f>AK13*IFERROR(VLOOKUP(AJ13,LnLst!B:I,6,FALSE),0)*100/H13^2</f>
        <v>0</v>
      </c>
      <c r="EN13" s="111">
        <f>(AK13*IFERROR(VLOOKUP(AJ13,LnLst!B:I,7,FALSE),0))*(H13^2/100)/1000000</f>
        <v>0</v>
      </c>
      <c r="EO13" s="111">
        <f>AK13*IFERROR(VLOOKUP(AJ13,LnLst!B:I,8,FALSE),0)*100/H13^2</f>
        <v>0</v>
      </c>
    </row>
    <row r="14" spans="1:145" s="9" customFormat="1" ht="14.4" x14ac:dyDescent="0.25">
      <c r="A14" s="81" t="s">
        <v>1140</v>
      </c>
      <c r="B14" s="82" t="s">
        <v>1392</v>
      </c>
      <c r="C14" s="102" t="s">
        <v>75</v>
      </c>
      <c r="D14" s="82" t="s">
        <v>1463</v>
      </c>
      <c r="E14" s="9" t="s">
        <v>1708</v>
      </c>
      <c r="F14" s="426" t="s">
        <v>1717</v>
      </c>
      <c r="G14" s="83">
        <v>1</v>
      </c>
      <c r="H14" s="60">
        <v>500</v>
      </c>
      <c r="I14" s="194" t="str">
        <f t="shared" si="0"/>
        <v xml:space="preserve">3*495/65 ACSR             </v>
      </c>
      <c r="J14" s="228">
        <f t="shared" si="1"/>
        <v>9</v>
      </c>
      <c r="K14" s="113" t="s">
        <v>22</v>
      </c>
      <c r="L14" s="232" t="s">
        <v>30</v>
      </c>
      <c r="M14" s="240">
        <v>2000</v>
      </c>
      <c r="N14" s="115">
        <f t="shared" si="2"/>
        <v>1732</v>
      </c>
      <c r="O14" s="241">
        <v>2000</v>
      </c>
      <c r="P14" s="235">
        <f t="shared" si="16"/>
        <v>7.8120000000000004E-5</v>
      </c>
      <c r="Q14" s="104">
        <f t="shared" si="3"/>
        <v>1.062E-3</v>
      </c>
      <c r="R14" s="104">
        <f t="shared" si="4"/>
        <v>8.9099999999999999E-2</v>
      </c>
      <c r="S14" s="104">
        <f t="shared" si="5"/>
        <v>8.8919999999999993E-4</v>
      </c>
      <c r="T14" s="104">
        <f t="shared" si="6"/>
        <v>2.8080000000000002E-3</v>
      </c>
      <c r="U14" s="104">
        <f t="shared" si="7"/>
        <v>6.5700000000000008E-2</v>
      </c>
      <c r="V14" s="105">
        <f t="shared" si="8"/>
        <v>8.2800000000000007E-4</v>
      </c>
      <c r="W14" s="223">
        <f>AE14*IFERROR(VLOOKUP(AD14,LnLst!B:I,2,FALSE),0)+AG14*IFERROR(VLOOKUP(AF14,LnLst!B:I,2,FALSE),0)+AI14*IFERROR(VLOOKUP(AH14,LnLst!B:I,2,FALSE),0)+AK14*IFERROR(VLOOKUP(AJ14,LnLst!B:I,2,FALSE),0)</f>
        <v>0.1953</v>
      </c>
      <c r="X14" s="215">
        <f>AE14*IFERROR(VLOOKUP(AD14,LnLst!B:I,3,FALSE),0)+AG14*IFERROR(VLOOKUP(AF14,LnLst!B:I,3,FALSE),0)+AI14*IFERROR(VLOOKUP(AH14,LnLst!B:I,3,FALSE),0)+AK14*IFERROR(VLOOKUP(AJ14,LnLst!B:I,3,FALSE),0)</f>
        <v>2.6549999999999998</v>
      </c>
      <c r="Y14" s="219">
        <f>(AE14*IFERROR(VLOOKUP(AD14,LnLst!B:I,4,FALSE),0)+AG14*IFERROR(VLOOKUP(AF14,LnLst!B:I,4,FALSE),0)+AI14*IFERROR(VLOOKUP(AH14,LnLst!B:I,4,FALSE),0)+AK14*IFERROR(VLOOKUP(AJ14,LnLst!B:I,4,FALSE),0))/1000000</f>
        <v>3.5639999999999998E-5</v>
      </c>
      <c r="Z14" s="215">
        <f>AE14*IFERROR(VLOOKUP(AD14,LnLst!B:I,5,FALSE),0)+AG14*IFERROR(VLOOKUP(AF14,LnLst!B:I,5,FALSE),0)+AI14*IFERROR(VLOOKUP(AH14,LnLst!B:I,5,FALSE),0)+AK14*IFERROR(VLOOKUP(AJ14,LnLst!B:I,5,FALSE),0)</f>
        <v>2.2229999999999999</v>
      </c>
      <c r="AA14" s="215">
        <f>AE14*IFERROR(VLOOKUP(AD14,LnLst!B:I,6,FALSE),0)+AG14*IFERROR(VLOOKUP(AF14,LnLst!B:I,6,FALSE),0)+AI14*IFERROR(VLOOKUP(AH14,LnLst!B:I,6,FALSE),0)+AK14*IFERROR(VLOOKUP(AJ14,LnLst!B:I,6,FALSE),0)</f>
        <v>7.0200000000000005</v>
      </c>
      <c r="AB14" s="207">
        <f>(AE14*IFERROR(VLOOKUP(AD14,LnLst!B:I,7,FALSE),0)+AG14*IFERROR(VLOOKUP(AF14,LnLst!B:I,7,FALSE),0)+AI14*IFERROR(VLOOKUP(AH14,LnLst!B:I,7,FALSE),0)+AK14*IFERROR(VLOOKUP(AJ14,LnLst!B:I,7,FALSE),0))/1000000</f>
        <v>2.6280000000000002E-5</v>
      </c>
      <c r="AC14" s="211">
        <f>AE14*IFERROR(VLOOKUP(AD14,LnLst!B:I,8,FALSE),0)+AG14*IFERROR(VLOOKUP(AF14,LnLst!B:I,8,FALSE),0)+AI14*IFERROR(VLOOKUP(AH14,LnLst!B:I,8,FALSE),0)+AK14*IFERROR(VLOOKUP(AJ14,LnLst!B:I,8,FALSE),0)</f>
        <v>2.0700000000000003</v>
      </c>
      <c r="AD14" s="106" t="s">
        <v>208</v>
      </c>
      <c r="AE14" s="263">
        <v>9</v>
      </c>
      <c r="AF14" s="245" t="s">
        <v>1462</v>
      </c>
      <c r="AG14" s="263"/>
      <c r="AH14" s="250" t="s">
        <v>1462</v>
      </c>
      <c r="AI14" s="263"/>
      <c r="AJ14" s="245" t="s">
        <v>1462</v>
      </c>
      <c r="AK14" s="263"/>
      <c r="AL14" s="84">
        <v>7</v>
      </c>
      <c r="AM14" s="72">
        <v>40</v>
      </c>
      <c r="AN14" s="83">
        <v>0</v>
      </c>
      <c r="AO14" s="72">
        <v>0</v>
      </c>
      <c r="AP14" s="66" t="s">
        <v>1267</v>
      </c>
      <c r="AQ14" s="107" t="s">
        <v>495</v>
      </c>
      <c r="AR14" s="61" t="s">
        <v>1212</v>
      </c>
      <c r="AS14" s="364"/>
      <c r="AT14" s="205" t="s">
        <v>1632</v>
      </c>
      <c r="DN14" s="111">
        <f>(AE14*IFERROR(VLOOKUP(AD14,LnLst!B:I,2,FALSE),0))*(100/(H14^2))</f>
        <v>7.8120000000000004E-5</v>
      </c>
      <c r="DO14" s="111">
        <f>(AE14*IFERROR(VLOOKUP(AD14,LnLst!B:I,3,FALSE),0))*(100/(H14^2))</f>
        <v>1.062E-3</v>
      </c>
      <c r="DP14" s="111">
        <f>(AE14*IFERROR(VLOOKUP(AD14,LnLst!B:I,4,FALSE),0))*(H14^2/100)/1000000</f>
        <v>8.9099999999999999E-2</v>
      </c>
      <c r="DQ14" s="111">
        <f>(AE14*IFERROR(VLOOKUP(AD14,LnLst!B:I,5,FALSE),0))*(100/(H14^2))</f>
        <v>8.8920000000000004E-4</v>
      </c>
      <c r="DR14" s="111">
        <f>(AE14*IFERROR(VLOOKUP(AD14,LnLst!B:I,6,FALSE),0))*(100/(H14^2))</f>
        <v>2.8080000000000002E-3</v>
      </c>
      <c r="DS14" s="111">
        <f>(AE14*IFERROR(VLOOKUP(AD14,LnLst!B:I,7,FALSE),0))*(H14^2/100)/1000000</f>
        <v>6.5699999999999995E-2</v>
      </c>
      <c r="DT14" s="111">
        <f>(AE14*IFERROR(VLOOKUP(AD14,LnLst!B:I,8,FALSE),0))*(100/(H14^2))</f>
        <v>8.2800000000000018E-4</v>
      </c>
      <c r="DU14" s="111">
        <f>AG14*IFERROR(VLOOKUP(AF14,LnLst!B:I,2,FALSE),0)*100/H14^2</f>
        <v>0</v>
      </c>
      <c r="DV14" s="111">
        <f>(AG14*IFERROR(VLOOKUP(AF14,LnLst!B:I,3,FALSE),0))*(100/(H14^2))</f>
        <v>0</v>
      </c>
      <c r="DW14" s="111">
        <f>(AG14*IFERROR(VLOOKUP(AF14,LnLst!B:I,4,FALSE),0))*(H14^2/100)/1000000</f>
        <v>0</v>
      </c>
      <c r="DX14" s="111">
        <f>(AG14*IFERROR(VLOOKUP(AF14,LnLst!B:I,5,FALSE),0))*(100/(H14^2))</f>
        <v>0</v>
      </c>
      <c r="DY14" s="111">
        <f>(AG14*IFERROR(VLOOKUP(AF14,LnLst!B:I,6,FALSE),0))*(100/(H14^2))</f>
        <v>0</v>
      </c>
      <c r="DZ14" s="111">
        <f>(AG14*IFERROR(VLOOKUP(AF14,LnLst!B:I,7,FALSE),0))*(H14^2/100)/1000000</f>
        <v>0</v>
      </c>
      <c r="EA14" s="111">
        <f>(AG14*IFERROR(VLOOKUP(AF14,LnLst!B:I,8,FALSE),0))*(100/(H14^2))</f>
        <v>0</v>
      </c>
      <c r="EB14" s="111">
        <f>AI14*IFERROR(VLOOKUP(AH14,LnLst!B:I,2,FALSE),0)*100/H14^2</f>
        <v>0</v>
      </c>
      <c r="EC14" s="111">
        <f>AI14*IFERROR(VLOOKUP(AH14,LnLst!B:I,3,FALSE),0)*100/H14^2</f>
        <v>0</v>
      </c>
      <c r="ED14" s="111">
        <f>(AI14*IFERROR(VLOOKUP(AH14,LnLst!B:I,4,FALSE),0))*(H14^2/100)/1000000</f>
        <v>0</v>
      </c>
      <c r="EE14" s="111">
        <f>AI14*IFERROR(VLOOKUP(AH14,LnLst!B:I,5,FALSE),0)*100/H14^2</f>
        <v>0</v>
      </c>
      <c r="EF14" s="111">
        <f>AI14*IFERROR(VLOOKUP(AH14,LnLst!B:I,6,FALSE),0)*100/H14^2</f>
        <v>0</v>
      </c>
      <c r="EG14" s="111">
        <f>(AI14*IFERROR(VLOOKUP(AH14,LnLst!B:I,7,FALSE),0))*(H14^2/100)/1000000</f>
        <v>0</v>
      </c>
      <c r="EH14" s="111">
        <f>AI14*IFERROR(VLOOKUP(AH14,LnLst!B:I,8,FALSE),0)*100/H14^2</f>
        <v>0</v>
      </c>
      <c r="EI14" s="236">
        <f>AK14*IFERROR(VLOOKUP(AJ14,LnLst!B:I,2,FALSE),0)*100/H14^2</f>
        <v>0</v>
      </c>
      <c r="EJ14" s="111">
        <f>AK14*IFERROR(VLOOKUP(AJ14,LnLst!B:I,3,FALSE),0)*100/H14^2</f>
        <v>0</v>
      </c>
      <c r="EK14" s="111">
        <f>(AK14*IFERROR(VLOOKUP(AJ14,LnLst!B:I,4,FALSE),0))*(H14^2/100)/1000000</f>
        <v>0</v>
      </c>
      <c r="EL14" s="111">
        <f>AK14*IFERROR(VLOOKUP(AJ14,LnLst!B:I,5,FALSE),0)*100/H14^2</f>
        <v>0</v>
      </c>
      <c r="EM14" s="111">
        <f>AK14*IFERROR(VLOOKUP(AJ14,LnLst!B:I,6,FALSE),0)*100/H14^2</f>
        <v>0</v>
      </c>
      <c r="EN14" s="111">
        <f>(AK14*IFERROR(VLOOKUP(AJ14,LnLst!B:I,7,FALSE),0))*(H14^2/100)/1000000</f>
        <v>0</v>
      </c>
      <c r="EO14" s="111">
        <f>AK14*IFERROR(VLOOKUP(AJ14,LnLst!B:I,8,FALSE),0)*100/H14^2</f>
        <v>0</v>
      </c>
    </row>
    <row r="15" spans="1:145" s="9" customFormat="1" ht="15" customHeight="1" x14ac:dyDescent="0.25">
      <c r="A15" s="81" t="s">
        <v>449</v>
      </c>
      <c r="B15" s="82" t="s">
        <v>1413</v>
      </c>
      <c r="C15" s="102" t="s">
        <v>142</v>
      </c>
      <c r="D15" s="82" t="s">
        <v>1534</v>
      </c>
      <c r="E15" s="9" t="s">
        <v>1708</v>
      </c>
      <c r="F15" s="426" t="s">
        <v>1717</v>
      </c>
      <c r="G15" s="83">
        <v>1</v>
      </c>
      <c r="H15" s="60">
        <v>500</v>
      </c>
      <c r="I15" s="194" t="str">
        <f t="shared" si="0"/>
        <v xml:space="preserve">3*490/65 ACSR             </v>
      </c>
      <c r="J15" s="228">
        <f t="shared" si="1"/>
        <v>76</v>
      </c>
      <c r="K15" s="113" t="s">
        <v>22</v>
      </c>
      <c r="L15" s="232" t="s">
        <v>22</v>
      </c>
      <c r="M15" s="240">
        <v>2000</v>
      </c>
      <c r="N15" s="115">
        <f t="shared" si="2"/>
        <v>1732</v>
      </c>
      <c r="O15" s="241">
        <v>2000</v>
      </c>
      <c r="P15" s="235">
        <f t="shared" si="16"/>
        <v>6.5967999999999995E-4</v>
      </c>
      <c r="Q15" s="104">
        <f t="shared" si="3"/>
        <v>8.9680000000000003E-3</v>
      </c>
      <c r="R15" s="104">
        <f t="shared" si="4"/>
        <v>0.75239999999999996</v>
      </c>
      <c r="S15" s="104">
        <f t="shared" si="5"/>
        <v>7.5087999999999995E-3</v>
      </c>
      <c r="T15" s="104">
        <f t="shared" si="6"/>
        <v>2.3712E-2</v>
      </c>
      <c r="U15" s="104">
        <f t="shared" si="7"/>
        <v>0.55479999999999996</v>
      </c>
      <c r="V15" s="105">
        <f t="shared" si="8"/>
        <v>6.992E-3</v>
      </c>
      <c r="W15" s="223">
        <f>AE15*IFERROR(VLOOKUP(AD15,LnLst!B:I,2,FALSE),0)+AG15*IFERROR(VLOOKUP(AF15,LnLst!B:I,2,FALSE),0)+AI15*IFERROR(VLOOKUP(AH15,LnLst!B:I,2,FALSE),0)+AK15*IFERROR(VLOOKUP(AJ15,LnLst!B:I,2,FALSE),0)</f>
        <v>1.6492</v>
      </c>
      <c r="X15" s="215">
        <f>AE15*IFERROR(VLOOKUP(AD15,LnLst!B:I,3,FALSE),0)+AG15*IFERROR(VLOOKUP(AF15,LnLst!B:I,3,FALSE),0)+AI15*IFERROR(VLOOKUP(AH15,LnLst!B:I,3,FALSE),0)+AK15*IFERROR(VLOOKUP(AJ15,LnLst!B:I,3,FALSE),0)</f>
        <v>22.419999999999998</v>
      </c>
      <c r="Y15" s="219">
        <f>(AE15*IFERROR(VLOOKUP(AD15,LnLst!B:I,4,FALSE),0)+AG15*IFERROR(VLOOKUP(AF15,LnLst!B:I,4,FALSE),0)+AI15*IFERROR(VLOOKUP(AH15,LnLst!B:I,4,FALSE),0)+AK15*IFERROR(VLOOKUP(AJ15,LnLst!B:I,4,FALSE),0))/1000000</f>
        <v>3.0095999999999996E-4</v>
      </c>
      <c r="Z15" s="215">
        <f>AE15*IFERROR(VLOOKUP(AD15,LnLst!B:I,5,FALSE),0)+AG15*IFERROR(VLOOKUP(AF15,LnLst!B:I,5,FALSE),0)+AI15*IFERROR(VLOOKUP(AH15,LnLst!B:I,5,FALSE),0)+AK15*IFERROR(VLOOKUP(AJ15,LnLst!B:I,5,FALSE),0)</f>
        <v>18.771999999999998</v>
      </c>
      <c r="AA15" s="215">
        <f>AE15*IFERROR(VLOOKUP(AD15,LnLst!B:I,6,FALSE),0)+AG15*IFERROR(VLOOKUP(AF15,LnLst!B:I,6,FALSE),0)+AI15*IFERROR(VLOOKUP(AH15,LnLst!B:I,6,FALSE),0)+AK15*IFERROR(VLOOKUP(AJ15,LnLst!B:I,6,FALSE),0)</f>
        <v>59.28</v>
      </c>
      <c r="AB15" s="207">
        <f>(AE15*IFERROR(VLOOKUP(AD15,LnLst!B:I,7,FALSE),0)+AG15*IFERROR(VLOOKUP(AF15,LnLst!B:I,7,FALSE),0)+AI15*IFERROR(VLOOKUP(AH15,LnLst!B:I,7,FALSE),0)+AK15*IFERROR(VLOOKUP(AJ15,LnLst!B:I,7,FALSE),0))/1000000</f>
        <v>2.2191999999999999E-4</v>
      </c>
      <c r="AC15" s="211">
        <f>AE15*IFERROR(VLOOKUP(AD15,LnLst!B:I,8,FALSE),0)+AG15*IFERROR(VLOOKUP(AF15,LnLst!B:I,8,FALSE),0)+AI15*IFERROR(VLOOKUP(AH15,LnLst!B:I,8,FALSE),0)+AK15*IFERROR(VLOOKUP(AJ15,LnLst!B:I,8,FALSE),0)</f>
        <v>17.48</v>
      </c>
      <c r="AD15" s="106" t="s">
        <v>5</v>
      </c>
      <c r="AE15" s="263">
        <v>76</v>
      </c>
      <c r="AF15" s="245" t="s">
        <v>1462</v>
      </c>
      <c r="AG15" s="263"/>
      <c r="AH15" s="250" t="s">
        <v>1462</v>
      </c>
      <c r="AI15" s="263"/>
      <c r="AJ15" s="245" t="s">
        <v>1462</v>
      </c>
      <c r="AK15" s="263"/>
      <c r="AL15" s="84">
        <v>9</v>
      </c>
      <c r="AM15" s="72">
        <v>10</v>
      </c>
      <c r="AN15" s="83">
        <v>0</v>
      </c>
      <c r="AO15" s="72">
        <v>0</v>
      </c>
      <c r="AP15" s="66" t="s">
        <v>1282</v>
      </c>
      <c r="AQ15" s="107" t="s">
        <v>493</v>
      </c>
      <c r="AR15" s="61" t="s">
        <v>284</v>
      </c>
      <c r="AS15" s="364"/>
      <c r="AT15" s="205"/>
      <c r="DN15" s="111">
        <f>(AE15*IFERROR(VLOOKUP(AD15,LnLst!B:I,2,FALSE),0))*(100/(H15^2))</f>
        <v>6.5968000000000005E-4</v>
      </c>
      <c r="DO15" s="111">
        <f>(AE15*IFERROR(VLOOKUP(AD15,LnLst!B:I,3,FALSE),0))*(100/(H15^2))</f>
        <v>8.9680000000000003E-3</v>
      </c>
      <c r="DP15" s="111">
        <f>(AE15*IFERROR(VLOOKUP(AD15,LnLst!B:I,4,FALSE),0))*(H15^2/100)/1000000</f>
        <v>0.75239999999999996</v>
      </c>
      <c r="DQ15" s="111">
        <f>(AE15*IFERROR(VLOOKUP(AD15,LnLst!B:I,5,FALSE),0))*(100/(H15^2))</f>
        <v>7.5087999999999995E-3</v>
      </c>
      <c r="DR15" s="111">
        <f>(AE15*IFERROR(VLOOKUP(AD15,LnLst!B:I,6,FALSE),0))*(100/(H15^2))</f>
        <v>2.3712E-2</v>
      </c>
      <c r="DS15" s="111">
        <f>(AE15*IFERROR(VLOOKUP(AD15,LnLst!B:I,7,FALSE),0))*(H15^2/100)/1000000</f>
        <v>0.55479999999999996</v>
      </c>
      <c r="DT15" s="111">
        <f>(AE15*IFERROR(VLOOKUP(AD15,LnLst!B:I,8,FALSE),0))*(100/(H15^2))</f>
        <v>6.9920000000000008E-3</v>
      </c>
      <c r="DU15" s="111">
        <f>AG15*IFERROR(VLOOKUP(AF15,LnLst!B:I,2,FALSE),0)*100/H15^2</f>
        <v>0</v>
      </c>
      <c r="DV15" s="111">
        <f>(AG15*IFERROR(VLOOKUP(AF15,LnLst!B:I,3,FALSE),0))*(100/(H15^2))</f>
        <v>0</v>
      </c>
      <c r="DW15" s="111">
        <f>(AG15*IFERROR(VLOOKUP(AF15,LnLst!B:I,4,FALSE),0))*(H15^2/100)/1000000</f>
        <v>0</v>
      </c>
      <c r="DX15" s="111">
        <f>(AG15*IFERROR(VLOOKUP(AF15,LnLst!B:I,5,FALSE),0))*(100/(H15^2))</f>
        <v>0</v>
      </c>
      <c r="DY15" s="111">
        <f>(AG15*IFERROR(VLOOKUP(AF15,LnLst!B:I,6,FALSE),0))*(100/(H15^2))</f>
        <v>0</v>
      </c>
      <c r="DZ15" s="111">
        <f>(AG15*IFERROR(VLOOKUP(AF15,LnLst!B:I,7,FALSE),0))*(H15^2/100)/1000000</f>
        <v>0</v>
      </c>
      <c r="EA15" s="111">
        <f>(AG15*IFERROR(VLOOKUP(AF15,LnLst!B:I,8,FALSE),0))*(100/(H15^2))</f>
        <v>0</v>
      </c>
      <c r="EB15" s="111">
        <f>AI15*IFERROR(VLOOKUP(AH15,LnLst!B:I,2,FALSE),0)*100/H15^2</f>
        <v>0</v>
      </c>
      <c r="EC15" s="111">
        <f>AI15*IFERROR(VLOOKUP(AH15,LnLst!B:I,3,FALSE),0)*100/H15^2</f>
        <v>0</v>
      </c>
      <c r="ED15" s="111">
        <f>(AI15*IFERROR(VLOOKUP(AH15,LnLst!B:I,4,FALSE),0))*(H15^2/100)/1000000</f>
        <v>0</v>
      </c>
      <c r="EE15" s="111">
        <f>AI15*IFERROR(VLOOKUP(AH15,LnLst!B:I,5,FALSE),0)*100/H15^2</f>
        <v>0</v>
      </c>
      <c r="EF15" s="111">
        <f>AI15*IFERROR(VLOOKUP(AH15,LnLst!B:I,6,FALSE),0)*100/H15^2</f>
        <v>0</v>
      </c>
      <c r="EG15" s="111">
        <f>(AI15*IFERROR(VLOOKUP(AH15,LnLst!B:I,7,FALSE),0))*(H15^2/100)/1000000</f>
        <v>0</v>
      </c>
      <c r="EH15" s="111">
        <f>AI15*IFERROR(VLOOKUP(AH15,LnLst!B:I,8,FALSE),0)*100/H15^2</f>
        <v>0</v>
      </c>
      <c r="EI15" s="236">
        <f>AK15*IFERROR(VLOOKUP(AJ15,LnLst!B:I,2,FALSE),0)*100/H15^2</f>
        <v>0</v>
      </c>
      <c r="EJ15" s="111">
        <f>AK15*IFERROR(VLOOKUP(AJ15,LnLst!B:I,3,FALSE),0)*100/H15^2</f>
        <v>0</v>
      </c>
      <c r="EK15" s="111">
        <f>(AK15*IFERROR(VLOOKUP(AJ15,LnLst!B:I,4,FALSE),0))*(H15^2/100)/1000000</f>
        <v>0</v>
      </c>
      <c r="EL15" s="111">
        <f>AK15*IFERROR(VLOOKUP(AJ15,LnLst!B:I,5,FALSE),0)*100/H15^2</f>
        <v>0</v>
      </c>
      <c r="EM15" s="111">
        <f>AK15*IFERROR(VLOOKUP(AJ15,LnLst!B:I,6,FALSE),0)*100/H15^2</f>
        <v>0</v>
      </c>
      <c r="EN15" s="111">
        <f>(AK15*IFERROR(VLOOKUP(AJ15,LnLst!B:I,7,FALSE),0))*(H15^2/100)/1000000</f>
        <v>0</v>
      </c>
      <c r="EO15" s="111">
        <f>AK15*IFERROR(VLOOKUP(AJ15,LnLst!B:I,8,FALSE),0)*100/H15^2</f>
        <v>0</v>
      </c>
    </row>
    <row r="16" spans="1:145" s="9" customFormat="1" ht="15" customHeight="1" x14ac:dyDescent="0.25">
      <c r="A16" s="81" t="s">
        <v>298</v>
      </c>
      <c r="B16" s="82" t="s">
        <v>1424</v>
      </c>
      <c r="C16" s="102" t="s">
        <v>1535</v>
      </c>
      <c r="D16" s="82" t="s">
        <v>1536</v>
      </c>
      <c r="E16" s="9" t="s">
        <v>1640</v>
      </c>
      <c r="F16" s="426" t="s">
        <v>1717</v>
      </c>
      <c r="G16" s="83">
        <v>1</v>
      </c>
      <c r="H16" s="60">
        <v>500</v>
      </c>
      <c r="I16" s="194" t="str">
        <f t="shared" si="0"/>
        <v xml:space="preserve">4*506 AAAC             </v>
      </c>
      <c r="J16" s="228">
        <f t="shared" si="1"/>
        <v>30</v>
      </c>
      <c r="K16" s="113" t="s">
        <v>22</v>
      </c>
      <c r="L16" s="232" t="s">
        <v>30</v>
      </c>
      <c r="M16" s="240">
        <v>2000</v>
      </c>
      <c r="N16" s="115">
        <f t="shared" si="2"/>
        <v>1732</v>
      </c>
      <c r="O16" s="241">
        <v>3720</v>
      </c>
      <c r="P16" s="235">
        <f t="shared" si="16"/>
        <v>2.0436E-4</v>
      </c>
      <c r="Q16" s="104">
        <f t="shared" si="3"/>
        <v>3.3176400000000002E-3</v>
      </c>
      <c r="R16" s="104">
        <f t="shared" si="4"/>
        <v>0.31658841000000004</v>
      </c>
      <c r="S16" s="104">
        <f t="shared" si="5"/>
        <v>1.9737000000000001E-3</v>
      </c>
      <c r="T16" s="104">
        <f t="shared" si="6"/>
        <v>1.045944E-2</v>
      </c>
      <c r="U16" s="104">
        <f t="shared" si="7"/>
        <v>0.19931840999999997</v>
      </c>
      <c r="V16" s="105">
        <f t="shared" si="8"/>
        <v>2.38062E-3</v>
      </c>
      <c r="W16" s="223">
        <f>AE16*IFERROR(VLOOKUP(AD16,LnLst!B:I,2,FALSE),0)+AG16*IFERROR(VLOOKUP(AF16,LnLst!B:I,2,FALSE),0)+AI16*IFERROR(VLOOKUP(AH16,LnLst!B:I,2,FALSE),0)+AK16*IFERROR(VLOOKUP(AJ16,LnLst!B:I,2,FALSE),0)</f>
        <v>0.51090000000000002</v>
      </c>
      <c r="X16" s="215">
        <f>AE16*IFERROR(VLOOKUP(AD16,LnLst!B:I,3,FALSE),0)+AG16*IFERROR(VLOOKUP(AF16,LnLst!B:I,3,FALSE),0)+AI16*IFERROR(VLOOKUP(AH16,LnLst!B:I,3,FALSE),0)+AK16*IFERROR(VLOOKUP(AJ16,LnLst!B:I,3,FALSE),0)</f>
        <v>8.2941000000000003</v>
      </c>
      <c r="Y16" s="219">
        <f>(AE16*IFERROR(VLOOKUP(AD16,LnLst!B:I,4,FALSE),0)+AG16*IFERROR(VLOOKUP(AF16,LnLst!B:I,4,FALSE),0)+AI16*IFERROR(VLOOKUP(AH16,LnLst!B:I,4,FALSE),0)+AK16*IFERROR(VLOOKUP(AJ16,LnLst!B:I,4,FALSE),0))/1000000</f>
        <v>1.2663536400000001E-4</v>
      </c>
      <c r="Z16" s="215">
        <f>AE16*IFERROR(VLOOKUP(AD16,LnLst!B:I,5,FALSE),0)+AG16*IFERROR(VLOOKUP(AF16,LnLst!B:I,5,FALSE),0)+AI16*IFERROR(VLOOKUP(AH16,LnLst!B:I,5,FALSE),0)+AK16*IFERROR(VLOOKUP(AJ16,LnLst!B:I,5,FALSE),0)</f>
        <v>4.9342500000000005</v>
      </c>
      <c r="AA16" s="215">
        <f>AE16*IFERROR(VLOOKUP(AD16,LnLst!B:I,6,FALSE),0)+AG16*IFERROR(VLOOKUP(AF16,LnLst!B:I,6,FALSE),0)+AI16*IFERROR(VLOOKUP(AH16,LnLst!B:I,6,FALSE),0)+AK16*IFERROR(VLOOKUP(AJ16,LnLst!B:I,6,FALSE),0)</f>
        <v>26.148600000000002</v>
      </c>
      <c r="AB16" s="207">
        <f>(AE16*IFERROR(VLOOKUP(AD16,LnLst!B:I,7,FALSE),0)+AG16*IFERROR(VLOOKUP(AF16,LnLst!B:I,7,FALSE),0)+AI16*IFERROR(VLOOKUP(AH16,LnLst!B:I,7,FALSE),0)+AK16*IFERROR(VLOOKUP(AJ16,LnLst!B:I,7,FALSE),0))/1000000</f>
        <v>7.9727364E-5</v>
      </c>
      <c r="AC16" s="211">
        <f>AE16*IFERROR(VLOOKUP(AD16,LnLst!B:I,8,FALSE),0)+AG16*IFERROR(VLOOKUP(AF16,LnLst!B:I,8,FALSE),0)+AI16*IFERROR(VLOOKUP(AH16,LnLst!B:I,8,FALSE),0)+AK16*IFERROR(VLOOKUP(AJ16,LnLst!B:I,8,FALSE),0)</f>
        <v>5.9515500000000001</v>
      </c>
      <c r="AD16" s="106" t="s">
        <v>1464</v>
      </c>
      <c r="AE16" s="263">
        <v>30</v>
      </c>
      <c r="AF16" s="245" t="s">
        <v>1462</v>
      </c>
      <c r="AG16" s="263"/>
      <c r="AH16" s="250" t="s">
        <v>1462</v>
      </c>
      <c r="AI16" s="263"/>
      <c r="AJ16" s="245" t="s">
        <v>1462</v>
      </c>
      <c r="AK16" s="263"/>
      <c r="AL16" s="84">
        <v>32</v>
      </c>
      <c r="AM16" s="72">
        <v>41</v>
      </c>
      <c r="AN16" s="83">
        <v>0</v>
      </c>
      <c r="AO16" s="72">
        <v>0</v>
      </c>
      <c r="AP16" s="66" t="s">
        <v>1257</v>
      </c>
      <c r="AQ16" s="107" t="s">
        <v>864</v>
      </c>
      <c r="AR16" s="61" t="s">
        <v>1253</v>
      </c>
      <c r="AS16" s="364"/>
      <c r="AT16" s="205" t="s">
        <v>39</v>
      </c>
      <c r="DN16" s="111">
        <f>(AE16*IFERROR(VLOOKUP(AD16,LnLst!B:I,2,FALSE),0))*(100/(H16^2))</f>
        <v>2.0436000000000003E-4</v>
      </c>
      <c r="DO16" s="111">
        <f>(AE16*IFERROR(VLOOKUP(AD16,LnLst!B:I,3,FALSE),0))*(100/(H16^2))</f>
        <v>3.3176400000000002E-3</v>
      </c>
      <c r="DP16" s="111">
        <f>(AE16*IFERROR(VLOOKUP(AD16,LnLst!B:I,4,FALSE),0))*(H16^2/100)/1000000</f>
        <v>0.31658840999999999</v>
      </c>
      <c r="DQ16" s="111">
        <f>(AE16*IFERROR(VLOOKUP(AD16,LnLst!B:I,5,FALSE),0))*(100/(H16^2))</f>
        <v>1.9737000000000001E-3</v>
      </c>
      <c r="DR16" s="111">
        <f>(AE16*IFERROR(VLOOKUP(AD16,LnLst!B:I,6,FALSE),0))*(100/(H16^2))</f>
        <v>1.045944E-2</v>
      </c>
      <c r="DS16" s="111">
        <f>(AE16*IFERROR(VLOOKUP(AD16,LnLst!B:I,7,FALSE),0))*(H16^2/100)/1000000</f>
        <v>0.19931840999999997</v>
      </c>
      <c r="DT16" s="111">
        <f>(AE16*IFERROR(VLOOKUP(AD16,LnLst!B:I,8,FALSE),0))*(100/(H16^2))</f>
        <v>2.38062E-3</v>
      </c>
      <c r="DU16" s="111">
        <f>AG16*IFERROR(VLOOKUP(AF16,LnLst!B:I,2,FALSE),0)*100/H16^2</f>
        <v>0</v>
      </c>
      <c r="DV16" s="111">
        <f>(AG16*IFERROR(VLOOKUP(AF16,LnLst!B:I,3,FALSE),0))*(100/(H16^2))</f>
        <v>0</v>
      </c>
      <c r="DW16" s="111">
        <f>(AG16*IFERROR(VLOOKUP(AF16,LnLst!B:I,4,FALSE),0))*(H16^2/100)/1000000</f>
        <v>0</v>
      </c>
      <c r="DX16" s="111">
        <f>(AG16*IFERROR(VLOOKUP(AF16,LnLst!B:I,5,FALSE),0))*(100/(H16^2))</f>
        <v>0</v>
      </c>
      <c r="DY16" s="111">
        <f>(AG16*IFERROR(VLOOKUP(AF16,LnLst!B:I,6,FALSE),0))*(100/(H16^2))</f>
        <v>0</v>
      </c>
      <c r="DZ16" s="111">
        <f>(AG16*IFERROR(VLOOKUP(AF16,LnLst!B:I,7,FALSE),0))*(H16^2/100)/1000000</f>
        <v>0</v>
      </c>
      <c r="EA16" s="111">
        <f>(AG16*IFERROR(VLOOKUP(AF16,LnLst!B:I,8,FALSE),0))*(100/(H16^2))</f>
        <v>0</v>
      </c>
      <c r="EB16" s="111">
        <f>AI16*IFERROR(VLOOKUP(AH16,LnLst!B:I,2,FALSE),0)*100/H16^2</f>
        <v>0</v>
      </c>
      <c r="EC16" s="111">
        <f>AI16*IFERROR(VLOOKUP(AH16,LnLst!B:I,3,FALSE),0)*100/H16^2</f>
        <v>0</v>
      </c>
      <c r="ED16" s="111">
        <f>(AI16*IFERROR(VLOOKUP(AH16,LnLst!B:I,4,FALSE),0))*(H16^2/100)/1000000</f>
        <v>0</v>
      </c>
      <c r="EE16" s="111">
        <f>AI16*IFERROR(VLOOKUP(AH16,LnLst!B:I,5,FALSE),0)*100/H16^2</f>
        <v>0</v>
      </c>
      <c r="EF16" s="111">
        <f>AI16*IFERROR(VLOOKUP(AH16,LnLst!B:I,6,FALSE),0)*100/H16^2</f>
        <v>0</v>
      </c>
      <c r="EG16" s="111">
        <f>(AI16*IFERROR(VLOOKUP(AH16,LnLst!B:I,7,FALSE),0))*(H16^2/100)/1000000</f>
        <v>0</v>
      </c>
      <c r="EH16" s="111">
        <f>AI16*IFERROR(VLOOKUP(AH16,LnLst!B:I,8,FALSE),0)*100/H16^2</f>
        <v>0</v>
      </c>
      <c r="EI16" s="236">
        <f>AK16*IFERROR(VLOOKUP(AJ16,LnLst!B:I,2,FALSE),0)*100/H16^2</f>
        <v>0</v>
      </c>
      <c r="EJ16" s="111">
        <f>AK16*IFERROR(VLOOKUP(AJ16,LnLst!B:I,3,FALSE),0)*100/H16^2</f>
        <v>0</v>
      </c>
      <c r="EK16" s="111">
        <f>(AK16*IFERROR(VLOOKUP(AJ16,LnLst!B:I,4,FALSE),0))*(H16^2/100)/1000000</f>
        <v>0</v>
      </c>
      <c r="EL16" s="111">
        <f>AK16*IFERROR(VLOOKUP(AJ16,LnLst!B:I,5,FALSE),0)*100/H16^2</f>
        <v>0</v>
      </c>
      <c r="EM16" s="111">
        <f>AK16*IFERROR(VLOOKUP(AJ16,LnLst!B:I,6,FALSE),0)*100/H16^2</f>
        <v>0</v>
      </c>
      <c r="EN16" s="111">
        <f>(AK16*IFERROR(VLOOKUP(AJ16,LnLst!B:I,7,FALSE),0))*(H16^2/100)/1000000</f>
        <v>0</v>
      </c>
      <c r="EO16" s="111">
        <f>AK16*IFERROR(VLOOKUP(AJ16,LnLst!B:I,8,FALSE),0)*100/H16^2</f>
        <v>0</v>
      </c>
    </row>
    <row r="17" spans="1:145" s="9" customFormat="1" ht="15" customHeight="1" x14ac:dyDescent="0.25">
      <c r="A17" s="81" t="s">
        <v>298</v>
      </c>
      <c r="B17" s="82" t="s">
        <v>1424</v>
      </c>
      <c r="C17" s="102" t="s">
        <v>1535</v>
      </c>
      <c r="D17" s="82" t="s">
        <v>1536</v>
      </c>
      <c r="E17" s="9" t="s">
        <v>1640</v>
      </c>
      <c r="F17" s="426" t="s">
        <v>1717</v>
      </c>
      <c r="G17" s="83">
        <v>2</v>
      </c>
      <c r="H17" s="60">
        <v>500</v>
      </c>
      <c r="I17" s="194" t="str">
        <f t="shared" si="0"/>
        <v xml:space="preserve">4*506 AAAC             </v>
      </c>
      <c r="J17" s="228">
        <f t="shared" si="1"/>
        <v>30</v>
      </c>
      <c r="K17" s="113" t="s">
        <v>22</v>
      </c>
      <c r="L17" s="232" t="s">
        <v>30</v>
      </c>
      <c r="M17" s="240">
        <v>2000</v>
      </c>
      <c r="N17" s="115">
        <f t="shared" si="2"/>
        <v>1732</v>
      </c>
      <c r="O17" s="241">
        <v>3720</v>
      </c>
      <c r="P17" s="235">
        <f t="shared" si="16"/>
        <v>2.0436E-4</v>
      </c>
      <c r="Q17" s="104">
        <f t="shared" si="3"/>
        <v>3.3176400000000002E-3</v>
      </c>
      <c r="R17" s="104">
        <f t="shared" si="4"/>
        <v>0.31658841000000004</v>
      </c>
      <c r="S17" s="104">
        <f t="shared" si="5"/>
        <v>1.9737000000000001E-3</v>
      </c>
      <c r="T17" s="104">
        <f t="shared" si="6"/>
        <v>1.045944E-2</v>
      </c>
      <c r="U17" s="104">
        <f t="shared" si="7"/>
        <v>0.19931840999999997</v>
      </c>
      <c r="V17" s="105">
        <f t="shared" si="8"/>
        <v>2.38062E-3</v>
      </c>
      <c r="W17" s="223">
        <f>AE17*IFERROR(VLOOKUP(AD17,LnLst!B:I,2,FALSE),0)+AG17*IFERROR(VLOOKUP(AF17,LnLst!B:I,2,FALSE),0)+AI17*IFERROR(VLOOKUP(AH17,LnLst!B:I,2,FALSE),0)+AK17*IFERROR(VLOOKUP(AJ17,LnLst!B:I,2,FALSE),0)</f>
        <v>0.51090000000000002</v>
      </c>
      <c r="X17" s="215">
        <f>AE17*IFERROR(VLOOKUP(AD17,LnLst!B:I,3,FALSE),0)+AG17*IFERROR(VLOOKUP(AF17,LnLst!B:I,3,FALSE),0)+AI17*IFERROR(VLOOKUP(AH17,LnLst!B:I,3,FALSE),0)+AK17*IFERROR(VLOOKUP(AJ17,LnLst!B:I,3,FALSE),0)</f>
        <v>8.2941000000000003</v>
      </c>
      <c r="Y17" s="219">
        <f>(AE17*IFERROR(VLOOKUP(AD17,LnLst!B:I,4,FALSE),0)+AG17*IFERROR(VLOOKUP(AF17,LnLst!B:I,4,FALSE),0)+AI17*IFERROR(VLOOKUP(AH17,LnLst!B:I,4,FALSE),0)+AK17*IFERROR(VLOOKUP(AJ17,LnLst!B:I,4,FALSE),0))/1000000</f>
        <v>1.2663536400000001E-4</v>
      </c>
      <c r="Z17" s="215">
        <f>AE17*IFERROR(VLOOKUP(AD17,LnLst!B:I,5,FALSE),0)+AG17*IFERROR(VLOOKUP(AF17,LnLst!B:I,5,FALSE),0)+AI17*IFERROR(VLOOKUP(AH17,LnLst!B:I,5,FALSE),0)+AK17*IFERROR(VLOOKUP(AJ17,LnLst!B:I,5,FALSE),0)</f>
        <v>4.9342500000000005</v>
      </c>
      <c r="AA17" s="215">
        <f>AE17*IFERROR(VLOOKUP(AD17,LnLst!B:I,6,FALSE),0)+AG17*IFERROR(VLOOKUP(AF17,LnLst!B:I,6,FALSE),0)+AI17*IFERROR(VLOOKUP(AH17,LnLst!B:I,6,FALSE),0)+AK17*IFERROR(VLOOKUP(AJ17,LnLst!B:I,6,FALSE),0)</f>
        <v>26.148600000000002</v>
      </c>
      <c r="AB17" s="207">
        <f>(AE17*IFERROR(VLOOKUP(AD17,LnLst!B:I,7,FALSE),0)+AG17*IFERROR(VLOOKUP(AF17,LnLst!B:I,7,FALSE),0)+AI17*IFERROR(VLOOKUP(AH17,LnLst!B:I,7,FALSE),0)+AK17*IFERROR(VLOOKUP(AJ17,LnLst!B:I,7,FALSE),0))/1000000</f>
        <v>7.9727364E-5</v>
      </c>
      <c r="AC17" s="211">
        <f>AE17*IFERROR(VLOOKUP(AD17,LnLst!B:I,8,FALSE),0)+AG17*IFERROR(VLOOKUP(AF17,LnLst!B:I,8,FALSE),0)+AI17*IFERROR(VLOOKUP(AH17,LnLst!B:I,8,FALSE),0)+AK17*IFERROR(VLOOKUP(AJ17,LnLst!B:I,8,FALSE),0)</f>
        <v>5.9515500000000001</v>
      </c>
      <c r="AD17" s="106" t="s">
        <v>1464</v>
      </c>
      <c r="AE17" s="263">
        <v>30</v>
      </c>
      <c r="AF17" s="245" t="s">
        <v>1462</v>
      </c>
      <c r="AG17" s="263"/>
      <c r="AH17" s="250" t="s">
        <v>1462</v>
      </c>
      <c r="AI17" s="263"/>
      <c r="AJ17" s="245" t="s">
        <v>1462</v>
      </c>
      <c r="AK17" s="263"/>
      <c r="AL17" s="84">
        <v>32</v>
      </c>
      <c r="AM17" s="72">
        <v>41</v>
      </c>
      <c r="AN17" s="83">
        <v>0</v>
      </c>
      <c r="AO17" s="72">
        <v>0</v>
      </c>
      <c r="AP17" s="66" t="s">
        <v>1256</v>
      </c>
      <c r="AQ17" s="107" t="s">
        <v>864</v>
      </c>
      <c r="AR17" s="61" t="s">
        <v>1253</v>
      </c>
      <c r="AS17" s="364"/>
      <c r="AT17" s="205" t="s">
        <v>39</v>
      </c>
      <c r="DN17" s="111">
        <f>(AE17*IFERROR(VLOOKUP(AD17,LnLst!B:I,2,FALSE),0))*(100/(H17^2))</f>
        <v>2.0436000000000003E-4</v>
      </c>
      <c r="DO17" s="111">
        <f>(AE17*IFERROR(VLOOKUP(AD17,LnLst!B:I,3,FALSE),0))*(100/(H17^2))</f>
        <v>3.3176400000000002E-3</v>
      </c>
      <c r="DP17" s="111">
        <f>(AE17*IFERROR(VLOOKUP(AD17,LnLst!B:I,4,FALSE),0))*(H17^2/100)/1000000</f>
        <v>0.31658840999999999</v>
      </c>
      <c r="DQ17" s="111">
        <f>(AE17*IFERROR(VLOOKUP(AD17,LnLst!B:I,5,FALSE),0))*(100/(H17^2))</f>
        <v>1.9737000000000001E-3</v>
      </c>
      <c r="DR17" s="111">
        <f>(AE17*IFERROR(VLOOKUP(AD17,LnLst!B:I,6,FALSE),0))*(100/(H17^2))</f>
        <v>1.045944E-2</v>
      </c>
      <c r="DS17" s="111">
        <f>(AE17*IFERROR(VLOOKUP(AD17,LnLst!B:I,7,FALSE),0))*(H17^2/100)/1000000</f>
        <v>0.19931840999999997</v>
      </c>
      <c r="DT17" s="111">
        <f>(AE17*IFERROR(VLOOKUP(AD17,LnLst!B:I,8,FALSE),0))*(100/(H17^2))</f>
        <v>2.38062E-3</v>
      </c>
      <c r="DU17" s="111">
        <f>AG17*IFERROR(VLOOKUP(AF17,LnLst!B:I,2,FALSE),0)*100/H17^2</f>
        <v>0</v>
      </c>
      <c r="DV17" s="111">
        <f>(AG17*IFERROR(VLOOKUP(AF17,LnLst!B:I,3,FALSE),0))*(100/(H17^2))</f>
        <v>0</v>
      </c>
      <c r="DW17" s="111">
        <f>(AG17*IFERROR(VLOOKUP(AF17,LnLst!B:I,4,FALSE),0))*(H17^2/100)/1000000</f>
        <v>0</v>
      </c>
      <c r="DX17" s="111">
        <f>(AG17*IFERROR(VLOOKUP(AF17,LnLst!B:I,5,FALSE),0))*(100/(H17^2))</f>
        <v>0</v>
      </c>
      <c r="DY17" s="111">
        <f>(AG17*IFERROR(VLOOKUP(AF17,LnLst!B:I,6,FALSE),0))*(100/(H17^2))</f>
        <v>0</v>
      </c>
      <c r="DZ17" s="111">
        <f>(AG17*IFERROR(VLOOKUP(AF17,LnLst!B:I,7,FALSE),0))*(H17^2/100)/1000000</f>
        <v>0</v>
      </c>
      <c r="EA17" s="111">
        <f>(AG17*IFERROR(VLOOKUP(AF17,LnLst!B:I,8,FALSE),0))*(100/(H17^2))</f>
        <v>0</v>
      </c>
      <c r="EB17" s="111">
        <f>AI17*IFERROR(VLOOKUP(AH17,LnLst!B:I,2,FALSE),0)*100/H17^2</f>
        <v>0</v>
      </c>
      <c r="EC17" s="111">
        <f>AI17*IFERROR(VLOOKUP(AH17,LnLst!B:I,3,FALSE),0)*100/H17^2</f>
        <v>0</v>
      </c>
      <c r="ED17" s="111">
        <f>(AI17*IFERROR(VLOOKUP(AH17,LnLst!B:I,4,FALSE),0))*(H17^2/100)/1000000</f>
        <v>0</v>
      </c>
      <c r="EE17" s="111">
        <f>AI17*IFERROR(VLOOKUP(AH17,LnLst!B:I,5,FALSE),0)*100/H17^2</f>
        <v>0</v>
      </c>
      <c r="EF17" s="111">
        <f>AI17*IFERROR(VLOOKUP(AH17,LnLst!B:I,6,FALSE),0)*100/H17^2</f>
        <v>0</v>
      </c>
      <c r="EG17" s="111">
        <f>(AI17*IFERROR(VLOOKUP(AH17,LnLst!B:I,7,FALSE),0))*(H17^2/100)/1000000</f>
        <v>0</v>
      </c>
      <c r="EH17" s="111">
        <f>AI17*IFERROR(VLOOKUP(AH17,LnLst!B:I,8,FALSE),0)*100/H17^2</f>
        <v>0</v>
      </c>
      <c r="EI17" s="236">
        <f>AK17*IFERROR(VLOOKUP(AJ17,LnLst!B:I,2,FALSE),0)*100/H17^2</f>
        <v>0</v>
      </c>
      <c r="EJ17" s="111">
        <f>AK17*IFERROR(VLOOKUP(AJ17,LnLst!B:I,3,FALSE),0)*100/H17^2</f>
        <v>0</v>
      </c>
      <c r="EK17" s="111">
        <f>(AK17*IFERROR(VLOOKUP(AJ17,LnLst!B:I,4,FALSE),0))*(H17^2/100)/1000000</f>
        <v>0</v>
      </c>
      <c r="EL17" s="111">
        <f>AK17*IFERROR(VLOOKUP(AJ17,LnLst!B:I,5,FALSE),0)*100/H17^2</f>
        <v>0</v>
      </c>
      <c r="EM17" s="111">
        <f>AK17*IFERROR(VLOOKUP(AJ17,LnLst!B:I,6,FALSE),0)*100/H17^2</f>
        <v>0</v>
      </c>
      <c r="EN17" s="111">
        <f>(AK17*IFERROR(VLOOKUP(AJ17,LnLst!B:I,7,FALSE),0))*(H17^2/100)/1000000</f>
        <v>0</v>
      </c>
      <c r="EO17" s="111">
        <f>AK17*IFERROR(VLOOKUP(AJ17,LnLst!B:I,8,FALSE),0)*100/H17^2</f>
        <v>0</v>
      </c>
    </row>
    <row r="18" spans="1:145" s="9" customFormat="1" ht="15" customHeight="1" x14ac:dyDescent="0.25">
      <c r="A18" s="81" t="s">
        <v>1424</v>
      </c>
      <c r="B18" s="82" t="s">
        <v>1160</v>
      </c>
      <c r="C18" s="102" t="s">
        <v>1536</v>
      </c>
      <c r="D18" s="82" t="s">
        <v>1206</v>
      </c>
      <c r="E18" s="9" t="s">
        <v>1640</v>
      </c>
      <c r="F18" s="426" t="s">
        <v>1717</v>
      </c>
      <c r="G18" s="83">
        <v>1</v>
      </c>
      <c r="H18" s="60">
        <v>220</v>
      </c>
      <c r="I18" s="194" t="str">
        <f t="shared" si="0"/>
        <v xml:space="preserve">2*405 AAAC             </v>
      </c>
      <c r="J18" s="228">
        <f t="shared" si="1"/>
        <v>25</v>
      </c>
      <c r="K18" s="113" t="s">
        <v>41</v>
      </c>
      <c r="L18" s="232" t="s">
        <v>23</v>
      </c>
      <c r="M18" s="240">
        <v>1600</v>
      </c>
      <c r="N18" s="115">
        <f t="shared" si="2"/>
        <v>609.66399999999999</v>
      </c>
      <c r="O18" s="241">
        <v>1600</v>
      </c>
      <c r="P18" s="235">
        <f t="shared" si="16"/>
        <v>2.5774793388429751E-3</v>
      </c>
      <c r="Q18" s="104">
        <f t="shared" si="3"/>
        <v>1.5805785123966944E-2</v>
      </c>
      <c r="R18" s="104">
        <f t="shared" si="4"/>
        <v>3.9324999999999999E-2</v>
      </c>
      <c r="S18" s="104">
        <f t="shared" si="5"/>
        <v>6.7148760330578514E-3</v>
      </c>
      <c r="T18" s="104">
        <f t="shared" si="6"/>
        <v>4.2871900826446284E-2</v>
      </c>
      <c r="U18" s="104">
        <f t="shared" si="7"/>
        <v>2.6983E-2</v>
      </c>
      <c r="V18" s="105">
        <f t="shared" si="8"/>
        <v>3.0475206611570247E-2</v>
      </c>
      <c r="W18" s="223">
        <f>AE18*IFERROR(VLOOKUP(AD18,LnLst!B:I,2,FALSE),0)+AG18*IFERROR(VLOOKUP(AF18,LnLst!B:I,2,FALSE),0)+AI18*IFERROR(VLOOKUP(AH18,LnLst!B:I,2,FALSE),0)+AK18*IFERROR(VLOOKUP(AJ18,LnLst!B:I,2,FALSE),0)</f>
        <v>1.2475000000000001</v>
      </c>
      <c r="X18" s="215">
        <f>AE18*IFERROR(VLOOKUP(AD18,LnLst!B:I,3,FALSE),0)+AG18*IFERROR(VLOOKUP(AF18,LnLst!B:I,3,FALSE),0)+AI18*IFERROR(VLOOKUP(AH18,LnLst!B:I,3,FALSE),0)+AK18*IFERROR(VLOOKUP(AJ18,LnLst!B:I,3,FALSE),0)</f>
        <v>7.6499999999999995</v>
      </c>
      <c r="Y18" s="219">
        <f>(AE18*IFERROR(VLOOKUP(AD18,LnLst!B:I,4,FALSE),0)+AG18*IFERROR(VLOOKUP(AF18,LnLst!B:I,4,FALSE),0)+AI18*IFERROR(VLOOKUP(AH18,LnLst!B:I,4,FALSE),0)+AK18*IFERROR(VLOOKUP(AJ18,LnLst!B:I,4,FALSE),0))/1000000</f>
        <v>8.1249999999999996E-5</v>
      </c>
      <c r="Z18" s="215">
        <f>AE18*IFERROR(VLOOKUP(AD18,LnLst!B:I,5,FALSE),0)+AG18*IFERROR(VLOOKUP(AF18,LnLst!B:I,5,FALSE),0)+AI18*IFERROR(VLOOKUP(AH18,LnLst!B:I,5,FALSE),0)+AK18*IFERROR(VLOOKUP(AJ18,LnLst!B:I,5,FALSE),0)</f>
        <v>3.25</v>
      </c>
      <c r="AA18" s="215">
        <f>AE18*IFERROR(VLOOKUP(AD18,LnLst!B:I,6,FALSE),0)+AG18*IFERROR(VLOOKUP(AF18,LnLst!B:I,6,FALSE),0)+AI18*IFERROR(VLOOKUP(AH18,LnLst!B:I,6,FALSE),0)+AK18*IFERROR(VLOOKUP(AJ18,LnLst!B:I,6,FALSE),0)</f>
        <v>20.75</v>
      </c>
      <c r="AB18" s="207">
        <f>(AE18*IFERROR(VLOOKUP(AD18,LnLst!B:I,7,FALSE),0)+AG18*IFERROR(VLOOKUP(AF18,LnLst!B:I,7,FALSE),0)+AI18*IFERROR(VLOOKUP(AH18,LnLst!B:I,7,FALSE),0)+AK18*IFERROR(VLOOKUP(AJ18,LnLst!B:I,7,FALSE),0))/1000000</f>
        <v>5.575E-5</v>
      </c>
      <c r="AC18" s="211">
        <f>AE18*IFERROR(VLOOKUP(AD18,LnLst!B:I,8,FALSE),0)+AG18*IFERROR(VLOOKUP(AF18,LnLst!B:I,8,FALSE),0)+AI18*IFERROR(VLOOKUP(AH18,LnLst!B:I,8,FALSE),0)+AK18*IFERROR(VLOOKUP(AJ18,LnLst!B:I,8,FALSE),0)</f>
        <v>14.75</v>
      </c>
      <c r="AD18" s="106" t="s">
        <v>8</v>
      </c>
      <c r="AE18" s="263">
        <v>25</v>
      </c>
      <c r="AF18" s="245" t="s">
        <v>1462</v>
      </c>
      <c r="AG18" s="263"/>
      <c r="AH18" s="250" t="s">
        <v>1462</v>
      </c>
      <c r="AI18" s="263"/>
      <c r="AJ18" s="245" t="s">
        <v>1462</v>
      </c>
      <c r="AK18" s="263"/>
      <c r="AL18" s="84">
        <v>315</v>
      </c>
      <c r="AM18" s="72">
        <v>317</v>
      </c>
      <c r="AN18" s="83">
        <v>0</v>
      </c>
      <c r="AO18" s="72">
        <v>0</v>
      </c>
      <c r="AP18" s="66" t="s">
        <v>1255</v>
      </c>
      <c r="AQ18" s="107" t="s">
        <v>1253</v>
      </c>
      <c r="AR18" s="61" t="s">
        <v>1206</v>
      </c>
      <c r="AS18" s="364"/>
      <c r="AT18" s="205"/>
      <c r="DN18" s="111">
        <f>(AE18*IFERROR(VLOOKUP(AD18,LnLst!B:I,2,FALSE),0))*(100/(H18^2))</f>
        <v>2.5774793388429755E-3</v>
      </c>
      <c r="DO18" s="111">
        <f>(AE18*IFERROR(VLOOKUP(AD18,LnLst!B:I,3,FALSE),0))*(100/(H18^2))</f>
        <v>1.580578512396694E-2</v>
      </c>
      <c r="DP18" s="111">
        <f>(AE18*IFERROR(VLOOKUP(AD18,LnLst!B:I,4,FALSE),0))*(H18^2/100)/1000000</f>
        <v>3.9324999999999999E-2</v>
      </c>
      <c r="DQ18" s="111">
        <f>(AE18*IFERROR(VLOOKUP(AD18,LnLst!B:I,5,FALSE),0))*(100/(H18^2))</f>
        <v>6.7148760330578514E-3</v>
      </c>
      <c r="DR18" s="111">
        <f>(AE18*IFERROR(VLOOKUP(AD18,LnLst!B:I,6,FALSE),0))*(100/(H18^2))</f>
        <v>4.2871900826446284E-2</v>
      </c>
      <c r="DS18" s="111">
        <f>(AE18*IFERROR(VLOOKUP(AD18,LnLst!B:I,7,FALSE),0))*(H18^2/100)/1000000</f>
        <v>2.6983E-2</v>
      </c>
      <c r="DT18" s="111">
        <f>(AE18*IFERROR(VLOOKUP(AD18,LnLst!B:I,8,FALSE),0))*(100/(H18^2))</f>
        <v>3.0475206611570251E-2</v>
      </c>
      <c r="DU18" s="111">
        <f>AG18*IFERROR(VLOOKUP(AF18,LnLst!B:I,2,FALSE),0)*100/H18^2</f>
        <v>0</v>
      </c>
      <c r="DV18" s="111">
        <f>(AG18*IFERROR(VLOOKUP(AF18,LnLst!B:I,3,FALSE),0))*(100/(H18^2))</f>
        <v>0</v>
      </c>
      <c r="DW18" s="111">
        <f>(AG18*IFERROR(VLOOKUP(AF18,LnLst!B:I,4,FALSE),0))*(H18^2/100)/1000000</f>
        <v>0</v>
      </c>
      <c r="DX18" s="111">
        <f>(AG18*IFERROR(VLOOKUP(AF18,LnLst!B:I,5,FALSE),0))*(100/(H18^2))</f>
        <v>0</v>
      </c>
      <c r="DY18" s="111">
        <f>(AG18*IFERROR(VLOOKUP(AF18,LnLst!B:I,6,FALSE),0))*(100/(H18^2))</f>
        <v>0</v>
      </c>
      <c r="DZ18" s="111">
        <f>(AG18*IFERROR(VLOOKUP(AF18,LnLst!B:I,7,FALSE),0))*(H18^2/100)/1000000</f>
        <v>0</v>
      </c>
      <c r="EA18" s="111">
        <f>(AG18*IFERROR(VLOOKUP(AF18,LnLst!B:I,8,FALSE),0))*(100/(H18^2))</f>
        <v>0</v>
      </c>
      <c r="EB18" s="111">
        <f>AI18*IFERROR(VLOOKUP(AH18,LnLst!B:I,2,FALSE),0)*100/H18^2</f>
        <v>0</v>
      </c>
      <c r="EC18" s="111">
        <f>AI18*IFERROR(VLOOKUP(AH18,LnLst!B:I,3,FALSE),0)*100/H18^2</f>
        <v>0</v>
      </c>
      <c r="ED18" s="111">
        <f>(AI18*IFERROR(VLOOKUP(AH18,LnLst!B:I,4,FALSE),0))*(H18^2/100)/1000000</f>
        <v>0</v>
      </c>
      <c r="EE18" s="111">
        <f>AI18*IFERROR(VLOOKUP(AH18,LnLst!B:I,5,FALSE),0)*100/H18^2</f>
        <v>0</v>
      </c>
      <c r="EF18" s="111">
        <f>AI18*IFERROR(VLOOKUP(AH18,LnLst!B:I,6,FALSE),0)*100/H18^2</f>
        <v>0</v>
      </c>
      <c r="EG18" s="111">
        <f>(AI18*IFERROR(VLOOKUP(AH18,LnLst!B:I,7,FALSE),0))*(H18^2/100)/1000000</f>
        <v>0</v>
      </c>
      <c r="EH18" s="111">
        <f>AI18*IFERROR(VLOOKUP(AH18,LnLst!B:I,8,FALSE),0)*100/H18^2</f>
        <v>0</v>
      </c>
      <c r="EI18" s="236">
        <f>AK18*IFERROR(VLOOKUP(AJ18,LnLst!B:I,2,FALSE),0)*100/H18^2</f>
        <v>0</v>
      </c>
      <c r="EJ18" s="111">
        <f>AK18*IFERROR(VLOOKUP(AJ18,LnLst!B:I,3,FALSE),0)*100/H18^2</f>
        <v>0</v>
      </c>
      <c r="EK18" s="111">
        <f>(AK18*IFERROR(VLOOKUP(AJ18,LnLst!B:I,4,FALSE),0))*(H18^2/100)/1000000</f>
        <v>0</v>
      </c>
      <c r="EL18" s="111">
        <f>AK18*IFERROR(VLOOKUP(AJ18,LnLst!B:I,5,FALSE),0)*100/H18^2</f>
        <v>0</v>
      </c>
      <c r="EM18" s="111">
        <f>AK18*IFERROR(VLOOKUP(AJ18,LnLst!B:I,6,FALSE),0)*100/H18^2</f>
        <v>0</v>
      </c>
      <c r="EN18" s="111">
        <f>(AK18*IFERROR(VLOOKUP(AJ18,LnLst!B:I,7,FALSE),0))*(H18^2/100)/1000000</f>
        <v>0</v>
      </c>
      <c r="EO18" s="111">
        <f>AK18*IFERROR(VLOOKUP(AJ18,LnLst!B:I,8,FALSE),0)*100/H18^2</f>
        <v>0</v>
      </c>
    </row>
    <row r="19" spans="1:145" s="9" customFormat="1" ht="15" customHeight="1" x14ac:dyDescent="0.25">
      <c r="A19" s="81" t="s">
        <v>1424</v>
      </c>
      <c r="B19" s="82" t="s">
        <v>1160</v>
      </c>
      <c r="C19" s="102" t="s">
        <v>1536</v>
      </c>
      <c r="D19" s="82" t="s">
        <v>1206</v>
      </c>
      <c r="E19" s="9" t="s">
        <v>1640</v>
      </c>
      <c r="F19" s="426" t="s">
        <v>1717</v>
      </c>
      <c r="G19" s="83">
        <v>2</v>
      </c>
      <c r="H19" s="60">
        <v>220</v>
      </c>
      <c r="I19" s="194" t="str">
        <f t="shared" si="0"/>
        <v xml:space="preserve">2*405 AAAC             </v>
      </c>
      <c r="J19" s="228">
        <f t="shared" si="1"/>
        <v>25</v>
      </c>
      <c r="K19" s="113" t="s">
        <v>41</v>
      </c>
      <c r="L19" s="232" t="s">
        <v>23</v>
      </c>
      <c r="M19" s="240">
        <v>1600</v>
      </c>
      <c r="N19" s="115">
        <f t="shared" si="2"/>
        <v>609.66399999999999</v>
      </c>
      <c r="O19" s="241">
        <v>1600</v>
      </c>
      <c r="P19" s="235">
        <f t="shared" si="16"/>
        <v>2.5774793388429751E-3</v>
      </c>
      <c r="Q19" s="104">
        <f t="shared" si="3"/>
        <v>1.5805785123966944E-2</v>
      </c>
      <c r="R19" s="104">
        <f t="shared" si="4"/>
        <v>3.9324999999999999E-2</v>
      </c>
      <c r="S19" s="104">
        <f t="shared" si="5"/>
        <v>6.7148760330578514E-3</v>
      </c>
      <c r="T19" s="104">
        <f t="shared" si="6"/>
        <v>4.2871900826446284E-2</v>
      </c>
      <c r="U19" s="104">
        <f t="shared" si="7"/>
        <v>2.6983E-2</v>
      </c>
      <c r="V19" s="105">
        <f t="shared" si="8"/>
        <v>3.0475206611570247E-2</v>
      </c>
      <c r="W19" s="223">
        <f>AE19*IFERROR(VLOOKUP(AD19,LnLst!B:I,2,FALSE),0)+AG19*IFERROR(VLOOKUP(AF19,LnLst!B:I,2,FALSE),0)+AI19*IFERROR(VLOOKUP(AH19,LnLst!B:I,2,FALSE),0)+AK19*IFERROR(VLOOKUP(AJ19,LnLst!B:I,2,FALSE),0)</f>
        <v>1.2475000000000001</v>
      </c>
      <c r="X19" s="215">
        <f>AE19*IFERROR(VLOOKUP(AD19,LnLst!B:I,3,FALSE),0)+AG19*IFERROR(VLOOKUP(AF19,LnLst!B:I,3,FALSE),0)+AI19*IFERROR(VLOOKUP(AH19,LnLst!B:I,3,FALSE),0)+AK19*IFERROR(VLOOKUP(AJ19,LnLst!B:I,3,FALSE),0)</f>
        <v>7.6499999999999995</v>
      </c>
      <c r="Y19" s="219">
        <f>(AE19*IFERROR(VLOOKUP(AD19,LnLst!B:I,4,FALSE),0)+AG19*IFERROR(VLOOKUP(AF19,LnLst!B:I,4,FALSE),0)+AI19*IFERROR(VLOOKUP(AH19,LnLst!B:I,4,FALSE),0)+AK19*IFERROR(VLOOKUP(AJ19,LnLst!B:I,4,FALSE),0))/1000000</f>
        <v>8.1249999999999996E-5</v>
      </c>
      <c r="Z19" s="215">
        <f>AE19*IFERROR(VLOOKUP(AD19,LnLst!B:I,5,FALSE),0)+AG19*IFERROR(VLOOKUP(AF19,LnLst!B:I,5,FALSE),0)+AI19*IFERROR(VLOOKUP(AH19,LnLst!B:I,5,FALSE),0)+AK19*IFERROR(VLOOKUP(AJ19,LnLst!B:I,5,FALSE),0)</f>
        <v>3.25</v>
      </c>
      <c r="AA19" s="215">
        <f>AE19*IFERROR(VLOOKUP(AD19,LnLst!B:I,6,FALSE),0)+AG19*IFERROR(VLOOKUP(AF19,LnLst!B:I,6,FALSE),0)+AI19*IFERROR(VLOOKUP(AH19,LnLst!B:I,6,FALSE),0)+AK19*IFERROR(VLOOKUP(AJ19,LnLst!B:I,6,FALSE),0)</f>
        <v>20.75</v>
      </c>
      <c r="AB19" s="207">
        <f>(AE19*IFERROR(VLOOKUP(AD19,LnLst!B:I,7,FALSE),0)+AG19*IFERROR(VLOOKUP(AF19,LnLst!B:I,7,FALSE),0)+AI19*IFERROR(VLOOKUP(AH19,LnLst!B:I,7,FALSE),0)+AK19*IFERROR(VLOOKUP(AJ19,LnLst!B:I,7,FALSE),0))/1000000</f>
        <v>5.575E-5</v>
      </c>
      <c r="AC19" s="211">
        <f>AE19*IFERROR(VLOOKUP(AD19,LnLst!B:I,8,FALSE),0)+AG19*IFERROR(VLOOKUP(AF19,LnLst!B:I,8,FALSE),0)+AI19*IFERROR(VLOOKUP(AH19,LnLst!B:I,8,FALSE),0)+AK19*IFERROR(VLOOKUP(AJ19,LnLst!B:I,8,FALSE),0)</f>
        <v>14.75</v>
      </c>
      <c r="AD19" s="106" t="s">
        <v>8</v>
      </c>
      <c r="AE19" s="263">
        <v>25</v>
      </c>
      <c r="AF19" s="245" t="s">
        <v>1462</v>
      </c>
      <c r="AG19" s="263"/>
      <c r="AH19" s="250" t="s">
        <v>1462</v>
      </c>
      <c r="AI19" s="263"/>
      <c r="AJ19" s="245" t="s">
        <v>1462</v>
      </c>
      <c r="AK19" s="263"/>
      <c r="AL19" s="84">
        <v>315</v>
      </c>
      <c r="AM19" s="72">
        <v>317</v>
      </c>
      <c r="AN19" s="83">
        <v>0</v>
      </c>
      <c r="AO19" s="72">
        <v>0</v>
      </c>
      <c r="AP19" s="66" t="s">
        <v>1254</v>
      </c>
      <c r="AQ19" s="107" t="s">
        <v>1253</v>
      </c>
      <c r="AR19" s="61" t="s">
        <v>1206</v>
      </c>
      <c r="AS19" s="364"/>
      <c r="AT19" s="205"/>
      <c r="DN19" s="111">
        <f>(AE19*IFERROR(VLOOKUP(AD19,LnLst!B:I,2,FALSE),0))*(100/(H19^2))</f>
        <v>2.5774793388429755E-3</v>
      </c>
      <c r="DO19" s="111">
        <f>(AE19*IFERROR(VLOOKUP(AD19,LnLst!B:I,3,FALSE),0))*(100/(H19^2))</f>
        <v>1.580578512396694E-2</v>
      </c>
      <c r="DP19" s="111">
        <f>(AE19*IFERROR(VLOOKUP(AD19,LnLst!B:I,4,FALSE),0))*(H19^2/100)/1000000</f>
        <v>3.9324999999999999E-2</v>
      </c>
      <c r="DQ19" s="111">
        <f>(AE19*IFERROR(VLOOKUP(AD19,LnLst!B:I,5,FALSE),0))*(100/(H19^2))</f>
        <v>6.7148760330578514E-3</v>
      </c>
      <c r="DR19" s="111">
        <f>(AE19*IFERROR(VLOOKUP(AD19,LnLst!B:I,6,FALSE),0))*(100/(H19^2))</f>
        <v>4.2871900826446284E-2</v>
      </c>
      <c r="DS19" s="111">
        <f>(AE19*IFERROR(VLOOKUP(AD19,LnLst!B:I,7,FALSE),0))*(H19^2/100)/1000000</f>
        <v>2.6983E-2</v>
      </c>
      <c r="DT19" s="111">
        <f>(AE19*IFERROR(VLOOKUP(AD19,LnLst!B:I,8,FALSE),0))*(100/(H19^2))</f>
        <v>3.0475206611570251E-2</v>
      </c>
      <c r="DU19" s="111">
        <f>AG19*IFERROR(VLOOKUP(AF19,LnLst!B:I,2,FALSE),0)*100/H19^2</f>
        <v>0</v>
      </c>
      <c r="DV19" s="111">
        <f>(AG19*IFERROR(VLOOKUP(AF19,LnLst!B:I,3,FALSE),0))*(100/(H19^2))</f>
        <v>0</v>
      </c>
      <c r="DW19" s="111">
        <f>(AG19*IFERROR(VLOOKUP(AF19,LnLst!B:I,4,FALSE),0))*(H19^2/100)/1000000</f>
        <v>0</v>
      </c>
      <c r="DX19" s="111">
        <f>(AG19*IFERROR(VLOOKUP(AF19,LnLst!B:I,5,FALSE),0))*(100/(H19^2))</f>
        <v>0</v>
      </c>
      <c r="DY19" s="111">
        <f>(AG19*IFERROR(VLOOKUP(AF19,LnLst!B:I,6,FALSE),0))*(100/(H19^2))</f>
        <v>0</v>
      </c>
      <c r="DZ19" s="111">
        <f>(AG19*IFERROR(VLOOKUP(AF19,LnLst!B:I,7,FALSE),0))*(H19^2/100)/1000000</f>
        <v>0</v>
      </c>
      <c r="EA19" s="111">
        <f>(AG19*IFERROR(VLOOKUP(AF19,LnLst!B:I,8,FALSE),0))*(100/(H19^2))</f>
        <v>0</v>
      </c>
      <c r="EB19" s="111">
        <f>AI19*IFERROR(VLOOKUP(AH19,LnLst!B:I,2,FALSE),0)*100/H19^2</f>
        <v>0</v>
      </c>
      <c r="EC19" s="111">
        <f>AI19*IFERROR(VLOOKUP(AH19,LnLst!B:I,3,FALSE),0)*100/H19^2</f>
        <v>0</v>
      </c>
      <c r="ED19" s="111">
        <f>(AI19*IFERROR(VLOOKUP(AH19,LnLst!B:I,4,FALSE),0))*(H19^2/100)/1000000</f>
        <v>0</v>
      </c>
      <c r="EE19" s="111">
        <f>AI19*IFERROR(VLOOKUP(AH19,LnLst!B:I,5,FALSE),0)*100/H19^2</f>
        <v>0</v>
      </c>
      <c r="EF19" s="111">
        <f>AI19*IFERROR(VLOOKUP(AH19,LnLst!B:I,6,FALSE),0)*100/H19^2</f>
        <v>0</v>
      </c>
      <c r="EG19" s="111">
        <f>(AI19*IFERROR(VLOOKUP(AH19,LnLst!B:I,7,FALSE),0))*(H19^2/100)/1000000</f>
        <v>0</v>
      </c>
      <c r="EH19" s="111">
        <f>AI19*IFERROR(VLOOKUP(AH19,LnLst!B:I,8,FALSE),0)*100/H19^2</f>
        <v>0</v>
      </c>
      <c r="EI19" s="236">
        <f>AK19*IFERROR(VLOOKUP(AJ19,LnLst!B:I,2,FALSE),0)*100/H19^2</f>
        <v>0</v>
      </c>
      <c r="EJ19" s="111">
        <f>AK19*IFERROR(VLOOKUP(AJ19,LnLst!B:I,3,FALSE),0)*100/H19^2</f>
        <v>0</v>
      </c>
      <c r="EK19" s="111">
        <f>(AK19*IFERROR(VLOOKUP(AJ19,LnLst!B:I,4,FALSE),0))*(H19^2/100)/1000000</f>
        <v>0</v>
      </c>
      <c r="EL19" s="111">
        <f>AK19*IFERROR(VLOOKUP(AJ19,LnLst!B:I,5,FALSE),0)*100/H19^2</f>
        <v>0</v>
      </c>
      <c r="EM19" s="111">
        <f>AK19*IFERROR(VLOOKUP(AJ19,LnLst!B:I,6,FALSE),0)*100/H19^2</f>
        <v>0</v>
      </c>
      <c r="EN19" s="111">
        <f>(AK19*IFERROR(VLOOKUP(AJ19,LnLst!B:I,7,FALSE),0))*(H19^2/100)/1000000</f>
        <v>0</v>
      </c>
      <c r="EO19" s="111">
        <f>AK19*IFERROR(VLOOKUP(AJ19,LnLst!B:I,8,FALSE),0)*100/H19^2</f>
        <v>0</v>
      </c>
    </row>
    <row r="20" spans="1:145" s="9" customFormat="1" ht="15" customHeight="1" x14ac:dyDescent="0.25">
      <c r="A20" s="81" t="s">
        <v>265</v>
      </c>
      <c r="B20" s="82" t="s">
        <v>388</v>
      </c>
      <c r="C20" s="102" t="s">
        <v>265</v>
      </c>
      <c r="D20" s="82" t="s">
        <v>388</v>
      </c>
      <c r="E20" s="9" t="s">
        <v>1708</v>
      </c>
      <c r="F20" s="426" t="s">
        <v>1718</v>
      </c>
      <c r="G20" s="83">
        <v>1</v>
      </c>
      <c r="H20" s="60">
        <v>220</v>
      </c>
      <c r="I20" s="194" t="str">
        <f t="shared" si="0"/>
        <v xml:space="preserve">XLPE 2000mm2 Elswedy             </v>
      </c>
      <c r="J20" s="228">
        <f t="shared" si="1"/>
        <v>5</v>
      </c>
      <c r="K20" s="113" t="s">
        <v>41</v>
      </c>
      <c r="L20" s="232" t="s">
        <v>41</v>
      </c>
      <c r="M20" s="240">
        <v>1400</v>
      </c>
      <c r="N20" s="115">
        <f t="shared" si="2"/>
        <v>533.45600000000002</v>
      </c>
      <c r="O20" s="241">
        <v>1400</v>
      </c>
      <c r="P20" s="235">
        <f t="shared" si="16"/>
        <v>1.3295454545454542E-4</v>
      </c>
      <c r="Q20" s="104">
        <f t="shared" si="3"/>
        <v>1.7391528925619834E-3</v>
      </c>
      <c r="R20" s="104">
        <f t="shared" si="4"/>
        <v>0.17332040000000004</v>
      </c>
      <c r="S20" s="104">
        <f t="shared" si="5"/>
        <v>1.5882231404958675E-3</v>
      </c>
      <c r="T20" s="104">
        <f t="shared" si="6"/>
        <v>1.0845041322314051E-3</v>
      </c>
      <c r="U20" s="104">
        <f t="shared" si="7"/>
        <v>0.1452</v>
      </c>
      <c r="V20" s="105">
        <f t="shared" si="8"/>
        <v>0</v>
      </c>
      <c r="W20" s="223">
        <f>AE20*IFERROR(VLOOKUP(AD20,LnLst!B:I,2,FALSE),0)+AG20*IFERROR(VLOOKUP(AF20,LnLst!B:I,2,FALSE),0)+AI20*IFERROR(VLOOKUP(AH20,LnLst!B:I,2,FALSE),0)+AK20*IFERROR(VLOOKUP(AJ20,LnLst!B:I,2,FALSE),0)</f>
        <v>6.4349999999999991E-2</v>
      </c>
      <c r="X20" s="215">
        <f>AE20*IFERROR(VLOOKUP(AD20,LnLst!B:I,3,FALSE),0)+AG20*IFERROR(VLOOKUP(AF20,LnLst!B:I,3,FALSE),0)+AI20*IFERROR(VLOOKUP(AH20,LnLst!B:I,3,FALSE),0)+AK20*IFERROR(VLOOKUP(AJ20,LnLst!B:I,3,FALSE),0)</f>
        <v>0.84175</v>
      </c>
      <c r="Y20" s="219">
        <f>(AE20*IFERROR(VLOOKUP(AD20,LnLst!B:I,4,FALSE),0)+AG20*IFERROR(VLOOKUP(AF20,LnLst!B:I,4,FALSE),0)+AI20*IFERROR(VLOOKUP(AH20,LnLst!B:I,4,FALSE),0)+AK20*IFERROR(VLOOKUP(AJ20,LnLst!B:I,4,FALSE),0))/1000000</f>
        <v>3.5810000000000003E-4</v>
      </c>
      <c r="Z20" s="215">
        <f>AE20*IFERROR(VLOOKUP(AD20,LnLst!B:I,5,FALSE),0)+AG20*IFERROR(VLOOKUP(AF20,LnLst!B:I,5,FALSE),0)+AI20*IFERROR(VLOOKUP(AH20,LnLst!B:I,5,FALSE),0)+AK20*IFERROR(VLOOKUP(AJ20,LnLst!B:I,5,FALSE),0)</f>
        <v>0.76869999999999994</v>
      </c>
      <c r="AA20" s="215">
        <f>AE20*IFERROR(VLOOKUP(AD20,LnLst!B:I,6,FALSE),0)+AG20*IFERROR(VLOOKUP(AF20,LnLst!B:I,6,FALSE),0)+AI20*IFERROR(VLOOKUP(AH20,LnLst!B:I,6,FALSE),0)+AK20*IFERROR(VLOOKUP(AJ20,LnLst!B:I,6,FALSE),0)</f>
        <v>0.52490000000000003</v>
      </c>
      <c r="AB20" s="207">
        <f>(AE20*IFERROR(VLOOKUP(AD20,LnLst!B:I,7,FALSE),0)+AG20*IFERROR(VLOOKUP(AF20,LnLst!B:I,7,FALSE),0)+AI20*IFERROR(VLOOKUP(AH20,LnLst!B:I,7,FALSE),0)+AK20*IFERROR(VLOOKUP(AJ20,LnLst!B:I,7,FALSE),0))/1000000</f>
        <v>2.9999999999999997E-4</v>
      </c>
      <c r="AC20" s="211">
        <f>AE20*IFERROR(VLOOKUP(AD20,LnLst!B:I,8,FALSE),0)+AG20*IFERROR(VLOOKUP(AF20,LnLst!B:I,8,FALSE),0)+AI20*IFERROR(VLOOKUP(AH20,LnLst!B:I,8,FALSE),0)+AK20*IFERROR(VLOOKUP(AJ20,LnLst!B:I,8,FALSE),0)</f>
        <v>0</v>
      </c>
      <c r="AD20" s="106" t="s">
        <v>58</v>
      </c>
      <c r="AE20" s="263">
        <v>5</v>
      </c>
      <c r="AF20" s="245" t="s">
        <v>1462</v>
      </c>
      <c r="AG20" s="263"/>
      <c r="AH20" s="250" t="s">
        <v>1462</v>
      </c>
      <c r="AI20" s="263"/>
      <c r="AJ20" s="245" t="s">
        <v>1462</v>
      </c>
      <c r="AK20" s="263"/>
      <c r="AL20" s="84">
        <v>445</v>
      </c>
      <c r="AM20" s="72">
        <v>449</v>
      </c>
      <c r="AN20" s="83">
        <v>0</v>
      </c>
      <c r="AO20" s="72">
        <v>0</v>
      </c>
      <c r="AP20" s="66" t="s">
        <v>1163</v>
      </c>
      <c r="AQ20" s="107" t="s">
        <v>498</v>
      </c>
      <c r="AR20" s="61" t="s">
        <v>1161</v>
      </c>
      <c r="AS20" s="364"/>
      <c r="AT20" s="205"/>
      <c r="DN20" s="111">
        <f>(AE20*IFERROR(VLOOKUP(AD20,LnLst!B:I,2,FALSE),0))*(100/(H20^2))</f>
        <v>1.3295454545454545E-4</v>
      </c>
      <c r="DO20" s="111">
        <f>(AE20*IFERROR(VLOOKUP(AD20,LnLst!B:I,3,FALSE),0))*(100/(H20^2))</f>
        <v>1.7391528925619834E-3</v>
      </c>
      <c r="DP20" s="111">
        <f>(AE20*IFERROR(VLOOKUP(AD20,LnLst!B:I,4,FALSE),0))*(H20^2/100)/1000000</f>
        <v>0.17332040000000001</v>
      </c>
      <c r="DQ20" s="111">
        <f>(AE20*IFERROR(VLOOKUP(AD20,LnLst!B:I,5,FALSE),0))*(100/(H20^2))</f>
        <v>1.5882231404958677E-3</v>
      </c>
      <c r="DR20" s="111">
        <f>(AE20*IFERROR(VLOOKUP(AD20,LnLst!B:I,6,FALSE),0))*(100/(H20^2))</f>
        <v>1.0845041322314051E-3</v>
      </c>
      <c r="DS20" s="111">
        <f>(AE20*IFERROR(VLOOKUP(AD20,LnLst!B:I,7,FALSE),0))*(H20^2/100)/1000000</f>
        <v>0.1452</v>
      </c>
      <c r="DT20" s="111">
        <f>(AE20*IFERROR(VLOOKUP(AD20,LnLst!B:I,8,FALSE),0))*(100/(H20^2))</f>
        <v>0</v>
      </c>
      <c r="DU20" s="111">
        <f>AG20*IFERROR(VLOOKUP(AF20,LnLst!B:I,2,FALSE),0)*100/H20^2</f>
        <v>0</v>
      </c>
      <c r="DV20" s="111">
        <f>(AG20*IFERROR(VLOOKUP(AF20,LnLst!B:I,3,FALSE),0))*(100/(H20^2))</f>
        <v>0</v>
      </c>
      <c r="DW20" s="111">
        <f>(AG20*IFERROR(VLOOKUP(AF20,LnLst!B:I,4,FALSE),0))*(H20^2/100)/1000000</f>
        <v>0</v>
      </c>
      <c r="DX20" s="111">
        <f>(AG20*IFERROR(VLOOKUP(AF20,LnLst!B:I,5,FALSE),0))*(100/(H20^2))</f>
        <v>0</v>
      </c>
      <c r="DY20" s="111">
        <f>(AG20*IFERROR(VLOOKUP(AF20,LnLst!B:I,6,FALSE),0))*(100/(H20^2))</f>
        <v>0</v>
      </c>
      <c r="DZ20" s="111">
        <f>(AG20*IFERROR(VLOOKUP(AF20,LnLst!B:I,7,FALSE),0))*(H20^2/100)/1000000</f>
        <v>0</v>
      </c>
      <c r="EA20" s="111">
        <f>(AG20*IFERROR(VLOOKUP(AF20,LnLst!B:I,8,FALSE),0))*(100/(H20^2))</f>
        <v>0</v>
      </c>
      <c r="EB20" s="111">
        <f>AI20*IFERROR(VLOOKUP(AH20,LnLst!B:I,2,FALSE),0)*100/H20^2</f>
        <v>0</v>
      </c>
      <c r="EC20" s="111">
        <f>AI20*IFERROR(VLOOKUP(AH20,LnLst!B:I,3,FALSE),0)*100/H20^2</f>
        <v>0</v>
      </c>
      <c r="ED20" s="111">
        <f>(AI20*IFERROR(VLOOKUP(AH20,LnLst!B:I,4,FALSE),0))*(H20^2/100)/1000000</f>
        <v>0</v>
      </c>
      <c r="EE20" s="111">
        <f>AI20*IFERROR(VLOOKUP(AH20,LnLst!B:I,5,FALSE),0)*100/H20^2</f>
        <v>0</v>
      </c>
      <c r="EF20" s="111">
        <f>AI20*IFERROR(VLOOKUP(AH20,LnLst!B:I,6,FALSE),0)*100/H20^2</f>
        <v>0</v>
      </c>
      <c r="EG20" s="111">
        <f>(AI20*IFERROR(VLOOKUP(AH20,LnLst!B:I,7,FALSE),0))*(H20^2/100)/1000000</f>
        <v>0</v>
      </c>
      <c r="EH20" s="111">
        <f>AI20*IFERROR(VLOOKUP(AH20,LnLst!B:I,8,FALSE),0)*100/H20^2</f>
        <v>0</v>
      </c>
      <c r="EI20" s="236">
        <f>AK20*IFERROR(VLOOKUP(AJ20,LnLst!B:I,2,FALSE),0)*100/H20^2</f>
        <v>0</v>
      </c>
      <c r="EJ20" s="111">
        <f>AK20*IFERROR(VLOOKUP(AJ20,LnLst!B:I,3,FALSE),0)*100/H20^2</f>
        <v>0</v>
      </c>
      <c r="EK20" s="111">
        <f>(AK20*IFERROR(VLOOKUP(AJ20,LnLst!B:I,4,FALSE),0))*(H20^2/100)/1000000</f>
        <v>0</v>
      </c>
      <c r="EL20" s="111">
        <f>AK20*IFERROR(VLOOKUP(AJ20,LnLst!B:I,5,FALSE),0)*100/H20^2</f>
        <v>0</v>
      </c>
      <c r="EM20" s="111">
        <f>AK20*IFERROR(VLOOKUP(AJ20,LnLst!B:I,6,FALSE),0)*100/H20^2</f>
        <v>0</v>
      </c>
      <c r="EN20" s="111">
        <f>(AK20*IFERROR(VLOOKUP(AJ20,LnLst!B:I,7,FALSE),0))*(H20^2/100)/1000000</f>
        <v>0</v>
      </c>
      <c r="EO20" s="111">
        <f>AK20*IFERROR(VLOOKUP(AJ20,LnLst!B:I,8,FALSE),0)*100/H20^2</f>
        <v>0</v>
      </c>
    </row>
    <row r="21" spans="1:145" s="9" customFormat="1" ht="15" customHeight="1" x14ac:dyDescent="0.25">
      <c r="A21" s="81" t="s">
        <v>265</v>
      </c>
      <c r="B21" s="82" t="s">
        <v>388</v>
      </c>
      <c r="C21" s="102" t="s">
        <v>265</v>
      </c>
      <c r="D21" s="82" t="s">
        <v>388</v>
      </c>
      <c r="E21" s="9" t="s">
        <v>1708</v>
      </c>
      <c r="F21" s="426" t="s">
        <v>1718</v>
      </c>
      <c r="G21" s="83">
        <v>2</v>
      </c>
      <c r="H21" s="60">
        <v>220</v>
      </c>
      <c r="I21" s="194" t="str">
        <f t="shared" si="0"/>
        <v xml:space="preserve">XLPE 2000mm2 Elswedy             </v>
      </c>
      <c r="J21" s="228">
        <f t="shared" si="1"/>
        <v>5</v>
      </c>
      <c r="K21" s="113" t="s">
        <v>41</v>
      </c>
      <c r="L21" s="232" t="s">
        <v>41</v>
      </c>
      <c r="M21" s="240">
        <v>1400</v>
      </c>
      <c r="N21" s="115">
        <f t="shared" si="2"/>
        <v>533.45600000000002</v>
      </c>
      <c r="O21" s="241">
        <v>1400</v>
      </c>
      <c r="P21" s="235">
        <f t="shared" si="16"/>
        <v>1.3295454545454542E-4</v>
      </c>
      <c r="Q21" s="104">
        <f t="shared" si="3"/>
        <v>1.7391528925619834E-3</v>
      </c>
      <c r="R21" s="104">
        <f t="shared" si="4"/>
        <v>0.17332040000000004</v>
      </c>
      <c r="S21" s="104">
        <f t="shared" si="5"/>
        <v>1.5882231404958675E-3</v>
      </c>
      <c r="T21" s="104">
        <f t="shared" si="6"/>
        <v>1.0845041322314051E-3</v>
      </c>
      <c r="U21" s="104">
        <f t="shared" si="7"/>
        <v>0.1452</v>
      </c>
      <c r="V21" s="105">
        <f t="shared" si="8"/>
        <v>0</v>
      </c>
      <c r="W21" s="223">
        <f>AE21*IFERROR(VLOOKUP(AD21,LnLst!B:I,2,FALSE),0)+AG21*IFERROR(VLOOKUP(AF21,LnLst!B:I,2,FALSE),0)+AI21*IFERROR(VLOOKUP(AH21,LnLst!B:I,2,FALSE),0)+AK21*IFERROR(VLOOKUP(AJ21,LnLst!B:I,2,FALSE),0)</f>
        <v>6.4349999999999991E-2</v>
      </c>
      <c r="X21" s="215">
        <f>AE21*IFERROR(VLOOKUP(AD21,LnLst!B:I,3,FALSE),0)+AG21*IFERROR(VLOOKUP(AF21,LnLst!B:I,3,FALSE),0)+AI21*IFERROR(VLOOKUP(AH21,LnLst!B:I,3,FALSE),0)+AK21*IFERROR(VLOOKUP(AJ21,LnLst!B:I,3,FALSE),0)</f>
        <v>0.84175</v>
      </c>
      <c r="Y21" s="219">
        <f>(AE21*IFERROR(VLOOKUP(AD21,LnLst!B:I,4,FALSE),0)+AG21*IFERROR(VLOOKUP(AF21,LnLst!B:I,4,FALSE),0)+AI21*IFERROR(VLOOKUP(AH21,LnLst!B:I,4,FALSE),0)+AK21*IFERROR(VLOOKUP(AJ21,LnLst!B:I,4,FALSE),0))/1000000</f>
        <v>3.5810000000000003E-4</v>
      </c>
      <c r="Z21" s="215">
        <f>AE21*IFERROR(VLOOKUP(AD21,LnLst!B:I,5,FALSE),0)+AG21*IFERROR(VLOOKUP(AF21,LnLst!B:I,5,FALSE),0)+AI21*IFERROR(VLOOKUP(AH21,LnLst!B:I,5,FALSE),0)+AK21*IFERROR(VLOOKUP(AJ21,LnLst!B:I,5,FALSE),0)</f>
        <v>0.76869999999999994</v>
      </c>
      <c r="AA21" s="215">
        <f>AE21*IFERROR(VLOOKUP(AD21,LnLst!B:I,6,FALSE),0)+AG21*IFERROR(VLOOKUP(AF21,LnLst!B:I,6,FALSE),0)+AI21*IFERROR(VLOOKUP(AH21,LnLst!B:I,6,FALSE),0)+AK21*IFERROR(VLOOKUP(AJ21,LnLst!B:I,6,FALSE),0)</f>
        <v>0.52490000000000003</v>
      </c>
      <c r="AB21" s="207">
        <f>(AE21*IFERROR(VLOOKUP(AD21,LnLst!B:I,7,FALSE),0)+AG21*IFERROR(VLOOKUP(AF21,LnLst!B:I,7,FALSE),0)+AI21*IFERROR(VLOOKUP(AH21,LnLst!B:I,7,FALSE),0)+AK21*IFERROR(VLOOKUP(AJ21,LnLst!B:I,7,FALSE),0))/1000000</f>
        <v>2.9999999999999997E-4</v>
      </c>
      <c r="AC21" s="211">
        <f>AE21*IFERROR(VLOOKUP(AD21,LnLst!B:I,8,FALSE),0)+AG21*IFERROR(VLOOKUP(AF21,LnLst!B:I,8,FALSE),0)+AI21*IFERROR(VLOOKUP(AH21,LnLst!B:I,8,FALSE),0)+AK21*IFERROR(VLOOKUP(AJ21,LnLst!B:I,8,FALSE),0)</f>
        <v>0</v>
      </c>
      <c r="AD21" s="106" t="s">
        <v>58</v>
      </c>
      <c r="AE21" s="263">
        <v>5</v>
      </c>
      <c r="AF21" s="245" t="s">
        <v>1462</v>
      </c>
      <c r="AG21" s="263"/>
      <c r="AH21" s="250" t="s">
        <v>1462</v>
      </c>
      <c r="AI21" s="263"/>
      <c r="AJ21" s="245" t="s">
        <v>1462</v>
      </c>
      <c r="AK21" s="263"/>
      <c r="AL21" s="84">
        <v>445</v>
      </c>
      <c r="AM21" s="72">
        <v>449</v>
      </c>
      <c r="AN21" s="83">
        <v>0</v>
      </c>
      <c r="AO21" s="72">
        <v>0</v>
      </c>
      <c r="AP21" s="66" t="s">
        <v>1164</v>
      </c>
      <c r="AQ21" s="107" t="s">
        <v>498</v>
      </c>
      <c r="AR21" s="61" t="s">
        <v>1161</v>
      </c>
      <c r="AS21" s="364"/>
      <c r="AT21" s="205"/>
      <c r="DN21" s="111">
        <f>(AE21*IFERROR(VLOOKUP(AD21,LnLst!B:I,2,FALSE),0))*(100/(H21^2))</f>
        <v>1.3295454545454545E-4</v>
      </c>
      <c r="DO21" s="111">
        <f>(AE21*IFERROR(VLOOKUP(AD21,LnLst!B:I,3,FALSE),0))*(100/(H21^2))</f>
        <v>1.7391528925619834E-3</v>
      </c>
      <c r="DP21" s="111">
        <f>(AE21*IFERROR(VLOOKUP(AD21,LnLst!B:I,4,FALSE),0))*(H21^2/100)/1000000</f>
        <v>0.17332040000000001</v>
      </c>
      <c r="DQ21" s="111">
        <f>(AE21*IFERROR(VLOOKUP(AD21,LnLst!B:I,5,FALSE),0))*(100/(H21^2))</f>
        <v>1.5882231404958677E-3</v>
      </c>
      <c r="DR21" s="111">
        <f>(AE21*IFERROR(VLOOKUP(AD21,LnLst!B:I,6,FALSE),0))*(100/(H21^2))</f>
        <v>1.0845041322314051E-3</v>
      </c>
      <c r="DS21" s="111">
        <f>(AE21*IFERROR(VLOOKUP(AD21,LnLst!B:I,7,FALSE),0))*(H21^2/100)/1000000</f>
        <v>0.1452</v>
      </c>
      <c r="DT21" s="111">
        <f>(AE21*IFERROR(VLOOKUP(AD21,LnLst!B:I,8,FALSE),0))*(100/(H21^2))</f>
        <v>0</v>
      </c>
      <c r="DU21" s="111">
        <f>AG21*IFERROR(VLOOKUP(AF21,LnLst!B:I,2,FALSE),0)*100/H21^2</f>
        <v>0</v>
      </c>
      <c r="DV21" s="111">
        <f>(AG21*IFERROR(VLOOKUP(AF21,LnLst!B:I,3,FALSE),0))*(100/(H21^2))</f>
        <v>0</v>
      </c>
      <c r="DW21" s="111">
        <f>(AG21*IFERROR(VLOOKUP(AF21,LnLst!B:I,4,FALSE),0))*(H21^2/100)/1000000</f>
        <v>0</v>
      </c>
      <c r="DX21" s="111">
        <f>(AG21*IFERROR(VLOOKUP(AF21,LnLst!B:I,5,FALSE),0))*(100/(H21^2))</f>
        <v>0</v>
      </c>
      <c r="DY21" s="111">
        <f>(AG21*IFERROR(VLOOKUP(AF21,LnLst!B:I,6,FALSE),0))*(100/(H21^2))</f>
        <v>0</v>
      </c>
      <c r="DZ21" s="111">
        <f>(AG21*IFERROR(VLOOKUP(AF21,LnLst!B:I,7,FALSE),0))*(H21^2/100)/1000000</f>
        <v>0</v>
      </c>
      <c r="EA21" s="111">
        <f>(AG21*IFERROR(VLOOKUP(AF21,LnLst!B:I,8,FALSE),0))*(100/(H21^2))</f>
        <v>0</v>
      </c>
      <c r="EB21" s="111">
        <f>AI21*IFERROR(VLOOKUP(AH21,LnLst!B:I,2,FALSE),0)*100/H21^2</f>
        <v>0</v>
      </c>
      <c r="EC21" s="111">
        <f>AI21*IFERROR(VLOOKUP(AH21,LnLst!B:I,3,FALSE),0)*100/H21^2</f>
        <v>0</v>
      </c>
      <c r="ED21" s="111">
        <f>(AI21*IFERROR(VLOOKUP(AH21,LnLst!B:I,4,FALSE),0))*(H21^2/100)/1000000</f>
        <v>0</v>
      </c>
      <c r="EE21" s="111">
        <f>AI21*IFERROR(VLOOKUP(AH21,LnLst!B:I,5,FALSE),0)*100/H21^2</f>
        <v>0</v>
      </c>
      <c r="EF21" s="111">
        <f>AI21*IFERROR(VLOOKUP(AH21,LnLst!B:I,6,FALSE),0)*100/H21^2</f>
        <v>0</v>
      </c>
      <c r="EG21" s="111">
        <f>(AI21*IFERROR(VLOOKUP(AH21,LnLst!B:I,7,FALSE),0))*(H21^2/100)/1000000</f>
        <v>0</v>
      </c>
      <c r="EH21" s="111">
        <f>AI21*IFERROR(VLOOKUP(AH21,LnLst!B:I,8,FALSE),0)*100/H21^2</f>
        <v>0</v>
      </c>
      <c r="EI21" s="236">
        <f>AK21*IFERROR(VLOOKUP(AJ21,LnLst!B:I,2,FALSE),0)*100/H21^2</f>
        <v>0</v>
      </c>
      <c r="EJ21" s="111">
        <f>AK21*IFERROR(VLOOKUP(AJ21,LnLst!B:I,3,FALSE),0)*100/H21^2</f>
        <v>0</v>
      </c>
      <c r="EK21" s="111">
        <f>(AK21*IFERROR(VLOOKUP(AJ21,LnLst!B:I,4,FALSE),0))*(H21^2/100)/1000000</f>
        <v>0</v>
      </c>
      <c r="EL21" s="111">
        <f>AK21*IFERROR(VLOOKUP(AJ21,LnLst!B:I,5,FALSE),0)*100/H21^2</f>
        <v>0</v>
      </c>
      <c r="EM21" s="111">
        <f>AK21*IFERROR(VLOOKUP(AJ21,LnLst!B:I,6,FALSE),0)*100/H21^2</f>
        <v>0</v>
      </c>
      <c r="EN21" s="111">
        <f>(AK21*IFERROR(VLOOKUP(AJ21,LnLst!B:I,7,FALSE),0))*(H21^2/100)/1000000</f>
        <v>0</v>
      </c>
      <c r="EO21" s="111">
        <f>AK21*IFERROR(VLOOKUP(AJ21,LnLst!B:I,8,FALSE),0)*100/H21^2</f>
        <v>0</v>
      </c>
    </row>
    <row r="22" spans="1:145" s="9" customFormat="1" ht="15" customHeight="1" x14ac:dyDescent="0.25">
      <c r="A22" s="81" t="s">
        <v>265</v>
      </c>
      <c r="B22" s="82" t="s">
        <v>359</v>
      </c>
      <c r="C22" s="102" t="s">
        <v>265</v>
      </c>
      <c r="D22" s="82" t="s">
        <v>359</v>
      </c>
      <c r="E22" s="9" t="s">
        <v>1708</v>
      </c>
      <c r="F22" s="426" t="s">
        <v>1718</v>
      </c>
      <c r="G22" s="83">
        <v>1</v>
      </c>
      <c r="H22" s="60">
        <v>220</v>
      </c>
      <c r="I22" s="194" t="str">
        <f t="shared" si="0"/>
        <v xml:space="preserve">XLPE 2000mm2 Elswedy             </v>
      </c>
      <c r="J22" s="228">
        <f t="shared" si="1"/>
        <v>8</v>
      </c>
      <c r="K22" s="113" t="s">
        <v>41</v>
      </c>
      <c r="L22" s="232" t="s">
        <v>41</v>
      </c>
      <c r="M22" s="240">
        <v>1400</v>
      </c>
      <c r="N22" s="115">
        <f t="shared" si="2"/>
        <v>533.45600000000002</v>
      </c>
      <c r="O22" s="241">
        <v>1400</v>
      </c>
      <c r="P22" s="235">
        <f t="shared" si="16"/>
        <v>2.1272727272727272E-4</v>
      </c>
      <c r="Q22" s="104">
        <f t="shared" si="3"/>
        <v>2.7826446280991737E-3</v>
      </c>
      <c r="R22" s="104">
        <f t="shared" si="4"/>
        <v>0.27731264000000005</v>
      </c>
      <c r="S22" s="104">
        <f t="shared" si="5"/>
        <v>2.5411570247933883E-3</v>
      </c>
      <c r="T22" s="104">
        <f t="shared" si="6"/>
        <v>1.7352066115702482E-3</v>
      </c>
      <c r="U22" s="104">
        <f t="shared" si="7"/>
        <v>0.23232</v>
      </c>
      <c r="V22" s="105">
        <f t="shared" si="8"/>
        <v>0</v>
      </c>
      <c r="W22" s="223">
        <f>AE22*IFERROR(VLOOKUP(AD22,LnLst!B:I,2,FALSE),0)+AG22*IFERROR(VLOOKUP(AF22,LnLst!B:I,2,FALSE),0)+AI22*IFERROR(VLOOKUP(AH22,LnLst!B:I,2,FALSE),0)+AK22*IFERROR(VLOOKUP(AJ22,LnLst!B:I,2,FALSE),0)</f>
        <v>0.10296</v>
      </c>
      <c r="X22" s="215">
        <f>AE22*IFERROR(VLOOKUP(AD22,LnLst!B:I,3,FALSE),0)+AG22*IFERROR(VLOOKUP(AF22,LnLst!B:I,3,FALSE),0)+AI22*IFERROR(VLOOKUP(AH22,LnLst!B:I,3,FALSE),0)+AK22*IFERROR(VLOOKUP(AJ22,LnLst!B:I,3,FALSE),0)</f>
        <v>1.3468</v>
      </c>
      <c r="Y22" s="219">
        <f>(AE22*IFERROR(VLOOKUP(AD22,LnLst!B:I,4,FALSE),0)+AG22*IFERROR(VLOOKUP(AF22,LnLst!B:I,4,FALSE),0)+AI22*IFERROR(VLOOKUP(AH22,LnLst!B:I,4,FALSE),0)+AK22*IFERROR(VLOOKUP(AJ22,LnLst!B:I,4,FALSE),0))/1000000</f>
        <v>5.7296000000000007E-4</v>
      </c>
      <c r="Z22" s="215">
        <f>AE22*IFERROR(VLOOKUP(AD22,LnLst!B:I,5,FALSE),0)+AG22*IFERROR(VLOOKUP(AF22,LnLst!B:I,5,FALSE),0)+AI22*IFERROR(VLOOKUP(AH22,LnLst!B:I,5,FALSE),0)+AK22*IFERROR(VLOOKUP(AJ22,LnLst!B:I,5,FALSE),0)</f>
        <v>1.2299199999999999</v>
      </c>
      <c r="AA22" s="215">
        <f>AE22*IFERROR(VLOOKUP(AD22,LnLst!B:I,6,FALSE),0)+AG22*IFERROR(VLOOKUP(AF22,LnLst!B:I,6,FALSE),0)+AI22*IFERROR(VLOOKUP(AH22,LnLst!B:I,6,FALSE),0)+AK22*IFERROR(VLOOKUP(AJ22,LnLst!B:I,6,FALSE),0)</f>
        <v>0.83984000000000003</v>
      </c>
      <c r="AB22" s="207">
        <f>(AE22*IFERROR(VLOOKUP(AD22,LnLst!B:I,7,FALSE),0)+AG22*IFERROR(VLOOKUP(AF22,LnLst!B:I,7,FALSE),0)+AI22*IFERROR(VLOOKUP(AH22,LnLst!B:I,7,FALSE),0)+AK22*IFERROR(VLOOKUP(AJ22,LnLst!B:I,7,FALSE),0))/1000000</f>
        <v>4.8000000000000001E-4</v>
      </c>
      <c r="AC22" s="211">
        <f>AE22*IFERROR(VLOOKUP(AD22,LnLst!B:I,8,FALSE),0)+AG22*IFERROR(VLOOKUP(AF22,LnLst!B:I,8,FALSE),0)+AI22*IFERROR(VLOOKUP(AH22,LnLst!B:I,8,FALSE),0)+AK22*IFERROR(VLOOKUP(AJ22,LnLst!B:I,8,FALSE),0)</f>
        <v>0</v>
      </c>
      <c r="AD22" s="106" t="s">
        <v>58</v>
      </c>
      <c r="AE22" s="263">
        <v>8</v>
      </c>
      <c r="AF22" s="245" t="s">
        <v>1462</v>
      </c>
      <c r="AG22" s="263"/>
      <c r="AH22" s="250" t="s">
        <v>1462</v>
      </c>
      <c r="AI22" s="263"/>
      <c r="AJ22" s="245" t="s">
        <v>1462</v>
      </c>
      <c r="AK22" s="263"/>
      <c r="AL22" s="84">
        <v>445</v>
      </c>
      <c r="AM22" s="72">
        <v>447</v>
      </c>
      <c r="AN22" s="83">
        <v>0</v>
      </c>
      <c r="AO22" s="72">
        <v>0</v>
      </c>
      <c r="AP22" s="66" t="s">
        <v>1165</v>
      </c>
      <c r="AQ22" s="107" t="s">
        <v>498</v>
      </c>
      <c r="AR22" s="61" t="s">
        <v>1162</v>
      </c>
      <c r="AS22" s="364"/>
      <c r="AT22" s="205"/>
      <c r="DN22" s="111">
        <f>(AE22*IFERROR(VLOOKUP(AD22,LnLst!B:I,2,FALSE),0))*(100/(H22^2))</f>
        <v>2.1272727272727272E-4</v>
      </c>
      <c r="DO22" s="111">
        <f>(AE22*IFERROR(VLOOKUP(AD22,LnLst!B:I,3,FALSE),0))*(100/(H22^2))</f>
        <v>2.7826446280991737E-3</v>
      </c>
      <c r="DP22" s="111">
        <f>(AE22*IFERROR(VLOOKUP(AD22,LnLst!B:I,4,FALSE),0))*(H22^2/100)/1000000</f>
        <v>0.27731264</v>
      </c>
      <c r="DQ22" s="111">
        <f>(AE22*IFERROR(VLOOKUP(AD22,LnLst!B:I,5,FALSE),0))*(100/(H22^2))</f>
        <v>2.5411570247933883E-3</v>
      </c>
      <c r="DR22" s="111">
        <f>(AE22*IFERROR(VLOOKUP(AD22,LnLst!B:I,6,FALSE),0))*(100/(H22^2))</f>
        <v>1.735206611570248E-3</v>
      </c>
      <c r="DS22" s="111">
        <f>(AE22*IFERROR(VLOOKUP(AD22,LnLst!B:I,7,FALSE),0))*(H22^2/100)/1000000</f>
        <v>0.23232</v>
      </c>
      <c r="DT22" s="111">
        <f>(AE22*IFERROR(VLOOKUP(AD22,LnLst!B:I,8,FALSE),0))*(100/(H22^2))</f>
        <v>0</v>
      </c>
      <c r="DU22" s="111">
        <f>AG22*IFERROR(VLOOKUP(AF22,LnLst!B:I,2,FALSE),0)*100/H22^2</f>
        <v>0</v>
      </c>
      <c r="DV22" s="111">
        <f>(AG22*IFERROR(VLOOKUP(AF22,LnLst!B:I,3,FALSE),0))*(100/(H22^2))</f>
        <v>0</v>
      </c>
      <c r="DW22" s="111">
        <f>(AG22*IFERROR(VLOOKUP(AF22,LnLst!B:I,4,FALSE),0))*(H22^2/100)/1000000</f>
        <v>0</v>
      </c>
      <c r="DX22" s="111">
        <f>(AG22*IFERROR(VLOOKUP(AF22,LnLst!B:I,5,FALSE),0))*(100/(H22^2))</f>
        <v>0</v>
      </c>
      <c r="DY22" s="111">
        <f>(AG22*IFERROR(VLOOKUP(AF22,LnLst!B:I,6,FALSE),0))*(100/(H22^2))</f>
        <v>0</v>
      </c>
      <c r="DZ22" s="111">
        <f>(AG22*IFERROR(VLOOKUP(AF22,LnLst!B:I,7,FALSE),0))*(H22^2/100)/1000000</f>
        <v>0</v>
      </c>
      <c r="EA22" s="111">
        <f>(AG22*IFERROR(VLOOKUP(AF22,LnLst!B:I,8,FALSE),0))*(100/(H22^2))</f>
        <v>0</v>
      </c>
      <c r="EB22" s="111">
        <f>AI22*IFERROR(VLOOKUP(AH22,LnLst!B:I,2,FALSE),0)*100/H22^2</f>
        <v>0</v>
      </c>
      <c r="EC22" s="111">
        <f>AI22*IFERROR(VLOOKUP(AH22,LnLst!B:I,3,FALSE),0)*100/H22^2</f>
        <v>0</v>
      </c>
      <c r="ED22" s="111">
        <f>(AI22*IFERROR(VLOOKUP(AH22,LnLst!B:I,4,FALSE),0))*(H22^2/100)/1000000</f>
        <v>0</v>
      </c>
      <c r="EE22" s="111">
        <f>AI22*IFERROR(VLOOKUP(AH22,LnLst!B:I,5,FALSE),0)*100/H22^2</f>
        <v>0</v>
      </c>
      <c r="EF22" s="111">
        <f>AI22*IFERROR(VLOOKUP(AH22,LnLst!B:I,6,FALSE),0)*100/H22^2</f>
        <v>0</v>
      </c>
      <c r="EG22" s="111">
        <f>(AI22*IFERROR(VLOOKUP(AH22,LnLst!B:I,7,FALSE),0))*(H22^2/100)/1000000</f>
        <v>0</v>
      </c>
      <c r="EH22" s="111">
        <f>AI22*IFERROR(VLOOKUP(AH22,LnLst!B:I,8,FALSE),0)*100/H22^2</f>
        <v>0</v>
      </c>
      <c r="EI22" s="236">
        <f>AK22*IFERROR(VLOOKUP(AJ22,LnLst!B:I,2,FALSE),0)*100/H22^2</f>
        <v>0</v>
      </c>
      <c r="EJ22" s="111">
        <f>AK22*IFERROR(VLOOKUP(AJ22,LnLst!B:I,3,FALSE),0)*100/H22^2</f>
        <v>0</v>
      </c>
      <c r="EK22" s="111">
        <f>(AK22*IFERROR(VLOOKUP(AJ22,LnLst!B:I,4,FALSE),0))*(H22^2/100)/1000000</f>
        <v>0</v>
      </c>
      <c r="EL22" s="111">
        <f>AK22*IFERROR(VLOOKUP(AJ22,LnLst!B:I,5,FALSE),0)*100/H22^2</f>
        <v>0</v>
      </c>
      <c r="EM22" s="111">
        <f>AK22*IFERROR(VLOOKUP(AJ22,LnLst!B:I,6,FALSE),0)*100/H22^2</f>
        <v>0</v>
      </c>
      <c r="EN22" s="111">
        <f>(AK22*IFERROR(VLOOKUP(AJ22,LnLst!B:I,7,FALSE),0))*(H22^2/100)/1000000</f>
        <v>0</v>
      </c>
      <c r="EO22" s="111">
        <f>AK22*IFERROR(VLOOKUP(AJ22,LnLst!B:I,8,FALSE),0)*100/H22^2</f>
        <v>0</v>
      </c>
    </row>
    <row r="23" spans="1:145" s="9" customFormat="1" ht="15" customHeight="1" x14ac:dyDescent="0.25">
      <c r="A23" s="81" t="s">
        <v>265</v>
      </c>
      <c r="B23" s="82" t="s">
        <v>359</v>
      </c>
      <c r="C23" s="102" t="s">
        <v>265</v>
      </c>
      <c r="D23" s="82" t="s">
        <v>359</v>
      </c>
      <c r="E23" s="9" t="s">
        <v>1708</v>
      </c>
      <c r="F23" s="426" t="s">
        <v>1718</v>
      </c>
      <c r="G23" s="83">
        <v>2</v>
      </c>
      <c r="H23" s="60">
        <v>220</v>
      </c>
      <c r="I23" s="194" t="str">
        <f t="shared" si="0"/>
        <v xml:space="preserve">XLPE 2000mm2 Elswedy             </v>
      </c>
      <c r="J23" s="228">
        <f t="shared" si="1"/>
        <v>8</v>
      </c>
      <c r="K23" s="113" t="s">
        <v>41</v>
      </c>
      <c r="L23" s="232" t="s">
        <v>41</v>
      </c>
      <c r="M23" s="240">
        <v>1400</v>
      </c>
      <c r="N23" s="115">
        <f t="shared" si="2"/>
        <v>533.45600000000002</v>
      </c>
      <c r="O23" s="241">
        <v>1400</v>
      </c>
      <c r="P23" s="235">
        <f t="shared" si="16"/>
        <v>2.1272727272727272E-4</v>
      </c>
      <c r="Q23" s="104">
        <f t="shared" si="3"/>
        <v>2.7826446280991737E-3</v>
      </c>
      <c r="R23" s="104">
        <f t="shared" si="4"/>
        <v>0.27731264000000005</v>
      </c>
      <c r="S23" s="104">
        <f t="shared" si="5"/>
        <v>2.5411570247933883E-3</v>
      </c>
      <c r="T23" s="104">
        <f t="shared" si="6"/>
        <v>1.7352066115702482E-3</v>
      </c>
      <c r="U23" s="104">
        <f t="shared" si="7"/>
        <v>0.23232</v>
      </c>
      <c r="V23" s="105">
        <f t="shared" si="8"/>
        <v>0</v>
      </c>
      <c r="W23" s="223">
        <f>AE23*IFERROR(VLOOKUP(AD23,LnLst!B:I,2,FALSE),0)+AG23*IFERROR(VLOOKUP(AF23,LnLst!B:I,2,FALSE),0)+AI23*IFERROR(VLOOKUP(AH23,LnLst!B:I,2,FALSE),0)+AK23*IFERROR(VLOOKUP(AJ23,LnLst!B:I,2,FALSE),0)</f>
        <v>0.10296</v>
      </c>
      <c r="X23" s="215">
        <f>AE23*IFERROR(VLOOKUP(AD23,LnLst!B:I,3,FALSE),0)+AG23*IFERROR(VLOOKUP(AF23,LnLst!B:I,3,FALSE),0)+AI23*IFERROR(VLOOKUP(AH23,LnLst!B:I,3,FALSE),0)+AK23*IFERROR(VLOOKUP(AJ23,LnLst!B:I,3,FALSE),0)</f>
        <v>1.3468</v>
      </c>
      <c r="Y23" s="219">
        <f>(AE23*IFERROR(VLOOKUP(AD23,LnLst!B:I,4,FALSE),0)+AG23*IFERROR(VLOOKUP(AF23,LnLst!B:I,4,FALSE),0)+AI23*IFERROR(VLOOKUP(AH23,LnLst!B:I,4,FALSE),0)+AK23*IFERROR(VLOOKUP(AJ23,LnLst!B:I,4,FALSE),0))/1000000</f>
        <v>5.7296000000000007E-4</v>
      </c>
      <c r="Z23" s="215">
        <f>AE23*IFERROR(VLOOKUP(AD23,LnLst!B:I,5,FALSE),0)+AG23*IFERROR(VLOOKUP(AF23,LnLst!B:I,5,FALSE),0)+AI23*IFERROR(VLOOKUP(AH23,LnLst!B:I,5,FALSE),0)+AK23*IFERROR(VLOOKUP(AJ23,LnLst!B:I,5,FALSE),0)</f>
        <v>1.2299199999999999</v>
      </c>
      <c r="AA23" s="215">
        <f>AE23*IFERROR(VLOOKUP(AD23,LnLst!B:I,6,FALSE),0)+AG23*IFERROR(VLOOKUP(AF23,LnLst!B:I,6,FALSE),0)+AI23*IFERROR(VLOOKUP(AH23,LnLst!B:I,6,FALSE),0)+AK23*IFERROR(VLOOKUP(AJ23,LnLst!B:I,6,FALSE),0)</f>
        <v>0.83984000000000003</v>
      </c>
      <c r="AB23" s="207">
        <f>(AE23*IFERROR(VLOOKUP(AD23,LnLst!B:I,7,FALSE),0)+AG23*IFERROR(VLOOKUP(AF23,LnLst!B:I,7,FALSE),0)+AI23*IFERROR(VLOOKUP(AH23,LnLst!B:I,7,FALSE),0)+AK23*IFERROR(VLOOKUP(AJ23,LnLst!B:I,7,FALSE),0))/1000000</f>
        <v>4.8000000000000001E-4</v>
      </c>
      <c r="AC23" s="211">
        <f>AE23*IFERROR(VLOOKUP(AD23,LnLst!B:I,8,FALSE),0)+AG23*IFERROR(VLOOKUP(AF23,LnLst!B:I,8,FALSE),0)+AI23*IFERROR(VLOOKUP(AH23,LnLst!B:I,8,FALSE),0)+AK23*IFERROR(VLOOKUP(AJ23,LnLst!B:I,8,FALSE),0)</f>
        <v>0</v>
      </c>
      <c r="AD23" s="106" t="s">
        <v>58</v>
      </c>
      <c r="AE23" s="263">
        <v>8</v>
      </c>
      <c r="AF23" s="245" t="s">
        <v>1462</v>
      </c>
      <c r="AG23" s="263"/>
      <c r="AH23" s="250" t="s">
        <v>1462</v>
      </c>
      <c r="AI23" s="263"/>
      <c r="AJ23" s="245" t="s">
        <v>1462</v>
      </c>
      <c r="AK23" s="263"/>
      <c r="AL23" s="84">
        <v>445</v>
      </c>
      <c r="AM23" s="72">
        <v>447</v>
      </c>
      <c r="AN23" s="83">
        <v>0</v>
      </c>
      <c r="AO23" s="72">
        <v>0</v>
      </c>
      <c r="AP23" s="66" t="s">
        <v>1166</v>
      </c>
      <c r="AQ23" s="107" t="s">
        <v>498</v>
      </c>
      <c r="AR23" s="61" t="s">
        <v>1162</v>
      </c>
      <c r="AS23" s="364"/>
      <c r="AT23" s="205"/>
      <c r="DN23" s="111">
        <f>(AE23*IFERROR(VLOOKUP(AD23,LnLst!B:I,2,FALSE),0))*(100/(H23^2))</f>
        <v>2.1272727272727272E-4</v>
      </c>
      <c r="DO23" s="111">
        <f>(AE23*IFERROR(VLOOKUP(AD23,LnLst!B:I,3,FALSE),0))*(100/(H23^2))</f>
        <v>2.7826446280991737E-3</v>
      </c>
      <c r="DP23" s="111">
        <f>(AE23*IFERROR(VLOOKUP(AD23,LnLst!B:I,4,FALSE),0))*(H23^2/100)/1000000</f>
        <v>0.27731264</v>
      </c>
      <c r="DQ23" s="111">
        <f>(AE23*IFERROR(VLOOKUP(AD23,LnLst!B:I,5,FALSE),0))*(100/(H23^2))</f>
        <v>2.5411570247933883E-3</v>
      </c>
      <c r="DR23" s="111">
        <f>(AE23*IFERROR(VLOOKUP(AD23,LnLst!B:I,6,FALSE),0))*(100/(H23^2))</f>
        <v>1.735206611570248E-3</v>
      </c>
      <c r="DS23" s="111">
        <f>(AE23*IFERROR(VLOOKUP(AD23,LnLst!B:I,7,FALSE),0))*(H23^2/100)/1000000</f>
        <v>0.23232</v>
      </c>
      <c r="DT23" s="111">
        <f>(AE23*IFERROR(VLOOKUP(AD23,LnLst!B:I,8,FALSE),0))*(100/(H23^2))</f>
        <v>0</v>
      </c>
      <c r="DU23" s="111">
        <f>AG23*IFERROR(VLOOKUP(AF23,LnLst!B:I,2,FALSE),0)*100/H23^2</f>
        <v>0</v>
      </c>
      <c r="DV23" s="111">
        <f>(AG23*IFERROR(VLOOKUP(AF23,LnLst!B:I,3,FALSE),0))*(100/(H23^2))</f>
        <v>0</v>
      </c>
      <c r="DW23" s="111">
        <f>(AG23*IFERROR(VLOOKUP(AF23,LnLst!B:I,4,FALSE),0))*(H23^2/100)/1000000</f>
        <v>0</v>
      </c>
      <c r="DX23" s="111">
        <f>(AG23*IFERROR(VLOOKUP(AF23,LnLst!B:I,5,FALSE),0))*(100/(H23^2))</f>
        <v>0</v>
      </c>
      <c r="DY23" s="111">
        <f>(AG23*IFERROR(VLOOKUP(AF23,LnLst!B:I,6,FALSE),0))*(100/(H23^2))</f>
        <v>0</v>
      </c>
      <c r="DZ23" s="111">
        <f>(AG23*IFERROR(VLOOKUP(AF23,LnLst!B:I,7,FALSE),0))*(H23^2/100)/1000000</f>
        <v>0</v>
      </c>
      <c r="EA23" s="111">
        <f>(AG23*IFERROR(VLOOKUP(AF23,LnLst!B:I,8,FALSE),0))*(100/(H23^2))</f>
        <v>0</v>
      </c>
      <c r="EB23" s="111">
        <f>AI23*IFERROR(VLOOKUP(AH23,LnLst!B:I,2,FALSE),0)*100/H23^2</f>
        <v>0</v>
      </c>
      <c r="EC23" s="111">
        <f>AI23*IFERROR(VLOOKUP(AH23,LnLst!B:I,3,FALSE),0)*100/H23^2</f>
        <v>0</v>
      </c>
      <c r="ED23" s="111">
        <f>(AI23*IFERROR(VLOOKUP(AH23,LnLst!B:I,4,FALSE),0))*(H23^2/100)/1000000</f>
        <v>0</v>
      </c>
      <c r="EE23" s="111">
        <f>AI23*IFERROR(VLOOKUP(AH23,LnLst!B:I,5,FALSE),0)*100/H23^2</f>
        <v>0</v>
      </c>
      <c r="EF23" s="111">
        <f>AI23*IFERROR(VLOOKUP(AH23,LnLst!B:I,6,FALSE),0)*100/H23^2</f>
        <v>0</v>
      </c>
      <c r="EG23" s="111">
        <f>(AI23*IFERROR(VLOOKUP(AH23,LnLst!B:I,7,FALSE),0))*(H23^2/100)/1000000</f>
        <v>0</v>
      </c>
      <c r="EH23" s="111">
        <f>AI23*IFERROR(VLOOKUP(AH23,LnLst!B:I,8,FALSE),0)*100/H23^2</f>
        <v>0</v>
      </c>
      <c r="EI23" s="236">
        <f>AK23*IFERROR(VLOOKUP(AJ23,LnLst!B:I,2,FALSE),0)*100/H23^2</f>
        <v>0</v>
      </c>
      <c r="EJ23" s="111">
        <f>AK23*IFERROR(VLOOKUP(AJ23,LnLst!B:I,3,FALSE),0)*100/H23^2</f>
        <v>0</v>
      </c>
      <c r="EK23" s="111">
        <f>(AK23*IFERROR(VLOOKUP(AJ23,LnLst!B:I,4,FALSE),0))*(H23^2/100)/1000000</f>
        <v>0</v>
      </c>
      <c r="EL23" s="111">
        <f>AK23*IFERROR(VLOOKUP(AJ23,LnLst!B:I,5,FALSE),0)*100/H23^2</f>
        <v>0</v>
      </c>
      <c r="EM23" s="111">
        <f>AK23*IFERROR(VLOOKUP(AJ23,LnLst!B:I,6,FALSE),0)*100/H23^2</f>
        <v>0</v>
      </c>
      <c r="EN23" s="111">
        <f>(AK23*IFERROR(VLOOKUP(AJ23,LnLst!B:I,7,FALSE),0))*(H23^2/100)/1000000</f>
        <v>0</v>
      </c>
      <c r="EO23" s="111">
        <f>AK23*IFERROR(VLOOKUP(AJ23,LnLst!B:I,8,FALSE),0)*100/H23^2</f>
        <v>0</v>
      </c>
    </row>
    <row r="24" spans="1:145" s="9" customFormat="1" ht="15" customHeight="1" x14ac:dyDescent="0.25">
      <c r="A24" s="81" t="s">
        <v>359</v>
      </c>
      <c r="B24" s="82" t="s">
        <v>388</v>
      </c>
      <c r="C24" s="102" t="s">
        <v>359</v>
      </c>
      <c r="D24" s="82" t="s">
        <v>388</v>
      </c>
      <c r="E24" s="9" t="s">
        <v>1708</v>
      </c>
      <c r="F24" s="426" t="s">
        <v>1718</v>
      </c>
      <c r="G24" s="83">
        <v>1</v>
      </c>
      <c r="H24" s="60">
        <v>220</v>
      </c>
      <c r="I24" s="194" t="str">
        <f t="shared" si="0"/>
        <v xml:space="preserve">XLPE 2000mm2 Elswedy             </v>
      </c>
      <c r="J24" s="228">
        <f t="shared" si="1"/>
        <v>3.5</v>
      </c>
      <c r="K24" s="113" t="s">
        <v>41</v>
      </c>
      <c r="L24" s="232" t="s">
        <v>41</v>
      </c>
      <c r="M24" s="240">
        <v>1400</v>
      </c>
      <c r="N24" s="115">
        <f t="shared" si="2"/>
        <v>533.45600000000002</v>
      </c>
      <c r="O24" s="241">
        <v>1400</v>
      </c>
      <c r="P24" s="235">
        <f t="shared" si="16"/>
        <v>9.3068181818181818E-5</v>
      </c>
      <c r="Q24" s="104">
        <f t="shared" si="3"/>
        <v>1.2174070247933885E-3</v>
      </c>
      <c r="R24" s="104">
        <f t="shared" si="4"/>
        <v>0.12132428000000002</v>
      </c>
      <c r="S24" s="104">
        <f t="shared" si="5"/>
        <v>1.1117561983471074E-3</v>
      </c>
      <c r="T24" s="104">
        <f t="shared" si="6"/>
        <v>7.5915289256198355E-4</v>
      </c>
      <c r="U24" s="104">
        <f t="shared" si="7"/>
        <v>0.10163999999999999</v>
      </c>
      <c r="V24" s="105">
        <f t="shared" si="8"/>
        <v>0</v>
      </c>
      <c r="W24" s="223">
        <f>AE24*IFERROR(VLOOKUP(AD24,LnLst!B:I,2,FALSE),0)+AG24*IFERROR(VLOOKUP(AF24,LnLst!B:I,2,FALSE),0)+AI24*IFERROR(VLOOKUP(AH24,LnLst!B:I,2,FALSE),0)+AK24*IFERROR(VLOOKUP(AJ24,LnLst!B:I,2,FALSE),0)</f>
        <v>4.5045000000000002E-2</v>
      </c>
      <c r="X24" s="215">
        <f>AE24*IFERROR(VLOOKUP(AD24,LnLst!B:I,3,FALSE),0)+AG24*IFERROR(VLOOKUP(AF24,LnLst!B:I,3,FALSE),0)+AI24*IFERROR(VLOOKUP(AH24,LnLst!B:I,3,FALSE),0)+AK24*IFERROR(VLOOKUP(AJ24,LnLst!B:I,3,FALSE),0)</f>
        <v>0.589225</v>
      </c>
      <c r="Y24" s="219">
        <f>(AE24*IFERROR(VLOOKUP(AD24,LnLst!B:I,4,FALSE),0)+AG24*IFERROR(VLOOKUP(AF24,LnLst!B:I,4,FALSE),0)+AI24*IFERROR(VLOOKUP(AH24,LnLst!B:I,4,FALSE),0)+AK24*IFERROR(VLOOKUP(AJ24,LnLst!B:I,4,FALSE),0))/1000000</f>
        <v>2.5067000000000004E-4</v>
      </c>
      <c r="Z24" s="215">
        <f>AE24*IFERROR(VLOOKUP(AD24,LnLst!B:I,5,FALSE),0)+AG24*IFERROR(VLOOKUP(AF24,LnLst!B:I,5,FALSE),0)+AI24*IFERROR(VLOOKUP(AH24,LnLst!B:I,5,FALSE),0)+AK24*IFERROR(VLOOKUP(AJ24,LnLst!B:I,5,FALSE),0)</f>
        <v>0.53808999999999996</v>
      </c>
      <c r="AA24" s="215">
        <f>AE24*IFERROR(VLOOKUP(AD24,LnLst!B:I,6,FALSE),0)+AG24*IFERROR(VLOOKUP(AF24,LnLst!B:I,6,FALSE),0)+AI24*IFERROR(VLOOKUP(AH24,LnLst!B:I,6,FALSE),0)+AK24*IFERROR(VLOOKUP(AJ24,LnLst!B:I,6,FALSE),0)</f>
        <v>0.36743000000000003</v>
      </c>
      <c r="AB24" s="207">
        <f>(AE24*IFERROR(VLOOKUP(AD24,LnLst!B:I,7,FALSE),0)+AG24*IFERROR(VLOOKUP(AF24,LnLst!B:I,7,FALSE),0)+AI24*IFERROR(VLOOKUP(AH24,LnLst!B:I,7,FALSE),0)+AK24*IFERROR(VLOOKUP(AJ24,LnLst!B:I,7,FALSE),0))/1000000</f>
        <v>2.1000000000000001E-4</v>
      </c>
      <c r="AC24" s="211">
        <f>AE24*IFERROR(VLOOKUP(AD24,LnLst!B:I,8,FALSE),0)+AG24*IFERROR(VLOOKUP(AF24,LnLst!B:I,8,FALSE),0)+AI24*IFERROR(VLOOKUP(AH24,LnLst!B:I,8,FALSE),0)+AK24*IFERROR(VLOOKUP(AJ24,LnLst!B:I,8,FALSE),0)</f>
        <v>0</v>
      </c>
      <c r="AD24" s="106" t="s">
        <v>58</v>
      </c>
      <c r="AE24" s="263">
        <v>3.5</v>
      </c>
      <c r="AF24" s="245" t="s">
        <v>1462</v>
      </c>
      <c r="AG24" s="263"/>
      <c r="AH24" s="250" t="s">
        <v>1462</v>
      </c>
      <c r="AI24" s="263"/>
      <c r="AJ24" s="245" t="s">
        <v>1462</v>
      </c>
      <c r="AK24" s="263"/>
      <c r="AL24" s="84">
        <v>447</v>
      </c>
      <c r="AM24" s="72">
        <v>449</v>
      </c>
      <c r="AN24" s="83">
        <v>0</v>
      </c>
      <c r="AO24" s="72">
        <v>0</v>
      </c>
      <c r="AP24" s="66" t="s">
        <v>1168</v>
      </c>
      <c r="AQ24" s="107" t="s">
        <v>1162</v>
      </c>
      <c r="AR24" s="61" t="s">
        <v>1161</v>
      </c>
      <c r="AS24" s="364"/>
      <c r="AT24" s="205"/>
      <c r="DN24" s="111">
        <f>(AE24*IFERROR(VLOOKUP(AD24,LnLst!B:I,2,FALSE),0))*(100/(H24^2))</f>
        <v>9.3068181818181818E-5</v>
      </c>
      <c r="DO24" s="111">
        <f>(AE24*IFERROR(VLOOKUP(AD24,LnLst!B:I,3,FALSE),0))*(100/(H24^2))</f>
        <v>1.2174070247933885E-3</v>
      </c>
      <c r="DP24" s="111">
        <f>(AE24*IFERROR(VLOOKUP(AD24,LnLst!B:I,4,FALSE),0))*(H24^2/100)/1000000</f>
        <v>0.12132428000000001</v>
      </c>
      <c r="DQ24" s="111">
        <f>(AE24*IFERROR(VLOOKUP(AD24,LnLst!B:I,5,FALSE),0))*(100/(H24^2))</f>
        <v>1.1117561983471074E-3</v>
      </c>
      <c r="DR24" s="111">
        <f>(AE24*IFERROR(VLOOKUP(AD24,LnLst!B:I,6,FALSE),0))*(100/(H24^2))</f>
        <v>7.5915289256198355E-4</v>
      </c>
      <c r="DS24" s="111">
        <f>(AE24*IFERROR(VLOOKUP(AD24,LnLst!B:I,7,FALSE),0))*(H24^2/100)/1000000</f>
        <v>0.10163999999999999</v>
      </c>
      <c r="DT24" s="111">
        <f>(AE24*IFERROR(VLOOKUP(AD24,LnLst!B:I,8,FALSE),0))*(100/(H24^2))</f>
        <v>0</v>
      </c>
      <c r="DU24" s="111">
        <f>AG24*IFERROR(VLOOKUP(AF24,LnLst!B:I,2,FALSE),0)*100/H24^2</f>
        <v>0</v>
      </c>
      <c r="DV24" s="111">
        <f>(AG24*IFERROR(VLOOKUP(AF24,LnLst!B:I,3,FALSE),0))*(100/(H24^2))</f>
        <v>0</v>
      </c>
      <c r="DW24" s="111">
        <f>(AG24*IFERROR(VLOOKUP(AF24,LnLst!B:I,4,FALSE),0))*(H24^2/100)/1000000</f>
        <v>0</v>
      </c>
      <c r="DX24" s="111">
        <f>(AG24*IFERROR(VLOOKUP(AF24,LnLst!B:I,5,FALSE),0))*(100/(H24^2))</f>
        <v>0</v>
      </c>
      <c r="DY24" s="111">
        <f>(AG24*IFERROR(VLOOKUP(AF24,LnLst!B:I,6,FALSE),0))*(100/(H24^2))</f>
        <v>0</v>
      </c>
      <c r="DZ24" s="111">
        <f>(AG24*IFERROR(VLOOKUP(AF24,LnLst!B:I,7,FALSE),0))*(H24^2/100)/1000000</f>
        <v>0</v>
      </c>
      <c r="EA24" s="111">
        <f>(AG24*IFERROR(VLOOKUP(AF24,LnLst!B:I,8,FALSE),0))*(100/(H24^2))</f>
        <v>0</v>
      </c>
      <c r="EB24" s="111">
        <f>AI24*IFERROR(VLOOKUP(AH24,LnLst!B:I,2,FALSE),0)*100/H24^2</f>
        <v>0</v>
      </c>
      <c r="EC24" s="111">
        <f>AI24*IFERROR(VLOOKUP(AH24,LnLst!B:I,3,FALSE),0)*100/H24^2</f>
        <v>0</v>
      </c>
      <c r="ED24" s="111">
        <f>(AI24*IFERROR(VLOOKUP(AH24,LnLst!B:I,4,FALSE),0))*(H24^2/100)/1000000</f>
        <v>0</v>
      </c>
      <c r="EE24" s="111">
        <f>AI24*IFERROR(VLOOKUP(AH24,LnLst!B:I,5,FALSE),0)*100/H24^2</f>
        <v>0</v>
      </c>
      <c r="EF24" s="111">
        <f>AI24*IFERROR(VLOOKUP(AH24,LnLst!B:I,6,FALSE),0)*100/H24^2</f>
        <v>0</v>
      </c>
      <c r="EG24" s="111">
        <f>(AI24*IFERROR(VLOOKUP(AH24,LnLst!B:I,7,FALSE),0))*(H24^2/100)/1000000</f>
        <v>0</v>
      </c>
      <c r="EH24" s="111">
        <f>AI24*IFERROR(VLOOKUP(AH24,LnLst!B:I,8,FALSE),0)*100/H24^2</f>
        <v>0</v>
      </c>
      <c r="EI24" s="236">
        <f>AK24*IFERROR(VLOOKUP(AJ24,LnLst!B:I,2,FALSE),0)*100/H24^2</f>
        <v>0</v>
      </c>
      <c r="EJ24" s="111">
        <f>AK24*IFERROR(VLOOKUP(AJ24,LnLst!B:I,3,FALSE),0)*100/H24^2</f>
        <v>0</v>
      </c>
      <c r="EK24" s="111">
        <f>(AK24*IFERROR(VLOOKUP(AJ24,LnLst!B:I,4,FALSE),0))*(H24^2/100)/1000000</f>
        <v>0</v>
      </c>
      <c r="EL24" s="111">
        <f>AK24*IFERROR(VLOOKUP(AJ24,LnLst!B:I,5,FALSE),0)*100/H24^2</f>
        <v>0</v>
      </c>
      <c r="EM24" s="111">
        <f>AK24*IFERROR(VLOOKUP(AJ24,LnLst!B:I,6,FALSE),0)*100/H24^2</f>
        <v>0</v>
      </c>
      <c r="EN24" s="111">
        <f>(AK24*IFERROR(VLOOKUP(AJ24,LnLst!B:I,7,FALSE),0))*(H24^2/100)/1000000</f>
        <v>0</v>
      </c>
      <c r="EO24" s="111">
        <f>AK24*IFERROR(VLOOKUP(AJ24,LnLst!B:I,8,FALSE),0)*100/H24^2</f>
        <v>0</v>
      </c>
    </row>
    <row r="25" spans="1:145" s="9" customFormat="1" ht="15" customHeight="1" x14ac:dyDescent="0.25">
      <c r="A25" s="81" t="s">
        <v>359</v>
      </c>
      <c r="B25" s="82" t="s">
        <v>388</v>
      </c>
      <c r="C25" s="102" t="s">
        <v>359</v>
      </c>
      <c r="D25" s="82" t="s">
        <v>388</v>
      </c>
      <c r="E25" s="9" t="s">
        <v>1708</v>
      </c>
      <c r="F25" s="426" t="s">
        <v>1718</v>
      </c>
      <c r="G25" s="83">
        <v>2</v>
      </c>
      <c r="H25" s="60">
        <v>220</v>
      </c>
      <c r="I25" s="194" t="str">
        <f t="shared" si="0"/>
        <v xml:space="preserve">XLPE 2000mm2 Elswedy             </v>
      </c>
      <c r="J25" s="228">
        <f t="shared" si="1"/>
        <v>3.5</v>
      </c>
      <c r="K25" s="113" t="s">
        <v>41</v>
      </c>
      <c r="L25" s="232" t="s">
        <v>41</v>
      </c>
      <c r="M25" s="240">
        <v>1400</v>
      </c>
      <c r="N25" s="115">
        <f t="shared" si="2"/>
        <v>533.45600000000002</v>
      </c>
      <c r="O25" s="241">
        <v>1400</v>
      </c>
      <c r="P25" s="235">
        <f t="shared" si="16"/>
        <v>9.3068181818181818E-5</v>
      </c>
      <c r="Q25" s="104">
        <f t="shared" si="3"/>
        <v>1.2174070247933885E-3</v>
      </c>
      <c r="R25" s="104">
        <f t="shared" si="4"/>
        <v>0.12132428000000002</v>
      </c>
      <c r="S25" s="104">
        <f t="shared" si="5"/>
        <v>1.1117561983471074E-3</v>
      </c>
      <c r="T25" s="104">
        <f t="shared" si="6"/>
        <v>7.5915289256198355E-4</v>
      </c>
      <c r="U25" s="104">
        <f t="shared" si="7"/>
        <v>0.10163999999999999</v>
      </c>
      <c r="V25" s="105">
        <f t="shared" si="8"/>
        <v>0</v>
      </c>
      <c r="W25" s="223">
        <f>AE25*IFERROR(VLOOKUP(AD25,LnLst!B:I,2,FALSE),0)+AG25*IFERROR(VLOOKUP(AF25,LnLst!B:I,2,FALSE),0)+AI25*IFERROR(VLOOKUP(AH25,LnLst!B:I,2,FALSE),0)+AK25*IFERROR(VLOOKUP(AJ25,LnLst!B:I,2,FALSE),0)</f>
        <v>4.5045000000000002E-2</v>
      </c>
      <c r="X25" s="215">
        <f>AE25*IFERROR(VLOOKUP(AD25,LnLst!B:I,3,FALSE),0)+AG25*IFERROR(VLOOKUP(AF25,LnLst!B:I,3,FALSE),0)+AI25*IFERROR(VLOOKUP(AH25,LnLst!B:I,3,FALSE),0)+AK25*IFERROR(VLOOKUP(AJ25,LnLst!B:I,3,FALSE),0)</f>
        <v>0.589225</v>
      </c>
      <c r="Y25" s="219">
        <f>(AE25*IFERROR(VLOOKUP(AD25,LnLst!B:I,4,FALSE),0)+AG25*IFERROR(VLOOKUP(AF25,LnLst!B:I,4,FALSE),0)+AI25*IFERROR(VLOOKUP(AH25,LnLst!B:I,4,FALSE),0)+AK25*IFERROR(VLOOKUP(AJ25,LnLst!B:I,4,FALSE),0))/1000000</f>
        <v>2.5067000000000004E-4</v>
      </c>
      <c r="Z25" s="215">
        <f>AE25*IFERROR(VLOOKUP(AD25,LnLst!B:I,5,FALSE),0)+AG25*IFERROR(VLOOKUP(AF25,LnLst!B:I,5,FALSE),0)+AI25*IFERROR(VLOOKUP(AH25,LnLst!B:I,5,FALSE),0)+AK25*IFERROR(VLOOKUP(AJ25,LnLst!B:I,5,FALSE),0)</f>
        <v>0.53808999999999996</v>
      </c>
      <c r="AA25" s="215">
        <f>AE25*IFERROR(VLOOKUP(AD25,LnLst!B:I,6,FALSE),0)+AG25*IFERROR(VLOOKUP(AF25,LnLst!B:I,6,FALSE),0)+AI25*IFERROR(VLOOKUP(AH25,LnLst!B:I,6,FALSE),0)+AK25*IFERROR(VLOOKUP(AJ25,LnLst!B:I,6,FALSE),0)</f>
        <v>0.36743000000000003</v>
      </c>
      <c r="AB25" s="207">
        <f>(AE25*IFERROR(VLOOKUP(AD25,LnLst!B:I,7,FALSE),0)+AG25*IFERROR(VLOOKUP(AF25,LnLst!B:I,7,FALSE),0)+AI25*IFERROR(VLOOKUP(AH25,LnLst!B:I,7,FALSE),0)+AK25*IFERROR(VLOOKUP(AJ25,LnLst!B:I,7,FALSE),0))/1000000</f>
        <v>2.1000000000000001E-4</v>
      </c>
      <c r="AC25" s="211">
        <f>AE25*IFERROR(VLOOKUP(AD25,LnLst!B:I,8,FALSE),0)+AG25*IFERROR(VLOOKUP(AF25,LnLst!B:I,8,FALSE),0)+AI25*IFERROR(VLOOKUP(AH25,LnLst!B:I,8,FALSE),0)+AK25*IFERROR(VLOOKUP(AJ25,LnLst!B:I,8,FALSE),0)</f>
        <v>0</v>
      </c>
      <c r="AD25" s="106" t="s">
        <v>58</v>
      </c>
      <c r="AE25" s="263">
        <v>3.5</v>
      </c>
      <c r="AF25" s="245" t="s">
        <v>1462</v>
      </c>
      <c r="AG25" s="263"/>
      <c r="AH25" s="250" t="s">
        <v>1462</v>
      </c>
      <c r="AI25" s="263"/>
      <c r="AJ25" s="245" t="s">
        <v>1462</v>
      </c>
      <c r="AK25" s="263"/>
      <c r="AL25" s="84">
        <v>447</v>
      </c>
      <c r="AM25" s="72">
        <v>449</v>
      </c>
      <c r="AN25" s="83">
        <v>0</v>
      </c>
      <c r="AO25" s="72">
        <v>0</v>
      </c>
      <c r="AP25" s="66" t="s">
        <v>1167</v>
      </c>
      <c r="AQ25" s="107" t="s">
        <v>1162</v>
      </c>
      <c r="AR25" s="61" t="s">
        <v>1161</v>
      </c>
      <c r="AS25" s="364"/>
      <c r="AT25" s="205"/>
      <c r="DN25" s="111">
        <f>(AE25*IFERROR(VLOOKUP(AD25,LnLst!B:I,2,FALSE),0))*(100/(H25^2))</f>
        <v>9.3068181818181818E-5</v>
      </c>
      <c r="DO25" s="111">
        <f>(AE25*IFERROR(VLOOKUP(AD25,LnLst!B:I,3,FALSE),0))*(100/(H25^2))</f>
        <v>1.2174070247933885E-3</v>
      </c>
      <c r="DP25" s="111">
        <f>(AE25*IFERROR(VLOOKUP(AD25,LnLst!B:I,4,FALSE),0))*(H25^2/100)/1000000</f>
        <v>0.12132428000000001</v>
      </c>
      <c r="DQ25" s="111">
        <f>(AE25*IFERROR(VLOOKUP(AD25,LnLst!B:I,5,FALSE),0))*(100/(H25^2))</f>
        <v>1.1117561983471074E-3</v>
      </c>
      <c r="DR25" s="111">
        <f>(AE25*IFERROR(VLOOKUP(AD25,LnLst!B:I,6,FALSE),0))*(100/(H25^2))</f>
        <v>7.5915289256198355E-4</v>
      </c>
      <c r="DS25" s="111">
        <f>(AE25*IFERROR(VLOOKUP(AD25,LnLst!B:I,7,FALSE),0))*(H25^2/100)/1000000</f>
        <v>0.10163999999999999</v>
      </c>
      <c r="DT25" s="111">
        <f>(AE25*IFERROR(VLOOKUP(AD25,LnLst!B:I,8,FALSE),0))*(100/(H25^2))</f>
        <v>0</v>
      </c>
      <c r="DU25" s="111">
        <f>AG25*IFERROR(VLOOKUP(AF25,LnLst!B:I,2,FALSE),0)*100/H25^2</f>
        <v>0</v>
      </c>
      <c r="DV25" s="111">
        <f>(AG25*IFERROR(VLOOKUP(AF25,LnLst!B:I,3,FALSE),0))*(100/(H25^2))</f>
        <v>0</v>
      </c>
      <c r="DW25" s="111">
        <f>(AG25*IFERROR(VLOOKUP(AF25,LnLst!B:I,4,FALSE),0))*(H25^2/100)/1000000</f>
        <v>0</v>
      </c>
      <c r="DX25" s="111">
        <f>(AG25*IFERROR(VLOOKUP(AF25,LnLst!B:I,5,FALSE),0))*(100/(H25^2))</f>
        <v>0</v>
      </c>
      <c r="DY25" s="111">
        <f>(AG25*IFERROR(VLOOKUP(AF25,LnLst!B:I,6,FALSE),0))*(100/(H25^2))</f>
        <v>0</v>
      </c>
      <c r="DZ25" s="111">
        <f>(AG25*IFERROR(VLOOKUP(AF25,LnLst!B:I,7,FALSE),0))*(H25^2/100)/1000000</f>
        <v>0</v>
      </c>
      <c r="EA25" s="111">
        <f>(AG25*IFERROR(VLOOKUP(AF25,LnLst!B:I,8,FALSE),0))*(100/(H25^2))</f>
        <v>0</v>
      </c>
      <c r="EB25" s="111">
        <f>AI25*IFERROR(VLOOKUP(AH25,LnLst!B:I,2,FALSE),0)*100/H25^2</f>
        <v>0</v>
      </c>
      <c r="EC25" s="111">
        <f>AI25*IFERROR(VLOOKUP(AH25,LnLst!B:I,3,FALSE),0)*100/H25^2</f>
        <v>0</v>
      </c>
      <c r="ED25" s="111">
        <f>(AI25*IFERROR(VLOOKUP(AH25,LnLst!B:I,4,FALSE),0))*(H25^2/100)/1000000</f>
        <v>0</v>
      </c>
      <c r="EE25" s="111">
        <f>AI25*IFERROR(VLOOKUP(AH25,LnLst!B:I,5,FALSE),0)*100/H25^2</f>
        <v>0</v>
      </c>
      <c r="EF25" s="111">
        <f>AI25*IFERROR(VLOOKUP(AH25,LnLst!B:I,6,FALSE),0)*100/H25^2</f>
        <v>0</v>
      </c>
      <c r="EG25" s="111">
        <f>(AI25*IFERROR(VLOOKUP(AH25,LnLst!B:I,7,FALSE),0))*(H25^2/100)/1000000</f>
        <v>0</v>
      </c>
      <c r="EH25" s="111">
        <f>AI25*IFERROR(VLOOKUP(AH25,LnLst!B:I,8,FALSE),0)*100/H25^2</f>
        <v>0</v>
      </c>
      <c r="EI25" s="236">
        <f>AK25*IFERROR(VLOOKUP(AJ25,LnLst!B:I,2,FALSE),0)*100/H25^2</f>
        <v>0</v>
      </c>
      <c r="EJ25" s="111">
        <f>AK25*IFERROR(VLOOKUP(AJ25,LnLst!B:I,3,FALSE),0)*100/H25^2</f>
        <v>0</v>
      </c>
      <c r="EK25" s="111">
        <f>(AK25*IFERROR(VLOOKUP(AJ25,LnLst!B:I,4,FALSE),0))*(H25^2/100)/1000000</f>
        <v>0</v>
      </c>
      <c r="EL25" s="111">
        <f>AK25*IFERROR(VLOOKUP(AJ25,LnLst!B:I,5,FALSE),0)*100/H25^2</f>
        <v>0</v>
      </c>
      <c r="EM25" s="111">
        <f>AK25*IFERROR(VLOOKUP(AJ25,LnLst!B:I,6,FALSE),0)*100/H25^2</f>
        <v>0</v>
      </c>
      <c r="EN25" s="111">
        <f>(AK25*IFERROR(VLOOKUP(AJ25,LnLst!B:I,7,FALSE),0))*(H25^2/100)/1000000</f>
        <v>0</v>
      </c>
      <c r="EO25" s="111">
        <f>AK25*IFERROR(VLOOKUP(AJ25,LnLst!B:I,8,FALSE),0)*100/H25^2</f>
        <v>0</v>
      </c>
    </row>
    <row r="26" spans="1:145" s="9" customFormat="1" ht="15" customHeight="1" x14ac:dyDescent="0.25">
      <c r="A26" s="81" t="s">
        <v>360</v>
      </c>
      <c r="B26" s="82" t="s">
        <v>265</v>
      </c>
      <c r="C26" s="102" t="s">
        <v>1537</v>
      </c>
      <c r="D26" s="82" t="s">
        <v>265</v>
      </c>
      <c r="E26" s="9" t="s">
        <v>1708</v>
      </c>
      <c r="F26" s="426" t="s">
        <v>1717</v>
      </c>
      <c r="G26" s="83">
        <v>1</v>
      </c>
      <c r="H26" s="60">
        <v>500</v>
      </c>
      <c r="I26" s="194" t="str">
        <f t="shared" si="0"/>
        <v xml:space="preserve">3*490/65 ACSR             </v>
      </c>
      <c r="J26" s="228">
        <f t="shared" si="1"/>
        <v>50.7</v>
      </c>
      <c r="K26" s="113" t="s">
        <v>22</v>
      </c>
      <c r="L26" s="232" t="s">
        <v>30</v>
      </c>
      <c r="M26" s="240">
        <v>2000</v>
      </c>
      <c r="N26" s="115">
        <f t="shared" si="2"/>
        <v>1732</v>
      </c>
      <c r="O26" s="241">
        <v>2790</v>
      </c>
      <c r="P26" s="235">
        <f t="shared" si="16"/>
        <v>4.4007600000000002E-4</v>
      </c>
      <c r="Q26" s="104">
        <f t="shared" si="3"/>
        <v>5.9826000000000002E-3</v>
      </c>
      <c r="R26" s="104">
        <f t="shared" si="4"/>
        <v>0.5019300000000001</v>
      </c>
      <c r="S26" s="104">
        <f t="shared" si="5"/>
        <v>5.0091599999999995E-3</v>
      </c>
      <c r="T26" s="104">
        <f t="shared" si="6"/>
        <v>1.5818400000000003E-2</v>
      </c>
      <c r="U26" s="104">
        <f t="shared" si="7"/>
        <v>0.37011000000000005</v>
      </c>
      <c r="V26" s="105">
        <f t="shared" si="8"/>
        <v>4.6644000000000008E-3</v>
      </c>
      <c r="W26" s="223">
        <f>AE26*IFERROR(VLOOKUP(AD26,LnLst!B:I,2,FALSE),0)+AG26*IFERROR(VLOOKUP(AF26,LnLst!B:I,2,FALSE),0)+AI26*IFERROR(VLOOKUP(AH26,LnLst!B:I,2,FALSE),0)+AK26*IFERROR(VLOOKUP(AJ26,LnLst!B:I,2,FALSE),0)</f>
        <v>1.10019</v>
      </c>
      <c r="X26" s="215">
        <f>AE26*IFERROR(VLOOKUP(AD26,LnLst!B:I,3,FALSE),0)+AG26*IFERROR(VLOOKUP(AF26,LnLst!B:I,3,FALSE),0)+AI26*IFERROR(VLOOKUP(AH26,LnLst!B:I,3,FALSE),0)+AK26*IFERROR(VLOOKUP(AJ26,LnLst!B:I,3,FALSE),0)</f>
        <v>14.9565</v>
      </c>
      <c r="Y26" s="219">
        <f>(AE26*IFERROR(VLOOKUP(AD26,LnLst!B:I,4,FALSE),0)+AG26*IFERROR(VLOOKUP(AF26,LnLst!B:I,4,FALSE),0)+AI26*IFERROR(VLOOKUP(AH26,LnLst!B:I,4,FALSE),0)+AK26*IFERROR(VLOOKUP(AJ26,LnLst!B:I,4,FALSE),0))/1000000</f>
        <v>2.0077200000000002E-4</v>
      </c>
      <c r="Z26" s="215">
        <f>AE26*IFERROR(VLOOKUP(AD26,LnLst!B:I,5,FALSE),0)+AG26*IFERROR(VLOOKUP(AF26,LnLst!B:I,5,FALSE),0)+AI26*IFERROR(VLOOKUP(AH26,LnLst!B:I,5,FALSE),0)+AK26*IFERROR(VLOOKUP(AJ26,LnLst!B:I,5,FALSE),0)</f>
        <v>12.5229</v>
      </c>
      <c r="AA26" s="215">
        <f>AE26*IFERROR(VLOOKUP(AD26,LnLst!B:I,6,FALSE),0)+AG26*IFERROR(VLOOKUP(AF26,LnLst!B:I,6,FALSE),0)+AI26*IFERROR(VLOOKUP(AH26,LnLst!B:I,6,FALSE),0)+AK26*IFERROR(VLOOKUP(AJ26,LnLst!B:I,6,FALSE),0)</f>
        <v>39.546000000000006</v>
      </c>
      <c r="AB26" s="207">
        <f>(AE26*IFERROR(VLOOKUP(AD26,LnLst!B:I,7,FALSE),0)+AG26*IFERROR(VLOOKUP(AF26,LnLst!B:I,7,FALSE),0)+AI26*IFERROR(VLOOKUP(AH26,LnLst!B:I,7,FALSE),0)+AK26*IFERROR(VLOOKUP(AJ26,LnLst!B:I,7,FALSE),0))/1000000</f>
        <v>1.4804400000000001E-4</v>
      </c>
      <c r="AC26" s="211">
        <f>AE26*IFERROR(VLOOKUP(AD26,LnLst!B:I,8,FALSE),0)+AG26*IFERROR(VLOOKUP(AF26,LnLst!B:I,8,FALSE),0)+AI26*IFERROR(VLOOKUP(AH26,LnLst!B:I,8,FALSE),0)+AK26*IFERROR(VLOOKUP(AJ26,LnLst!B:I,8,FALSE),0)</f>
        <v>11.661000000000001</v>
      </c>
      <c r="AD26" s="106" t="s">
        <v>5</v>
      </c>
      <c r="AE26" s="263">
        <v>50.7</v>
      </c>
      <c r="AF26" s="245" t="s">
        <v>1462</v>
      </c>
      <c r="AG26" s="263"/>
      <c r="AH26" s="250" t="s">
        <v>1462</v>
      </c>
      <c r="AI26" s="263"/>
      <c r="AJ26" s="245" t="s">
        <v>1462</v>
      </c>
      <c r="AK26" s="263"/>
      <c r="AL26" s="84">
        <v>8</v>
      </c>
      <c r="AM26" s="72">
        <v>35</v>
      </c>
      <c r="AN26" s="83">
        <v>0</v>
      </c>
      <c r="AO26" s="72">
        <v>0</v>
      </c>
      <c r="AP26" s="66" t="s">
        <v>499</v>
      </c>
      <c r="AQ26" s="107" t="s">
        <v>500</v>
      </c>
      <c r="AR26" s="61" t="s">
        <v>498</v>
      </c>
      <c r="AS26" s="364"/>
      <c r="AT26" s="205"/>
      <c r="DN26" s="111">
        <f>(AE26*IFERROR(VLOOKUP(AD26,LnLst!B:I,2,FALSE),0))*(100/(H26^2))</f>
        <v>4.4007600000000002E-4</v>
      </c>
      <c r="DO26" s="111">
        <f>(AE26*IFERROR(VLOOKUP(AD26,LnLst!B:I,3,FALSE),0))*(100/(H26^2))</f>
        <v>5.9826000000000002E-3</v>
      </c>
      <c r="DP26" s="111">
        <f>(AE26*IFERROR(VLOOKUP(AD26,LnLst!B:I,4,FALSE),0))*(H26^2/100)/1000000</f>
        <v>0.5019300000000001</v>
      </c>
      <c r="DQ26" s="111">
        <f>(AE26*IFERROR(VLOOKUP(AD26,LnLst!B:I,5,FALSE),0))*(100/(H26^2))</f>
        <v>5.0091600000000003E-3</v>
      </c>
      <c r="DR26" s="111">
        <f>(AE26*IFERROR(VLOOKUP(AD26,LnLst!B:I,6,FALSE),0))*(100/(H26^2))</f>
        <v>1.5818400000000003E-2</v>
      </c>
      <c r="DS26" s="111">
        <f>(AE26*IFERROR(VLOOKUP(AD26,LnLst!B:I,7,FALSE),0))*(H26^2/100)/1000000</f>
        <v>0.37010999999999999</v>
      </c>
      <c r="DT26" s="111">
        <f>(AE26*IFERROR(VLOOKUP(AD26,LnLst!B:I,8,FALSE),0))*(100/(H26^2))</f>
        <v>4.6644000000000008E-3</v>
      </c>
      <c r="DU26" s="111">
        <f>AG26*IFERROR(VLOOKUP(AF26,LnLst!B:I,2,FALSE),0)*100/H26^2</f>
        <v>0</v>
      </c>
      <c r="DV26" s="111">
        <f>(AG26*IFERROR(VLOOKUP(AF26,LnLst!B:I,3,FALSE),0))*(100/(H26^2))</f>
        <v>0</v>
      </c>
      <c r="DW26" s="111">
        <f>(AG26*IFERROR(VLOOKUP(AF26,LnLst!B:I,4,FALSE),0))*(H26^2/100)/1000000</f>
        <v>0</v>
      </c>
      <c r="DX26" s="111">
        <f>(AG26*IFERROR(VLOOKUP(AF26,LnLst!B:I,5,FALSE),0))*(100/(H26^2))</f>
        <v>0</v>
      </c>
      <c r="DY26" s="111">
        <f>(AG26*IFERROR(VLOOKUP(AF26,LnLst!B:I,6,FALSE),0))*(100/(H26^2))</f>
        <v>0</v>
      </c>
      <c r="DZ26" s="111">
        <f>(AG26*IFERROR(VLOOKUP(AF26,LnLst!B:I,7,FALSE),0))*(H26^2/100)/1000000</f>
        <v>0</v>
      </c>
      <c r="EA26" s="111">
        <f>(AG26*IFERROR(VLOOKUP(AF26,LnLst!B:I,8,FALSE),0))*(100/(H26^2))</f>
        <v>0</v>
      </c>
      <c r="EB26" s="111">
        <f>AI26*IFERROR(VLOOKUP(AH26,LnLst!B:I,2,FALSE),0)*100/H26^2</f>
        <v>0</v>
      </c>
      <c r="EC26" s="111">
        <f>AI26*IFERROR(VLOOKUP(AH26,LnLst!B:I,3,FALSE),0)*100/H26^2</f>
        <v>0</v>
      </c>
      <c r="ED26" s="111">
        <f>(AI26*IFERROR(VLOOKUP(AH26,LnLst!B:I,4,FALSE),0))*(H26^2/100)/1000000</f>
        <v>0</v>
      </c>
      <c r="EE26" s="111">
        <f>AI26*IFERROR(VLOOKUP(AH26,LnLst!B:I,5,FALSE),0)*100/H26^2</f>
        <v>0</v>
      </c>
      <c r="EF26" s="111">
        <f>AI26*IFERROR(VLOOKUP(AH26,LnLst!B:I,6,FALSE),0)*100/H26^2</f>
        <v>0</v>
      </c>
      <c r="EG26" s="111">
        <f>(AI26*IFERROR(VLOOKUP(AH26,LnLst!B:I,7,FALSE),0))*(H26^2/100)/1000000</f>
        <v>0</v>
      </c>
      <c r="EH26" s="111">
        <f>AI26*IFERROR(VLOOKUP(AH26,LnLst!B:I,8,FALSE),0)*100/H26^2</f>
        <v>0</v>
      </c>
      <c r="EI26" s="236">
        <f>AK26*IFERROR(VLOOKUP(AJ26,LnLst!B:I,2,FALSE),0)*100/H26^2</f>
        <v>0</v>
      </c>
      <c r="EJ26" s="111">
        <f>AK26*IFERROR(VLOOKUP(AJ26,LnLst!B:I,3,FALSE),0)*100/H26^2</f>
        <v>0</v>
      </c>
      <c r="EK26" s="111">
        <f>(AK26*IFERROR(VLOOKUP(AJ26,LnLst!B:I,4,FALSE),0))*(H26^2/100)/1000000</f>
        <v>0</v>
      </c>
      <c r="EL26" s="111">
        <f>AK26*IFERROR(VLOOKUP(AJ26,LnLst!B:I,5,FALSE),0)*100/H26^2</f>
        <v>0</v>
      </c>
      <c r="EM26" s="111">
        <f>AK26*IFERROR(VLOOKUP(AJ26,LnLst!B:I,6,FALSE),0)*100/H26^2</f>
        <v>0</v>
      </c>
      <c r="EN26" s="111">
        <f>(AK26*IFERROR(VLOOKUP(AJ26,LnLst!B:I,7,FALSE),0))*(H26^2/100)/1000000</f>
        <v>0</v>
      </c>
      <c r="EO26" s="111">
        <f>AK26*IFERROR(VLOOKUP(AJ26,LnLst!B:I,8,FALSE),0)*100/H26^2</f>
        <v>0</v>
      </c>
    </row>
    <row r="27" spans="1:145" s="9" customFormat="1" ht="15" customHeight="1" x14ac:dyDescent="0.25">
      <c r="A27" s="81" t="s">
        <v>296</v>
      </c>
      <c r="B27" s="82" t="s">
        <v>64</v>
      </c>
      <c r="C27" s="102" t="s">
        <v>71</v>
      </c>
      <c r="D27" s="82" t="s">
        <v>1538</v>
      </c>
      <c r="E27" s="9" t="s">
        <v>1708</v>
      </c>
      <c r="F27" s="426" t="s">
        <v>1717</v>
      </c>
      <c r="G27" s="83">
        <v>1</v>
      </c>
      <c r="H27" s="60">
        <v>500</v>
      </c>
      <c r="I27" s="194" t="str">
        <f t="shared" si="0"/>
        <v xml:space="preserve">4*490/65 ACSR             </v>
      </c>
      <c r="J27" s="228">
        <f t="shared" si="1"/>
        <v>33</v>
      </c>
      <c r="K27" s="113" t="s">
        <v>22</v>
      </c>
      <c r="L27" s="232" t="s">
        <v>22</v>
      </c>
      <c r="M27" s="240">
        <v>2000</v>
      </c>
      <c r="N27" s="115">
        <f t="shared" si="2"/>
        <v>1732</v>
      </c>
      <c r="O27" s="241">
        <v>2600</v>
      </c>
      <c r="P27" s="235">
        <f t="shared" si="16"/>
        <v>2.2479599999999998E-4</v>
      </c>
      <c r="Q27" s="104">
        <f t="shared" si="3"/>
        <v>3.6494040000000002E-3</v>
      </c>
      <c r="R27" s="104">
        <f t="shared" si="4"/>
        <v>0.34824725099999992</v>
      </c>
      <c r="S27" s="104">
        <f t="shared" si="5"/>
        <v>2.1710700000000002E-3</v>
      </c>
      <c r="T27" s="104">
        <f t="shared" si="6"/>
        <v>1.1505384E-2</v>
      </c>
      <c r="U27" s="104">
        <f t="shared" si="7"/>
        <v>0.21925025099999998</v>
      </c>
      <c r="V27" s="105">
        <f t="shared" si="8"/>
        <v>2.6186820000000002E-3</v>
      </c>
      <c r="W27" s="223">
        <f>AE27*IFERROR(VLOOKUP(AD27,LnLst!B:I,2,FALSE),0)+AG27*IFERROR(VLOOKUP(AF27,LnLst!B:I,2,FALSE),0)+AI27*IFERROR(VLOOKUP(AH27,LnLst!B:I,2,FALSE),0)+AK27*IFERROR(VLOOKUP(AJ27,LnLst!B:I,2,FALSE),0)</f>
        <v>0.56198999999999999</v>
      </c>
      <c r="X27" s="215">
        <f>AE27*IFERROR(VLOOKUP(AD27,LnLst!B:I,3,FALSE),0)+AG27*IFERROR(VLOOKUP(AF27,LnLst!B:I,3,FALSE),0)+AI27*IFERROR(VLOOKUP(AH27,LnLst!B:I,3,FALSE),0)+AK27*IFERROR(VLOOKUP(AJ27,LnLst!B:I,3,FALSE),0)</f>
        <v>9.1235099999999996</v>
      </c>
      <c r="Y27" s="219">
        <f>(AE27*IFERROR(VLOOKUP(AD27,LnLst!B:I,4,FALSE),0)+AG27*IFERROR(VLOOKUP(AF27,LnLst!B:I,4,FALSE),0)+AI27*IFERROR(VLOOKUP(AH27,LnLst!B:I,4,FALSE),0)+AK27*IFERROR(VLOOKUP(AJ27,LnLst!B:I,4,FALSE),0))/1000000</f>
        <v>1.3929890039999997E-4</v>
      </c>
      <c r="Z27" s="215">
        <f>AE27*IFERROR(VLOOKUP(AD27,LnLst!B:I,5,FALSE),0)+AG27*IFERROR(VLOOKUP(AF27,LnLst!B:I,5,FALSE),0)+AI27*IFERROR(VLOOKUP(AH27,LnLst!B:I,5,FALSE),0)+AK27*IFERROR(VLOOKUP(AJ27,LnLst!B:I,5,FALSE),0)</f>
        <v>5.4276750000000007</v>
      </c>
      <c r="AA27" s="215">
        <f>AE27*IFERROR(VLOOKUP(AD27,LnLst!B:I,6,FALSE),0)+AG27*IFERROR(VLOOKUP(AF27,LnLst!B:I,6,FALSE),0)+AI27*IFERROR(VLOOKUP(AH27,LnLst!B:I,6,FALSE),0)+AK27*IFERROR(VLOOKUP(AJ27,LnLst!B:I,6,FALSE),0)</f>
        <v>28.763460000000002</v>
      </c>
      <c r="AB27" s="207">
        <f>(AE27*IFERROR(VLOOKUP(AD27,LnLst!B:I,7,FALSE),0)+AG27*IFERROR(VLOOKUP(AF27,LnLst!B:I,7,FALSE),0)+AI27*IFERROR(VLOOKUP(AH27,LnLst!B:I,7,FALSE),0)+AK27*IFERROR(VLOOKUP(AJ27,LnLst!B:I,7,FALSE),0))/1000000</f>
        <v>8.770010039999999E-5</v>
      </c>
      <c r="AC27" s="211">
        <f>AE27*IFERROR(VLOOKUP(AD27,LnLst!B:I,8,FALSE),0)+AG27*IFERROR(VLOOKUP(AF27,LnLst!B:I,8,FALSE),0)+AI27*IFERROR(VLOOKUP(AH27,LnLst!B:I,8,FALSE),0)+AK27*IFERROR(VLOOKUP(AJ27,LnLst!B:I,8,FALSE),0)</f>
        <v>6.5467050000000002</v>
      </c>
      <c r="AD27" s="106" t="s">
        <v>57</v>
      </c>
      <c r="AE27" s="263">
        <v>33</v>
      </c>
      <c r="AF27" s="245" t="s">
        <v>1462</v>
      </c>
      <c r="AG27" s="263"/>
      <c r="AH27" s="250" t="s">
        <v>1462</v>
      </c>
      <c r="AI27" s="263"/>
      <c r="AJ27" s="245" t="s">
        <v>1462</v>
      </c>
      <c r="AK27" s="263"/>
      <c r="AL27" s="84">
        <v>21</v>
      </c>
      <c r="AM27" s="72">
        <v>33</v>
      </c>
      <c r="AN27" s="83">
        <v>0</v>
      </c>
      <c r="AO27" s="72">
        <v>0</v>
      </c>
      <c r="AP27" s="66" t="s">
        <v>501</v>
      </c>
      <c r="AQ27" s="107" t="s">
        <v>255</v>
      </c>
      <c r="AR27" s="61" t="s">
        <v>502</v>
      </c>
      <c r="AS27" s="365"/>
      <c r="AT27" s="277" t="s">
        <v>1438</v>
      </c>
      <c r="DN27" s="111">
        <f>(AE27*IFERROR(VLOOKUP(AD27,LnLst!B:I,2,FALSE),0))*(100/(H27^2))</f>
        <v>2.2479600000000001E-4</v>
      </c>
      <c r="DO27" s="111">
        <f>(AE27*IFERROR(VLOOKUP(AD27,LnLst!B:I,3,FALSE),0))*(100/(H27^2))</f>
        <v>3.6494040000000002E-3</v>
      </c>
      <c r="DP27" s="111">
        <f>(AE27*IFERROR(VLOOKUP(AD27,LnLst!B:I,4,FALSE),0))*(H27^2/100)/1000000</f>
        <v>0.34824725099999992</v>
      </c>
      <c r="DQ27" s="111">
        <f>(AE27*IFERROR(VLOOKUP(AD27,LnLst!B:I,5,FALSE),0))*(100/(H27^2))</f>
        <v>2.1710700000000002E-3</v>
      </c>
      <c r="DR27" s="111">
        <f>(AE27*IFERROR(VLOOKUP(AD27,LnLst!B:I,6,FALSE),0))*(100/(H27^2))</f>
        <v>1.1505384000000002E-2</v>
      </c>
      <c r="DS27" s="111">
        <f>(AE27*IFERROR(VLOOKUP(AD27,LnLst!B:I,7,FALSE),0))*(H27^2/100)/1000000</f>
        <v>0.21925025099999998</v>
      </c>
      <c r="DT27" s="111">
        <f>(AE27*IFERROR(VLOOKUP(AD27,LnLst!B:I,8,FALSE),0))*(100/(H27^2))</f>
        <v>2.6186820000000002E-3</v>
      </c>
      <c r="DU27" s="111">
        <f>AG27*IFERROR(VLOOKUP(AF27,LnLst!B:I,2,FALSE),0)*100/H27^2</f>
        <v>0</v>
      </c>
      <c r="DV27" s="111">
        <f>(AG27*IFERROR(VLOOKUP(AF27,LnLst!B:I,3,FALSE),0))*(100/(H27^2))</f>
        <v>0</v>
      </c>
      <c r="DW27" s="111">
        <f>(AG27*IFERROR(VLOOKUP(AF27,LnLst!B:I,4,FALSE),0))*(H27^2/100)/1000000</f>
        <v>0</v>
      </c>
      <c r="DX27" s="111">
        <f>(AG27*IFERROR(VLOOKUP(AF27,LnLst!B:I,5,FALSE),0))*(100/(H27^2))</f>
        <v>0</v>
      </c>
      <c r="DY27" s="111">
        <f>(AG27*IFERROR(VLOOKUP(AF27,LnLst!B:I,6,FALSE),0))*(100/(H27^2))</f>
        <v>0</v>
      </c>
      <c r="DZ27" s="111">
        <f>(AG27*IFERROR(VLOOKUP(AF27,LnLst!B:I,7,FALSE),0))*(H27^2/100)/1000000</f>
        <v>0</v>
      </c>
      <c r="EA27" s="111">
        <f>(AG27*IFERROR(VLOOKUP(AF27,LnLst!B:I,8,FALSE),0))*(100/(H27^2))</f>
        <v>0</v>
      </c>
      <c r="EB27" s="111">
        <f>AI27*IFERROR(VLOOKUP(AH27,LnLst!B:I,2,FALSE),0)*100/H27^2</f>
        <v>0</v>
      </c>
      <c r="EC27" s="111">
        <f>AI27*IFERROR(VLOOKUP(AH27,LnLst!B:I,3,FALSE),0)*100/H27^2</f>
        <v>0</v>
      </c>
      <c r="ED27" s="111">
        <f>(AI27*IFERROR(VLOOKUP(AH27,LnLst!B:I,4,FALSE),0))*(H27^2/100)/1000000</f>
        <v>0</v>
      </c>
      <c r="EE27" s="111">
        <f>AI27*IFERROR(VLOOKUP(AH27,LnLst!B:I,5,FALSE),0)*100/H27^2</f>
        <v>0</v>
      </c>
      <c r="EF27" s="111">
        <f>AI27*IFERROR(VLOOKUP(AH27,LnLst!B:I,6,FALSE),0)*100/H27^2</f>
        <v>0</v>
      </c>
      <c r="EG27" s="111">
        <f>(AI27*IFERROR(VLOOKUP(AH27,LnLst!B:I,7,FALSE),0))*(H27^2/100)/1000000</f>
        <v>0</v>
      </c>
      <c r="EH27" s="111">
        <f>AI27*IFERROR(VLOOKUP(AH27,LnLst!B:I,8,FALSE),0)*100/H27^2</f>
        <v>0</v>
      </c>
      <c r="EI27" s="236">
        <f>AK27*IFERROR(VLOOKUP(AJ27,LnLst!B:I,2,FALSE),0)*100/H27^2</f>
        <v>0</v>
      </c>
      <c r="EJ27" s="111">
        <f>AK27*IFERROR(VLOOKUP(AJ27,LnLst!B:I,3,FALSE),0)*100/H27^2</f>
        <v>0</v>
      </c>
      <c r="EK27" s="111">
        <f>(AK27*IFERROR(VLOOKUP(AJ27,LnLst!B:I,4,FALSE),0))*(H27^2/100)/1000000</f>
        <v>0</v>
      </c>
      <c r="EL27" s="111">
        <f>AK27*IFERROR(VLOOKUP(AJ27,LnLst!B:I,5,FALSE),0)*100/H27^2</f>
        <v>0</v>
      </c>
      <c r="EM27" s="111">
        <f>AK27*IFERROR(VLOOKUP(AJ27,LnLst!B:I,6,FALSE),0)*100/H27^2</f>
        <v>0</v>
      </c>
      <c r="EN27" s="111">
        <f>(AK27*IFERROR(VLOOKUP(AJ27,LnLst!B:I,7,FALSE),0))*(H27^2/100)/1000000</f>
        <v>0</v>
      </c>
      <c r="EO27" s="111">
        <f>AK27*IFERROR(VLOOKUP(AJ27,LnLst!B:I,8,FALSE),0)*100/H27^2</f>
        <v>0</v>
      </c>
    </row>
    <row r="28" spans="1:145" s="9" customFormat="1" ht="15" customHeight="1" x14ac:dyDescent="0.25">
      <c r="A28" s="81" t="s">
        <v>296</v>
      </c>
      <c r="B28" s="82" t="s">
        <v>64</v>
      </c>
      <c r="C28" s="102" t="s">
        <v>71</v>
      </c>
      <c r="D28" s="82" t="s">
        <v>1538</v>
      </c>
      <c r="E28" s="9" t="s">
        <v>1708</v>
      </c>
      <c r="F28" s="426" t="s">
        <v>1717</v>
      </c>
      <c r="G28" s="83">
        <v>2</v>
      </c>
      <c r="H28" s="60">
        <v>500</v>
      </c>
      <c r="I28" s="194" t="str">
        <f t="shared" si="0"/>
        <v xml:space="preserve">4*490/65 ACSR             </v>
      </c>
      <c r="J28" s="228">
        <f t="shared" si="1"/>
        <v>33</v>
      </c>
      <c r="K28" s="113" t="s">
        <v>22</v>
      </c>
      <c r="L28" s="232" t="s">
        <v>22</v>
      </c>
      <c r="M28" s="240">
        <v>2000</v>
      </c>
      <c r="N28" s="115">
        <f t="shared" si="2"/>
        <v>1732</v>
      </c>
      <c r="O28" s="241">
        <v>2600</v>
      </c>
      <c r="P28" s="235">
        <f t="shared" si="16"/>
        <v>2.2479599999999998E-4</v>
      </c>
      <c r="Q28" s="104">
        <f t="shared" si="3"/>
        <v>3.6494040000000002E-3</v>
      </c>
      <c r="R28" s="104">
        <f t="shared" si="4"/>
        <v>0.34824725099999992</v>
      </c>
      <c r="S28" s="104">
        <f t="shared" si="5"/>
        <v>2.1710700000000002E-3</v>
      </c>
      <c r="T28" s="104">
        <f t="shared" si="6"/>
        <v>1.1505384E-2</v>
      </c>
      <c r="U28" s="104">
        <f t="shared" si="7"/>
        <v>0.21925025099999998</v>
      </c>
      <c r="V28" s="105">
        <f t="shared" si="8"/>
        <v>2.6186820000000002E-3</v>
      </c>
      <c r="W28" s="223">
        <f>AE28*IFERROR(VLOOKUP(AD28,LnLst!B:I,2,FALSE),0)+AG28*IFERROR(VLOOKUP(AF28,LnLst!B:I,2,FALSE),0)+AI28*IFERROR(VLOOKUP(AH28,LnLst!B:I,2,FALSE),0)+AK28*IFERROR(VLOOKUP(AJ28,LnLst!B:I,2,FALSE),0)</f>
        <v>0.56198999999999999</v>
      </c>
      <c r="X28" s="215">
        <f>AE28*IFERROR(VLOOKUP(AD28,LnLst!B:I,3,FALSE),0)+AG28*IFERROR(VLOOKUP(AF28,LnLst!B:I,3,FALSE),0)+AI28*IFERROR(VLOOKUP(AH28,LnLst!B:I,3,FALSE),0)+AK28*IFERROR(VLOOKUP(AJ28,LnLst!B:I,3,FALSE),0)</f>
        <v>9.1235099999999996</v>
      </c>
      <c r="Y28" s="219">
        <f>(AE28*IFERROR(VLOOKUP(AD28,LnLst!B:I,4,FALSE),0)+AG28*IFERROR(VLOOKUP(AF28,LnLst!B:I,4,FALSE),0)+AI28*IFERROR(VLOOKUP(AH28,LnLst!B:I,4,FALSE),0)+AK28*IFERROR(VLOOKUP(AJ28,LnLst!B:I,4,FALSE),0))/1000000</f>
        <v>1.3929890039999997E-4</v>
      </c>
      <c r="Z28" s="215">
        <f>AE28*IFERROR(VLOOKUP(AD28,LnLst!B:I,5,FALSE),0)+AG28*IFERROR(VLOOKUP(AF28,LnLst!B:I,5,FALSE),0)+AI28*IFERROR(VLOOKUP(AH28,LnLst!B:I,5,FALSE),0)+AK28*IFERROR(VLOOKUP(AJ28,LnLst!B:I,5,FALSE),0)</f>
        <v>5.4276750000000007</v>
      </c>
      <c r="AA28" s="215">
        <f>AE28*IFERROR(VLOOKUP(AD28,LnLst!B:I,6,FALSE),0)+AG28*IFERROR(VLOOKUP(AF28,LnLst!B:I,6,FALSE),0)+AI28*IFERROR(VLOOKUP(AH28,LnLst!B:I,6,FALSE),0)+AK28*IFERROR(VLOOKUP(AJ28,LnLst!B:I,6,FALSE),0)</f>
        <v>28.763460000000002</v>
      </c>
      <c r="AB28" s="207">
        <f>(AE28*IFERROR(VLOOKUP(AD28,LnLst!B:I,7,FALSE),0)+AG28*IFERROR(VLOOKUP(AF28,LnLst!B:I,7,FALSE),0)+AI28*IFERROR(VLOOKUP(AH28,LnLst!B:I,7,FALSE),0)+AK28*IFERROR(VLOOKUP(AJ28,LnLst!B:I,7,FALSE),0))/1000000</f>
        <v>8.770010039999999E-5</v>
      </c>
      <c r="AC28" s="211">
        <f>AE28*IFERROR(VLOOKUP(AD28,LnLst!B:I,8,FALSE),0)+AG28*IFERROR(VLOOKUP(AF28,LnLst!B:I,8,FALSE),0)+AI28*IFERROR(VLOOKUP(AH28,LnLst!B:I,8,FALSE),0)+AK28*IFERROR(VLOOKUP(AJ28,LnLst!B:I,8,FALSE),0)</f>
        <v>6.5467050000000002</v>
      </c>
      <c r="AD28" s="106" t="s">
        <v>57</v>
      </c>
      <c r="AE28" s="263">
        <v>33</v>
      </c>
      <c r="AF28" s="245" t="s">
        <v>1462</v>
      </c>
      <c r="AG28" s="263"/>
      <c r="AH28" s="250" t="s">
        <v>1462</v>
      </c>
      <c r="AI28" s="263"/>
      <c r="AJ28" s="245" t="s">
        <v>1462</v>
      </c>
      <c r="AK28" s="263"/>
      <c r="AL28" s="84">
        <v>21</v>
      </c>
      <c r="AM28" s="72">
        <v>33</v>
      </c>
      <c r="AN28" s="83">
        <v>0</v>
      </c>
      <c r="AO28" s="72">
        <v>0</v>
      </c>
      <c r="AP28" s="66" t="s">
        <v>503</v>
      </c>
      <c r="AQ28" s="107" t="s">
        <v>255</v>
      </c>
      <c r="AR28" s="61" t="s">
        <v>502</v>
      </c>
      <c r="AS28" s="364"/>
      <c r="AT28" s="278"/>
      <c r="DN28" s="111">
        <f>(AE28*IFERROR(VLOOKUP(AD28,LnLst!B:I,2,FALSE),0))*(100/(H28^2))</f>
        <v>2.2479600000000001E-4</v>
      </c>
      <c r="DO28" s="111">
        <f>(AE28*IFERROR(VLOOKUP(AD28,LnLst!B:I,3,FALSE),0))*(100/(H28^2))</f>
        <v>3.6494040000000002E-3</v>
      </c>
      <c r="DP28" s="111">
        <f>(AE28*IFERROR(VLOOKUP(AD28,LnLst!B:I,4,FALSE),0))*(H28^2/100)/1000000</f>
        <v>0.34824725099999992</v>
      </c>
      <c r="DQ28" s="111">
        <f>(AE28*IFERROR(VLOOKUP(AD28,LnLst!B:I,5,FALSE),0))*(100/(H28^2))</f>
        <v>2.1710700000000002E-3</v>
      </c>
      <c r="DR28" s="111">
        <f>(AE28*IFERROR(VLOOKUP(AD28,LnLst!B:I,6,FALSE),0))*(100/(H28^2))</f>
        <v>1.1505384000000002E-2</v>
      </c>
      <c r="DS28" s="111">
        <f>(AE28*IFERROR(VLOOKUP(AD28,LnLst!B:I,7,FALSE),0))*(H28^2/100)/1000000</f>
        <v>0.21925025099999998</v>
      </c>
      <c r="DT28" s="111">
        <f>(AE28*IFERROR(VLOOKUP(AD28,LnLst!B:I,8,FALSE),0))*(100/(H28^2))</f>
        <v>2.6186820000000002E-3</v>
      </c>
      <c r="DU28" s="111">
        <f>AG28*IFERROR(VLOOKUP(AF28,LnLst!B:I,2,FALSE),0)*100/H28^2</f>
        <v>0</v>
      </c>
      <c r="DV28" s="111">
        <f>(AG28*IFERROR(VLOOKUP(AF28,LnLst!B:I,3,FALSE),0))*(100/(H28^2))</f>
        <v>0</v>
      </c>
      <c r="DW28" s="111">
        <f>(AG28*IFERROR(VLOOKUP(AF28,LnLst!B:I,4,FALSE),0))*(H28^2/100)/1000000</f>
        <v>0</v>
      </c>
      <c r="DX28" s="111">
        <f>(AG28*IFERROR(VLOOKUP(AF28,LnLst!B:I,5,FALSE),0))*(100/(H28^2))</f>
        <v>0</v>
      </c>
      <c r="DY28" s="111">
        <f>(AG28*IFERROR(VLOOKUP(AF28,LnLst!B:I,6,FALSE),0))*(100/(H28^2))</f>
        <v>0</v>
      </c>
      <c r="DZ28" s="111">
        <f>(AG28*IFERROR(VLOOKUP(AF28,LnLst!B:I,7,FALSE),0))*(H28^2/100)/1000000</f>
        <v>0</v>
      </c>
      <c r="EA28" s="111">
        <f>(AG28*IFERROR(VLOOKUP(AF28,LnLst!B:I,8,FALSE),0))*(100/(H28^2))</f>
        <v>0</v>
      </c>
      <c r="EB28" s="111">
        <f>AI28*IFERROR(VLOOKUP(AH28,LnLst!B:I,2,FALSE),0)*100/H28^2</f>
        <v>0</v>
      </c>
      <c r="EC28" s="111">
        <f>AI28*IFERROR(VLOOKUP(AH28,LnLst!B:I,3,FALSE),0)*100/H28^2</f>
        <v>0</v>
      </c>
      <c r="ED28" s="111">
        <f>(AI28*IFERROR(VLOOKUP(AH28,LnLst!B:I,4,FALSE),0))*(H28^2/100)/1000000</f>
        <v>0</v>
      </c>
      <c r="EE28" s="111">
        <f>AI28*IFERROR(VLOOKUP(AH28,LnLst!B:I,5,FALSE),0)*100/H28^2</f>
        <v>0</v>
      </c>
      <c r="EF28" s="111">
        <f>AI28*IFERROR(VLOOKUP(AH28,LnLst!B:I,6,FALSE),0)*100/H28^2</f>
        <v>0</v>
      </c>
      <c r="EG28" s="111">
        <f>(AI28*IFERROR(VLOOKUP(AH28,LnLst!B:I,7,FALSE),0))*(H28^2/100)/1000000</f>
        <v>0</v>
      </c>
      <c r="EH28" s="111">
        <f>AI28*IFERROR(VLOOKUP(AH28,LnLst!B:I,8,FALSE),0)*100/H28^2</f>
        <v>0</v>
      </c>
      <c r="EI28" s="236">
        <f>AK28*IFERROR(VLOOKUP(AJ28,LnLst!B:I,2,FALSE),0)*100/H28^2</f>
        <v>0</v>
      </c>
      <c r="EJ28" s="111">
        <f>AK28*IFERROR(VLOOKUP(AJ28,LnLst!B:I,3,FALSE),0)*100/H28^2</f>
        <v>0</v>
      </c>
      <c r="EK28" s="111">
        <f>(AK28*IFERROR(VLOOKUP(AJ28,LnLst!B:I,4,FALSE),0))*(H28^2/100)/1000000</f>
        <v>0</v>
      </c>
      <c r="EL28" s="111">
        <f>AK28*IFERROR(VLOOKUP(AJ28,LnLst!B:I,5,FALSE),0)*100/H28^2</f>
        <v>0</v>
      </c>
      <c r="EM28" s="111">
        <f>AK28*IFERROR(VLOOKUP(AJ28,LnLst!B:I,6,FALSE),0)*100/H28^2</f>
        <v>0</v>
      </c>
      <c r="EN28" s="111">
        <f>(AK28*IFERROR(VLOOKUP(AJ28,LnLst!B:I,7,FALSE),0))*(H28^2/100)/1000000</f>
        <v>0</v>
      </c>
      <c r="EO28" s="111">
        <f>AK28*IFERROR(VLOOKUP(AJ28,LnLst!B:I,8,FALSE),0)*100/H28^2</f>
        <v>0</v>
      </c>
    </row>
    <row r="29" spans="1:145" s="9" customFormat="1" ht="15" customHeight="1" x14ac:dyDescent="0.25">
      <c r="A29" s="81" t="s">
        <v>457</v>
      </c>
      <c r="B29" s="82" t="s">
        <v>64</v>
      </c>
      <c r="C29" s="102" t="s">
        <v>1520</v>
      </c>
      <c r="D29" s="82" t="s">
        <v>1538</v>
      </c>
      <c r="E29" s="9" t="s">
        <v>1708</v>
      </c>
      <c r="F29" s="426" t="s">
        <v>1717</v>
      </c>
      <c r="G29" s="83">
        <v>1</v>
      </c>
      <c r="H29" s="60">
        <v>500</v>
      </c>
      <c r="I29" s="194" t="str">
        <f t="shared" si="0"/>
        <v xml:space="preserve">3*495/65 ACSR             </v>
      </c>
      <c r="J29" s="228">
        <f t="shared" si="1"/>
        <v>121</v>
      </c>
      <c r="K29" s="113" t="s">
        <v>22</v>
      </c>
      <c r="L29" s="232" t="s">
        <v>22</v>
      </c>
      <c r="M29" s="240">
        <v>2000</v>
      </c>
      <c r="N29" s="115">
        <f t="shared" si="2"/>
        <v>1732</v>
      </c>
      <c r="O29" s="241">
        <v>2000</v>
      </c>
      <c r="P29" s="235">
        <f t="shared" si="16"/>
        <v>1.05028E-3</v>
      </c>
      <c r="Q29" s="104">
        <f t="shared" si="3"/>
        <v>1.4278000000000001E-2</v>
      </c>
      <c r="R29" s="104">
        <f t="shared" si="4"/>
        <v>1.1979</v>
      </c>
      <c r="S29" s="104">
        <f t="shared" si="5"/>
        <v>1.19548E-2</v>
      </c>
      <c r="T29" s="104">
        <f t="shared" si="6"/>
        <v>3.7752000000000008E-2</v>
      </c>
      <c r="U29" s="104">
        <f t="shared" si="7"/>
        <v>0.88329999999999997</v>
      </c>
      <c r="V29" s="105">
        <f t="shared" si="8"/>
        <v>1.1132E-2</v>
      </c>
      <c r="W29" s="223">
        <f>AE29*IFERROR(VLOOKUP(AD29,LnLst!B:I,2,FALSE),0)+AG29*IFERROR(VLOOKUP(AF29,LnLst!B:I,2,FALSE),0)+AI29*IFERROR(VLOOKUP(AH29,LnLst!B:I,2,FALSE),0)+AK29*IFERROR(VLOOKUP(AJ29,LnLst!B:I,2,FALSE),0)</f>
        <v>2.6257000000000001</v>
      </c>
      <c r="X29" s="215">
        <f>AE29*IFERROR(VLOOKUP(AD29,LnLst!B:I,3,FALSE),0)+AG29*IFERROR(VLOOKUP(AF29,LnLst!B:I,3,FALSE),0)+AI29*IFERROR(VLOOKUP(AH29,LnLst!B:I,3,FALSE),0)+AK29*IFERROR(VLOOKUP(AJ29,LnLst!B:I,3,FALSE),0)</f>
        <v>35.695</v>
      </c>
      <c r="Y29" s="219">
        <f>(AE29*IFERROR(VLOOKUP(AD29,LnLst!B:I,4,FALSE),0)+AG29*IFERROR(VLOOKUP(AF29,LnLst!B:I,4,FALSE),0)+AI29*IFERROR(VLOOKUP(AH29,LnLst!B:I,4,FALSE),0)+AK29*IFERROR(VLOOKUP(AJ29,LnLst!B:I,4,FALSE),0))/1000000</f>
        <v>4.7915999999999996E-4</v>
      </c>
      <c r="Z29" s="215">
        <f>AE29*IFERROR(VLOOKUP(AD29,LnLst!B:I,5,FALSE),0)+AG29*IFERROR(VLOOKUP(AF29,LnLst!B:I,5,FALSE),0)+AI29*IFERROR(VLOOKUP(AH29,LnLst!B:I,5,FALSE),0)+AK29*IFERROR(VLOOKUP(AJ29,LnLst!B:I,5,FALSE),0)</f>
        <v>29.887</v>
      </c>
      <c r="AA29" s="215">
        <f>AE29*IFERROR(VLOOKUP(AD29,LnLst!B:I,6,FALSE),0)+AG29*IFERROR(VLOOKUP(AF29,LnLst!B:I,6,FALSE),0)+AI29*IFERROR(VLOOKUP(AH29,LnLst!B:I,6,FALSE),0)+AK29*IFERROR(VLOOKUP(AJ29,LnLst!B:I,6,FALSE),0)</f>
        <v>94.38000000000001</v>
      </c>
      <c r="AB29" s="207">
        <f>(AE29*IFERROR(VLOOKUP(AD29,LnLst!B:I,7,FALSE),0)+AG29*IFERROR(VLOOKUP(AF29,LnLst!B:I,7,FALSE),0)+AI29*IFERROR(VLOOKUP(AH29,LnLst!B:I,7,FALSE),0)+AK29*IFERROR(VLOOKUP(AJ29,LnLst!B:I,7,FALSE),0))/1000000</f>
        <v>3.5332000000000001E-4</v>
      </c>
      <c r="AC29" s="211">
        <f>AE29*IFERROR(VLOOKUP(AD29,LnLst!B:I,8,FALSE),0)+AG29*IFERROR(VLOOKUP(AF29,LnLst!B:I,8,FALSE),0)+AI29*IFERROR(VLOOKUP(AH29,LnLst!B:I,8,FALSE),0)+AK29*IFERROR(VLOOKUP(AJ29,LnLst!B:I,8,FALSE),0)</f>
        <v>27.830000000000002</v>
      </c>
      <c r="AD29" s="106" t="s">
        <v>208</v>
      </c>
      <c r="AE29" s="263">
        <v>121</v>
      </c>
      <c r="AF29" s="245" t="s">
        <v>1462</v>
      </c>
      <c r="AG29" s="263"/>
      <c r="AH29" s="250" t="s">
        <v>1462</v>
      </c>
      <c r="AI29" s="263"/>
      <c r="AJ29" s="245" t="s">
        <v>1462</v>
      </c>
      <c r="AK29" s="263"/>
      <c r="AL29" s="84">
        <v>23</v>
      </c>
      <c r="AM29" s="72">
        <v>33</v>
      </c>
      <c r="AN29" s="83">
        <v>0</v>
      </c>
      <c r="AO29" s="72">
        <v>0</v>
      </c>
      <c r="AP29" s="66" t="s">
        <v>1283</v>
      </c>
      <c r="AQ29" s="107" t="s">
        <v>496</v>
      </c>
      <c r="AR29" s="61" t="s">
        <v>502</v>
      </c>
      <c r="AS29" s="364"/>
      <c r="AT29" s="205"/>
      <c r="DN29" s="111">
        <f>(AE29*IFERROR(VLOOKUP(AD29,LnLst!B:I,2,FALSE),0))*(100/(H29^2))</f>
        <v>1.05028E-3</v>
      </c>
      <c r="DO29" s="111">
        <f>(AE29*IFERROR(VLOOKUP(AD29,LnLst!B:I,3,FALSE),0))*(100/(H29^2))</f>
        <v>1.4278000000000001E-2</v>
      </c>
      <c r="DP29" s="111">
        <f>(AE29*IFERROR(VLOOKUP(AD29,LnLst!B:I,4,FALSE),0))*(H29^2/100)/1000000</f>
        <v>1.1979</v>
      </c>
      <c r="DQ29" s="111">
        <f>(AE29*IFERROR(VLOOKUP(AD29,LnLst!B:I,5,FALSE),0))*(100/(H29^2))</f>
        <v>1.1954800000000002E-2</v>
      </c>
      <c r="DR29" s="111">
        <f>(AE29*IFERROR(VLOOKUP(AD29,LnLst!B:I,6,FALSE),0))*(100/(H29^2))</f>
        <v>3.7752000000000008E-2</v>
      </c>
      <c r="DS29" s="111">
        <f>(AE29*IFERROR(VLOOKUP(AD29,LnLst!B:I,7,FALSE),0))*(H29^2/100)/1000000</f>
        <v>0.88329999999999997</v>
      </c>
      <c r="DT29" s="111">
        <f>(AE29*IFERROR(VLOOKUP(AD29,LnLst!B:I,8,FALSE),0))*(100/(H29^2))</f>
        <v>1.1132000000000001E-2</v>
      </c>
      <c r="DU29" s="111">
        <f>AG29*IFERROR(VLOOKUP(AF29,LnLst!B:I,2,FALSE),0)*100/H29^2</f>
        <v>0</v>
      </c>
      <c r="DV29" s="111">
        <f>(AG29*IFERROR(VLOOKUP(AF29,LnLst!B:I,3,FALSE),0))*(100/(H29^2))</f>
        <v>0</v>
      </c>
      <c r="DW29" s="111">
        <f>(AG29*IFERROR(VLOOKUP(AF29,LnLst!B:I,4,FALSE),0))*(H29^2/100)/1000000</f>
        <v>0</v>
      </c>
      <c r="DX29" s="111">
        <f>(AG29*IFERROR(VLOOKUP(AF29,LnLst!B:I,5,FALSE),0))*(100/(H29^2))</f>
        <v>0</v>
      </c>
      <c r="DY29" s="111">
        <f>(AG29*IFERROR(VLOOKUP(AF29,LnLst!B:I,6,FALSE),0))*(100/(H29^2))</f>
        <v>0</v>
      </c>
      <c r="DZ29" s="111">
        <f>(AG29*IFERROR(VLOOKUP(AF29,LnLst!B:I,7,FALSE),0))*(H29^2/100)/1000000</f>
        <v>0</v>
      </c>
      <c r="EA29" s="111">
        <f>(AG29*IFERROR(VLOOKUP(AF29,LnLst!B:I,8,FALSE),0))*(100/(H29^2))</f>
        <v>0</v>
      </c>
      <c r="EB29" s="111">
        <f>AI29*IFERROR(VLOOKUP(AH29,LnLst!B:I,2,FALSE),0)*100/H29^2</f>
        <v>0</v>
      </c>
      <c r="EC29" s="111">
        <f>AI29*IFERROR(VLOOKUP(AH29,LnLst!B:I,3,FALSE),0)*100/H29^2</f>
        <v>0</v>
      </c>
      <c r="ED29" s="111">
        <f>(AI29*IFERROR(VLOOKUP(AH29,LnLst!B:I,4,FALSE),0))*(H29^2/100)/1000000</f>
        <v>0</v>
      </c>
      <c r="EE29" s="111">
        <f>AI29*IFERROR(VLOOKUP(AH29,LnLst!B:I,5,FALSE),0)*100/H29^2</f>
        <v>0</v>
      </c>
      <c r="EF29" s="111">
        <f>AI29*IFERROR(VLOOKUP(AH29,LnLst!B:I,6,FALSE),0)*100/H29^2</f>
        <v>0</v>
      </c>
      <c r="EG29" s="111">
        <f>(AI29*IFERROR(VLOOKUP(AH29,LnLst!B:I,7,FALSE),0))*(H29^2/100)/1000000</f>
        <v>0</v>
      </c>
      <c r="EH29" s="111">
        <f>AI29*IFERROR(VLOOKUP(AH29,LnLst!B:I,8,FALSE),0)*100/H29^2</f>
        <v>0</v>
      </c>
      <c r="EI29" s="236">
        <f>AK29*IFERROR(VLOOKUP(AJ29,LnLst!B:I,2,FALSE),0)*100/H29^2</f>
        <v>0</v>
      </c>
      <c r="EJ29" s="111">
        <f>AK29*IFERROR(VLOOKUP(AJ29,LnLst!B:I,3,FALSE),0)*100/H29^2</f>
        <v>0</v>
      </c>
      <c r="EK29" s="111">
        <f>(AK29*IFERROR(VLOOKUP(AJ29,LnLst!B:I,4,FALSE),0))*(H29^2/100)/1000000</f>
        <v>0</v>
      </c>
      <c r="EL29" s="111">
        <f>AK29*IFERROR(VLOOKUP(AJ29,LnLst!B:I,5,FALSE),0)*100/H29^2</f>
        <v>0</v>
      </c>
      <c r="EM29" s="111">
        <f>AK29*IFERROR(VLOOKUP(AJ29,LnLst!B:I,6,FALSE),0)*100/H29^2</f>
        <v>0</v>
      </c>
      <c r="EN29" s="111">
        <f>(AK29*IFERROR(VLOOKUP(AJ29,LnLst!B:I,7,FALSE),0))*(H29^2/100)/1000000</f>
        <v>0</v>
      </c>
      <c r="EO29" s="111">
        <f>AK29*IFERROR(VLOOKUP(AJ29,LnLst!B:I,8,FALSE),0)*100/H29^2</f>
        <v>0</v>
      </c>
    </row>
    <row r="30" spans="1:145" s="9" customFormat="1" ht="15" customHeight="1" x14ac:dyDescent="0.25">
      <c r="A30" s="81" t="s">
        <v>457</v>
      </c>
      <c r="B30" s="82" t="s">
        <v>64</v>
      </c>
      <c r="C30" s="102" t="s">
        <v>1520</v>
      </c>
      <c r="D30" s="82" t="s">
        <v>1538</v>
      </c>
      <c r="E30" s="9" t="s">
        <v>1708</v>
      </c>
      <c r="F30" s="426" t="s">
        <v>1717</v>
      </c>
      <c r="G30" s="83">
        <v>2</v>
      </c>
      <c r="H30" s="60">
        <v>500</v>
      </c>
      <c r="I30" s="194" t="str">
        <f t="shared" si="0"/>
        <v xml:space="preserve">3*495/65 ACSR             </v>
      </c>
      <c r="J30" s="228">
        <f t="shared" si="1"/>
        <v>121</v>
      </c>
      <c r="K30" s="113" t="s">
        <v>22</v>
      </c>
      <c r="L30" s="232" t="s">
        <v>22</v>
      </c>
      <c r="M30" s="240">
        <v>2000</v>
      </c>
      <c r="N30" s="115">
        <f t="shared" si="2"/>
        <v>1732</v>
      </c>
      <c r="O30" s="241">
        <v>2000</v>
      </c>
      <c r="P30" s="235">
        <f t="shared" si="16"/>
        <v>1.05028E-3</v>
      </c>
      <c r="Q30" s="104">
        <f t="shared" si="3"/>
        <v>1.4278000000000001E-2</v>
      </c>
      <c r="R30" s="104">
        <f t="shared" si="4"/>
        <v>1.1979</v>
      </c>
      <c r="S30" s="104">
        <f t="shared" si="5"/>
        <v>1.19548E-2</v>
      </c>
      <c r="T30" s="104">
        <f t="shared" si="6"/>
        <v>3.7752000000000008E-2</v>
      </c>
      <c r="U30" s="104">
        <f t="shared" si="7"/>
        <v>0.88329999999999997</v>
      </c>
      <c r="V30" s="105">
        <f t="shared" si="8"/>
        <v>1.1132E-2</v>
      </c>
      <c r="W30" s="223">
        <f>AE30*IFERROR(VLOOKUP(AD30,LnLst!B:I,2,FALSE),0)+AG30*IFERROR(VLOOKUP(AF30,LnLst!B:I,2,FALSE),0)+AI30*IFERROR(VLOOKUP(AH30,LnLst!B:I,2,FALSE),0)+AK30*IFERROR(VLOOKUP(AJ30,LnLst!B:I,2,FALSE),0)</f>
        <v>2.6257000000000001</v>
      </c>
      <c r="X30" s="215">
        <f>AE30*IFERROR(VLOOKUP(AD30,LnLst!B:I,3,FALSE),0)+AG30*IFERROR(VLOOKUP(AF30,LnLst!B:I,3,FALSE),0)+AI30*IFERROR(VLOOKUP(AH30,LnLst!B:I,3,FALSE),0)+AK30*IFERROR(VLOOKUP(AJ30,LnLst!B:I,3,FALSE),0)</f>
        <v>35.695</v>
      </c>
      <c r="Y30" s="219">
        <f>(AE30*IFERROR(VLOOKUP(AD30,LnLst!B:I,4,FALSE),0)+AG30*IFERROR(VLOOKUP(AF30,LnLst!B:I,4,FALSE),0)+AI30*IFERROR(VLOOKUP(AH30,LnLst!B:I,4,FALSE),0)+AK30*IFERROR(VLOOKUP(AJ30,LnLst!B:I,4,FALSE),0))/1000000</f>
        <v>4.7915999999999996E-4</v>
      </c>
      <c r="Z30" s="215">
        <f>AE30*IFERROR(VLOOKUP(AD30,LnLst!B:I,5,FALSE),0)+AG30*IFERROR(VLOOKUP(AF30,LnLst!B:I,5,FALSE),0)+AI30*IFERROR(VLOOKUP(AH30,LnLst!B:I,5,FALSE),0)+AK30*IFERROR(VLOOKUP(AJ30,LnLst!B:I,5,FALSE),0)</f>
        <v>29.887</v>
      </c>
      <c r="AA30" s="215">
        <f>AE30*IFERROR(VLOOKUP(AD30,LnLst!B:I,6,FALSE),0)+AG30*IFERROR(VLOOKUP(AF30,LnLst!B:I,6,FALSE),0)+AI30*IFERROR(VLOOKUP(AH30,LnLst!B:I,6,FALSE),0)+AK30*IFERROR(VLOOKUP(AJ30,LnLst!B:I,6,FALSE),0)</f>
        <v>94.38000000000001</v>
      </c>
      <c r="AB30" s="207">
        <f>(AE30*IFERROR(VLOOKUP(AD30,LnLst!B:I,7,FALSE),0)+AG30*IFERROR(VLOOKUP(AF30,LnLst!B:I,7,FALSE),0)+AI30*IFERROR(VLOOKUP(AH30,LnLst!B:I,7,FALSE),0)+AK30*IFERROR(VLOOKUP(AJ30,LnLst!B:I,7,FALSE),0))/1000000</f>
        <v>3.5332000000000001E-4</v>
      </c>
      <c r="AC30" s="211">
        <f>AE30*IFERROR(VLOOKUP(AD30,LnLst!B:I,8,FALSE),0)+AG30*IFERROR(VLOOKUP(AF30,LnLst!B:I,8,FALSE),0)+AI30*IFERROR(VLOOKUP(AH30,LnLst!B:I,8,FALSE),0)+AK30*IFERROR(VLOOKUP(AJ30,LnLst!B:I,8,FALSE),0)</f>
        <v>27.830000000000002</v>
      </c>
      <c r="AD30" s="106" t="s">
        <v>208</v>
      </c>
      <c r="AE30" s="263">
        <v>121</v>
      </c>
      <c r="AF30" s="245" t="s">
        <v>1462</v>
      </c>
      <c r="AG30" s="263"/>
      <c r="AH30" s="250" t="s">
        <v>1462</v>
      </c>
      <c r="AI30" s="263"/>
      <c r="AJ30" s="245" t="s">
        <v>1462</v>
      </c>
      <c r="AK30" s="263"/>
      <c r="AL30" s="84">
        <v>23</v>
      </c>
      <c r="AM30" s="72">
        <v>33</v>
      </c>
      <c r="AN30" s="83">
        <v>0</v>
      </c>
      <c r="AO30" s="72">
        <v>0</v>
      </c>
      <c r="AP30" s="66" t="s">
        <v>1284</v>
      </c>
      <c r="AQ30" s="107" t="s">
        <v>496</v>
      </c>
      <c r="AR30" s="61" t="s">
        <v>502</v>
      </c>
      <c r="AS30" s="364"/>
      <c r="AT30" s="205"/>
      <c r="DN30" s="111">
        <f>(AE30*IFERROR(VLOOKUP(AD30,LnLst!B:I,2,FALSE),0))*(100/(H30^2))</f>
        <v>1.05028E-3</v>
      </c>
      <c r="DO30" s="111">
        <f>(AE30*IFERROR(VLOOKUP(AD30,LnLst!B:I,3,FALSE),0))*(100/(H30^2))</f>
        <v>1.4278000000000001E-2</v>
      </c>
      <c r="DP30" s="111">
        <f>(AE30*IFERROR(VLOOKUP(AD30,LnLst!B:I,4,FALSE),0))*(H30^2/100)/1000000</f>
        <v>1.1979</v>
      </c>
      <c r="DQ30" s="111">
        <f>(AE30*IFERROR(VLOOKUP(AD30,LnLst!B:I,5,FALSE),0))*(100/(H30^2))</f>
        <v>1.1954800000000002E-2</v>
      </c>
      <c r="DR30" s="111">
        <f>(AE30*IFERROR(VLOOKUP(AD30,LnLst!B:I,6,FALSE),0))*(100/(H30^2))</f>
        <v>3.7752000000000008E-2</v>
      </c>
      <c r="DS30" s="111">
        <f>(AE30*IFERROR(VLOOKUP(AD30,LnLst!B:I,7,FALSE),0))*(H30^2/100)/1000000</f>
        <v>0.88329999999999997</v>
      </c>
      <c r="DT30" s="111">
        <f>(AE30*IFERROR(VLOOKUP(AD30,LnLst!B:I,8,FALSE),0))*(100/(H30^2))</f>
        <v>1.1132000000000001E-2</v>
      </c>
      <c r="DU30" s="111">
        <f>AG30*IFERROR(VLOOKUP(AF30,LnLst!B:I,2,FALSE),0)*100/H30^2</f>
        <v>0</v>
      </c>
      <c r="DV30" s="111">
        <f>(AG30*IFERROR(VLOOKUP(AF30,LnLst!B:I,3,FALSE),0))*(100/(H30^2))</f>
        <v>0</v>
      </c>
      <c r="DW30" s="111">
        <f>(AG30*IFERROR(VLOOKUP(AF30,LnLst!B:I,4,FALSE),0))*(H30^2/100)/1000000</f>
        <v>0</v>
      </c>
      <c r="DX30" s="111">
        <f>(AG30*IFERROR(VLOOKUP(AF30,LnLst!B:I,5,FALSE),0))*(100/(H30^2))</f>
        <v>0</v>
      </c>
      <c r="DY30" s="111">
        <f>(AG30*IFERROR(VLOOKUP(AF30,LnLst!B:I,6,FALSE),0))*(100/(H30^2))</f>
        <v>0</v>
      </c>
      <c r="DZ30" s="111">
        <f>(AG30*IFERROR(VLOOKUP(AF30,LnLst!B:I,7,FALSE),0))*(H30^2/100)/1000000</f>
        <v>0</v>
      </c>
      <c r="EA30" s="111">
        <f>(AG30*IFERROR(VLOOKUP(AF30,LnLst!B:I,8,FALSE),0))*(100/(H30^2))</f>
        <v>0</v>
      </c>
      <c r="EB30" s="111">
        <f>AI30*IFERROR(VLOOKUP(AH30,LnLst!B:I,2,FALSE),0)*100/H30^2</f>
        <v>0</v>
      </c>
      <c r="EC30" s="111">
        <f>AI30*IFERROR(VLOOKUP(AH30,LnLst!B:I,3,FALSE),0)*100/H30^2</f>
        <v>0</v>
      </c>
      <c r="ED30" s="111">
        <f>(AI30*IFERROR(VLOOKUP(AH30,LnLst!B:I,4,FALSE),0))*(H30^2/100)/1000000</f>
        <v>0</v>
      </c>
      <c r="EE30" s="111">
        <f>AI30*IFERROR(VLOOKUP(AH30,LnLst!B:I,5,FALSE),0)*100/H30^2</f>
        <v>0</v>
      </c>
      <c r="EF30" s="111">
        <f>AI30*IFERROR(VLOOKUP(AH30,LnLst!B:I,6,FALSE),0)*100/H30^2</f>
        <v>0</v>
      </c>
      <c r="EG30" s="111">
        <f>(AI30*IFERROR(VLOOKUP(AH30,LnLst!B:I,7,FALSE),0))*(H30^2/100)/1000000</f>
        <v>0</v>
      </c>
      <c r="EH30" s="111">
        <f>AI30*IFERROR(VLOOKUP(AH30,LnLst!B:I,8,FALSE),0)*100/H30^2</f>
        <v>0</v>
      </c>
      <c r="EI30" s="236">
        <f>AK30*IFERROR(VLOOKUP(AJ30,LnLst!B:I,2,FALSE),0)*100/H30^2</f>
        <v>0</v>
      </c>
      <c r="EJ30" s="111">
        <f>AK30*IFERROR(VLOOKUP(AJ30,LnLst!B:I,3,FALSE),0)*100/H30^2</f>
        <v>0</v>
      </c>
      <c r="EK30" s="111">
        <f>(AK30*IFERROR(VLOOKUP(AJ30,LnLst!B:I,4,FALSE),0))*(H30^2/100)/1000000</f>
        <v>0</v>
      </c>
      <c r="EL30" s="111">
        <f>AK30*IFERROR(VLOOKUP(AJ30,LnLst!B:I,5,FALSE),0)*100/H30^2</f>
        <v>0</v>
      </c>
      <c r="EM30" s="111">
        <f>AK30*IFERROR(VLOOKUP(AJ30,LnLst!B:I,6,FALSE),0)*100/H30^2</f>
        <v>0</v>
      </c>
      <c r="EN30" s="111">
        <f>(AK30*IFERROR(VLOOKUP(AJ30,LnLst!B:I,7,FALSE),0))*(H30^2/100)/1000000</f>
        <v>0</v>
      </c>
      <c r="EO30" s="111">
        <f>AK30*IFERROR(VLOOKUP(AJ30,LnLst!B:I,8,FALSE),0)*100/H30^2</f>
        <v>0</v>
      </c>
    </row>
    <row r="31" spans="1:145" s="9" customFormat="1" ht="15" customHeight="1" x14ac:dyDescent="0.25">
      <c r="A31" s="81" t="s">
        <v>1146</v>
      </c>
      <c r="B31" s="82" t="s">
        <v>60</v>
      </c>
      <c r="C31" s="102" t="s">
        <v>76</v>
      </c>
      <c r="D31" s="82" t="s">
        <v>72</v>
      </c>
      <c r="E31" s="9" t="s">
        <v>1640</v>
      </c>
      <c r="F31" s="426" t="s">
        <v>1717</v>
      </c>
      <c r="G31" s="83">
        <v>1</v>
      </c>
      <c r="H31" s="60">
        <v>500</v>
      </c>
      <c r="I31" s="194" t="str">
        <f t="shared" si="0"/>
        <v xml:space="preserve">3*490/65 ACSR             </v>
      </c>
      <c r="J31" s="228">
        <f t="shared" si="1"/>
        <v>67</v>
      </c>
      <c r="K31" s="113" t="s">
        <v>22</v>
      </c>
      <c r="L31" s="232" t="s">
        <v>22</v>
      </c>
      <c r="M31" s="240">
        <v>2000</v>
      </c>
      <c r="N31" s="115">
        <f t="shared" si="2"/>
        <v>1732</v>
      </c>
      <c r="O31" s="241">
        <v>2790</v>
      </c>
      <c r="P31" s="235">
        <f t="shared" si="16"/>
        <v>5.8155999999999995E-4</v>
      </c>
      <c r="Q31" s="104">
        <f t="shared" si="3"/>
        <v>7.9059999999999998E-3</v>
      </c>
      <c r="R31" s="104">
        <f t="shared" si="4"/>
        <v>0.6633</v>
      </c>
      <c r="S31" s="104">
        <f t="shared" si="5"/>
        <v>6.6195999999999998E-3</v>
      </c>
      <c r="T31" s="104">
        <f t="shared" si="6"/>
        <v>2.0904000000000002E-2</v>
      </c>
      <c r="U31" s="104">
        <f t="shared" si="7"/>
        <v>0.48909999999999998</v>
      </c>
      <c r="V31" s="105">
        <f t="shared" si="8"/>
        <v>6.1640000000000002E-3</v>
      </c>
      <c r="W31" s="223">
        <f>AE31*IFERROR(VLOOKUP(AD31,LnLst!B:I,2,FALSE),0)+AG31*IFERROR(VLOOKUP(AF31,LnLst!B:I,2,FALSE),0)+AI31*IFERROR(VLOOKUP(AH31,LnLst!B:I,2,FALSE),0)+AK31*IFERROR(VLOOKUP(AJ31,LnLst!B:I,2,FALSE),0)</f>
        <v>1.4539</v>
      </c>
      <c r="X31" s="215">
        <f>AE31*IFERROR(VLOOKUP(AD31,LnLst!B:I,3,FALSE),0)+AG31*IFERROR(VLOOKUP(AF31,LnLst!B:I,3,FALSE),0)+AI31*IFERROR(VLOOKUP(AH31,LnLst!B:I,3,FALSE),0)+AK31*IFERROR(VLOOKUP(AJ31,LnLst!B:I,3,FALSE),0)</f>
        <v>19.765000000000001</v>
      </c>
      <c r="Y31" s="219">
        <f>(AE31*IFERROR(VLOOKUP(AD31,LnLst!B:I,4,FALSE),0)+AG31*IFERROR(VLOOKUP(AF31,LnLst!B:I,4,FALSE),0)+AI31*IFERROR(VLOOKUP(AH31,LnLst!B:I,4,FALSE),0)+AK31*IFERROR(VLOOKUP(AJ31,LnLst!B:I,4,FALSE),0))/1000000</f>
        <v>2.6531999999999999E-4</v>
      </c>
      <c r="Z31" s="215">
        <f>AE31*IFERROR(VLOOKUP(AD31,LnLst!B:I,5,FALSE),0)+AG31*IFERROR(VLOOKUP(AF31,LnLst!B:I,5,FALSE),0)+AI31*IFERROR(VLOOKUP(AH31,LnLst!B:I,5,FALSE),0)+AK31*IFERROR(VLOOKUP(AJ31,LnLst!B:I,5,FALSE),0)</f>
        <v>16.548999999999999</v>
      </c>
      <c r="AA31" s="215">
        <f>AE31*IFERROR(VLOOKUP(AD31,LnLst!B:I,6,FALSE),0)+AG31*IFERROR(VLOOKUP(AF31,LnLst!B:I,6,FALSE),0)+AI31*IFERROR(VLOOKUP(AH31,LnLst!B:I,6,FALSE),0)+AK31*IFERROR(VLOOKUP(AJ31,LnLst!B:I,6,FALSE),0)</f>
        <v>52.260000000000005</v>
      </c>
      <c r="AB31" s="207">
        <f>(AE31*IFERROR(VLOOKUP(AD31,LnLst!B:I,7,FALSE),0)+AG31*IFERROR(VLOOKUP(AF31,LnLst!B:I,7,FALSE),0)+AI31*IFERROR(VLOOKUP(AH31,LnLst!B:I,7,FALSE),0)+AK31*IFERROR(VLOOKUP(AJ31,LnLst!B:I,7,FALSE),0))/1000000</f>
        <v>1.9563999999999999E-4</v>
      </c>
      <c r="AC31" s="211">
        <f>AE31*IFERROR(VLOOKUP(AD31,LnLst!B:I,8,FALSE),0)+AG31*IFERROR(VLOOKUP(AF31,LnLst!B:I,8,FALSE),0)+AI31*IFERROR(VLOOKUP(AH31,LnLst!B:I,8,FALSE),0)+AK31*IFERROR(VLOOKUP(AJ31,LnLst!B:I,8,FALSE),0)</f>
        <v>15.41</v>
      </c>
      <c r="AD31" s="106" t="s">
        <v>5</v>
      </c>
      <c r="AE31" s="263">
        <v>67</v>
      </c>
      <c r="AF31" s="245" t="s">
        <v>1462</v>
      </c>
      <c r="AG31" s="263"/>
      <c r="AH31" s="250" t="s">
        <v>1462</v>
      </c>
      <c r="AI31" s="263"/>
      <c r="AJ31" s="245" t="s">
        <v>1462</v>
      </c>
      <c r="AK31" s="263"/>
      <c r="AL31" s="84">
        <v>11</v>
      </c>
      <c r="AM31" s="72">
        <v>28</v>
      </c>
      <c r="AN31" s="83">
        <v>0</v>
      </c>
      <c r="AO31" s="72">
        <v>0</v>
      </c>
      <c r="AP31" s="66" t="s">
        <v>504</v>
      </c>
      <c r="AQ31" s="107" t="s">
        <v>505</v>
      </c>
      <c r="AR31" s="61" t="s">
        <v>72</v>
      </c>
      <c r="AS31" s="365"/>
      <c r="AT31" s="277" t="s">
        <v>1205</v>
      </c>
      <c r="DN31" s="111">
        <f>(AE31*IFERROR(VLOOKUP(AD31,LnLst!B:I,2,FALSE),0))*(100/(H31^2))</f>
        <v>5.8156000000000006E-4</v>
      </c>
      <c r="DO31" s="111">
        <f>(AE31*IFERROR(VLOOKUP(AD31,LnLst!B:I,3,FALSE),0))*(100/(H31^2))</f>
        <v>7.9059999999999998E-3</v>
      </c>
      <c r="DP31" s="111">
        <f>(AE31*IFERROR(VLOOKUP(AD31,LnLst!B:I,4,FALSE),0))*(H31^2/100)/1000000</f>
        <v>0.6633</v>
      </c>
      <c r="DQ31" s="111">
        <f>(AE31*IFERROR(VLOOKUP(AD31,LnLst!B:I,5,FALSE),0))*(100/(H31^2))</f>
        <v>6.6195999999999998E-3</v>
      </c>
      <c r="DR31" s="111">
        <f>(AE31*IFERROR(VLOOKUP(AD31,LnLst!B:I,6,FALSE),0))*(100/(H31^2))</f>
        <v>2.0904000000000002E-2</v>
      </c>
      <c r="DS31" s="111">
        <f>(AE31*IFERROR(VLOOKUP(AD31,LnLst!B:I,7,FALSE),0))*(H31^2/100)/1000000</f>
        <v>0.48909999999999992</v>
      </c>
      <c r="DT31" s="111">
        <f>(AE31*IFERROR(VLOOKUP(AD31,LnLst!B:I,8,FALSE),0))*(100/(H31^2))</f>
        <v>6.1640000000000002E-3</v>
      </c>
      <c r="DU31" s="111">
        <f>AG31*IFERROR(VLOOKUP(AF31,LnLst!B:I,2,FALSE),0)*100/H31^2</f>
        <v>0</v>
      </c>
      <c r="DV31" s="111">
        <f>(AG31*IFERROR(VLOOKUP(AF31,LnLst!B:I,3,FALSE),0))*(100/(H31^2))</f>
        <v>0</v>
      </c>
      <c r="DW31" s="111">
        <f>(AG31*IFERROR(VLOOKUP(AF31,LnLst!B:I,4,FALSE),0))*(H31^2/100)/1000000</f>
        <v>0</v>
      </c>
      <c r="DX31" s="111">
        <f>(AG31*IFERROR(VLOOKUP(AF31,LnLst!B:I,5,FALSE),0))*(100/(H31^2))</f>
        <v>0</v>
      </c>
      <c r="DY31" s="111">
        <f>(AG31*IFERROR(VLOOKUP(AF31,LnLst!B:I,6,FALSE),0))*(100/(H31^2))</f>
        <v>0</v>
      </c>
      <c r="DZ31" s="111">
        <f>(AG31*IFERROR(VLOOKUP(AF31,LnLst!B:I,7,FALSE),0))*(H31^2/100)/1000000</f>
        <v>0</v>
      </c>
      <c r="EA31" s="111">
        <f>(AG31*IFERROR(VLOOKUP(AF31,LnLst!B:I,8,FALSE),0))*(100/(H31^2))</f>
        <v>0</v>
      </c>
      <c r="EB31" s="111">
        <f>AI31*IFERROR(VLOOKUP(AH31,LnLst!B:I,2,FALSE),0)*100/H31^2</f>
        <v>0</v>
      </c>
      <c r="EC31" s="111">
        <f>AI31*IFERROR(VLOOKUP(AH31,LnLst!B:I,3,FALSE),0)*100/H31^2</f>
        <v>0</v>
      </c>
      <c r="ED31" s="111">
        <f>(AI31*IFERROR(VLOOKUP(AH31,LnLst!B:I,4,FALSE),0))*(H31^2/100)/1000000</f>
        <v>0</v>
      </c>
      <c r="EE31" s="111">
        <f>AI31*IFERROR(VLOOKUP(AH31,LnLst!B:I,5,FALSE),0)*100/H31^2</f>
        <v>0</v>
      </c>
      <c r="EF31" s="111">
        <f>AI31*IFERROR(VLOOKUP(AH31,LnLst!B:I,6,FALSE),0)*100/H31^2</f>
        <v>0</v>
      </c>
      <c r="EG31" s="111">
        <f>(AI31*IFERROR(VLOOKUP(AH31,LnLst!B:I,7,FALSE),0))*(H31^2/100)/1000000</f>
        <v>0</v>
      </c>
      <c r="EH31" s="111">
        <f>AI31*IFERROR(VLOOKUP(AH31,LnLst!B:I,8,FALSE),0)*100/H31^2</f>
        <v>0</v>
      </c>
      <c r="EI31" s="236">
        <f>AK31*IFERROR(VLOOKUP(AJ31,LnLst!B:I,2,FALSE),0)*100/H31^2</f>
        <v>0</v>
      </c>
      <c r="EJ31" s="111">
        <f>AK31*IFERROR(VLOOKUP(AJ31,LnLst!B:I,3,FALSE),0)*100/H31^2</f>
        <v>0</v>
      </c>
      <c r="EK31" s="111">
        <f>(AK31*IFERROR(VLOOKUP(AJ31,LnLst!B:I,4,FALSE),0))*(H31^2/100)/1000000</f>
        <v>0</v>
      </c>
      <c r="EL31" s="111">
        <f>AK31*IFERROR(VLOOKUP(AJ31,LnLst!B:I,5,FALSE),0)*100/H31^2</f>
        <v>0</v>
      </c>
      <c r="EM31" s="111">
        <f>AK31*IFERROR(VLOOKUP(AJ31,LnLst!B:I,6,FALSE),0)*100/H31^2</f>
        <v>0</v>
      </c>
      <c r="EN31" s="111">
        <f>(AK31*IFERROR(VLOOKUP(AJ31,LnLst!B:I,7,FALSE),0))*(H31^2/100)/1000000</f>
        <v>0</v>
      </c>
      <c r="EO31" s="111">
        <f>AK31*IFERROR(VLOOKUP(AJ31,LnLst!B:I,8,FALSE),0)*100/H31^2</f>
        <v>0</v>
      </c>
    </row>
    <row r="32" spans="1:145" s="9" customFormat="1" ht="15" customHeight="1" x14ac:dyDescent="0.25">
      <c r="A32" s="81" t="s">
        <v>360</v>
      </c>
      <c r="B32" s="82" t="s">
        <v>60</v>
      </c>
      <c r="C32" s="102" t="s">
        <v>1537</v>
      </c>
      <c r="D32" s="82" t="s">
        <v>72</v>
      </c>
      <c r="E32" s="9" t="s">
        <v>1640</v>
      </c>
      <c r="F32" s="426" t="s">
        <v>1717</v>
      </c>
      <c r="G32" s="83">
        <v>1</v>
      </c>
      <c r="H32" s="60">
        <v>500</v>
      </c>
      <c r="I32" s="194" t="str">
        <f t="shared" si="0"/>
        <v xml:space="preserve">3*490/65 ACSR             </v>
      </c>
      <c r="J32" s="228">
        <f t="shared" si="1"/>
        <v>53</v>
      </c>
      <c r="K32" s="113" t="s">
        <v>22</v>
      </c>
      <c r="L32" s="232" t="s">
        <v>22</v>
      </c>
      <c r="M32" s="240">
        <v>2000</v>
      </c>
      <c r="N32" s="115">
        <f t="shared" si="2"/>
        <v>1732</v>
      </c>
      <c r="O32" s="241">
        <v>2790</v>
      </c>
      <c r="P32" s="235">
        <f t="shared" si="16"/>
        <v>4.600400000000001E-4</v>
      </c>
      <c r="Q32" s="104">
        <f t="shared" si="3"/>
        <v>6.254E-3</v>
      </c>
      <c r="R32" s="104">
        <f t="shared" si="4"/>
        <v>0.52469999999999994</v>
      </c>
      <c r="S32" s="104">
        <f t="shared" si="5"/>
        <v>5.2363999999999996E-3</v>
      </c>
      <c r="T32" s="104">
        <f t="shared" si="6"/>
        <v>1.6535999999999999E-2</v>
      </c>
      <c r="U32" s="104">
        <f t="shared" si="7"/>
        <v>0.38689999999999997</v>
      </c>
      <c r="V32" s="105">
        <f t="shared" si="8"/>
        <v>4.876000000000001E-3</v>
      </c>
      <c r="W32" s="223">
        <f>AE32*IFERROR(VLOOKUP(AD32,LnLst!B:I,2,FALSE),0)+AG32*IFERROR(VLOOKUP(AF32,LnLst!B:I,2,FALSE),0)+AI32*IFERROR(VLOOKUP(AH32,LnLst!B:I,2,FALSE),0)+AK32*IFERROR(VLOOKUP(AJ32,LnLst!B:I,2,FALSE),0)</f>
        <v>1.1501000000000001</v>
      </c>
      <c r="X32" s="215">
        <f>AE32*IFERROR(VLOOKUP(AD32,LnLst!B:I,3,FALSE),0)+AG32*IFERROR(VLOOKUP(AF32,LnLst!B:I,3,FALSE),0)+AI32*IFERROR(VLOOKUP(AH32,LnLst!B:I,3,FALSE),0)+AK32*IFERROR(VLOOKUP(AJ32,LnLst!B:I,3,FALSE),0)</f>
        <v>15.635</v>
      </c>
      <c r="Y32" s="219">
        <f>(AE32*IFERROR(VLOOKUP(AD32,LnLst!B:I,4,FALSE),0)+AG32*IFERROR(VLOOKUP(AF32,LnLst!B:I,4,FALSE),0)+AI32*IFERROR(VLOOKUP(AH32,LnLst!B:I,4,FALSE),0)+AK32*IFERROR(VLOOKUP(AJ32,LnLst!B:I,4,FALSE),0))/1000000</f>
        <v>2.0987999999999999E-4</v>
      </c>
      <c r="Z32" s="215">
        <f>AE32*IFERROR(VLOOKUP(AD32,LnLst!B:I,5,FALSE),0)+AG32*IFERROR(VLOOKUP(AF32,LnLst!B:I,5,FALSE),0)+AI32*IFERROR(VLOOKUP(AH32,LnLst!B:I,5,FALSE),0)+AK32*IFERROR(VLOOKUP(AJ32,LnLst!B:I,5,FALSE),0)</f>
        <v>13.090999999999999</v>
      </c>
      <c r="AA32" s="215">
        <f>AE32*IFERROR(VLOOKUP(AD32,LnLst!B:I,6,FALSE),0)+AG32*IFERROR(VLOOKUP(AF32,LnLst!B:I,6,FALSE),0)+AI32*IFERROR(VLOOKUP(AH32,LnLst!B:I,6,FALSE),0)+AK32*IFERROR(VLOOKUP(AJ32,LnLst!B:I,6,FALSE),0)</f>
        <v>41.34</v>
      </c>
      <c r="AB32" s="207">
        <f>(AE32*IFERROR(VLOOKUP(AD32,LnLst!B:I,7,FALSE),0)+AG32*IFERROR(VLOOKUP(AF32,LnLst!B:I,7,FALSE),0)+AI32*IFERROR(VLOOKUP(AH32,LnLst!B:I,7,FALSE),0)+AK32*IFERROR(VLOOKUP(AJ32,LnLst!B:I,7,FALSE),0))/1000000</f>
        <v>1.5475999999999999E-4</v>
      </c>
      <c r="AC32" s="211">
        <f>AE32*IFERROR(VLOOKUP(AD32,LnLst!B:I,8,FALSE),0)+AG32*IFERROR(VLOOKUP(AF32,LnLst!B:I,8,FALSE),0)+AI32*IFERROR(VLOOKUP(AH32,LnLst!B:I,8,FALSE),0)+AK32*IFERROR(VLOOKUP(AJ32,LnLst!B:I,8,FALSE),0)</f>
        <v>12.190000000000001</v>
      </c>
      <c r="AD32" s="106" t="s">
        <v>5</v>
      </c>
      <c r="AE32" s="263">
        <v>53</v>
      </c>
      <c r="AF32" s="245" t="s">
        <v>1462</v>
      </c>
      <c r="AG32" s="263"/>
      <c r="AH32" s="250" t="s">
        <v>1462</v>
      </c>
      <c r="AI32" s="263"/>
      <c r="AJ32" s="245" t="s">
        <v>1462</v>
      </c>
      <c r="AK32" s="263"/>
      <c r="AL32" s="84">
        <v>8</v>
      </c>
      <c r="AM32" s="72">
        <v>28</v>
      </c>
      <c r="AN32" s="83">
        <v>0</v>
      </c>
      <c r="AO32" s="72">
        <v>0</v>
      </c>
      <c r="AP32" s="66" t="s">
        <v>506</v>
      </c>
      <c r="AQ32" s="107" t="s">
        <v>500</v>
      </c>
      <c r="AR32" s="61" t="s">
        <v>72</v>
      </c>
      <c r="AS32" s="364"/>
      <c r="AT32" s="278"/>
      <c r="DN32" s="111">
        <f>(AE32*IFERROR(VLOOKUP(AD32,LnLst!B:I,2,FALSE),0))*(100/(H32^2))</f>
        <v>4.6004000000000005E-4</v>
      </c>
      <c r="DO32" s="111">
        <f>(AE32*IFERROR(VLOOKUP(AD32,LnLst!B:I,3,FALSE),0))*(100/(H32^2))</f>
        <v>6.254E-3</v>
      </c>
      <c r="DP32" s="111">
        <f>(AE32*IFERROR(VLOOKUP(AD32,LnLst!B:I,4,FALSE),0))*(H32^2/100)/1000000</f>
        <v>0.52470000000000006</v>
      </c>
      <c r="DQ32" s="111">
        <f>(AE32*IFERROR(VLOOKUP(AD32,LnLst!B:I,5,FALSE),0))*(100/(H32^2))</f>
        <v>5.2363999999999996E-3</v>
      </c>
      <c r="DR32" s="111">
        <f>(AE32*IFERROR(VLOOKUP(AD32,LnLst!B:I,6,FALSE),0))*(100/(H32^2))</f>
        <v>1.6536000000000002E-2</v>
      </c>
      <c r="DS32" s="111">
        <f>(AE32*IFERROR(VLOOKUP(AD32,LnLst!B:I,7,FALSE),0))*(H32^2/100)/1000000</f>
        <v>0.38690000000000002</v>
      </c>
      <c r="DT32" s="111">
        <f>(AE32*IFERROR(VLOOKUP(AD32,LnLst!B:I,8,FALSE),0))*(100/(H32^2))</f>
        <v>4.876000000000001E-3</v>
      </c>
      <c r="DU32" s="111">
        <f>AG32*IFERROR(VLOOKUP(AF32,LnLst!B:I,2,FALSE),0)*100/H32^2</f>
        <v>0</v>
      </c>
      <c r="DV32" s="111">
        <f>(AG32*IFERROR(VLOOKUP(AF32,LnLst!B:I,3,FALSE),0))*(100/(H32^2))</f>
        <v>0</v>
      </c>
      <c r="DW32" s="111">
        <f>(AG32*IFERROR(VLOOKUP(AF32,LnLst!B:I,4,FALSE),0))*(H32^2/100)/1000000</f>
        <v>0</v>
      </c>
      <c r="DX32" s="111">
        <f>(AG32*IFERROR(VLOOKUP(AF32,LnLst!B:I,5,FALSE),0))*(100/(H32^2))</f>
        <v>0</v>
      </c>
      <c r="DY32" s="111">
        <f>(AG32*IFERROR(VLOOKUP(AF32,LnLst!B:I,6,FALSE),0))*(100/(H32^2))</f>
        <v>0</v>
      </c>
      <c r="DZ32" s="111">
        <f>(AG32*IFERROR(VLOOKUP(AF32,LnLst!B:I,7,FALSE),0))*(H32^2/100)/1000000</f>
        <v>0</v>
      </c>
      <c r="EA32" s="111">
        <f>(AG32*IFERROR(VLOOKUP(AF32,LnLst!B:I,8,FALSE),0))*(100/(H32^2))</f>
        <v>0</v>
      </c>
      <c r="EB32" s="111">
        <f>AI32*IFERROR(VLOOKUP(AH32,LnLst!B:I,2,FALSE),0)*100/H32^2</f>
        <v>0</v>
      </c>
      <c r="EC32" s="111">
        <f>AI32*IFERROR(VLOOKUP(AH32,LnLst!B:I,3,FALSE),0)*100/H32^2</f>
        <v>0</v>
      </c>
      <c r="ED32" s="111">
        <f>(AI32*IFERROR(VLOOKUP(AH32,LnLst!B:I,4,FALSE),0))*(H32^2/100)/1000000</f>
        <v>0</v>
      </c>
      <c r="EE32" s="111">
        <f>AI32*IFERROR(VLOOKUP(AH32,LnLst!B:I,5,FALSE),0)*100/H32^2</f>
        <v>0</v>
      </c>
      <c r="EF32" s="111">
        <f>AI32*IFERROR(VLOOKUP(AH32,LnLst!B:I,6,FALSE),0)*100/H32^2</f>
        <v>0</v>
      </c>
      <c r="EG32" s="111">
        <f>(AI32*IFERROR(VLOOKUP(AH32,LnLst!B:I,7,FALSE),0))*(H32^2/100)/1000000</f>
        <v>0</v>
      </c>
      <c r="EH32" s="111">
        <f>AI32*IFERROR(VLOOKUP(AH32,LnLst!B:I,8,FALSE),0)*100/H32^2</f>
        <v>0</v>
      </c>
      <c r="EI32" s="236">
        <f>AK32*IFERROR(VLOOKUP(AJ32,LnLst!B:I,2,FALSE),0)*100/H32^2</f>
        <v>0</v>
      </c>
      <c r="EJ32" s="111">
        <f>AK32*IFERROR(VLOOKUP(AJ32,LnLst!B:I,3,FALSE),0)*100/H32^2</f>
        <v>0</v>
      </c>
      <c r="EK32" s="111">
        <f>(AK32*IFERROR(VLOOKUP(AJ32,LnLst!B:I,4,FALSE),0))*(H32^2/100)/1000000</f>
        <v>0</v>
      </c>
      <c r="EL32" s="111">
        <f>AK32*IFERROR(VLOOKUP(AJ32,LnLst!B:I,5,FALSE),0)*100/H32^2</f>
        <v>0</v>
      </c>
      <c r="EM32" s="111">
        <f>AK32*IFERROR(VLOOKUP(AJ32,LnLst!B:I,6,FALSE),0)*100/H32^2</f>
        <v>0</v>
      </c>
      <c r="EN32" s="111">
        <f>(AK32*IFERROR(VLOOKUP(AJ32,LnLst!B:I,7,FALSE),0))*(H32^2/100)/1000000</f>
        <v>0</v>
      </c>
      <c r="EO32" s="111">
        <f>AK32*IFERROR(VLOOKUP(AJ32,LnLst!B:I,8,FALSE),0)*100/H32^2</f>
        <v>0</v>
      </c>
    </row>
    <row r="33" spans="1:145" s="9" customFormat="1" ht="15" customHeight="1" x14ac:dyDescent="0.25">
      <c r="A33" s="81" t="s">
        <v>1146</v>
      </c>
      <c r="B33" s="82" t="s">
        <v>328</v>
      </c>
      <c r="C33" s="102" t="s">
        <v>76</v>
      </c>
      <c r="D33" s="82" t="s">
        <v>112</v>
      </c>
      <c r="E33" s="9" t="s">
        <v>1640</v>
      </c>
      <c r="F33" s="426" t="s">
        <v>1717</v>
      </c>
      <c r="G33" s="83">
        <v>1</v>
      </c>
      <c r="H33" s="60">
        <v>500</v>
      </c>
      <c r="I33" s="194" t="str">
        <f t="shared" si="0"/>
        <v xml:space="preserve">3*490/65 ACSR             </v>
      </c>
      <c r="J33" s="228">
        <f t="shared" si="1"/>
        <v>23.7</v>
      </c>
      <c r="K33" s="113" t="s">
        <v>22</v>
      </c>
      <c r="L33" s="232" t="s">
        <v>22</v>
      </c>
      <c r="M33" s="240">
        <v>2000</v>
      </c>
      <c r="N33" s="115">
        <f t="shared" si="2"/>
        <v>1732</v>
      </c>
      <c r="O33" s="241">
        <v>2790</v>
      </c>
      <c r="P33" s="235">
        <f t="shared" si="16"/>
        <v>2.0571600000000002E-4</v>
      </c>
      <c r="Q33" s="104">
        <f t="shared" si="3"/>
        <v>2.7965999999999998E-3</v>
      </c>
      <c r="R33" s="104">
        <f t="shared" si="4"/>
        <v>0.23462999999999998</v>
      </c>
      <c r="S33" s="104">
        <f t="shared" si="5"/>
        <v>2.3415599999999999E-3</v>
      </c>
      <c r="T33" s="104">
        <f t="shared" si="6"/>
        <v>7.3944000000000006E-3</v>
      </c>
      <c r="U33" s="104">
        <f t="shared" si="7"/>
        <v>0.17301</v>
      </c>
      <c r="V33" s="105">
        <f t="shared" si="8"/>
        <v>2.1804000000000003E-3</v>
      </c>
      <c r="W33" s="223">
        <f>AE33*IFERROR(VLOOKUP(AD33,LnLst!B:I,2,FALSE),0)+AG33*IFERROR(VLOOKUP(AF33,LnLst!B:I,2,FALSE),0)+AI33*IFERROR(VLOOKUP(AH33,LnLst!B:I,2,FALSE),0)+AK33*IFERROR(VLOOKUP(AJ33,LnLst!B:I,2,FALSE),0)</f>
        <v>0.51429000000000002</v>
      </c>
      <c r="X33" s="215">
        <f>AE33*IFERROR(VLOOKUP(AD33,LnLst!B:I,3,FALSE),0)+AG33*IFERROR(VLOOKUP(AF33,LnLst!B:I,3,FALSE),0)+AI33*IFERROR(VLOOKUP(AH33,LnLst!B:I,3,FALSE),0)+AK33*IFERROR(VLOOKUP(AJ33,LnLst!B:I,3,FALSE),0)</f>
        <v>6.9914999999999994</v>
      </c>
      <c r="Y33" s="219">
        <f>(AE33*IFERROR(VLOOKUP(AD33,LnLst!B:I,4,FALSE),0)+AG33*IFERROR(VLOOKUP(AF33,LnLst!B:I,4,FALSE),0)+AI33*IFERROR(VLOOKUP(AH33,LnLst!B:I,4,FALSE),0)+AK33*IFERROR(VLOOKUP(AJ33,LnLst!B:I,4,FALSE),0))/1000000</f>
        <v>9.3851999999999995E-5</v>
      </c>
      <c r="Z33" s="215">
        <f>AE33*IFERROR(VLOOKUP(AD33,LnLst!B:I,5,FALSE),0)+AG33*IFERROR(VLOOKUP(AF33,LnLst!B:I,5,FALSE),0)+AI33*IFERROR(VLOOKUP(AH33,LnLst!B:I,5,FALSE),0)+AK33*IFERROR(VLOOKUP(AJ33,LnLst!B:I,5,FALSE),0)</f>
        <v>5.8538999999999994</v>
      </c>
      <c r="AA33" s="215">
        <f>AE33*IFERROR(VLOOKUP(AD33,LnLst!B:I,6,FALSE),0)+AG33*IFERROR(VLOOKUP(AF33,LnLst!B:I,6,FALSE),0)+AI33*IFERROR(VLOOKUP(AH33,LnLst!B:I,6,FALSE),0)+AK33*IFERROR(VLOOKUP(AJ33,LnLst!B:I,6,FALSE),0)</f>
        <v>18.486000000000001</v>
      </c>
      <c r="AB33" s="207">
        <f>(AE33*IFERROR(VLOOKUP(AD33,LnLst!B:I,7,FALSE),0)+AG33*IFERROR(VLOOKUP(AF33,LnLst!B:I,7,FALSE),0)+AI33*IFERROR(VLOOKUP(AH33,LnLst!B:I,7,FALSE),0)+AK33*IFERROR(VLOOKUP(AJ33,LnLst!B:I,7,FALSE),0))/1000000</f>
        <v>6.9203999999999997E-5</v>
      </c>
      <c r="AC33" s="211">
        <f>AE33*IFERROR(VLOOKUP(AD33,LnLst!B:I,8,FALSE),0)+AG33*IFERROR(VLOOKUP(AF33,LnLst!B:I,8,FALSE),0)+AI33*IFERROR(VLOOKUP(AH33,LnLst!B:I,8,FALSE),0)+AK33*IFERROR(VLOOKUP(AJ33,LnLst!B:I,8,FALSE),0)</f>
        <v>5.4510000000000005</v>
      </c>
      <c r="AD33" s="106" t="s">
        <v>5</v>
      </c>
      <c r="AE33" s="263">
        <v>23.7</v>
      </c>
      <c r="AF33" s="245" t="s">
        <v>1462</v>
      </c>
      <c r="AG33" s="263"/>
      <c r="AH33" s="250" t="s">
        <v>1462</v>
      </c>
      <c r="AI33" s="263"/>
      <c r="AJ33" s="245" t="s">
        <v>1462</v>
      </c>
      <c r="AK33" s="263"/>
      <c r="AL33" s="84">
        <v>11</v>
      </c>
      <c r="AM33" s="72">
        <v>12</v>
      </c>
      <c r="AN33" s="83">
        <v>0</v>
      </c>
      <c r="AO33" s="72">
        <v>0</v>
      </c>
      <c r="AP33" s="66" t="s">
        <v>507</v>
      </c>
      <c r="AQ33" s="107" t="s">
        <v>505</v>
      </c>
      <c r="AR33" s="61" t="s">
        <v>258</v>
      </c>
      <c r="AS33" s="364"/>
      <c r="AT33" s="205"/>
      <c r="DN33" s="111">
        <f>(AE33*IFERROR(VLOOKUP(AD33,LnLst!B:I,2,FALSE),0))*(100/(H33^2))</f>
        <v>2.0571600000000002E-4</v>
      </c>
      <c r="DO33" s="111">
        <f>(AE33*IFERROR(VLOOKUP(AD33,LnLst!B:I,3,FALSE),0))*(100/(H33^2))</f>
        <v>2.7965999999999998E-3</v>
      </c>
      <c r="DP33" s="111">
        <f>(AE33*IFERROR(VLOOKUP(AD33,LnLst!B:I,4,FALSE),0))*(H33^2/100)/1000000</f>
        <v>0.23462999999999998</v>
      </c>
      <c r="DQ33" s="111">
        <f>(AE33*IFERROR(VLOOKUP(AD33,LnLst!B:I,5,FALSE),0))*(100/(H33^2))</f>
        <v>2.3415599999999999E-3</v>
      </c>
      <c r="DR33" s="111">
        <f>(AE33*IFERROR(VLOOKUP(AD33,LnLst!B:I,6,FALSE),0))*(100/(H33^2))</f>
        <v>7.3944000000000006E-3</v>
      </c>
      <c r="DS33" s="111">
        <f>(AE33*IFERROR(VLOOKUP(AD33,LnLst!B:I,7,FALSE),0))*(H33^2/100)/1000000</f>
        <v>0.17300999999999997</v>
      </c>
      <c r="DT33" s="111">
        <f>(AE33*IFERROR(VLOOKUP(AD33,LnLst!B:I,8,FALSE),0))*(100/(H33^2))</f>
        <v>2.1804000000000003E-3</v>
      </c>
      <c r="DU33" s="111">
        <f>AG33*IFERROR(VLOOKUP(AF33,LnLst!B:I,2,FALSE),0)*100/H33^2</f>
        <v>0</v>
      </c>
      <c r="DV33" s="111">
        <f>(AG33*IFERROR(VLOOKUP(AF33,LnLst!B:I,3,FALSE),0))*(100/(H33^2))</f>
        <v>0</v>
      </c>
      <c r="DW33" s="111">
        <f>(AG33*IFERROR(VLOOKUP(AF33,LnLst!B:I,4,FALSE),0))*(H33^2/100)/1000000</f>
        <v>0</v>
      </c>
      <c r="DX33" s="111">
        <f>(AG33*IFERROR(VLOOKUP(AF33,LnLst!B:I,5,FALSE),0))*(100/(H33^2))</f>
        <v>0</v>
      </c>
      <c r="DY33" s="111">
        <f>(AG33*IFERROR(VLOOKUP(AF33,LnLst!B:I,6,FALSE),0))*(100/(H33^2))</f>
        <v>0</v>
      </c>
      <c r="DZ33" s="111">
        <f>(AG33*IFERROR(VLOOKUP(AF33,LnLst!B:I,7,FALSE),0))*(H33^2/100)/1000000</f>
        <v>0</v>
      </c>
      <c r="EA33" s="111">
        <f>(AG33*IFERROR(VLOOKUP(AF33,LnLst!B:I,8,FALSE),0))*(100/(H33^2))</f>
        <v>0</v>
      </c>
      <c r="EB33" s="111">
        <f>AI33*IFERROR(VLOOKUP(AH33,LnLst!B:I,2,FALSE),0)*100/H33^2</f>
        <v>0</v>
      </c>
      <c r="EC33" s="111">
        <f>AI33*IFERROR(VLOOKUP(AH33,LnLst!B:I,3,FALSE),0)*100/H33^2</f>
        <v>0</v>
      </c>
      <c r="ED33" s="111">
        <f>(AI33*IFERROR(VLOOKUP(AH33,LnLst!B:I,4,FALSE),0))*(H33^2/100)/1000000</f>
        <v>0</v>
      </c>
      <c r="EE33" s="111">
        <f>AI33*IFERROR(VLOOKUP(AH33,LnLst!B:I,5,FALSE),0)*100/H33^2</f>
        <v>0</v>
      </c>
      <c r="EF33" s="111">
        <f>AI33*IFERROR(VLOOKUP(AH33,LnLst!B:I,6,FALSE),0)*100/H33^2</f>
        <v>0</v>
      </c>
      <c r="EG33" s="111">
        <f>(AI33*IFERROR(VLOOKUP(AH33,LnLst!B:I,7,FALSE),0))*(H33^2/100)/1000000</f>
        <v>0</v>
      </c>
      <c r="EH33" s="111">
        <f>AI33*IFERROR(VLOOKUP(AH33,LnLst!B:I,8,FALSE),0)*100/H33^2</f>
        <v>0</v>
      </c>
      <c r="EI33" s="236">
        <f>AK33*IFERROR(VLOOKUP(AJ33,LnLst!B:I,2,FALSE),0)*100/H33^2</f>
        <v>0</v>
      </c>
      <c r="EJ33" s="111">
        <f>AK33*IFERROR(VLOOKUP(AJ33,LnLst!B:I,3,FALSE),0)*100/H33^2</f>
        <v>0</v>
      </c>
      <c r="EK33" s="111">
        <f>(AK33*IFERROR(VLOOKUP(AJ33,LnLst!B:I,4,FALSE),0))*(H33^2/100)/1000000</f>
        <v>0</v>
      </c>
      <c r="EL33" s="111">
        <f>AK33*IFERROR(VLOOKUP(AJ33,LnLst!B:I,5,FALSE),0)*100/H33^2</f>
        <v>0</v>
      </c>
      <c r="EM33" s="111">
        <f>AK33*IFERROR(VLOOKUP(AJ33,LnLst!B:I,6,FALSE),0)*100/H33^2</f>
        <v>0</v>
      </c>
      <c r="EN33" s="111">
        <f>(AK33*IFERROR(VLOOKUP(AJ33,LnLst!B:I,7,FALSE),0))*(H33^2/100)/1000000</f>
        <v>0</v>
      </c>
      <c r="EO33" s="111">
        <f>AK33*IFERROR(VLOOKUP(AJ33,LnLst!B:I,8,FALSE),0)*100/H33^2</f>
        <v>0</v>
      </c>
    </row>
    <row r="34" spans="1:145" s="9" customFormat="1" ht="15" customHeight="1" x14ac:dyDescent="0.25">
      <c r="A34" s="81" t="s">
        <v>328</v>
      </c>
      <c r="B34" s="82" t="s">
        <v>327</v>
      </c>
      <c r="C34" s="102" t="s">
        <v>112</v>
      </c>
      <c r="D34" s="82" t="s">
        <v>77</v>
      </c>
      <c r="E34" s="9" t="s">
        <v>1640</v>
      </c>
      <c r="F34" s="426" t="s">
        <v>1717</v>
      </c>
      <c r="G34" s="83">
        <v>1</v>
      </c>
      <c r="H34" s="60">
        <v>500</v>
      </c>
      <c r="I34" s="194" t="str">
        <f t="shared" si="0"/>
        <v xml:space="preserve">3*490/65 ACSR    3*506 AAAC         </v>
      </c>
      <c r="J34" s="228">
        <f t="shared" si="1"/>
        <v>244.16899999999998</v>
      </c>
      <c r="K34" s="113" t="s">
        <v>22</v>
      </c>
      <c r="L34" s="232" t="s">
        <v>22</v>
      </c>
      <c r="M34" s="240">
        <v>2000</v>
      </c>
      <c r="N34" s="115">
        <f t="shared" si="2"/>
        <v>1732</v>
      </c>
      <c r="O34" s="241">
        <v>2790</v>
      </c>
      <c r="P34" s="235">
        <f t="shared" si="16"/>
        <v>2.1193869200000002E-3</v>
      </c>
      <c r="Q34" s="104">
        <f t="shared" si="3"/>
        <v>2.8811942E-2</v>
      </c>
      <c r="R34" s="104">
        <f t="shared" si="4"/>
        <v>2.4172731000000001</v>
      </c>
      <c r="S34" s="104">
        <f t="shared" si="5"/>
        <v>2.4123897200000001E-2</v>
      </c>
      <c r="T34" s="104">
        <f t="shared" si="6"/>
        <v>7.6180728000000003E-2</v>
      </c>
      <c r="U34" s="104">
        <f t="shared" si="7"/>
        <v>1.7824336999999999</v>
      </c>
      <c r="V34" s="105">
        <f t="shared" si="8"/>
        <v>2.2463548000000003E-2</v>
      </c>
      <c r="W34" s="223">
        <f>AE34*IFERROR(VLOOKUP(AD34,LnLst!B:I,2,FALSE),0)+AG34*IFERROR(VLOOKUP(AF34,LnLst!B:I,2,FALSE),0)+AI34*IFERROR(VLOOKUP(AH34,LnLst!B:I,2,FALSE),0)+AK34*IFERROR(VLOOKUP(AJ34,LnLst!B:I,2,FALSE),0)</f>
        <v>5.2984673000000004</v>
      </c>
      <c r="X34" s="215">
        <f>AE34*IFERROR(VLOOKUP(AD34,LnLst!B:I,3,FALSE),0)+AG34*IFERROR(VLOOKUP(AF34,LnLst!B:I,3,FALSE),0)+AI34*IFERROR(VLOOKUP(AH34,LnLst!B:I,3,FALSE),0)+AK34*IFERROR(VLOOKUP(AJ34,LnLst!B:I,3,FALSE),0)</f>
        <v>72.029854999999998</v>
      </c>
      <c r="Y34" s="219">
        <f>(AE34*IFERROR(VLOOKUP(AD34,LnLst!B:I,4,FALSE),0)+AG34*IFERROR(VLOOKUP(AF34,LnLst!B:I,4,FALSE),0)+AI34*IFERROR(VLOOKUP(AH34,LnLst!B:I,4,FALSE),0)+AK34*IFERROR(VLOOKUP(AJ34,LnLst!B:I,4,FALSE),0))/1000000</f>
        <v>9.6690923999999997E-4</v>
      </c>
      <c r="Z34" s="215">
        <f>AE34*IFERROR(VLOOKUP(AD34,LnLst!B:I,5,FALSE),0)+AG34*IFERROR(VLOOKUP(AF34,LnLst!B:I,5,FALSE),0)+AI34*IFERROR(VLOOKUP(AH34,LnLst!B:I,5,FALSE),0)+AK34*IFERROR(VLOOKUP(AJ34,LnLst!B:I,5,FALSE),0)</f>
        <v>60.309742999999997</v>
      </c>
      <c r="AA34" s="215">
        <f>AE34*IFERROR(VLOOKUP(AD34,LnLst!B:I,6,FALSE),0)+AG34*IFERROR(VLOOKUP(AF34,LnLst!B:I,6,FALSE),0)+AI34*IFERROR(VLOOKUP(AH34,LnLst!B:I,6,FALSE),0)+AK34*IFERROR(VLOOKUP(AJ34,LnLst!B:I,6,FALSE),0)</f>
        <v>190.45182</v>
      </c>
      <c r="AB34" s="207">
        <f>(AE34*IFERROR(VLOOKUP(AD34,LnLst!B:I,7,FALSE),0)+AG34*IFERROR(VLOOKUP(AF34,LnLst!B:I,7,FALSE),0)+AI34*IFERROR(VLOOKUP(AH34,LnLst!B:I,7,FALSE),0)+AK34*IFERROR(VLOOKUP(AJ34,LnLst!B:I,7,FALSE),0))/1000000</f>
        <v>7.1297348000000003E-4</v>
      </c>
      <c r="AC34" s="211">
        <f>AE34*IFERROR(VLOOKUP(AD34,LnLst!B:I,8,FALSE),0)+AG34*IFERROR(VLOOKUP(AF34,LnLst!B:I,8,FALSE),0)+AI34*IFERROR(VLOOKUP(AH34,LnLst!B:I,8,FALSE),0)+AK34*IFERROR(VLOOKUP(AJ34,LnLst!B:I,8,FALSE),0)</f>
        <v>56.158870000000007</v>
      </c>
      <c r="AD34" s="106" t="s">
        <v>5</v>
      </c>
      <c r="AE34" s="263">
        <v>229.285</v>
      </c>
      <c r="AF34" s="245" t="s">
        <v>13</v>
      </c>
      <c r="AG34" s="263">
        <v>14.884</v>
      </c>
      <c r="AH34" s="250" t="s">
        <v>1462</v>
      </c>
      <c r="AI34" s="263"/>
      <c r="AJ34" s="245" t="s">
        <v>1462</v>
      </c>
      <c r="AK34" s="263"/>
      <c r="AL34" s="84">
        <v>12</v>
      </c>
      <c r="AM34" s="72">
        <v>13</v>
      </c>
      <c r="AN34" s="83">
        <v>-1</v>
      </c>
      <c r="AO34" s="72">
        <v>-1</v>
      </c>
      <c r="AP34" s="66" t="s">
        <v>508</v>
      </c>
      <c r="AQ34" s="107" t="s">
        <v>258</v>
      </c>
      <c r="AR34" s="61" t="s">
        <v>77</v>
      </c>
      <c r="AS34" s="364"/>
      <c r="AT34" s="205"/>
      <c r="DN34" s="111">
        <f>(AE34*IFERROR(VLOOKUP(AD34,LnLst!B:I,2,FALSE),0))*(100/(H34^2))</f>
        <v>1.9901938000000002E-3</v>
      </c>
      <c r="DO34" s="111">
        <f>(AE34*IFERROR(VLOOKUP(AD34,LnLst!B:I,3,FALSE),0))*(100/(H34^2))</f>
        <v>2.7055629999999997E-2</v>
      </c>
      <c r="DP34" s="111">
        <f>(AE34*IFERROR(VLOOKUP(AD34,LnLst!B:I,4,FALSE),0))*(H34^2/100)/1000000</f>
        <v>2.2699215000000001</v>
      </c>
      <c r="DQ34" s="111">
        <f>(AE34*IFERROR(VLOOKUP(AD34,LnLst!B:I,5,FALSE),0))*(100/(H34^2))</f>
        <v>2.2653358000000002E-2</v>
      </c>
      <c r="DR34" s="111">
        <f>(AE34*IFERROR(VLOOKUP(AD34,LnLst!B:I,6,FALSE),0))*(100/(H34^2))</f>
        <v>7.1536920000000004E-2</v>
      </c>
      <c r="DS34" s="111">
        <f>(AE34*IFERROR(VLOOKUP(AD34,LnLst!B:I,7,FALSE),0))*(H34^2/100)/1000000</f>
        <v>1.6737804999999999</v>
      </c>
      <c r="DT34" s="111">
        <f>(AE34*IFERROR(VLOOKUP(AD34,LnLst!B:I,8,FALSE),0))*(100/(H34^2))</f>
        <v>2.1094220000000004E-2</v>
      </c>
      <c r="DU34" s="111">
        <f>AG34*IFERROR(VLOOKUP(AF34,LnLst!B:I,2,FALSE),0)*100/H34^2</f>
        <v>1.2919312E-4</v>
      </c>
      <c r="DV34" s="111">
        <f>(AG34*IFERROR(VLOOKUP(AF34,LnLst!B:I,3,FALSE),0))*(100/(H34^2))</f>
        <v>1.7563119999999999E-3</v>
      </c>
      <c r="DW34" s="111">
        <f>(AG34*IFERROR(VLOOKUP(AF34,LnLst!B:I,4,FALSE),0))*(H34^2/100)/1000000</f>
        <v>0.1473516</v>
      </c>
      <c r="DX34" s="111">
        <f>(AG34*IFERROR(VLOOKUP(AF34,LnLst!B:I,5,FALSE),0))*(100/(H34^2))</f>
        <v>1.4705391999999999E-3</v>
      </c>
      <c r="DY34" s="111">
        <f>(AG34*IFERROR(VLOOKUP(AF34,LnLst!B:I,6,FALSE),0))*(100/(H34^2))</f>
        <v>4.6438080000000001E-3</v>
      </c>
      <c r="DZ34" s="111">
        <f>(AG34*IFERROR(VLOOKUP(AF34,LnLst!B:I,7,FALSE),0))*(H34^2/100)/1000000</f>
        <v>0.10865320000000001</v>
      </c>
      <c r="EA34" s="111">
        <f>(AG34*IFERROR(VLOOKUP(AF34,LnLst!B:I,8,FALSE),0))*(100/(H34^2))</f>
        <v>1.3693280000000002E-3</v>
      </c>
      <c r="EB34" s="111">
        <f>AI34*IFERROR(VLOOKUP(AH34,LnLst!B:I,2,FALSE),0)*100/H34^2</f>
        <v>0</v>
      </c>
      <c r="EC34" s="111">
        <f>AI34*IFERROR(VLOOKUP(AH34,LnLst!B:I,3,FALSE),0)*100/H34^2</f>
        <v>0</v>
      </c>
      <c r="ED34" s="111">
        <f>(AI34*IFERROR(VLOOKUP(AH34,LnLst!B:I,4,FALSE),0))*(H34^2/100)/1000000</f>
        <v>0</v>
      </c>
      <c r="EE34" s="111">
        <f>AI34*IFERROR(VLOOKUP(AH34,LnLst!B:I,5,FALSE),0)*100/H34^2</f>
        <v>0</v>
      </c>
      <c r="EF34" s="111">
        <f>AI34*IFERROR(VLOOKUP(AH34,LnLst!B:I,6,FALSE),0)*100/H34^2</f>
        <v>0</v>
      </c>
      <c r="EG34" s="111">
        <f>(AI34*IFERROR(VLOOKUP(AH34,LnLst!B:I,7,FALSE),0))*(H34^2/100)/1000000</f>
        <v>0</v>
      </c>
      <c r="EH34" s="111">
        <f>AI34*IFERROR(VLOOKUP(AH34,LnLst!B:I,8,FALSE),0)*100/H34^2</f>
        <v>0</v>
      </c>
      <c r="EI34" s="236">
        <f>AK34*IFERROR(VLOOKUP(AJ34,LnLst!B:I,2,FALSE),0)*100/H34^2</f>
        <v>0</v>
      </c>
      <c r="EJ34" s="111">
        <f>AK34*IFERROR(VLOOKUP(AJ34,LnLst!B:I,3,FALSE),0)*100/H34^2</f>
        <v>0</v>
      </c>
      <c r="EK34" s="111">
        <f>(AK34*IFERROR(VLOOKUP(AJ34,LnLst!B:I,4,FALSE),0))*(H34^2/100)/1000000</f>
        <v>0</v>
      </c>
      <c r="EL34" s="111">
        <f>AK34*IFERROR(VLOOKUP(AJ34,LnLst!B:I,5,FALSE),0)*100/H34^2</f>
        <v>0</v>
      </c>
      <c r="EM34" s="111">
        <f>AK34*IFERROR(VLOOKUP(AJ34,LnLst!B:I,6,FALSE),0)*100/H34^2</f>
        <v>0</v>
      </c>
      <c r="EN34" s="111">
        <f>(AK34*IFERROR(VLOOKUP(AJ34,LnLst!B:I,7,FALSE),0))*(H34^2/100)/1000000</f>
        <v>0</v>
      </c>
      <c r="EO34" s="111">
        <f>AK34*IFERROR(VLOOKUP(AJ34,LnLst!B:I,8,FALSE),0)*100/H34^2</f>
        <v>0</v>
      </c>
    </row>
    <row r="35" spans="1:145" s="9" customFormat="1" ht="15" customHeight="1" x14ac:dyDescent="0.25">
      <c r="A35" s="81" t="s">
        <v>327</v>
      </c>
      <c r="B35" s="82" t="s">
        <v>1151</v>
      </c>
      <c r="C35" s="102" t="s">
        <v>77</v>
      </c>
      <c r="D35" s="82" t="s">
        <v>83</v>
      </c>
      <c r="E35" s="9" t="s">
        <v>1640</v>
      </c>
      <c r="F35" s="426" t="s">
        <v>1718</v>
      </c>
      <c r="G35" s="83">
        <v>1</v>
      </c>
      <c r="H35" s="60">
        <v>400</v>
      </c>
      <c r="I35" s="194" t="str">
        <f t="shared" si="0"/>
        <v xml:space="preserve">XLPE1000HDPECABLE    3*506 AAAC         </v>
      </c>
      <c r="J35" s="228">
        <f t="shared" si="1"/>
        <v>32.299999999999997</v>
      </c>
      <c r="K35" s="113" t="s">
        <v>24</v>
      </c>
      <c r="L35" s="232" t="s">
        <v>30</v>
      </c>
      <c r="M35" s="240">
        <v>1000</v>
      </c>
      <c r="N35" s="115">
        <f t="shared" si="2"/>
        <v>692.8</v>
      </c>
      <c r="O35" s="242">
        <v>1000</v>
      </c>
      <c r="P35" s="235">
        <f t="shared" si="16"/>
        <v>3.9201749999999999E-4</v>
      </c>
      <c r="Q35" s="104">
        <f t="shared" si="3"/>
        <v>5.0326249999999998E-3</v>
      </c>
      <c r="R35" s="104">
        <f t="shared" si="4"/>
        <v>1.3844159999999999</v>
      </c>
      <c r="S35" s="104">
        <f t="shared" si="5"/>
        <v>4.3628749999999996E-3</v>
      </c>
      <c r="T35" s="104">
        <f t="shared" si="6"/>
        <v>9.8751312500000004E-3</v>
      </c>
      <c r="U35" s="104">
        <f t="shared" si="7"/>
        <v>1.2166080000000001</v>
      </c>
      <c r="V35" s="105">
        <f t="shared" si="8"/>
        <v>2.7312500000000002E-3</v>
      </c>
      <c r="W35" s="223">
        <f>AE35*IFERROR(VLOOKUP(AD35,LnLst!B:I,2,FALSE),0)+AG35*IFERROR(VLOOKUP(AF35,LnLst!B:I,2,FALSE),0)+AI35*IFERROR(VLOOKUP(AH35,LnLst!B:I,2,FALSE),0)+AK35*IFERROR(VLOOKUP(AJ35,LnLst!B:I,2,FALSE),0)</f>
        <v>0.62722800000000001</v>
      </c>
      <c r="X35" s="215">
        <f>AE35*IFERROR(VLOOKUP(AD35,LnLst!B:I,3,FALSE),0)+AG35*IFERROR(VLOOKUP(AF35,LnLst!B:I,3,FALSE),0)+AI35*IFERROR(VLOOKUP(AH35,LnLst!B:I,3,FALSE),0)+AK35*IFERROR(VLOOKUP(AJ35,LnLst!B:I,3,FALSE),0)</f>
        <v>8.0521999999999991</v>
      </c>
      <c r="Y35" s="219">
        <f>(AE35*IFERROR(VLOOKUP(AD35,LnLst!B:I,4,FALSE),0)+AG35*IFERROR(VLOOKUP(AF35,LnLst!B:I,4,FALSE),0)+AI35*IFERROR(VLOOKUP(AH35,LnLst!B:I,4,FALSE),0)+AK35*IFERROR(VLOOKUP(AJ35,LnLst!B:I,4,FALSE),0))/1000000</f>
        <v>8.6525999999999997E-4</v>
      </c>
      <c r="Z35" s="215">
        <f>AE35*IFERROR(VLOOKUP(AD35,LnLst!B:I,5,FALSE),0)+AG35*IFERROR(VLOOKUP(AF35,LnLst!B:I,5,FALSE),0)+AI35*IFERROR(VLOOKUP(AH35,LnLst!B:I,5,FALSE),0)+AK35*IFERROR(VLOOKUP(AJ35,LnLst!B:I,5,FALSE),0)</f>
        <v>6.980599999999999</v>
      </c>
      <c r="AA35" s="215">
        <f>AE35*IFERROR(VLOOKUP(AD35,LnLst!B:I,6,FALSE),0)+AG35*IFERROR(VLOOKUP(AF35,LnLst!B:I,6,FALSE),0)+AI35*IFERROR(VLOOKUP(AH35,LnLst!B:I,6,FALSE),0)+AK35*IFERROR(VLOOKUP(AJ35,LnLst!B:I,6,FALSE),0)</f>
        <v>15.80021</v>
      </c>
      <c r="AB35" s="207">
        <f>(AE35*IFERROR(VLOOKUP(AD35,LnLst!B:I,7,FALSE),0)+AG35*IFERROR(VLOOKUP(AF35,LnLst!B:I,7,FALSE),0)+AI35*IFERROR(VLOOKUP(AH35,LnLst!B:I,7,FALSE),0)+AK35*IFERROR(VLOOKUP(AJ35,LnLst!B:I,7,FALSE),0))/1000000</f>
        <v>7.6038000000000006E-4</v>
      </c>
      <c r="AC35" s="211">
        <f>AE35*IFERROR(VLOOKUP(AD35,LnLst!B:I,8,FALSE),0)+AG35*IFERROR(VLOOKUP(AF35,LnLst!B:I,8,FALSE),0)+AI35*IFERROR(VLOOKUP(AH35,LnLst!B:I,8,FALSE),0)+AK35*IFERROR(VLOOKUP(AJ35,LnLst!B:I,8,FALSE),0)</f>
        <v>4.37</v>
      </c>
      <c r="AD35" s="106" t="s">
        <v>222</v>
      </c>
      <c r="AE35" s="263">
        <v>13.3</v>
      </c>
      <c r="AF35" s="245" t="s">
        <v>13</v>
      </c>
      <c r="AG35" s="263">
        <v>19</v>
      </c>
      <c r="AH35" s="250" t="s">
        <v>1462</v>
      </c>
      <c r="AI35" s="263"/>
      <c r="AJ35" s="245" t="s">
        <v>1462</v>
      </c>
      <c r="AK35" s="263"/>
      <c r="AL35" s="84">
        <v>95</v>
      </c>
      <c r="AM35" s="72">
        <v>97</v>
      </c>
      <c r="AN35" s="83">
        <v>-1</v>
      </c>
      <c r="AO35" s="72">
        <v>-1</v>
      </c>
      <c r="AP35" s="66" t="s">
        <v>635</v>
      </c>
      <c r="AQ35" s="107" t="s">
        <v>77</v>
      </c>
      <c r="AR35" s="61" t="s">
        <v>636</v>
      </c>
      <c r="AS35" s="364"/>
      <c r="AT35" s="205" t="s">
        <v>1522</v>
      </c>
      <c r="DN35" s="111">
        <f>(AE35*IFERROR(VLOOKUP(AD35,LnLst!B:I,2,FALSE),0))*(100/(H35^2))</f>
        <v>1.3433E-4</v>
      </c>
      <c r="DO35" s="111">
        <f>(AE35*IFERROR(VLOOKUP(AD35,LnLst!B:I,3,FALSE),0))*(100/(H35^2))</f>
        <v>1.5295E-3</v>
      </c>
      <c r="DP35" s="111">
        <f>(AE35*IFERROR(VLOOKUP(AD35,LnLst!B:I,4,FALSE),0))*(H35^2/100)/1000000</f>
        <v>1.264032</v>
      </c>
      <c r="DQ35" s="111">
        <f>(AE35*IFERROR(VLOOKUP(AD35,LnLst!B:I,5,FALSE),0))*(100/(H35^2))</f>
        <v>1.42975E-3</v>
      </c>
      <c r="DR35" s="111">
        <f>(AE35*IFERROR(VLOOKUP(AD35,LnLst!B:I,6,FALSE),0))*(100/(H35^2))</f>
        <v>6.1263125000000007E-4</v>
      </c>
      <c r="DS35" s="111">
        <f>(AE35*IFERROR(VLOOKUP(AD35,LnLst!B:I,7,FALSE),0))*(H35^2/100)/1000000</f>
        <v>1.1278400000000002</v>
      </c>
      <c r="DT35" s="111">
        <f>(AE35*IFERROR(VLOOKUP(AD35,LnLst!B:I,8,FALSE),0))*(100/(H35^2))</f>
        <v>0</v>
      </c>
      <c r="DU35" s="111">
        <f>AG35*IFERROR(VLOOKUP(AF35,LnLst!B:I,2,FALSE),0)*100/H35^2</f>
        <v>2.576875E-4</v>
      </c>
      <c r="DV35" s="111">
        <f>(AG35*IFERROR(VLOOKUP(AF35,LnLst!B:I,3,FALSE),0))*(100/(H35^2))</f>
        <v>3.5031249999999997E-3</v>
      </c>
      <c r="DW35" s="111">
        <f>(AG35*IFERROR(VLOOKUP(AF35,LnLst!B:I,4,FALSE),0))*(H35^2/100)/1000000</f>
        <v>0.12038399999999999</v>
      </c>
      <c r="DX35" s="111">
        <f>(AG35*IFERROR(VLOOKUP(AF35,LnLst!B:I,5,FALSE),0))*(100/(H35^2))</f>
        <v>2.933125E-3</v>
      </c>
      <c r="DY35" s="111">
        <f>(AG35*IFERROR(VLOOKUP(AF35,LnLst!B:I,6,FALSE),0))*(100/(H35^2))</f>
        <v>9.2624999999999999E-3</v>
      </c>
      <c r="DZ35" s="111">
        <f>(AG35*IFERROR(VLOOKUP(AF35,LnLst!B:I,7,FALSE),0))*(H35^2/100)/1000000</f>
        <v>8.8768E-2</v>
      </c>
      <c r="EA35" s="111">
        <f>(AG35*IFERROR(VLOOKUP(AF35,LnLst!B:I,8,FALSE),0))*(100/(H35^2))</f>
        <v>2.7312500000000002E-3</v>
      </c>
      <c r="EB35" s="111">
        <f>AI35*IFERROR(VLOOKUP(AH35,LnLst!B:I,2,FALSE),0)*100/H35^2</f>
        <v>0</v>
      </c>
      <c r="EC35" s="111">
        <f>AI35*IFERROR(VLOOKUP(AH35,LnLst!B:I,3,FALSE),0)*100/H35^2</f>
        <v>0</v>
      </c>
      <c r="ED35" s="111">
        <f>(AI35*IFERROR(VLOOKUP(AH35,LnLst!B:I,4,FALSE),0))*(H35^2/100)/1000000</f>
        <v>0</v>
      </c>
      <c r="EE35" s="111">
        <f>AI35*IFERROR(VLOOKUP(AH35,LnLst!B:I,5,FALSE),0)*100/H35^2</f>
        <v>0</v>
      </c>
      <c r="EF35" s="111">
        <f>AI35*IFERROR(VLOOKUP(AH35,LnLst!B:I,6,FALSE),0)*100/H35^2</f>
        <v>0</v>
      </c>
      <c r="EG35" s="111">
        <f>(AI35*IFERROR(VLOOKUP(AH35,LnLst!B:I,7,FALSE),0))*(H35^2/100)/1000000</f>
        <v>0</v>
      </c>
      <c r="EH35" s="111">
        <f>AI35*IFERROR(VLOOKUP(AH35,LnLst!B:I,8,FALSE),0)*100/H35^2</f>
        <v>0</v>
      </c>
      <c r="EI35" s="236">
        <f>AK35*IFERROR(VLOOKUP(AJ35,LnLst!B:I,2,FALSE),0)*100/H35^2</f>
        <v>0</v>
      </c>
      <c r="EJ35" s="111">
        <f>AK35*IFERROR(VLOOKUP(AJ35,LnLst!B:I,3,FALSE),0)*100/H35^2</f>
        <v>0</v>
      </c>
      <c r="EK35" s="111">
        <f>(AK35*IFERROR(VLOOKUP(AJ35,LnLst!B:I,4,FALSE),0))*(H35^2/100)/1000000</f>
        <v>0</v>
      </c>
      <c r="EL35" s="111">
        <f>AK35*IFERROR(VLOOKUP(AJ35,LnLst!B:I,5,FALSE),0)*100/H35^2</f>
        <v>0</v>
      </c>
      <c r="EM35" s="111">
        <f>AK35*IFERROR(VLOOKUP(AJ35,LnLst!B:I,6,FALSE),0)*100/H35^2</f>
        <v>0</v>
      </c>
      <c r="EN35" s="111">
        <f>(AK35*IFERROR(VLOOKUP(AJ35,LnLst!B:I,7,FALSE),0))*(H35^2/100)/1000000</f>
        <v>0</v>
      </c>
      <c r="EO35" s="111">
        <f>AK35*IFERROR(VLOOKUP(AJ35,LnLst!B:I,8,FALSE),0)*100/H35^2</f>
        <v>0</v>
      </c>
    </row>
    <row r="36" spans="1:145" s="9" customFormat="1" ht="15" customHeight="1" x14ac:dyDescent="0.25">
      <c r="A36" s="81" t="s">
        <v>1146</v>
      </c>
      <c r="B36" s="82" t="s">
        <v>1397</v>
      </c>
      <c r="C36" s="102" t="s">
        <v>76</v>
      </c>
      <c r="D36" s="82" t="s">
        <v>80</v>
      </c>
      <c r="E36" s="9" t="s">
        <v>1640</v>
      </c>
      <c r="F36" s="426" t="s">
        <v>1717</v>
      </c>
      <c r="G36" s="83">
        <v>1</v>
      </c>
      <c r="H36" s="60">
        <v>500</v>
      </c>
      <c r="I36" s="194" t="str">
        <f t="shared" si="0"/>
        <v xml:space="preserve">3*506 AAAC             </v>
      </c>
      <c r="J36" s="228">
        <f t="shared" si="1"/>
        <v>15</v>
      </c>
      <c r="K36" s="113" t="s">
        <v>22</v>
      </c>
      <c r="L36" s="232" t="s">
        <v>22</v>
      </c>
      <c r="M36" s="240">
        <v>2000</v>
      </c>
      <c r="N36" s="115">
        <f t="shared" si="2"/>
        <v>1732</v>
      </c>
      <c r="O36" s="241">
        <v>2790</v>
      </c>
      <c r="P36" s="235">
        <f t="shared" si="16"/>
        <v>1.3020000000000002E-4</v>
      </c>
      <c r="Q36" s="104">
        <f t="shared" si="3"/>
        <v>1.7700000000000001E-3</v>
      </c>
      <c r="R36" s="104">
        <f t="shared" si="4"/>
        <v>0.14849999999999999</v>
      </c>
      <c r="S36" s="104">
        <f t="shared" si="5"/>
        <v>1.482E-3</v>
      </c>
      <c r="T36" s="104">
        <f t="shared" si="6"/>
        <v>4.6800000000000001E-3</v>
      </c>
      <c r="U36" s="104">
        <f t="shared" si="7"/>
        <v>0.10949999999999999</v>
      </c>
      <c r="V36" s="105">
        <f t="shared" si="8"/>
        <v>1.3799999999999999E-3</v>
      </c>
      <c r="W36" s="223">
        <f>AE36*IFERROR(VLOOKUP(AD36,LnLst!B:I,2,FALSE),0)+AG36*IFERROR(VLOOKUP(AF36,LnLst!B:I,2,FALSE),0)+AI36*IFERROR(VLOOKUP(AH36,LnLst!B:I,2,FALSE),0)+AK36*IFERROR(VLOOKUP(AJ36,LnLst!B:I,2,FALSE),0)</f>
        <v>0.32550000000000001</v>
      </c>
      <c r="X36" s="215">
        <f>AE36*IFERROR(VLOOKUP(AD36,LnLst!B:I,3,FALSE),0)+AG36*IFERROR(VLOOKUP(AF36,LnLst!B:I,3,FALSE),0)+AI36*IFERROR(VLOOKUP(AH36,LnLst!B:I,3,FALSE),0)+AK36*IFERROR(VLOOKUP(AJ36,LnLst!B:I,3,FALSE),0)</f>
        <v>4.4249999999999998</v>
      </c>
      <c r="Y36" s="219">
        <f>(AE36*IFERROR(VLOOKUP(AD36,LnLst!B:I,4,FALSE),0)+AG36*IFERROR(VLOOKUP(AF36,LnLst!B:I,4,FALSE),0)+AI36*IFERROR(VLOOKUP(AH36,LnLst!B:I,4,FALSE),0)+AK36*IFERROR(VLOOKUP(AJ36,LnLst!B:I,4,FALSE),0))/1000000</f>
        <v>5.94E-5</v>
      </c>
      <c r="Z36" s="215">
        <f>AE36*IFERROR(VLOOKUP(AD36,LnLst!B:I,5,FALSE),0)+AG36*IFERROR(VLOOKUP(AF36,LnLst!B:I,5,FALSE),0)+AI36*IFERROR(VLOOKUP(AH36,LnLst!B:I,5,FALSE),0)+AK36*IFERROR(VLOOKUP(AJ36,LnLst!B:I,5,FALSE),0)</f>
        <v>3.7050000000000001</v>
      </c>
      <c r="AA36" s="215">
        <f>AE36*IFERROR(VLOOKUP(AD36,LnLst!B:I,6,FALSE),0)+AG36*IFERROR(VLOOKUP(AF36,LnLst!B:I,6,FALSE),0)+AI36*IFERROR(VLOOKUP(AH36,LnLst!B:I,6,FALSE),0)+AK36*IFERROR(VLOOKUP(AJ36,LnLst!B:I,6,FALSE),0)</f>
        <v>11.700000000000001</v>
      </c>
      <c r="AB36" s="207">
        <f>(AE36*IFERROR(VLOOKUP(AD36,LnLst!B:I,7,FALSE),0)+AG36*IFERROR(VLOOKUP(AF36,LnLst!B:I,7,FALSE),0)+AI36*IFERROR(VLOOKUP(AH36,LnLst!B:I,7,FALSE),0)+AK36*IFERROR(VLOOKUP(AJ36,LnLst!B:I,7,FALSE),0))/1000000</f>
        <v>4.3799999999999994E-5</v>
      </c>
      <c r="AC36" s="211">
        <f>AE36*IFERROR(VLOOKUP(AD36,LnLst!B:I,8,FALSE),0)+AG36*IFERROR(VLOOKUP(AF36,LnLst!B:I,8,FALSE),0)+AI36*IFERROR(VLOOKUP(AH36,LnLst!B:I,8,FALSE),0)+AK36*IFERROR(VLOOKUP(AJ36,LnLst!B:I,8,FALSE),0)</f>
        <v>3.45</v>
      </c>
      <c r="AD36" s="106" t="s">
        <v>13</v>
      </c>
      <c r="AE36" s="263">
        <v>15</v>
      </c>
      <c r="AF36" s="245" t="s">
        <v>1462</v>
      </c>
      <c r="AG36" s="263"/>
      <c r="AH36" s="250" t="s">
        <v>1462</v>
      </c>
      <c r="AI36" s="263"/>
      <c r="AJ36" s="245" t="s">
        <v>1462</v>
      </c>
      <c r="AK36" s="263"/>
      <c r="AL36" s="84">
        <v>11</v>
      </c>
      <c r="AM36" s="72">
        <v>20</v>
      </c>
      <c r="AN36" s="83">
        <v>0</v>
      </c>
      <c r="AO36" s="72">
        <v>0</v>
      </c>
      <c r="AP36" s="66" t="s">
        <v>509</v>
      </c>
      <c r="AQ36" s="107" t="s">
        <v>505</v>
      </c>
      <c r="AR36" s="61" t="s">
        <v>261</v>
      </c>
      <c r="AS36" s="364"/>
      <c r="AT36" s="205"/>
      <c r="DN36" s="111">
        <f>(AE36*IFERROR(VLOOKUP(AD36,LnLst!B:I,2,FALSE),0))*(100/(H36^2))</f>
        <v>1.3020000000000002E-4</v>
      </c>
      <c r="DO36" s="111">
        <f>(AE36*IFERROR(VLOOKUP(AD36,LnLst!B:I,3,FALSE),0))*(100/(H36^2))</f>
        <v>1.7700000000000001E-3</v>
      </c>
      <c r="DP36" s="111">
        <f>(AE36*IFERROR(VLOOKUP(AD36,LnLst!B:I,4,FALSE),0))*(H36^2/100)/1000000</f>
        <v>0.14849999999999999</v>
      </c>
      <c r="DQ36" s="111">
        <f>(AE36*IFERROR(VLOOKUP(AD36,LnLst!B:I,5,FALSE),0))*(100/(H36^2))</f>
        <v>1.482E-3</v>
      </c>
      <c r="DR36" s="111">
        <f>(AE36*IFERROR(VLOOKUP(AD36,LnLst!B:I,6,FALSE),0))*(100/(H36^2))</f>
        <v>4.680000000000001E-3</v>
      </c>
      <c r="DS36" s="111">
        <f>(AE36*IFERROR(VLOOKUP(AD36,LnLst!B:I,7,FALSE),0))*(H36^2/100)/1000000</f>
        <v>0.1095</v>
      </c>
      <c r="DT36" s="111">
        <f>(AE36*IFERROR(VLOOKUP(AD36,LnLst!B:I,8,FALSE),0))*(100/(H36^2))</f>
        <v>1.3800000000000002E-3</v>
      </c>
      <c r="DU36" s="111">
        <f>AG36*IFERROR(VLOOKUP(AF36,LnLst!B:I,2,FALSE),0)*100/H36^2</f>
        <v>0</v>
      </c>
      <c r="DV36" s="111">
        <f>(AG36*IFERROR(VLOOKUP(AF36,LnLst!B:I,3,FALSE),0))*(100/(H36^2))</f>
        <v>0</v>
      </c>
      <c r="DW36" s="111">
        <f>(AG36*IFERROR(VLOOKUP(AF36,LnLst!B:I,4,FALSE),0))*(H36^2/100)/1000000</f>
        <v>0</v>
      </c>
      <c r="DX36" s="111">
        <f>(AG36*IFERROR(VLOOKUP(AF36,LnLst!B:I,5,FALSE),0))*(100/(H36^2))</f>
        <v>0</v>
      </c>
      <c r="DY36" s="111">
        <f>(AG36*IFERROR(VLOOKUP(AF36,LnLst!B:I,6,FALSE),0))*(100/(H36^2))</f>
        <v>0</v>
      </c>
      <c r="DZ36" s="111">
        <f>(AG36*IFERROR(VLOOKUP(AF36,LnLst!B:I,7,FALSE),0))*(H36^2/100)/1000000</f>
        <v>0</v>
      </c>
      <c r="EA36" s="111">
        <f>(AG36*IFERROR(VLOOKUP(AF36,LnLst!B:I,8,FALSE),0))*(100/(H36^2))</f>
        <v>0</v>
      </c>
      <c r="EB36" s="111">
        <f>AI36*IFERROR(VLOOKUP(AH36,LnLst!B:I,2,FALSE),0)*100/H36^2</f>
        <v>0</v>
      </c>
      <c r="EC36" s="111">
        <f>AI36*IFERROR(VLOOKUP(AH36,LnLst!B:I,3,FALSE),0)*100/H36^2</f>
        <v>0</v>
      </c>
      <c r="ED36" s="111">
        <f>(AI36*IFERROR(VLOOKUP(AH36,LnLst!B:I,4,FALSE),0))*(H36^2/100)/1000000</f>
        <v>0</v>
      </c>
      <c r="EE36" s="111">
        <f>AI36*IFERROR(VLOOKUP(AH36,LnLst!B:I,5,FALSE),0)*100/H36^2</f>
        <v>0</v>
      </c>
      <c r="EF36" s="111">
        <f>AI36*IFERROR(VLOOKUP(AH36,LnLst!B:I,6,FALSE),0)*100/H36^2</f>
        <v>0</v>
      </c>
      <c r="EG36" s="111">
        <f>(AI36*IFERROR(VLOOKUP(AH36,LnLst!B:I,7,FALSE),0))*(H36^2/100)/1000000</f>
        <v>0</v>
      </c>
      <c r="EH36" s="111">
        <f>AI36*IFERROR(VLOOKUP(AH36,LnLst!B:I,8,FALSE),0)*100/H36^2</f>
        <v>0</v>
      </c>
      <c r="EI36" s="236">
        <f>AK36*IFERROR(VLOOKUP(AJ36,LnLst!B:I,2,FALSE),0)*100/H36^2</f>
        <v>0</v>
      </c>
      <c r="EJ36" s="111">
        <f>AK36*IFERROR(VLOOKUP(AJ36,LnLst!B:I,3,FALSE),0)*100/H36^2</f>
        <v>0</v>
      </c>
      <c r="EK36" s="111">
        <f>(AK36*IFERROR(VLOOKUP(AJ36,LnLst!B:I,4,FALSE),0))*(H36^2/100)/1000000</f>
        <v>0</v>
      </c>
      <c r="EL36" s="111">
        <f>AK36*IFERROR(VLOOKUP(AJ36,LnLst!B:I,5,FALSE),0)*100/H36^2</f>
        <v>0</v>
      </c>
      <c r="EM36" s="111">
        <f>AK36*IFERROR(VLOOKUP(AJ36,LnLst!B:I,6,FALSE),0)*100/H36^2</f>
        <v>0</v>
      </c>
      <c r="EN36" s="111">
        <f>(AK36*IFERROR(VLOOKUP(AJ36,LnLst!B:I,7,FALSE),0))*(H36^2/100)/1000000</f>
        <v>0</v>
      </c>
      <c r="EO36" s="111">
        <f>AK36*IFERROR(VLOOKUP(AJ36,LnLst!B:I,8,FALSE),0)*100/H36^2</f>
        <v>0</v>
      </c>
    </row>
    <row r="37" spans="1:145" s="9" customFormat="1" ht="15" customHeight="1" x14ac:dyDescent="0.25">
      <c r="A37" s="81" t="s">
        <v>1146</v>
      </c>
      <c r="B37" s="82" t="s">
        <v>1397</v>
      </c>
      <c r="C37" s="102" t="s">
        <v>76</v>
      </c>
      <c r="D37" s="82" t="s">
        <v>80</v>
      </c>
      <c r="E37" s="9" t="s">
        <v>1640</v>
      </c>
      <c r="F37" s="426" t="s">
        <v>1717</v>
      </c>
      <c r="G37" s="83">
        <v>2</v>
      </c>
      <c r="H37" s="60">
        <v>500</v>
      </c>
      <c r="I37" s="194" t="str">
        <f t="shared" si="0"/>
        <v xml:space="preserve">3*506 AAAC             </v>
      </c>
      <c r="J37" s="228">
        <f t="shared" si="1"/>
        <v>15</v>
      </c>
      <c r="K37" s="113" t="s">
        <v>22</v>
      </c>
      <c r="L37" s="232" t="s">
        <v>22</v>
      </c>
      <c r="M37" s="240">
        <v>2000</v>
      </c>
      <c r="N37" s="115">
        <f t="shared" si="2"/>
        <v>1732</v>
      </c>
      <c r="O37" s="241">
        <v>2790</v>
      </c>
      <c r="P37" s="235">
        <f t="shared" si="16"/>
        <v>1.3020000000000002E-4</v>
      </c>
      <c r="Q37" s="104">
        <f t="shared" si="3"/>
        <v>1.7700000000000001E-3</v>
      </c>
      <c r="R37" s="104">
        <f t="shared" si="4"/>
        <v>0.14849999999999999</v>
      </c>
      <c r="S37" s="104">
        <f t="shared" si="5"/>
        <v>1.482E-3</v>
      </c>
      <c r="T37" s="104">
        <f t="shared" si="6"/>
        <v>4.6800000000000001E-3</v>
      </c>
      <c r="U37" s="104">
        <f t="shared" si="7"/>
        <v>0.10949999999999999</v>
      </c>
      <c r="V37" s="105">
        <f t="shared" si="8"/>
        <v>1.3799999999999999E-3</v>
      </c>
      <c r="W37" s="223">
        <f>AE37*IFERROR(VLOOKUP(AD37,LnLst!B:I,2,FALSE),0)+AG37*IFERROR(VLOOKUP(AF37,LnLst!B:I,2,FALSE),0)+AI37*IFERROR(VLOOKUP(AH37,LnLst!B:I,2,FALSE),0)+AK37*IFERROR(VLOOKUP(AJ37,LnLst!B:I,2,FALSE),0)</f>
        <v>0.32550000000000001</v>
      </c>
      <c r="X37" s="215">
        <f>AE37*IFERROR(VLOOKUP(AD37,LnLst!B:I,3,FALSE),0)+AG37*IFERROR(VLOOKUP(AF37,LnLst!B:I,3,FALSE),0)+AI37*IFERROR(VLOOKUP(AH37,LnLst!B:I,3,FALSE),0)+AK37*IFERROR(VLOOKUP(AJ37,LnLst!B:I,3,FALSE),0)</f>
        <v>4.4249999999999998</v>
      </c>
      <c r="Y37" s="219">
        <f>(AE37*IFERROR(VLOOKUP(AD37,LnLst!B:I,4,FALSE),0)+AG37*IFERROR(VLOOKUP(AF37,LnLst!B:I,4,FALSE),0)+AI37*IFERROR(VLOOKUP(AH37,LnLst!B:I,4,FALSE),0)+AK37*IFERROR(VLOOKUP(AJ37,LnLst!B:I,4,FALSE),0))/1000000</f>
        <v>5.94E-5</v>
      </c>
      <c r="Z37" s="215">
        <f>AE37*IFERROR(VLOOKUP(AD37,LnLst!B:I,5,FALSE),0)+AG37*IFERROR(VLOOKUP(AF37,LnLst!B:I,5,FALSE),0)+AI37*IFERROR(VLOOKUP(AH37,LnLst!B:I,5,FALSE),0)+AK37*IFERROR(VLOOKUP(AJ37,LnLst!B:I,5,FALSE),0)</f>
        <v>3.7050000000000001</v>
      </c>
      <c r="AA37" s="215">
        <f>AE37*IFERROR(VLOOKUP(AD37,LnLst!B:I,6,FALSE),0)+AG37*IFERROR(VLOOKUP(AF37,LnLst!B:I,6,FALSE),0)+AI37*IFERROR(VLOOKUP(AH37,LnLst!B:I,6,FALSE),0)+AK37*IFERROR(VLOOKUP(AJ37,LnLst!B:I,6,FALSE),0)</f>
        <v>11.700000000000001</v>
      </c>
      <c r="AB37" s="207">
        <f>(AE37*IFERROR(VLOOKUP(AD37,LnLst!B:I,7,FALSE),0)+AG37*IFERROR(VLOOKUP(AF37,LnLst!B:I,7,FALSE),0)+AI37*IFERROR(VLOOKUP(AH37,LnLst!B:I,7,FALSE),0)+AK37*IFERROR(VLOOKUP(AJ37,LnLst!B:I,7,FALSE),0))/1000000</f>
        <v>4.3799999999999994E-5</v>
      </c>
      <c r="AC37" s="211">
        <f>AE37*IFERROR(VLOOKUP(AD37,LnLst!B:I,8,FALSE),0)+AG37*IFERROR(VLOOKUP(AF37,LnLst!B:I,8,FALSE),0)+AI37*IFERROR(VLOOKUP(AH37,LnLst!B:I,8,FALSE),0)+AK37*IFERROR(VLOOKUP(AJ37,LnLst!B:I,8,FALSE),0)</f>
        <v>3.45</v>
      </c>
      <c r="AD37" s="106" t="s">
        <v>13</v>
      </c>
      <c r="AE37" s="263">
        <v>15</v>
      </c>
      <c r="AF37" s="245" t="s">
        <v>1462</v>
      </c>
      <c r="AG37" s="263"/>
      <c r="AH37" s="250" t="s">
        <v>1462</v>
      </c>
      <c r="AI37" s="263"/>
      <c r="AJ37" s="245" t="s">
        <v>1462</v>
      </c>
      <c r="AK37" s="263"/>
      <c r="AL37" s="84">
        <v>11</v>
      </c>
      <c r="AM37" s="72">
        <v>20</v>
      </c>
      <c r="AN37" s="83">
        <v>0</v>
      </c>
      <c r="AO37" s="72">
        <v>0</v>
      </c>
      <c r="AP37" s="66" t="s">
        <v>510</v>
      </c>
      <c r="AQ37" s="107" t="s">
        <v>505</v>
      </c>
      <c r="AR37" s="61" t="s">
        <v>261</v>
      </c>
      <c r="AS37" s="364"/>
      <c r="AT37" s="205"/>
      <c r="DN37" s="111">
        <f>(AE37*IFERROR(VLOOKUP(AD37,LnLst!B:I,2,FALSE),0))*(100/(H37^2))</f>
        <v>1.3020000000000002E-4</v>
      </c>
      <c r="DO37" s="111">
        <f>(AE37*IFERROR(VLOOKUP(AD37,LnLst!B:I,3,FALSE),0))*(100/(H37^2))</f>
        <v>1.7700000000000001E-3</v>
      </c>
      <c r="DP37" s="111">
        <f>(AE37*IFERROR(VLOOKUP(AD37,LnLst!B:I,4,FALSE),0))*(H37^2/100)/1000000</f>
        <v>0.14849999999999999</v>
      </c>
      <c r="DQ37" s="111">
        <f>(AE37*IFERROR(VLOOKUP(AD37,LnLst!B:I,5,FALSE),0))*(100/(H37^2))</f>
        <v>1.482E-3</v>
      </c>
      <c r="DR37" s="111">
        <f>(AE37*IFERROR(VLOOKUP(AD37,LnLst!B:I,6,FALSE),0))*(100/(H37^2))</f>
        <v>4.680000000000001E-3</v>
      </c>
      <c r="DS37" s="111">
        <f>(AE37*IFERROR(VLOOKUP(AD37,LnLst!B:I,7,FALSE),0))*(H37^2/100)/1000000</f>
        <v>0.1095</v>
      </c>
      <c r="DT37" s="111">
        <f>(AE37*IFERROR(VLOOKUP(AD37,LnLst!B:I,8,FALSE),0))*(100/(H37^2))</f>
        <v>1.3800000000000002E-3</v>
      </c>
      <c r="DU37" s="111">
        <f>AG37*IFERROR(VLOOKUP(AF37,LnLst!B:I,2,FALSE),0)*100/H37^2</f>
        <v>0</v>
      </c>
      <c r="DV37" s="111">
        <f>(AG37*IFERROR(VLOOKUP(AF37,LnLst!B:I,3,FALSE),0))*(100/(H37^2))</f>
        <v>0</v>
      </c>
      <c r="DW37" s="111">
        <f>(AG37*IFERROR(VLOOKUP(AF37,LnLst!B:I,4,FALSE),0))*(H37^2/100)/1000000</f>
        <v>0</v>
      </c>
      <c r="DX37" s="111">
        <f>(AG37*IFERROR(VLOOKUP(AF37,LnLst!B:I,5,FALSE),0))*(100/(H37^2))</f>
        <v>0</v>
      </c>
      <c r="DY37" s="111">
        <f>(AG37*IFERROR(VLOOKUP(AF37,LnLst!B:I,6,FALSE),0))*(100/(H37^2))</f>
        <v>0</v>
      </c>
      <c r="DZ37" s="111">
        <f>(AG37*IFERROR(VLOOKUP(AF37,LnLst!B:I,7,FALSE),0))*(H37^2/100)/1000000</f>
        <v>0</v>
      </c>
      <c r="EA37" s="111">
        <f>(AG37*IFERROR(VLOOKUP(AF37,LnLst!B:I,8,FALSE),0))*(100/(H37^2))</f>
        <v>0</v>
      </c>
      <c r="EB37" s="111">
        <f>AI37*IFERROR(VLOOKUP(AH37,LnLst!B:I,2,FALSE),0)*100/H37^2</f>
        <v>0</v>
      </c>
      <c r="EC37" s="111">
        <f>AI37*IFERROR(VLOOKUP(AH37,LnLst!B:I,3,FALSE),0)*100/H37^2</f>
        <v>0</v>
      </c>
      <c r="ED37" s="111">
        <f>(AI37*IFERROR(VLOOKUP(AH37,LnLst!B:I,4,FALSE),0))*(H37^2/100)/1000000</f>
        <v>0</v>
      </c>
      <c r="EE37" s="111">
        <f>AI37*IFERROR(VLOOKUP(AH37,LnLst!B:I,5,FALSE),0)*100/H37^2</f>
        <v>0</v>
      </c>
      <c r="EF37" s="111">
        <f>AI37*IFERROR(VLOOKUP(AH37,LnLst!B:I,6,FALSE),0)*100/H37^2</f>
        <v>0</v>
      </c>
      <c r="EG37" s="111">
        <f>(AI37*IFERROR(VLOOKUP(AH37,LnLst!B:I,7,FALSE),0))*(H37^2/100)/1000000</f>
        <v>0</v>
      </c>
      <c r="EH37" s="111">
        <f>AI37*IFERROR(VLOOKUP(AH37,LnLst!B:I,8,FALSE),0)*100/H37^2</f>
        <v>0</v>
      </c>
      <c r="EI37" s="236">
        <f>AK37*IFERROR(VLOOKUP(AJ37,LnLst!B:I,2,FALSE),0)*100/H37^2</f>
        <v>0</v>
      </c>
      <c r="EJ37" s="111">
        <f>AK37*IFERROR(VLOOKUP(AJ37,LnLst!B:I,3,FALSE),0)*100/H37^2</f>
        <v>0</v>
      </c>
      <c r="EK37" s="111">
        <f>(AK37*IFERROR(VLOOKUP(AJ37,LnLst!B:I,4,FALSE),0))*(H37^2/100)/1000000</f>
        <v>0</v>
      </c>
      <c r="EL37" s="111">
        <f>AK37*IFERROR(VLOOKUP(AJ37,LnLst!B:I,5,FALSE),0)*100/H37^2</f>
        <v>0</v>
      </c>
      <c r="EM37" s="111">
        <f>AK37*IFERROR(VLOOKUP(AJ37,LnLst!B:I,6,FALSE),0)*100/H37^2</f>
        <v>0</v>
      </c>
      <c r="EN37" s="111">
        <f>(AK37*IFERROR(VLOOKUP(AJ37,LnLst!B:I,7,FALSE),0))*(H37^2/100)/1000000</f>
        <v>0</v>
      </c>
      <c r="EO37" s="111">
        <f>AK37*IFERROR(VLOOKUP(AJ37,LnLst!B:I,8,FALSE),0)*100/H37^2</f>
        <v>0</v>
      </c>
    </row>
    <row r="38" spans="1:145" s="9" customFormat="1" ht="15" customHeight="1" x14ac:dyDescent="0.25">
      <c r="A38" s="81" t="s">
        <v>1140</v>
      </c>
      <c r="B38" s="82" t="s">
        <v>424</v>
      </c>
      <c r="C38" s="102" t="s">
        <v>75</v>
      </c>
      <c r="D38" s="82" t="s">
        <v>1539</v>
      </c>
      <c r="E38" s="9" t="s">
        <v>1709</v>
      </c>
      <c r="F38" s="426" t="s">
        <v>1717</v>
      </c>
      <c r="G38" s="83">
        <v>1</v>
      </c>
      <c r="H38" s="60">
        <v>500</v>
      </c>
      <c r="I38" s="194" t="str">
        <f t="shared" si="0"/>
        <v xml:space="preserve">3*495/65 ACSR             </v>
      </c>
      <c r="J38" s="228">
        <f t="shared" si="1"/>
        <v>100</v>
      </c>
      <c r="K38" s="113" t="s">
        <v>22</v>
      </c>
      <c r="L38" s="232" t="s">
        <v>22</v>
      </c>
      <c r="M38" s="240">
        <v>2000</v>
      </c>
      <c r="N38" s="115">
        <f t="shared" si="2"/>
        <v>1732</v>
      </c>
      <c r="O38" s="241">
        <v>2200</v>
      </c>
      <c r="P38" s="235">
        <f t="shared" si="16"/>
        <v>8.6799999999999996E-4</v>
      </c>
      <c r="Q38" s="104">
        <f t="shared" si="3"/>
        <v>1.18E-2</v>
      </c>
      <c r="R38" s="104">
        <f t="shared" si="4"/>
        <v>0.99</v>
      </c>
      <c r="S38" s="104">
        <f t="shared" si="5"/>
        <v>9.8799999999999999E-3</v>
      </c>
      <c r="T38" s="104">
        <f t="shared" si="6"/>
        <v>3.1199999999999999E-2</v>
      </c>
      <c r="U38" s="104">
        <f t="shared" si="7"/>
        <v>0.73</v>
      </c>
      <c r="V38" s="105">
        <f t="shared" si="8"/>
        <v>9.1999999999999998E-3</v>
      </c>
      <c r="W38" s="223">
        <f>AE38*IFERROR(VLOOKUP(AD38,LnLst!B:I,2,FALSE),0)+AG38*IFERROR(VLOOKUP(AF38,LnLst!B:I,2,FALSE),0)+AI38*IFERROR(VLOOKUP(AH38,LnLst!B:I,2,FALSE),0)+AK38*IFERROR(VLOOKUP(AJ38,LnLst!B:I,2,FALSE),0)</f>
        <v>2.17</v>
      </c>
      <c r="X38" s="215">
        <f>AE38*IFERROR(VLOOKUP(AD38,LnLst!B:I,3,FALSE),0)+AG38*IFERROR(VLOOKUP(AF38,LnLst!B:I,3,FALSE),0)+AI38*IFERROR(VLOOKUP(AH38,LnLst!B:I,3,FALSE),0)+AK38*IFERROR(VLOOKUP(AJ38,LnLst!B:I,3,FALSE),0)</f>
        <v>29.5</v>
      </c>
      <c r="Y38" s="219">
        <f>(AE38*IFERROR(VLOOKUP(AD38,LnLst!B:I,4,FALSE),0)+AG38*IFERROR(VLOOKUP(AF38,LnLst!B:I,4,FALSE),0)+AI38*IFERROR(VLOOKUP(AH38,LnLst!B:I,4,FALSE),0)+AK38*IFERROR(VLOOKUP(AJ38,LnLst!B:I,4,FALSE),0))/1000000</f>
        <v>3.9599999999999998E-4</v>
      </c>
      <c r="Z38" s="215">
        <f>AE38*IFERROR(VLOOKUP(AD38,LnLst!B:I,5,FALSE),0)+AG38*IFERROR(VLOOKUP(AF38,LnLst!B:I,5,FALSE),0)+AI38*IFERROR(VLOOKUP(AH38,LnLst!B:I,5,FALSE),0)+AK38*IFERROR(VLOOKUP(AJ38,LnLst!B:I,5,FALSE),0)</f>
        <v>24.7</v>
      </c>
      <c r="AA38" s="215">
        <f>AE38*IFERROR(VLOOKUP(AD38,LnLst!B:I,6,FALSE),0)+AG38*IFERROR(VLOOKUP(AF38,LnLst!B:I,6,FALSE),0)+AI38*IFERROR(VLOOKUP(AH38,LnLst!B:I,6,FALSE),0)+AK38*IFERROR(VLOOKUP(AJ38,LnLst!B:I,6,FALSE),0)</f>
        <v>78</v>
      </c>
      <c r="AB38" s="207">
        <f>(AE38*IFERROR(VLOOKUP(AD38,LnLst!B:I,7,FALSE),0)+AG38*IFERROR(VLOOKUP(AF38,LnLst!B:I,7,FALSE),0)+AI38*IFERROR(VLOOKUP(AH38,LnLst!B:I,7,FALSE),0)+AK38*IFERROR(VLOOKUP(AJ38,LnLst!B:I,7,FALSE),0))/1000000</f>
        <v>2.92E-4</v>
      </c>
      <c r="AC38" s="211">
        <f>AE38*IFERROR(VLOOKUP(AD38,LnLst!B:I,8,FALSE),0)+AG38*IFERROR(VLOOKUP(AF38,LnLst!B:I,8,FALSE),0)+AI38*IFERROR(VLOOKUP(AH38,LnLst!B:I,8,FALSE),0)+AK38*IFERROR(VLOOKUP(AJ38,LnLst!B:I,8,FALSE),0)</f>
        <v>23</v>
      </c>
      <c r="AD38" s="106" t="s">
        <v>208</v>
      </c>
      <c r="AE38" s="263">
        <v>100</v>
      </c>
      <c r="AF38" s="245" t="s">
        <v>1462</v>
      </c>
      <c r="AG38" s="263"/>
      <c r="AH38" s="250" t="s">
        <v>1462</v>
      </c>
      <c r="AI38" s="263"/>
      <c r="AJ38" s="245" t="s">
        <v>1462</v>
      </c>
      <c r="AK38" s="263"/>
      <c r="AL38" s="84">
        <v>7</v>
      </c>
      <c r="AM38" s="72">
        <v>17</v>
      </c>
      <c r="AN38" s="83">
        <v>0</v>
      </c>
      <c r="AO38" s="72">
        <v>0</v>
      </c>
      <c r="AP38" s="66" t="s">
        <v>511</v>
      </c>
      <c r="AQ38" s="107" t="s">
        <v>495</v>
      </c>
      <c r="AR38" s="61" t="s">
        <v>512</v>
      </c>
      <c r="AS38" s="364"/>
      <c r="AT38" s="205"/>
      <c r="DN38" s="111">
        <f>(AE38*IFERROR(VLOOKUP(AD38,LnLst!B:I,2,FALSE),0))*(100/(H38^2))</f>
        <v>8.6800000000000006E-4</v>
      </c>
      <c r="DO38" s="111">
        <f>(AE38*IFERROR(VLOOKUP(AD38,LnLst!B:I,3,FALSE),0))*(100/(H38^2))</f>
        <v>1.18E-2</v>
      </c>
      <c r="DP38" s="111">
        <f>(AE38*IFERROR(VLOOKUP(AD38,LnLst!B:I,4,FALSE),0))*(H38^2/100)/1000000</f>
        <v>0.99</v>
      </c>
      <c r="DQ38" s="111">
        <f>(AE38*IFERROR(VLOOKUP(AD38,LnLst!B:I,5,FALSE),0))*(100/(H38^2))</f>
        <v>9.8799999999999999E-3</v>
      </c>
      <c r="DR38" s="111">
        <f>(AE38*IFERROR(VLOOKUP(AD38,LnLst!B:I,6,FALSE),0))*(100/(H38^2))</f>
        <v>3.1200000000000002E-2</v>
      </c>
      <c r="DS38" s="111">
        <f>(AE38*IFERROR(VLOOKUP(AD38,LnLst!B:I,7,FALSE),0))*(H38^2/100)/1000000</f>
        <v>0.73</v>
      </c>
      <c r="DT38" s="111">
        <f>(AE38*IFERROR(VLOOKUP(AD38,LnLst!B:I,8,FALSE),0))*(100/(H38^2))</f>
        <v>9.1999999999999998E-3</v>
      </c>
      <c r="DU38" s="111">
        <f>AG38*IFERROR(VLOOKUP(AF38,LnLst!B:I,2,FALSE),0)*100/H38^2</f>
        <v>0</v>
      </c>
      <c r="DV38" s="111">
        <f>(AG38*IFERROR(VLOOKUP(AF38,LnLst!B:I,3,FALSE),0))*(100/(H38^2))</f>
        <v>0</v>
      </c>
      <c r="DW38" s="111">
        <f>(AG38*IFERROR(VLOOKUP(AF38,LnLst!B:I,4,FALSE),0))*(H38^2/100)/1000000</f>
        <v>0</v>
      </c>
      <c r="DX38" s="111">
        <f>(AG38*IFERROR(VLOOKUP(AF38,LnLst!B:I,5,FALSE),0))*(100/(H38^2))</f>
        <v>0</v>
      </c>
      <c r="DY38" s="111">
        <f>(AG38*IFERROR(VLOOKUP(AF38,LnLst!B:I,6,FALSE),0))*(100/(H38^2))</f>
        <v>0</v>
      </c>
      <c r="DZ38" s="111">
        <f>(AG38*IFERROR(VLOOKUP(AF38,LnLst!B:I,7,FALSE),0))*(H38^2/100)/1000000</f>
        <v>0</v>
      </c>
      <c r="EA38" s="111">
        <f>(AG38*IFERROR(VLOOKUP(AF38,LnLst!B:I,8,FALSE),0))*(100/(H38^2))</f>
        <v>0</v>
      </c>
      <c r="EB38" s="111">
        <f>AI38*IFERROR(VLOOKUP(AH38,LnLst!B:I,2,FALSE),0)*100/H38^2</f>
        <v>0</v>
      </c>
      <c r="EC38" s="111">
        <f>AI38*IFERROR(VLOOKUP(AH38,LnLst!B:I,3,FALSE),0)*100/H38^2</f>
        <v>0</v>
      </c>
      <c r="ED38" s="111">
        <f>(AI38*IFERROR(VLOOKUP(AH38,LnLst!B:I,4,FALSE),0))*(H38^2/100)/1000000</f>
        <v>0</v>
      </c>
      <c r="EE38" s="111">
        <f>AI38*IFERROR(VLOOKUP(AH38,LnLst!B:I,5,FALSE),0)*100/H38^2</f>
        <v>0</v>
      </c>
      <c r="EF38" s="111">
        <f>AI38*IFERROR(VLOOKUP(AH38,LnLst!B:I,6,FALSE),0)*100/H38^2</f>
        <v>0</v>
      </c>
      <c r="EG38" s="111">
        <f>(AI38*IFERROR(VLOOKUP(AH38,LnLst!B:I,7,FALSE),0))*(H38^2/100)/1000000</f>
        <v>0</v>
      </c>
      <c r="EH38" s="111">
        <f>AI38*IFERROR(VLOOKUP(AH38,LnLst!B:I,8,FALSE),0)*100/H38^2</f>
        <v>0</v>
      </c>
      <c r="EI38" s="236">
        <f>AK38*IFERROR(VLOOKUP(AJ38,LnLst!B:I,2,FALSE),0)*100/H38^2</f>
        <v>0</v>
      </c>
      <c r="EJ38" s="111">
        <f>AK38*IFERROR(VLOOKUP(AJ38,LnLst!B:I,3,FALSE),0)*100/H38^2</f>
        <v>0</v>
      </c>
      <c r="EK38" s="111">
        <f>(AK38*IFERROR(VLOOKUP(AJ38,LnLst!B:I,4,FALSE),0))*(H38^2/100)/1000000</f>
        <v>0</v>
      </c>
      <c r="EL38" s="111">
        <f>AK38*IFERROR(VLOOKUP(AJ38,LnLst!B:I,5,FALSE),0)*100/H38^2</f>
        <v>0</v>
      </c>
      <c r="EM38" s="111">
        <f>AK38*IFERROR(VLOOKUP(AJ38,LnLst!B:I,6,FALSE),0)*100/H38^2</f>
        <v>0</v>
      </c>
      <c r="EN38" s="111">
        <f>(AK38*IFERROR(VLOOKUP(AJ38,LnLst!B:I,7,FALSE),0))*(H38^2/100)/1000000</f>
        <v>0</v>
      </c>
      <c r="EO38" s="111">
        <f>AK38*IFERROR(VLOOKUP(AJ38,LnLst!B:I,8,FALSE),0)*100/H38^2</f>
        <v>0</v>
      </c>
    </row>
    <row r="39" spans="1:145" s="9" customFormat="1" ht="15" customHeight="1" x14ac:dyDescent="0.25">
      <c r="A39" s="81" t="s">
        <v>360</v>
      </c>
      <c r="B39" s="82" t="s">
        <v>424</v>
      </c>
      <c r="C39" s="102" t="s">
        <v>1537</v>
      </c>
      <c r="D39" s="82" t="s">
        <v>1539</v>
      </c>
      <c r="F39" s="426" t="s">
        <v>1717</v>
      </c>
      <c r="G39" s="83">
        <v>1</v>
      </c>
      <c r="H39" s="60">
        <v>500</v>
      </c>
      <c r="I39" s="194" t="str">
        <f t="shared" si="0"/>
        <v xml:space="preserve">3*495/65 ACSR             </v>
      </c>
      <c r="J39" s="228">
        <f t="shared" si="1"/>
        <v>119</v>
      </c>
      <c r="K39" s="113" t="s">
        <v>22</v>
      </c>
      <c r="L39" s="232" t="s">
        <v>22</v>
      </c>
      <c r="M39" s="240">
        <v>2000</v>
      </c>
      <c r="N39" s="115">
        <f t="shared" si="2"/>
        <v>1732</v>
      </c>
      <c r="O39" s="241">
        <v>2000</v>
      </c>
      <c r="P39" s="235">
        <f t="shared" si="16"/>
        <v>1.0329200000000001E-3</v>
      </c>
      <c r="Q39" s="104">
        <f t="shared" si="3"/>
        <v>1.4041999999999999E-2</v>
      </c>
      <c r="R39" s="104">
        <f t="shared" si="4"/>
        <v>1.1780999999999999</v>
      </c>
      <c r="S39" s="104">
        <f t="shared" si="5"/>
        <v>1.1757200000000001E-2</v>
      </c>
      <c r="T39" s="104">
        <f t="shared" si="6"/>
        <v>3.7128000000000001E-2</v>
      </c>
      <c r="U39" s="104">
        <f t="shared" si="7"/>
        <v>0.86870000000000003</v>
      </c>
      <c r="V39" s="105">
        <f t="shared" si="8"/>
        <v>1.0947999999999999E-2</v>
      </c>
      <c r="W39" s="223">
        <f>AE39*IFERROR(VLOOKUP(AD39,LnLst!B:I,2,FALSE),0)+AG39*IFERROR(VLOOKUP(AF39,LnLst!B:I,2,FALSE),0)+AI39*IFERROR(VLOOKUP(AH39,LnLst!B:I,2,FALSE),0)+AK39*IFERROR(VLOOKUP(AJ39,LnLst!B:I,2,FALSE),0)</f>
        <v>2.5823</v>
      </c>
      <c r="X39" s="215">
        <f>AE39*IFERROR(VLOOKUP(AD39,LnLst!B:I,3,FALSE),0)+AG39*IFERROR(VLOOKUP(AF39,LnLst!B:I,3,FALSE),0)+AI39*IFERROR(VLOOKUP(AH39,LnLst!B:I,3,FALSE),0)+AK39*IFERROR(VLOOKUP(AJ39,LnLst!B:I,3,FALSE),0)</f>
        <v>35.104999999999997</v>
      </c>
      <c r="Y39" s="219">
        <f>(AE39*IFERROR(VLOOKUP(AD39,LnLst!B:I,4,FALSE),0)+AG39*IFERROR(VLOOKUP(AF39,LnLst!B:I,4,FALSE),0)+AI39*IFERROR(VLOOKUP(AH39,LnLst!B:I,4,FALSE),0)+AK39*IFERROR(VLOOKUP(AJ39,LnLst!B:I,4,FALSE),0))/1000000</f>
        <v>4.7123999999999999E-4</v>
      </c>
      <c r="Z39" s="215">
        <f>AE39*IFERROR(VLOOKUP(AD39,LnLst!B:I,5,FALSE),0)+AG39*IFERROR(VLOOKUP(AF39,LnLst!B:I,5,FALSE),0)+AI39*IFERROR(VLOOKUP(AH39,LnLst!B:I,5,FALSE),0)+AK39*IFERROR(VLOOKUP(AJ39,LnLst!B:I,5,FALSE),0)</f>
        <v>29.393000000000001</v>
      </c>
      <c r="AA39" s="215">
        <f>AE39*IFERROR(VLOOKUP(AD39,LnLst!B:I,6,FALSE),0)+AG39*IFERROR(VLOOKUP(AF39,LnLst!B:I,6,FALSE),0)+AI39*IFERROR(VLOOKUP(AH39,LnLst!B:I,6,FALSE),0)+AK39*IFERROR(VLOOKUP(AJ39,LnLst!B:I,6,FALSE),0)</f>
        <v>92.820000000000007</v>
      </c>
      <c r="AB39" s="207">
        <f>(AE39*IFERROR(VLOOKUP(AD39,LnLst!B:I,7,FALSE),0)+AG39*IFERROR(VLOOKUP(AF39,LnLst!B:I,7,FALSE),0)+AI39*IFERROR(VLOOKUP(AH39,LnLst!B:I,7,FALSE),0)+AK39*IFERROR(VLOOKUP(AJ39,LnLst!B:I,7,FALSE),0))/1000000</f>
        <v>3.4748E-4</v>
      </c>
      <c r="AC39" s="211">
        <f>AE39*IFERROR(VLOOKUP(AD39,LnLst!B:I,8,FALSE),0)+AG39*IFERROR(VLOOKUP(AF39,LnLst!B:I,8,FALSE),0)+AI39*IFERROR(VLOOKUP(AH39,LnLst!B:I,8,FALSE),0)+AK39*IFERROR(VLOOKUP(AJ39,LnLst!B:I,8,FALSE),0)</f>
        <v>27.37</v>
      </c>
      <c r="AD39" s="106" t="s">
        <v>208</v>
      </c>
      <c r="AE39" s="263">
        <v>119</v>
      </c>
      <c r="AF39" s="245" t="s">
        <v>1462</v>
      </c>
      <c r="AG39" s="263"/>
      <c r="AH39" s="250" t="s">
        <v>1462</v>
      </c>
      <c r="AI39" s="263"/>
      <c r="AJ39" s="245" t="s">
        <v>1462</v>
      </c>
      <c r="AK39" s="263"/>
      <c r="AL39" s="84">
        <v>8</v>
      </c>
      <c r="AM39" s="72">
        <v>17</v>
      </c>
      <c r="AN39" s="83">
        <v>0</v>
      </c>
      <c r="AO39" s="72">
        <v>0</v>
      </c>
      <c r="AP39" s="66" t="s">
        <v>513</v>
      </c>
      <c r="AQ39" s="107" t="s">
        <v>500</v>
      </c>
      <c r="AR39" s="61" t="s">
        <v>512</v>
      </c>
      <c r="AS39" s="364"/>
      <c r="AT39" s="205" t="s">
        <v>237</v>
      </c>
      <c r="DN39" s="111">
        <f>(AE39*IFERROR(VLOOKUP(AD39,LnLst!B:I,2,FALSE),0))*(100/(H39^2))</f>
        <v>1.0329200000000001E-3</v>
      </c>
      <c r="DO39" s="111">
        <f>(AE39*IFERROR(VLOOKUP(AD39,LnLst!B:I,3,FALSE),0))*(100/(H39^2))</f>
        <v>1.4041999999999999E-2</v>
      </c>
      <c r="DP39" s="111">
        <f>(AE39*IFERROR(VLOOKUP(AD39,LnLst!B:I,4,FALSE),0))*(H39^2/100)/1000000</f>
        <v>1.1780999999999999</v>
      </c>
      <c r="DQ39" s="111">
        <f>(AE39*IFERROR(VLOOKUP(AD39,LnLst!B:I,5,FALSE),0))*(100/(H39^2))</f>
        <v>1.1757200000000001E-2</v>
      </c>
      <c r="DR39" s="111">
        <f>(AE39*IFERROR(VLOOKUP(AD39,LnLst!B:I,6,FALSE),0))*(100/(H39^2))</f>
        <v>3.7128000000000001E-2</v>
      </c>
      <c r="DS39" s="111">
        <f>(AE39*IFERROR(VLOOKUP(AD39,LnLst!B:I,7,FALSE),0))*(H39^2/100)/1000000</f>
        <v>0.86870000000000003</v>
      </c>
      <c r="DT39" s="111">
        <f>(AE39*IFERROR(VLOOKUP(AD39,LnLst!B:I,8,FALSE),0))*(100/(H39^2))</f>
        <v>1.0948000000000001E-2</v>
      </c>
      <c r="DU39" s="111">
        <f>AG39*IFERROR(VLOOKUP(AF39,LnLst!B:I,2,FALSE),0)*100/H39^2</f>
        <v>0</v>
      </c>
      <c r="DV39" s="111">
        <f>(AG39*IFERROR(VLOOKUP(AF39,LnLst!B:I,3,FALSE),0))*(100/(H39^2))</f>
        <v>0</v>
      </c>
      <c r="DW39" s="111">
        <f>(AG39*IFERROR(VLOOKUP(AF39,LnLst!B:I,4,FALSE),0))*(H39^2/100)/1000000</f>
        <v>0</v>
      </c>
      <c r="DX39" s="111">
        <f>(AG39*IFERROR(VLOOKUP(AF39,LnLst!B:I,5,FALSE),0))*(100/(H39^2))</f>
        <v>0</v>
      </c>
      <c r="DY39" s="111">
        <f>(AG39*IFERROR(VLOOKUP(AF39,LnLst!B:I,6,FALSE),0))*(100/(H39^2))</f>
        <v>0</v>
      </c>
      <c r="DZ39" s="111">
        <f>(AG39*IFERROR(VLOOKUP(AF39,LnLst!B:I,7,FALSE),0))*(H39^2/100)/1000000</f>
        <v>0</v>
      </c>
      <c r="EA39" s="111">
        <f>(AG39*IFERROR(VLOOKUP(AF39,LnLst!B:I,8,FALSE),0))*(100/(H39^2))</f>
        <v>0</v>
      </c>
      <c r="EB39" s="111">
        <f>AI39*IFERROR(VLOOKUP(AH39,LnLst!B:I,2,FALSE),0)*100/H39^2</f>
        <v>0</v>
      </c>
      <c r="EC39" s="111">
        <f>AI39*IFERROR(VLOOKUP(AH39,LnLst!B:I,3,FALSE),0)*100/H39^2</f>
        <v>0</v>
      </c>
      <c r="ED39" s="111">
        <f>(AI39*IFERROR(VLOOKUP(AH39,LnLst!B:I,4,FALSE),0))*(H39^2/100)/1000000</f>
        <v>0</v>
      </c>
      <c r="EE39" s="111">
        <f>AI39*IFERROR(VLOOKUP(AH39,LnLst!B:I,5,FALSE),0)*100/H39^2</f>
        <v>0</v>
      </c>
      <c r="EF39" s="111">
        <f>AI39*IFERROR(VLOOKUP(AH39,LnLst!B:I,6,FALSE),0)*100/H39^2</f>
        <v>0</v>
      </c>
      <c r="EG39" s="111">
        <f>(AI39*IFERROR(VLOOKUP(AH39,LnLst!B:I,7,FALSE),0))*(H39^2/100)/1000000</f>
        <v>0</v>
      </c>
      <c r="EH39" s="111">
        <f>AI39*IFERROR(VLOOKUP(AH39,LnLst!B:I,8,FALSE),0)*100/H39^2</f>
        <v>0</v>
      </c>
      <c r="EI39" s="236">
        <f>AK39*IFERROR(VLOOKUP(AJ39,LnLst!B:I,2,FALSE),0)*100/H39^2</f>
        <v>0</v>
      </c>
      <c r="EJ39" s="111">
        <f>AK39*IFERROR(VLOOKUP(AJ39,LnLst!B:I,3,FALSE),0)*100/H39^2</f>
        <v>0</v>
      </c>
      <c r="EK39" s="111">
        <f>(AK39*IFERROR(VLOOKUP(AJ39,LnLst!B:I,4,FALSE),0))*(H39^2/100)/1000000</f>
        <v>0</v>
      </c>
      <c r="EL39" s="111">
        <f>AK39*IFERROR(VLOOKUP(AJ39,LnLst!B:I,5,FALSE),0)*100/H39^2</f>
        <v>0</v>
      </c>
      <c r="EM39" s="111">
        <f>AK39*IFERROR(VLOOKUP(AJ39,LnLst!B:I,6,FALSE),0)*100/H39^2</f>
        <v>0</v>
      </c>
      <c r="EN39" s="111">
        <f>(AK39*IFERROR(VLOOKUP(AJ39,LnLst!B:I,7,FALSE),0))*(H39^2/100)/1000000</f>
        <v>0</v>
      </c>
      <c r="EO39" s="111">
        <f>AK39*IFERROR(VLOOKUP(AJ39,LnLst!B:I,8,FALSE),0)*100/H39^2</f>
        <v>0</v>
      </c>
    </row>
    <row r="40" spans="1:145" s="9" customFormat="1" ht="15" customHeight="1" x14ac:dyDescent="0.25">
      <c r="A40" s="81" t="s">
        <v>436</v>
      </c>
      <c r="B40" s="82" t="s">
        <v>413</v>
      </c>
      <c r="C40" s="102" t="s">
        <v>78</v>
      </c>
      <c r="D40" s="82" t="s">
        <v>173</v>
      </c>
      <c r="F40" s="426" t="s">
        <v>1717</v>
      </c>
      <c r="G40" s="83">
        <v>1</v>
      </c>
      <c r="H40" s="60">
        <v>500</v>
      </c>
      <c r="I40" s="194" t="str">
        <f t="shared" si="0"/>
        <v xml:space="preserve">3*490/65 ACSR             </v>
      </c>
      <c r="J40" s="228">
        <f t="shared" si="1"/>
        <v>76.5</v>
      </c>
      <c r="K40" s="113" t="s">
        <v>22</v>
      </c>
      <c r="L40" s="232" t="s">
        <v>30</v>
      </c>
      <c r="M40" s="114">
        <v>2000</v>
      </c>
      <c r="N40" s="115">
        <f t="shared" si="2"/>
        <v>1732</v>
      </c>
      <c r="O40" s="116">
        <v>2000</v>
      </c>
      <c r="P40" s="235">
        <f t="shared" si="16"/>
        <v>6.6401999999999997E-4</v>
      </c>
      <c r="Q40" s="104">
        <f t="shared" si="3"/>
        <v>9.0270000000000003E-3</v>
      </c>
      <c r="R40" s="104">
        <f t="shared" si="4"/>
        <v>0.75734999999999997</v>
      </c>
      <c r="S40" s="104">
        <f t="shared" si="5"/>
        <v>7.5581999999999993E-3</v>
      </c>
      <c r="T40" s="104">
        <f t="shared" si="6"/>
        <v>2.3868E-2</v>
      </c>
      <c r="U40" s="104">
        <f t="shared" si="7"/>
        <v>0.55845</v>
      </c>
      <c r="V40" s="105">
        <f t="shared" si="8"/>
        <v>7.0380000000000009E-3</v>
      </c>
      <c r="W40" s="223">
        <f>AE40*IFERROR(VLOOKUP(AD40,LnLst!B:I,2,FALSE),0)+AG40*IFERROR(VLOOKUP(AF40,LnLst!B:I,2,FALSE),0)+AI40*IFERROR(VLOOKUP(AH40,LnLst!B:I,2,FALSE),0)+AK40*IFERROR(VLOOKUP(AJ40,LnLst!B:I,2,FALSE),0)</f>
        <v>1.66005</v>
      </c>
      <c r="X40" s="215">
        <f>AE40*IFERROR(VLOOKUP(AD40,LnLst!B:I,3,FALSE),0)+AG40*IFERROR(VLOOKUP(AF40,LnLst!B:I,3,FALSE),0)+AI40*IFERROR(VLOOKUP(AH40,LnLst!B:I,3,FALSE),0)+AK40*IFERROR(VLOOKUP(AJ40,LnLst!B:I,3,FALSE),0)</f>
        <v>22.567499999999999</v>
      </c>
      <c r="Y40" s="219">
        <f>(AE40*IFERROR(VLOOKUP(AD40,LnLst!B:I,4,FALSE),0)+AG40*IFERROR(VLOOKUP(AF40,LnLst!B:I,4,FALSE),0)+AI40*IFERROR(VLOOKUP(AH40,LnLst!B:I,4,FALSE),0)+AK40*IFERROR(VLOOKUP(AJ40,LnLst!B:I,4,FALSE),0))/1000000</f>
        <v>3.0294000000000002E-4</v>
      </c>
      <c r="Z40" s="215">
        <f>AE40*IFERROR(VLOOKUP(AD40,LnLst!B:I,5,FALSE),0)+AG40*IFERROR(VLOOKUP(AF40,LnLst!B:I,5,FALSE),0)+AI40*IFERROR(VLOOKUP(AH40,LnLst!B:I,5,FALSE),0)+AK40*IFERROR(VLOOKUP(AJ40,LnLst!B:I,5,FALSE),0)</f>
        <v>18.895499999999998</v>
      </c>
      <c r="AA40" s="215">
        <f>AE40*IFERROR(VLOOKUP(AD40,LnLst!B:I,6,FALSE),0)+AG40*IFERROR(VLOOKUP(AF40,LnLst!B:I,6,FALSE),0)+AI40*IFERROR(VLOOKUP(AH40,LnLst!B:I,6,FALSE),0)+AK40*IFERROR(VLOOKUP(AJ40,LnLst!B:I,6,FALSE),0)</f>
        <v>59.67</v>
      </c>
      <c r="AB40" s="207">
        <f>(AE40*IFERROR(VLOOKUP(AD40,LnLst!B:I,7,FALSE),0)+AG40*IFERROR(VLOOKUP(AF40,LnLst!B:I,7,FALSE),0)+AI40*IFERROR(VLOOKUP(AH40,LnLst!B:I,7,FALSE),0)+AK40*IFERROR(VLOOKUP(AJ40,LnLst!B:I,7,FALSE),0))/1000000</f>
        <v>2.2337999999999999E-4</v>
      </c>
      <c r="AC40" s="211">
        <f>AE40*IFERROR(VLOOKUP(AD40,LnLst!B:I,8,FALSE),0)+AG40*IFERROR(VLOOKUP(AF40,LnLst!B:I,8,FALSE),0)+AI40*IFERROR(VLOOKUP(AH40,LnLst!B:I,8,FALSE),0)+AK40*IFERROR(VLOOKUP(AJ40,LnLst!B:I,8,FALSE),0)</f>
        <v>17.595000000000002</v>
      </c>
      <c r="AD40" s="106" t="s">
        <v>5</v>
      </c>
      <c r="AE40" s="263">
        <v>76.5</v>
      </c>
      <c r="AF40" s="245" t="s">
        <v>1462</v>
      </c>
      <c r="AG40" s="263"/>
      <c r="AH40" s="250" t="s">
        <v>1462</v>
      </c>
      <c r="AI40" s="263"/>
      <c r="AJ40" s="245" t="s">
        <v>1462</v>
      </c>
      <c r="AK40" s="263"/>
      <c r="AL40" s="84">
        <v>14</v>
      </c>
      <c r="AM40" s="72">
        <v>29</v>
      </c>
      <c r="AN40" s="83">
        <v>0</v>
      </c>
      <c r="AO40" s="72">
        <v>0</v>
      </c>
      <c r="AP40" s="66" t="s">
        <v>514</v>
      </c>
      <c r="AQ40" s="107" t="s">
        <v>78</v>
      </c>
      <c r="AR40" s="61" t="s">
        <v>515</v>
      </c>
      <c r="AS40" s="364"/>
      <c r="AT40" s="205"/>
      <c r="DN40" s="111">
        <f>(AE40*IFERROR(VLOOKUP(AD40,LnLst!B:I,2,FALSE),0))*(100/(H40^2))</f>
        <v>6.6402000000000008E-4</v>
      </c>
      <c r="DO40" s="111">
        <f>(AE40*IFERROR(VLOOKUP(AD40,LnLst!B:I,3,FALSE),0))*(100/(H40^2))</f>
        <v>9.0270000000000003E-3</v>
      </c>
      <c r="DP40" s="111">
        <f>(AE40*IFERROR(VLOOKUP(AD40,LnLst!B:I,4,FALSE),0))*(H40^2/100)/1000000</f>
        <v>0.75734999999999997</v>
      </c>
      <c r="DQ40" s="111">
        <f>(AE40*IFERROR(VLOOKUP(AD40,LnLst!B:I,5,FALSE),0))*(100/(H40^2))</f>
        <v>7.5581999999999993E-3</v>
      </c>
      <c r="DR40" s="111">
        <f>(AE40*IFERROR(VLOOKUP(AD40,LnLst!B:I,6,FALSE),0))*(100/(H40^2))</f>
        <v>2.3868E-2</v>
      </c>
      <c r="DS40" s="111">
        <f>(AE40*IFERROR(VLOOKUP(AD40,LnLst!B:I,7,FALSE),0))*(H40^2/100)/1000000</f>
        <v>0.55845</v>
      </c>
      <c r="DT40" s="111">
        <f>(AE40*IFERROR(VLOOKUP(AD40,LnLst!B:I,8,FALSE),0))*(100/(H40^2))</f>
        <v>7.0380000000000017E-3</v>
      </c>
      <c r="DU40" s="111">
        <f>AG40*IFERROR(VLOOKUP(AF40,LnLst!B:I,2,FALSE),0)*100/H40^2</f>
        <v>0</v>
      </c>
      <c r="DV40" s="111">
        <f>(AG40*IFERROR(VLOOKUP(AF40,LnLst!B:I,3,FALSE),0))*(100/(H40^2))</f>
        <v>0</v>
      </c>
      <c r="DW40" s="111">
        <f>(AG40*IFERROR(VLOOKUP(AF40,LnLst!B:I,4,FALSE),0))*(H40^2/100)/1000000</f>
        <v>0</v>
      </c>
      <c r="DX40" s="111">
        <f>(AG40*IFERROR(VLOOKUP(AF40,LnLst!B:I,5,FALSE),0))*(100/(H40^2))</f>
        <v>0</v>
      </c>
      <c r="DY40" s="111">
        <f>(AG40*IFERROR(VLOOKUP(AF40,LnLst!B:I,6,FALSE),0))*(100/(H40^2))</f>
        <v>0</v>
      </c>
      <c r="DZ40" s="111">
        <f>(AG40*IFERROR(VLOOKUP(AF40,LnLst!B:I,7,FALSE),0))*(H40^2/100)/1000000</f>
        <v>0</v>
      </c>
      <c r="EA40" s="111">
        <f>(AG40*IFERROR(VLOOKUP(AF40,LnLst!B:I,8,FALSE),0))*(100/(H40^2))</f>
        <v>0</v>
      </c>
      <c r="EB40" s="111">
        <f>AI40*IFERROR(VLOOKUP(AH40,LnLst!B:I,2,FALSE),0)*100/H40^2</f>
        <v>0</v>
      </c>
      <c r="EC40" s="111">
        <f>AI40*IFERROR(VLOOKUP(AH40,LnLst!B:I,3,FALSE),0)*100/H40^2</f>
        <v>0</v>
      </c>
      <c r="ED40" s="111">
        <f>(AI40*IFERROR(VLOOKUP(AH40,LnLst!B:I,4,FALSE),0))*(H40^2/100)/1000000</f>
        <v>0</v>
      </c>
      <c r="EE40" s="111">
        <f>AI40*IFERROR(VLOOKUP(AH40,LnLst!B:I,5,FALSE),0)*100/H40^2</f>
        <v>0</v>
      </c>
      <c r="EF40" s="111">
        <f>AI40*IFERROR(VLOOKUP(AH40,LnLst!B:I,6,FALSE),0)*100/H40^2</f>
        <v>0</v>
      </c>
      <c r="EG40" s="111">
        <f>(AI40*IFERROR(VLOOKUP(AH40,LnLst!B:I,7,FALSE),0))*(H40^2/100)/1000000</f>
        <v>0</v>
      </c>
      <c r="EH40" s="111">
        <f>AI40*IFERROR(VLOOKUP(AH40,LnLst!B:I,8,FALSE),0)*100/H40^2</f>
        <v>0</v>
      </c>
      <c r="EI40" s="236">
        <f>AK40*IFERROR(VLOOKUP(AJ40,LnLst!B:I,2,FALSE),0)*100/H40^2</f>
        <v>0</v>
      </c>
      <c r="EJ40" s="111">
        <f>AK40*IFERROR(VLOOKUP(AJ40,LnLst!B:I,3,FALSE),0)*100/H40^2</f>
        <v>0</v>
      </c>
      <c r="EK40" s="111">
        <f>(AK40*IFERROR(VLOOKUP(AJ40,LnLst!B:I,4,FALSE),0))*(H40^2/100)/1000000</f>
        <v>0</v>
      </c>
      <c r="EL40" s="111">
        <f>AK40*IFERROR(VLOOKUP(AJ40,LnLst!B:I,5,FALSE),0)*100/H40^2</f>
        <v>0</v>
      </c>
      <c r="EM40" s="111">
        <f>AK40*IFERROR(VLOOKUP(AJ40,LnLst!B:I,6,FALSE),0)*100/H40^2</f>
        <v>0</v>
      </c>
      <c r="EN40" s="111">
        <f>(AK40*IFERROR(VLOOKUP(AJ40,LnLst!B:I,7,FALSE),0))*(H40^2/100)/1000000</f>
        <v>0</v>
      </c>
      <c r="EO40" s="111">
        <f>AK40*IFERROR(VLOOKUP(AJ40,LnLst!B:I,8,FALSE),0)*100/H40^2</f>
        <v>0</v>
      </c>
    </row>
    <row r="41" spans="1:145" s="9" customFormat="1" ht="15" customHeight="1" x14ac:dyDescent="0.25">
      <c r="A41" s="81" t="s">
        <v>344</v>
      </c>
      <c r="B41" s="82" t="s">
        <v>413</v>
      </c>
      <c r="C41" s="102" t="s">
        <v>79</v>
      </c>
      <c r="D41" s="82" t="s">
        <v>173</v>
      </c>
      <c r="F41" s="426" t="s">
        <v>1717</v>
      </c>
      <c r="G41" s="83">
        <v>1</v>
      </c>
      <c r="H41" s="60">
        <v>500</v>
      </c>
      <c r="I41" s="194" t="str">
        <f t="shared" si="0"/>
        <v xml:space="preserve">3*490/65 ACSR    3*506 AAAC         </v>
      </c>
      <c r="J41" s="228">
        <f t="shared" si="1"/>
        <v>49.5</v>
      </c>
      <c r="K41" s="113" t="s">
        <v>22</v>
      </c>
      <c r="L41" s="232" t="s">
        <v>30</v>
      </c>
      <c r="M41" s="114">
        <v>2000</v>
      </c>
      <c r="N41" s="115">
        <f t="shared" si="2"/>
        <v>1732</v>
      </c>
      <c r="O41" s="116">
        <v>2000</v>
      </c>
      <c r="P41" s="235">
        <f t="shared" si="16"/>
        <v>4.2965999999999995E-4</v>
      </c>
      <c r="Q41" s="104">
        <f t="shared" si="3"/>
        <v>5.8409999999999998E-3</v>
      </c>
      <c r="R41" s="104">
        <f t="shared" si="4"/>
        <v>0.49004999999999993</v>
      </c>
      <c r="S41" s="104">
        <f t="shared" si="5"/>
        <v>4.8905999999999993E-3</v>
      </c>
      <c r="T41" s="104">
        <f t="shared" si="6"/>
        <v>1.5443999999999999E-2</v>
      </c>
      <c r="U41" s="104">
        <f t="shared" si="7"/>
        <v>0.36135</v>
      </c>
      <c r="V41" s="105">
        <f t="shared" si="8"/>
        <v>4.5540000000000008E-3</v>
      </c>
      <c r="W41" s="223">
        <f>AE41*IFERROR(VLOOKUP(AD41,LnLst!B:I,2,FALSE),0)+AG41*IFERROR(VLOOKUP(AF41,LnLst!B:I,2,FALSE),0)+AI41*IFERROR(VLOOKUP(AH41,LnLst!B:I,2,FALSE),0)+AK41*IFERROR(VLOOKUP(AJ41,LnLst!B:I,2,FALSE),0)</f>
        <v>1.0741499999999999</v>
      </c>
      <c r="X41" s="215">
        <f>AE41*IFERROR(VLOOKUP(AD41,LnLst!B:I,3,FALSE),0)+AG41*IFERROR(VLOOKUP(AF41,LnLst!B:I,3,FALSE),0)+AI41*IFERROR(VLOOKUP(AH41,LnLst!B:I,3,FALSE),0)+AK41*IFERROR(VLOOKUP(AJ41,LnLst!B:I,3,FALSE),0)</f>
        <v>14.602499999999999</v>
      </c>
      <c r="Y41" s="219">
        <f>(AE41*IFERROR(VLOOKUP(AD41,LnLst!B:I,4,FALSE),0)+AG41*IFERROR(VLOOKUP(AF41,LnLst!B:I,4,FALSE),0)+AI41*IFERROR(VLOOKUP(AH41,LnLst!B:I,4,FALSE),0)+AK41*IFERROR(VLOOKUP(AJ41,LnLst!B:I,4,FALSE),0))/1000000</f>
        <v>1.9601999999999998E-4</v>
      </c>
      <c r="Z41" s="215">
        <f>AE41*IFERROR(VLOOKUP(AD41,LnLst!B:I,5,FALSE),0)+AG41*IFERROR(VLOOKUP(AF41,LnLst!B:I,5,FALSE),0)+AI41*IFERROR(VLOOKUP(AH41,LnLst!B:I,5,FALSE),0)+AK41*IFERROR(VLOOKUP(AJ41,LnLst!B:I,5,FALSE),0)</f>
        <v>12.2265</v>
      </c>
      <c r="AA41" s="215">
        <f>AE41*IFERROR(VLOOKUP(AD41,LnLst!B:I,6,FALSE),0)+AG41*IFERROR(VLOOKUP(AF41,LnLst!B:I,6,FALSE),0)+AI41*IFERROR(VLOOKUP(AH41,LnLst!B:I,6,FALSE),0)+AK41*IFERROR(VLOOKUP(AJ41,LnLst!B:I,6,FALSE),0)</f>
        <v>38.61</v>
      </c>
      <c r="AB41" s="207">
        <f>(AE41*IFERROR(VLOOKUP(AD41,LnLst!B:I,7,FALSE),0)+AG41*IFERROR(VLOOKUP(AF41,LnLst!B:I,7,FALSE),0)+AI41*IFERROR(VLOOKUP(AH41,LnLst!B:I,7,FALSE),0)+AK41*IFERROR(VLOOKUP(AJ41,LnLst!B:I,7,FALSE),0))/1000000</f>
        <v>1.4454E-4</v>
      </c>
      <c r="AC41" s="211">
        <f>AE41*IFERROR(VLOOKUP(AD41,LnLst!B:I,8,FALSE),0)+AG41*IFERROR(VLOOKUP(AF41,LnLst!B:I,8,FALSE),0)+AI41*IFERROR(VLOOKUP(AH41,LnLst!B:I,8,FALSE),0)+AK41*IFERROR(VLOOKUP(AJ41,LnLst!B:I,8,FALSE),0)</f>
        <v>11.385000000000002</v>
      </c>
      <c r="AD41" s="106" t="s">
        <v>5</v>
      </c>
      <c r="AE41" s="263">
        <v>16.75</v>
      </c>
      <c r="AF41" s="245" t="s">
        <v>13</v>
      </c>
      <c r="AG41" s="263">
        <v>32.75</v>
      </c>
      <c r="AH41" s="250" t="s">
        <v>1462</v>
      </c>
      <c r="AI41" s="263"/>
      <c r="AJ41" s="245" t="s">
        <v>1462</v>
      </c>
      <c r="AK41" s="263"/>
      <c r="AL41" s="84">
        <v>15</v>
      </c>
      <c r="AM41" s="72">
        <v>29</v>
      </c>
      <c r="AN41" s="83">
        <v>0</v>
      </c>
      <c r="AO41" s="72">
        <v>0</v>
      </c>
      <c r="AP41" s="66" t="s">
        <v>516</v>
      </c>
      <c r="AQ41" s="107" t="s">
        <v>278</v>
      </c>
      <c r="AR41" s="61" t="s">
        <v>515</v>
      </c>
      <c r="AS41" s="364"/>
      <c r="AT41" s="205"/>
      <c r="DN41" s="111">
        <f>(AE41*IFERROR(VLOOKUP(AD41,LnLst!B:I,2,FALSE),0))*(100/(H41^2))</f>
        <v>1.4539000000000002E-4</v>
      </c>
      <c r="DO41" s="111">
        <f>(AE41*IFERROR(VLOOKUP(AD41,LnLst!B:I,3,FALSE),0))*(100/(H41^2))</f>
        <v>1.9765E-3</v>
      </c>
      <c r="DP41" s="111">
        <f>(AE41*IFERROR(VLOOKUP(AD41,LnLst!B:I,4,FALSE),0))*(H41^2/100)/1000000</f>
        <v>0.165825</v>
      </c>
      <c r="DQ41" s="111">
        <f>(AE41*IFERROR(VLOOKUP(AD41,LnLst!B:I,5,FALSE),0))*(100/(H41^2))</f>
        <v>1.6548999999999999E-3</v>
      </c>
      <c r="DR41" s="111">
        <f>(AE41*IFERROR(VLOOKUP(AD41,LnLst!B:I,6,FALSE),0))*(100/(H41^2))</f>
        <v>5.2260000000000006E-3</v>
      </c>
      <c r="DS41" s="111">
        <f>(AE41*IFERROR(VLOOKUP(AD41,LnLst!B:I,7,FALSE),0))*(H41^2/100)/1000000</f>
        <v>0.12227499999999998</v>
      </c>
      <c r="DT41" s="111">
        <f>(AE41*IFERROR(VLOOKUP(AD41,LnLst!B:I,8,FALSE),0))*(100/(H41^2))</f>
        <v>1.5410000000000001E-3</v>
      </c>
      <c r="DU41" s="111">
        <f>AG41*IFERROR(VLOOKUP(AF41,LnLst!B:I,2,FALSE),0)*100/H41^2</f>
        <v>2.8427000000000004E-4</v>
      </c>
      <c r="DV41" s="111">
        <f>(AG41*IFERROR(VLOOKUP(AF41,LnLst!B:I,3,FALSE),0))*(100/(H41^2))</f>
        <v>3.8644999999999999E-3</v>
      </c>
      <c r="DW41" s="111">
        <f>(AG41*IFERROR(VLOOKUP(AF41,LnLst!B:I,4,FALSE),0))*(H41^2/100)/1000000</f>
        <v>0.32422499999999999</v>
      </c>
      <c r="DX41" s="111">
        <f>(AG41*IFERROR(VLOOKUP(AF41,LnLst!B:I,5,FALSE),0))*(100/(H41^2))</f>
        <v>3.2357000000000002E-3</v>
      </c>
      <c r="DY41" s="111">
        <f>(AG41*IFERROR(VLOOKUP(AF41,LnLst!B:I,6,FALSE),0))*(100/(H41^2))</f>
        <v>1.0218000000000001E-2</v>
      </c>
      <c r="DZ41" s="111">
        <f>(AG41*IFERROR(VLOOKUP(AF41,LnLst!B:I,7,FALSE),0))*(H41^2/100)/1000000</f>
        <v>0.23907500000000001</v>
      </c>
      <c r="EA41" s="111">
        <f>(AG41*IFERROR(VLOOKUP(AF41,LnLst!B:I,8,FALSE),0))*(100/(H41^2))</f>
        <v>3.0130000000000005E-3</v>
      </c>
      <c r="EB41" s="111">
        <f>AI41*IFERROR(VLOOKUP(AH41,LnLst!B:I,2,FALSE),0)*100/H41^2</f>
        <v>0</v>
      </c>
      <c r="EC41" s="111">
        <f>AI41*IFERROR(VLOOKUP(AH41,LnLst!B:I,3,FALSE),0)*100/H41^2</f>
        <v>0</v>
      </c>
      <c r="ED41" s="111">
        <f>(AI41*IFERROR(VLOOKUP(AH41,LnLst!B:I,4,FALSE),0))*(H41^2/100)/1000000</f>
        <v>0</v>
      </c>
      <c r="EE41" s="111">
        <f>AI41*IFERROR(VLOOKUP(AH41,LnLst!B:I,5,FALSE),0)*100/H41^2</f>
        <v>0</v>
      </c>
      <c r="EF41" s="111">
        <f>AI41*IFERROR(VLOOKUP(AH41,LnLst!B:I,6,FALSE),0)*100/H41^2</f>
        <v>0</v>
      </c>
      <c r="EG41" s="111">
        <f>(AI41*IFERROR(VLOOKUP(AH41,LnLst!B:I,7,FALSE),0))*(H41^2/100)/1000000</f>
        <v>0</v>
      </c>
      <c r="EH41" s="111">
        <f>AI41*IFERROR(VLOOKUP(AH41,LnLst!B:I,8,FALSE),0)*100/H41^2</f>
        <v>0</v>
      </c>
      <c r="EI41" s="236">
        <f>AK41*IFERROR(VLOOKUP(AJ41,LnLst!B:I,2,FALSE),0)*100/H41^2</f>
        <v>0</v>
      </c>
      <c r="EJ41" s="111">
        <f>AK41*IFERROR(VLOOKUP(AJ41,LnLst!B:I,3,FALSE),0)*100/H41^2</f>
        <v>0</v>
      </c>
      <c r="EK41" s="111">
        <f>(AK41*IFERROR(VLOOKUP(AJ41,LnLst!B:I,4,FALSE),0))*(H41^2/100)/1000000</f>
        <v>0</v>
      </c>
      <c r="EL41" s="111">
        <f>AK41*IFERROR(VLOOKUP(AJ41,LnLst!B:I,5,FALSE),0)*100/H41^2</f>
        <v>0</v>
      </c>
      <c r="EM41" s="111">
        <f>AK41*IFERROR(VLOOKUP(AJ41,LnLst!B:I,6,FALSE),0)*100/H41^2</f>
        <v>0</v>
      </c>
      <c r="EN41" s="111">
        <f>(AK41*IFERROR(VLOOKUP(AJ41,LnLst!B:I,7,FALSE),0))*(H41^2/100)/1000000</f>
        <v>0</v>
      </c>
      <c r="EO41" s="111">
        <f>AK41*IFERROR(VLOOKUP(AJ41,LnLst!B:I,8,FALSE),0)*100/H41^2</f>
        <v>0</v>
      </c>
    </row>
    <row r="42" spans="1:145" s="9" customFormat="1" ht="15" customHeight="1" x14ac:dyDescent="0.25">
      <c r="A42" s="81" t="s">
        <v>1143</v>
      </c>
      <c r="B42" s="82" t="s">
        <v>424</v>
      </c>
      <c r="C42" s="102" t="s">
        <v>73</v>
      </c>
      <c r="D42" s="82" t="s">
        <v>1539</v>
      </c>
      <c r="F42" s="426" t="s">
        <v>1717</v>
      </c>
      <c r="G42" s="83">
        <v>1</v>
      </c>
      <c r="H42" s="60">
        <v>500</v>
      </c>
      <c r="I42" s="194" t="str">
        <f t="shared" si="0"/>
        <v xml:space="preserve">3*490/65 ACSR    3*506 AAAC         </v>
      </c>
      <c r="J42" s="228">
        <f t="shared" si="1"/>
        <v>95.789000000000001</v>
      </c>
      <c r="K42" s="113" t="s">
        <v>22</v>
      </c>
      <c r="L42" s="232" t="s">
        <v>22</v>
      </c>
      <c r="M42" s="114">
        <v>2000</v>
      </c>
      <c r="N42" s="115">
        <f t="shared" si="2"/>
        <v>1732</v>
      </c>
      <c r="O42" s="116">
        <v>2000</v>
      </c>
      <c r="P42" s="235">
        <f t="shared" si="16"/>
        <v>8.3144852000000002E-4</v>
      </c>
      <c r="Q42" s="104">
        <f t="shared" si="3"/>
        <v>1.1303101999999999E-2</v>
      </c>
      <c r="R42" s="104">
        <f t="shared" si="4"/>
        <v>0.94831109999999996</v>
      </c>
      <c r="S42" s="104">
        <f t="shared" si="5"/>
        <v>9.4639531999999998E-3</v>
      </c>
      <c r="T42" s="104">
        <f t="shared" si="6"/>
        <v>2.9886167999999998E-2</v>
      </c>
      <c r="U42" s="104">
        <f t="shared" si="7"/>
        <v>0.69925970000000004</v>
      </c>
      <c r="V42" s="105">
        <f t="shared" si="8"/>
        <v>8.8125879999999997E-3</v>
      </c>
      <c r="W42" s="223">
        <f>AE42*IFERROR(VLOOKUP(AD42,LnLst!B:I,2,FALSE),0)+AG42*IFERROR(VLOOKUP(AF42,LnLst!B:I,2,FALSE),0)+AI42*IFERROR(VLOOKUP(AH42,LnLst!B:I,2,FALSE),0)+AK42*IFERROR(VLOOKUP(AJ42,LnLst!B:I,2,FALSE),0)</f>
        <v>2.0786213</v>
      </c>
      <c r="X42" s="215">
        <f>AE42*IFERROR(VLOOKUP(AD42,LnLst!B:I,3,FALSE),0)+AG42*IFERROR(VLOOKUP(AF42,LnLst!B:I,3,FALSE),0)+AI42*IFERROR(VLOOKUP(AH42,LnLst!B:I,3,FALSE),0)+AK42*IFERROR(VLOOKUP(AJ42,LnLst!B:I,3,FALSE),0)</f>
        <v>28.257754999999996</v>
      </c>
      <c r="Y42" s="219">
        <f>(AE42*IFERROR(VLOOKUP(AD42,LnLst!B:I,4,FALSE),0)+AG42*IFERROR(VLOOKUP(AF42,LnLst!B:I,4,FALSE),0)+AI42*IFERROR(VLOOKUP(AH42,LnLst!B:I,4,FALSE),0)+AK42*IFERROR(VLOOKUP(AJ42,LnLst!B:I,4,FALSE),0))/1000000</f>
        <v>3.7932443999999998E-4</v>
      </c>
      <c r="Z42" s="215">
        <f>AE42*IFERROR(VLOOKUP(AD42,LnLst!B:I,5,FALSE),0)+AG42*IFERROR(VLOOKUP(AF42,LnLst!B:I,5,FALSE),0)+AI42*IFERROR(VLOOKUP(AH42,LnLst!B:I,5,FALSE),0)+AK42*IFERROR(VLOOKUP(AJ42,LnLst!B:I,5,FALSE),0)</f>
        <v>23.659883000000001</v>
      </c>
      <c r="AA42" s="215">
        <f>AE42*IFERROR(VLOOKUP(AD42,LnLst!B:I,6,FALSE),0)+AG42*IFERROR(VLOOKUP(AF42,LnLst!B:I,6,FALSE),0)+AI42*IFERROR(VLOOKUP(AH42,LnLst!B:I,6,FALSE),0)+AK42*IFERROR(VLOOKUP(AJ42,LnLst!B:I,6,FALSE),0)</f>
        <v>74.715419999999995</v>
      </c>
      <c r="AB42" s="207">
        <f>(AE42*IFERROR(VLOOKUP(AD42,LnLst!B:I,7,FALSE),0)+AG42*IFERROR(VLOOKUP(AF42,LnLst!B:I,7,FALSE),0)+AI42*IFERROR(VLOOKUP(AH42,LnLst!B:I,7,FALSE),0)+AK42*IFERROR(VLOOKUP(AJ42,LnLst!B:I,7,FALSE),0))/1000000</f>
        <v>2.7970388000000002E-4</v>
      </c>
      <c r="AC42" s="211">
        <f>AE42*IFERROR(VLOOKUP(AD42,LnLst!B:I,8,FALSE),0)+AG42*IFERROR(VLOOKUP(AF42,LnLst!B:I,8,FALSE),0)+AI42*IFERROR(VLOOKUP(AH42,LnLst!B:I,8,FALSE),0)+AK42*IFERROR(VLOOKUP(AJ42,LnLst!B:I,8,FALSE),0)</f>
        <v>22.031469999999999</v>
      </c>
      <c r="AD42" s="106" t="s">
        <v>5</v>
      </c>
      <c r="AE42" s="263">
        <v>34.26</v>
      </c>
      <c r="AF42" s="245" t="s">
        <v>13</v>
      </c>
      <c r="AG42" s="263">
        <v>61.529000000000003</v>
      </c>
      <c r="AH42" s="250" t="s">
        <v>1462</v>
      </c>
      <c r="AI42" s="263"/>
      <c r="AJ42" s="245" t="s">
        <v>1462</v>
      </c>
      <c r="AK42" s="263"/>
      <c r="AL42" s="84">
        <v>16</v>
      </c>
      <c r="AM42" s="72">
        <v>17</v>
      </c>
      <c r="AN42" s="83">
        <v>0</v>
      </c>
      <c r="AO42" s="72">
        <v>0</v>
      </c>
      <c r="AP42" s="66" t="s">
        <v>517</v>
      </c>
      <c r="AQ42" s="107" t="s">
        <v>279</v>
      </c>
      <c r="AR42" s="61" t="s">
        <v>512</v>
      </c>
      <c r="AS42" s="364"/>
      <c r="AT42" s="205"/>
      <c r="DN42" s="111">
        <f>(AE42*IFERROR(VLOOKUP(AD42,LnLst!B:I,2,FALSE),0))*(100/(H42^2))</f>
        <v>2.9737679999999997E-4</v>
      </c>
      <c r="DO42" s="111">
        <f>(AE42*IFERROR(VLOOKUP(AD42,LnLst!B:I,3,FALSE),0))*(100/(H42^2))</f>
        <v>4.0426799999999999E-3</v>
      </c>
      <c r="DP42" s="111">
        <f>(AE42*IFERROR(VLOOKUP(AD42,LnLst!B:I,4,FALSE),0))*(H42^2/100)/1000000</f>
        <v>0.33917399999999998</v>
      </c>
      <c r="DQ42" s="111">
        <f>(AE42*IFERROR(VLOOKUP(AD42,LnLst!B:I,5,FALSE),0))*(100/(H42^2))</f>
        <v>3.3848880000000004E-3</v>
      </c>
      <c r="DR42" s="111">
        <f>(AE42*IFERROR(VLOOKUP(AD42,LnLst!B:I,6,FALSE),0))*(100/(H42^2))</f>
        <v>1.068912E-2</v>
      </c>
      <c r="DS42" s="111">
        <f>(AE42*IFERROR(VLOOKUP(AD42,LnLst!B:I,7,FALSE),0))*(H42^2/100)/1000000</f>
        <v>0.25009799999999999</v>
      </c>
      <c r="DT42" s="111">
        <f>(AE42*IFERROR(VLOOKUP(AD42,LnLst!B:I,8,FALSE),0))*(100/(H42^2))</f>
        <v>3.1519199999999999E-3</v>
      </c>
      <c r="DU42" s="111">
        <f>AG42*IFERROR(VLOOKUP(AF42,LnLst!B:I,2,FALSE),0)*100/H42^2</f>
        <v>5.3407172000000005E-4</v>
      </c>
      <c r="DV42" s="111">
        <f>(AG42*IFERROR(VLOOKUP(AF42,LnLst!B:I,3,FALSE),0))*(100/(H42^2))</f>
        <v>7.2604219999999999E-3</v>
      </c>
      <c r="DW42" s="111">
        <f>(AG42*IFERROR(VLOOKUP(AF42,LnLst!B:I,4,FALSE),0))*(H42^2/100)/1000000</f>
        <v>0.60913709999999999</v>
      </c>
      <c r="DX42" s="111">
        <f>(AG42*IFERROR(VLOOKUP(AF42,LnLst!B:I,5,FALSE),0))*(100/(H42^2))</f>
        <v>6.0790652000000008E-3</v>
      </c>
      <c r="DY42" s="111">
        <f>(AG42*IFERROR(VLOOKUP(AF42,LnLst!B:I,6,FALSE),0))*(100/(H42^2))</f>
        <v>1.9197048000000001E-2</v>
      </c>
      <c r="DZ42" s="111">
        <f>(AG42*IFERROR(VLOOKUP(AF42,LnLst!B:I,7,FALSE),0))*(H42^2/100)/1000000</f>
        <v>0.4491617</v>
      </c>
      <c r="EA42" s="111">
        <f>(AG42*IFERROR(VLOOKUP(AF42,LnLst!B:I,8,FALSE),0))*(100/(H42^2))</f>
        <v>5.6606680000000006E-3</v>
      </c>
      <c r="EB42" s="111">
        <f>AI42*IFERROR(VLOOKUP(AH42,LnLst!B:I,2,FALSE),0)*100/H42^2</f>
        <v>0</v>
      </c>
      <c r="EC42" s="111">
        <f>AI42*IFERROR(VLOOKUP(AH42,LnLst!B:I,3,FALSE),0)*100/H42^2</f>
        <v>0</v>
      </c>
      <c r="ED42" s="111">
        <f>(AI42*IFERROR(VLOOKUP(AH42,LnLst!B:I,4,FALSE),0))*(H42^2/100)/1000000</f>
        <v>0</v>
      </c>
      <c r="EE42" s="111">
        <f>AI42*IFERROR(VLOOKUP(AH42,LnLst!B:I,5,FALSE),0)*100/H42^2</f>
        <v>0</v>
      </c>
      <c r="EF42" s="111">
        <f>AI42*IFERROR(VLOOKUP(AH42,LnLst!B:I,6,FALSE),0)*100/H42^2</f>
        <v>0</v>
      </c>
      <c r="EG42" s="111">
        <f>(AI42*IFERROR(VLOOKUP(AH42,LnLst!B:I,7,FALSE),0))*(H42^2/100)/1000000</f>
        <v>0</v>
      </c>
      <c r="EH42" s="111">
        <f>AI42*IFERROR(VLOOKUP(AH42,LnLst!B:I,8,FALSE),0)*100/H42^2</f>
        <v>0</v>
      </c>
      <c r="EI42" s="236">
        <f>AK42*IFERROR(VLOOKUP(AJ42,LnLst!B:I,2,FALSE),0)*100/H42^2</f>
        <v>0</v>
      </c>
      <c r="EJ42" s="111">
        <f>AK42*IFERROR(VLOOKUP(AJ42,LnLst!B:I,3,FALSE),0)*100/H42^2</f>
        <v>0</v>
      </c>
      <c r="EK42" s="111">
        <f>(AK42*IFERROR(VLOOKUP(AJ42,LnLst!B:I,4,FALSE),0))*(H42^2/100)/1000000</f>
        <v>0</v>
      </c>
      <c r="EL42" s="111">
        <f>AK42*IFERROR(VLOOKUP(AJ42,LnLst!B:I,5,FALSE),0)*100/H42^2</f>
        <v>0</v>
      </c>
      <c r="EM42" s="111">
        <f>AK42*IFERROR(VLOOKUP(AJ42,LnLst!B:I,6,FALSE),0)*100/H42^2</f>
        <v>0</v>
      </c>
      <c r="EN42" s="111">
        <f>(AK42*IFERROR(VLOOKUP(AJ42,LnLst!B:I,7,FALSE),0))*(H42^2/100)/1000000</f>
        <v>0</v>
      </c>
      <c r="EO42" s="111">
        <f>AK42*IFERROR(VLOOKUP(AJ42,LnLst!B:I,8,FALSE),0)*100/H42^2</f>
        <v>0</v>
      </c>
    </row>
    <row r="43" spans="1:145" s="9" customFormat="1" ht="15" customHeight="1" x14ac:dyDescent="0.25">
      <c r="A43" s="81" t="s">
        <v>1143</v>
      </c>
      <c r="B43" s="82" t="s">
        <v>424</v>
      </c>
      <c r="C43" s="102" t="s">
        <v>73</v>
      </c>
      <c r="D43" s="82" t="s">
        <v>1539</v>
      </c>
      <c r="F43" s="426" t="s">
        <v>1717</v>
      </c>
      <c r="G43" s="83">
        <v>2</v>
      </c>
      <c r="H43" s="60">
        <v>500</v>
      </c>
      <c r="I43" s="194" t="str">
        <f t="shared" si="0"/>
        <v xml:space="preserve">3*490/65 ACSR    3*506 AAAC         </v>
      </c>
      <c r="J43" s="228">
        <f t="shared" si="1"/>
        <v>95.789000000000001</v>
      </c>
      <c r="K43" s="113" t="s">
        <v>22</v>
      </c>
      <c r="L43" s="232" t="s">
        <v>22</v>
      </c>
      <c r="M43" s="114">
        <v>2000</v>
      </c>
      <c r="N43" s="115">
        <f t="shared" si="2"/>
        <v>1732</v>
      </c>
      <c r="O43" s="116">
        <v>2000</v>
      </c>
      <c r="P43" s="235">
        <f t="shared" si="16"/>
        <v>8.3144852000000002E-4</v>
      </c>
      <c r="Q43" s="104">
        <f t="shared" si="3"/>
        <v>1.1303101999999999E-2</v>
      </c>
      <c r="R43" s="104">
        <f t="shared" si="4"/>
        <v>0.94831109999999996</v>
      </c>
      <c r="S43" s="104">
        <f t="shared" si="5"/>
        <v>9.4639531999999998E-3</v>
      </c>
      <c r="T43" s="104">
        <f t="shared" si="6"/>
        <v>2.9886167999999998E-2</v>
      </c>
      <c r="U43" s="104">
        <f t="shared" si="7"/>
        <v>0.69925970000000004</v>
      </c>
      <c r="V43" s="105">
        <f t="shared" si="8"/>
        <v>8.8125879999999997E-3</v>
      </c>
      <c r="W43" s="223">
        <f>AE43*IFERROR(VLOOKUP(AD43,LnLst!B:I,2,FALSE),0)+AG43*IFERROR(VLOOKUP(AF43,LnLst!B:I,2,FALSE),0)+AI43*IFERROR(VLOOKUP(AH43,LnLst!B:I,2,FALSE),0)+AK43*IFERROR(VLOOKUP(AJ43,LnLst!B:I,2,FALSE),0)</f>
        <v>2.0786213</v>
      </c>
      <c r="X43" s="215">
        <f>AE43*IFERROR(VLOOKUP(AD43,LnLst!B:I,3,FALSE),0)+AG43*IFERROR(VLOOKUP(AF43,LnLst!B:I,3,FALSE),0)+AI43*IFERROR(VLOOKUP(AH43,LnLst!B:I,3,FALSE),0)+AK43*IFERROR(VLOOKUP(AJ43,LnLst!B:I,3,FALSE),0)</f>
        <v>28.257754999999996</v>
      </c>
      <c r="Y43" s="219">
        <f>(AE43*IFERROR(VLOOKUP(AD43,LnLst!B:I,4,FALSE),0)+AG43*IFERROR(VLOOKUP(AF43,LnLst!B:I,4,FALSE),0)+AI43*IFERROR(VLOOKUP(AH43,LnLst!B:I,4,FALSE),0)+AK43*IFERROR(VLOOKUP(AJ43,LnLst!B:I,4,FALSE),0))/1000000</f>
        <v>3.7932443999999998E-4</v>
      </c>
      <c r="Z43" s="215">
        <f>AE43*IFERROR(VLOOKUP(AD43,LnLst!B:I,5,FALSE),0)+AG43*IFERROR(VLOOKUP(AF43,LnLst!B:I,5,FALSE),0)+AI43*IFERROR(VLOOKUP(AH43,LnLst!B:I,5,FALSE),0)+AK43*IFERROR(VLOOKUP(AJ43,LnLst!B:I,5,FALSE),0)</f>
        <v>23.659883000000001</v>
      </c>
      <c r="AA43" s="215">
        <f>AE43*IFERROR(VLOOKUP(AD43,LnLst!B:I,6,FALSE),0)+AG43*IFERROR(VLOOKUP(AF43,LnLst!B:I,6,FALSE),0)+AI43*IFERROR(VLOOKUP(AH43,LnLst!B:I,6,FALSE),0)+AK43*IFERROR(VLOOKUP(AJ43,LnLst!B:I,6,FALSE),0)</f>
        <v>74.715419999999995</v>
      </c>
      <c r="AB43" s="207">
        <f>(AE43*IFERROR(VLOOKUP(AD43,LnLst!B:I,7,FALSE),0)+AG43*IFERROR(VLOOKUP(AF43,LnLst!B:I,7,FALSE),0)+AI43*IFERROR(VLOOKUP(AH43,LnLst!B:I,7,FALSE),0)+AK43*IFERROR(VLOOKUP(AJ43,LnLst!B:I,7,FALSE),0))/1000000</f>
        <v>2.7970388000000002E-4</v>
      </c>
      <c r="AC43" s="211">
        <f>AE43*IFERROR(VLOOKUP(AD43,LnLst!B:I,8,FALSE),0)+AG43*IFERROR(VLOOKUP(AF43,LnLst!B:I,8,FALSE),0)+AI43*IFERROR(VLOOKUP(AH43,LnLst!B:I,8,FALSE),0)+AK43*IFERROR(VLOOKUP(AJ43,LnLst!B:I,8,FALSE),0)</f>
        <v>22.031469999999999</v>
      </c>
      <c r="AD43" s="106" t="s">
        <v>5</v>
      </c>
      <c r="AE43" s="263">
        <v>34.26</v>
      </c>
      <c r="AF43" s="245" t="s">
        <v>13</v>
      </c>
      <c r="AG43" s="263">
        <v>61.529000000000003</v>
      </c>
      <c r="AH43" s="250" t="s">
        <v>1462</v>
      </c>
      <c r="AI43" s="263"/>
      <c r="AJ43" s="245" t="s">
        <v>1462</v>
      </c>
      <c r="AK43" s="263"/>
      <c r="AL43" s="84">
        <v>16</v>
      </c>
      <c r="AM43" s="72">
        <v>17</v>
      </c>
      <c r="AN43" s="83">
        <v>0</v>
      </c>
      <c r="AO43" s="72">
        <v>0</v>
      </c>
      <c r="AP43" s="66" t="s">
        <v>518</v>
      </c>
      <c r="AQ43" s="107" t="s">
        <v>279</v>
      </c>
      <c r="AR43" s="61" t="s">
        <v>512</v>
      </c>
      <c r="AS43" s="364"/>
      <c r="AT43" s="205"/>
      <c r="DN43" s="111">
        <f>(AE43*IFERROR(VLOOKUP(AD43,LnLst!B:I,2,FALSE),0))*(100/(H43^2))</f>
        <v>2.9737679999999997E-4</v>
      </c>
      <c r="DO43" s="111">
        <f>(AE43*IFERROR(VLOOKUP(AD43,LnLst!B:I,3,FALSE),0))*(100/(H43^2))</f>
        <v>4.0426799999999999E-3</v>
      </c>
      <c r="DP43" s="111">
        <f>(AE43*IFERROR(VLOOKUP(AD43,LnLst!B:I,4,FALSE),0))*(H43^2/100)/1000000</f>
        <v>0.33917399999999998</v>
      </c>
      <c r="DQ43" s="111">
        <f>(AE43*IFERROR(VLOOKUP(AD43,LnLst!B:I,5,FALSE),0))*(100/(H43^2))</f>
        <v>3.3848880000000004E-3</v>
      </c>
      <c r="DR43" s="111">
        <f>(AE43*IFERROR(VLOOKUP(AD43,LnLst!B:I,6,FALSE),0))*(100/(H43^2))</f>
        <v>1.068912E-2</v>
      </c>
      <c r="DS43" s="111">
        <f>(AE43*IFERROR(VLOOKUP(AD43,LnLst!B:I,7,FALSE),0))*(H43^2/100)/1000000</f>
        <v>0.25009799999999999</v>
      </c>
      <c r="DT43" s="111">
        <f>(AE43*IFERROR(VLOOKUP(AD43,LnLst!B:I,8,FALSE),0))*(100/(H43^2))</f>
        <v>3.1519199999999999E-3</v>
      </c>
      <c r="DU43" s="111">
        <f>AG43*IFERROR(VLOOKUP(AF43,LnLst!B:I,2,FALSE),0)*100/H43^2</f>
        <v>5.3407172000000005E-4</v>
      </c>
      <c r="DV43" s="111">
        <f>(AG43*IFERROR(VLOOKUP(AF43,LnLst!B:I,3,FALSE),0))*(100/(H43^2))</f>
        <v>7.2604219999999999E-3</v>
      </c>
      <c r="DW43" s="111">
        <f>(AG43*IFERROR(VLOOKUP(AF43,LnLst!B:I,4,FALSE),0))*(H43^2/100)/1000000</f>
        <v>0.60913709999999999</v>
      </c>
      <c r="DX43" s="111">
        <f>(AG43*IFERROR(VLOOKUP(AF43,LnLst!B:I,5,FALSE),0))*(100/(H43^2))</f>
        <v>6.0790652000000008E-3</v>
      </c>
      <c r="DY43" s="111">
        <f>(AG43*IFERROR(VLOOKUP(AF43,LnLst!B:I,6,FALSE),0))*(100/(H43^2))</f>
        <v>1.9197048000000001E-2</v>
      </c>
      <c r="DZ43" s="111">
        <f>(AG43*IFERROR(VLOOKUP(AF43,LnLst!B:I,7,FALSE),0))*(H43^2/100)/1000000</f>
        <v>0.4491617</v>
      </c>
      <c r="EA43" s="111">
        <f>(AG43*IFERROR(VLOOKUP(AF43,LnLst!B:I,8,FALSE),0))*(100/(H43^2))</f>
        <v>5.6606680000000006E-3</v>
      </c>
      <c r="EB43" s="111">
        <f>AI43*IFERROR(VLOOKUP(AH43,LnLst!B:I,2,FALSE),0)*100/H43^2</f>
        <v>0</v>
      </c>
      <c r="EC43" s="111">
        <f>AI43*IFERROR(VLOOKUP(AH43,LnLst!B:I,3,FALSE),0)*100/H43^2</f>
        <v>0</v>
      </c>
      <c r="ED43" s="111">
        <f>(AI43*IFERROR(VLOOKUP(AH43,LnLst!B:I,4,FALSE),0))*(H43^2/100)/1000000</f>
        <v>0</v>
      </c>
      <c r="EE43" s="111">
        <f>AI43*IFERROR(VLOOKUP(AH43,LnLst!B:I,5,FALSE),0)*100/H43^2</f>
        <v>0</v>
      </c>
      <c r="EF43" s="111">
        <f>AI43*IFERROR(VLOOKUP(AH43,LnLst!B:I,6,FALSE),0)*100/H43^2</f>
        <v>0</v>
      </c>
      <c r="EG43" s="111">
        <f>(AI43*IFERROR(VLOOKUP(AH43,LnLst!B:I,7,FALSE),0))*(H43^2/100)/1000000</f>
        <v>0</v>
      </c>
      <c r="EH43" s="111">
        <f>AI43*IFERROR(VLOOKUP(AH43,LnLst!B:I,8,FALSE),0)*100/H43^2</f>
        <v>0</v>
      </c>
      <c r="EI43" s="236">
        <f>AK43*IFERROR(VLOOKUP(AJ43,LnLst!B:I,2,FALSE),0)*100/H43^2</f>
        <v>0</v>
      </c>
      <c r="EJ43" s="111">
        <f>AK43*IFERROR(VLOOKUP(AJ43,LnLst!B:I,3,FALSE),0)*100/H43^2</f>
        <v>0</v>
      </c>
      <c r="EK43" s="111">
        <f>(AK43*IFERROR(VLOOKUP(AJ43,LnLst!B:I,4,FALSE),0))*(H43^2/100)/1000000</f>
        <v>0</v>
      </c>
      <c r="EL43" s="111">
        <f>AK43*IFERROR(VLOOKUP(AJ43,LnLst!B:I,5,FALSE),0)*100/H43^2</f>
        <v>0</v>
      </c>
      <c r="EM43" s="111">
        <f>AK43*IFERROR(VLOOKUP(AJ43,LnLst!B:I,6,FALSE),0)*100/H43^2</f>
        <v>0</v>
      </c>
      <c r="EN43" s="111">
        <f>(AK43*IFERROR(VLOOKUP(AJ43,LnLst!B:I,7,FALSE),0))*(H43^2/100)/1000000</f>
        <v>0</v>
      </c>
      <c r="EO43" s="111">
        <f>AK43*IFERROR(VLOOKUP(AJ43,LnLst!B:I,8,FALSE),0)*100/H43^2</f>
        <v>0</v>
      </c>
    </row>
    <row r="44" spans="1:145" s="9" customFormat="1" ht="15" customHeight="1" x14ac:dyDescent="0.25">
      <c r="A44" s="81" t="s">
        <v>436</v>
      </c>
      <c r="B44" s="82" t="s">
        <v>59</v>
      </c>
      <c r="C44" s="102" t="s">
        <v>78</v>
      </c>
      <c r="D44" s="82" t="s">
        <v>1540</v>
      </c>
      <c r="F44" s="426" t="s">
        <v>1717</v>
      </c>
      <c r="G44" s="83">
        <v>1</v>
      </c>
      <c r="H44" s="60">
        <v>500</v>
      </c>
      <c r="I44" s="194" t="str">
        <f t="shared" si="0"/>
        <v xml:space="preserve">3*490/65 ACSR             </v>
      </c>
      <c r="J44" s="228">
        <f t="shared" si="1"/>
        <v>60</v>
      </c>
      <c r="K44" s="113" t="s">
        <v>22</v>
      </c>
      <c r="L44" s="232" t="s">
        <v>22</v>
      </c>
      <c r="M44" s="114">
        <v>2000</v>
      </c>
      <c r="N44" s="115">
        <f t="shared" si="2"/>
        <v>1732</v>
      </c>
      <c r="O44" s="116">
        <v>2000</v>
      </c>
      <c r="P44" s="235">
        <f t="shared" si="16"/>
        <v>5.2080000000000008E-4</v>
      </c>
      <c r="Q44" s="104">
        <f t="shared" si="3"/>
        <v>7.0800000000000004E-3</v>
      </c>
      <c r="R44" s="104">
        <f t="shared" si="4"/>
        <v>0.59399999999999997</v>
      </c>
      <c r="S44" s="104">
        <f t="shared" si="5"/>
        <v>5.9280000000000001E-3</v>
      </c>
      <c r="T44" s="104">
        <f t="shared" si="6"/>
        <v>1.8720000000000001E-2</v>
      </c>
      <c r="U44" s="104">
        <f t="shared" si="7"/>
        <v>0.43799999999999994</v>
      </c>
      <c r="V44" s="105">
        <f t="shared" si="8"/>
        <v>5.5199999999999997E-3</v>
      </c>
      <c r="W44" s="223">
        <f>AE44*IFERROR(VLOOKUP(AD44,LnLst!B:I,2,FALSE),0)+AG44*IFERROR(VLOOKUP(AF44,LnLst!B:I,2,FALSE),0)+AI44*IFERROR(VLOOKUP(AH44,LnLst!B:I,2,FALSE),0)+AK44*IFERROR(VLOOKUP(AJ44,LnLst!B:I,2,FALSE),0)</f>
        <v>1.302</v>
      </c>
      <c r="X44" s="215">
        <f>AE44*IFERROR(VLOOKUP(AD44,LnLst!B:I,3,FALSE),0)+AG44*IFERROR(VLOOKUP(AF44,LnLst!B:I,3,FALSE),0)+AI44*IFERROR(VLOOKUP(AH44,LnLst!B:I,3,FALSE),0)+AK44*IFERROR(VLOOKUP(AJ44,LnLst!B:I,3,FALSE),0)</f>
        <v>17.7</v>
      </c>
      <c r="Y44" s="219">
        <f>(AE44*IFERROR(VLOOKUP(AD44,LnLst!B:I,4,FALSE),0)+AG44*IFERROR(VLOOKUP(AF44,LnLst!B:I,4,FALSE),0)+AI44*IFERROR(VLOOKUP(AH44,LnLst!B:I,4,FALSE),0)+AK44*IFERROR(VLOOKUP(AJ44,LnLst!B:I,4,FALSE),0))/1000000</f>
        <v>2.376E-4</v>
      </c>
      <c r="Z44" s="215">
        <f>AE44*IFERROR(VLOOKUP(AD44,LnLst!B:I,5,FALSE),0)+AG44*IFERROR(VLOOKUP(AF44,LnLst!B:I,5,FALSE),0)+AI44*IFERROR(VLOOKUP(AH44,LnLst!B:I,5,FALSE),0)+AK44*IFERROR(VLOOKUP(AJ44,LnLst!B:I,5,FALSE),0)</f>
        <v>14.82</v>
      </c>
      <c r="AA44" s="215">
        <f>AE44*IFERROR(VLOOKUP(AD44,LnLst!B:I,6,FALSE),0)+AG44*IFERROR(VLOOKUP(AF44,LnLst!B:I,6,FALSE),0)+AI44*IFERROR(VLOOKUP(AH44,LnLst!B:I,6,FALSE),0)+AK44*IFERROR(VLOOKUP(AJ44,LnLst!B:I,6,FALSE),0)</f>
        <v>46.800000000000004</v>
      </c>
      <c r="AB44" s="207">
        <f>(AE44*IFERROR(VLOOKUP(AD44,LnLst!B:I,7,FALSE),0)+AG44*IFERROR(VLOOKUP(AF44,LnLst!B:I,7,FALSE),0)+AI44*IFERROR(VLOOKUP(AH44,LnLst!B:I,7,FALSE),0)+AK44*IFERROR(VLOOKUP(AJ44,LnLst!B:I,7,FALSE),0))/1000000</f>
        <v>1.7519999999999998E-4</v>
      </c>
      <c r="AC44" s="211">
        <f>AE44*IFERROR(VLOOKUP(AD44,LnLst!B:I,8,FALSE),0)+AG44*IFERROR(VLOOKUP(AF44,LnLst!B:I,8,FALSE),0)+AI44*IFERROR(VLOOKUP(AH44,LnLst!B:I,8,FALSE),0)+AK44*IFERROR(VLOOKUP(AJ44,LnLst!B:I,8,FALSE),0)</f>
        <v>13.8</v>
      </c>
      <c r="AD44" s="106" t="s">
        <v>5</v>
      </c>
      <c r="AE44" s="263">
        <v>60</v>
      </c>
      <c r="AF44" s="245" t="s">
        <v>1462</v>
      </c>
      <c r="AG44" s="263"/>
      <c r="AH44" s="250" t="s">
        <v>1462</v>
      </c>
      <c r="AI44" s="263"/>
      <c r="AJ44" s="245" t="s">
        <v>1462</v>
      </c>
      <c r="AK44" s="263"/>
      <c r="AL44" s="84">
        <v>14</v>
      </c>
      <c r="AM44" s="72">
        <v>30</v>
      </c>
      <c r="AN44" s="83">
        <v>0</v>
      </c>
      <c r="AO44" s="72">
        <v>0</v>
      </c>
      <c r="AP44" s="66" t="s">
        <v>519</v>
      </c>
      <c r="AQ44" s="107" t="s">
        <v>78</v>
      </c>
      <c r="AR44" s="61" t="s">
        <v>520</v>
      </c>
      <c r="AS44" s="364"/>
      <c r="AT44" s="205"/>
      <c r="DN44" s="111">
        <f>(AE44*IFERROR(VLOOKUP(AD44,LnLst!B:I,2,FALSE),0))*(100/(H44^2))</f>
        <v>5.2080000000000008E-4</v>
      </c>
      <c r="DO44" s="111">
        <f>(AE44*IFERROR(VLOOKUP(AD44,LnLst!B:I,3,FALSE),0))*(100/(H44^2))</f>
        <v>7.0800000000000004E-3</v>
      </c>
      <c r="DP44" s="111">
        <f>(AE44*IFERROR(VLOOKUP(AD44,LnLst!B:I,4,FALSE),0))*(H44^2/100)/1000000</f>
        <v>0.59399999999999997</v>
      </c>
      <c r="DQ44" s="111">
        <f>(AE44*IFERROR(VLOOKUP(AD44,LnLst!B:I,5,FALSE),0))*(100/(H44^2))</f>
        <v>5.9280000000000001E-3</v>
      </c>
      <c r="DR44" s="111">
        <f>(AE44*IFERROR(VLOOKUP(AD44,LnLst!B:I,6,FALSE),0))*(100/(H44^2))</f>
        <v>1.8720000000000004E-2</v>
      </c>
      <c r="DS44" s="111">
        <f>(AE44*IFERROR(VLOOKUP(AD44,LnLst!B:I,7,FALSE),0))*(H44^2/100)/1000000</f>
        <v>0.438</v>
      </c>
      <c r="DT44" s="111">
        <f>(AE44*IFERROR(VLOOKUP(AD44,LnLst!B:I,8,FALSE),0))*(100/(H44^2))</f>
        <v>5.5200000000000006E-3</v>
      </c>
      <c r="DU44" s="111">
        <f>AG44*IFERROR(VLOOKUP(AF44,LnLst!B:I,2,FALSE),0)*100/H44^2</f>
        <v>0</v>
      </c>
      <c r="DV44" s="111">
        <f>(AG44*IFERROR(VLOOKUP(AF44,LnLst!B:I,3,FALSE),0))*(100/(H44^2))</f>
        <v>0</v>
      </c>
      <c r="DW44" s="111">
        <f>(AG44*IFERROR(VLOOKUP(AF44,LnLst!B:I,4,FALSE),0))*(H44^2/100)/1000000</f>
        <v>0</v>
      </c>
      <c r="DX44" s="111">
        <f>(AG44*IFERROR(VLOOKUP(AF44,LnLst!B:I,5,FALSE),0))*(100/(H44^2))</f>
        <v>0</v>
      </c>
      <c r="DY44" s="111">
        <f>(AG44*IFERROR(VLOOKUP(AF44,LnLst!B:I,6,FALSE),0))*(100/(H44^2))</f>
        <v>0</v>
      </c>
      <c r="DZ44" s="111">
        <f>(AG44*IFERROR(VLOOKUP(AF44,LnLst!B:I,7,FALSE),0))*(H44^2/100)/1000000</f>
        <v>0</v>
      </c>
      <c r="EA44" s="111">
        <f>(AG44*IFERROR(VLOOKUP(AF44,LnLst!B:I,8,FALSE),0))*(100/(H44^2))</f>
        <v>0</v>
      </c>
      <c r="EB44" s="111">
        <f>AI44*IFERROR(VLOOKUP(AH44,LnLst!B:I,2,FALSE),0)*100/H44^2</f>
        <v>0</v>
      </c>
      <c r="EC44" s="111">
        <f>AI44*IFERROR(VLOOKUP(AH44,LnLst!B:I,3,FALSE),0)*100/H44^2</f>
        <v>0</v>
      </c>
      <c r="ED44" s="111">
        <f>(AI44*IFERROR(VLOOKUP(AH44,LnLst!B:I,4,FALSE),0))*(H44^2/100)/1000000</f>
        <v>0</v>
      </c>
      <c r="EE44" s="111">
        <f>AI44*IFERROR(VLOOKUP(AH44,LnLst!B:I,5,FALSE),0)*100/H44^2</f>
        <v>0</v>
      </c>
      <c r="EF44" s="111">
        <f>AI44*IFERROR(VLOOKUP(AH44,LnLst!B:I,6,FALSE),0)*100/H44^2</f>
        <v>0</v>
      </c>
      <c r="EG44" s="111">
        <f>(AI44*IFERROR(VLOOKUP(AH44,LnLst!B:I,7,FALSE),0))*(H44^2/100)/1000000</f>
        <v>0</v>
      </c>
      <c r="EH44" s="111">
        <f>AI44*IFERROR(VLOOKUP(AH44,LnLst!B:I,8,FALSE),0)*100/H44^2</f>
        <v>0</v>
      </c>
      <c r="EI44" s="236">
        <f>AK44*IFERROR(VLOOKUP(AJ44,LnLst!B:I,2,FALSE),0)*100/H44^2</f>
        <v>0</v>
      </c>
      <c r="EJ44" s="111">
        <f>AK44*IFERROR(VLOOKUP(AJ44,LnLst!B:I,3,FALSE),0)*100/H44^2</f>
        <v>0</v>
      </c>
      <c r="EK44" s="111">
        <f>(AK44*IFERROR(VLOOKUP(AJ44,LnLst!B:I,4,FALSE),0))*(H44^2/100)/1000000</f>
        <v>0</v>
      </c>
      <c r="EL44" s="111">
        <f>AK44*IFERROR(VLOOKUP(AJ44,LnLst!B:I,5,FALSE),0)*100/H44^2</f>
        <v>0</v>
      </c>
      <c r="EM44" s="111">
        <f>AK44*IFERROR(VLOOKUP(AJ44,LnLst!B:I,6,FALSE),0)*100/H44^2</f>
        <v>0</v>
      </c>
      <c r="EN44" s="111">
        <f>(AK44*IFERROR(VLOOKUP(AJ44,LnLst!B:I,7,FALSE),0))*(H44^2/100)/1000000</f>
        <v>0</v>
      </c>
      <c r="EO44" s="111">
        <f>AK44*IFERROR(VLOOKUP(AJ44,LnLst!B:I,8,FALSE),0)*100/H44^2</f>
        <v>0</v>
      </c>
    </row>
    <row r="45" spans="1:145" s="9" customFormat="1" ht="15" customHeight="1" x14ac:dyDescent="0.25">
      <c r="A45" s="81" t="s">
        <v>353</v>
      </c>
      <c r="B45" s="82" t="s">
        <v>59</v>
      </c>
      <c r="C45" s="102" t="s">
        <v>1533</v>
      </c>
      <c r="D45" s="82" t="s">
        <v>1540</v>
      </c>
      <c r="F45" s="426" t="s">
        <v>1717</v>
      </c>
      <c r="G45" s="83">
        <v>1</v>
      </c>
      <c r="H45" s="60">
        <v>500</v>
      </c>
      <c r="I45" s="194" t="str">
        <f t="shared" si="0"/>
        <v xml:space="preserve">3*490/65 ACSR             </v>
      </c>
      <c r="J45" s="228">
        <f t="shared" si="1"/>
        <v>58</v>
      </c>
      <c r="K45" s="113" t="s">
        <v>22</v>
      </c>
      <c r="L45" s="232" t="s">
        <v>22</v>
      </c>
      <c r="M45" s="114">
        <v>2000</v>
      </c>
      <c r="N45" s="115">
        <f t="shared" si="2"/>
        <v>1732</v>
      </c>
      <c r="O45" s="116">
        <v>2000</v>
      </c>
      <c r="P45" s="235">
        <f t="shared" si="16"/>
        <v>5.0343999999999996E-4</v>
      </c>
      <c r="Q45" s="104">
        <f t="shared" si="3"/>
        <v>6.8440000000000003E-3</v>
      </c>
      <c r="R45" s="104">
        <f t="shared" si="4"/>
        <v>0.57420000000000004</v>
      </c>
      <c r="S45" s="104">
        <f t="shared" si="5"/>
        <v>5.7304000000000009E-3</v>
      </c>
      <c r="T45" s="104">
        <f t="shared" si="6"/>
        <v>1.8096000000000001E-2</v>
      </c>
      <c r="U45" s="104">
        <f t="shared" si="7"/>
        <v>0.42339999999999994</v>
      </c>
      <c r="V45" s="105">
        <f t="shared" si="8"/>
        <v>5.3359999999999996E-3</v>
      </c>
      <c r="W45" s="223">
        <f>AE45*IFERROR(VLOOKUP(AD45,LnLst!B:I,2,FALSE),0)+AG45*IFERROR(VLOOKUP(AF45,LnLst!B:I,2,FALSE),0)+AI45*IFERROR(VLOOKUP(AH45,LnLst!B:I,2,FALSE),0)+AK45*IFERROR(VLOOKUP(AJ45,LnLst!B:I,2,FALSE),0)</f>
        <v>1.2585999999999999</v>
      </c>
      <c r="X45" s="215">
        <f>AE45*IFERROR(VLOOKUP(AD45,LnLst!B:I,3,FALSE),0)+AG45*IFERROR(VLOOKUP(AF45,LnLst!B:I,3,FALSE),0)+AI45*IFERROR(VLOOKUP(AH45,LnLst!B:I,3,FALSE),0)+AK45*IFERROR(VLOOKUP(AJ45,LnLst!B:I,3,FALSE),0)</f>
        <v>17.11</v>
      </c>
      <c r="Y45" s="219">
        <f>(AE45*IFERROR(VLOOKUP(AD45,LnLst!B:I,4,FALSE),0)+AG45*IFERROR(VLOOKUP(AF45,LnLst!B:I,4,FALSE),0)+AI45*IFERROR(VLOOKUP(AH45,LnLst!B:I,4,FALSE),0)+AK45*IFERROR(VLOOKUP(AJ45,LnLst!B:I,4,FALSE),0))/1000000</f>
        <v>2.2968000000000001E-4</v>
      </c>
      <c r="Z45" s="215">
        <f>AE45*IFERROR(VLOOKUP(AD45,LnLst!B:I,5,FALSE),0)+AG45*IFERROR(VLOOKUP(AF45,LnLst!B:I,5,FALSE),0)+AI45*IFERROR(VLOOKUP(AH45,LnLst!B:I,5,FALSE),0)+AK45*IFERROR(VLOOKUP(AJ45,LnLst!B:I,5,FALSE),0)</f>
        <v>14.326000000000001</v>
      </c>
      <c r="AA45" s="215">
        <f>AE45*IFERROR(VLOOKUP(AD45,LnLst!B:I,6,FALSE),0)+AG45*IFERROR(VLOOKUP(AF45,LnLst!B:I,6,FALSE),0)+AI45*IFERROR(VLOOKUP(AH45,LnLst!B:I,6,FALSE),0)+AK45*IFERROR(VLOOKUP(AJ45,LnLst!B:I,6,FALSE),0)</f>
        <v>45.24</v>
      </c>
      <c r="AB45" s="207">
        <f>(AE45*IFERROR(VLOOKUP(AD45,LnLst!B:I,7,FALSE),0)+AG45*IFERROR(VLOOKUP(AF45,LnLst!B:I,7,FALSE),0)+AI45*IFERROR(VLOOKUP(AH45,LnLst!B:I,7,FALSE),0)+AK45*IFERROR(VLOOKUP(AJ45,LnLst!B:I,7,FALSE),0))/1000000</f>
        <v>1.6935999999999999E-4</v>
      </c>
      <c r="AC45" s="211">
        <f>AE45*IFERROR(VLOOKUP(AD45,LnLst!B:I,8,FALSE),0)+AG45*IFERROR(VLOOKUP(AF45,LnLst!B:I,8,FALSE),0)+AI45*IFERROR(VLOOKUP(AH45,LnLst!B:I,8,FALSE),0)+AK45*IFERROR(VLOOKUP(AJ45,LnLst!B:I,8,FALSE),0)</f>
        <v>13.34</v>
      </c>
      <c r="AD45" s="106" t="s">
        <v>5</v>
      </c>
      <c r="AE45" s="263">
        <v>58</v>
      </c>
      <c r="AF45" s="245" t="s">
        <v>1462</v>
      </c>
      <c r="AG45" s="263"/>
      <c r="AH45" s="250" t="s">
        <v>1462</v>
      </c>
      <c r="AI45" s="263"/>
      <c r="AJ45" s="245" t="s">
        <v>1462</v>
      </c>
      <c r="AK45" s="263"/>
      <c r="AL45" s="84">
        <v>5</v>
      </c>
      <c r="AM45" s="72">
        <v>30</v>
      </c>
      <c r="AN45" s="83">
        <v>0</v>
      </c>
      <c r="AO45" s="72">
        <v>0</v>
      </c>
      <c r="AP45" s="66" t="s">
        <v>521</v>
      </c>
      <c r="AQ45" s="107" t="s">
        <v>494</v>
      </c>
      <c r="AR45" s="61" t="s">
        <v>520</v>
      </c>
      <c r="AS45" s="364"/>
      <c r="AT45" s="205"/>
      <c r="DN45" s="111">
        <f>(AE45*IFERROR(VLOOKUP(AD45,LnLst!B:I,2,FALSE),0))*(100/(H45^2))</f>
        <v>5.0343999999999996E-4</v>
      </c>
      <c r="DO45" s="111">
        <f>(AE45*IFERROR(VLOOKUP(AD45,LnLst!B:I,3,FALSE),0))*(100/(H45^2))</f>
        <v>6.8440000000000003E-3</v>
      </c>
      <c r="DP45" s="111">
        <f>(AE45*IFERROR(VLOOKUP(AD45,LnLst!B:I,4,FALSE),0))*(H45^2/100)/1000000</f>
        <v>0.57420000000000004</v>
      </c>
      <c r="DQ45" s="111">
        <f>(AE45*IFERROR(VLOOKUP(AD45,LnLst!B:I,5,FALSE),0))*(100/(H45^2))</f>
        <v>5.7304000000000001E-3</v>
      </c>
      <c r="DR45" s="111">
        <f>(AE45*IFERROR(VLOOKUP(AD45,LnLst!B:I,6,FALSE),0))*(100/(H45^2))</f>
        <v>1.8096000000000001E-2</v>
      </c>
      <c r="DS45" s="111">
        <f>(AE45*IFERROR(VLOOKUP(AD45,LnLst!B:I,7,FALSE),0))*(H45^2/100)/1000000</f>
        <v>0.42339999999999994</v>
      </c>
      <c r="DT45" s="111">
        <f>(AE45*IFERROR(VLOOKUP(AD45,LnLst!B:I,8,FALSE),0))*(100/(H45^2))</f>
        <v>5.3360000000000005E-3</v>
      </c>
      <c r="DU45" s="111">
        <f>AG45*IFERROR(VLOOKUP(AF45,LnLst!B:I,2,FALSE),0)*100/H45^2</f>
        <v>0</v>
      </c>
      <c r="DV45" s="111">
        <f>(AG45*IFERROR(VLOOKUP(AF45,LnLst!B:I,3,FALSE),0))*(100/(H45^2))</f>
        <v>0</v>
      </c>
      <c r="DW45" s="111">
        <f>(AG45*IFERROR(VLOOKUP(AF45,LnLst!B:I,4,FALSE),0))*(H45^2/100)/1000000</f>
        <v>0</v>
      </c>
      <c r="DX45" s="111">
        <f>(AG45*IFERROR(VLOOKUP(AF45,LnLst!B:I,5,FALSE),0))*(100/(H45^2))</f>
        <v>0</v>
      </c>
      <c r="DY45" s="111">
        <f>(AG45*IFERROR(VLOOKUP(AF45,LnLst!B:I,6,FALSE),0))*(100/(H45^2))</f>
        <v>0</v>
      </c>
      <c r="DZ45" s="111">
        <f>(AG45*IFERROR(VLOOKUP(AF45,LnLst!B:I,7,FALSE),0))*(H45^2/100)/1000000</f>
        <v>0</v>
      </c>
      <c r="EA45" s="111">
        <f>(AG45*IFERROR(VLOOKUP(AF45,LnLst!B:I,8,FALSE),0))*(100/(H45^2))</f>
        <v>0</v>
      </c>
      <c r="EB45" s="111">
        <f>AI45*IFERROR(VLOOKUP(AH45,LnLst!B:I,2,FALSE),0)*100/H45^2</f>
        <v>0</v>
      </c>
      <c r="EC45" s="111">
        <f>AI45*IFERROR(VLOOKUP(AH45,LnLst!B:I,3,FALSE),0)*100/H45^2</f>
        <v>0</v>
      </c>
      <c r="ED45" s="111">
        <f>(AI45*IFERROR(VLOOKUP(AH45,LnLst!B:I,4,FALSE),0))*(H45^2/100)/1000000</f>
        <v>0</v>
      </c>
      <c r="EE45" s="111">
        <f>AI45*IFERROR(VLOOKUP(AH45,LnLst!B:I,5,FALSE),0)*100/H45^2</f>
        <v>0</v>
      </c>
      <c r="EF45" s="111">
        <f>AI45*IFERROR(VLOOKUP(AH45,LnLst!B:I,6,FALSE),0)*100/H45^2</f>
        <v>0</v>
      </c>
      <c r="EG45" s="111">
        <f>(AI45*IFERROR(VLOOKUP(AH45,LnLst!B:I,7,FALSE),0))*(H45^2/100)/1000000</f>
        <v>0</v>
      </c>
      <c r="EH45" s="111">
        <f>AI45*IFERROR(VLOOKUP(AH45,LnLst!B:I,8,FALSE),0)*100/H45^2</f>
        <v>0</v>
      </c>
      <c r="EI45" s="236">
        <f>AK45*IFERROR(VLOOKUP(AJ45,LnLst!B:I,2,FALSE),0)*100/H45^2</f>
        <v>0</v>
      </c>
      <c r="EJ45" s="111">
        <f>AK45*IFERROR(VLOOKUP(AJ45,LnLst!B:I,3,FALSE),0)*100/H45^2</f>
        <v>0</v>
      </c>
      <c r="EK45" s="111">
        <f>(AK45*IFERROR(VLOOKUP(AJ45,LnLst!B:I,4,FALSE),0))*(H45^2/100)/1000000</f>
        <v>0</v>
      </c>
      <c r="EL45" s="111">
        <f>AK45*IFERROR(VLOOKUP(AJ45,LnLst!B:I,5,FALSE),0)*100/H45^2</f>
        <v>0</v>
      </c>
      <c r="EM45" s="111">
        <f>AK45*IFERROR(VLOOKUP(AJ45,LnLst!B:I,6,FALSE),0)*100/H45^2</f>
        <v>0</v>
      </c>
      <c r="EN45" s="111">
        <f>(AK45*IFERROR(VLOOKUP(AJ45,LnLst!B:I,7,FALSE),0))*(H45^2/100)/1000000</f>
        <v>0</v>
      </c>
      <c r="EO45" s="111">
        <f>AK45*IFERROR(VLOOKUP(AJ45,LnLst!B:I,8,FALSE),0)*100/H45^2</f>
        <v>0</v>
      </c>
    </row>
    <row r="46" spans="1:145" s="9" customFormat="1" ht="15" customHeight="1" x14ac:dyDescent="0.25">
      <c r="A46" s="81" t="s">
        <v>424</v>
      </c>
      <c r="B46" s="82" t="s">
        <v>414</v>
      </c>
      <c r="C46" s="102" t="s">
        <v>1539</v>
      </c>
      <c r="D46" s="82" t="s">
        <v>166</v>
      </c>
      <c r="F46" s="426" t="s">
        <v>1717</v>
      </c>
      <c r="G46" s="83">
        <v>1</v>
      </c>
      <c r="H46" s="60">
        <v>500</v>
      </c>
      <c r="I46" s="194" t="str">
        <f t="shared" si="0"/>
        <v xml:space="preserve">4*490/65 ACSR             </v>
      </c>
      <c r="J46" s="228">
        <f t="shared" si="1"/>
        <v>27.5</v>
      </c>
      <c r="K46" s="113" t="s">
        <v>22</v>
      </c>
      <c r="L46" s="232" t="s">
        <v>22</v>
      </c>
      <c r="M46" s="114">
        <v>2000</v>
      </c>
      <c r="N46" s="115">
        <f t="shared" si="2"/>
        <v>1732</v>
      </c>
      <c r="O46" s="116">
        <v>2600</v>
      </c>
      <c r="P46" s="235">
        <f t="shared" si="16"/>
        <v>1.8732999999999998E-4</v>
      </c>
      <c r="Q46" s="104">
        <f t="shared" si="3"/>
        <v>3.0411700000000002E-3</v>
      </c>
      <c r="R46" s="104">
        <f t="shared" si="4"/>
        <v>0.29020604249999998</v>
      </c>
      <c r="S46" s="104">
        <f t="shared" si="5"/>
        <v>1.8092249999999998E-3</v>
      </c>
      <c r="T46" s="104">
        <f t="shared" si="6"/>
        <v>9.5878200000000021E-3</v>
      </c>
      <c r="U46" s="104">
        <f t="shared" si="7"/>
        <v>0.18270854249999999</v>
      </c>
      <c r="V46" s="105">
        <f t="shared" si="8"/>
        <v>2.1822350000000003E-3</v>
      </c>
      <c r="W46" s="223">
        <f>AE46*IFERROR(VLOOKUP(AD46,LnLst!B:I,2,FALSE),0)+AG46*IFERROR(VLOOKUP(AF46,LnLst!B:I,2,FALSE),0)+AI46*IFERROR(VLOOKUP(AH46,LnLst!B:I,2,FALSE),0)+AK46*IFERROR(VLOOKUP(AJ46,LnLst!B:I,2,FALSE),0)</f>
        <v>0.46832499999999999</v>
      </c>
      <c r="X46" s="215">
        <f>AE46*IFERROR(VLOOKUP(AD46,LnLst!B:I,3,FALSE),0)+AG46*IFERROR(VLOOKUP(AF46,LnLst!B:I,3,FALSE),0)+AI46*IFERROR(VLOOKUP(AH46,LnLst!B:I,3,FALSE),0)+AK46*IFERROR(VLOOKUP(AJ46,LnLst!B:I,3,FALSE),0)</f>
        <v>7.6029249999999999</v>
      </c>
      <c r="Y46" s="219">
        <f>(AE46*IFERROR(VLOOKUP(AD46,LnLst!B:I,4,FALSE),0)+AG46*IFERROR(VLOOKUP(AF46,LnLst!B:I,4,FALSE),0)+AI46*IFERROR(VLOOKUP(AH46,LnLst!B:I,4,FALSE),0)+AK46*IFERROR(VLOOKUP(AJ46,LnLst!B:I,4,FALSE),0))/1000000</f>
        <v>1.1608241699999999E-4</v>
      </c>
      <c r="Z46" s="215">
        <f>AE46*IFERROR(VLOOKUP(AD46,LnLst!B:I,5,FALSE),0)+AG46*IFERROR(VLOOKUP(AF46,LnLst!B:I,5,FALSE),0)+AI46*IFERROR(VLOOKUP(AH46,LnLst!B:I,5,FALSE),0)+AK46*IFERROR(VLOOKUP(AJ46,LnLst!B:I,5,FALSE),0)</f>
        <v>4.5230625</v>
      </c>
      <c r="AA46" s="215">
        <f>AE46*IFERROR(VLOOKUP(AD46,LnLst!B:I,6,FALSE),0)+AG46*IFERROR(VLOOKUP(AF46,LnLst!B:I,6,FALSE),0)+AI46*IFERROR(VLOOKUP(AH46,LnLst!B:I,6,FALSE),0)+AK46*IFERROR(VLOOKUP(AJ46,LnLst!B:I,6,FALSE),0)</f>
        <v>23.969550000000002</v>
      </c>
      <c r="AB46" s="207">
        <f>(AE46*IFERROR(VLOOKUP(AD46,LnLst!B:I,7,FALSE),0)+AG46*IFERROR(VLOOKUP(AF46,LnLst!B:I,7,FALSE),0)+AI46*IFERROR(VLOOKUP(AH46,LnLst!B:I,7,FALSE),0)+AK46*IFERROR(VLOOKUP(AJ46,LnLst!B:I,7,FALSE),0))/1000000</f>
        <v>7.3083416999999992E-5</v>
      </c>
      <c r="AC46" s="211">
        <f>AE46*IFERROR(VLOOKUP(AD46,LnLst!B:I,8,FALSE),0)+AG46*IFERROR(VLOOKUP(AF46,LnLst!B:I,8,FALSE),0)+AI46*IFERROR(VLOOKUP(AH46,LnLst!B:I,8,FALSE),0)+AK46*IFERROR(VLOOKUP(AJ46,LnLst!B:I,8,FALSE),0)</f>
        <v>5.4555875</v>
      </c>
      <c r="AD46" s="106" t="s">
        <v>57</v>
      </c>
      <c r="AE46" s="263">
        <v>27.5</v>
      </c>
      <c r="AF46" s="245" t="s">
        <v>1462</v>
      </c>
      <c r="AG46" s="263"/>
      <c r="AH46" s="250" t="s">
        <v>1462</v>
      </c>
      <c r="AI46" s="263"/>
      <c r="AJ46" s="245" t="s">
        <v>1462</v>
      </c>
      <c r="AK46" s="263"/>
      <c r="AL46" s="84">
        <v>17</v>
      </c>
      <c r="AM46" s="72">
        <v>26</v>
      </c>
      <c r="AN46" s="83">
        <v>0</v>
      </c>
      <c r="AO46" s="72">
        <v>0</v>
      </c>
      <c r="AP46" s="66" t="s">
        <v>1120</v>
      </c>
      <c r="AQ46" s="107" t="s">
        <v>512</v>
      </c>
      <c r="AR46" s="61" t="s">
        <v>522</v>
      </c>
      <c r="AS46" s="364"/>
      <c r="AT46" s="205" t="s">
        <v>39</v>
      </c>
      <c r="DN46" s="111">
        <f>(AE46*IFERROR(VLOOKUP(AD46,LnLst!B:I,2,FALSE),0))*(100/(H46^2))</f>
        <v>1.8733000000000001E-4</v>
      </c>
      <c r="DO46" s="111">
        <f>(AE46*IFERROR(VLOOKUP(AD46,LnLst!B:I,3,FALSE),0))*(100/(H46^2))</f>
        <v>3.0411700000000002E-3</v>
      </c>
      <c r="DP46" s="111">
        <f>(AE46*IFERROR(VLOOKUP(AD46,LnLst!B:I,4,FALSE),0))*(H46^2/100)/1000000</f>
        <v>0.29020604249999998</v>
      </c>
      <c r="DQ46" s="111">
        <f>(AE46*IFERROR(VLOOKUP(AD46,LnLst!B:I,5,FALSE),0))*(100/(H46^2))</f>
        <v>1.809225E-3</v>
      </c>
      <c r="DR46" s="111">
        <f>(AE46*IFERROR(VLOOKUP(AD46,LnLst!B:I,6,FALSE),0))*(100/(H46^2))</f>
        <v>9.5878200000000004E-3</v>
      </c>
      <c r="DS46" s="111">
        <f>(AE46*IFERROR(VLOOKUP(AD46,LnLst!B:I,7,FALSE),0))*(H46^2/100)/1000000</f>
        <v>0.18270854249999999</v>
      </c>
      <c r="DT46" s="111">
        <f>(AE46*IFERROR(VLOOKUP(AD46,LnLst!B:I,8,FALSE),0))*(100/(H46^2))</f>
        <v>2.1822350000000003E-3</v>
      </c>
      <c r="DU46" s="111">
        <f>AG46*IFERROR(VLOOKUP(AF46,LnLst!B:I,2,FALSE),0)*100/H46^2</f>
        <v>0</v>
      </c>
      <c r="DV46" s="111">
        <f>(AG46*IFERROR(VLOOKUP(AF46,LnLst!B:I,3,FALSE),0))*(100/(H46^2))</f>
        <v>0</v>
      </c>
      <c r="DW46" s="111">
        <f>(AG46*IFERROR(VLOOKUP(AF46,LnLst!B:I,4,FALSE),0))*(H46^2/100)/1000000</f>
        <v>0</v>
      </c>
      <c r="DX46" s="111">
        <f>(AG46*IFERROR(VLOOKUP(AF46,LnLst!B:I,5,FALSE),0))*(100/(H46^2))</f>
        <v>0</v>
      </c>
      <c r="DY46" s="111">
        <f>(AG46*IFERROR(VLOOKUP(AF46,LnLst!B:I,6,FALSE),0))*(100/(H46^2))</f>
        <v>0</v>
      </c>
      <c r="DZ46" s="111">
        <f>(AG46*IFERROR(VLOOKUP(AF46,LnLst!B:I,7,FALSE),0))*(H46^2/100)/1000000</f>
        <v>0</v>
      </c>
      <c r="EA46" s="111">
        <f>(AG46*IFERROR(VLOOKUP(AF46,LnLst!B:I,8,FALSE),0))*(100/(H46^2))</f>
        <v>0</v>
      </c>
      <c r="EB46" s="111">
        <f>AI46*IFERROR(VLOOKUP(AH46,LnLst!B:I,2,FALSE),0)*100/H46^2</f>
        <v>0</v>
      </c>
      <c r="EC46" s="111">
        <f>AI46*IFERROR(VLOOKUP(AH46,LnLst!B:I,3,FALSE),0)*100/H46^2</f>
        <v>0</v>
      </c>
      <c r="ED46" s="111">
        <f>(AI46*IFERROR(VLOOKUP(AH46,LnLst!B:I,4,FALSE),0))*(H46^2/100)/1000000</f>
        <v>0</v>
      </c>
      <c r="EE46" s="111">
        <f>AI46*IFERROR(VLOOKUP(AH46,LnLst!B:I,5,FALSE),0)*100/H46^2</f>
        <v>0</v>
      </c>
      <c r="EF46" s="111">
        <f>AI46*IFERROR(VLOOKUP(AH46,LnLst!B:I,6,FALSE),0)*100/H46^2</f>
        <v>0</v>
      </c>
      <c r="EG46" s="111">
        <f>(AI46*IFERROR(VLOOKUP(AH46,LnLst!B:I,7,FALSE),0))*(H46^2/100)/1000000</f>
        <v>0</v>
      </c>
      <c r="EH46" s="111">
        <f>AI46*IFERROR(VLOOKUP(AH46,LnLst!B:I,8,FALSE),0)*100/H46^2</f>
        <v>0</v>
      </c>
      <c r="EI46" s="236">
        <f>AK46*IFERROR(VLOOKUP(AJ46,LnLst!B:I,2,FALSE),0)*100/H46^2</f>
        <v>0</v>
      </c>
      <c r="EJ46" s="111">
        <f>AK46*IFERROR(VLOOKUP(AJ46,LnLst!B:I,3,FALSE),0)*100/H46^2</f>
        <v>0</v>
      </c>
      <c r="EK46" s="111">
        <f>(AK46*IFERROR(VLOOKUP(AJ46,LnLst!B:I,4,FALSE),0))*(H46^2/100)/1000000</f>
        <v>0</v>
      </c>
      <c r="EL46" s="111">
        <f>AK46*IFERROR(VLOOKUP(AJ46,LnLst!B:I,5,FALSE),0)*100/H46^2</f>
        <v>0</v>
      </c>
      <c r="EM46" s="111">
        <f>AK46*IFERROR(VLOOKUP(AJ46,LnLst!B:I,6,FALSE),0)*100/H46^2</f>
        <v>0</v>
      </c>
      <c r="EN46" s="111">
        <f>(AK46*IFERROR(VLOOKUP(AJ46,LnLst!B:I,7,FALSE),0))*(H46^2/100)/1000000</f>
        <v>0</v>
      </c>
      <c r="EO46" s="111">
        <f>AK46*IFERROR(VLOOKUP(AJ46,LnLst!B:I,8,FALSE),0)*100/H46^2</f>
        <v>0</v>
      </c>
    </row>
    <row r="47" spans="1:145" s="9" customFormat="1" ht="15" customHeight="1" x14ac:dyDescent="0.25">
      <c r="A47" s="81" t="s">
        <v>424</v>
      </c>
      <c r="B47" s="82" t="s">
        <v>414</v>
      </c>
      <c r="C47" s="102" t="s">
        <v>1539</v>
      </c>
      <c r="D47" s="82" t="s">
        <v>166</v>
      </c>
      <c r="F47" s="426" t="s">
        <v>1717</v>
      </c>
      <c r="G47" s="83">
        <v>2</v>
      </c>
      <c r="H47" s="60">
        <v>500</v>
      </c>
      <c r="I47" s="194" t="str">
        <f t="shared" si="0"/>
        <v xml:space="preserve">4*490/65 ACSR             </v>
      </c>
      <c r="J47" s="228">
        <f t="shared" si="1"/>
        <v>27.5</v>
      </c>
      <c r="K47" s="113" t="s">
        <v>22</v>
      </c>
      <c r="L47" s="232" t="s">
        <v>22</v>
      </c>
      <c r="M47" s="114">
        <v>2000</v>
      </c>
      <c r="N47" s="115">
        <f t="shared" si="2"/>
        <v>1732</v>
      </c>
      <c r="O47" s="116">
        <v>2600</v>
      </c>
      <c r="P47" s="235">
        <f t="shared" si="16"/>
        <v>1.8732999999999998E-4</v>
      </c>
      <c r="Q47" s="104">
        <f t="shared" si="3"/>
        <v>3.0411700000000002E-3</v>
      </c>
      <c r="R47" s="104">
        <f t="shared" si="4"/>
        <v>0.29020604249999998</v>
      </c>
      <c r="S47" s="104">
        <f t="shared" si="5"/>
        <v>1.8092249999999998E-3</v>
      </c>
      <c r="T47" s="104">
        <f t="shared" si="6"/>
        <v>9.5878200000000021E-3</v>
      </c>
      <c r="U47" s="104">
        <f t="shared" si="7"/>
        <v>0.18270854249999999</v>
      </c>
      <c r="V47" s="105">
        <f t="shared" si="8"/>
        <v>2.1822350000000003E-3</v>
      </c>
      <c r="W47" s="223">
        <f>AE47*IFERROR(VLOOKUP(AD47,LnLst!B:I,2,FALSE),0)+AG47*IFERROR(VLOOKUP(AF47,LnLst!B:I,2,FALSE),0)+AI47*IFERROR(VLOOKUP(AH47,LnLst!B:I,2,FALSE),0)+AK47*IFERROR(VLOOKUP(AJ47,LnLst!B:I,2,FALSE),0)</f>
        <v>0.46832499999999999</v>
      </c>
      <c r="X47" s="215">
        <f>AE47*IFERROR(VLOOKUP(AD47,LnLst!B:I,3,FALSE),0)+AG47*IFERROR(VLOOKUP(AF47,LnLst!B:I,3,FALSE),0)+AI47*IFERROR(VLOOKUP(AH47,LnLst!B:I,3,FALSE),0)+AK47*IFERROR(VLOOKUP(AJ47,LnLst!B:I,3,FALSE),0)</f>
        <v>7.6029249999999999</v>
      </c>
      <c r="Y47" s="219">
        <f>(AE47*IFERROR(VLOOKUP(AD47,LnLst!B:I,4,FALSE),0)+AG47*IFERROR(VLOOKUP(AF47,LnLst!B:I,4,FALSE),0)+AI47*IFERROR(VLOOKUP(AH47,LnLst!B:I,4,FALSE),0)+AK47*IFERROR(VLOOKUP(AJ47,LnLst!B:I,4,FALSE),0))/1000000</f>
        <v>1.1608241699999999E-4</v>
      </c>
      <c r="Z47" s="215">
        <f>AE47*IFERROR(VLOOKUP(AD47,LnLst!B:I,5,FALSE),0)+AG47*IFERROR(VLOOKUP(AF47,LnLst!B:I,5,FALSE),0)+AI47*IFERROR(VLOOKUP(AH47,LnLst!B:I,5,FALSE),0)+AK47*IFERROR(VLOOKUP(AJ47,LnLst!B:I,5,FALSE),0)</f>
        <v>4.5230625</v>
      </c>
      <c r="AA47" s="215">
        <f>AE47*IFERROR(VLOOKUP(AD47,LnLst!B:I,6,FALSE),0)+AG47*IFERROR(VLOOKUP(AF47,LnLst!B:I,6,FALSE),0)+AI47*IFERROR(VLOOKUP(AH47,LnLst!B:I,6,FALSE),0)+AK47*IFERROR(VLOOKUP(AJ47,LnLst!B:I,6,FALSE),0)</f>
        <v>23.969550000000002</v>
      </c>
      <c r="AB47" s="207">
        <f>(AE47*IFERROR(VLOOKUP(AD47,LnLst!B:I,7,FALSE),0)+AG47*IFERROR(VLOOKUP(AF47,LnLst!B:I,7,FALSE),0)+AI47*IFERROR(VLOOKUP(AH47,LnLst!B:I,7,FALSE),0)+AK47*IFERROR(VLOOKUP(AJ47,LnLst!B:I,7,FALSE),0))/1000000</f>
        <v>7.3083416999999992E-5</v>
      </c>
      <c r="AC47" s="211">
        <f>AE47*IFERROR(VLOOKUP(AD47,LnLst!B:I,8,FALSE),0)+AG47*IFERROR(VLOOKUP(AF47,LnLst!B:I,8,FALSE),0)+AI47*IFERROR(VLOOKUP(AH47,LnLst!B:I,8,FALSE),0)+AK47*IFERROR(VLOOKUP(AJ47,LnLst!B:I,8,FALSE),0)</f>
        <v>5.4555875</v>
      </c>
      <c r="AD47" s="106" t="s">
        <v>57</v>
      </c>
      <c r="AE47" s="263">
        <v>27.5</v>
      </c>
      <c r="AF47" s="245" t="s">
        <v>1462</v>
      </c>
      <c r="AG47" s="263"/>
      <c r="AH47" s="250" t="s">
        <v>1462</v>
      </c>
      <c r="AI47" s="263"/>
      <c r="AJ47" s="245" t="s">
        <v>1462</v>
      </c>
      <c r="AK47" s="263"/>
      <c r="AL47" s="84">
        <v>17</v>
      </c>
      <c r="AM47" s="72">
        <v>26</v>
      </c>
      <c r="AN47" s="83">
        <v>0</v>
      </c>
      <c r="AO47" s="72">
        <v>0</v>
      </c>
      <c r="AP47" s="66" t="s">
        <v>523</v>
      </c>
      <c r="AQ47" s="107" t="s">
        <v>512</v>
      </c>
      <c r="AR47" s="61" t="s">
        <v>522</v>
      </c>
      <c r="AS47" s="364"/>
      <c r="AT47" s="205" t="s">
        <v>39</v>
      </c>
      <c r="DN47" s="111">
        <f>(AE47*IFERROR(VLOOKUP(AD47,LnLst!B:I,2,FALSE),0))*(100/(H47^2))</f>
        <v>1.8733000000000001E-4</v>
      </c>
      <c r="DO47" s="111">
        <f>(AE47*IFERROR(VLOOKUP(AD47,LnLst!B:I,3,FALSE),0))*(100/(H47^2))</f>
        <v>3.0411700000000002E-3</v>
      </c>
      <c r="DP47" s="111">
        <f>(AE47*IFERROR(VLOOKUP(AD47,LnLst!B:I,4,FALSE),0))*(H47^2/100)/1000000</f>
        <v>0.29020604249999998</v>
      </c>
      <c r="DQ47" s="111">
        <f>(AE47*IFERROR(VLOOKUP(AD47,LnLst!B:I,5,FALSE),0))*(100/(H47^2))</f>
        <v>1.809225E-3</v>
      </c>
      <c r="DR47" s="111">
        <f>(AE47*IFERROR(VLOOKUP(AD47,LnLst!B:I,6,FALSE),0))*(100/(H47^2))</f>
        <v>9.5878200000000004E-3</v>
      </c>
      <c r="DS47" s="111">
        <f>(AE47*IFERROR(VLOOKUP(AD47,LnLst!B:I,7,FALSE),0))*(H47^2/100)/1000000</f>
        <v>0.18270854249999999</v>
      </c>
      <c r="DT47" s="111">
        <f>(AE47*IFERROR(VLOOKUP(AD47,LnLst!B:I,8,FALSE),0))*(100/(H47^2))</f>
        <v>2.1822350000000003E-3</v>
      </c>
      <c r="DU47" s="111">
        <f>AG47*IFERROR(VLOOKUP(AF47,LnLst!B:I,2,FALSE),0)*100/H47^2</f>
        <v>0</v>
      </c>
      <c r="DV47" s="111">
        <f>(AG47*IFERROR(VLOOKUP(AF47,LnLst!B:I,3,FALSE),0))*(100/(H47^2))</f>
        <v>0</v>
      </c>
      <c r="DW47" s="111">
        <f>(AG47*IFERROR(VLOOKUP(AF47,LnLst!B:I,4,FALSE),0))*(H47^2/100)/1000000</f>
        <v>0</v>
      </c>
      <c r="DX47" s="111">
        <f>(AG47*IFERROR(VLOOKUP(AF47,LnLst!B:I,5,FALSE),0))*(100/(H47^2))</f>
        <v>0</v>
      </c>
      <c r="DY47" s="111">
        <f>(AG47*IFERROR(VLOOKUP(AF47,LnLst!B:I,6,FALSE),0))*(100/(H47^2))</f>
        <v>0</v>
      </c>
      <c r="DZ47" s="111">
        <f>(AG47*IFERROR(VLOOKUP(AF47,LnLst!B:I,7,FALSE),0))*(H47^2/100)/1000000</f>
        <v>0</v>
      </c>
      <c r="EA47" s="111">
        <f>(AG47*IFERROR(VLOOKUP(AF47,LnLst!B:I,8,FALSE),0))*(100/(H47^2))</f>
        <v>0</v>
      </c>
      <c r="EB47" s="111">
        <f>AI47*IFERROR(VLOOKUP(AH47,LnLst!B:I,2,FALSE),0)*100/H47^2</f>
        <v>0</v>
      </c>
      <c r="EC47" s="111">
        <f>AI47*IFERROR(VLOOKUP(AH47,LnLst!B:I,3,FALSE),0)*100/H47^2</f>
        <v>0</v>
      </c>
      <c r="ED47" s="111">
        <f>(AI47*IFERROR(VLOOKUP(AH47,LnLst!B:I,4,FALSE),0))*(H47^2/100)/1000000</f>
        <v>0</v>
      </c>
      <c r="EE47" s="111">
        <f>AI47*IFERROR(VLOOKUP(AH47,LnLst!B:I,5,FALSE),0)*100/H47^2</f>
        <v>0</v>
      </c>
      <c r="EF47" s="111">
        <f>AI47*IFERROR(VLOOKUP(AH47,LnLst!B:I,6,FALSE),0)*100/H47^2</f>
        <v>0</v>
      </c>
      <c r="EG47" s="111">
        <f>(AI47*IFERROR(VLOOKUP(AH47,LnLst!B:I,7,FALSE),0))*(H47^2/100)/1000000</f>
        <v>0</v>
      </c>
      <c r="EH47" s="111">
        <f>AI47*IFERROR(VLOOKUP(AH47,LnLst!B:I,8,FALSE),0)*100/H47^2</f>
        <v>0</v>
      </c>
      <c r="EI47" s="236">
        <f>AK47*IFERROR(VLOOKUP(AJ47,LnLst!B:I,2,FALSE),0)*100/H47^2</f>
        <v>0</v>
      </c>
      <c r="EJ47" s="111">
        <f>AK47*IFERROR(VLOOKUP(AJ47,LnLst!B:I,3,FALSE),0)*100/H47^2</f>
        <v>0</v>
      </c>
      <c r="EK47" s="111">
        <f>(AK47*IFERROR(VLOOKUP(AJ47,LnLst!B:I,4,FALSE),0))*(H47^2/100)/1000000</f>
        <v>0</v>
      </c>
      <c r="EL47" s="111">
        <f>AK47*IFERROR(VLOOKUP(AJ47,LnLst!B:I,5,FALSE),0)*100/H47^2</f>
        <v>0</v>
      </c>
      <c r="EM47" s="111">
        <f>AK47*IFERROR(VLOOKUP(AJ47,LnLst!B:I,6,FALSE),0)*100/H47^2</f>
        <v>0</v>
      </c>
      <c r="EN47" s="111">
        <f>(AK47*IFERROR(VLOOKUP(AJ47,LnLst!B:I,7,FALSE),0))*(H47^2/100)/1000000</f>
        <v>0</v>
      </c>
      <c r="EO47" s="111">
        <f>AK47*IFERROR(VLOOKUP(AJ47,LnLst!B:I,8,FALSE),0)*100/H47^2</f>
        <v>0</v>
      </c>
    </row>
    <row r="48" spans="1:145" s="9" customFormat="1" ht="15" customHeight="1" x14ac:dyDescent="0.25">
      <c r="A48" s="81" t="s">
        <v>456</v>
      </c>
      <c r="B48" s="82" t="s">
        <v>413</v>
      </c>
      <c r="C48" s="102" t="s">
        <v>81</v>
      </c>
      <c r="D48" s="82" t="s">
        <v>173</v>
      </c>
      <c r="F48" s="426" t="s">
        <v>1717</v>
      </c>
      <c r="G48" s="83">
        <v>1</v>
      </c>
      <c r="H48" s="60">
        <v>500</v>
      </c>
      <c r="I48" s="194" t="str">
        <f t="shared" si="0"/>
        <v xml:space="preserve">4*506 AAAC             </v>
      </c>
      <c r="J48" s="228">
        <f t="shared" si="1"/>
        <v>145</v>
      </c>
      <c r="K48" s="113" t="s">
        <v>30</v>
      </c>
      <c r="L48" s="232" t="s">
        <v>30</v>
      </c>
      <c r="M48" s="114">
        <v>2600</v>
      </c>
      <c r="N48" s="115">
        <f t="shared" si="2"/>
        <v>2251.6</v>
      </c>
      <c r="O48" s="116">
        <v>2600</v>
      </c>
      <c r="P48" s="235">
        <f t="shared" si="16"/>
        <v>9.8773999999999997E-4</v>
      </c>
      <c r="Q48" s="104">
        <f t="shared" si="3"/>
        <v>1.6035259999999999E-2</v>
      </c>
      <c r="R48" s="104">
        <f t="shared" si="4"/>
        <v>1.530177315</v>
      </c>
      <c r="S48" s="104">
        <f t="shared" si="5"/>
        <v>9.5395500000000008E-3</v>
      </c>
      <c r="T48" s="104">
        <f t="shared" si="6"/>
        <v>5.0553960000000009E-2</v>
      </c>
      <c r="U48" s="104">
        <f t="shared" si="7"/>
        <v>0.96337231499999998</v>
      </c>
      <c r="V48" s="105">
        <f t="shared" si="8"/>
        <v>1.150633E-2</v>
      </c>
      <c r="W48" s="223">
        <f>AE48*IFERROR(VLOOKUP(AD48,LnLst!B:I,2,FALSE),0)+AG48*IFERROR(VLOOKUP(AF48,LnLst!B:I,2,FALSE),0)+AI48*IFERROR(VLOOKUP(AH48,LnLst!B:I,2,FALSE),0)+AK48*IFERROR(VLOOKUP(AJ48,LnLst!B:I,2,FALSE),0)</f>
        <v>2.4693499999999999</v>
      </c>
      <c r="X48" s="215">
        <f>AE48*IFERROR(VLOOKUP(AD48,LnLst!B:I,3,FALSE),0)+AG48*IFERROR(VLOOKUP(AF48,LnLst!B:I,3,FALSE),0)+AI48*IFERROR(VLOOKUP(AH48,LnLst!B:I,3,FALSE),0)+AK48*IFERROR(VLOOKUP(AJ48,LnLst!B:I,3,FALSE),0)</f>
        <v>40.088149999999999</v>
      </c>
      <c r="Y48" s="219">
        <f>(AE48*IFERROR(VLOOKUP(AD48,LnLst!B:I,4,FALSE),0)+AG48*IFERROR(VLOOKUP(AF48,LnLst!B:I,4,FALSE),0)+AI48*IFERROR(VLOOKUP(AH48,LnLst!B:I,4,FALSE),0)+AK48*IFERROR(VLOOKUP(AJ48,LnLst!B:I,4,FALSE),0))/1000000</f>
        <v>6.1207092600000003E-4</v>
      </c>
      <c r="Z48" s="215">
        <f>AE48*IFERROR(VLOOKUP(AD48,LnLst!B:I,5,FALSE),0)+AG48*IFERROR(VLOOKUP(AF48,LnLst!B:I,5,FALSE),0)+AI48*IFERROR(VLOOKUP(AH48,LnLst!B:I,5,FALSE),0)+AK48*IFERROR(VLOOKUP(AJ48,LnLst!B:I,5,FALSE),0)</f>
        <v>23.848875000000003</v>
      </c>
      <c r="AA48" s="215">
        <f>AE48*IFERROR(VLOOKUP(AD48,LnLst!B:I,6,FALSE),0)+AG48*IFERROR(VLOOKUP(AF48,LnLst!B:I,6,FALSE),0)+AI48*IFERROR(VLOOKUP(AH48,LnLst!B:I,6,FALSE),0)+AK48*IFERROR(VLOOKUP(AJ48,LnLst!B:I,6,FALSE),0)</f>
        <v>126.38490000000002</v>
      </c>
      <c r="AB48" s="207">
        <f>(AE48*IFERROR(VLOOKUP(AD48,LnLst!B:I,7,FALSE),0)+AG48*IFERROR(VLOOKUP(AF48,LnLst!B:I,7,FALSE),0)+AI48*IFERROR(VLOOKUP(AH48,LnLst!B:I,7,FALSE),0)+AK48*IFERROR(VLOOKUP(AJ48,LnLst!B:I,7,FALSE),0))/1000000</f>
        <v>3.8534892600000002E-4</v>
      </c>
      <c r="AC48" s="211">
        <f>AE48*IFERROR(VLOOKUP(AD48,LnLst!B:I,8,FALSE),0)+AG48*IFERROR(VLOOKUP(AF48,LnLst!B:I,8,FALSE),0)+AI48*IFERROR(VLOOKUP(AH48,LnLst!B:I,8,FALSE),0)+AK48*IFERROR(VLOOKUP(AJ48,LnLst!B:I,8,FALSE),0)</f>
        <v>28.765825</v>
      </c>
      <c r="AD48" s="106" t="s">
        <v>1464</v>
      </c>
      <c r="AE48" s="263">
        <v>145</v>
      </c>
      <c r="AF48" s="245" t="s">
        <v>1462</v>
      </c>
      <c r="AG48" s="263"/>
      <c r="AH48" s="250" t="s">
        <v>1462</v>
      </c>
      <c r="AI48" s="263"/>
      <c r="AJ48" s="245" t="s">
        <v>1462</v>
      </c>
      <c r="AK48" s="263"/>
      <c r="AL48" s="84">
        <v>25</v>
      </c>
      <c r="AM48" s="72">
        <v>29</v>
      </c>
      <c r="AN48" s="83">
        <v>0</v>
      </c>
      <c r="AO48" s="72">
        <v>0</v>
      </c>
      <c r="AP48" s="66" t="s">
        <v>524</v>
      </c>
      <c r="AQ48" s="107" t="s">
        <v>283</v>
      </c>
      <c r="AR48" s="61" t="s">
        <v>515</v>
      </c>
      <c r="AS48" s="364"/>
      <c r="AT48" s="205"/>
      <c r="DN48" s="111">
        <f>(AE48*IFERROR(VLOOKUP(AD48,LnLst!B:I,2,FALSE),0))*(100/(H48^2))</f>
        <v>9.8773999999999997E-4</v>
      </c>
      <c r="DO48" s="111">
        <f>(AE48*IFERROR(VLOOKUP(AD48,LnLst!B:I,3,FALSE),0))*(100/(H48^2))</f>
        <v>1.6035259999999999E-2</v>
      </c>
      <c r="DP48" s="111">
        <f>(AE48*IFERROR(VLOOKUP(AD48,LnLst!B:I,4,FALSE),0))*(H48^2/100)/1000000</f>
        <v>1.530177315</v>
      </c>
      <c r="DQ48" s="111">
        <f>(AE48*IFERROR(VLOOKUP(AD48,LnLst!B:I,5,FALSE),0))*(100/(H48^2))</f>
        <v>9.5395500000000025E-3</v>
      </c>
      <c r="DR48" s="111">
        <f>(AE48*IFERROR(VLOOKUP(AD48,LnLst!B:I,6,FALSE),0))*(100/(H48^2))</f>
        <v>5.0553960000000009E-2</v>
      </c>
      <c r="DS48" s="111">
        <f>(AE48*IFERROR(VLOOKUP(AD48,LnLst!B:I,7,FALSE),0))*(H48^2/100)/1000000</f>
        <v>0.96337231500000009</v>
      </c>
      <c r="DT48" s="111">
        <f>(AE48*IFERROR(VLOOKUP(AD48,LnLst!B:I,8,FALSE),0))*(100/(H48^2))</f>
        <v>1.150633E-2</v>
      </c>
      <c r="DU48" s="111">
        <f>AG48*IFERROR(VLOOKUP(AF48,LnLst!B:I,2,FALSE),0)*100/H48^2</f>
        <v>0</v>
      </c>
      <c r="DV48" s="111">
        <f>(AG48*IFERROR(VLOOKUP(AF48,LnLst!B:I,3,FALSE),0))*(100/(H48^2))</f>
        <v>0</v>
      </c>
      <c r="DW48" s="111">
        <f>(AG48*IFERROR(VLOOKUP(AF48,LnLst!B:I,4,FALSE),0))*(H48^2/100)/1000000</f>
        <v>0</v>
      </c>
      <c r="DX48" s="111">
        <f>(AG48*IFERROR(VLOOKUP(AF48,LnLst!B:I,5,FALSE),0))*(100/(H48^2))</f>
        <v>0</v>
      </c>
      <c r="DY48" s="111">
        <f>(AG48*IFERROR(VLOOKUP(AF48,LnLst!B:I,6,FALSE),0))*(100/(H48^2))</f>
        <v>0</v>
      </c>
      <c r="DZ48" s="111">
        <f>(AG48*IFERROR(VLOOKUP(AF48,LnLst!B:I,7,FALSE),0))*(H48^2/100)/1000000</f>
        <v>0</v>
      </c>
      <c r="EA48" s="111">
        <f>(AG48*IFERROR(VLOOKUP(AF48,LnLst!B:I,8,FALSE),0))*(100/(H48^2))</f>
        <v>0</v>
      </c>
      <c r="EB48" s="111">
        <f>AI48*IFERROR(VLOOKUP(AH48,LnLst!B:I,2,FALSE),0)*100/H48^2</f>
        <v>0</v>
      </c>
      <c r="EC48" s="111">
        <f>AI48*IFERROR(VLOOKUP(AH48,LnLst!B:I,3,FALSE),0)*100/H48^2</f>
        <v>0</v>
      </c>
      <c r="ED48" s="111">
        <f>(AI48*IFERROR(VLOOKUP(AH48,LnLst!B:I,4,FALSE),0))*(H48^2/100)/1000000</f>
        <v>0</v>
      </c>
      <c r="EE48" s="111">
        <f>AI48*IFERROR(VLOOKUP(AH48,LnLst!B:I,5,FALSE),0)*100/H48^2</f>
        <v>0</v>
      </c>
      <c r="EF48" s="111">
        <f>AI48*IFERROR(VLOOKUP(AH48,LnLst!B:I,6,FALSE),0)*100/H48^2</f>
        <v>0</v>
      </c>
      <c r="EG48" s="111">
        <f>(AI48*IFERROR(VLOOKUP(AH48,LnLst!B:I,7,FALSE),0))*(H48^2/100)/1000000</f>
        <v>0</v>
      </c>
      <c r="EH48" s="111">
        <f>AI48*IFERROR(VLOOKUP(AH48,LnLst!B:I,8,FALSE),0)*100/H48^2</f>
        <v>0</v>
      </c>
      <c r="EI48" s="236">
        <f>AK48*IFERROR(VLOOKUP(AJ48,LnLst!B:I,2,FALSE),0)*100/H48^2</f>
        <v>0</v>
      </c>
      <c r="EJ48" s="111">
        <f>AK48*IFERROR(VLOOKUP(AJ48,LnLst!B:I,3,FALSE),0)*100/H48^2</f>
        <v>0</v>
      </c>
      <c r="EK48" s="111">
        <f>(AK48*IFERROR(VLOOKUP(AJ48,LnLst!B:I,4,FALSE),0))*(H48^2/100)/1000000</f>
        <v>0</v>
      </c>
      <c r="EL48" s="111">
        <f>AK48*IFERROR(VLOOKUP(AJ48,LnLst!B:I,5,FALSE),0)*100/H48^2</f>
        <v>0</v>
      </c>
      <c r="EM48" s="111">
        <f>AK48*IFERROR(VLOOKUP(AJ48,LnLst!B:I,6,FALSE),0)*100/H48^2</f>
        <v>0</v>
      </c>
      <c r="EN48" s="111">
        <f>(AK48*IFERROR(VLOOKUP(AJ48,LnLst!B:I,7,FALSE),0))*(H48^2/100)/1000000</f>
        <v>0</v>
      </c>
      <c r="EO48" s="111">
        <f>AK48*IFERROR(VLOOKUP(AJ48,LnLst!B:I,8,FALSE),0)*100/H48^2</f>
        <v>0</v>
      </c>
    </row>
    <row r="49" spans="1:145" s="9" customFormat="1" ht="15" customHeight="1" x14ac:dyDescent="0.25">
      <c r="A49" s="81" t="s">
        <v>456</v>
      </c>
      <c r="B49" s="82" t="s">
        <v>413</v>
      </c>
      <c r="C49" s="102" t="s">
        <v>81</v>
      </c>
      <c r="D49" s="82" t="s">
        <v>173</v>
      </c>
      <c r="F49" s="426" t="s">
        <v>1717</v>
      </c>
      <c r="G49" s="83">
        <v>2</v>
      </c>
      <c r="H49" s="60">
        <v>500</v>
      </c>
      <c r="I49" s="194" t="str">
        <f t="shared" si="0"/>
        <v xml:space="preserve">4*506 AAAC             </v>
      </c>
      <c r="J49" s="228">
        <f t="shared" si="1"/>
        <v>145</v>
      </c>
      <c r="K49" s="113" t="s">
        <v>30</v>
      </c>
      <c r="L49" s="232" t="s">
        <v>30</v>
      </c>
      <c r="M49" s="114">
        <v>2600</v>
      </c>
      <c r="N49" s="115">
        <f t="shared" si="2"/>
        <v>2251.6</v>
      </c>
      <c r="O49" s="116">
        <v>2600</v>
      </c>
      <c r="P49" s="235">
        <f t="shared" si="16"/>
        <v>9.8773999999999997E-4</v>
      </c>
      <c r="Q49" s="104">
        <f t="shared" si="3"/>
        <v>1.6035259999999999E-2</v>
      </c>
      <c r="R49" s="104">
        <f t="shared" si="4"/>
        <v>1.530177315</v>
      </c>
      <c r="S49" s="104">
        <f t="shared" si="5"/>
        <v>9.5395500000000008E-3</v>
      </c>
      <c r="T49" s="104">
        <f t="shared" si="6"/>
        <v>5.0553960000000009E-2</v>
      </c>
      <c r="U49" s="104">
        <f t="shared" si="7"/>
        <v>0.96337231499999998</v>
      </c>
      <c r="V49" s="105">
        <f t="shared" si="8"/>
        <v>1.150633E-2</v>
      </c>
      <c r="W49" s="223">
        <f>AE49*IFERROR(VLOOKUP(AD49,LnLst!B:I,2,FALSE),0)+AG49*IFERROR(VLOOKUP(AF49,LnLst!B:I,2,FALSE),0)+AI49*IFERROR(VLOOKUP(AH49,LnLst!B:I,2,FALSE),0)+AK49*IFERROR(VLOOKUP(AJ49,LnLst!B:I,2,FALSE),0)</f>
        <v>2.4693499999999999</v>
      </c>
      <c r="X49" s="215">
        <f>AE49*IFERROR(VLOOKUP(AD49,LnLst!B:I,3,FALSE),0)+AG49*IFERROR(VLOOKUP(AF49,LnLst!B:I,3,FALSE),0)+AI49*IFERROR(VLOOKUP(AH49,LnLst!B:I,3,FALSE),0)+AK49*IFERROR(VLOOKUP(AJ49,LnLst!B:I,3,FALSE),0)</f>
        <v>40.088149999999999</v>
      </c>
      <c r="Y49" s="219">
        <f>(AE49*IFERROR(VLOOKUP(AD49,LnLst!B:I,4,FALSE),0)+AG49*IFERROR(VLOOKUP(AF49,LnLst!B:I,4,FALSE),0)+AI49*IFERROR(VLOOKUP(AH49,LnLst!B:I,4,FALSE),0)+AK49*IFERROR(VLOOKUP(AJ49,LnLst!B:I,4,FALSE),0))/1000000</f>
        <v>6.1207092600000003E-4</v>
      </c>
      <c r="Z49" s="215">
        <f>AE49*IFERROR(VLOOKUP(AD49,LnLst!B:I,5,FALSE),0)+AG49*IFERROR(VLOOKUP(AF49,LnLst!B:I,5,FALSE),0)+AI49*IFERROR(VLOOKUP(AH49,LnLst!B:I,5,FALSE),0)+AK49*IFERROR(VLOOKUP(AJ49,LnLst!B:I,5,FALSE),0)</f>
        <v>23.848875000000003</v>
      </c>
      <c r="AA49" s="215">
        <f>AE49*IFERROR(VLOOKUP(AD49,LnLst!B:I,6,FALSE),0)+AG49*IFERROR(VLOOKUP(AF49,LnLst!B:I,6,FALSE),0)+AI49*IFERROR(VLOOKUP(AH49,LnLst!B:I,6,FALSE),0)+AK49*IFERROR(VLOOKUP(AJ49,LnLst!B:I,6,FALSE),0)</f>
        <v>126.38490000000002</v>
      </c>
      <c r="AB49" s="207">
        <f>(AE49*IFERROR(VLOOKUP(AD49,LnLst!B:I,7,FALSE),0)+AG49*IFERROR(VLOOKUP(AF49,LnLst!B:I,7,FALSE),0)+AI49*IFERROR(VLOOKUP(AH49,LnLst!B:I,7,FALSE),0)+AK49*IFERROR(VLOOKUP(AJ49,LnLst!B:I,7,FALSE),0))/1000000</f>
        <v>3.8534892600000002E-4</v>
      </c>
      <c r="AC49" s="211">
        <f>AE49*IFERROR(VLOOKUP(AD49,LnLst!B:I,8,FALSE),0)+AG49*IFERROR(VLOOKUP(AF49,LnLst!B:I,8,FALSE),0)+AI49*IFERROR(VLOOKUP(AH49,LnLst!B:I,8,FALSE),0)+AK49*IFERROR(VLOOKUP(AJ49,LnLst!B:I,8,FALSE),0)</f>
        <v>28.765825</v>
      </c>
      <c r="AD49" s="106" t="s">
        <v>1464</v>
      </c>
      <c r="AE49" s="263">
        <v>145</v>
      </c>
      <c r="AF49" s="245" t="s">
        <v>1462</v>
      </c>
      <c r="AG49" s="263"/>
      <c r="AH49" s="250" t="s">
        <v>1462</v>
      </c>
      <c r="AI49" s="263"/>
      <c r="AJ49" s="245" t="s">
        <v>1462</v>
      </c>
      <c r="AK49" s="263"/>
      <c r="AL49" s="84">
        <v>25</v>
      </c>
      <c r="AM49" s="72">
        <v>29</v>
      </c>
      <c r="AN49" s="83">
        <v>0</v>
      </c>
      <c r="AO49" s="72">
        <v>0</v>
      </c>
      <c r="AP49" s="66" t="s">
        <v>525</v>
      </c>
      <c r="AQ49" s="107" t="s">
        <v>283</v>
      </c>
      <c r="AR49" s="61" t="s">
        <v>515</v>
      </c>
      <c r="AS49" s="364"/>
      <c r="AT49" s="205" t="s">
        <v>39</v>
      </c>
      <c r="DN49" s="111">
        <f>(AE49*IFERROR(VLOOKUP(AD49,LnLst!B:I,2,FALSE),0))*(100/(H49^2))</f>
        <v>9.8773999999999997E-4</v>
      </c>
      <c r="DO49" s="111">
        <f>(AE49*IFERROR(VLOOKUP(AD49,LnLst!B:I,3,FALSE),0))*(100/(H49^2))</f>
        <v>1.6035259999999999E-2</v>
      </c>
      <c r="DP49" s="111">
        <f>(AE49*IFERROR(VLOOKUP(AD49,LnLst!B:I,4,FALSE),0))*(H49^2/100)/1000000</f>
        <v>1.530177315</v>
      </c>
      <c r="DQ49" s="111">
        <f>(AE49*IFERROR(VLOOKUP(AD49,LnLst!B:I,5,FALSE),0))*(100/(H49^2))</f>
        <v>9.5395500000000025E-3</v>
      </c>
      <c r="DR49" s="111">
        <f>(AE49*IFERROR(VLOOKUP(AD49,LnLst!B:I,6,FALSE),0))*(100/(H49^2))</f>
        <v>5.0553960000000009E-2</v>
      </c>
      <c r="DS49" s="111">
        <f>(AE49*IFERROR(VLOOKUP(AD49,LnLst!B:I,7,FALSE),0))*(H49^2/100)/1000000</f>
        <v>0.96337231500000009</v>
      </c>
      <c r="DT49" s="111">
        <f>(AE49*IFERROR(VLOOKUP(AD49,LnLst!B:I,8,FALSE),0))*(100/(H49^2))</f>
        <v>1.150633E-2</v>
      </c>
      <c r="DU49" s="111">
        <f>AG49*IFERROR(VLOOKUP(AF49,LnLst!B:I,2,FALSE),0)*100/H49^2</f>
        <v>0</v>
      </c>
      <c r="DV49" s="111">
        <f>(AG49*IFERROR(VLOOKUP(AF49,LnLst!B:I,3,FALSE),0))*(100/(H49^2))</f>
        <v>0</v>
      </c>
      <c r="DW49" s="111">
        <f>(AG49*IFERROR(VLOOKUP(AF49,LnLst!B:I,4,FALSE),0))*(H49^2/100)/1000000</f>
        <v>0</v>
      </c>
      <c r="DX49" s="111">
        <f>(AG49*IFERROR(VLOOKUP(AF49,LnLst!B:I,5,FALSE),0))*(100/(H49^2))</f>
        <v>0</v>
      </c>
      <c r="DY49" s="111">
        <f>(AG49*IFERROR(VLOOKUP(AF49,LnLst!B:I,6,FALSE),0))*(100/(H49^2))</f>
        <v>0</v>
      </c>
      <c r="DZ49" s="111">
        <f>(AG49*IFERROR(VLOOKUP(AF49,LnLst!B:I,7,FALSE),0))*(H49^2/100)/1000000</f>
        <v>0</v>
      </c>
      <c r="EA49" s="111">
        <f>(AG49*IFERROR(VLOOKUP(AF49,LnLst!B:I,8,FALSE),0))*(100/(H49^2))</f>
        <v>0</v>
      </c>
      <c r="EB49" s="111">
        <f>AI49*IFERROR(VLOOKUP(AH49,LnLst!B:I,2,FALSE),0)*100/H49^2</f>
        <v>0</v>
      </c>
      <c r="EC49" s="111">
        <f>AI49*IFERROR(VLOOKUP(AH49,LnLst!B:I,3,FALSE),0)*100/H49^2</f>
        <v>0</v>
      </c>
      <c r="ED49" s="111">
        <f>(AI49*IFERROR(VLOOKUP(AH49,LnLst!B:I,4,FALSE),0))*(H49^2/100)/1000000</f>
        <v>0</v>
      </c>
      <c r="EE49" s="111">
        <f>AI49*IFERROR(VLOOKUP(AH49,LnLst!B:I,5,FALSE),0)*100/H49^2</f>
        <v>0</v>
      </c>
      <c r="EF49" s="111">
        <f>AI49*IFERROR(VLOOKUP(AH49,LnLst!B:I,6,FALSE),0)*100/H49^2</f>
        <v>0</v>
      </c>
      <c r="EG49" s="111">
        <f>(AI49*IFERROR(VLOOKUP(AH49,LnLst!B:I,7,FALSE),0))*(H49^2/100)/1000000</f>
        <v>0</v>
      </c>
      <c r="EH49" s="111">
        <f>AI49*IFERROR(VLOOKUP(AH49,LnLst!B:I,8,FALSE),0)*100/H49^2</f>
        <v>0</v>
      </c>
      <c r="EI49" s="236">
        <f>AK49*IFERROR(VLOOKUP(AJ49,LnLst!B:I,2,FALSE),0)*100/H49^2</f>
        <v>0</v>
      </c>
      <c r="EJ49" s="111">
        <f>AK49*IFERROR(VLOOKUP(AJ49,LnLst!B:I,3,FALSE),0)*100/H49^2</f>
        <v>0</v>
      </c>
      <c r="EK49" s="111">
        <f>(AK49*IFERROR(VLOOKUP(AJ49,LnLst!B:I,4,FALSE),0))*(H49^2/100)/1000000</f>
        <v>0</v>
      </c>
      <c r="EL49" s="111">
        <f>AK49*IFERROR(VLOOKUP(AJ49,LnLst!B:I,5,FALSE),0)*100/H49^2</f>
        <v>0</v>
      </c>
      <c r="EM49" s="111">
        <f>AK49*IFERROR(VLOOKUP(AJ49,LnLst!B:I,6,FALSE),0)*100/H49^2</f>
        <v>0</v>
      </c>
      <c r="EN49" s="111">
        <f>(AK49*IFERROR(VLOOKUP(AJ49,LnLst!B:I,7,FALSE),0))*(H49^2/100)/1000000</f>
        <v>0</v>
      </c>
      <c r="EO49" s="111">
        <f>AK49*IFERROR(VLOOKUP(AJ49,LnLst!B:I,8,FALSE),0)*100/H49^2</f>
        <v>0</v>
      </c>
    </row>
    <row r="50" spans="1:145" s="9" customFormat="1" ht="15" customHeight="1" x14ac:dyDescent="0.25">
      <c r="A50" s="81" t="s">
        <v>413</v>
      </c>
      <c r="B50" s="82" t="s">
        <v>59</v>
      </c>
      <c r="C50" s="102" t="s">
        <v>173</v>
      </c>
      <c r="D50" s="82" t="s">
        <v>1540</v>
      </c>
      <c r="F50" s="426" t="s">
        <v>1717</v>
      </c>
      <c r="G50" s="83">
        <v>1</v>
      </c>
      <c r="H50" s="60">
        <v>500</v>
      </c>
      <c r="I50" s="194" t="str">
        <f t="shared" si="0"/>
        <v xml:space="preserve">4*490/65 ACSR             </v>
      </c>
      <c r="J50" s="228">
        <f t="shared" si="1"/>
        <v>134.69999999999999</v>
      </c>
      <c r="K50" s="113" t="s">
        <v>30</v>
      </c>
      <c r="L50" s="232" t="s">
        <v>30</v>
      </c>
      <c r="M50" s="114">
        <v>2600</v>
      </c>
      <c r="N50" s="115">
        <f t="shared" si="2"/>
        <v>2251.6</v>
      </c>
      <c r="O50" s="116">
        <v>2600</v>
      </c>
      <c r="P50" s="235">
        <f t="shared" si="16"/>
        <v>9.1757639999999994E-4</v>
      </c>
      <c r="Q50" s="104">
        <f t="shared" si="3"/>
        <v>1.48962036E-2</v>
      </c>
      <c r="R50" s="104">
        <f t="shared" si="4"/>
        <v>1.4214819608999998</v>
      </c>
      <c r="S50" s="104">
        <f t="shared" si="5"/>
        <v>8.8619130000000008E-3</v>
      </c>
      <c r="T50" s="104">
        <f t="shared" si="6"/>
        <v>4.6962885600000004E-2</v>
      </c>
      <c r="U50" s="104">
        <f t="shared" si="7"/>
        <v>0.89493966089999988</v>
      </c>
      <c r="V50" s="105">
        <f t="shared" si="8"/>
        <v>1.0688983799999999E-2</v>
      </c>
      <c r="W50" s="223">
        <f>AE50*IFERROR(VLOOKUP(AD50,LnLst!B:I,2,FALSE),0)+AG50*IFERROR(VLOOKUP(AF50,LnLst!B:I,2,FALSE),0)+AI50*IFERROR(VLOOKUP(AH50,LnLst!B:I,2,FALSE),0)+AK50*IFERROR(VLOOKUP(AJ50,LnLst!B:I,2,FALSE),0)</f>
        <v>2.2939409999999998</v>
      </c>
      <c r="X50" s="215">
        <f>AE50*IFERROR(VLOOKUP(AD50,LnLst!B:I,3,FALSE),0)+AG50*IFERROR(VLOOKUP(AF50,LnLst!B:I,3,FALSE),0)+AI50*IFERROR(VLOOKUP(AH50,LnLst!B:I,3,FALSE),0)+AK50*IFERROR(VLOOKUP(AJ50,LnLst!B:I,3,FALSE),0)</f>
        <v>37.240508999999996</v>
      </c>
      <c r="Y50" s="219">
        <f>(AE50*IFERROR(VLOOKUP(AD50,LnLst!B:I,4,FALSE),0)+AG50*IFERROR(VLOOKUP(AF50,LnLst!B:I,4,FALSE),0)+AI50*IFERROR(VLOOKUP(AH50,LnLst!B:I,4,FALSE),0)+AK50*IFERROR(VLOOKUP(AJ50,LnLst!B:I,4,FALSE),0))/1000000</f>
        <v>5.6859278435999984E-4</v>
      </c>
      <c r="Z50" s="215">
        <f>AE50*IFERROR(VLOOKUP(AD50,LnLst!B:I,5,FALSE),0)+AG50*IFERROR(VLOOKUP(AF50,LnLst!B:I,5,FALSE),0)+AI50*IFERROR(VLOOKUP(AH50,LnLst!B:I,5,FALSE),0)+AK50*IFERROR(VLOOKUP(AJ50,LnLst!B:I,5,FALSE),0)</f>
        <v>22.1547825</v>
      </c>
      <c r="AA50" s="215">
        <f>AE50*IFERROR(VLOOKUP(AD50,LnLst!B:I,6,FALSE),0)+AG50*IFERROR(VLOOKUP(AF50,LnLst!B:I,6,FALSE),0)+AI50*IFERROR(VLOOKUP(AH50,LnLst!B:I,6,FALSE),0)+AK50*IFERROR(VLOOKUP(AJ50,LnLst!B:I,6,FALSE),0)</f>
        <v>117.407214</v>
      </c>
      <c r="AB50" s="207">
        <f>(AE50*IFERROR(VLOOKUP(AD50,LnLst!B:I,7,FALSE),0)+AG50*IFERROR(VLOOKUP(AF50,LnLst!B:I,7,FALSE),0)+AI50*IFERROR(VLOOKUP(AH50,LnLst!B:I,7,FALSE),0)+AK50*IFERROR(VLOOKUP(AJ50,LnLst!B:I,7,FALSE),0))/1000000</f>
        <v>3.5797586435999993E-4</v>
      </c>
      <c r="AC50" s="211">
        <f>AE50*IFERROR(VLOOKUP(AD50,LnLst!B:I,8,FALSE),0)+AG50*IFERROR(VLOOKUP(AF50,LnLst!B:I,8,FALSE),0)+AI50*IFERROR(VLOOKUP(AH50,LnLst!B:I,8,FALSE),0)+AK50*IFERROR(VLOOKUP(AJ50,LnLst!B:I,8,FALSE),0)</f>
        <v>26.722459499999999</v>
      </c>
      <c r="AD50" s="106" t="s">
        <v>57</v>
      </c>
      <c r="AE50" s="263">
        <v>134.69999999999999</v>
      </c>
      <c r="AF50" s="245" t="s">
        <v>1462</v>
      </c>
      <c r="AG50" s="263"/>
      <c r="AH50" s="250" t="s">
        <v>1462</v>
      </c>
      <c r="AI50" s="263"/>
      <c r="AJ50" s="245" t="s">
        <v>1462</v>
      </c>
      <c r="AK50" s="263"/>
      <c r="AL50" s="84">
        <v>29</v>
      </c>
      <c r="AM50" s="72">
        <v>30</v>
      </c>
      <c r="AN50" s="83">
        <v>0</v>
      </c>
      <c r="AO50" s="72">
        <v>0</v>
      </c>
      <c r="AP50" s="66" t="s">
        <v>526</v>
      </c>
      <c r="AQ50" s="107" t="s">
        <v>515</v>
      </c>
      <c r="AR50" s="61" t="s">
        <v>520</v>
      </c>
      <c r="AS50" s="364"/>
      <c r="AT50" s="205"/>
      <c r="DN50" s="111">
        <f>(AE50*IFERROR(VLOOKUP(AD50,LnLst!B:I,2,FALSE),0))*(100/(H50^2))</f>
        <v>9.1757639999999994E-4</v>
      </c>
      <c r="DO50" s="111">
        <f>(AE50*IFERROR(VLOOKUP(AD50,LnLst!B:I,3,FALSE),0))*(100/(H50^2))</f>
        <v>1.48962036E-2</v>
      </c>
      <c r="DP50" s="111">
        <f>(AE50*IFERROR(VLOOKUP(AD50,LnLst!B:I,4,FALSE),0))*(H50^2/100)/1000000</f>
        <v>1.4214819608999996</v>
      </c>
      <c r="DQ50" s="111">
        <f>(AE50*IFERROR(VLOOKUP(AD50,LnLst!B:I,5,FALSE),0))*(100/(H50^2))</f>
        <v>8.8619130000000008E-3</v>
      </c>
      <c r="DR50" s="111">
        <f>(AE50*IFERROR(VLOOKUP(AD50,LnLst!B:I,6,FALSE),0))*(100/(H50^2))</f>
        <v>4.6962885600000004E-2</v>
      </c>
      <c r="DS50" s="111">
        <f>(AE50*IFERROR(VLOOKUP(AD50,LnLst!B:I,7,FALSE),0))*(H50^2/100)/1000000</f>
        <v>0.89493966089999988</v>
      </c>
      <c r="DT50" s="111">
        <f>(AE50*IFERROR(VLOOKUP(AD50,LnLst!B:I,8,FALSE),0))*(100/(H50^2))</f>
        <v>1.0688983799999999E-2</v>
      </c>
      <c r="DU50" s="111">
        <f>AG50*IFERROR(VLOOKUP(AF50,LnLst!B:I,2,FALSE),0)*100/H50^2</f>
        <v>0</v>
      </c>
      <c r="DV50" s="111">
        <f>(AG50*IFERROR(VLOOKUP(AF50,LnLst!B:I,3,FALSE),0))*(100/(H50^2))</f>
        <v>0</v>
      </c>
      <c r="DW50" s="111">
        <f>(AG50*IFERROR(VLOOKUP(AF50,LnLst!B:I,4,FALSE),0))*(H50^2/100)/1000000</f>
        <v>0</v>
      </c>
      <c r="DX50" s="111">
        <f>(AG50*IFERROR(VLOOKUP(AF50,LnLst!B:I,5,FALSE),0))*(100/(H50^2))</f>
        <v>0</v>
      </c>
      <c r="DY50" s="111">
        <f>(AG50*IFERROR(VLOOKUP(AF50,LnLst!B:I,6,FALSE),0))*(100/(H50^2))</f>
        <v>0</v>
      </c>
      <c r="DZ50" s="111">
        <f>(AG50*IFERROR(VLOOKUP(AF50,LnLst!B:I,7,FALSE),0))*(H50^2/100)/1000000</f>
        <v>0</v>
      </c>
      <c r="EA50" s="111">
        <f>(AG50*IFERROR(VLOOKUP(AF50,LnLst!B:I,8,FALSE),0))*(100/(H50^2))</f>
        <v>0</v>
      </c>
      <c r="EB50" s="111">
        <f>AI50*IFERROR(VLOOKUP(AH50,LnLst!B:I,2,FALSE),0)*100/H50^2</f>
        <v>0</v>
      </c>
      <c r="EC50" s="111">
        <f>AI50*IFERROR(VLOOKUP(AH50,LnLst!B:I,3,FALSE),0)*100/H50^2</f>
        <v>0</v>
      </c>
      <c r="ED50" s="111">
        <f>(AI50*IFERROR(VLOOKUP(AH50,LnLst!B:I,4,FALSE),0))*(H50^2/100)/1000000</f>
        <v>0</v>
      </c>
      <c r="EE50" s="111">
        <f>AI50*IFERROR(VLOOKUP(AH50,LnLst!B:I,5,FALSE),0)*100/H50^2</f>
        <v>0</v>
      </c>
      <c r="EF50" s="111">
        <f>AI50*IFERROR(VLOOKUP(AH50,LnLst!B:I,6,FALSE),0)*100/H50^2</f>
        <v>0</v>
      </c>
      <c r="EG50" s="111">
        <f>(AI50*IFERROR(VLOOKUP(AH50,LnLst!B:I,7,FALSE),0))*(H50^2/100)/1000000</f>
        <v>0</v>
      </c>
      <c r="EH50" s="111">
        <f>AI50*IFERROR(VLOOKUP(AH50,LnLst!B:I,8,FALSE),0)*100/H50^2</f>
        <v>0</v>
      </c>
      <c r="EI50" s="236">
        <f>AK50*IFERROR(VLOOKUP(AJ50,LnLst!B:I,2,FALSE),0)*100/H50^2</f>
        <v>0</v>
      </c>
      <c r="EJ50" s="111">
        <f>AK50*IFERROR(VLOOKUP(AJ50,LnLst!B:I,3,FALSE),0)*100/H50^2</f>
        <v>0</v>
      </c>
      <c r="EK50" s="111">
        <f>(AK50*IFERROR(VLOOKUP(AJ50,LnLst!B:I,4,FALSE),0))*(H50^2/100)/1000000</f>
        <v>0</v>
      </c>
      <c r="EL50" s="111">
        <f>AK50*IFERROR(VLOOKUP(AJ50,LnLst!B:I,5,FALSE),0)*100/H50^2</f>
        <v>0</v>
      </c>
      <c r="EM50" s="111">
        <f>AK50*IFERROR(VLOOKUP(AJ50,LnLst!B:I,6,FALSE),0)*100/H50^2</f>
        <v>0</v>
      </c>
      <c r="EN50" s="111">
        <f>(AK50*IFERROR(VLOOKUP(AJ50,LnLst!B:I,7,FALSE),0))*(H50^2/100)/1000000</f>
        <v>0</v>
      </c>
      <c r="EO50" s="111">
        <f>AK50*IFERROR(VLOOKUP(AJ50,LnLst!B:I,8,FALSE),0)*100/H50^2</f>
        <v>0</v>
      </c>
    </row>
    <row r="51" spans="1:145" s="9" customFormat="1" ht="15" customHeight="1" x14ac:dyDescent="0.25">
      <c r="A51" s="81" t="s">
        <v>413</v>
      </c>
      <c r="B51" s="82" t="s">
        <v>59</v>
      </c>
      <c r="C51" s="102" t="s">
        <v>173</v>
      </c>
      <c r="D51" s="82" t="s">
        <v>1540</v>
      </c>
      <c r="F51" s="426" t="s">
        <v>1717</v>
      </c>
      <c r="G51" s="83">
        <v>2</v>
      </c>
      <c r="H51" s="60">
        <v>500</v>
      </c>
      <c r="I51" s="194" t="str">
        <f t="shared" si="0"/>
        <v xml:space="preserve">4*490/65 ACSR             </v>
      </c>
      <c r="J51" s="228">
        <f t="shared" si="1"/>
        <v>134.69999999999999</v>
      </c>
      <c r="K51" s="113" t="s">
        <v>30</v>
      </c>
      <c r="L51" s="232" t="s">
        <v>30</v>
      </c>
      <c r="M51" s="114">
        <v>2600</v>
      </c>
      <c r="N51" s="115">
        <f t="shared" si="2"/>
        <v>2251.6</v>
      </c>
      <c r="O51" s="116">
        <v>2600</v>
      </c>
      <c r="P51" s="235">
        <f t="shared" si="16"/>
        <v>9.1757639999999994E-4</v>
      </c>
      <c r="Q51" s="104">
        <f t="shared" si="3"/>
        <v>1.48962036E-2</v>
      </c>
      <c r="R51" s="104">
        <f t="shared" si="4"/>
        <v>1.4214819608999998</v>
      </c>
      <c r="S51" s="104">
        <f t="shared" si="5"/>
        <v>8.8619130000000008E-3</v>
      </c>
      <c r="T51" s="104">
        <f t="shared" si="6"/>
        <v>4.6962885600000004E-2</v>
      </c>
      <c r="U51" s="104">
        <f t="shared" si="7"/>
        <v>0.89493966089999988</v>
      </c>
      <c r="V51" s="105">
        <f t="shared" si="8"/>
        <v>1.0688983799999999E-2</v>
      </c>
      <c r="W51" s="223">
        <f>AE51*IFERROR(VLOOKUP(AD51,LnLst!B:I,2,FALSE),0)+AG51*IFERROR(VLOOKUP(AF51,LnLst!B:I,2,FALSE),0)+AI51*IFERROR(VLOOKUP(AH51,LnLst!B:I,2,FALSE),0)+AK51*IFERROR(VLOOKUP(AJ51,LnLst!B:I,2,FALSE),0)</f>
        <v>2.2939409999999998</v>
      </c>
      <c r="X51" s="215">
        <f>AE51*IFERROR(VLOOKUP(AD51,LnLst!B:I,3,FALSE),0)+AG51*IFERROR(VLOOKUP(AF51,LnLst!B:I,3,FALSE),0)+AI51*IFERROR(VLOOKUP(AH51,LnLst!B:I,3,FALSE),0)+AK51*IFERROR(VLOOKUP(AJ51,LnLst!B:I,3,FALSE),0)</f>
        <v>37.240508999999996</v>
      </c>
      <c r="Y51" s="219">
        <f>(AE51*IFERROR(VLOOKUP(AD51,LnLst!B:I,4,FALSE),0)+AG51*IFERROR(VLOOKUP(AF51,LnLst!B:I,4,FALSE),0)+AI51*IFERROR(VLOOKUP(AH51,LnLst!B:I,4,FALSE),0)+AK51*IFERROR(VLOOKUP(AJ51,LnLst!B:I,4,FALSE),0))/1000000</f>
        <v>5.6859278435999984E-4</v>
      </c>
      <c r="Z51" s="215">
        <f>AE51*IFERROR(VLOOKUP(AD51,LnLst!B:I,5,FALSE),0)+AG51*IFERROR(VLOOKUP(AF51,LnLst!B:I,5,FALSE),0)+AI51*IFERROR(VLOOKUP(AH51,LnLst!B:I,5,FALSE),0)+AK51*IFERROR(VLOOKUP(AJ51,LnLst!B:I,5,FALSE),0)</f>
        <v>22.1547825</v>
      </c>
      <c r="AA51" s="215">
        <f>AE51*IFERROR(VLOOKUP(AD51,LnLst!B:I,6,FALSE),0)+AG51*IFERROR(VLOOKUP(AF51,LnLst!B:I,6,FALSE),0)+AI51*IFERROR(VLOOKUP(AH51,LnLst!B:I,6,FALSE),0)+AK51*IFERROR(VLOOKUP(AJ51,LnLst!B:I,6,FALSE),0)</f>
        <v>117.407214</v>
      </c>
      <c r="AB51" s="207">
        <f>(AE51*IFERROR(VLOOKUP(AD51,LnLst!B:I,7,FALSE),0)+AG51*IFERROR(VLOOKUP(AF51,LnLst!B:I,7,FALSE),0)+AI51*IFERROR(VLOOKUP(AH51,LnLst!B:I,7,FALSE),0)+AK51*IFERROR(VLOOKUP(AJ51,LnLst!B:I,7,FALSE),0))/1000000</f>
        <v>3.5797586435999993E-4</v>
      </c>
      <c r="AC51" s="211">
        <f>AE51*IFERROR(VLOOKUP(AD51,LnLst!B:I,8,FALSE),0)+AG51*IFERROR(VLOOKUP(AF51,LnLst!B:I,8,FALSE),0)+AI51*IFERROR(VLOOKUP(AH51,LnLst!B:I,8,FALSE),0)+AK51*IFERROR(VLOOKUP(AJ51,LnLst!B:I,8,FALSE),0)</f>
        <v>26.722459499999999</v>
      </c>
      <c r="AD51" s="106" t="s">
        <v>57</v>
      </c>
      <c r="AE51" s="263">
        <v>134.69999999999999</v>
      </c>
      <c r="AF51" s="245" t="s">
        <v>1462</v>
      </c>
      <c r="AG51" s="263"/>
      <c r="AH51" s="250" t="s">
        <v>1462</v>
      </c>
      <c r="AI51" s="263"/>
      <c r="AJ51" s="245" t="s">
        <v>1462</v>
      </c>
      <c r="AK51" s="263"/>
      <c r="AL51" s="84">
        <v>29</v>
      </c>
      <c r="AM51" s="72">
        <v>30</v>
      </c>
      <c r="AN51" s="83">
        <v>0</v>
      </c>
      <c r="AO51" s="72">
        <v>0</v>
      </c>
      <c r="AP51" s="66" t="s">
        <v>527</v>
      </c>
      <c r="AQ51" s="107" t="s">
        <v>515</v>
      </c>
      <c r="AR51" s="61" t="s">
        <v>520</v>
      </c>
      <c r="AS51" s="364"/>
      <c r="AT51" s="205"/>
      <c r="DN51" s="111">
        <f>(AE51*IFERROR(VLOOKUP(AD51,LnLst!B:I,2,FALSE),0))*(100/(H51^2))</f>
        <v>9.1757639999999994E-4</v>
      </c>
      <c r="DO51" s="111">
        <f>(AE51*IFERROR(VLOOKUP(AD51,LnLst!B:I,3,FALSE),0))*(100/(H51^2))</f>
        <v>1.48962036E-2</v>
      </c>
      <c r="DP51" s="111">
        <f>(AE51*IFERROR(VLOOKUP(AD51,LnLst!B:I,4,FALSE),0))*(H51^2/100)/1000000</f>
        <v>1.4214819608999996</v>
      </c>
      <c r="DQ51" s="111">
        <f>(AE51*IFERROR(VLOOKUP(AD51,LnLst!B:I,5,FALSE),0))*(100/(H51^2))</f>
        <v>8.8619130000000008E-3</v>
      </c>
      <c r="DR51" s="111">
        <f>(AE51*IFERROR(VLOOKUP(AD51,LnLst!B:I,6,FALSE),0))*(100/(H51^2))</f>
        <v>4.6962885600000004E-2</v>
      </c>
      <c r="DS51" s="111">
        <f>(AE51*IFERROR(VLOOKUP(AD51,LnLst!B:I,7,FALSE),0))*(H51^2/100)/1000000</f>
        <v>0.89493966089999988</v>
      </c>
      <c r="DT51" s="111">
        <f>(AE51*IFERROR(VLOOKUP(AD51,LnLst!B:I,8,FALSE),0))*(100/(H51^2))</f>
        <v>1.0688983799999999E-2</v>
      </c>
      <c r="DU51" s="111">
        <f>AG51*IFERROR(VLOOKUP(AF51,LnLst!B:I,2,FALSE),0)*100/H51^2</f>
        <v>0</v>
      </c>
      <c r="DV51" s="111">
        <f>(AG51*IFERROR(VLOOKUP(AF51,LnLst!B:I,3,FALSE),0))*(100/(H51^2))</f>
        <v>0</v>
      </c>
      <c r="DW51" s="111">
        <f>(AG51*IFERROR(VLOOKUP(AF51,LnLst!B:I,4,FALSE),0))*(H51^2/100)/1000000</f>
        <v>0</v>
      </c>
      <c r="DX51" s="111">
        <f>(AG51*IFERROR(VLOOKUP(AF51,LnLst!B:I,5,FALSE),0))*(100/(H51^2))</f>
        <v>0</v>
      </c>
      <c r="DY51" s="111">
        <f>(AG51*IFERROR(VLOOKUP(AF51,LnLst!B:I,6,FALSE),0))*(100/(H51^2))</f>
        <v>0</v>
      </c>
      <c r="DZ51" s="111">
        <f>(AG51*IFERROR(VLOOKUP(AF51,LnLst!B:I,7,FALSE),0))*(H51^2/100)/1000000</f>
        <v>0</v>
      </c>
      <c r="EA51" s="111">
        <f>(AG51*IFERROR(VLOOKUP(AF51,LnLst!B:I,8,FALSE),0))*(100/(H51^2))</f>
        <v>0</v>
      </c>
      <c r="EB51" s="111">
        <f>AI51*IFERROR(VLOOKUP(AH51,LnLst!B:I,2,FALSE),0)*100/H51^2</f>
        <v>0</v>
      </c>
      <c r="EC51" s="111">
        <f>AI51*IFERROR(VLOOKUP(AH51,LnLst!B:I,3,FALSE),0)*100/H51^2</f>
        <v>0</v>
      </c>
      <c r="ED51" s="111">
        <f>(AI51*IFERROR(VLOOKUP(AH51,LnLst!B:I,4,FALSE),0))*(H51^2/100)/1000000</f>
        <v>0</v>
      </c>
      <c r="EE51" s="111">
        <f>AI51*IFERROR(VLOOKUP(AH51,LnLst!B:I,5,FALSE),0)*100/H51^2</f>
        <v>0</v>
      </c>
      <c r="EF51" s="111">
        <f>AI51*IFERROR(VLOOKUP(AH51,LnLst!B:I,6,FALSE),0)*100/H51^2</f>
        <v>0</v>
      </c>
      <c r="EG51" s="111">
        <f>(AI51*IFERROR(VLOOKUP(AH51,LnLst!B:I,7,FALSE),0))*(H51^2/100)/1000000</f>
        <v>0</v>
      </c>
      <c r="EH51" s="111">
        <f>AI51*IFERROR(VLOOKUP(AH51,LnLst!B:I,8,FALSE),0)*100/H51^2</f>
        <v>0</v>
      </c>
      <c r="EI51" s="236">
        <f>AK51*IFERROR(VLOOKUP(AJ51,LnLst!B:I,2,FALSE),0)*100/H51^2</f>
        <v>0</v>
      </c>
      <c r="EJ51" s="111">
        <f>AK51*IFERROR(VLOOKUP(AJ51,LnLst!B:I,3,FALSE),0)*100/H51^2</f>
        <v>0</v>
      </c>
      <c r="EK51" s="111">
        <f>(AK51*IFERROR(VLOOKUP(AJ51,LnLst!B:I,4,FALSE),0))*(H51^2/100)/1000000</f>
        <v>0</v>
      </c>
      <c r="EL51" s="111">
        <f>AK51*IFERROR(VLOOKUP(AJ51,LnLst!B:I,5,FALSE),0)*100/H51^2</f>
        <v>0</v>
      </c>
      <c r="EM51" s="111">
        <f>AK51*IFERROR(VLOOKUP(AJ51,LnLst!B:I,6,FALSE),0)*100/H51^2</f>
        <v>0</v>
      </c>
      <c r="EN51" s="111">
        <f>(AK51*IFERROR(VLOOKUP(AJ51,LnLst!B:I,7,FALSE),0))*(H51^2/100)/1000000</f>
        <v>0</v>
      </c>
      <c r="EO51" s="111">
        <f>AK51*IFERROR(VLOOKUP(AJ51,LnLst!B:I,8,FALSE),0)*100/H51^2</f>
        <v>0</v>
      </c>
    </row>
    <row r="52" spans="1:145" s="9" customFormat="1" ht="15" customHeight="1" x14ac:dyDescent="0.25">
      <c r="A52" s="81" t="s">
        <v>1148</v>
      </c>
      <c r="B52" s="82" t="s">
        <v>1378</v>
      </c>
      <c r="C52" s="102" t="s">
        <v>73</v>
      </c>
      <c r="D52" s="82" t="s">
        <v>1541</v>
      </c>
      <c r="F52" s="426" t="s">
        <v>1717</v>
      </c>
      <c r="G52" s="83">
        <v>1</v>
      </c>
      <c r="H52" s="60">
        <v>500</v>
      </c>
      <c r="I52" s="194" t="str">
        <f t="shared" si="0"/>
        <v xml:space="preserve">3*506 AAAC    3*490/65 ACSR         </v>
      </c>
      <c r="J52" s="228">
        <f t="shared" si="1"/>
        <v>257</v>
      </c>
      <c r="K52" s="113" t="s">
        <v>22</v>
      </c>
      <c r="L52" s="232" t="s">
        <v>30</v>
      </c>
      <c r="M52" s="240">
        <v>2000</v>
      </c>
      <c r="N52" s="115">
        <f t="shared" si="2"/>
        <v>1732</v>
      </c>
      <c r="O52" s="241">
        <v>2200</v>
      </c>
      <c r="P52" s="235">
        <f t="shared" si="16"/>
        <v>2.23076E-3</v>
      </c>
      <c r="Q52" s="104">
        <f t="shared" si="3"/>
        <v>3.0325999999999999E-2</v>
      </c>
      <c r="R52" s="104">
        <f t="shared" si="4"/>
        <v>2.5442999999999998</v>
      </c>
      <c r="S52" s="104">
        <f t="shared" si="5"/>
        <v>2.5391599999999997E-2</v>
      </c>
      <c r="T52" s="104">
        <f t="shared" si="6"/>
        <v>8.0184000000000005E-2</v>
      </c>
      <c r="U52" s="104">
        <f t="shared" si="7"/>
        <v>1.8760999999999999</v>
      </c>
      <c r="V52" s="105">
        <f t="shared" si="8"/>
        <v>2.3643999999999998E-2</v>
      </c>
      <c r="W52" s="223">
        <f>AE52*IFERROR(VLOOKUP(AD52,LnLst!B:I,2,FALSE),0)+AG52*IFERROR(VLOOKUP(AF52,LnLst!B:I,2,FALSE),0)+AI52*IFERROR(VLOOKUP(AH52,LnLst!B:I,2,FALSE),0)+AK52*IFERROR(VLOOKUP(AJ52,LnLst!B:I,2,FALSE),0)</f>
        <v>5.5769000000000002</v>
      </c>
      <c r="X52" s="215">
        <f>AE52*IFERROR(VLOOKUP(AD52,LnLst!B:I,3,FALSE),0)+AG52*IFERROR(VLOOKUP(AF52,LnLst!B:I,3,FALSE),0)+AI52*IFERROR(VLOOKUP(AH52,LnLst!B:I,3,FALSE),0)+AK52*IFERROR(VLOOKUP(AJ52,LnLst!B:I,3,FALSE),0)</f>
        <v>75.814999999999998</v>
      </c>
      <c r="Y52" s="219">
        <f>(AE52*IFERROR(VLOOKUP(AD52,LnLst!B:I,4,FALSE),0)+AG52*IFERROR(VLOOKUP(AF52,LnLst!B:I,4,FALSE),0)+AI52*IFERROR(VLOOKUP(AH52,LnLst!B:I,4,FALSE),0)+AK52*IFERROR(VLOOKUP(AJ52,LnLst!B:I,4,FALSE),0))/1000000</f>
        <v>1.01772E-3</v>
      </c>
      <c r="Z52" s="215">
        <f>AE52*IFERROR(VLOOKUP(AD52,LnLst!B:I,5,FALSE),0)+AG52*IFERROR(VLOOKUP(AF52,LnLst!B:I,5,FALSE),0)+AI52*IFERROR(VLOOKUP(AH52,LnLst!B:I,5,FALSE),0)+AK52*IFERROR(VLOOKUP(AJ52,LnLst!B:I,5,FALSE),0)</f>
        <v>63.478999999999999</v>
      </c>
      <c r="AA52" s="215">
        <f>AE52*IFERROR(VLOOKUP(AD52,LnLst!B:I,6,FALSE),0)+AG52*IFERROR(VLOOKUP(AF52,LnLst!B:I,6,FALSE),0)+AI52*IFERROR(VLOOKUP(AH52,LnLst!B:I,6,FALSE),0)+AK52*IFERROR(VLOOKUP(AJ52,LnLst!B:I,6,FALSE),0)</f>
        <v>200.46</v>
      </c>
      <c r="AB52" s="207">
        <f>(AE52*IFERROR(VLOOKUP(AD52,LnLst!B:I,7,FALSE),0)+AG52*IFERROR(VLOOKUP(AF52,LnLst!B:I,7,FALSE),0)+AI52*IFERROR(VLOOKUP(AH52,LnLst!B:I,7,FALSE),0)+AK52*IFERROR(VLOOKUP(AJ52,LnLst!B:I,7,FALSE),0))/1000000</f>
        <v>7.504399999999999E-4</v>
      </c>
      <c r="AC52" s="211">
        <f>AE52*IFERROR(VLOOKUP(AD52,LnLst!B:I,8,FALSE),0)+AG52*IFERROR(VLOOKUP(AF52,LnLst!B:I,8,FALSE),0)+AI52*IFERROR(VLOOKUP(AH52,LnLst!B:I,8,FALSE),0)+AK52*IFERROR(VLOOKUP(AJ52,LnLst!B:I,8,FALSE),0)</f>
        <v>59.11</v>
      </c>
      <c r="AD52" s="106" t="s">
        <v>13</v>
      </c>
      <c r="AE52" s="263">
        <v>229</v>
      </c>
      <c r="AF52" s="245" t="s">
        <v>5</v>
      </c>
      <c r="AG52" s="263">
        <v>28</v>
      </c>
      <c r="AH52" s="250" t="s">
        <v>1462</v>
      </c>
      <c r="AI52" s="263"/>
      <c r="AJ52" s="245" t="s">
        <v>1462</v>
      </c>
      <c r="AK52" s="263"/>
      <c r="AL52" s="84">
        <v>16</v>
      </c>
      <c r="AM52" s="72">
        <v>37</v>
      </c>
      <c r="AN52" s="83">
        <v>0</v>
      </c>
      <c r="AO52" s="72">
        <v>0</v>
      </c>
      <c r="AP52" s="66" t="s">
        <v>1240</v>
      </c>
      <c r="AQ52" s="107" t="s">
        <v>279</v>
      </c>
      <c r="AR52" s="61" t="s">
        <v>1213</v>
      </c>
      <c r="AS52" s="364"/>
      <c r="AT52" s="205"/>
      <c r="DN52" s="111">
        <f>(AE52*IFERROR(VLOOKUP(AD52,LnLst!B:I,2,FALSE),0))*(100/(H52^2))</f>
        <v>1.9877200000000001E-3</v>
      </c>
      <c r="DO52" s="111">
        <f>(AE52*IFERROR(VLOOKUP(AD52,LnLst!B:I,3,FALSE),0))*(100/(H52^2))</f>
        <v>2.7021999999999997E-2</v>
      </c>
      <c r="DP52" s="111">
        <f>(AE52*IFERROR(VLOOKUP(AD52,LnLst!B:I,4,FALSE),0))*(H52^2/100)/1000000</f>
        <v>2.2671000000000001</v>
      </c>
      <c r="DQ52" s="111">
        <f>(AE52*IFERROR(VLOOKUP(AD52,LnLst!B:I,5,FALSE),0))*(100/(H52^2))</f>
        <v>2.2625200000000002E-2</v>
      </c>
      <c r="DR52" s="111">
        <f>(AE52*IFERROR(VLOOKUP(AD52,LnLst!B:I,6,FALSE),0))*(100/(H52^2))</f>
        <v>7.1448000000000012E-2</v>
      </c>
      <c r="DS52" s="111">
        <f>(AE52*IFERROR(VLOOKUP(AD52,LnLst!B:I,7,FALSE),0))*(H52^2/100)/1000000</f>
        <v>1.6716999999999997</v>
      </c>
      <c r="DT52" s="111">
        <f>(AE52*IFERROR(VLOOKUP(AD52,LnLst!B:I,8,FALSE),0))*(100/(H52^2))</f>
        <v>2.1068000000000003E-2</v>
      </c>
      <c r="DU52" s="111">
        <f>AG52*IFERROR(VLOOKUP(AF52,LnLst!B:I,2,FALSE),0)*100/H52^2</f>
        <v>2.4304000000000003E-4</v>
      </c>
      <c r="DV52" s="111">
        <f>(AG52*IFERROR(VLOOKUP(AF52,LnLst!B:I,3,FALSE),0))*(100/(H52^2))</f>
        <v>3.3040000000000001E-3</v>
      </c>
      <c r="DW52" s="111">
        <f>(AG52*IFERROR(VLOOKUP(AF52,LnLst!B:I,4,FALSE),0))*(H52^2/100)/1000000</f>
        <v>0.2772</v>
      </c>
      <c r="DX52" s="111">
        <f>(AG52*IFERROR(VLOOKUP(AF52,LnLst!B:I,5,FALSE),0))*(100/(H52^2))</f>
        <v>2.7664000000000005E-3</v>
      </c>
      <c r="DY52" s="111">
        <f>(AG52*IFERROR(VLOOKUP(AF52,LnLst!B:I,6,FALSE),0))*(100/(H52^2))</f>
        <v>8.7360000000000007E-3</v>
      </c>
      <c r="DZ52" s="111">
        <f>(AG52*IFERROR(VLOOKUP(AF52,LnLst!B:I,7,FALSE),0))*(H52^2/100)/1000000</f>
        <v>0.20439999999999997</v>
      </c>
      <c r="EA52" s="111">
        <f>(AG52*IFERROR(VLOOKUP(AF52,LnLst!B:I,8,FALSE),0))*(100/(H52^2))</f>
        <v>2.5760000000000002E-3</v>
      </c>
      <c r="EB52" s="111">
        <f>AI52*IFERROR(VLOOKUP(AH52,LnLst!B:I,2,FALSE),0)*100/H52^2</f>
        <v>0</v>
      </c>
      <c r="EC52" s="111">
        <f>AI52*IFERROR(VLOOKUP(AH52,LnLst!B:I,3,FALSE),0)*100/H52^2</f>
        <v>0</v>
      </c>
      <c r="ED52" s="111">
        <f>(AI52*IFERROR(VLOOKUP(AH52,LnLst!B:I,4,FALSE),0))*(H52^2/100)/1000000</f>
        <v>0</v>
      </c>
      <c r="EE52" s="111">
        <f>AI52*IFERROR(VLOOKUP(AH52,LnLst!B:I,5,FALSE),0)*100/H52^2</f>
        <v>0</v>
      </c>
      <c r="EF52" s="111">
        <f>AI52*IFERROR(VLOOKUP(AH52,LnLst!B:I,6,FALSE),0)*100/H52^2</f>
        <v>0</v>
      </c>
      <c r="EG52" s="111">
        <f>(AI52*IFERROR(VLOOKUP(AH52,LnLst!B:I,7,FALSE),0))*(H52^2/100)/1000000</f>
        <v>0</v>
      </c>
      <c r="EH52" s="111">
        <f>AI52*IFERROR(VLOOKUP(AH52,LnLst!B:I,8,FALSE),0)*100/H52^2</f>
        <v>0</v>
      </c>
      <c r="EI52" s="236">
        <f>AK52*IFERROR(VLOOKUP(AJ52,LnLst!B:I,2,FALSE),0)*100/H52^2</f>
        <v>0</v>
      </c>
      <c r="EJ52" s="111">
        <f>AK52*IFERROR(VLOOKUP(AJ52,LnLst!B:I,3,FALSE),0)*100/H52^2</f>
        <v>0</v>
      </c>
      <c r="EK52" s="111">
        <f>(AK52*IFERROR(VLOOKUP(AJ52,LnLst!B:I,4,FALSE),0))*(H52^2/100)/1000000</f>
        <v>0</v>
      </c>
      <c r="EL52" s="111">
        <f>AK52*IFERROR(VLOOKUP(AJ52,LnLst!B:I,5,FALSE),0)*100/H52^2</f>
        <v>0</v>
      </c>
      <c r="EM52" s="111">
        <f>AK52*IFERROR(VLOOKUP(AJ52,LnLst!B:I,6,FALSE),0)*100/H52^2</f>
        <v>0</v>
      </c>
      <c r="EN52" s="111">
        <f>(AK52*IFERROR(VLOOKUP(AJ52,LnLst!B:I,7,FALSE),0))*(H52^2/100)/1000000</f>
        <v>0</v>
      </c>
      <c r="EO52" s="111">
        <f>AK52*IFERROR(VLOOKUP(AJ52,LnLst!B:I,8,FALSE),0)*100/H52^2</f>
        <v>0</v>
      </c>
    </row>
    <row r="53" spans="1:145" s="9" customFormat="1" ht="15" customHeight="1" x14ac:dyDescent="0.25">
      <c r="A53" s="81" t="s">
        <v>60</v>
      </c>
      <c r="B53" s="82" t="s">
        <v>1378</v>
      </c>
      <c r="C53" s="102" t="s">
        <v>72</v>
      </c>
      <c r="D53" s="82" t="s">
        <v>1541</v>
      </c>
      <c r="F53" s="426" t="s">
        <v>1717</v>
      </c>
      <c r="G53" s="83">
        <v>1</v>
      </c>
      <c r="H53" s="60">
        <v>500</v>
      </c>
      <c r="I53" s="194" t="str">
        <f t="shared" si="0"/>
        <v xml:space="preserve">3*506 AAAC    3*490/65 ACSR         </v>
      </c>
      <c r="J53" s="228">
        <f t="shared" si="1"/>
        <v>142.80000000000001</v>
      </c>
      <c r="K53" s="113" t="s">
        <v>22</v>
      </c>
      <c r="L53" s="232" t="s">
        <v>30</v>
      </c>
      <c r="M53" s="240">
        <v>2000</v>
      </c>
      <c r="N53" s="115">
        <f t="shared" si="2"/>
        <v>1732</v>
      </c>
      <c r="O53" s="241">
        <v>2790</v>
      </c>
      <c r="P53" s="235">
        <f t="shared" si="16"/>
        <v>1.239504E-3</v>
      </c>
      <c r="Q53" s="104">
        <f t="shared" si="3"/>
        <v>1.6850399999999998E-2</v>
      </c>
      <c r="R53" s="104">
        <f t="shared" si="4"/>
        <v>1.4137200000000001</v>
      </c>
      <c r="S53" s="104">
        <f t="shared" si="5"/>
        <v>1.4108639999999999E-2</v>
      </c>
      <c r="T53" s="104">
        <f t="shared" si="6"/>
        <v>4.4553599999999999E-2</v>
      </c>
      <c r="U53" s="104">
        <f t="shared" si="7"/>
        <v>1.04244</v>
      </c>
      <c r="V53" s="105">
        <f t="shared" si="8"/>
        <v>1.3137600000000001E-2</v>
      </c>
      <c r="W53" s="223">
        <f>AE53*IFERROR(VLOOKUP(AD53,LnLst!B:I,2,FALSE),0)+AG53*IFERROR(VLOOKUP(AF53,LnLst!B:I,2,FALSE),0)+AI53*IFERROR(VLOOKUP(AH53,LnLst!B:I,2,FALSE),0)+AK53*IFERROR(VLOOKUP(AJ53,LnLst!B:I,2,FALSE),0)</f>
        <v>3.09876</v>
      </c>
      <c r="X53" s="215">
        <f>AE53*IFERROR(VLOOKUP(AD53,LnLst!B:I,3,FALSE),0)+AG53*IFERROR(VLOOKUP(AF53,LnLst!B:I,3,FALSE),0)+AI53*IFERROR(VLOOKUP(AH53,LnLst!B:I,3,FALSE),0)+AK53*IFERROR(VLOOKUP(AJ53,LnLst!B:I,3,FALSE),0)</f>
        <v>42.125999999999998</v>
      </c>
      <c r="Y53" s="219">
        <f>(AE53*IFERROR(VLOOKUP(AD53,LnLst!B:I,4,FALSE),0)+AG53*IFERROR(VLOOKUP(AF53,LnLst!B:I,4,FALSE),0)+AI53*IFERROR(VLOOKUP(AH53,LnLst!B:I,4,FALSE),0)+AK53*IFERROR(VLOOKUP(AJ53,LnLst!B:I,4,FALSE),0))/1000000</f>
        <v>5.6548800000000006E-4</v>
      </c>
      <c r="Z53" s="215">
        <f>AE53*IFERROR(VLOOKUP(AD53,LnLst!B:I,5,FALSE),0)+AG53*IFERROR(VLOOKUP(AF53,LnLst!B:I,5,FALSE),0)+AI53*IFERROR(VLOOKUP(AH53,LnLst!B:I,5,FALSE),0)+AK53*IFERROR(VLOOKUP(AJ53,LnLst!B:I,5,FALSE),0)</f>
        <v>35.271599999999999</v>
      </c>
      <c r="AA53" s="215">
        <f>AE53*IFERROR(VLOOKUP(AD53,LnLst!B:I,6,FALSE),0)+AG53*IFERROR(VLOOKUP(AF53,LnLst!B:I,6,FALSE),0)+AI53*IFERROR(VLOOKUP(AH53,LnLst!B:I,6,FALSE),0)+AK53*IFERROR(VLOOKUP(AJ53,LnLst!B:I,6,FALSE),0)</f>
        <v>111.384</v>
      </c>
      <c r="AB53" s="207">
        <f>(AE53*IFERROR(VLOOKUP(AD53,LnLst!B:I,7,FALSE),0)+AG53*IFERROR(VLOOKUP(AF53,LnLst!B:I,7,FALSE),0)+AI53*IFERROR(VLOOKUP(AH53,LnLst!B:I,7,FALSE),0)+AK53*IFERROR(VLOOKUP(AJ53,LnLst!B:I,7,FALSE),0))/1000000</f>
        <v>4.16976E-4</v>
      </c>
      <c r="AC53" s="211">
        <f>AE53*IFERROR(VLOOKUP(AD53,LnLst!B:I,8,FALSE),0)+AG53*IFERROR(VLOOKUP(AF53,LnLst!B:I,8,FALSE),0)+AI53*IFERROR(VLOOKUP(AH53,LnLst!B:I,8,FALSE),0)+AK53*IFERROR(VLOOKUP(AJ53,LnLst!B:I,8,FALSE),0)</f>
        <v>32.844000000000001</v>
      </c>
      <c r="AD53" s="106" t="s">
        <v>13</v>
      </c>
      <c r="AE53" s="263">
        <v>114.8</v>
      </c>
      <c r="AF53" s="245" t="s">
        <v>5</v>
      </c>
      <c r="AG53" s="263">
        <v>28</v>
      </c>
      <c r="AH53" s="250" t="s">
        <v>1462</v>
      </c>
      <c r="AI53" s="263"/>
      <c r="AJ53" s="245" t="s">
        <v>1462</v>
      </c>
      <c r="AK53" s="263"/>
      <c r="AL53" s="84">
        <v>28</v>
      </c>
      <c r="AM53" s="72">
        <v>37</v>
      </c>
      <c r="AN53" s="83">
        <v>-1.65</v>
      </c>
      <c r="AO53" s="72">
        <v>0</v>
      </c>
      <c r="AP53" s="66" t="s">
        <v>1239</v>
      </c>
      <c r="AQ53" s="107" t="s">
        <v>72</v>
      </c>
      <c r="AR53" s="61" t="s">
        <v>1213</v>
      </c>
      <c r="AS53" s="364"/>
      <c r="AT53" s="205"/>
      <c r="DN53" s="111">
        <f>(AE53*IFERROR(VLOOKUP(AD53,LnLst!B:I,2,FALSE),0))*(100/(H53^2))</f>
        <v>9.9646400000000007E-4</v>
      </c>
      <c r="DO53" s="111">
        <f>(AE53*IFERROR(VLOOKUP(AD53,LnLst!B:I,3,FALSE),0))*(100/(H53^2))</f>
        <v>1.35464E-2</v>
      </c>
      <c r="DP53" s="111">
        <f>(AE53*IFERROR(VLOOKUP(AD53,LnLst!B:I,4,FALSE),0))*(H53^2/100)/1000000</f>
        <v>1.13652</v>
      </c>
      <c r="DQ53" s="111">
        <f>(AE53*IFERROR(VLOOKUP(AD53,LnLst!B:I,5,FALSE),0))*(100/(H53^2))</f>
        <v>1.134224E-2</v>
      </c>
      <c r="DR53" s="111">
        <f>(AE53*IFERROR(VLOOKUP(AD53,LnLst!B:I,6,FALSE),0))*(100/(H53^2))</f>
        <v>3.5817599999999998E-2</v>
      </c>
      <c r="DS53" s="111">
        <f>(AE53*IFERROR(VLOOKUP(AD53,LnLst!B:I,7,FALSE),0))*(H53^2/100)/1000000</f>
        <v>0.83804000000000001</v>
      </c>
      <c r="DT53" s="111">
        <f>(AE53*IFERROR(VLOOKUP(AD53,LnLst!B:I,8,FALSE),0))*(100/(H53^2))</f>
        <v>1.0561600000000001E-2</v>
      </c>
      <c r="DU53" s="111">
        <f>AG53*IFERROR(VLOOKUP(AF53,LnLst!B:I,2,FALSE),0)*100/H53^2</f>
        <v>2.4304000000000003E-4</v>
      </c>
      <c r="DV53" s="111">
        <f>(AG53*IFERROR(VLOOKUP(AF53,LnLst!B:I,3,FALSE),0))*(100/(H53^2))</f>
        <v>3.3040000000000001E-3</v>
      </c>
      <c r="DW53" s="111">
        <f>(AG53*IFERROR(VLOOKUP(AF53,LnLst!B:I,4,FALSE),0))*(H53^2/100)/1000000</f>
        <v>0.2772</v>
      </c>
      <c r="DX53" s="111">
        <f>(AG53*IFERROR(VLOOKUP(AF53,LnLst!B:I,5,FALSE),0))*(100/(H53^2))</f>
        <v>2.7664000000000005E-3</v>
      </c>
      <c r="DY53" s="111">
        <f>(AG53*IFERROR(VLOOKUP(AF53,LnLst!B:I,6,FALSE),0))*(100/(H53^2))</f>
        <v>8.7360000000000007E-3</v>
      </c>
      <c r="DZ53" s="111">
        <f>(AG53*IFERROR(VLOOKUP(AF53,LnLst!B:I,7,FALSE),0))*(H53^2/100)/1000000</f>
        <v>0.20439999999999997</v>
      </c>
      <c r="EA53" s="111">
        <f>(AG53*IFERROR(VLOOKUP(AF53,LnLst!B:I,8,FALSE),0))*(100/(H53^2))</f>
        <v>2.5760000000000002E-3</v>
      </c>
      <c r="EB53" s="111">
        <f>AI53*IFERROR(VLOOKUP(AH53,LnLst!B:I,2,FALSE),0)*100/H53^2</f>
        <v>0</v>
      </c>
      <c r="EC53" s="111">
        <f>AI53*IFERROR(VLOOKUP(AH53,LnLst!B:I,3,FALSE),0)*100/H53^2</f>
        <v>0</v>
      </c>
      <c r="ED53" s="111">
        <f>(AI53*IFERROR(VLOOKUP(AH53,LnLst!B:I,4,FALSE),0))*(H53^2/100)/1000000</f>
        <v>0</v>
      </c>
      <c r="EE53" s="111">
        <f>AI53*IFERROR(VLOOKUP(AH53,LnLst!B:I,5,FALSE),0)*100/H53^2</f>
        <v>0</v>
      </c>
      <c r="EF53" s="111">
        <f>AI53*IFERROR(VLOOKUP(AH53,LnLst!B:I,6,FALSE),0)*100/H53^2</f>
        <v>0</v>
      </c>
      <c r="EG53" s="111">
        <f>(AI53*IFERROR(VLOOKUP(AH53,LnLst!B:I,7,FALSE),0))*(H53^2/100)/1000000</f>
        <v>0</v>
      </c>
      <c r="EH53" s="111">
        <f>AI53*IFERROR(VLOOKUP(AH53,LnLst!B:I,8,FALSE),0)*100/H53^2</f>
        <v>0</v>
      </c>
      <c r="EI53" s="236">
        <f>AK53*IFERROR(VLOOKUP(AJ53,LnLst!B:I,2,FALSE),0)*100/H53^2</f>
        <v>0</v>
      </c>
      <c r="EJ53" s="111">
        <f>AK53*IFERROR(VLOOKUP(AJ53,LnLst!B:I,3,FALSE),0)*100/H53^2</f>
        <v>0</v>
      </c>
      <c r="EK53" s="111">
        <f>(AK53*IFERROR(VLOOKUP(AJ53,LnLst!B:I,4,FALSE),0))*(H53^2/100)/1000000</f>
        <v>0</v>
      </c>
      <c r="EL53" s="111">
        <f>AK53*IFERROR(VLOOKUP(AJ53,LnLst!B:I,5,FALSE),0)*100/H53^2</f>
        <v>0</v>
      </c>
      <c r="EM53" s="111">
        <f>AK53*IFERROR(VLOOKUP(AJ53,LnLst!B:I,6,FALSE),0)*100/H53^2</f>
        <v>0</v>
      </c>
      <c r="EN53" s="111">
        <f>(AK53*IFERROR(VLOOKUP(AJ53,LnLst!B:I,7,FALSE),0))*(H53^2/100)/1000000</f>
        <v>0</v>
      </c>
      <c r="EO53" s="111">
        <f>AK53*IFERROR(VLOOKUP(AJ53,LnLst!B:I,8,FALSE),0)*100/H53^2</f>
        <v>0</v>
      </c>
    </row>
    <row r="54" spans="1:145" s="9" customFormat="1" ht="15" customHeight="1" x14ac:dyDescent="0.25">
      <c r="A54" s="81" t="s">
        <v>456</v>
      </c>
      <c r="B54" s="82" t="s">
        <v>414</v>
      </c>
      <c r="C54" s="102" t="s">
        <v>81</v>
      </c>
      <c r="D54" s="82" t="s">
        <v>166</v>
      </c>
      <c r="F54" s="426" t="s">
        <v>1717</v>
      </c>
      <c r="G54" s="83">
        <v>1</v>
      </c>
      <c r="H54" s="60">
        <v>500</v>
      </c>
      <c r="I54" s="194" t="str">
        <f t="shared" si="0"/>
        <v xml:space="preserve">3*506 AAAC             </v>
      </c>
      <c r="J54" s="228">
        <f t="shared" si="1"/>
        <v>106</v>
      </c>
      <c r="K54" s="232" t="s">
        <v>22</v>
      </c>
      <c r="L54" s="232" t="s">
        <v>30</v>
      </c>
      <c r="M54" s="114">
        <v>2000</v>
      </c>
      <c r="N54" s="115">
        <f t="shared" si="2"/>
        <v>1732</v>
      </c>
      <c r="O54" s="116">
        <v>2000</v>
      </c>
      <c r="P54" s="235">
        <f t="shared" si="16"/>
        <v>9.200800000000002E-4</v>
      </c>
      <c r="Q54" s="104">
        <f t="shared" si="3"/>
        <v>1.2508E-2</v>
      </c>
      <c r="R54" s="104">
        <f t="shared" si="4"/>
        <v>1.0493999999999999</v>
      </c>
      <c r="S54" s="104">
        <f t="shared" si="5"/>
        <v>1.0472799999999999E-2</v>
      </c>
      <c r="T54" s="104">
        <f t="shared" si="6"/>
        <v>3.3071999999999997E-2</v>
      </c>
      <c r="U54" s="104">
        <f t="shared" si="7"/>
        <v>0.77379999999999993</v>
      </c>
      <c r="V54" s="105">
        <f t="shared" si="8"/>
        <v>9.752000000000002E-3</v>
      </c>
      <c r="W54" s="223">
        <f>AE54*IFERROR(VLOOKUP(AD54,LnLst!B:I,2,FALSE),0)+AG54*IFERROR(VLOOKUP(AF54,LnLst!B:I,2,FALSE),0)+AI54*IFERROR(VLOOKUP(AH54,LnLst!B:I,2,FALSE),0)+AK54*IFERROR(VLOOKUP(AJ54,LnLst!B:I,2,FALSE),0)</f>
        <v>2.3002000000000002</v>
      </c>
      <c r="X54" s="215">
        <f>AE54*IFERROR(VLOOKUP(AD54,LnLst!B:I,3,FALSE),0)+AG54*IFERROR(VLOOKUP(AF54,LnLst!B:I,3,FALSE),0)+AI54*IFERROR(VLOOKUP(AH54,LnLst!B:I,3,FALSE),0)+AK54*IFERROR(VLOOKUP(AJ54,LnLst!B:I,3,FALSE),0)</f>
        <v>31.27</v>
      </c>
      <c r="Y54" s="219">
        <f>(AE54*IFERROR(VLOOKUP(AD54,LnLst!B:I,4,FALSE),0)+AG54*IFERROR(VLOOKUP(AF54,LnLst!B:I,4,FALSE),0)+AI54*IFERROR(VLOOKUP(AH54,LnLst!B:I,4,FALSE),0)+AK54*IFERROR(VLOOKUP(AJ54,LnLst!B:I,4,FALSE),0))/1000000</f>
        <v>4.1975999999999998E-4</v>
      </c>
      <c r="Z54" s="215">
        <f>AE54*IFERROR(VLOOKUP(AD54,LnLst!B:I,5,FALSE),0)+AG54*IFERROR(VLOOKUP(AF54,LnLst!B:I,5,FALSE),0)+AI54*IFERROR(VLOOKUP(AH54,LnLst!B:I,5,FALSE),0)+AK54*IFERROR(VLOOKUP(AJ54,LnLst!B:I,5,FALSE),0)</f>
        <v>26.181999999999999</v>
      </c>
      <c r="AA54" s="215">
        <f>AE54*IFERROR(VLOOKUP(AD54,LnLst!B:I,6,FALSE),0)+AG54*IFERROR(VLOOKUP(AF54,LnLst!B:I,6,FALSE),0)+AI54*IFERROR(VLOOKUP(AH54,LnLst!B:I,6,FALSE),0)+AK54*IFERROR(VLOOKUP(AJ54,LnLst!B:I,6,FALSE),0)</f>
        <v>82.68</v>
      </c>
      <c r="AB54" s="207">
        <f>(AE54*IFERROR(VLOOKUP(AD54,LnLst!B:I,7,FALSE),0)+AG54*IFERROR(VLOOKUP(AF54,LnLst!B:I,7,FALSE),0)+AI54*IFERROR(VLOOKUP(AH54,LnLst!B:I,7,FALSE),0)+AK54*IFERROR(VLOOKUP(AJ54,LnLst!B:I,7,FALSE),0))/1000000</f>
        <v>3.0951999999999998E-4</v>
      </c>
      <c r="AC54" s="211">
        <f>AE54*IFERROR(VLOOKUP(AD54,LnLst!B:I,8,FALSE),0)+AG54*IFERROR(VLOOKUP(AF54,LnLst!B:I,8,FALSE),0)+AI54*IFERROR(VLOOKUP(AH54,LnLst!B:I,8,FALSE),0)+AK54*IFERROR(VLOOKUP(AJ54,LnLst!B:I,8,FALSE),0)</f>
        <v>24.380000000000003</v>
      </c>
      <c r="AD54" s="106" t="s">
        <v>13</v>
      </c>
      <c r="AE54" s="263">
        <v>106</v>
      </c>
      <c r="AF54" s="245" t="s">
        <v>1462</v>
      </c>
      <c r="AG54" s="263"/>
      <c r="AH54" s="250" t="s">
        <v>1462</v>
      </c>
      <c r="AI54" s="263"/>
      <c r="AJ54" s="245" t="s">
        <v>1462</v>
      </c>
      <c r="AK54" s="263"/>
      <c r="AL54" s="84">
        <v>25</v>
      </c>
      <c r="AM54" s="72">
        <v>26</v>
      </c>
      <c r="AN54" s="83">
        <v>0</v>
      </c>
      <c r="AO54" s="72">
        <v>0</v>
      </c>
      <c r="AP54" s="66" t="s">
        <v>528</v>
      </c>
      <c r="AQ54" s="107" t="s">
        <v>283</v>
      </c>
      <c r="AR54" s="61" t="s">
        <v>522</v>
      </c>
      <c r="AS54" s="364"/>
      <c r="AT54" s="205"/>
      <c r="DN54" s="111">
        <f>(AE54*IFERROR(VLOOKUP(AD54,LnLst!B:I,2,FALSE),0))*(100/(H54^2))</f>
        <v>9.2008000000000009E-4</v>
      </c>
      <c r="DO54" s="111">
        <f>(AE54*IFERROR(VLOOKUP(AD54,LnLst!B:I,3,FALSE),0))*(100/(H54^2))</f>
        <v>1.2508E-2</v>
      </c>
      <c r="DP54" s="111">
        <f>(AE54*IFERROR(VLOOKUP(AD54,LnLst!B:I,4,FALSE),0))*(H54^2/100)/1000000</f>
        <v>1.0494000000000001</v>
      </c>
      <c r="DQ54" s="111">
        <f>(AE54*IFERROR(VLOOKUP(AD54,LnLst!B:I,5,FALSE),0))*(100/(H54^2))</f>
        <v>1.0472799999999999E-2</v>
      </c>
      <c r="DR54" s="111">
        <f>(AE54*IFERROR(VLOOKUP(AD54,LnLst!B:I,6,FALSE),0))*(100/(H54^2))</f>
        <v>3.3072000000000004E-2</v>
      </c>
      <c r="DS54" s="111">
        <f>(AE54*IFERROR(VLOOKUP(AD54,LnLst!B:I,7,FALSE),0))*(H54^2/100)/1000000</f>
        <v>0.77380000000000004</v>
      </c>
      <c r="DT54" s="111">
        <f>(AE54*IFERROR(VLOOKUP(AD54,LnLst!B:I,8,FALSE),0))*(100/(H54^2))</f>
        <v>9.752000000000002E-3</v>
      </c>
      <c r="DU54" s="111">
        <f>AG54*IFERROR(VLOOKUP(AF54,LnLst!B:I,2,FALSE),0)*100/H54^2</f>
        <v>0</v>
      </c>
      <c r="DV54" s="111">
        <f>(AG54*IFERROR(VLOOKUP(AF54,LnLst!B:I,3,FALSE),0))*(100/(H54^2))</f>
        <v>0</v>
      </c>
      <c r="DW54" s="111">
        <f>(AG54*IFERROR(VLOOKUP(AF54,LnLst!B:I,4,FALSE),0))*(H54^2/100)/1000000</f>
        <v>0</v>
      </c>
      <c r="DX54" s="111">
        <f>(AG54*IFERROR(VLOOKUP(AF54,LnLst!B:I,5,FALSE),0))*(100/(H54^2))</f>
        <v>0</v>
      </c>
      <c r="DY54" s="111">
        <f>(AG54*IFERROR(VLOOKUP(AF54,LnLst!B:I,6,FALSE),0))*(100/(H54^2))</f>
        <v>0</v>
      </c>
      <c r="DZ54" s="111">
        <f>(AG54*IFERROR(VLOOKUP(AF54,LnLst!B:I,7,FALSE),0))*(H54^2/100)/1000000</f>
        <v>0</v>
      </c>
      <c r="EA54" s="111">
        <f>(AG54*IFERROR(VLOOKUP(AF54,LnLst!B:I,8,FALSE),0))*(100/(H54^2))</f>
        <v>0</v>
      </c>
      <c r="EB54" s="111">
        <f>AI54*IFERROR(VLOOKUP(AH54,LnLst!B:I,2,FALSE),0)*100/H54^2</f>
        <v>0</v>
      </c>
      <c r="EC54" s="111">
        <f>AI54*IFERROR(VLOOKUP(AH54,LnLst!B:I,3,FALSE),0)*100/H54^2</f>
        <v>0</v>
      </c>
      <c r="ED54" s="111">
        <f>(AI54*IFERROR(VLOOKUP(AH54,LnLst!B:I,4,FALSE),0))*(H54^2/100)/1000000</f>
        <v>0</v>
      </c>
      <c r="EE54" s="111">
        <f>AI54*IFERROR(VLOOKUP(AH54,LnLst!B:I,5,FALSE),0)*100/H54^2</f>
        <v>0</v>
      </c>
      <c r="EF54" s="111">
        <f>AI54*IFERROR(VLOOKUP(AH54,LnLst!B:I,6,FALSE),0)*100/H54^2</f>
        <v>0</v>
      </c>
      <c r="EG54" s="111">
        <f>(AI54*IFERROR(VLOOKUP(AH54,LnLst!B:I,7,FALSE),0))*(H54^2/100)/1000000</f>
        <v>0</v>
      </c>
      <c r="EH54" s="111">
        <f>AI54*IFERROR(VLOOKUP(AH54,LnLst!B:I,8,FALSE),0)*100/H54^2</f>
        <v>0</v>
      </c>
      <c r="EI54" s="236">
        <f>AK54*IFERROR(VLOOKUP(AJ54,LnLst!B:I,2,FALSE),0)*100/H54^2</f>
        <v>0</v>
      </c>
      <c r="EJ54" s="111">
        <f>AK54*IFERROR(VLOOKUP(AJ54,LnLst!B:I,3,FALSE),0)*100/H54^2</f>
        <v>0</v>
      </c>
      <c r="EK54" s="111">
        <f>(AK54*IFERROR(VLOOKUP(AJ54,LnLst!B:I,4,FALSE),0))*(H54^2/100)/1000000</f>
        <v>0</v>
      </c>
      <c r="EL54" s="111">
        <f>AK54*IFERROR(VLOOKUP(AJ54,LnLst!B:I,5,FALSE),0)*100/H54^2</f>
        <v>0</v>
      </c>
      <c r="EM54" s="111">
        <f>AK54*IFERROR(VLOOKUP(AJ54,LnLst!B:I,6,FALSE),0)*100/H54^2</f>
        <v>0</v>
      </c>
      <c r="EN54" s="111">
        <f>(AK54*IFERROR(VLOOKUP(AJ54,LnLst!B:I,7,FALSE),0))*(H54^2/100)/1000000</f>
        <v>0</v>
      </c>
      <c r="EO54" s="111">
        <f>AK54*IFERROR(VLOOKUP(AJ54,LnLst!B:I,8,FALSE),0)*100/H54^2</f>
        <v>0</v>
      </c>
    </row>
    <row r="55" spans="1:145" s="9" customFormat="1" ht="15" customHeight="1" x14ac:dyDescent="0.25">
      <c r="A55" s="81" t="s">
        <v>456</v>
      </c>
      <c r="B55" s="82" t="s">
        <v>414</v>
      </c>
      <c r="C55" s="102" t="s">
        <v>81</v>
      </c>
      <c r="D55" s="82" t="s">
        <v>166</v>
      </c>
      <c r="F55" s="426" t="s">
        <v>1717</v>
      </c>
      <c r="G55" s="83">
        <v>2</v>
      </c>
      <c r="H55" s="60">
        <v>500</v>
      </c>
      <c r="I55" s="194" t="str">
        <f t="shared" si="0"/>
        <v xml:space="preserve">3*506 AAAC             </v>
      </c>
      <c r="J55" s="228">
        <f t="shared" si="1"/>
        <v>106</v>
      </c>
      <c r="K55" s="232" t="s">
        <v>30</v>
      </c>
      <c r="L55" s="232" t="s">
        <v>30</v>
      </c>
      <c r="M55" s="114">
        <v>2000</v>
      </c>
      <c r="N55" s="115">
        <f t="shared" si="2"/>
        <v>1732</v>
      </c>
      <c r="O55" s="116">
        <v>2000</v>
      </c>
      <c r="P55" s="235">
        <f t="shared" si="16"/>
        <v>9.200800000000002E-4</v>
      </c>
      <c r="Q55" s="104">
        <f t="shared" si="3"/>
        <v>1.2508E-2</v>
      </c>
      <c r="R55" s="104">
        <f t="shared" si="4"/>
        <v>1.0493999999999999</v>
      </c>
      <c r="S55" s="104">
        <f t="shared" si="5"/>
        <v>1.0472799999999999E-2</v>
      </c>
      <c r="T55" s="104">
        <f t="shared" si="6"/>
        <v>3.3071999999999997E-2</v>
      </c>
      <c r="U55" s="104">
        <f t="shared" si="7"/>
        <v>0.77379999999999993</v>
      </c>
      <c r="V55" s="105">
        <f t="shared" si="8"/>
        <v>9.752000000000002E-3</v>
      </c>
      <c r="W55" s="223">
        <f>AE55*IFERROR(VLOOKUP(AD55,LnLst!B:I,2,FALSE),0)+AG55*IFERROR(VLOOKUP(AF55,LnLst!B:I,2,FALSE),0)+AI55*IFERROR(VLOOKUP(AH55,LnLst!B:I,2,FALSE),0)+AK55*IFERROR(VLOOKUP(AJ55,LnLst!B:I,2,FALSE),0)</f>
        <v>2.3002000000000002</v>
      </c>
      <c r="X55" s="215">
        <f>AE55*IFERROR(VLOOKUP(AD55,LnLst!B:I,3,FALSE),0)+AG55*IFERROR(VLOOKUP(AF55,LnLst!B:I,3,FALSE),0)+AI55*IFERROR(VLOOKUP(AH55,LnLst!B:I,3,FALSE),0)+AK55*IFERROR(VLOOKUP(AJ55,LnLst!B:I,3,FALSE),0)</f>
        <v>31.27</v>
      </c>
      <c r="Y55" s="219">
        <f>(AE55*IFERROR(VLOOKUP(AD55,LnLst!B:I,4,FALSE),0)+AG55*IFERROR(VLOOKUP(AF55,LnLst!B:I,4,FALSE),0)+AI55*IFERROR(VLOOKUP(AH55,LnLst!B:I,4,FALSE),0)+AK55*IFERROR(VLOOKUP(AJ55,LnLst!B:I,4,FALSE),0))/1000000</f>
        <v>4.1975999999999998E-4</v>
      </c>
      <c r="Z55" s="215">
        <f>AE55*IFERROR(VLOOKUP(AD55,LnLst!B:I,5,FALSE),0)+AG55*IFERROR(VLOOKUP(AF55,LnLst!B:I,5,FALSE),0)+AI55*IFERROR(VLOOKUP(AH55,LnLst!B:I,5,FALSE),0)+AK55*IFERROR(VLOOKUP(AJ55,LnLst!B:I,5,FALSE),0)</f>
        <v>26.181999999999999</v>
      </c>
      <c r="AA55" s="215">
        <f>AE55*IFERROR(VLOOKUP(AD55,LnLst!B:I,6,FALSE),0)+AG55*IFERROR(VLOOKUP(AF55,LnLst!B:I,6,FALSE),0)+AI55*IFERROR(VLOOKUP(AH55,LnLst!B:I,6,FALSE),0)+AK55*IFERROR(VLOOKUP(AJ55,LnLst!B:I,6,FALSE),0)</f>
        <v>82.68</v>
      </c>
      <c r="AB55" s="207">
        <f>(AE55*IFERROR(VLOOKUP(AD55,LnLst!B:I,7,FALSE),0)+AG55*IFERROR(VLOOKUP(AF55,LnLst!B:I,7,FALSE),0)+AI55*IFERROR(VLOOKUP(AH55,LnLst!B:I,7,FALSE),0)+AK55*IFERROR(VLOOKUP(AJ55,LnLst!B:I,7,FALSE),0))/1000000</f>
        <v>3.0951999999999998E-4</v>
      </c>
      <c r="AC55" s="211">
        <f>AE55*IFERROR(VLOOKUP(AD55,LnLst!B:I,8,FALSE),0)+AG55*IFERROR(VLOOKUP(AF55,LnLst!B:I,8,FALSE),0)+AI55*IFERROR(VLOOKUP(AH55,LnLst!B:I,8,FALSE),0)+AK55*IFERROR(VLOOKUP(AJ55,LnLst!B:I,8,FALSE),0)</f>
        <v>24.380000000000003</v>
      </c>
      <c r="AD55" s="106" t="s">
        <v>13</v>
      </c>
      <c r="AE55" s="263">
        <v>106</v>
      </c>
      <c r="AF55" s="245" t="s">
        <v>1462</v>
      </c>
      <c r="AG55" s="263"/>
      <c r="AH55" s="250" t="s">
        <v>1462</v>
      </c>
      <c r="AI55" s="263"/>
      <c r="AJ55" s="245" t="s">
        <v>1462</v>
      </c>
      <c r="AK55" s="263"/>
      <c r="AL55" s="84">
        <v>25</v>
      </c>
      <c r="AM55" s="72">
        <v>26</v>
      </c>
      <c r="AN55" s="83">
        <v>0</v>
      </c>
      <c r="AO55" s="72">
        <v>0</v>
      </c>
      <c r="AP55" s="66" t="s">
        <v>529</v>
      </c>
      <c r="AQ55" s="107" t="s">
        <v>283</v>
      </c>
      <c r="AR55" s="61" t="s">
        <v>522</v>
      </c>
      <c r="AS55" s="364"/>
      <c r="AT55" s="205"/>
      <c r="DN55" s="111">
        <f>(AE55*IFERROR(VLOOKUP(AD55,LnLst!B:I,2,FALSE),0))*(100/(H55^2))</f>
        <v>9.2008000000000009E-4</v>
      </c>
      <c r="DO55" s="111">
        <f>(AE55*IFERROR(VLOOKUP(AD55,LnLst!B:I,3,FALSE),0))*(100/(H55^2))</f>
        <v>1.2508E-2</v>
      </c>
      <c r="DP55" s="111">
        <f>(AE55*IFERROR(VLOOKUP(AD55,LnLst!B:I,4,FALSE),0))*(H55^2/100)/1000000</f>
        <v>1.0494000000000001</v>
      </c>
      <c r="DQ55" s="111">
        <f>(AE55*IFERROR(VLOOKUP(AD55,LnLst!B:I,5,FALSE),0))*(100/(H55^2))</f>
        <v>1.0472799999999999E-2</v>
      </c>
      <c r="DR55" s="111">
        <f>(AE55*IFERROR(VLOOKUP(AD55,LnLst!B:I,6,FALSE),0))*(100/(H55^2))</f>
        <v>3.3072000000000004E-2</v>
      </c>
      <c r="DS55" s="111">
        <f>(AE55*IFERROR(VLOOKUP(AD55,LnLst!B:I,7,FALSE),0))*(H55^2/100)/1000000</f>
        <v>0.77380000000000004</v>
      </c>
      <c r="DT55" s="111">
        <f>(AE55*IFERROR(VLOOKUP(AD55,LnLst!B:I,8,FALSE),0))*(100/(H55^2))</f>
        <v>9.752000000000002E-3</v>
      </c>
      <c r="DU55" s="111">
        <f>AG55*IFERROR(VLOOKUP(AF55,LnLst!B:I,2,FALSE),0)*100/H55^2</f>
        <v>0</v>
      </c>
      <c r="DV55" s="111">
        <f>(AG55*IFERROR(VLOOKUP(AF55,LnLst!B:I,3,FALSE),0))*(100/(H55^2))</f>
        <v>0</v>
      </c>
      <c r="DW55" s="111">
        <f>(AG55*IFERROR(VLOOKUP(AF55,LnLst!B:I,4,FALSE),0))*(H55^2/100)/1000000</f>
        <v>0</v>
      </c>
      <c r="DX55" s="111">
        <f>(AG55*IFERROR(VLOOKUP(AF55,LnLst!B:I,5,FALSE),0))*(100/(H55^2))</f>
        <v>0</v>
      </c>
      <c r="DY55" s="111">
        <f>(AG55*IFERROR(VLOOKUP(AF55,LnLst!B:I,6,FALSE),0))*(100/(H55^2))</f>
        <v>0</v>
      </c>
      <c r="DZ55" s="111">
        <f>(AG55*IFERROR(VLOOKUP(AF55,LnLst!B:I,7,FALSE),0))*(H55^2/100)/1000000</f>
        <v>0</v>
      </c>
      <c r="EA55" s="111">
        <f>(AG55*IFERROR(VLOOKUP(AF55,LnLst!B:I,8,FALSE),0))*(100/(H55^2))</f>
        <v>0</v>
      </c>
      <c r="EB55" s="111">
        <f>AI55*IFERROR(VLOOKUP(AH55,LnLst!B:I,2,FALSE),0)*100/H55^2</f>
        <v>0</v>
      </c>
      <c r="EC55" s="111">
        <f>AI55*IFERROR(VLOOKUP(AH55,LnLst!B:I,3,FALSE),0)*100/H55^2</f>
        <v>0</v>
      </c>
      <c r="ED55" s="111">
        <f>(AI55*IFERROR(VLOOKUP(AH55,LnLst!B:I,4,FALSE),0))*(H55^2/100)/1000000</f>
        <v>0</v>
      </c>
      <c r="EE55" s="111">
        <f>AI55*IFERROR(VLOOKUP(AH55,LnLst!B:I,5,FALSE),0)*100/H55^2</f>
        <v>0</v>
      </c>
      <c r="EF55" s="111">
        <f>AI55*IFERROR(VLOOKUP(AH55,LnLst!B:I,6,FALSE),0)*100/H55^2</f>
        <v>0</v>
      </c>
      <c r="EG55" s="111">
        <f>(AI55*IFERROR(VLOOKUP(AH55,LnLst!B:I,7,FALSE),0))*(H55^2/100)/1000000</f>
        <v>0</v>
      </c>
      <c r="EH55" s="111">
        <f>AI55*IFERROR(VLOOKUP(AH55,LnLst!B:I,8,FALSE),0)*100/H55^2</f>
        <v>0</v>
      </c>
      <c r="EI55" s="236">
        <f>AK55*IFERROR(VLOOKUP(AJ55,LnLst!B:I,2,FALSE),0)*100/H55^2</f>
        <v>0</v>
      </c>
      <c r="EJ55" s="111">
        <f>AK55*IFERROR(VLOOKUP(AJ55,LnLst!B:I,3,FALSE),0)*100/H55^2</f>
        <v>0</v>
      </c>
      <c r="EK55" s="111">
        <f>(AK55*IFERROR(VLOOKUP(AJ55,LnLst!B:I,4,FALSE),0))*(H55^2/100)/1000000</f>
        <v>0</v>
      </c>
      <c r="EL55" s="111">
        <f>AK55*IFERROR(VLOOKUP(AJ55,LnLst!B:I,5,FALSE),0)*100/H55^2</f>
        <v>0</v>
      </c>
      <c r="EM55" s="111">
        <f>AK55*IFERROR(VLOOKUP(AJ55,LnLst!B:I,6,FALSE),0)*100/H55^2</f>
        <v>0</v>
      </c>
      <c r="EN55" s="111">
        <f>(AK55*IFERROR(VLOOKUP(AJ55,LnLst!B:I,7,FALSE),0))*(H55^2/100)/1000000</f>
        <v>0</v>
      </c>
      <c r="EO55" s="111">
        <f>AK55*IFERROR(VLOOKUP(AJ55,LnLst!B:I,8,FALSE),0)*100/H55^2</f>
        <v>0</v>
      </c>
    </row>
    <row r="56" spans="1:145" s="9" customFormat="1" ht="15" customHeight="1" x14ac:dyDescent="0.25">
      <c r="A56" s="81" t="s">
        <v>442</v>
      </c>
      <c r="B56" s="82" t="s">
        <v>52</v>
      </c>
      <c r="C56" s="102" t="s">
        <v>68</v>
      </c>
      <c r="D56" s="82" t="s">
        <v>74</v>
      </c>
      <c r="E56" s="9" t="s">
        <v>1710</v>
      </c>
      <c r="F56" s="426" t="s">
        <v>1717</v>
      </c>
      <c r="G56" s="83">
        <v>1</v>
      </c>
      <c r="H56" s="60">
        <v>500</v>
      </c>
      <c r="I56" s="194" t="str">
        <f t="shared" si="0"/>
        <v xml:space="preserve">3*482/70 ACSR             </v>
      </c>
      <c r="J56" s="228">
        <f t="shared" si="1"/>
        <v>141</v>
      </c>
      <c r="K56" s="113" t="s">
        <v>22</v>
      </c>
      <c r="L56" s="232" t="s">
        <v>22</v>
      </c>
      <c r="M56" s="240">
        <v>2000</v>
      </c>
      <c r="N56" s="115">
        <f t="shared" si="2"/>
        <v>1732</v>
      </c>
      <c r="O56" s="241">
        <v>2000</v>
      </c>
      <c r="P56" s="235">
        <f t="shared" si="16"/>
        <v>1.2238799999999999E-3</v>
      </c>
      <c r="Q56" s="104">
        <f t="shared" si="3"/>
        <v>1.6638E-2</v>
      </c>
      <c r="R56" s="104">
        <f t="shared" si="4"/>
        <v>1.3959000000000001</v>
      </c>
      <c r="S56" s="104">
        <f t="shared" si="5"/>
        <v>1.39308E-2</v>
      </c>
      <c r="T56" s="104">
        <f t="shared" si="6"/>
        <v>4.3992000000000003E-2</v>
      </c>
      <c r="U56" s="104">
        <f t="shared" si="7"/>
        <v>1.0292999999999999</v>
      </c>
      <c r="V56" s="105">
        <f t="shared" si="8"/>
        <v>1.2971999999999999E-2</v>
      </c>
      <c r="W56" s="223">
        <f>AE56*IFERROR(VLOOKUP(AD56,LnLst!B:I,2,FALSE),0)+AG56*IFERROR(VLOOKUP(AF56,LnLst!B:I,2,FALSE),0)+AI56*IFERROR(VLOOKUP(AH56,LnLst!B:I,2,FALSE),0)+AK56*IFERROR(VLOOKUP(AJ56,LnLst!B:I,2,FALSE),0)</f>
        <v>3.0596999999999999</v>
      </c>
      <c r="X56" s="215">
        <f>AE56*IFERROR(VLOOKUP(AD56,LnLst!B:I,3,FALSE),0)+AG56*IFERROR(VLOOKUP(AF56,LnLst!B:I,3,FALSE),0)+AI56*IFERROR(VLOOKUP(AH56,LnLst!B:I,3,FALSE),0)+AK56*IFERROR(VLOOKUP(AJ56,LnLst!B:I,3,FALSE),0)</f>
        <v>41.594999999999999</v>
      </c>
      <c r="Y56" s="219">
        <f>(AE56*IFERROR(VLOOKUP(AD56,LnLst!B:I,4,FALSE),0)+AG56*IFERROR(VLOOKUP(AF56,LnLst!B:I,4,FALSE),0)+AI56*IFERROR(VLOOKUP(AH56,LnLst!B:I,4,FALSE),0)+AK56*IFERROR(VLOOKUP(AJ56,LnLst!B:I,4,FALSE),0))/1000000</f>
        <v>5.5836000000000004E-4</v>
      </c>
      <c r="Z56" s="215">
        <f>AE56*IFERROR(VLOOKUP(AD56,LnLst!B:I,5,FALSE),0)+AG56*IFERROR(VLOOKUP(AF56,LnLst!B:I,5,FALSE),0)+AI56*IFERROR(VLOOKUP(AH56,LnLst!B:I,5,FALSE),0)+AK56*IFERROR(VLOOKUP(AJ56,LnLst!B:I,5,FALSE),0)</f>
        <v>34.826999999999998</v>
      </c>
      <c r="AA56" s="215">
        <f>AE56*IFERROR(VLOOKUP(AD56,LnLst!B:I,6,FALSE),0)+AG56*IFERROR(VLOOKUP(AF56,LnLst!B:I,6,FALSE),0)+AI56*IFERROR(VLOOKUP(AH56,LnLst!B:I,6,FALSE),0)+AK56*IFERROR(VLOOKUP(AJ56,LnLst!B:I,6,FALSE),0)</f>
        <v>109.98</v>
      </c>
      <c r="AB56" s="207">
        <f>(AE56*IFERROR(VLOOKUP(AD56,LnLst!B:I,7,FALSE),0)+AG56*IFERROR(VLOOKUP(AF56,LnLst!B:I,7,FALSE),0)+AI56*IFERROR(VLOOKUP(AH56,LnLst!B:I,7,FALSE),0)+AK56*IFERROR(VLOOKUP(AJ56,LnLst!B:I,7,FALSE),0))/1000000</f>
        <v>4.1171999999999997E-4</v>
      </c>
      <c r="AC56" s="211">
        <f>AE56*IFERROR(VLOOKUP(AD56,LnLst!B:I,8,FALSE),0)+AG56*IFERROR(VLOOKUP(AF56,LnLst!B:I,8,FALSE),0)+AI56*IFERROR(VLOOKUP(AH56,LnLst!B:I,8,FALSE),0)+AK56*IFERROR(VLOOKUP(AJ56,LnLst!B:I,8,FALSE),0)</f>
        <v>32.43</v>
      </c>
      <c r="AD56" s="106" t="s">
        <v>212</v>
      </c>
      <c r="AE56" s="263">
        <v>141</v>
      </c>
      <c r="AF56" s="245" t="s">
        <v>1462</v>
      </c>
      <c r="AG56" s="263"/>
      <c r="AH56" s="250" t="s">
        <v>1462</v>
      </c>
      <c r="AI56" s="263"/>
      <c r="AJ56" s="245" t="s">
        <v>1462</v>
      </c>
      <c r="AK56" s="263"/>
      <c r="AL56" s="84">
        <v>3</v>
      </c>
      <c r="AM56" s="72">
        <v>4</v>
      </c>
      <c r="AN56" s="83">
        <v>0</v>
      </c>
      <c r="AO56" s="72">
        <v>0</v>
      </c>
      <c r="AP56" s="66" t="s">
        <v>530</v>
      </c>
      <c r="AQ56" s="107" t="s">
        <v>532</v>
      </c>
      <c r="AR56" s="61" t="s">
        <v>531</v>
      </c>
      <c r="AS56" s="364"/>
      <c r="AT56" s="205"/>
      <c r="DN56" s="111">
        <f>(AE56*IFERROR(VLOOKUP(AD56,LnLst!B:I,2,FALSE),0))*(100/(H56^2))</f>
        <v>1.2238800000000001E-3</v>
      </c>
      <c r="DO56" s="111">
        <f>(AE56*IFERROR(VLOOKUP(AD56,LnLst!B:I,3,FALSE),0))*(100/(H56^2))</f>
        <v>1.6638E-2</v>
      </c>
      <c r="DP56" s="111">
        <f>(AE56*IFERROR(VLOOKUP(AD56,LnLst!B:I,4,FALSE),0))*(H56^2/100)/1000000</f>
        <v>1.3958999999999999</v>
      </c>
      <c r="DQ56" s="111">
        <f>(AE56*IFERROR(VLOOKUP(AD56,LnLst!B:I,5,FALSE),0))*(100/(H56^2))</f>
        <v>1.39308E-2</v>
      </c>
      <c r="DR56" s="111">
        <f>(AE56*IFERROR(VLOOKUP(AD56,LnLst!B:I,6,FALSE),0))*(100/(H56^2))</f>
        <v>4.3992000000000003E-2</v>
      </c>
      <c r="DS56" s="111">
        <f>(AE56*IFERROR(VLOOKUP(AD56,LnLst!B:I,7,FALSE),0))*(H56^2/100)/1000000</f>
        <v>1.0292999999999999</v>
      </c>
      <c r="DT56" s="111">
        <f>(AE56*IFERROR(VLOOKUP(AD56,LnLst!B:I,8,FALSE),0))*(100/(H56^2))</f>
        <v>1.2972000000000001E-2</v>
      </c>
      <c r="DU56" s="111">
        <f>AG56*IFERROR(VLOOKUP(AF56,LnLst!B:I,2,FALSE),0)*100/H56^2</f>
        <v>0</v>
      </c>
      <c r="DV56" s="111">
        <f>(AG56*IFERROR(VLOOKUP(AF56,LnLst!B:I,3,FALSE),0))*(100/(H56^2))</f>
        <v>0</v>
      </c>
      <c r="DW56" s="111">
        <f>(AG56*IFERROR(VLOOKUP(AF56,LnLst!B:I,4,FALSE),0))*(H56^2/100)/1000000</f>
        <v>0</v>
      </c>
      <c r="DX56" s="111">
        <f>(AG56*IFERROR(VLOOKUP(AF56,LnLst!B:I,5,FALSE),0))*(100/(H56^2))</f>
        <v>0</v>
      </c>
      <c r="DY56" s="111">
        <f>(AG56*IFERROR(VLOOKUP(AF56,LnLst!B:I,6,FALSE),0))*(100/(H56^2))</f>
        <v>0</v>
      </c>
      <c r="DZ56" s="111">
        <f>(AG56*IFERROR(VLOOKUP(AF56,LnLst!B:I,7,FALSE),0))*(H56^2/100)/1000000</f>
        <v>0</v>
      </c>
      <c r="EA56" s="111">
        <f>(AG56*IFERROR(VLOOKUP(AF56,LnLst!B:I,8,FALSE),0))*(100/(H56^2))</f>
        <v>0</v>
      </c>
      <c r="EB56" s="111">
        <f>AI56*IFERROR(VLOOKUP(AH56,LnLst!B:I,2,FALSE),0)*100/H56^2</f>
        <v>0</v>
      </c>
      <c r="EC56" s="111">
        <f>AI56*IFERROR(VLOOKUP(AH56,LnLst!B:I,3,FALSE),0)*100/H56^2</f>
        <v>0</v>
      </c>
      <c r="ED56" s="111">
        <f>(AI56*IFERROR(VLOOKUP(AH56,LnLst!B:I,4,FALSE),0))*(H56^2/100)/1000000</f>
        <v>0</v>
      </c>
      <c r="EE56" s="111">
        <f>AI56*IFERROR(VLOOKUP(AH56,LnLst!B:I,5,FALSE),0)*100/H56^2</f>
        <v>0</v>
      </c>
      <c r="EF56" s="111">
        <f>AI56*IFERROR(VLOOKUP(AH56,LnLst!B:I,6,FALSE),0)*100/H56^2</f>
        <v>0</v>
      </c>
      <c r="EG56" s="111">
        <f>(AI56*IFERROR(VLOOKUP(AH56,LnLst!B:I,7,FALSE),0))*(H56^2/100)/1000000</f>
        <v>0</v>
      </c>
      <c r="EH56" s="111">
        <f>AI56*IFERROR(VLOOKUP(AH56,LnLst!B:I,8,FALSE),0)*100/H56^2</f>
        <v>0</v>
      </c>
      <c r="EI56" s="236">
        <f>AK56*IFERROR(VLOOKUP(AJ56,LnLst!B:I,2,FALSE),0)*100/H56^2</f>
        <v>0</v>
      </c>
      <c r="EJ56" s="111">
        <f>AK56*IFERROR(VLOOKUP(AJ56,LnLst!B:I,3,FALSE),0)*100/H56^2</f>
        <v>0</v>
      </c>
      <c r="EK56" s="111">
        <f>(AK56*IFERROR(VLOOKUP(AJ56,LnLst!B:I,4,FALSE),0))*(H56^2/100)/1000000</f>
        <v>0</v>
      </c>
      <c r="EL56" s="111">
        <f>AK56*IFERROR(VLOOKUP(AJ56,LnLst!B:I,5,FALSE),0)*100/H56^2</f>
        <v>0</v>
      </c>
      <c r="EM56" s="111">
        <f>AK56*IFERROR(VLOOKUP(AJ56,LnLst!B:I,6,FALSE),0)*100/H56^2</f>
        <v>0</v>
      </c>
      <c r="EN56" s="111">
        <f>(AK56*IFERROR(VLOOKUP(AJ56,LnLst!B:I,7,FALSE),0))*(H56^2/100)/1000000</f>
        <v>0</v>
      </c>
      <c r="EO56" s="111">
        <f>AK56*IFERROR(VLOOKUP(AJ56,LnLst!B:I,8,FALSE),0)*100/H56^2</f>
        <v>0</v>
      </c>
    </row>
    <row r="57" spans="1:145" s="9" customFormat="1" ht="15" customHeight="1" x14ac:dyDescent="0.25">
      <c r="A57" s="81" t="s">
        <v>442</v>
      </c>
      <c r="B57" s="82" t="s">
        <v>457</v>
      </c>
      <c r="C57" s="102" t="s">
        <v>68</v>
      </c>
      <c r="D57" s="82" t="s">
        <v>1520</v>
      </c>
      <c r="E57" s="9" t="s">
        <v>1710</v>
      </c>
      <c r="F57" s="426" t="s">
        <v>1717</v>
      </c>
      <c r="G57" s="83">
        <v>1</v>
      </c>
      <c r="H57" s="60">
        <v>500</v>
      </c>
      <c r="I57" s="194" t="str">
        <f t="shared" si="0"/>
        <v xml:space="preserve">3*490/65 ACSR             </v>
      </c>
      <c r="J57" s="228">
        <f t="shared" si="1"/>
        <v>221</v>
      </c>
      <c r="K57" s="113" t="s">
        <v>22</v>
      </c>
      <c r="L57" s="232" t="s">
        <v>22</v>
      </c>
      <c r="M57" s="240">
        <v>2000</v>
      </c>
      <c r="N57" s="115">
        <f t="shared" si="2"/>
        <v>1732</v>
      </c>
      <c r="O57" s="241">
        <v>2000</v>
      </c>
      <c r="P57" s="235">
        <f t="shared" si="16"/>
        <v>1.9182800000000001E-3</v>
      </c>
      <c r="Q57" s="104">
        <f t="shared" si="3"/>
        <v>2.6077999999999997E-2</v>
      </c>
      <c r="R57" s="104">
        <f t="shared" si="4"/>
        <v>2.1879</v>
      </c>
      <c r="S57" s="104">
        <f t="shared" si="5"/>
        <v>2.1834799999999998E-2</v>
      </c>
      <c r="T57" s="104">
        <f t="shared" si="6"/>
        <v>6.8951999999999999E-2</v>
      </c>
      <c r="U57" s="104">
        <f t="shared" si="7"/>
        <v>1.6132999999999997</v>
      </c>
      <c r="V57" s="105">
        <f t="shared" si="8"/>
        <v>2.0332000000000003E-2</v>
      </c>
      <c r="W57" s="223">
        <f>AE57*IFERROR(VLOOKUP(AD57,LnLst!B:I,2,FALSE),0)+AG57*IFERROR(VLOOKUP(AF57,LnLst!B:I,2,FALSE),0)+AI57*IFERROR(VLOOKUP(AH57,LnLst!B:I,2,FALSE),0)+AK57*IFERROR(VLOOKUP(AJ57,LnLst!B:I,2,FALSE),0)</f>
        <v>4.7957000000000001</v>
      </c>
      <c r="X57" s="215">
        <f>AE57*IFERROR(VLOOKUP(AD57,LnLst!B:I,3,FALSE),0)+AG57*IFERROR(VLOOKUP(AF57,LnLst!B:I,3,FALSE),0)+AI57*IFERROR(VLOOKUP(AH57,LnLst!B:I,3,FALSE),0)+AK57*IFERROR(VLOOKUP(AJ57,LnLst!B:I,3,FALSE),0)</f>
        <v>65.194999999999993</v>
      </c>
      <c r="Y57" s="219">
        <f>(AE57*IFERROR(VLOOKUP(AD57,LnLst!B:I,4,FALSE),0)+AG57*IFERROR(VLOOKUP(AF57,LnLst!B:I,4,FALSE),0)+AI57*IFERROR(VLOOKUP(AH57,LnLst!B:I,4,FALSE),0)+AK57*IFERROR(VLOOKUP(AJ57,LnLst!B:I,4,FALSE),0))/1000000</f>
        <v>8.7515999999999994E-4</v>
      </c>
      <c r="Z57" s="215">
        <f>AE57*IFERROR(VLOOKUP(AD57,LnLst!B:I,5,FALSE),0)+AG57*IFERROR(VLOOKUP(AF57,LnLst!B:I,5,FALSE),0)+AI57*IFERROR(VLOOKUP(AH57,LnLst!B:I,5,FALSE),0)+AK57*IFERROR(VLOOKUP(AJ57,LnLst!B:I,5,FALSE),0)</f>
        <v>54.586999999999996</v>
      </c>
      <c r="AA57" s="215">
        <f>AE57*IFERROR(VLOOKUP(AD57,LnLst!B:I,6,FALSE),0)+AG57*IFERROR(VLOOKUP(AF57,LnLst!B:I,6,FALSE),0)+AI57*IFERROR(VLOOKUP(AH57,LnLst!B:I,6,FALSE),0)+AK57*IFERROR(VLOOKUP(AJ57,LnLst!B:I,6,FALSE),0)</f>
        <v>172.38</v>
      </c>
      <c r="AB57" s="207">
        <f>(AE57*IFERROR(VLOOKUP(AD57,LnLst!B:I,7,FALSE),0)+AG57*IFERROR(VLOOKUP(AF57,LnLst!B:I,7,FALSE),0)+AI57*IFERROR(VLOOKUP(AH57,LnLst!B:I,7,FALSE),0)+AK57*IFERROR(VLOOKUP(AJ57,LnLst!B:I,7,FALSE),0))/1000000</f>
        <v>6.453199999999999E-4</v>
      </c>
      <c r="AC57" s="211">
        <f>AE57*IFERROR(VLOOKUP(AD57,LnLst!B:I,8,FALSE),0)+AG57*IFERROR(VLOOKUP(AF57,LnLst!B:I,8,FALSE),0)+AI57*IFERROR(VLOOKUP(AH57,LnLst!B:I,8,FALSE),0)+AK57*IFERROR(VLOOKUP(AJ57,LnLst!B:I,8,FALSE),0)</f>
        <v>50.830000000000005</v>
      </c>
      <c r="AD57" s="106" t="s">
        <v>5</v>
      </c>
      <c r="AE57" s="263">
        <v>221</v>
      </c>
      <c r="AF57" s="245" t="s">
        <v>1462</v>
      </c>
      <c r="AG57" s="263"/>
      <c r="AH57" s="250" t="s">
        <v>1462</v>
      </c>
      <c r="AI57" s="263"/>
      <c r="AJ57" s="245" t="s">
        <v>1462</v>
      </c>
      <c r="AK57" s="263"/>
      <c r="AL57" s="84">
        <v>3</v>
      </c>
      <c r="AM57" s="72">
        <v>23</v>
      </c>
      <c r="AN57" s="83">
        <v>-1</v>
      </c>
      <c r="AO57" s="72">
        <v>-1</v>
      </c>
      <c r="AP57" s="66" t="s">
        <v>1300</v>
      </c>
      <c r="AQ57" s="107" t="s">
        <v>532</v>
      </c>
      <c r="AR57" s="61" t="s">
        <v>496</v>
      </c>
      <c r="AS57" s="364"/>
      <c r="AT57" s="205" t="s">
        <v>1273</v>
      </c>
      <c r="DN57" s="111">
        <f>(AE57*IFERROR(VLOOKUP(AD57,LnLst!B:I,2,FALSE),0))*(100/(H57^2))</f>
        <v>1.9182800000000001E-3</v>
      </c>
      <c r="DO57" s="111">
        <f>(AE57*IFERROR(VLOOKUP(AD57,LnLst!B:I,3,FALSE),0))*(100/(H57^2))</f>
        <v>2.6077999999999997E-2</v>
      </c>
      <c r="DP57" s="111">
        <f>(AE57*IFERROR(VLOOKUP(AD57,LnLst!B:I,4,FALSE),0))*(H57^2/100)/1000000</f>
        <v>2.1879</v>
      </c>
      <c r="DQ57" s="111">
        <f>(AE57*IFERROR(VLOOKUP(AD57,LnLst!B:I,5,FALSE),0))*(100/(H57^2))</f>
        <v>2.1834799999999998E-2</v>
      </c>
      <c r="DR57" s="111">
        <f>(AE57*IFERROR(VLOOKUP(AD57,LnLst!B:I,6,FALSE),0))*(100/(H57^2))</f>
        <v>6.8951999999999999E-2</v>
      </c>
      <c r="DS57" s="111">
        <f>(AE57*IFERROR(VLOOKUP(AD57,LnLst!B:I,7,FALSE),0))*(H57^2/100)/1000000</f>
        <v>1.6132999999999997</v>
      </c>
      <c r="DT57" s="111">
        <f>(AE57*IFERROR(VLOOKUP(AD57,LnLst!B:I,8,FALSE),0))*(100/(H57^2))</f>
        <v>2.0332000000000003E-2</v>
      </c>
      <c r="DU57" s="111">
        <f>AG57*IFERROR(VLOOKUP(AF57,LnLst!B:I,2,FALSE),0)*100/H57^2</f>
        <v>0</v>
      </c>
      <c r="DV57" s="111">
        <f>(AG57*IFERROR(VLOOKUP(AF57,LnLst!B:I,3,FALSE),0))*(100/(H57^2))</f>
        <v>0</v>
      </c>
      <c r="DW57" s="111">
        <f>(AG57*IFERROR(VLOOKUP(AF57,LnLst!B:I,4,FALSE),0))*(H57^2/100)/1000000</f>
        <v>0</v>
      </c>
      <c r="DX57" s="111">
        <f>(AG57*IFERROR(VLOOKUP(AF57,LnLst!B:I,5,FALSE),0))*(100/(H57^2))</f>
        <v>0</v>
      </c>
      <c r="DY57" s="111">
        <f>(AG57*IFERROR(VLOOKUP(AF57,LnLst!B:I,6,FALSE),0))*(100/(H57^2))</f>
        <v>0</v>
      </c>
      <c r="DZ57" s="111">
        <f>(AG57*IFERROR(VLOOKUP(AF57,LnLst!B:I,7,FALSE),0))*(H57^2/100)/1000000</f>
        <v>0</v>
      </c>
      <c r="EA57" s="111">
        <f>(AG57*IFERROR(VLOOKUP(AF57,LnLst!B:I,8,FALSE),0))*(100/(H57^2))</f>
        <v>0</v>
      </c>
      <c r="EB57" s="111">
        <f>AI57*IFERROR(VLOOKUP(AH57,LnLst!B:I,2,FALSE),0)*100/H57^2</f>
        <v>0</v>
      </c>
      <c r="EC57" s="111">
        <f>AI57*IFERROR(VLOOKUP(AH57,LnLst!B:I,3,FALSE),0)*100/H57^2</f>
        <v>0</v>
      </c>
      <c r="ED57" s="111">
        <f>(AI57*IFERROR(VLOOKUP(AH57,LnLst!B:I,4,FALSE),0))*(H57^2/100)/1000000</f>
        <v>0</v>
      </c>
      <c r="EE57" s="111">
        <f>AI57*IFERROR(VLOOKUP(AH57,LnLst!B:I,5,FALSE),0)*100/H57^2</f>
        <v>0</v>
      </c>
      <c r="EF57" s="111">
        <f>AI57*IFERROR(VLOOKUP(AH57,LnLst!B:I,6,FALSE),0)*100/H57^2</f>
        <v>0</v>
      </c>
      <c r="EG57" s="111">
        <f>(AI57*IFERROR(VLOOKUP(AH57,LnLst!B:I,7,FALSE),0))*(H57^2/100)/1000000</f>
        <v>0</v>
      </c>
      <c r="EH57" s="111">
        <f>AI57*IFERROR(VLOOKUP(AH57,LnLst!B:I,8,FALSE),0)*100/H57^2</f>
        <v>0</v>
      </c>
      <c r="EI57" s="236">
        <f>AK57*IFERROR(VLOOKUP(AJ57,LnLst!B:I,2,FALSE),0)*100/H57^2</f>
        <v>0</v>
      </c>
      <c r="EJ57" s="111">
        <f>AK57*IFERROR(VLOOKUP(AJ57,LnLst!B:I,3,FALSE),0)*100/H57^2</f>
        <v>0</v>
      </c>
      <c r="EK57" s="111">
        <f>(AK57*IFERROR(VLOOKUP(AJ57,LnLst!B:I,4,FALSE),0))*(H57^2/100)/1000000</f>
        <v>0</v>
      </c>
      <c r="EL57" s="111">
        <f>AK57*IFERROR(VLOOKUP(AJ57,LnLst!B:I,5,FALSE),0)*100/H57^2</f>
        <v>0</v>
      </c>
      <c r="EM57" s="111">
        <f>AK57*IFERROR(VLOOKUP(AJ57,LnLst!B:I,6,FALSE),0)*100/H57^2</f>
        <v>0</v>
      </c>
      <c r="EN57" s="111">
        <f>(AK57*IFERROR(VLOOKUP(AJ57,LnLst!B:I,7,FALSE),0))*(H57^2/100)/1000000</f>
        <v>0</v>
      </c>
      <c r="EO57" s="111">
        <f>AK57*IFERROR(VLOOKUP(AJ57,LnLst!B:I,8,FALSE),0)*100/H57^2</f>
        <v>0</v>
      </c>
    </row>
    <row r="58" spans="1:145" s="9" customFormat="1" ht="15" customHeight="1" x14ac:dyDescent="0.25">
      <c r="A58" s="81" t="s">
        <v>52</v>
      </c>
      <c r="B58" s="82" t="s">
        <v>457</v>
      </c>
      <c r="C58" s="102" t="s">
        <v>74</v>
      </c>
      <c r="D58" s="82" t="s">
        <v>1520</v>
      </c>
      <c r="E58" s="9" t="s">
        <v>1710</v>
      </c>
      <c r="F58" s="426" t="s">
        <v>1717</v>
      </c>
      <c r="G58" s="83">
        <v>1</v>
      </c>
      <c r="H58" s="60">
        <v>500</v>
      </c>
      <c r="I58" s="194" t="str">
        <f t="shared" si="0"/>
        <v xml:space="preserve">3*490/65 ACSR             </v>
      </c>
      <c r="J58" s="228">
        <f t="shared" si="1"/>
        <v>144</v>
      </c>
      <c r="K58" s="113" t="s">
        <v>22</v>
      </c>
      <c r="L58" s="232" t="s">
        <v>22</v>
      </c>
      <c r="M58" s="240">
        <v>2000</v>
      </c>
      <c r="N58" s="115">
        <f t="shared" si="2"/>
        <v>1732</v>
      </c>
      <c r="O58" s="241">
        <v>2000</v>
      </c>
      <c r="P58" s="235">
        <f t="shared" si="16"/>
        <v>1.2499200000000001E-3</v>
      </c>
      <c r="Q58" s="104">
        <f t="shared" si="3"/>
        <v>1.6992E-2</v>
      </c>
      <c r="R58" s="104">
        <f t="shared" si="4"/>
        <v>1.4256</v>
      </c>
      <c r="S58" s="104">
        <f t="shared" si="5"/>
        <v>1.4227199999999999E-2</v>
      </c>
      <c r="T58" s="104">
        <f t="shared" si="6"/>
        <v>4.4928000000000003E-2</v>
      </c>
      <c r="U58" s="104">
        <f t="shared" si="7"/>
        <v>1.0512000000000001</v>
      </c>
      <c r="V58" s="105">
        <f t="shared" si="8"/>
        <v>1.3248000000000001E-2</v>
      </c>
      <c r="W58" s="223">
        <f>AE58*IFERROR(VLOOKUP(AD58,LnLst!B:I,2,FALSE),0)+AG58*IFERROR(VLOOKUP(AF58,LnLst!B:I,2,FALSE),0)+AI58*IFERROR(VLOOKUP(AH58,LnLst!B:I,2,FALSE),0)+AK58*IFERROR(VLOOKUP(AJ58,LnLst!B:I,2,FALSE),0)</f>
        <v>3.1248</v>
      </c>
      <c r="X58" s="215">
        <f>AE58*IFERROR(VLOOKUP(AD58,LnLst!B:I,3,FALSE),0)+AG58*IFERROR(VLOOKUP(AF58,LnLst!B:I,3,FALSE),0)+AI58*IFERROR(VLOOKUP(AH58,LnLst!B:I,3,FALSE),0)+AK58*IFERROR(VLOOKUP(AJ58,LnLst!B:I,3,FALSE),0)</f>
        <v>42.48</v>
      </c>
      <c r="Y58" s="219">
        <f>(AE58*IFERROR(VLOOKUP(AD58,LnLst!B:I,4,FALSE),0)+AG58*IFERROR(VLOOKUP(AF58,LnLst!B:I,4,FALSE),0)+AI58*IFERROR(VLOOKUP(AH58,LnLst!B:I,4,FALSE),0)+AK58*IFERROR(VLOOKUP(AJ58,LnLst!B:I,4,FALSE),0))/1000000</f>
        <v>5.7023999999999996E-4</v>
      </c>
      <c r="Z58" s="215">
        <f>AE58*IFERROR(VLOOKUP(AD58,LnLst!B:I,5,FALSE),0)+AG58*IFERROR(VLOOKUP(AF58,LnLst!B:I,5,FALSE),0)+AI58*IFERROR(VLOOKUP(AH58,LnLst!B:I,5,FALSE),0)+AK58*IFERROR(VLOOKUP(AJ58,LnLst!B:I,5,FALSE),0)</f>
        <v>35.567999999999998</v>
      </c>
      <c r="AA58" s="215">
        <f>AE58*IFERROR(VLOOKUP(AD58,LnLst!B:I,6,FALSE),0)+AG58*IFERROR(VLOOKUP(AF58,LnLst!B:I,6,FALSE),0)+AI58*IFERROR(VLOOKUP(AH58,LnLst!B:I,6,FALSE),0)+AK58*IFERROR(VLOOKUP(AJ58,LnLst!B:I,6,FALSE),0)</f>
        <v>112.32000000000001</v>
      </c>
      <c r="AB58" s="207">
        <f>(AE58*IFERROR(VLOOKUP(AD58,LnLst!B:I,7,FALSE),0)+AG58*IFERROR(VLOOKUP(AF58,LnLst!B:I,7,FALSE),0)+AI58*IFERROR(VLOOKUP(AH58,LnLst!B:I,7,FALSE),0)+AK58*IFERROR(VLOOKUP(AJ58,LnLst!B:I,7,FALSE),0))/1000000</f>
        <v>4.2048000000000004E-4</v>
      </c>
      <c r="AC58" s="211">
        <f>AE58*IFERROR(VLOOKUP(AD58,LnLst!B:I,8,FALSE),0)+AG58*IFERROR(VLOOKUP(AF58,LnLst!B:I,8,FALSE),0)+AI58*IFERROR(VLOOKUP(AH58,LnLst!B:I,8,FALSE),0)+AK58*IFERROR(VLOOKUP(AJ58,LnLst!B:I,8,FALSE),0)</f>
        <v>33.120000000000005</v>
      </c>
      <c r="AD58" s="106" t="s">
        <v>5</v>
      </c>
      <c r="AE58" s="263">
        <v>144</v>
      </c>
      <c r="AF58" s="245" t="s">
        <v>1462</v>
      </c>
      <c r="AG58" s="263"/>
      <c r="AH58" s="250" t="s">
        <v>1462</v>
      </c>
      <c r="AI58" s="263"/>
      <c r="AJ58" s="245" t="s">
        <v>1462</v>
      </c>
      <c r="AK58" s="263"/>
      <c r="AL58" s="84">
        <v>4</v>
      </c>
      <c r="AM58" s="72">
        <v>23</v>
      </c>
      <c r="AN58" s="83">
        <v>0</v>
      </c>
      <c r="AO58" s="72">
        <v>0</v>
      </c>
      <c r="AP58" s="66" t="s">
        <v>1301</v>
      </c>
      <c r="AQ58" s="107" t="s">
        <v>531</v>
      </c>
      <c r="AR58" s="61" t="s">
        <v>496</v>
      </c>
      <c r="AS58" s="364"/>
      <c r="AT58" s="205" t="s">
        <v>1272</v>
      </c>
      <c r="DN58" s="111">
        <f>(AE58*IFERROR(VLOOKUP(AD58,LnLst!B:I,2,FALSE),0))*(100/(H58^2))</f>
        <v>1.2499200000000001E-3</v>
      </c>
      <c r="DO58" s="111">
        <f>(AE58*IFERROR(VLOOKUP(AD58,LnLst!B:I,3,FALSE),0))*(100/(H58^2))</f>
        <v>1.6992E-2</v>
      </c>
      <c r="DP58" s="111">
        <f>(AE58*IFERROR(VLOOKUP(AD58,LnLst!B:I,4,FALSE),0))*(H58^2/100)/1000000</f>
        <v>1.4256</v>
      </c>
      <c r="DQ58" s="111">
        <f>(AE58*IFERROR(VLOOKUP(AD58,LnLst!B:I,5,FALSE),0))*(100/(H58^2))</f>
        <v>1.4227200000000001E-2</v>
      </c>
      <c r="DR58" s="111">
        <f>(AE58*IFERROR(VLOOKUP(AD58,LnLst!B:I,6,FALSE),0))*(100/(H58^2))</f>
        <v>4.4928000000000003E-2</v>
      </c>
      <c r="DS58" s="111">
        <f>(AE58*IFERROR(VLOOKUP(AD58,LnLst!B:I,7,FALSE),0))*(H58^2/100)/1000000</f>
        <v>1.0511999999999999</v>
      </c>
      <c r="DT58" s="111">
        <f>(AE58*IFERROR(VLOOKUP(AD58,LnLst!B:I,8,FALSE),0))*(100/(H58^2))</f>
        <v>1.3248000000000003E-2</v>
      </c>
      <c r="DU58" s="111">
        <f>AG58*IFERROR(VLOOKUP(AF58,LnLst!B:I,2,FALSE),0)*100/H58^2</f>
        <v>0</v>
      </c>
      <c r="DV58" s="111">
        <f>(AG58*IFERROR(VLOOKUP(AF58,LnLst!B:I,3,FALSE),0))*(100/(H58^2))</f>
        <v>0</v>
      </c>
      <c r="DW58" s="111">
        <f>(AG58*IFERROR(VLOOKUP(AF58,LnLst!B:I,4,FALSE),0))*(H58^2/100)/1000000</f>
        <v>0</v>
      </c>
      <c r="DX58" s="111">
        <f>(AG58*IFERROR(VLOOKUP(AF58,LnLst!B:I,5,FALSE),0))*(100/(H58^2))</f>
        <v>0</v>
      </c>
      <c r="DY58" s="111">
        <f>(AG58*IFERROR(VLOOKUP(AF58,LnLst!B:I,6,FALSE),0))*(100/(H58^2))</f>
        <v>0</v>
      </c>
      <c r="DZ58" s="111">
        <f>(AG58*IFERROR(VLOOKUP(AF58,LnLst!B:I,7,FALSE),0))*(H58^2/100)/1000000</f>
        <v>0</v>
      </c>
      <c r="EA58" s="111">
        <f>(AG58*IFERROR(VLOOKUP(AF58,LnLst!B:I,8,FALSE),0))*(100/(H58^2))</f>
        <v>0</v>
      </c>
      <c r="EB58" s="111">
        <f>AI58*IFERROR(VLOOKUP(AH58,LnLst!B:I,2,FALSE),0)*100/H58^2</f>
        <v>0</v>
      </c>
      <c r="EC58" s="111">
        <f>AI58*IFERROR(VLOOKUP(AH58,LnLst!B:I,3,FALSE),0)*100/H58^2</f>
        <v>0</v>
      </c>
      <c r="ED58" s="111">
        <f>(AI58*IFERROR(VLOOKUP(AH58,LnLst!B:I,4,FALSE),0))*(H58^2/100)/1000000</f>
        <v>0</v>
      </c>
      <c r="EE58" s="111">
        <f>AI58*IFERROR(VLOOKUP(AH58,LnLst!B:I,5,FALSE),0)*100/H58^2</f>
        <v>0</v>
      </c>
      <c r="EF58" s="111">
        <f>AI58*IFERROR(VLOOKUP(AH58,LnLst!B:I,6,FALSE),0)*100/H58^2</f>
        <v>0</v>
      </c>
      <c r="EG58" s="111">
        <f>(AI58*IFERROR(VLOOKUP(AH58,LnLst!B:I,7,FALSE),0))*(H58^2/100)/1000000</f>
        <v>0</v>
      </c>
      <c r="EH58" s="111">
        <f>AI58*IFERROR(VLOOKUP(AH58,LnLst!B:I,8,FALSE),0)*100/H58^2</f>
        <v>0</v>
      </c>
      <c r="EI58" s="236">
        <f>AK58*IFERROR(VLOOKUP(AJ58,LnLst!B:I,2,FALSE),0)*100/H58^2</f>
        <v>0</v>
      </c>
      <c r="EJ58" s="111">
        <f>AK58*IFERROR(VLOOKUP(AJ58,LnLst!B:I,3,FALSE),0)*100/H58^2</f>
        <v>0</v>
      </c>
      <c r="EK58" s="111">
        <f>(AK58*IFERROR(VLOOKUP(AJ58,LnLst!B:I,4,FALSE),0))*(H58^2/100)/1000000</f>
        <v>0</v>
      </c>
      <c r="EL58" s="111">
        <f>AK58*IFERROR(VLOOKUP(AJ58,LnLst!B:I,5,FALSE),0)*100/H58^2</f>
        <v>0</v>
      </c>
      <c r="EM58" s="111">
        <f>AK58*IFERROR(VLOOKUP(AJ58,LnLst!B:I,6,FALSE),0)*100/H58^2</f>
        <v>0</v>
      </c>
      <c r="EN58" s="111">
        <f>(AK58*IFERROR(VLOOKUP(AJ58,LnLst!B:I,7,FALSE),0))*(H58^2/100)/1000000</f>
        <v>0</v>
      </c>
      <c r="EO58" s="111">
        <f>AK58*IFERROR(VLOOKUP(AJ58,LnLst!B:I,8,FALSE),0)*100/H58^2</f>
        <v>0</v>
      </c>
    </row>
    <row r="59" spans="1:145" s="9" customFormat="1" ht="15" customHeight="1" x14ac:dyDescent="0.25">
      <c r="A59" s="81" t="s">
        <v>52</v>
      </c>
      <c r="B59" s="82" t="s">
        <v>387</v>
      </c>
      <c r="C59" s="102" t="s">
        <v>74</v>
      </c>
      <c r="D59" s="82" t="s">
        <v>69</v>
      </c>
      <c r="E59" s="9" t="s">
        <v>1710</v>
      </c>
      <c r="F59" s="426" t="s">
        <v>1717</v>
      </c>
      <c r="G59" s="83">
        <v>1</v>
      </c>
      <c r="H59" s="60">
        <v>500</v>
      </c>
      <c r="I59" s="194" t="str">
        <f t="shared" si="0"/>
        <v xml:space="preserve">3*482/70 ACSR    3*490/70 ACSR         </v>
      </c>
      <c r="J59" s="228">
        <f t="shared" si="1"/>
        <v>242</v>
      </c>
      <c r="K59" s="113" t="s">
        <v>22</v>
      </c>
      <c r="L59" s="232" t="s">
        <v>22</v>
      </c>
      <c r="M59" s="240">
        <v>2000</v>
      </c>
      <c r="N59" s="115">
        <f t="shared" si="2"/>
        <v>1732</v>
      </c>
      <c r="O59" s="241">
        <v>2000</v>
      </c>
      <c r="P59" s="235">
        <f t="shared" si="16"/>
        <v>2.10056E-3</v>
      </c>
      <c r="Q59" s="104">
        <f t="shared" si="3"/>
        <v>2.8556000000000002E-2</v>
      </c>
      <c r="R59" s="104">
        <f t="shared" si="4"/>
        <v>2.3957999999999999</v>
      </c>
      <c r="S59" s="104">
        <f t="shared" si="5"/>
        <v>2.39096E-2</v>
      </c>
      <c r="T59" s="104">
        <f t="shared" si="6"/>
        <v>7.5504000000000016E-2</v>
      </c>
      <c r="U59" s="104">
        <f t="shared" si="7"/>
        <v>1.7665999999999999</v>
      </c>
      <c r="V59" s="105">
        <f t="shared" si="8"/>
        <v>2.2263999999999999E-2</v>
      </c>
      <c r="W59" s="223">
        <f>AE59*IFERROR(VLOOKUP(AD59,LnLst!B:I,2,FALSE),0)+AG59*IFERROR(VLOOKUP(AF59,LnLst!B:I,2,FALSE),0)+AI59*IFERROR(VLOOKUP(AH59,LnLst!B:I,2,FALSE),0)+AK59*IFERROR(VLOOKUP(AJ59,LnLst!B:I,2,FALSE),0)</f>
        <v>5.2514000000000003</v>
      </c>
      <c r="X59" s="215">
        <f>AE59*IFERROR(VLOOKUP(AD59,LnLst!B:I,3,FALSE),0)+AG59*IFERROR(VLOOKUP(AF59,LnLst!B:I,3,FALSE),0)+AI59*IFERROR(VLOOKUP(AH59,LnLst!B:I,3,FALSE),0)+AK59*IFERROR(VLOOKUP(AJ59,LnLst!B:I,3,FALSE),0)</f>
        <v>71.39</v>
      </c>
      <c r="Y59" s="219">
        <f>(AE59*IFERROR(VLOOKUP(AD59,LnLst!B:I,4,FALSE),0)+AG59*IFERROR(VLOOKUP(AF59,LnLst!B:I,4,FALSE),0)+AI59*IFERROR(VLOOKUP(AH59,LnLst!B:I,4,FALSE),0)+AK59*IFERROR(VLOOKUP(AJ59,LnLst!B:I,4,FALSE),0))/1000000</f>
        <v>9.5831999999999992E-4</v>
      </c>
      <c r="Z59" s="215">
        <f>AE59*IFERROR(VLOOKUP(AD59,LnLst!B:I,5,FALSE),0)+AG59*IFERROR(VLOOKUP(AF59,LnLst!B:I,5,FALSE),0)+AI59*IFERROR(VLOOKUP(AH59,LnLst!B:I,5,FALSE),0)+AK59*IFERROR(VLOOKUP(AJ59,LnLst!B:I,5,FALSE),0)</f>
        <v>59.774000000000001</v>
      </c>
      <c r="AA59" s="215">
        <f>AE59*IFERROR(VLOOKUP(AD59,LnLst!B:I,6,FALSE),0)+AG59*IFERROR(VLOOKUP(AF59,LnLst!B:I,6,FALSE),0)+AI59*IFERROR(VLOOKUP(AH59,LnLst!B:I,6,FALSE),0)+AK59*IFERROR(VLOOKUP(AJ59,LnLst!B:I,6,FALSE),0)</f>
        <v>188.76000000000002</v>
      </c>
      <c r="AB59" s="207">
        <f>(AE59*IFERROR(VLOOKUP(AD59,LnLst!B:I,7,FALSE),0)+AG59*IFERROR(VLOOKUP(AF59,LnLst!B:I,7,FALSE),0)+AI59*IFERROR(VLOOKUP(AH59,LnLst!B:I,7,FALSE),0)+AK59*IFERROR(VLOOKUP(AJ59,LnLst!B:I,7,FALSE),0))/1000000</f>
        <v>7.0664000000000002E-4</v>
      </c>
      <c r="AC59" s="211">
        <f>AE59*IFERROR(VLOOKUP(AD59,LnLst!B:I,8,FALSE),0)+AG59*IFERROR(VLOOKUP(AF59,LnLst!B:I,8,FALSE),0)+AI59*IFERROR(VLOOKUP(AH59,LnLst!B:I,8,FALSE),0)+AK59*IFERROR(VLOOKUP(AJ59,LnLst!B:I,8,FALSE),0)</f>
        <v>55.660000000000004</v>
      </c>
      <c r="AD59" s="106" t="s">
        <v>212</v>
      </c>
      <c r="AE59" s="263">
        <v>121</v>
      </c>
      <c r="AF59" s="245" t="s">
        <v>223</v>
      </c>
      <c r="AG59" s="263">
        <v>121</v>
      </c>
      <c r="AH59" s="250" t="s">
        <v>1462</v>
      </c>
      <c r="AI59" s="263"/>
      <c r="AJ59" s="245" t="s">
        <v>1462</v>
      </c>
      <c r="AK59" s="263"/>
      <c r="AL59" s="84">
        <v>4</v>
      </c>
      <c r="AM59" s="72">
        <v>19</v>
      </c>
      <c r="AN59" s="83">
        <v>0</v>
      </c>
      <c r="AO59" s="72">
        <v>0</v>
      </c>
      <c r="AP59" s="66" t="s">
        <v>533</v>
      </c>
      <c r="AQ59" s="107" t="s">
        <v>531</v>
      </c>
      <c r="AR59" s="61" t="s">
        <v>252</v>
      </c>
      <c r="AS59" s="364"/>
      <c r="AT59" s="205"/>
      <c r="DN59" s="111">
        <f>(AE59*IFERROR(VLOOKUP(AD59,LnLst!B:I,2,FALSE),0))*(100/(H59^2))</f>
        <v>1.05028E-3</v>
      </c>
      <c r="DO59" s="111">
        <f>(AE59*IFERROR(VLOOKUP(AD59,LnLst!B:I,3,FALSE),0))*(100/(H59^2))</f>
        <v>1.4278000000000001E-2</v>
      </c>
      <c r="DP59" s="111">
        <f>(AE59*IFERROR(VLOOKUP(AD59,LnLst!B:I,4,FALSE),0))*(H59^2/100)/1000000</f>
        <v>1.1979</v>
      </c>
      <c r="DQ59" s="111">
        <f>(AE59*IFERROR(VLOOKUP(AD59,LnLst!B:I,5,FALSE),0))*(100/(H59^2))</f>
        <v>1.1954800000000002E-2</v>
      </c>
      <c r="DR59" s="111">
        <f>(AE59*IFERROR(VLOOKUP(AD59,LnLst!B:I,6,FALSE),0))*(100/(H59^2))</f>
        <v>3.7752000000000008E-2</v>
      </c>
      <c r="DS59" s="111">
        <f>(AE59*IFERROR(VLOOKUP(AD59,LnLst!B:I,7,FALSE),0))*(H59^2/100)/1000000</f>
        <v>0.88329999999999997</v>
      </c>
      <c r="DT59" s="111">
        <f>(AE59*IFERROR(VLOOKUP(AD59,LnLst!B:I,8,FALSE),0))*(100/(H59^2))</f>
        <v>1.1132000000000001E-2</v>
      </c>
      <c r="DU59" s="111">
        <f>AG59*IFERROR(VLOOKUP(AF59,LnLst!B:I,2,FALSE),0)*100/H59^2</f>
        <v>1.05028E-3</v>
      </c>
      <c r="DV59" s="111">
        <f>(AG59*IFERROR(VLOOKUP(AF59,LnLst!B:I,3,FALSE),0))*(100/(H59^2))</f>
        <v>1.4278000000000001E-2</v>
      </c>
      <c r="DW59" s="111">
        <f>(AG59*IFERROR(VLOOKUP(AF59,LnLst!B:I,4,FALSE),0))*(H59^2/100)/1000000</f>
        <v>1.1979</v>
      </c>
      <c r="DX59" s="111">
        <f>(AG59*IFERROR(VLOOKUP(AF59,LnLst!B:I,5,FALSE),0))*(100/(H59^2))</f>
        <v>1.1954800000000002E-2</v>
      </c>
      <c r="DY59" s="111">
        <f>(AG59*IFERROR(VLOOKUP(AF59,LnLst!B:I,6,FALSE),0))*(100/(H59^2))</f>
        <v>3.7752000000000008E-2</v>
      </c>
      <c r="DZ59" s="111">
        <f>(AG59*IFERROR(VLOOKUP(AF59,LnLst!B:I,7,FALSE),0))*(H59^2/100)/1000000</f>
        <v>0.88329999999999997</v>
      </c>
      <c r="EA59" s="111">
        <f>(AG59*IFERROR(VLOOKUP(AF59,LnLst!B:I,8,FALSE),0))*(100/(H59^2))</f>
        <v>1.1132000000000001E-2</v>
      </c>
      <c r="EB59" s="111">
        <f>AI59*IFERROR(VLOOKUP(AH59,LnLst!B:I,2,FALSE),0)*100/H59^2</f>
        <v>0</v>
      </c>
      <c r="EC59" s="111">
        <f>AI59*IFERROR(VLOOKUP(AH59,LnLst!B:I,3,FALSE),0)*100/H59^2</f>
        <v>0</v>
      </c>
      <c r="ED59" s="111">
        <f>(AI59*IFERROR(VLOOKUP(AH59,LnLst!B:I,4,FALSE),0))*(H59^2/100)/1000000</f>
        <v>0</v>
      </c>
      <c r="EE59" s="111">
        <f>AI59*IFERROR(VLOOKUP(AH59,LnLst!B:I,5,FALSE),0)*100/H59^2</f>
        <v>0</v>
      </c>
      <c r="EF59" s="111">
        <f>AI59*IFERROR(VLOOKUP(AH59,LnLst!B:I,6,FALSE),0)*100/H59^2</f>
        <v>0</v>
      </c>
      <c r="EG59" s="111">
        <f>(AI59*IFERROR(VLOOKUP(AH59,LnLst!B:I,7,FALSE),0))*(H59^2/100)/1000000</f>
        <v>0</v>
      </c>
      <c r="EH59" s="111">
        <f>AI59*IFERROR(VLOOKUP(AH59,LnLst!B:I,8,FALSE),0)*100/H59^2</f>
        <v>0</v>
      </c>
      <c r="EI59" s="236">
        <f>AK59*IFERROR(VLOOKUP(AJ59,LnLst!B:I,2,FALSE),0)*100/H59^2</f>
        <v>0</v>
      </c>
      <c r="EJ59" s="111">
        <f>AK59*IFERROR(VLOOKUP(AJ59,LnLst!B:I,3,FALSE),0)*100/H59^2</f>
        <v>0</v>
      </c>
      <c r="EK59" s="111">
        <f>(AK59*IFERROR(VLOOKUP(AJ59,LnLst!B:I,4,FALSE),0))*(H59^2/100)/1000000</f>
        <v>0</v>
      </c>
      <c r="EL59" s="111">
        <f>AK59*IFERROR(VLOOKUP(AJ59,LnLst!B:I,5,FALSE),0)*100/H59^2</f>
        <v>0</v>
      </c>
      <c r="EM59" s="111">
        <f>AK59*IFERROR(VLOOKUP(AJ59,LnLst!B:I,6,FALSE),0)*100/H59^2</f>
        <v>0</v>
      </c>
      <c r="EN59" s="111">
        <f>(AK59*IFERROR(VLOOKUP(AJ59,LnLst!B:I,7,FALSE),0))*(H59^2/100)/1000000</f>
        <v>0</v>
      </c>
      <c r="EO59" s="111">
        <f>AK59*IFERROR(VLOOKUP(AJ59,LnLst!B:I,8,FALSE),0)*100/H59^2</f>
        <v>0</v>
      </c>
    </row>
    <row r="60" spans="1:145" s="9" customFormat="1" ht="15" customHeight="1" x14ac:dyDescent="0.25">
      <c r="A60" s="81" t="s">
        <v>353</v>
      </c>
      <c r="B60" s="82" t="s">
        <v>387</v>
      </c>
      <c r="C60" s="102" t="s">
        <v>1533</v>
      </c>
      <c r="D60" s="82" t="s">
        <v>69</v>
      </c>
      <c r="E60" s="9" t="s">
        <v>1710</v>
      </c>
      <c r="F60" s="426" t="s">
        <v>1717</v>
      </c>
      <c r="G60" s="83">
        <v>1</v>
      </c>
      <c r="H60" s="60">
        <v>500</v>
      </c>
      <c r="I60" s="194" t="str">
        <f t="shared" si="0"/>
        <v xml:space="preserve">3*490/65 ACSR             </v>
      </c>
      <c r="J60" s="228">
        <f t="shared" si="1"/>
        <v>28</v>
      </c>
      <c r="K60" s="113" t="s">
        <v>22</v>
      </c>
      <c r="L60" s="232" t="s">
        <v>22</v>
      </c>
      <c r="M60" s="240">
        <v>2000</v>
      </c>
      <c r="N60" s="115">
        <f t="shared" si="2"/>
        <v>1732</v>
      </c>
      <c r="O60" s="241">
        <v>2000</v>
      </c>
      <c r="P60" s="235">
        <f t="shared" si="16"/>
        <v>2.4304000000000003E-4</v>
      </c>
      <c r="Q60" s="104">
        <f t="shared" si="3"/>
        <v>3.3040000000000001E-3</v>
      </c>
      <c r="R60" s="104">
        <f t="shared" si="4"/>
        <v>0.2772</v>
      </c>
      <c r="S60" s="104">
        <f t="shared" si="5"/>
        <v>2.7664E-3</v>
      </c>
      <c r="T60" s="104">
        <f t="shared" si="6"/>
        <v>8.7360000000000007E-3</v>
      </c>
      <c r="U60" s="104">
        <f t="shared" si="7"/>
        <v>0.20439999999999997</v>
      </c>
      <c r="V60" s="105">
        <f t="shared" si="8"/>
        <v>2.5760000000000002E-3</v>
      </c>
      <c r="W60" s="223">
        <f>AE60*IFERROR(VLOOKUP(AD60,LnLst!B:I,2,FALSE),0)+AG60*IFERROR(VLOOKUP(AF60,LnLst!B:I,2,FALSE),0)+AI60*IFERROR(VLOOKUP(AH60,LnLst!B:I,2,FALSE),0)+AK60*IFERROR(VLOOKUP(AJ60,LnLst!B:I,2,FALSE),0)</f>
        <v>0.60760000000000003</v>
      </c>
      <c r="X60" s="215">
        <f>AE60*IFERROR(VLOOKUP(AD60,LnLst!B:I,3,FALSE),0)+AG60*IFERROR(VLOOKUP(AF60,LnLst!B:I,3,FALSE),0)+AI60*IFERROR(VLOOKUP(AH60,LnLst!B:I,3,FALSE),0)+AK60*IFERROR(VLOOKUP(AJ60,LnLst!B:I,3,FALSE),0)</f>
        <v>8.26</v>
      </c>
      <c r="Y60" s="219">
        <f>(AE60*IFERROR(VLOOKUP(AD60,LnLst!B:I,4,FALSE),0)+AG60*IFERROR(VLOOKUP(AF60,LnLst!B:I,4,FALSE),0)+AI60*IFERROR(VLOOKUP(AH60,LnLst!B:I,4,FALSE),0)+AK60*IFERROR(VLOOKUP(AJ60,LnLst!B:I,4,FALSE),0))/1000000</f>
        <v>1.1088E-4</v>
      </c>
      <c r="Z60" s="215">
        <f>AE60*IFERROR(VLOOKUP(AD60,LnLst!B:I,5,FALSE),0)+AG60*IFERROR(VLOOKUP(AF60,LnLst!B:I,5,FALSE),0)+AI60*IFERROR(VLOOKUP(AH60,LnLst!B:I,5,FALSE),0)+AK60*IFERROR(VLOOKUP(AJ60,LnLst!B:I,5,FALSE),0)</f>
        <v>6.9160000000000004</v>
      </c>
      <c r="AA60" s="215">
        <f>AE60*IFERROR(VLOOKUP(AD60,LnLst!B:I,6,FALSE),0)+AG60*IFERROR(VLOOKUP(AF60,LnLst!B:I,6,FALSE),0)+AI60*IFERROR(VLOOKUP(AH60,LnLst!B:I,6,FALSE),0)+AK60*IFERROR(VLOOKUP(AJ60,LnLst!B:I,6,FALSE),0)</f>
        <v>21.84</v>
      </c>
      <c r="AB60" s="207">
        <f>(AE60*IFERROR(VLOOKUP(AD60,LnLst!B:I,7,FALSE),0)+AG60*IFERROR(VLOOKUP(AF60,LnLst!B:I,7,FALSE),0)+AI60*IFERROR(VLOOKUP(AH60,LnLst!B:I,7,FALSE),0)+AK60*IFERROR(VLOOKUP(AJ60,LnLst!B:I,7,FALSE),0))/1000000</f>
        <v>8.175999999999999E-5</v>
      </c>
      <c r="AC60" s="211">
        <f>AE60*IFERROR(VLOOKUP(AD60,LnLst!B:I,8,FALSE),0)+AG60*IFERROR(VLOOKUP(AF60,LnLst!B:I,8,FALSE),0)+AI60*IFERROR(VLOOKUP(AH60,LnLst!B:I,8,FALSE),0)+AK60*IFERROR(VLOOKUP(AJ60,LnLst!B:I,8,FALSE),0)</f>
        <v>6.44</v>
      </c>
      <c r="AD60" s="106" t="s">
        <v>5</v>
      </c>
      <c r="AE60" s="263">
        <v>28</v>
      </c>
      <c r="AF60" s="245" t="s">
        <v>1462</v>
      </c>
      <c r="AG60" s="263"/>
      <c r="AH60" s="250" t="s">
        <v>1462</v>
      </c>
      <c r="AI60" s="263"/>
      <c r="AJ60" s="245" t="s">
        <v>1462</v>
      </c>
      <c r="AK60" s="263"/>
      <c r="AL60" s="84">
        <v>5</v>
      </c>
      <c r="AM60" s="72">
        <v>19</v>
      </c>
      <c r="AN60" s="83">
        <v>0</v>
      </c>
      <c r="AO60" s="72">
        <v>0</v>
      </c>
      <c r="AP60" s="66" t="s">
        <v>534</v>
      </c>
      <c r="AQ60" s="107" t="s">
        <v>494</v>
      </c>
      <c r="AR60" s="61" t="s">
        <v>252</v>
      </c>
      <c r="AS60" s="364"/>
      <c r="AT60" s="205"/>
      <c r="DN60" s="111">
        <f>(AE60*IFERROR(VLOOKUP(AD60,LnLst!B:I,2,FALSE),0))*(100/(H60^2))</f>
        <v>2.4304000000000003E-4</v>
      </c>
      <c r="DO60" s="111">
        <f>(AE60*IFERROR(VLOOKUP(AD60,LnLst!B:I,3,FALSE),0))*(100/(H60^2))</f>
        <v>3.3040000000000001E-3</v>
      </c>
      <c r="DP60" s="111">
        <f>(AE60*IFERROR(VLOOKUP(AD60,LnLst!B:I,4,FALSE),0))*(H60^2/100)/1000000</f>
        <v>0.2772</v>
      </c>
      <c r="DQ60" s="111">
        <f>(AE60*IFERROR(VLOOKUP(AD60,LnLst!B:I,5,FALSE),0))*(100/(H60^2))</f>
        <v>2.7664000000000005E-3</v>
      </c>
      <c r="DR60" s="111">
        <f>(AE60*IFERROR(VLOOKUP(AD60,LnLst!B:I,6,FALSE),0))*(100/(H60^2))</f>
        <v>8.7360000000000007E-3</v>
      </c>
      <c r="DS60" s="111">
        <f>(AE60*IFERROR(VLOOKUP(AD60,LnLst!B:I,7,FALSE),0))*(H60^2/100)/1000000</f>
        <v>0.20439999999999997</v>
      </c>
      <c r="DT60" s="111">
        <f>(AE60*IFERROR(VLOOKUP(AD60,LnLst!B:I,8,FALSE),0))*(100/(H60^2))</f>
        <v>2.5760000000000002E-3</v>
      </c>
      <c r="DU60" s="111">
        <f>AG60*IFERROR(VLOOKUP(AF60,LnLst!B:I,2,FALSE),0)*100/H60^2</f>
        <v>0</v>
      </c>
      <c r="DV60" s="111">
        <f>(AG60*IFERROR(VLOOKUP(AF60,LnLst!B:I,3,FALSE),0))*(100/(H60^2))</f>
        <v>0</v>
      </c>
      <c r="DW60" s="111">
        <f>(AG60*IFERROR(VLOOKUP(AF60,LnLst!B:I,4,FALSE),0))*(H60^2/100)/1000000</f>
        <v>0</v>
      </c>
      <c r="DX60" s="111">
        <f>(AG60*IFERROR(VLOOKUP(AF60,LnLst!B:I,5,FALSE),0))*(100/(H60^2))</f>
        <v>0</v>
      </c>
      <c r="DY60" s="111">
        <f>(AG60*IFERROR(VLOOKUP(AF60,LnLst!B:I,6,FALSE),0))*(100/(H60^2))</f>
        <v>0</v>
      </c>
      <c r="DZ60" s="111">
        <f>(AG60*IFERROR(VLOOKUP(AF60,LnLst!B:I,7,FALSE),0))*(H60^2/100)/1000000</f>
        <v>0</v>
      </c>
      <c r="EA60" s="111">
        <f>(AG60*IFERROR(VLOOKUP(AF60,LnLst!B:I,8,FALSE),0))*(100/(H60^2))</f>
        <v>0</v>
      </c>
      <c r="EB60" s="111">
        <f>AI60*IFERROR(VLOOKUP(AH60,LnLst!B:I,2,FALSE),0)*100/H60^2</f>
        <v>0</v>
      </c>
      <c r="EC60" s="111">
        <f>AI60*IFERROR(VLOOKUP(AH60,LnLst!B:I,3,FALSE),0)*100/H60^2</f>
        <v>0</v>
      </c>
      <c r="ED60" s="111">
        <f>(AI60*IFERROR(VLOOKUP(AH60,LnLst!B:I,4,FALSE),0))*(H60^2/100)/1000000</f>
        <v>0</v>
      </c>
      <c r="EE60" s="111">
        <f>AI60*IFERROR(VLOOKUP(AH60,LnLst!B:I,5,FALSE),0)*100/H60^2</f>
        <v>0</v>
      </c>
      <c r="EF60" s="111">
        <f>AI60*IFERROR(VLOOKUP(AH60,LnLst!B:I,6,FALSE),0)*100/H60^2</f>
        <v>0</v>
      </c>
      <c r="EG60" s="111">
        <f>(AI60*IFERROR(VLOOKUP(AH60,LnLst!B:I,7,FALSE),0))*(H60^2/100)/1000000</f>
        <v>0</v>
      </c>
      <c r="EH60" s="111">
        <f>AI60*IFERROR(VLOOKUP(AH60,LnLst!B:I,8,FALSE),0)*100/H60^2</f>
        <v>0</v>
      </c>
      <c r="EI60" s="236">
        <f>AK60*IFERROR(VLOOKUP(AJ60,LnLst!B:I,2,FALSE),0)*100/H60^2</f>
        <v>0</v>
      </c>
      <c r="EJ60" s="111">
        <f>AK60*IFERROR(VLOOKUP(AJ60,LnLst!B:I,3,FALSE),0)*100/H60^2</f>
        <v>0</v>
      </c>
      <c r="EK60" s="111">
        <f>(AK60*IFERROR(VLOOKUP(AJ60,LnLst!B:I,4,FALSE),0))*(H60^2/100)/1000000</f>
        <v>0</v>
      </c>
      <c r="EL60" s="111">
        <f>AK60*IFERROR(VLOOKUP(AJ60,LnLst!B:I,5,FALSE),0)*100/H60^2</f>
        <v>0</v>
      </c>
      <c r="EM60" s="111">
        <f>AK60*IFERROR(VLOOKUP(AJ60,LnLst!B:I,6,FALSE),0)*100/H60^2</f>
        <v>0</v>
      </c>
      <c r="EN60" s="111">
        <f>(AK60*IFERROR(VLOOKUP(AJ60,LnLst!B:I,7,FALSE),0))*(H60^2/100)/1000000</f>
        <v>0</v>
      </c>
      <c r="EO60" s="111">
        <f>AK60*IFERROR(VLOOKUP(AJ60,LnLst!B:I,8,FALSE),0)*100/H60^2</f>
        <v>0</v>
      </c>
    </row>
    <row r="61" spans="1:145" s="9" customFormat="1" ht="15" customHeight="1" x14ac:dyDescent="0.25">
      <c r="A61" s="81" t="s">
        <v>52</v>
      </c>
      <c r="B61" s="82" t="s">
        <v>1149</v>
      </c>
      <c r="C61" s="102" t="s">
        <v>74</v>
      </c>
      <c r="D61" s="82" t="s">
        <v>1534</v>
      </c>
      <c r="E61" s="9" t="s">
        <v>1710</v>
      </c>
      <c r="F61" s="426" t="s">
        <v>1717</v>
      </c>
      <c r="G61" s="83">
        <v>1</v>
      </c>
      <c r="H61" s="60">
        <v>500</v>
      </c>
      <c r="I61" s="194" t="str">
        <f t="shared" si="0"/>
        <v xml:space="preserve">3*482/70 ACSR             </v>
      </c>
      <c r="J61" s="228">
        <f t="shared" si="1"/>
        <v>153.6</v>
      </c>
      <c r="K61" s="113" t="s">
        <v>22</v>
      </c>
      <c r="L61" s="232" t="s">
        <v>22</v>
      </c>
      <c r="M61" s="240">
        <v>2000</v>
      </c>
      <c r="N61" s="115">
        <f t="shared" si="2"/>
        <v>1732</v>
      </c>
      <c r="O61" s="241">
        <v>2000</v>
      </c>
      <c r="P61" s="235">
        <f t="shared" si="16"/>
        <v>1.333248E-3</v>
      </c>
      <c r="Q61" s="104">
        <f t="shared" si="3"/>
        <v>1.81248E-2</v>
      </c>
      <c r="R61" s="104">
        <f t="shared" si="4"/>
        <v>1.52064</v>
      </c>
      <c r="S61" s="104">
        <f t="shared" si="5"/>
        <v>1.517568E-2</v>
      </c>
      <c r="T61" s="104">
        <f t="shared" si="6"/>
        <v>4.7923199999999999E-2</v>
      </c>
      <c r="U61" s="104">
        <f t="shared" si="7"/>
        <v>1.1212800000000001</v>
      </c>
      <c r="V61" s="105">
        <f t="shared" si="8"/>
        <v>1.41312E-2</v>
      </c>
      <c r="W61" s="223">
        <f>AE61*IFERROR(VLOOKUP(AD61,LnLst!B:I,2,FALSE),0)+AG61*IFERROR(VLOOKUP(AF61,LnLst!B:I,2,FALSE),0)+AI61*IFERROR(VLOOKUP(AH61,LnLst!B:I,2,FALSE),0)+AK61*IFERROR(VLOOKUP(AJ61,LnLst!B:I,2,FALSE),0)</f>
        <v>3.3331200000000001</v>
      </c>
      <c r="X61" s="215">
        <f>AE61*IFERROR(VLOOKUP(AD61,LnLst!B:I,3,FALSE),0)+AG61*IFERROR(VLOOKUP(AF61,LnLst!B:I,3,FALSE),0)+AI61*IFERROR(VLOOKUP(AH61,LnLst!B:I,3,FALSE),0)+AK61*IFERROR(VLOOKUP(AJ61,LnLst!B:I,3,FALSE),0)</f>
        <v>45.311999999999998</v>
      </c>
      <c r="Y61" s="219">
        <f>(AE61*IFERROR(VLOOKUP(AD61,LnLst!B:I,4,FALSE),0)+AG61*IFERROR(VLOOKUP(AF61,LnLst!B:I,4,FALSE),0)+AI61*IFERROR(VLOOKUP(AH61,LnLst!B:I,4,FALSE),0)+AK61*IFERROR(VLOOKUP(AJ61,LnLst!B:I,4,FALSE),0))/1000000</f>
        <v>6.0825599999999994E-4</v>
      </c>
      <c r="Z61" s="215">
        <f>AE61*IFERROR(VLOOKUP(AD61,LnLst!B:I,5,FALSE),0)+AG61*IFERROR(VLOOKUP(AF61,LnLst!B:I,5,FALSE),0)+AI61*IFERROR(VLOOKUP(AH61,LnLst!B:I,5,FALSE),0)+AK61*IFERROR(VLOOKUP(AJ61,LnLst!B:I,5,FALSE),0)</f>
        <v>37.9392</v>
      </c>
      <c r="AA61" s="215">
        <f>AE61*IFERROR(VLOOKUP(AD61,LnLst!B:I,6,FALSE),0)+AG61*IFERROR(VLOOKUP(AF61,LnLst!B:I,6,FALSE),0)+AI61*IFERROR(VLOOKUP(AH61,LnLst!B:I,6,FALSE),0)+AK61*IFERROR(VLOOKUP(AJ61,LnLst!B:I,6,FALSE),0)</f>
        <v>119.80799999999999</v>
      </c>
      <c r="AB61" s="207">
        <f>(AE61*IFERROR(VLOOKUP(AD61,LnLst!B:I,7,FALSE),0)+AG61*IFERROR(VLOOKUP(AF61,LnLst!B:I,7,FALSE),0)+AI61*IFERROR(VLOOKUP(AH61,LnLst!B:I,7,FALSE),0)+AK61*IFERROR(VLOOKUP(AJ61,LnLst!B:I,7,FALSE),0))/1000000</f>
        <v>4.4851199999999998E-4</v>
      </c>
      <c r="AC61" s="211">
        <f>AE61*IFERROR(VLOOKUP(AD61,LnLst!B:I,8,FALSE),0)+AG61*IFERROR(VLOOKUP(AF61,LnLst!B:I,8,FALSE),0)+AI61*IFERROR(VLOOKUP(AH61,LnLst!B:I,8,FALSE),0)+AK61*IFERROR(VLOOKUP(AJ61,LnLst!B:I,8,FALSE),0)</f>
        <v>35.328000000000003</v>
      </c>
      <c r="AD61" s="106" t="s">
        <v>212</v>
      </c>
      <c r="AE61" s="263">
        <v>153.6</v>
      </c>
      <c r="AF61" s="245" t="s">
        <v>1462</v>
      </c>
      <c r="AG61" s="263"/>
      <c r="AH61" s="250" t="s">
        <v>1462</v>
      </c>
      <c r="AI61" s="263"/>
      <c r="AJ61" s="245" t="s">
        <v>1462</v>
      </c>
      <c r="AK61" s="263"/>
      <c r="AL61" s="84">
        <v>4</v>
      </c>
      <c r="AM61" s="72">
        <v>10</v>
      </c>
      <c r="AN61" s="83">
        <v>0</v>
      </c>
      <c r="AO61" s="72">
        <v>0</v>
      </c>
      <c r="AP61" s="66" t="s">
        <v>535</v>
      </c>
      <c r="AQ61" s="107" t="s">
        <v>531</v>
      </c>
      <c r="AR61" s="61" t="s">
        <v>284</v>
      </c>
      <c r="AS61" s="364"/>
      <c r="AT61" s="205"/>
      <c r="DN61" s="111">
        <f>(AE61*IFERROR(VLOOKUP(AD61,LnLst!B:I,2,FALSE),0))*(100/(H61^2))</f>
        <v>1.3332480000000002E-3</v>
      </c>
      <c r="DO61" s="111">
        <f>(AE61*IFERROR(VLOOKUP(AD61,LnLst!B:I,3,FALSE),0))*(100/(H61^2))</f>
        <v>1.81248E-2</v>
      </c>
      <c r="DP61" s="111">
        <f>(AE61*IFERROR(VLOOKUP(AD61,LnLst!B:I,4,FALSE),0))*(H61^2/100)/1000000</f>
        <v>1.52064</v>
      </c>
      <c r="DQ61" s="111">
        <f>(AE61*IFERROR(VLOOKUP(AD61,LnLst!B:I,5,FALSE),0))*(100/(H61^2))</f>
        <v>1.517568E-2</v>
      </c>
      <c r="DR61" s="111">
        <f>(AE61*IFERROR(VLOOKUP(AD61,LnLst!B:I,6,FALSE),0))*(100/(H61^2))</f>
        <v>4.7923199999999999E-2</v>
      </c>
      <c r="DS61" s="111">
        <f>(AE61*IFERROR(VLOOKUP(AD61,LnLst!B:I,7,FALSE),0))*(H61^2/100)/1000000</f>
        <v>1.1212800000000001</v>
      </c>
      <c r="DT61" s="111">
        <f>(AE61*IFERROR(VLOOKUP(AD61,LnLst!B:I,8,FALSE),0))*(100/(H61^2))</f>
        <v>1.4131200000000002E-2</v>
      </c>
      <c r="DU61" s="111">
        <f>AG61*IFERROR(VLOOKUP(AF61,LnLst!B:I,2,FALSE),0)*100/H61^2</f>
        <v>0</v>
      </c>
      <c r="DV61" s="111">
        <f>(AG61*IFERROR(VLOOKUP(AF61,LnLst!B:I,3,FALSE),0))*(100/(H61^2))</f>
        <v>0</v>
      </c>
      <c r="DW61" s="111">
        <f>(AG61*IFERROR(VLOOKUP(AF61,LnLst!B:I,4,FALSE),0))*(H61^2/100)/1000000</f>
        <v>0</v>
      </c>
      <c r="DX61" s="111">
        <f>(AG61*IFERROR(VLOOKUP(AF61,LnLst!B:I,5,FALSE),0))*(100/(H61^2))</f>
        <v>0</v>
      </c>
      <c r="DY61" s="111">
        <f>(AG61*IFERROR(VLOOKUP(AF61,LnLst!B:I,6,FALSE),0))*(100/(H61^2))</f>
        <v>0</v>
      </c>
      <c r="DZ61" s="111">
        <f>(AG61*IFERROR(VLOOKUP(AF61,LnLst!B:I,7,FALSE),0))*(H61^2/100)/1000000</f>
        <v>0</v>
      </c>
      <c r="EA61" s="111">
        <f>(AG61*IFERROR(VLOOKUP(AF61,LnLst!B:I,8,FALSE),0))*(100/(H61^2))</f>
        <v>0</v>
      </c>
      <c r="EB61" s="111">
        <f>AI61*IFERROR(VLOOKUP(AH61,LnLst!B:I,2,FALSE),0)*100/H61^2</f>
        <v>0</v>
      </c>
      <c r="EC61" s="111">
        <f>AI61*IFERROR(VLOOKUP(AH61,LnLst!B:I,3,FALSE),0)*100/H61^2</f>
        <v>0</v>
      </c>
      <c r="ED61" s="111">
        <f>(AI61*IFERROR(VLOOKUP(AH61,LnLst!B:I,4,FALSE),0))*(H61^2/100)/1000000</f>
        <v>0</v>
      </c>
      <c r="EE61" s="111">
        <f>AI61*IFERROR(VLOOKUP(AH61,LnLst!B:I,5,FALSE),0)*100/H61^2</f>
        <v>0</v>
      </c>
      <c r="EF61" s="111">
        <f>AI61*IFERROR(VLOOKUP(AH61,LnLst!B:I,6,FALSE),0)*100/H61^2</f>
        <v>0</v>
      </c>
      <c r="EG61" s="111">
        <f>(AI61*IFERROR(VLOOKUP(AH61,LnLst!B:I,7,FALSE),0))*(H61^2/100)/1000000</f>
        <v>0</v>
      </c>
      <c r="EH61" s="111">
        <f>AI61*IFERROR(VLOOKUP(AH61,LnLst!B:I,8,FALSE),0)*100/H61^2</f>
        <v>0</v>
      </c>
      <c r="EI61" s="236">
        <f>AK61*IFERROR(VLOOKUP(AJ61,LnLst!B:I,2,FALSE),0)*100/H61^2</f>
        <v>0</v>
      </c>
      <c r="EJ61" s="111">
        <f>AK61*IFERROR(VLOOKUP(AJ61,LnLst!B:I,3,FALSE),0)*100/H61^2</f>
        <v>0</v>
      </c>
      <c r="EK61" s="111">
        <f>(AK61*IFERROR(VLOOKUP(AJ61,LnLst!B:I,4,FALSE),0))*(H61^2/100)/1000000</f>
        <v>0</v>
      </c>
      <c r="EL61" s="111">
        <f>AK61*IFERROR(VLOOKUP(AJ61,LnLst!B:I,5,FALSE),0)*100/H61^2</f>
        <v>0</v>
      </c>
      <c r="EM61" s="111">
        <f>AK61*IFERROR(VLOOKUP(AJ61,LnLst!B:I,6,FALSE),0)*100/H61^2</f>
        <v>0</v>
      </c>
      <c r="EN61" s="111">
        <f>(AK61*IFERROR(VLOOKUP(AJ61,LnLst!B:I,7,FALSE),0))*(H61^2/100)/1000000</f>
        <v>0</v>
      </c>
      <c r="EO61" s="111">
        <f>AK61*IFERROR(VLOOKUP(AJ61,LnLst!B:I,8,FALSE),0)*100/H61^2</f>
        <v>0</v>
      </c>
    </row>
    <row r="62" spans="1:145" s="9" customFormat="1" ht="15" customHeight="1" x14ac:dyDescent="0.25">
      <c r="A62" s="81" t="s">
        <v>353</v>
      </c>
      <c r="B62" s="82" t="s">
        <v>1149</v>
      </c>
      <c r="C62" s="102" t="s">
        <v>1533</v>
      </c>
      <c r="D62" s="82" t="s">
        <v>1534</v>
      </c>
      <c r="E62" s="9" t="s">
        <v>1710</v>
      </c>
      <c r="F62" s="426" t="s">
        <v>1717</v>
      </c>
      <c r="G62" s="83">
        <v>1</v>
      </c>
      <c r="H62" s="60">
        <v>500</v>
      </c>
      <c r="I62" s="194" t="str">
        <f t="shared" si="0"/>
        <v xml:space="preserve">3*490/65 ACSR             </v>
      </c>
      <c r="J62" s="228">
        <f t="shared" si="1"/>
        <v>132</v>
      </c>
      <c r="K62" s="113" t="s">
        <v>22</v>
      </c>
      <c r="L62" s="232" t="s">
        <v>22</v>
      </c>
      <c r="M62" s="240">
        <v>2000</v>
      </c>
      <c r="N62" s="115">
        <f t="shared" si="2"/>
        <v>1732</v>
      </c>
      <c r="O62" s="241">
        <v>2000</v>
      </c>
      <c r="P62" s="235">
        <f t="shared" si="16"/>
        <v>1.1457600000000002E-3</v>
      </c>
      <c r="Q62" s="104">
        <f t="shared" si="3"/>
        <v>1.5576E-2</v>
      </c>
      <c r="R62" s="104">
        <f t="shared" si="4"/>
        <v>1.3068</v>
      </c>
      <c r="S62" s="104">
        <f t="shared" si="5"/>
        <v>1.30416E-2</v>
      </c>
      <c r="T62" s="104">
        <f t="shared" si="6"/>
        <v>4.1183999999999998E-2</v>
      </c>
      <c r="U62" s="104">
        <f t="shared" si="7"/>
        <v>0.96360000000000001</v>
      </c>
      <c r="V62" s="105">
        <f t="shared" si="8"/>
        <v>1.2144000000000002E-2</v>
      </c>
      <c r="W62" s="223">
        <f>AE62*IFERROR(VLOOKUP(AD62,LnLst!B:I,2,FALSE),0)+AG62*IFERROR(VLOOKUP(AF62,LnLst!B:I,2,FALSE),0)+AI62*IFERROR(VLOOKUP(AH62,LnLst!B:I,2,FALSE),0)+AK62*IFERROR(VLOOKUP(AJ62,LnLst!B:I,2,FALSE),0)</f>
        <v>2.8644000000000003</v>
      </c>
      <c r="X62" s="215">
        <f>AE62*IFERROR(VLOOKUP(AD62,LnLst!B:I,3,FALSE),0)+AG62*IFERROR(VLOOKUP(AF62,LnLst!B:I,3,FALSE),0)+AI62*IFERROR(VLOOKUP(AH62,LnLst!B:I,3,FALSE),0)+AK62*IFERROR(VLOOKUP(AJ62,LnLst!B:I,3,FALSE),0)</f>
        <v>38.94</v>
      </c>
      <c r="Y62" s="219">
        <f>(AE62*IFERROR(VLOOKUP(AD62,LnLst!B:I,4,FALSE),0)+AG62*IFERROR(VLOOKUP(AF62,LnLst!B:I,4,FALSE),0)+AI62*IFERROR(VLOOKUP(AH62,LnLst!B:I,4,FALSE),0)+AK62*IFERROR(VLOOKUP(AJ62,LnLst!B:I,4,FALSE),0))/1000000</f>
        <v>5.2272000000000006E-4</v>
      </c>
      <c r="Z62" s="215">
        <f>AE62*IFERROR(VLOOKUP(AD62,LnLst!B:I,5,FALSE),0)+AG62*IFERROR(VLOOKUP(AF62,LnLst!B:I,5,FALSE),0)+AI62*IFERROR(VLOOKUP(AH62,LnLst!B:I,5,FALSE),0)+AK62*IFERROR(VLOOKUP(AJ62,LnLst!B:I,5,FALSE),0)</f>
        <v>32.603999999999999</v>
      </c>
      <c r="AA62" s="215">
        <f>AE62*IFERROR(VLOOKUP(AD62,LnLst!B:I,6,FALSE),0)+AG62*IFERROR(VLOOKUP(AF62,LnLst!B:I,6,FALSE),0)+AI62*IFERROR(VLOOKUP(AH62,LnLst!B:I,6,FALSE),0)+AK62*IFERROR(VLOOKUP(AJ62,LnLst!B:I,6,FALSE),0)</f>
        <v>102.96000000000001</v>
      </c>
      <c r="AB62" s="207">
        <f>(AE62*IFERROR(VLOOKUP(AD62,LnLst!B:I,7,FALSE),0)+AG62*IFERROR(VLOOKUP(AF62,LnLst!B:I,7,FALSE),0)+AI62*IFERROR(VLOOKUP(AH62,LnLst!B:I,7,FALSE),0)+AK62*IFERROR(VLOOKUP(AJ62,LnLst!B:I,7,FALSE),0))/1000000</f>
        <v>3.8544000000000002E-4</v>
      </c>
      <c r="AC62" s="211">
        <f>AE62*IFERROR(VLOOKUP(AD62,LnLst!B:I,8,FALSE),0)+AG62*IFERROR(VLOOKUP(AF62,LnLst!B:I,8,FALSE),0)+AI62*IFERROR(VLOOKUP(AH62,LnLst!B:I,8,FALSE),0)+AK62*IFERROR(VLOOKUP(AJ62,LnLst!B:I,8,FALSE),0)</f>
        <v>30.360000000000003</v>
      </c>
      <c r="AD62" s="106" t="s">
        <v>5</v>
      </c>
      <c r="AE62" s="263">
        <v>132</v>
      </c>
      <c r="AF62" s="245" t="s">
        <v>1462</v>
      </c>
      <c r="AG62" s="263"/>
      <c r="AH62" s="250" t="s">
        <v>1462</v>
      </c>
      <c r="AI62" s="263"/>
      <c r="AJ62" s="245" t="s">
        <v>1462</v>
      </c>
      <c r="AK62" s="263"/>
      <c r="AL62" s="84">
        <v>5</v>
      </c>
      <c r="AM62" s="72">
        <v>10</v>
      </c>
      <c r="AN62" s="83">
        <v>0</v>
      </c>
      <c r="AO62" s="72">
        <v>0</v>
      </c>
      <c r="AP62" s="66" t="s">
        <v>536</v>
      </c>
      <c r="AQ62" s="107" t="s">
        <v>494</v>
      </c>
      <c r="AR62" s="61" t="s">
        <v>284</v>
      </c>
      <c r="AS62" s="364"/>
      <c r="AT62" s="205"/>
      <c r="DN62" s="111">
        <f>(AE62*IFERROR(VLOOKUP(AD62,LnLst!B:I,2,FALSE),0))*(100/(H62^2))</f>
        <v>1.1457600000000002E-3</v>
      </c>
      <c r="DO62" s="111">
        <f>(AE62*IFERROR(VLOOKUP(AD62,LnLst!B:I,3,FALSE),0))*(100/(H62^2))</f>
        <v>1.5576E-2</v>
      </c>
      <c r="DP62" s="111">
        <f>(AE62*IFERROR(VLOOKUP(AD62,LnLst!B:I,4,FALSE),0))*(H62^2/100)/1000000</f>
        <v>1.3068</v>
      </c>
      <c r="DQ62" s="111">
        <f>(AE62*IFERROR(VLOOKUP(AD62,LnLst!B:I,5,FALSE),0))*(100/(H62^2))</f>
        <v>1.30416E-2</v>
      </c>
      <c r="DR62" s="111">
        <f>(AE62*IFERROR(VLOOKUP(AD62,LnLst!B:I,6,FALSE),0))*(100/(H62^2))</f>
        <v>4.1184000000000005E-2</v>
      </c>
      <c r="DS62" s="111">
        <f>(AE62*IFERROR(VLOOKUP(AD62,LnLst!B:I,7,FALSE),0))*(H62^2/100)/1000000</f>
        <v>0.96360000000000001</v>
      </c>
      <c r="DT62" s="111">
        <f>(AE62*IFERROR(VLOOKUP(AD62,LnLst!B:I,8,FALSE),0))*(100/(H62^2))</f>
        <v>1.2144000000000002E-2</v>
      </c>
      <c r="DU62" s="111">
        <f>AG62*IFERROR(VLOOKUP(AF62,LnLst!B:I,2,FALSE),0)*100/H62^2</f>
        <v>0</v>
      </c>
      <c r="DV62" s="111">
        <f>(AG62*IFERROR(VLOOKUP(AF62,LnLst!B:I,3,FALSE),0))*(100/(H62^2))</f>
        <v>0</v>
      </c>
      <c r="DW62" s="111">
        <f>(AG62*IFERROR(VLOOKUP(AF62,LnLst!B:I,4,FALSE),0))*(H62^2/100)/1000000</f>
        <v>0</v>
      </c>
      <c r="DX62" s="111">
        <f>(AG62*IFERROR(VLOOKUP(AF62,LnLst!B:I,5,FALSE),0))*(100/(H62^2))</f>
        <v>0</v>
      </c>
      <c r="DY62" s="111">
        <f>(AG62*IFERROR(VLOOKUP(AF62,LnLst!B:I,6,FALSE),0))*(100/(H62^2))</f>
        <v>0</v>
      </c>
      <c r="DZ62" s="111">
        <f>(AG62*IFERROR(VLOOKUP(AF62,LnLst!B:I,7,FALSE),0))*(H62^2/100)/1000000</f>
        <v>0</v>
      </c>
      <c r="EA62" s="111">
        <f>(AG62*IFERROR(VLOOKUP(AF62,LnLst!B:I,8,FALSE),0))*(100/(H62^2))</f>
        <v>0</v>
      </c>
      <c r="EB62" s="111">
        <f>AI62*IFERROR(VLOOKUP(AH62,LnLst!B:I,2,FALSE),0)*100/H62^2</f>
        <v>0</v>
      </c>
      <c r="EC62" s="111">
        <f>AI62*IFERROR(VLOOKUP(AH62,LnLst!B:I,3,FALSE),0)*100/H62^2</f>
        <v>0</v>
      </c>
      <c r="ED62" s="111">
        <f>(AI62*IFERROR(VLOOKUP(AH62,LnLst!B:I,4,FALSE),0))*(H62^2/100)/1000000</f>
        <v>0</v>
      </c>
      <c r="EE62" s="111">
        <f>AI62*IFERROR(VLOOKUP(AH62,LnLst!B:I,5,FALSE),0)*100/H62^2</f>
        <v>0</v>
      </c>
      <c r="EF62" s="111">
        <f>AI62*IFERROR(VLOOKUP(AH62,LnLst!B:I,6,FALSE),0)*100/H62^2</f>
        <v>0</v>
      </c>
      <c r="EG62" s="111">
        <f>(AI62*IFERROR(VLOOKUP(AH62,LnLst!B:I,7,FALSE),0))*(H62^2/100)/1000000</f>
        <v>0</v>
      </c>
      <c r="EH62" s="111">
        <f>AI62*IFERROR(VLOOKUP(AH62,LnLst!B:I,8,FALSE),0)*100/H62^2</f>
        <v>0</v>
      </c>
      <c r="EI62" s="236">
        <f>AK62*IFERROR(VLOOKUP(AJ62,LnLst!B:I,2,FALSE),0)*100/H62^2</f>
        <v>0</v>
      </c>
      <c r="EJ62" s="111">
        <f>AK62*IFERROR(VLOOKUP(AJ62,LnLst!B:I,3,FALSE),0)*100/H62^2</f>
        <v>0</v>
      </c>
      <c r="EK62" s="111">
        <f>(AK62*IFERROR(VLOOKUP(AJ62,LnLst!B:I,4,FALSE),0))*(H62^2/100)/1000000</f>
        <v>0</v>
      </c>
      <c r="EL62" s="111">
        <f>AK62*IFERROR(VLOOKUP(AJ62,LnLst!B:I,5,FALSE),0)*100/H62^2</f>
        <v>0</v>
      </c>
      <c r="EM62" s="111">
        <f>AK62*IFERROR(VLOOKUP(AJ62,LnLst!B:I,6,FALSE),0)*100/H62^2</f>
        <v>0</v>
      </c>
      <c r="EN62" s="111">
        <f>(AK62*IFERROR(VLOOKUP(AJ62,LnLst!B:I,7,FALSE),0))*(H62^2/100)/1000000</f>
        <v>0</v>
      </c>
      <c r="EO62" s="111">
        <f>AK62*IFERROR(VLOOKUP(AJ62,LnLst!B:I,8,FALSE),0)*100/H62^2</f>
        <v>0</v>
      </c>
    </row>
    <row r="63" spans="1:145" s="9" customFormat="1" ht="15" customHeight="1" x14ac:dyDescent="0.25">
      <c r="A63" s="81" t="s">
        <v>1359</v>
      </c>
      <c r="B63" s="82" t="s">
        <v>325</v>
      </c>
      <c r="C63" s="102" t="s">
        <v>70</v>
      </c>
      <c r="D63" s="82" t="s">
        <v>1542</v>
      </c>
      <c r="E63" s="9" t="s">
        <v>1710</v>
      </c>
      <c r="F63" s="426" t="s">
        <v>1717</v>
      </c>
      <c r="G63" s="83">
        <v>1</v>
      </c>
      <c r="H63" s="60">
        <v>500</v>
      </c>
      <c r="I63" s="194" t="str">
        <f t="shared" si="0"/>
        <v xml:space="preserve">4*495/65 ACSR             </v>
      </c>
      <c r="J63" s="228">
        <f t="shared" si="1"/>
        <v>51.2</v>
      </c>
      <c r="K63" s="113" t="s">
        <v>30</v>
      </c>
      <c r="L63" s="232" t="s">
        <v>30</v>
      </c>
      <c r="M63" s="240">
        <v>2748</v>
      </c>
      <c r="N63" s="115">
        <f t="shared" si="2"/>
        <v>2379.768</v>
      </c>
      <c r="O63" s="242">
        <v>2748</v>
      </c>
      <c r="P63" s="235">
        <f t="shared" si="16"/>
        <v>3.4877440000000002E-4</v>
      </c>
      <c r="Q63" s="104">
        <f t="shared" si="3"/>
        <v>5.6621055999999999E-3</v>
      </c>
      <c r="R63" s="104">
        <f t="shared" si="4"/>
        <v>0.54031088640000002</v>
      </c>
      <c r="S63" s="104">
        <f t="shared" si="5"/>
        <v>3.368448E-3</v>
      </c>
      <c r="T63" s="104">
        <f t="shared" si="6"/>
        <v>1.7850777600000006E-2</v>
      </c>
      <c r="U63" s="104">
        <f t="shared" si="7"/>
        <v>0.34017008640000002</v>
      </c>
      <c r="V63" s="105">
        <f t="shared" si="8"/>
        <v>4.0629248000000001E-3</v>
      </c>
      <c r="W63" s="223">
        <f>AE63*IFERROR(VLOOKUP(AD63,LnLst!B:I,2,FALSE),0)+AG63*IFERROR(VLOOKUP(AF63,LnLst!B:I,2,FALSE),0)+AI63*IFERROR(VLOOKUP(AH63,LnLst!B:I,2,FALSE),0)+AK63*IFERROR(VLOOKUP(AJ63,LnLst!B:I,2,FALSE),0)</f>
        <v>0.87193600000000004</v>
      </c>
      <c r="X63" s="215">
        <f>AE63*IFERROR(VLOOKUP(AD63,LnLst!B:I,3,FALSE),0)+AG63*IFERROR(VLOOKUP(AF63,LnLst!B:I,3,FALSE),0)+AI63*IFERROR(VLOOKUP(AH63,LnLst!B:I,3,FALSE),0)+AK63*IFERROR(VLOOKUP(AJ63,LnLst!B:I,3,FALSE),0)</f>
        <v>14.155264000000001</v>
      </c>
      <c r="Y63" s="219">
        <f>(AE63*IFERROR(VLOOKUP(AD63,LnLst!B:I,4,FALSE),0)+AG63*IFERROR(VLOOKUP(AF63,LnLst!B:I,4,FALSE),0)+AI63*IFERROR(VLOOKUP(AH63,LnLst!B:I,4,FALSE),0)+AK63*IFERROR(VLOOKUP(AJ63,LnLst!B:I,4,FALSE),0))/1000000</f>
        <v>2.1612435456E-4</v>
      </c>
      <c r="Z63" s="215">
        <f>AE63*IFERROR(VLOOKUP(AD63,LnLst!B:I,5,FALSE),0)+AG63*IFERROR(VLOOKUP(AF63,LnLst!B:I,5,FALSE),0)+AI63*IFERROR(VLOOKUP(AH63,LnLst!B:I,5,FALSE),0)+AK63*IFERROR(VLOOKUP(AJ63,LnLst!B:I,5,FALSE),0)</f>
        <v>8.4211200000000002</v>
      </c>
      <c r="AA63" s="215">
        <f>AE63*IFERROR(VLOOKUP(AD63,LnLst!B:I,6,FALSE),0)+AG63*IFERROR(VLOOKUP(AF63,LnLst!B:I,6,FALSE),0)+AI63*IFERROR(VLOOKUP(AH63,LnLst!B:I,6,FALSE),0)+AK63*IFERROR(VLOOKUP(AJ63,LnLst!B:I,6,FALSE),0)</f>
        <v>44.626944000000009</v>
      </c>
      <c r="AB63" s="207">
        <f>(AE63*IFERROR(VLOOKUP(AD63,LnLst!B:I,7,FALSE),0)+AG63*IFERROR(VLOOKUP(AF63,LnLst!B:I,7,FALSE),0)+AI63*IFERROR(VLOOKUP(AH63,LnLst!B:I,7,FALSE),0)+AK63*IFERROR(VLOOKUP(AJ63,LnLst!B:I,7,FALSE),0))/1000000</f>
        <v>1.3606803456E-4</v>
      </c>
      <c r="AC63" s="211">
        <f>AE63*IFERROR(VLOOKUP(AD63,LnLst!B:I,8,FALSE),0)+AG63*IFERROR(VLOOKUP(AF63,LnLst!B:I,8,FALSE),0)+AI63*IFERROR(VLOOKUP(AH63,LnLst!B:I,8,FALSE),0)+AK63*IFERROR(VLOOKUP(AJ63,LnLst!B:I,8,FALSE),0)</f>
        <v>10.157312000000001</v>
      </c>
      <c r="AD63" s="106" t="s">
        <v>207</v>
      </c>
      <c r="AE63" s="263">
        <v>51.2</v>
      </c>
      <c r="AF63" s="245" t="s">
        <v>1462</v>
      </c>
      <c r="AG63" s="263"/>
      <c r="AH63" s="250" t="s">
        <v>1462</v>
      </c>
      <c r="AI63" s="263"/>
      <c r="AJ63" s="245" t="s">
        <v>1462</v>
      </c>
      <c r="AK63" s="263"/>
      <c r="AL63" s="84">
        <v>22</v>
      </c>
      <c r="AM63" s="72">
        <v>24</v>
      </c>
      <c r="AN63" s="83">
        <v>0</v>
      </c>
      <c r="AO63" s="72">
        <v>0</v>
      </c>
      <c r="AP63" s="66" t="s">
        <v>537</v>
      </c>
      <c r="AQ63" s="107" t="s">
        <v>288</v>
      </c>
      <c r="AR63" s="61" t="s">
        <v>538</v>
      </c>
      <c r="AS63" s="364"/>
      <c r="AT63" s="205"/>
      <c r="DN63" s="111">
        <f>(AE63*IFERROR(VLOOKUP(AD63,LnLst!B:I,2,FALSE),0))*(100/(H63^2))</f>
        <v>3.4877440000000002E-4</v>
      </c>
      <c r="DO63" s="111">
        <f>(AE63*IFERROR(VLOOKUP(AD63,LnLst!B:I,3,FALSE),0))*(100/(H63^2))</f>
        <v>5.6621056000000008E-3</v>
      </c>
      <c r="DP63" s="111">
        <f>(AE63*IFERROR(VLOOKUP(AD63,LnLst!B:I,4,FALSE),0))*(H63^2/100)/1000000</f>
        <v>0.54031088639999991</v>
      </c>
      <c r="DQ63" s="111">
        <f>(AE63*IFERROR(VLOOKUP(AD63,LnLst!B:I,5,FALSE),0))*(100/(H63^2))</f>
        <v>3.368448E-3</v>
      </c>
      <c r="DR63" s="111">
        <f>(AE63*IFERROR(VLOOKUP(AD63,LnLst!B:I,6,FALSE),0))*(100/(H63^2))</f>
        <v>1.7850777600000003E-2</v>
      </c>
      <c r="DS63" s="111">
        <f>(AE63*IFERROR(VLOOKUP(AD63,LnLst!B:I,7,FALSE),0))*(H63^2/100)/1000000</f>
        <v>0.34017008640000002</v>
      </c>
      <c r="DT63" s="111">
        <f>(AE63*IFERROR(VLOOKUP(AD63,LnLst!B:I,8,FALSE),0))*(100/(H63^2))</f>
        <v>4.062924800000001E-3</v>
      </c>
      <c r="DU63" s="111">
        <f>AG63*IFERROR(VLOOKUP(AF63,LnLst!B:I,2,FALSE),0)*100/H63^2</f>
        <v>0</v>
      </c>
      <c r="DV63" s="111">
        <f>(AG63*IFERROR(VLOOKUP(AF63,LnLst!B:I,3,FALSE),0))*(100/(H63^2))</f>
        <v>0</v>
      </c>
      <c r="DW63" s="111">
        <f>(AG63*IFERROR(VLOOKUP(AF63,LnLst!B:I,4,FALSE),0))*(H63^2/100)/1000000</f>
        <v>0</v>
      </c>
      <c r="DX63" s="111">
        <f>(AG63*IFERROR(VLOOKUP(AF63,LnLst!B:I,5,FALSE),0))*(100/(H63^2))</f>
        <v>0</v>
      </c>
      <c r="DY63" s="111">
        <f>(AG63*IFERROR(VLOOKUP(AF63,LnLst!B:I,6,FALSE),0))*(100/(H63^2))</f>
        <v>0</v>
      </c>
      <c r="DZ63" s="111">
        <f>(AG63*IFERROR(VLOOKUP(AF63,LnLst!B:I,7,FALSE),0))*(H63^2/100)/1000000</f>
        <v>0</v>
      </c>
      <c r="EA63" s="111">
        <f>(AG63*IFERROR(VLOOKUP(AF63,LnLst!B:I,8,FALSE),0))*(100/(H63^2))</f>
        <v>0</v>
      </c>
      <c r="EB63" s="111">
        <f>AI63*IFERROR(VLOOKUP(AH63,LnLst!B:I,2,FALSE),0)*100/H63^2</f>
        <v>0</v>
      </c>
      <c r="EC63" s="111">
        <f>AI63*IFERROR(VLOOKUP(AH63,LnLst!B:I,3,FALSE),0)*100/H63^2</f>
        <v>0</v>
      </c>
      <c r="ED63" s="111">
        <f>(AI63*IFERROR(VLOOKUP(AH63,LnLst!B:I,4,FALSE),0))*(H63^2/100)/1000000</f>
        <v>0</v>
      </c>
      <c r="EE63" s="111">
        <f>AI63*IFERROR(VLOOKUP(AH63,LnLst!B:I,5,FALSE),0)*100/H63^2</f>
        <v>0</v>
      </c>
      <c r="EF63" s="111">
        <f>AI63*IFERROR(VLOOKUP(AH63,LnLst!B:I,6,FALSE),0)*100/H63^2</f>
        <v>0</v>
      </c>
      <c r="EG63" s="111">
        <f>(AI63*IFERROR(VLOOKUP(AH63,LnLst!B:I,7,FALSE),0))*(H63^2/100)/1000000</f>
        <v>0</v>
      </c>
      <c r="EH63" s="111">
        <f>AI63*IFERROR(VLOOKUP(AH63,LnLst!B:I,8,FALSE),0)*100/H63^2</f>
        <v>0</v>
      </c>
      <c r="EI63" s="236">
        <f>AK63*IFERROR(VLOOKUP(AJ63,LnLst!B:I,2,FALSE),0)*100/H63^2</f>
        <v>0</v>
      </c>
      <c r="EJ63" s="111">
        <f>AK63*IFERROR(VLOOKUP(AJ63,LnLst!B:I,3,FALSE),0)*100/H63^2</f>
        <v>0</v>
      </c>
      <c r="EK63" s="111">
        <f>(AK63*IFERROR(VLOOKUP(AJ63,LnLst!B:I,4,FALSE),0))*(H63^2/100)/1000000</f>
        <v>0</v>
      </c>
      <c r="EL63" s="111">
        <f>AK63*IFERROR(VLOOKUP(AJ63,LnLst!B:I,5,FALSE),0)*100/H63^2</f>
        <v>0</v>
      </c>
      <c r="EM63" s="111">
        <f>AK63*IFERROR(VLOOKUP(AJ63,LnLst!B:I,6,FALSE),0)*100/H63^2</f>
        <v>0</v>
      </c>
      <c r="EN63" s="111">
        <f>(AK63*IFERROR(VLOOKUP(AJ63,LnLst!B:I,7,FALSE),0))*(H63^2/100)/1000000</f>
        <v>0</v>
      </c>
      <c r="EO63" s="111">
        <f>AK63*IFERROR(VLOOKUP(AJ63,LnLst!B:I,8,FALSE),0)*100/H63^2</f>
        <v>0</v>
      </c>
    </row>
    <row r="64" spans="1:145" s="9" customFormat="1" ht="15" customHeight="1" x14ac:dyDescent="0.25">
      <c r="A64" s="81" t="s">
        <v>1359</v>
      </c>
      <c r="B64" s="82" t="s">
        <v>325</v>
      </c>
      <c r="C64" s="102" t="s">
        <v>70</v>
      </c>
      <c r="D64" s="82" t="s">
        <v>1542</v>
      </c>
      <c r="E64" s="9" t="s">
        <v>1710</v>
      </c>
      <c r="F64" s="426" t="s">
        <v>1717</v>
      </c>
      <c r="G64" s="83">
        <v>2</v>
      </c>
      <c r="H64" s="60">
        <v>500</v>
      </c>
      <c r="I64" s="194" t="str">
        <f t="shared" si="0"/>
        <v xml:space="preserve">4*495/65 ACSR             </v>
      </c>
      <c r="J64" s="228">
        <f t="shared" si="1"/>
        <v>51.2</v>
      </c>
      <c r="K64" s="113" t="s">
        <v>30</v>
      </c>
      <c r="L64" s="232" t="s">
        <v>30</v>
      </c>
      <c r="M64" s="240">
        <v>2748</v>
      </c>
      <c r="N64" s="115">
        <f t="shared" si="2"/>
        <v>2379.768</v>
      </c>
      <c r="O64" s="242">
        <v>2748</v>
      </c>
      <c r="P64" s="235">
        <f t="shared" si="16"/>
        <v>3.4877440000000002E-4</v>
      </c>
      <c r="Q64" s="104">
        <f t="shared" si="3"/>
        <v>5.6621055999999999E-3</v>
      </c>
      <c r="R64" s="104">
        <f t="shared" si="4"/>
        <v>0.54031088640000002</v>
      </c>
      <c r="S64" s="104">
        <f t="shared" si="5"/>
        <v>3.368448E-3</v>
      </c>
      <c r="T64" s="104">
        <f t="shared" si="6"/>
        <v>1.7850777600000006E-2</v>
      </c>
      <c r="U64" s="104">
        <f t="shared" si="7"/>
        <v>0.34017008640000002</v>
      </c>
      <c r="V64" s="105">
        <f t="shared" si="8"/>
        <v>4.0629248000000001E-3</v>
      </c>
      <c r="W64" s="223">
        <f>AE64*IFERROR(VLOOKUP(AD64,LnLst!B:I,2,FALSE),0)+AG64*IFERROR(VLOOKUP(AF64,LnLst!B:I,2,FALSE),0)+AI64*IFERROR(VLOOKUP(AH64,LnLst!B:I,2,FALSE),0)+AK64*IFERROR(VLOOKUP(AJ64,LnLst!B:I,2,FALSE),0)</f>
        <v>0.87193600000000004</v>
      </c>
      <c r="X64" s="215">
        <f>AE64*IFERROR(VLOOKUP(AD64,LnLst!B:I,3,FALSE),0)+AG64*IFERROR(VLOOKUP(AF64,LnLst!B:I,3,FALSE),0)+AI64*IFERROR(VLOOKUP(AH64,LnLst!B:I,3,FALSE),0)+AK64*IFERROR(VLOOKUP(AJ64,LnLst!B:I,3,FALSE),0)</f>
        <v>14.155264000000001</v>
      </c>
      <c r="Y64" s="219">
        <f>(AE64*IFERROR(VLOOKUP(AD64,LnLst!B:I,4,FALSE),0)+AG64*IFERROR(VLOOKUP(AF64,LnLst!B:I,4,FALSE),0)+AI64*IFERROR(VLOOKUP(AH64,LnLst!B:I,4,FALSE),0)+AK64*IFERROR(VLOOKUP(AJ64,LnLst!B:I,4,FALSE),0))/1000000</f>
        <v>2.1612435456E-4</v>
      </c>
      <c r="Z64" s="215">
        <f>AE64*IFERROR(VLOOKUP(AD64,LnLst!B:I,5,FALSE),0)+AG64*IFERROR(VLOOKUP(AF64,LnLst!B:I,5,FALSE),0)+AI64*IFERROR(VLOOKUP(AH64,LnLst!B:I,5,FALSE),0)+AK64*IFERROR(VLOOKUP(AJ64,LnLst!B:I,5,FALSE),0)</f>
        <v>8.4211200000000002</v>
      </c>
      <c r="AA64" s="215">
        <f>AE64*IFERROR(VLOOKUP(AD64,LnLst!B:I,6,FALSE),0)+AG64*IFERROR(VLOOKUP(AF64,LnLst!B:I,6,FALSE),0)+AI64*IFERROR(VLOOKUP(AH64,LnLst!B:I,6,FALSE),0)+AK64*IFERROR(VLOOKUP(AJ64,LnLst!B:I,6,FALSE),0)</f>
        <v>44.626944000000009</v>
      </c>
      <c r="AB64" s="207">
        <f>(AE64*IFERROR(VLOOKUP(AD64,LnLst!B:I,7,FALSE),0)+AG64*IFERROR(VLOOKUP(AF64,LnLst!B:I,7,FALSE),0)+AI64*IFERROR(VLOOKUP(AH64,LnLst!B:I,7,FALSE),0)+AK64*IFERROR(VLOOKUP(AJ64,LnLst!B:I,7,FALSE),0))/1000000</f>
        <v>1.3606803456E-4</v>
      </c>
      <c r="AC64" s="211">
        <f>AE64*IFERROR(VLOOKUP(AD64,LnLst!B:I,8,FALSE),0)+AG64*IFERROR(VLOOKUP(AF64,LnLst!B:I,8,FALSE),0)+AI64*IFERROR(VLOOKUP(AH64,LnLst!B:I,8,FALSE),0)+AK64*IFERROR(VLOOKUP(AJ64,LnLst!B:I,8,FALSE),0)</f>
        <v>10.157312000000001</v>
      </c>
      <c r="AD64" s="106" t="s">
        <v>207</v>
      </c>
      <c r="AE64" s="263">
        <v>51.2</v>
      </c>
      <c r="AF64" s="245" t="s">
        <v>1462</v>
      </c>
      <c r="AG64" s="263"/>
      <c r="AH64" s="250" t="s">
        <v>1462</v>
      </c>
      <c r="AI64" s="263"/>
      <c r="AJ64" s="245" t="s">
        <v>1462</v>
      </c>
      <c r="AK64" s="263"/>
      <c r="AL64" s="84">
        <v>22</v>
      </c>
      <c r="AM64" s="72">
        <v>24</v>
      </c>
      <c r="AN64" s="83">
        <v>0</v>
      </c>
      <c r="AO64" s="72">
        <v>0</v>
      </c>
      <c r="AP64" s="66" t="s">
        <v>539</v>
      </c>
      <c r="AQ64" s="107" t="s">
        <v>288</v>
      </c>
      <c r="AR64" s="61" t="s">
        <v>538</v>
      </c>
      <c r="AS64" s="364"/>
      <c r="AT64" s="205"/>
      <c r="DN64" s="111">
        <f>(AE64*IFERROR(VLOOKUP(AD64,LnLst!B:I,2,FALSE),0))*(100/(H64^2))</f>
        <v>3.4877440000000002E-4</v>
      </c>
      <c r="DO64" s="111">
        <f>(AE64*IFERROR(VLOOKUP(AD64,LnLst!B:I,3,FALSE),0))*(100/(H64^2))</f>
        <v>5.6621056000000008E-3</v>
      </c>
      <c r="DP64" s="111">
        <f>(AE64*IFERROR(VLOOKUP(AD64,LnLst!B:I,4,FALSE),0))*(H64^2/100)/1000000</f>
        <v>0.54031088639999991</v>
      </c>
      <c r="DQ64" s="111">
        <f>(AE64*IFERROR(VLOOKUP(AD64,LnLst!B:I,5,FALSE),0))*(100/(H64^2))</f>
        <v>3.368448E-3</v>
      </c>
      <c r="DR64" s="111">
        <f>(AE64*IFERROR(VLOOKUP(AD64,LnLst!B:I,6,FALSE),0))*(100/(H64^2))</f>
        <v>1.7850777600000003E-2</v>
      </c>
      <c r="DS64" s="111">
        <f>(AE64*IFERROR(VLOOKUP(AD64,LnLst!B:I,7,FALSE),0))*(H64^2/100)/1000000</f>
        <v>0.34017008640000002</v>
      </c>
      <c r="DT64" s="111">
        <f>(AE64*IFERROR(VLOOKUP(AD64,LnLst!B:I,8,FALSE),0))*(100/(H64^2))</f>
        <v>4.062924800000001E-3</v>
      </c>
      <c r="DU64" s="111">
        <f>AG64*IFERROR(VLOOKUP(AF64,LnLst!B:I,2,FALSE),0)*100/H64^2</f>
        <v>0</v>
      </c>
      <c r="DV64" s="111">
        <f>(AG64*IFERROR(VLOOKUP(AF64,LnLst!B:I,3,FALSE),0))*(100/(H64^2))</f>
        <v>0</v>
      </c>
      <c r="DW64" s="111">
        <f>(AG64*IFERROR(VLOOKUP(AF64,LnLst!B:I,4,FALSE),0))*(H64^2/100)/1000000</f>
        <v>0</v>
      </c>
      <c r="DX64" s="111">
        <f>(AG64*IFERROR(VLOOKUP(AF64,LnLst!B:I,5,FALSE),0))*(100/(H64^2))</f>
        <v>0</v>
      </c>
      <c r="DY64" s="111">
        <f>(AG64*IFERROR(VLOOKUP(AF64,LnLst!B:I,6,FALSE),0))*(100/(H64^2))</f>
        <v>0</v>
      </c>
      <c r="DZ64" s="111">
        <f>(AG64*IFERROR(VLOOKUP(AF64,LnLst!B:I,7,FALSE),0))*(H64^2/100)/1000000</f>
        <v>0</v>
      </c>
      <c r="EA64" s="111">
        <f>(AG64*IFERROR(VLOOKUP(AF64,LnLst!B:I,8,FALSE),0))*(100/(H64^2))</f>
        <v>0</v>
      </c>
      <c r="EB64" s="111">
        <f>AI64*IFERROR(VLOOKUP(AH64,LnLst!B:I,2,FALSE),0)*100/H64^2</f>
        <v>0</v>
      </c>
      <c r="EC64" s="111">
        <f>AI64*IFERROR(VLOOKUP(AH64,LnLst!B:I,3,FALSE),0)*100/H64^2</f>
        <v>0</v>
      </c>
      <c r="ED64" s="111">
        <f>(AI64*IFERROR(VLOOKUP(AH64,LnLst!B:I,4,FALSE),0))*(H64^2/100)/1000000</f>
        <v>0</v>
      </c>
      <c r="EE64" s="111">
        <f>AI64*IFERROR(VLOOKUP(AH64,LnLst!B:I,5,FALSE),0)*100/H64^2</f>
        <v>0</v>
      </c>
      <c r="EF64" s="111">
        <f>AI64*IFERROR(VLOOKUP(AH64,LnLst!B:I,6,FALSE),0)*100/H64^2</f>
        <v>0</v>
      </c>
      <c r="EG64" s="111">
        <f>(AI64*IFERROR(VLOOKUP(AH64,LnLst!B:I,7,FALSE),0))*(H64^2/100)/1000000</f>
        <v>0</v>
      </c>
      <c r="EH64" s="111">
        <f>AI64*IFERROR(VLOOKUP(AH64,LnLst!B:I,8,FALSE),0)*100/H64^2</f>
        <v>0</v>
      </c>
      <c r="EI64" s="236">
        <f>AK64*IFERROR(VLOOKUP(AJ64,LnLst!B:I,2,FALSE),0)*100/H64^2</f>
        <v>0</v>
      </c>
      <c r="EJ64" s="111">
        <f>AK64*IFERROR(VLOOKUP(AJ64,LnLst!B:I,3,FALSE),0)*100/H64^2</f>
        <v>0</v>
      </c>
      <c r="EK64" s="111">
        <f>(AK64*IFERROR(VLOOKUP(AJ64,LnLst!B:I,4,FALSE),0))*(H64^2/100)/1000000</f>
        <v>0</v>
      </c>
      <c r="EL64" s="111">
        <f>AK64*IFERROR(VLOOKUP(AJ64,LnLst!B:I,5,FALSE),0)*100/H64^2</f>
        <v>0</v>
      </c>
      <c r="EM64" s="111">
        <f>AK64*IFERROR(VLOOKUP(AJ64,LnLst!B:I,6,FALSE),0)*100/H64^2</f>
        <v>0</v>
      </c>
      <c r="EN64" s="111">
        <f>(AK64*IFERROR(VLOOKUP(AJ64,LnLst!B:I,7,FALSE),0))*(H64^2/100)/1000000</f>
        <v>0</v>
      </c>
      <c r="EO64" s="111">
        <f>AK64*IFERROR(VLOOKUP(AJ64,LnLst!B:I,8,FALSE),0)*100/H64^2</f>
        <v>0</v>
      </c>
    </row>
    <row r="65" spans="1:145" s="9" customFormat="1" ht="15" customHeight="1" x14ac:dyDescent="0.25">
      <c r="A65" s="81" t="s">
        <v>1359</v>
      </c>
      <c r="B65" s="82" t="s">
        <v>323</v>
      </c>
      <c r="C65" s="102" t="s">
        <v>70</v>
      </c>
      <c r="D65" s="82" t="s">
        <v>1543</v>
      </c>
      <c r="E65" s="9" t="s">
        <v>1710</v>
      </c>
      <c r="F65" s="426" t="s">
        <v>1717</v>
      </c>
      <c r="G65" s="83">
        <v>1</v>
      </c>
      <c r="H65" s="60">
        <v>500</v>
      </c>
      <c r="I65" s="194" t="str">
        <f t="shared" si="0"/>
        <v xml:space="preserve">4*490/65 ACSR             </v>
      </c>
      <c r="J65" s="228">
        <f t="shared" si="1"/>
        <v>194</v>
      </c>
      <c r="K65" s="113" t="s">
        <v>22</v>
      </c>
      <c r="L65" s="232" t="s">
        <v>30</v>
      </c>
      <c r="M65" s="240">
        <v>2000</v>
      </c>
      <c r="N65" s="115">
        <f t="shared" si="2"/>
        <v>1732</v>
      </c>
      <c r="O65" s="242">
        <v>2748</v>
      </c>
      <c r="P65" s="235">
        <f t="shared" si="16"/>
        <v>1.321528E-3</v>
      </c>
      <c r="Q65" s="104">
        <f t="shared" si="3"/>
        <v>2.1454072000000001E-2</v>
      </c>
      <c r="R65" s="104">
        <f t="shared" si="4"/>
        <v>2.0472717179999997</v>
      </c>
      <c r="S65" s="104">
        <f t="shared" si="5"/>
        <v>1.276326E-2</v>
      </c>
      <c r="T65" s="104">
        <f t="shared" si="6"/>
        <v>6.7637712000000016E-2</v>
      </c>
      <c r="U65" s="104">
        <f t="shared" si="7"/>
        <v>1.2889257180000002</v>
      </c>
      <c r="V65" s="105">
        <f t="shared" si="8"/>
        <v>1.5394676000000001E-2</v>
      </c>
      <c r="W65" s="223">
        <f>AE65*IFERROR(VLOOKUP(AD65,LnLst!B:I,2,FALSE),0)+AG65*IFERROR(VLOOKUP(AF65,LnLst!B:I,2,FALSE),0)+AI65*IFERROR(VLOOKUP(AH65,LnLst!B:I,2,FALSE),0)+AK65*IFERROR(VLOOKUP(AJ65,LnLst!B:I,2,FALSE),0)</f>
        <v>3.30382</v>
      </c>
      <c r="X65" s="215">
        <f>AE65*IFERROR(VLOOKUP(AD65,LnLst!B:I,3,FALSE),0)+AG65*IFERROR(VLOOKUP(AF65,LnLst!B:I,3,FALSE),0)+AI65*IFERROR(VLOOKUP(AH65,LnLst!B:I,3,FALSE),0)+AK65*IFERROR(VLOOKUP(AJ65,LnLst!B:I,3,FALSE),0)</f>
        <v>53.635179999999998</v>
      </c>
      <c r="Y65" s="219">
        <f>(AE65*IFERROR(VLOOKUP(AD65,LnLst!B:I,4,FALSE),0)+AG65*IFERROR(VLOOKUP(AF65,LnLst!B:I,4,FALSE),0)+AI65*IFERROR(VLOOKUP(AH65,LnLst!B:I,4,FALSE),0)+AK65*IFERROR(VLOOKUP(AJ65,LnLst!B:I,4,FALSE),0))/1000000</f>
        <v>8.1890868719999995E-4</v>
      </c>
      <c r="Z65" s="215">
        <f>AE65*IFERROR(VLOOKUP(AD65,LnLst!B:I,5,FALSE),0)+AG65*IFERROR(VLOOKUP(AF65,LnLst!B:I,5,FALSE),0)+AI65*IFERROR(VLOOKUP(AH65,LnLst!B:I,5,FALSE),0)+AK65*IFERROR(VLOOKUP(AJ65,LnLst!B:I,5,FALSE),0)</f>
        <v>31.908150000000003</v>
      </c>
      <c r="AA65" s="215">
        <f>AE65*IFERROR(VLOOKUP(AD65,LnLst!B:I,6,FALSE),0)+AG65*IFERROR(VLOOKUP(AF65,LnLst!B:I,6,FALSE),0)+AI65*IFERROR(VLOOKUP(AH65,LnLst!B:I,6,FALSE),0)+AK65*IFERROR(VLOOKUP(AJ65,LnLst!B:I,6,FALSE),0)</f>
        <v>169.09428000000003</v>
      </c>
      <c r="AB65" s="207">
        <f>(AE65*IFERROR(VLOOKUP(AD65,LnLst!B:I,7,FALSE),0)+AG65*IFERROR(VLOOKUP(AF65,LnLst!B:I,7,FALSE),0)+AI65*IFERROR(VLOOKUP(AH65,LnLst!B:I,7,FALSE),0)+AK65*IFERROR(VLOOKUP(AJ65,LnLst!B:I,7,FALSE),0))/1000000</f>
        <v>5.1557028720000003E-4</v>
      </c>
      <c r="AC65" s="211">
        <f>AE65*IFERROR(VLOOKUP(AD65,LnLst!B:I,8,FALSE),0)+AG65*IFERROR(VLOOKUP(AF65,LnLst!B:I,8,FALSE),0)+AI65*IFERROR(VLOOKUP(AH65,LnLst!B:I,8,FALSE),0)+AK65*IFERROR(VLOOKUP(AJ65,LnLst!B:I,8,FALSE),0)</f>
        <v>38.486690000000003</v>
      </c>
      <c r="AD65" s="106" t="s">
        <v>57</v>
      </c>
      <c r="AE65" s="263">
        <v>194</v>
      </c>
      <c r="AF65" s="245" t="s">
        <v>1462</v>
      </c>
      <c r="AG65" s="263"/>
      <c r="AH65" s="250" t="s">
        <v>1462</v>
      </c>
      <c r="AI65" s="263"/>
      <c r="AJ65" s="245" t="s">
        <v>1462</v>
      </c>
      <c r="AK65" s="263"/>
      <c r="AL65" s="84">
        <v>22</v>
      </c>
      <c r="AM65" s="72">
        <v>31</v>
      </c>
      <c r="AN65" s="83">
        <v>0</v>
      </c>
      <c r="AO65" s="72">
        <v>0</v>
      </c>
      <c r="AP65" s="66" t="s">
        <v>540</v>
      </c>
      <c r="AQ65" s="107" t="s">
        <v>288</v>
      </c>
      <c r="AR65" s="61" t="s">
        <v>541</v>
      </c>
      <c r="AS65" s="364"/>
      <c r="AT65" s="205" t="s">
        <v>39</v>
      </c>
      <c r="DN65" s="111">
        <f>(AE65*IFERROR(VLOOKUP(AD65,LnLst!B:I,2,FALSE),0))*(100/(H65^2))</f>
        <v>1.321528E-3</v>
      </c>
      <c r="DO65" s="111">
        <f>(AE65*IFERROR(VLOOKUP(AD65,LnLst!B:I,3,FALSE),0))*(100/(H65^2))</f>
        <v>2.1454072000000001E-2</v>
      </c>
      <c r="DP65" s="111">
        <f>(AE65*IFERROR(VLOOKUP(AD65,LnLst!B:I,4,FALSE),0))*(H65^2/100)/1000000</f>
        <v>2.0472717179999997</v>
      </c>
      <c r="DQ65" s="111">
        <f>(AE65*IFERROR(VLOOKUP(AD65,LnLst!B:I,5,FALSE),0))*(100/(H65^2))</f>
        <v>1.2763260000000002E-2</v>
      </c>
      <c r="DR65" s="111">
        <f>(AE65*IFERROR(VLOOKUP(AD65,LnLst!B:I,6,FALSE),0))*(100/(H65^2))</f>
        <v>6.7637712000000016E-2</v>
      </c>
      <c r="DS65" s="111">
        <f>(AE65*IFERROR(VLOOKUP(AD65,LnLst!B:I,7,FALSE),0))*(H65^2/100)/1000000</f>
        <v>1.2889257180000002</v>
      </c>
      <c r="DT65" s="111">
        <f>(AE65*IFERROR(VLOOKUP(AD65,LnLst!B:I,8,FALSE),0))*(100/(H65^2))</f>
        <v>1.5394676000000001E-2</v>
      </c>
      <c r="DU65" s="111">
        <f>AG65*IFERROR(VLOOKUP(AF65,LnLst!B:I,2,FALSE),0)*100/H65^2</f>
        <v>0</v>
      </c>
      <c r="DV65" s="111">
        <f>(AG65*IFERROR(VLOOKUP(AF65,LnLst!B:I,3,FALSE),0))*(100/(H65^2))</f>
        <v>0</v>
      </c>
      <c r="DW65" s="111">
        <f>(AG65*IFERROR(VLOOKUP(AF65,LnLst!B:I,4,FALSE),0))*(H65^2/100)/1000000</f>
        <v>0</v>
      </c>
      <c r="DX65" s="111">
        <f>(AG65*IFERROR(VLOOKUP(AF65,LnLst!B:I,5,FALSE),0))*(100/(H65^2))</f>
        <v>0</v>
      </c>
      <c r="DY65" s="111">
        <f>(AG65*IFERROR(VLOOKUP(AF65,LnLst!B:I,6,FALSE),0))*(100/(H65^2))</f>
        <v>0</v>
      </c>
      <c r="DZ65" s="111">
        <f>(AG65*IFERROR(VLOOKUP(AF65,LnLst!B:I,7,FALSE),0))*(H65^2/100)/1000000</f>
        <v>0</v>
      </c>
      <c r="EA65" s="111">
        <f>(AG65*IFERROR(VLOOKUP(AF65,LnLst!B:I,8,FALSE),0))*(100/(H65^2))</f>
        <v>0</v>
      </c>
      <c r="EB65" s="111">
        <f>AI65*IFERROR(VLOOKUP(AH65,LnLst!B:I,2,FALSE),0)*100/H65^2</f>
        <v>0</v>
      </c>
      <c r="EC65" s="111">
        <f>AI65*IFERROR(VLOOKUP(AH65,LnLst!B:I,3,FALSE),0)*100/H65^2</f>
        <v>0</v>
      </c>
      <c r="ED65" s="111">
        <f>(AI65*IFERROR(VLOOKUP(AH65,LnLst!B:I,4,FALSE),0))*(H65^2/100)/1000000</f>
        <v>0</v>
      </c>
      <c r="EE65" s="111">
        <f>AI65*IFERROR(VLOOKUP(AH65,LnLst!B:I,5,FALSE),0)*100/H65^2</f>
        <v>0</v>
      </c>
      <c r="EF65" s="111">
        <f>AI65*IFERROR(VLOOKUP(AH65,LnLst!B:I,6,FALSE),0)*100/H65^2</f>
        <v>0</v>
      </c>
      <c r="EG65" s="111">
        <f>(AI65*IFERROR(VLOOKUP(AH65,LnLst!B:I,7,FALSE),0))*(H65^2/100)/1000000</f>
        <v>0</v>
      </c>
      <c r="EH65" s="111">
        <f>AI65*IFERROR(VLOOKUP(AH65,LnLst!B:I,8,FALSE),0)*100/H65^2</f>
        <v>0</v>
      </c>
      <c r="EI65" s="236">
        <f>AK65*IFERROR(VLOOKUP(AJ65,LnLst!B:I,2,FALSE),0)*100/H65^2</f>
        <v>0</v>
      </c>
      <c r="EJ65" s="111">
        <f>AK65*IFERROR(VLOOKUP(AJ65,LnLst!B:I,3,FALSE),0)*100/H65^2</f>
        <v>0</v>
      </c>
      <c r="EK65" s="111">
        <f>(AK65*IFERROR(VLOOKUP(AJ65,LnLst!B:I,4,FALSE),0))*(H65^2/100)/1000000</f>
        <v>0</v>
      </c>
      <c r="EL65" s="111">
        <f>AK65*IFERROR(VLOOKUP(AJ65,LnLst!B:I,5,FALSE),0)*100/H65^2</f>
        <v>0</v>
      </c>
      <c r="EM65" s="111">
        <f>AK65*IFERROR(VLOOKUP(AJ65,LnLst!B:I,6,FALSE),0)*100/H65^2</f>
        <v>0</v>
      </c>
      <c r="EN65" s="111">
        <f>(AK65*IFERROR(VLOOKUP(AJ65,LnLst!B:I,7,FALSE),0))*(H65^2/100)/1000000</f>
        <v>0</v>
      </c>
      <c r="EO65" s="111">
        <f>AK65*IFERROR(VLOOKUP(AJ65,LnLst!B:I,8,FALSE),0)*100/H65^2</f>
        <v>0</v>
      </c>
    </row>
    <row r="66" spans="1:145" s="9" customFormat="1" ht="15" customHeight="1" x14ac:dyDescent="0.25">
      <c r="A66" s="81" t="s">
        <v>1359</v>
      </c>
      <c r="B66" s="82" t="s">
        <v>323</v>
      </c>
      <c r="C66" s="102" t="s">
        <v>70</v>
      </c>
      <c r="D66" s="82" t="s">
        <v>1543</v>
      </c>
      <c r="E66" s="9" t="s">
        <v>1710</v>
      </c>
      <c r="F66" s="426" t="s">
        <v>1717</v>
      </c>
      <c r="G66" s="83">
        <v>2</v>
      </c>
      <c r="H66" s="60">
        <v>500</v>
      </c>
      <c r="I66" s="194" t="str">
        <f t="shared" si="0"/>
        <v xml:space="preserve">4*490/65 ACSR             </v>
      </c>
      <c r="J66" s="228">
        <f t="shared" si="1"/>
        <v>194</v>
      </c>
      <c r="K66" s="113" t="s">
        <v>22</v>
      </c>
      <c r="L66" s="232" t="s">
        <v>30</v>
      </c>
      <c r="M66" s="240">
        <v>2000</v>
      </c>
      <c r="N66" s="115">
        <f t="shared" si="2"/>
        <v>1732</v>
      </c>
      <c r="O66" s="242">
        <v>2748</v>
      </c>
      <c r="P66" s="235">
        <f t="shared" si="16"/>
        <v>1.321528E-3</v>
      </c>
      <c r="Q66" s="104">
        <f t="shared" si="3"/>
        <v>2.1454072000000001E-2</v>
      </c>
      <c r="R66" s="104">
        <f t="shared" si="4"/>
        <v>2.0472717179999997</v>
      </c>
      <c r="S66" s="104">
        <f t="shared" si="5"/>
        <v>1.276326E-2</v>
      </c>
      <c r="T66" s="104">
        <f t="shared" si="6"/>
        <v>6.7637712000000016E-2</v>
      </c>
      <c r="U66" s="104">
        <f t="shared" si="7"/>
        <v>1.2889257180000002</v>
      </c>
      <c r="V66" s="105">
        <f t="shared" si="8"/>
        <v>1.5394676000000001E-2</v>
      </c>
      <c r="W66" s="223">
        <f>AE66*IFERROR(VLOOKUP(AD66,LnLst!B:I,2,FALSE),0)+AG66*IFERROR(VLOOKUP(AF66,LnLst!B:I,2,FALSE),0)+AI66*IFERROR(VLOOKUP(AH66,LnLst!B:I,2,FALSE),0)+AK66*IFERROR(VLOOKUP(AJ66,LnLst!B:I,2,FALSE),0)</f>
        <v>3.30382</v>
      </c>
      <c r="X66" s="215">
        <f>AE66*IFERROR(VLOOKUP(AD66,LnLst!B:I,3,FALSE),0)+AG66*IFERROR(VLOOKUP(AF66,LnLst!B:I,3,FALSE),0)+AI66*IFERROR(VLOOKUP(AH66,LnLst!B:I,3,FALSE),0)+AK66*IFERROR(VLOOKUP(AJ66,LnLst!B:I,3,FALSE),0)</f>
        <v>53.635179999999998</v>
      </c>
      <c r="Y66" s="219">
        <f>(AE66*IFERROR(VLOOKUP(AD66,LnLst!B:I,4,FALSE),0)+AG66*IFERROR(VLOOKUP(AF66,LnLst!B:I,4,FALSE),0)+AI66*IFERROR(VLOOKUP(AH66,LnLst!B:I,4,FALSE),0)+AK66*IFERROR(VLOOKUP(AJ66,LnLst!B:I,4,FALSE),0))/1000000</f>
        <v>8.1890868719999995E-4</v>
      </c>
      <c r="Z66" s="215">
        <f>AE66*IFERROR(VLOOKUP(AD66,LnLst!B:I,5,FALSE),0)+AG66*IFERROR(VLOOKUP(AF66,LnLst!B:I,5,FALSE),0)+AI66*IFERROR(VLOOKUP(AH66,LnLst!B:I,5,FALSE),0)+AK66*IFERROR(VLOOKUP(AJ66,LnLst!B:I,5,FALSE),0)</f>
        <v>31.908150000000003</v>
      </c>
      <c r="AA66" s="215">
        <f>AE66*IFERROR(VLOOKUP(AD66,LnLst!B:I,6,FALSE),0)+AG66*IFERROR(VLOOKUP(AF66,LnLst!B:I,6,FALSE),0)+AI66*IFERROR(VLOOKUP(AH66,LnLst!B:I,6,FALSE),0)+AK66*IFERROR(VLOOKUP(AJ66,LnLst!B:I,6,FALSE),0)</f>
        <v>169.09428000000003</v>
      </c>
      <c r="AB66" s="207">
        <f>(AE66*IFERROR(VLOOKUP(AD66,LnLst!B:I,7,FALSE),0)+AG66*IFERROR(VLOOKUP(AF66,LnLst!B:I,7,FALSE),0)+AI66*IFERROR(VLOOKUP(AH66,LnLst!B:I,7,FALSE),0)+AK66*IFERROR(VLOOKUP(AJ66,LnLst!B:I,7,FALSE),0))/1000000</f>
        <v>5.1557028720000003E-4</v>
      </c>
      <c r="AC66" s="211">
        <f>AE66*IFERROR(VLOOKUP(AD66,LnLst!B:I,8,FALSE),0)+AG66*IFERROR(VLOOKUP(AF66,LnLst!B:I,8,FALSE),0)+AI66*IFERROR(VLOOKUP(AH66,LnLst!B:I,8,FALSE),0)+AK66*IFERROR(VLOOKUP(AJ66,LnLst!B:I,8,FALSE),0)</f>
        <v>38.486690000000003</v>
      </c>
      <c r="AD66" s="106" t="s">
        <v>57</v>
      </c>
      <c r="AE66" s="263">
        <v>194</v>
      </c>
      <c r="AF66" s="245" t="s">
        <v>1462</v>
      </c>
      <c r="AG66" s="263"/>
      <c r="AH66" s="250" t="s">
        <v>1462</v>
      </c>
      <c r="AI66" s="263"/>
      <c r="AJ66" s="245" t="s">
        <v>1462</v>
      </c>
      <c r="AK66" s="263"/>
      <c r="AL66" s="84">
        <v>22</v>
      </c>
      <c r="AM66" s="72">
        <v>31</v>
      </c>
      <c r="AN66" s="83">
        <v>0</v>
      </c>
      <c r="AO66" s="72">
        <v>0</v>
      </c>
      <c r="AP66" s="66" t="s">
        <v>542</v>
      </c>
      <c r="AQ66" s="107" t="s">
        <v>288</v>
      </c>
      <c r="AR66" s="61" t="s">
        <v>541</v>
      </c>
      <c r="AS66" s="364"/>
      <c r="AT66" s="205" t="s">
        <v>39</v>
      </c>
      <c r="DN66" s="111">
        <f>(AE66*IFERROR(VLOOKUP(AD66,LnLst!B:I,2,FALSE),0))*(100/(H66^2))</f>
        <v>1.321528E-3</v>
      </c>
      <c r="DO66" s="111">
        <f>(AE66*IFERROR(VLOOKUP(AD66,LnLst!B:I,3,FALSE),0))*(100/(H66^2))</f>
        <v>2.1454072000000001E-2</v>
      </c>
      <c r="DP66" s="111">
        <f>(AE66*IFERROR(VLOOKUP(AD66,LnLst!B:I,4,FALSE),0))*(H66^2/100)/1000000</f>
        <v>2.0472717179999997</v>
      </c>
      <c r="DQ66" s="111">
        <f>(AE66*IFERROR(VLOOKUP(AD66,LnLst!B:I,5,FALSE),0))*(100/(H66^2))</f>
        <v>1.2763260000000002E-2</v>
      </c>
      <c r="DR66" s="111">
        <f>(AE66*IFERROR(VLOOKUP(AD66,LnLst!B:I,6,FALSE),0))*(100/(H66^2))</f>
        <v>6.7637712000000016E-2</v>
      </c>
      <c r="DS66" s="111">
        <f>(AE66*IFERROR(VLOOKUP(AD66,LnLst!B:I,7,FALSE),0))*(H66^2/100)/1000000</f>
        <v>1.2889257180000002</v>
      </c>
      <c r="DT66" s="111">
        <f>(AE66*IFERROR(VLOOKUP(AD66,LnLst!B:I,8,FALSE),0))*(100/(H66^2))</f>
        <v>1.5394676000000001E-2</v>
      </c>
      <c r="DU66" s="111">
        <f>AG66*IFERROR(VLOOKUP(AF66,LnLst!B:I,2,FALSE),0)*100/H66^2</f>
        <v>0</v>
      </c>
      <c r="DV66" s="111">
        <f>(AG66*IFERROR(VLOOKUP(AF66,LnLst!B:I,3,FALSE),0))*(100/(H66^2))</f>
        <v>0</v>
      </c>
      <c r="DW66" s="111">
        <f>(AG66*IFERROR(VLOOKUP(AF66,LnLst!B:I,4,FALSE),0))*(H66^2/100)/1000000</f>
        <v>0</v>
      </c>
      <c r="DX66" s="111">
        <f>(AG66*IFERROR(VLOOKUP(AF66,LnLst!B:I,5,FALSE),0))*(100/(H66^2))</f>
        <v>0</v>
      </c>
      <c r="DY66" s="111">
        <f>(AG66*IFERROR(VLOOKUP(AF66,LnLst!B:I,6,FALSE),0))*(100/(H66^2))</f>
        <v>0</v>
      </c>
      <c r="DZ66" s="111">
        <f>(AG66*IFERROR(VLOOKUP(AF66,LnLst!B:I,7,FALSE),0))*(H66^2/100)/1000000</f>
        <v>0</v>
      </c>
      <c r="EA66" s="111">
        <f>(AG66*IFERROR(VLOOKUP(AF66,LnLst!B:I,8,FALSE),0))*(100/(H66^2))</f>
        <v>0</v>
      </c>
      <c r="EB66" s="111">
        <f>AI66*IFERROR(VLOOKUP(AH66,LnLst!B:I,2,FALSE),0)*100/H66^2</f>
        <v>0</v>
      </c>
      <c r="EC66" s="111">
        <f>AI66*IFERROR(VLOOKUP(AH66,LnLst!B:I,3,FALSE),0)*100/H66^2</f>
        <v>0</v>
      </c>
      <c r="ED66" s="111">
        <f>(AI66*IFERROR(VLOOKUP(AH66,LnLst!B:I,4,FALSE),0))*(H66^2/100)/1000000</f>
        <v>0</v>
      </c>
      <c r="EE66" s="111">
        <f>AI66*IFERROR(VLOOKUP(AH66,LnLst!B:I,5,FALSE),0)*100/H66^2</f>
        <v>0</v>
      </c>
      <c r="EF66" s="111">
        <f>AI66*IFERROR(VLOOKUP(AH66,LnLst!B:I,6,FALSE),0)*100/H66^2</f>
        <v>0</v>
      </c>
      <c r="EG66" s="111">
        <f>(AI66*IFERROR(VLOOKUP(AH66,LnLst!B:I,7,FALSE),0))*(H66^2/100)/1000000</f>
        <v>0</v>
      </c>
      <c r="EH66" s="111">
        <f>AI66*IFERROR(VLOOKUP(AH66,LnLst!B:I,8,FALSE),0)*100/H66^2</f>
        <v>0</v>
      </c>
      <c r="EI66" s="236">
        <f>AK66*IFERROR(VLOOKUP(AJ66,LnLst!B:I,2,FALSE),0)*100/H66^2</f>
        <v>0</v>
      </c>
      <c r="EJ66" s="111">
        <f>AK66*IFERROR(VLOOKUP(AJ66,LnLst!B:I,3,FALSE),0)*100/H66^2</f>
        <v>0</v>
      </c>
      <c r="EK66" s="111">
        <f>(AK66*IFERROR(VLOOKUP(AJ66,LnLst!B:I,4,FALSE),0))*(H66^2/100)/1000000</f>
        <v>0</v>
      </c>
      <c r="EL66" s="111">
        <f>AK66*IFERROR(VLOOKUP(AJ66,LnLst!B:I,5,FALSE),0)*100/H66^2</f>
        <v>0</v>
      </c>
      <c r="EM66" s="111">
        <f>AK66*IFERROR(VLOOKUP(AJ66,LnLst!B:I,6,FALSE),0)*100/H66^2</f>
        <v>0</v>
      </c>
      <c r="EN66" s="111">
        <f>(AK66*IFERROR(VLOOKUP(AJ66,LnLst!B:I,7,FALSE),0))*(H66^2/100)/1000000</f>
        <v>0</v>
      </c>
      <c r="EO66" s="111">
        <f>AK66*IFERROR(VLOOKUP(AJ66,LnLst!B:I,8,FALSE),0)*100/H66^2</f>
        <v>0</v>
      </c>
    </row>
    <row r="67" spans="1:145" s="9" customFormat="1" ht="15" customHeight="1" x14ac:dyDescent="0.25">
      <c r="A67" s="81" t="s">
        <v>52</v>
      </c>
      <c r="B67" s="82" t="s">
        <v>298</v>
      </c>
      <c r="C67" s="102" t="s">
        <v>74</v>
      </c>
      <c r="D67" s="82" t="s">
        <v>1535</v>
      </c>
      <c r="E67" s="9" t="s">
        <v>1640</v>
      </c>
      <c r="F67" s="426" t="s">
        <v>1717</v>
      </c>
      <c r="G67" s="83">
        <v>1</v>
      </c>
      <c r="H67" s="60">
        <v>500</v>
      </c>
      <c r="I67" s="194" t="str">
        <f t="shared" si="0"/>
        <v xml:space="preserve">3*490/65 ACSR             </v>
      </c>
      <c r="J67" s="228">
        <f t="shared" si="1"/>
        <v>247</v>
      </c>
      <c r="K67" s="113" t="s">
        <v>22</v>
      </c>
      <c r="L67" s="232" t="s">
        <v>22</v>
      </c>
      <c r="M67" s="240">
        <v>2000</v>
      </c>
      <c r="N67" s="115">
        <f t="shared" si="2"/>
        <v>1732</v>
      </c>
      <c r="O67" s="242">
        <v>2000</v>
      </c>
      <c r="P67" s="235">
        <f t="shared" si="16"/>
        <v>2.1439599999999999E-3</v>
      </c>
      <c r="Q67" s="104">
        <f t="shared" si="3"/>
        <v>2.9145999999999995E-2</v>
      </c>
      <c r="R67" s="104">
        <f t="shared" si="4"/>
        <v>2.4453000000000005</v>
      </c>
      <c r="S67" s="104">
        <f t="shared" si="5"/>
        <v>2.4403599999999998E-2</v>
      </c>
      <c r="T67" s="104">
        <f t="shared" si="6"/>
        <v>7.7063999999999994E-2</v>
      </c>
      <c r="U67" s="104">
        <f t="shared" si="7"/>
        <v>1.8030999999999999</v>
      </c>
      <c r="V67" s="105">
        <f t="shared" si="8"/>
        <v>2.2724000000000001E-2</v>
      </c>
      <c r="W67" s="223">
        <f>AE67*IFERROR(VLOOKUP(AD67,LnLst!B:I,2,FALSE),0)+AG67*IFERROR(VLOOKUP(AF67,LnLst!B:I,2,FALSE),0)+AI67*IFERROR(VLOOKUP(AH67,LnLst!B:I,2,FALSE),0)+AK67*IFERROR(VLOOKUP(AJ67,LnLst!B:I,2,FALSE),0)</f>
        <v>5.3599000000000006</v>
      </c>
      <c r="X67" s="215">
        <f>AE67*IFERROR(VLOOKUP(AD67,LnLst!B:I,3,FALSE),0)+AG67*IFERROR(VLOOKUP(AF67,LnLst!B:I,3,FALSE),0)+AI67*IFERROR(VLOOKUP(AH67,LnLst!B:I,3,FALSE),0)+AK67*IFERROR(VLOOKUP(AJ67,LnLst!B:I,3,FALSE),0)</f>
        <v>72.864999999999995</v>
      </c>
      <c r="Y67" s="219">
        <f>(AE67*IFERROR(VLOOKUP(AD67,LnLst!B:I,4,FALSE),0)+AG67*IFERROR(VLOOKUP(AF67,LnLst!B:I,4,FALSE),0)+AI67*IFERROR(VLOOKUP(AH67,LnLst!B:I,4,FALSE),0)+AK67*IFERROR(VLOOKUP(AJ67,LnLst!B:I,4,FALSE),0))/1000000</f>
        <v>9.7812000000000007E-4</v>
      </c>
      <c r="Z67" s="215">
        <f>AE67*IFERROR(VLOOKUP(AD67,LnLst!B:I,5,FALSE),0)+AG67*IFERROR(VLOOKUP(AF67,LnLst!B:I,5,FALSE),0)+AI67*IFERROR(VLOOKUP(AH67,LnLst!B:I,5,FALSE),0)+AK67*IFERROR(VLOOKUP(AJ67,LnLst!B:I,5,FALSE),0)</f>
        <v>61.009</v>
      </c>
      <c r="AA67" s="215">
        <f>AE67*IFERROR(VLOOKUP(AD67,LnLst!B:I,6,FALSE),0)+AG67*IFERROR(VLOOKUP(AF67,LnLst!B:I,6,FALSE),0)+AI67*IFERROR(VLOOKUP(AH67,LnLst!B:I,6,FALSE),0)+AK67*IFERROR(VLOOKUP(AJ67,LnLst!B:I,6,FALSE),0)</f>
        <v>192.66</v>
      </c>
      <c r="AB67" s="207">
        <f>(AE67*IFERROR(VLOOKUP(AD67,LnLst!B:I,7,FALSE),0)+AG67*IFERROR(VLOOKUP(AF67,LnLst!B:I,7,FALSE),0)+AI67*IFERROR(VLOOKUP(AH67,LnLst!B:I,7,FALSE),0)+AK67*IFERROR(VLOOKUP(AJ67,LnLst!B:I,7,FALSE),0))/1000000</f>
        <v>7.2124000000000005E-4</v>
      </c>
      <c r="AC67" s="211">
        <f>AE67*IFERROR(VLOOKUP(AD67,LnLst!B:I,8,FALSE),0)+AG67*IFERROR(VLOOKUP(AF67,LnLst!B:I,8,FALSE),0)+AI67*IFERROR(VLOOKUP(AH67,LnLst!B:I,8,FALSE),0)+AK67*IFERROR(VLOOKUP(AJ67,LnLst!B:I,8,FALSE),0)</f>
        <v>56.81</v>
      </c>
      <c r="AD67" s="106" t="s">
        <v>5</v>
      </c>
      <c r="AE67" s="263">
        <v>247</v>
      </c>
      <c r="AF67" s="245" t="s">
        <v>1462</v>
      </c>
      <c r="AG67" s="263"/>
      <c r="AH67" s="250" t="s">
        <v>1462</v>
      </c>
      <c r="AI67" s="263"/>
      <c r="AJ67" s="245" t="s">
        <v>1462</v>
      </c>
      <c r="AK67" s="263"/>
      <c r="AL67" s="84">
        <v>4</v>
      </c>
      <c r="AM67" s="72">
        <v>32</v>
      </c>
      <c r="AN67" s="83">
        <v>-1.65</v>
      </c>
      <c r="AO67" s="72">
        <v>-1.36</v>
      </c>
      <c r="AP67" s="66" t="s">
        <v>1302</v>
      </c>
      <c r="AQ67" s="107" t="s">
        <v>531</v>
      </c>
      <c r="AR67" s="61" t="s">
        <v>864</v>
      </c>
      <c r="AS67" s="364"/>
      <c r="AT67" s="205" t="s">
        <v>1285</v>
      </c>
      <c r="DN67" s="111">
        <f>(AE67*IFERROR(VLOOKUP(AD67,LnLst!B:I,2,FALSE),0))*(100/(H67^2))</f>
        <v>2.1439600000000003E-3</v>
      </c>
      <c r="DO67" s="111">
        <f>(AE67*IFERROR(VLOOKUP(AD67,LnLst!B:I,3,FALSE),0))*(100/(H67^2))</f>
        <v>2.9145999999999998E-2</v>
      </c>
      <c r="DP67" s="111">
        <f>(AE67*IFERROR(VLOOKUP(AD67,LnLst!B:I,4,FALSE),0))*(H67^2/100)/1000000</f>
        <v>2.4453</v>
      </c>
      <c r="DQ67" s="111">
        <f>(AE67*IFERROR(VLOOKUP(AD67,LnLst!B:I,5,FALSE),0))*(100/(H67^2))</f>
        <v>2.4403600000000001E-2</v>
      </c>
      <c r="DR67" s="111">
        <f>(AE67*IFERROR(VLOOKUP(AD67,LnLst!B:I,6,FALSE),0))*(100/(H67^2))</f>
        <v>7.7064000000000007E-2</v>
      </c>
      <c r="DS67" s="111">
        <f>(AE67*IFERROR(VLOOKUP(AD67,LnLst!B:I,7,FALSE),0))*(H67^2/100)/1000000</f>
        <v>1.8030999999999999</v>
      </c>
      <c r="DT67" s="111">
        <f>(AE67*IFERROR(VLOOKUP(AD67,LnLst!B:I,8,FALSE),0))*(100/(H67^2))</f>
        <v>2.2724000000000001E-2</v>
      </c>
      <c r="DU67" s="111">
        <f>AG67*IFERROR(VLOOKUP(AF67,LnLst!B:I,2,FALSE),0)*100/H67^2</f>
        <v>0</v>
      </c>
      <c r="DV67" s="111">
        <f>(AG67*IFERROR(VLOOKUP(AF67,LnLst!B:I,3,FALSE),0))*(100/(H67^2))</f>
        <v>0</v>
      </c>
      <c r="DW67" s="111">
        <f>(AG67*IFERROR(VLOOKUP(AF67,LnLst!B:I,4,FALSE),0))*(H67^2/100)/1000000</f>
        <v>0</v>
      </c>
      <c r="DX67" s="111">
        <f>(AG67*IFERROR(VLOOKUP(AF67,LnLst!B:I,5,FALSE),0))*(100/(H67^2))</f>
        <v>0</v>
      </c>
      <c r="DY67" s="111">
        <f>(AG67*IFERROR(VLOOKUP(AF67,LnLst!B:I,6,FALSE),0))*(100/(H67^2))</f>
        <v>0</v>
      </c>
      <c r="DZ67" s="111">
        <f>(AG67*IFERROR(VLOOKUP(AF67,LnLst!B:I,7,FALSE),0))*(H67^2/100)/1000000</f>
        <v>0</v>
      </c>
      <c r="EA67" s="111">
        <f>(AG67*IFERROR(VLOOKUP(AF67,LnLst!B:I,8,FALSE),0))*(100/(H67^2))</f>
        <v>0</v>
      </c>
      <c r="EB67" s="111">
        <f>AI67*IFERROR(VLOOKUP(AH67,LnLst!B:I,2,FALSE),0)*100/H67^2</f>
        <v>0</v>
      </c>
      <c r="EC67" s="111">
        <f>AI67*IFERROR(VLOOKUP(AH67,LnLst!B:I,3,FALSE),0)*100/H67^2</f>
        <v>0</v>
      </c>
      <c r="ED67" s="111">
        <f>(AI67*IFERROR(VLOOKUP(AH67,LnLst!B:I,4,FALSE),0))*(H67^2/100)/1000000</f>
        <v>0</v>
      </c>
      <c r="EE67" s="111">
        <f>AI67*IFERROR(VLOOKUP(AH67,LnLst!B:I,5,FALSE),0)*100/H67^2</f>
        <v>0</v>
      </c>
      <c r="EF67" s="111">
        <f>AI67*IFERROR(VLOOKUP(AH67,LnLst!B:I,6,FALSE),0)*100/H67^2</f>
        <v>0</v>
      </c>
      <c r="EG67" s="111">
        <f>(AI67*IFERROR(VLOOKUP(AH67,LnLst!B:I,7,FALSE),0))*(H67^2/100)/1000000</f>
        <v>0</v>
      </c>
      <c r="EH67" s="111">
        <f>AI67*IFERROR(VLOOKUP(AH67,LnLst!B:I,8,FALSE),0)*100/H67^2</f>
        <v>0</v>
      </c>
      <c r="EI67" s="236">
        <f>AK67*IFERROR(VLOOKUP(AJ67,LnLst!B:I,2,FALSE),0)*100/H67^2</f>
        <v>0</v>
      </c>
      <c r="EJ67" s="111">
        <f>AK67*IFERROR(VLOOKUP(AJ67,LnLst!B:I,3,FALSE),0)*100/H67^2</f>
        <v>0</v>
      </c>
      <c r="EK67" s="111">
        <f>(AK67*IFERROR(VLOOKUP(AJ67,LnLst!B:I,4,FALSE),0))*(H67^2/100)/1000000</f>
        <v>0</v>
      </c>
      <c r="EL67" s="111">
        <f>AK67*IFERROR(VLOOKUP(AJ67,LnLst!B:I,5,FALSE),0)*100/H67^2</f>
        <v>0</v>
      </c>
      <c r="EM67" s="111">
        <f>AK67*IFERROR(VLOOKUP(AJ67,LnLst!B:I,6,FALSE),0)*100/H67^2</f>
        <v>0</v>
      </c>
      <c r="EN67" s="111">
        <f>(AK67*IFERROR(VLOOKUP(AJ67,LnLst!B:I,7,FALSE),0))*(H67^2/100)/1000000</f>
        <v>0</v>
      </c>
      <c r="EO67" s="111">
        <f>AK67*IFERROR(VLOOKUP(AJ67,LnLst!B:I,8,FALSE),0)*100/H67^2</f>
        <v>0</v>
      </c>
    </row>
    <row r="68" spans="1:145" s="9" customFormat="1" ht="15" customHeight="1" x14ac:dyDescent="0.25">
      <c r="A68" s="81" t="s">
        <v>52</v>
      </c>
      <c r="B68" s="82" t="s">
        <v>298</v>
      </c>
      <c r="C68" s="102" t="s">
        <v>74</v>
      </c>
      <c r="D68" s="82" t="s">
        <v>1535</v>
      </c>
      <c r="E68" s="9" t="s">
        <v>1640</v>
      </c>
      <c r="F68" s="426" t="s">
        <v>1717</v>
      </c>
      <c r="G68" s="83">
        <v>2</v>
      </c>
      <c r="H68" s="60">
        <v>500</v>
      </c>
      <c r="I68" s="194" t="str">
        <f t="shared" si="0"/>
        <v xml:space="preserve">3*490/65 ACSR             </v>
      </c>
      <c r="J68" s="228">
        <f t="shared" si="1"/>
        <v>247</v>
      </c>
      <c r="K68" s="113" t="s">
        <v>22</v>
      </c>
      <c r="L68" s="232" t="s">
        <v>22</v>
      </c>
      <c r="M68" s="240">
        <v>2000</v>
      </c>
      <c r="N68" s="115">
        <f t="shared" si="2"/>
        <v>1732</v>
      </c>
      <c r="O68" s="242">
        <v>2000</v>
      </c>
      <c r="P68" s="235">
        <f t="shared" si="16"/>
        <v>2.1439599999999999E-3</v>
      </c>
      <c r="Q68" s="104">
        <f t="shared" si="3"/>
        <v>2.9145999999999995E-2</v>
      </c>
      <c r="R68" s="104">
        <f t="shared" si="4"/>
        <v>2.4453000000000005</v>
      </c>
      <c r="S68" s="104">
        <f t="shared" si="5"/>
        <v>2.4403599999999998E-2</v>
      </c>
      <c r="T68" s="104">
        <f t="shared" si="6"/>
        <v>7.7063999999999994E-2</v>
      </c>
      <c r="U68" s="104">
        <f t="shared" si="7"/>
        <v>1.8030999999999999</v>
      </c>
      <c r="V68" s="105">
        <f t="shared" si="8"/>
        <v>2.2724000000000001E-2</v>
      </c>
      <c r="W68" s="223">
        <f>AE68*IFERROR(VLOOKUP(AD68,LnLst!B:I,2,FALSE),0)+AG68*IFERROR(VLOOKUP(AF68,LnLst!B:I,2,FALSE),0)+AI68*IFERROR(VLOOKUP(AH68,LnLst!B:I,2,FALSE),0)+AK68*IFERROR(VLOOKUP(AJ68,LnLst!B:I,2,FALSE),0)</f>
        <v>5.3599000000000006</v>
      </c>
      <c r="X68" s="215">
        <f>AE68*IFERROR(VLOOKUP(AD68,LnLst!B:I,3,FALSE),0)+AG68*IFERROR(VLOOKUP(AF68,LnLst!B:I,3,FALSE),0)+AI68*IFERROR(VLOOKUP(AH68,LnLst!B:I,3,FALSE),0)+AK68*IFERROR(VLOOKUP(AJ68,LnLst!B:I,3,FALSE),0)</f>
        <v>72.864999999999995</v>
      </c>
      <c r="Y68" s="219">
        <f>(AE68*IFERROR(VLOOKUP(AD68,LnLst!B:I,4,FALSE),0)+AG68*IFERROR(VLOOKUP(AF68,LnLst!B:I,4,FALSE),0)+AI68*IFERROR(VLOOKUP(AH68,LnLst!B:I,4,FALSE),0)+AK68*IFERROR(VLOOKUP(AJ68,LnLst!B:I,4,FALSE),0))/1000000</f>
        <v>9.7812000000000007E-4</v>
      </c>
      <c r="Z68" s="215">
        <f>AE68*IFERROR(VLOOKUP(AD68,LnLst!B:I,5,FALSE),0)+AG68*IFERROR(VLOOKUP(AF68,LnLst!B:I,5,FALSE),0)+AI68*IFERROR(VLOOKUP(AH68,LnLst!B:I,5,FALSE),0)+AK68*IFERROR(VLOOKUP(AJ68,LnLst!B:I,5,FALSE),0)</f>
        <v>61.009</v>
      </c>
      <c r="AA68" s="215">
        <f>AE68*IFERROR(VLOOKUP(AD68,LnLst!B:I,6,FALSE),0)+AG68*IFERROR(VLOOKUP(AF68,LnLst!B:I,6,FALSE),0)+AI68*IFERROR(VLOOKUP(AH68,LnLst!B:I,6,FALSE),0)+AK68*IFERROR(VLOOKUP(AJ68,LnLst!B:I,6,FALSE),0)</f>
        <v>192.66</v>
      </c>
      <c r="AB68" s="207">
        <f>(AE68*IFERROR(VLOOKUP(AD68,LnLst!B:I,7,FALSE),0)+AG68*IFERROR(VLOOKUP(AF68,LnLst!B:I,7,FALSE),0)+AI68*IFERROR(VLOOKUP(AH68,LnLst!B:I,7,FALSE),0)+AK68*IFERROR(VLOOKUP(AJ68,LnLst!B:I,7,FALSE),0))/1000000</f>
        <v>7.2124000000000005E-4</v>
      </c>
      <c r="AC68" s="211">
        <f>AE68*IFERROR(VLOOKUP(AD68,LnLst!B:I,8,FALSE),0)+AG68*IFERROR(VLOOKUP(AF68,LnLst!B:I,8,FALSE),0)+AI68*IFERROR(VLOOKUP(AH68,LnLst!B:I,8,FALSE),0)+AK68*IFERROR(VLOOKUP(AJ68,LnLst!B:I,8,FALSE),0)</f>
        <v>56.81</v>
      </c>
      <c r="AD68" s="106" t="s">
        <v>5</v>
      </c>
      <c r="AE68" s="263">
        <v>247</v>
      </c>
      <c r="AF68" s="245" t="s">
        <v>1462</v>
      </c>
      <c r="AG68" s="263"/>
      <c r="AH68" s="250" t="s">
        <v>1462</v>
      </c>
      <c r="AI68" s="263"/>
      <c r="AJ68" s="245" t="s">
        <v>1462</v>
      </c>
      <c r="AK68" s="263"/>
      <c r="AL68" s="84">
        <v>4</v>
      </c>
      <c r="AM68" s="72">
        <v>32</v>
      </c>
      <c r="AN68" s="83">
        <v>-1.65</v>
      </c>
      <c r="AO68" s="72">
        <v>-1.36</v>
      </c>
      <c r="AP68" s="66" t="s">
        <v>1303</v>
      </c>
      <c r="AQ68" s="107" t="s">
        <v>531</v>
      </c>
      <c r="AR68" s="61" t="s">
        <v>864</v>
      </c>
      <c r="AS68" s="364"/>
      <c r="AT68" s="205" t="s">
        <v>1285</v>
      </c>
      <c r="DN68" s="111">
        <f>(AE68*IFERROR(VLOOKUP(AD68,LnLst!B:I,2,FALSE),0))*(100/(H68^2))</f>
        <v>2.1439600000000003E-3</v>
      </c>
      <c r="DO68" s="111">
        <f>(AE68*IFERROR(VLOOKUP(AD68,LnLst!B:I,3,FALSE),0))*(100/(H68^2))</f>
        <v>2.9145999999999998E-2</v>
      </c>
      <c r="DP68" s="111">
        <f>(AE68*IFERROR(VLOOKUP(AD68,LnLst!B:I,4,FALSE),0))*(H68^2/100)/1000000</f>
        <v>2.4453</v>
      </c>
      <c r="DQ68" s="111">
        <f>(AE68*IFERROR(VLOOKUP(AD68,LnLst!B:I,5,FALSE),0))*(100/(H68^2))</f>
        <v>2.4403600000000001E-2</v>
      </c>
      <c r="DR68" s="111">
        <f>(AE68*IFERROR(VLOOKUP(AD68,LnLst!B:I,6,FALSE),0))*(100/(H68^2))</f>
        <v>7.7064000000000007E-2</v>
      </c>
      <c r="DS68" s="111">
        <f>(AE68*IFERROR(VLOOKUP(AD68,LnLst!B:I,7,FALSE),0))*(H68^2/100)/1000000</f>
        <v>1.8030999999999999</v>
      </c>
      <c r="DT68" s="111">
        <f>(AE68*IFERROR(VLOOKUP(AD68,LnLst!B:I,8,FALSE),0))*(100/(H68^2))</f>
        <v>2.2724000000000001E-2</v>
      </c>
      <c r="DU68" s="111">
        <f>AG68*IFERROR(VLOOKUP(AF68,LnLst!B:I,2,FALSE),0)*100/H68^2</f>
        <v>0</v>
      </c>
      <c r="DV68" s="111">
        <f>(AG68*IFERROR(VLOOKUP(AF68,LnLst!B:I,3,FALSE),0))*(100/(H68^2))</f>
        <v>0</v>
      </c>
      <c r="DW68" s="111">
        <f>(AG68*IFERROR(VLOOKUP(AF68,LnLst!B:I,4,FALSE),0))*(H68^2/100)/1000000</f>
        <v>0</v>
      </c>
      <c r="DX68" s="111">
        <f>(AG68*IFERROR(VLOOKUP(AF68,LnLst!B:I,5,FALSE),0))*(100/(H68^2))</f>
        <v>0</v>
      </c>
      <c r="DY68" s="111">
        <f>(AG68*IFERROR(VLOOKUP(AF68,LnLst!B:I,6,FALSE),0))*(100/(H68^2))</f>
        <v>0</v>
      </c>
      <c r="DZ68" s="111">
        <f>(AG68*IFERROR(VLOOKUP(AF68,LnLst!B:I,7,FALSE),0))*(H68^2/100)/1000000</f>
        <v>0</v>
      </c>
      <c r="EA68" s="111">
        <f>(AG68*IFERROR(VLOOKUP(AF68,LnLst!B:I,8,FALSE),0))*(100/(H68^2))</f>
        <v>0</v>
      </c>
      <c r="EB68" s="111">
        <f>AI68*IFERROR(VLOOKUP(AH68,LnLst!B:I,2,FALSE),0)*100/H68^2</f>
        <v>0</v>
      </c>
      <c r="EC68" s="111">
        <f>AI68*IFERROR(VLOOKUP(AH68,LnLst!B:I,3,FALSE),0)*100/H68^2</f>
        <v>0</v>
      </c>
      <c r="ED68" s="111">
        <f>(AI68*IFERROR(VLOOKUP(AH68,LnLst!B:I,4,FALSE),0))*(H68^2/100)/1000000</f>
        <v>0</v>
      </c>
      <c r="EE68" s="111">
        <f>AI68*IFERROR(VLOOKUP(AH68,LnLst!B:I,5,FALSE),0)*100/H68^2</f>
        <v>0</v>
      </c>
      <c r="EF68" s="111">
        <f>AI68*IFERROR(VLOOKUP(AH68,LnLst!B:I,6,FALSE),0)*100/H68^2</f>
        <v>0</v>
      </c>
      <c r="EG68" s="111">
        <f>(AI68*IFERROR(VLOOKUP(AH68,LnLst!B:I,7,FALSE),0))*(H68^2/100)/1000000</f>
        <v>0</v>
      </c>
      <c r="EH68" s="111">
        <f>AI68*IFERROR(VLOOKUP(AH68,LnLst!B:I,8,FALSE),0)*100/H68^2</f>
        <v>0</v>
      </c>
      <c r="EI68" s="236">
        <f>AK68*IFERROR(VLOOKUP(AJ68,LnLst!B:I,2,FALSE),0)*100/H68^2</f>
        <v>0</v>
      </c>
      <c r="EJ68" s="111">
        <f>AK68*IFERROR(VLOOKUP(AJ68,LnLst!B:I,3,FALSE),0)*100/H68^2</f>
        <v>0</v>
      </c>
      <c r="EK68" s="111">
        <f>(AK68*IFERROR(VLOOKUP(AJ68,LnLst!B:I,4,FALSE),0))*(H68^2/100)/1000000</f>
        <v>0</v>
      </c>
      <c r="EL68" s="111">
        <f>AK68*IFERROR(VLOOKUP(AJ68,LnLst!B:I,5,FALSE),0)*100/H68^2</f>
        <v>0</v>
      </c>
      <c r="EM68" s="111">
        <f>AK68*IFERROR(VLOOKUP(AJ68,LnLst!B:I,6,FALSE),0)*100/H68^2</f>
        <v>0</v>
      </c>
      <c r="EN68" s="111">
        <f>(AK68*IFERROR(VLOOKUP(AJ68,LnLst!B:I,7,FALSE),0))*(H68^2/100)/1000000</f>
        <v>0</v>
      </c>
      <c r="EO68" s="111">
        <f>AK68*IFERROR(VLOOKUP(AJ68,LnLst!B:I,8,FALSE),0)*100/H68^2</f>
        <v>0</v>
      </c>
    </row>
    <row r="69" spans="1:145" s="9" customFormat="1" ht="15" customHeight="1" x14ac:dyDescent="0.25">
      <c r="A69" s="81" t="s">
        <v>1359</v>
      </c>
      <c r="B69" s="82" t="s">
        <v>65</v>
      </c>
      <c r="C69" s="102" t="s">
        <v>70</v>
      </c>
      <c r="D69" s="82" t="s">
        <v>1544</v>
      </c>
      <c r="E69" s="9" t="s">
        <v>1710</v>
      </c>
      <c r="F69" s="426" t="s">
        <v>1717</v>
      </c>
      <c r="G69" s="83">
        <v>1</v>
      </c>
      <c r="H69" s="60">
        <v>500</v>
      </c>
      <c r="I69" s="194" t="str">
        <f t="shared" ref="I69:I132" si="17">AD69&amp;"    "&amp;AF69&amp;"     "&amp;AH69&amp;"    "&amp;AJ69</f>
        <v xml:space="preserve">4*490/65 ACSR             </v>
      </c>
      <c r="J69" s="228">
        <f t="shared" ref="J69:J132" si="18">AE69+AG69+AI69+AK69</f>
        <v>33.5</v>
      </c>
      <c r="K69" s="113" t="s">
        <v>30</v>
      </c>
      <c r="L69" s="232" t="s">
        <v>30</v>
      </c>
      <c r="M69" s="240">
        <v>2748</v>
      </c>
      <c r="N69" s="115">
        <f t="shared" si="2"/>
        <v>2379.768</v>
      </c>
      <c r="O69" s="242">
        <v>2748</v>
      </c>
      <c r="P69" s="235">
        <f t="shared" si="16"/>
        <v>2.2820200000000002E-4</v>
      </c>
      <c r="Q69" s="104">
        <f t="shared" si="3"/>
        <v>3.7046979999999998E-3</v>
      </c>
      <c r="R69" s="104">
        <f t="shared" si="4"/>
        <v>0.35352372449999997</v>
      </c>
      <c r="S69" s="104">
        <f t="shared" si="5"/>
        <v>2.203965E-3</v>
      </c>
      <c r="T69" s="104">
        <f t="shared" si="6"/>
        <v>1.1679708E-2</v>
      </c>
      <c r="U69" s="104">
        <f t="shared" si="7"/>
        <v>0.2225722245</v>
      </c>
      <c r="V69" s="105">
        <f t="shared" si="8"/>
        <v>2.6583589999999999E-3</v>
      </c>
      <c r="W69" s="223">
        <f>AE69*IFERROR(VLOOKUP(AD69,LnLst!B:I,2,FALSE),0)+AG69*IFERROR(VLOOKUP(AF69,LnLst!B:I,2,FALSE),0)+AI69*IFERROR(VLOOKUP(AH69,LnLst!B:I,2,FALSE),0)+AK69*IFERROR(VLOOKUP(AJ69,LnLst!B:I,2,FALSE),0)</f>
        <v>0.57050500000000004</v>
      </c>
      <c r="X69" s="215">
        <f>AE69*IFERROR(VLOOKUP(AD69,LnLst!B:I,3,FALSE),0)+AG69*IFERROR(VLOOKUP(AF69,LnLst!B:I,3,FALSE),0)+AI69*IFERROR(VLOOKUP(AH69,LnLst!B:I,3,FALSE),0)+AK69*IFERROR(VLOOKUP(AJ69,LnLst!B:I,3,FALSE),0)</f>
        <v>9.2617449999999995</v>
      </c>
      <c r="Y69" s="219">
        <f>(AE69*IFERROR(VLOOKUP(AD69,LnLst!B:I,4,FALSE),0)+AG69*IFERROR(VLOOKUP(AF69,LnLst!B:I,4,FALSE),0)+AI69*IFERROR(VLOOKUP(AH69,LnLst!B:I,4,FALSE),0)+AK69*IFERROR(VLOOKUP(AJ69,LnLst!B:I,4,FALSE),0))/1000000</f>
        <v>1.4140948979999998E-4</v>
      </c>
      <c r="Z69" s="215">
        <f>AE69*IFERROR(VLOOKUP(AD69,LnLst!B:I,5,FALSE),0)+AG69*IFERROR(VLOOKUP(AF69,LnLst!B:I,5,FALSE),0)+AI69*IFERROR(VLOOKUP(AH69,LnLst!B:I,5,FALSE),0)+AK69*IFERROR(VLOOKUP(AJ69,LnLst!B:I,5,FALSE),0)</f>
        <v>5.5099125000000004</v>
      </c>
      <c r="AA69" s="215">
        <f>AE69*IFERROR(VLOOKUP(AD69,LnLst!B:I,6,FALSE),0)+AG69*IFERROR(VLOOKUP(AF69,LnLst!B:I,6,FALSE),0)+AI69*IFERROR(VLOOKUP(AH69,LnLst!B:I,6,FALSE),0)+AK69*IFERROR(VLOOKUP(AJ69,LnLst!B:I,6,FALSE),0)</f>
        <v>29.199270000000002</v>
      </c>
      <c r="AB69" s="207">
        <f>(AE69*IFERROR(VLOOKUP(AD69,LnLst!B:I,7,FALSE),0)+AG69*IFERROR(VLOOKUP(AF69,LnLst!B:I,7,FALSE),0)+AI69*IFERROR(VLOOKUP(AH69,LnLst!B:I,7,FALSE),0)+AK69*IFERROR(VLOOKUP(AJ69,LnLst!B:I,7,FALSE),0))/1000000</f>
        <v>8.90288898E-5</v>
      </c>
      <c r="AC69" s="211">
        <f>AE69*IFERROR(VLOOKUP(AD69,LnLst!B:I,8,FALSE),0)+AG69*IFERROR(VLOOKUP(AF69,LnLst!B:I,8,FALSE),0)+AI69*IFERROR(VLOOKUP(AH69,LnLst!B:I,8,FALSE),0)+AK69*IFERROR(VLOOKUP(AJ69,LnLst!B:I,8,FALSE),0)</f>
        <v>6.6458975000000002</v>
      </c>
      <c r="AD69" s="106" t="s">
        <v>57</v>
      </c>
      <c r="AE69" s="263">
        <v>33.5</v>
      </c>
      <c r="AF69" s="245" t="s">
        <v>1462</v>
      </c>
      <c r="AG69" s="263"/>
      <c r="AH69" s="250" t="s">
        <v>1462</v>
      </c>
      <c r="AI69" s="263"/>
      <c r="AJ69" s="245" t="s">
        <v>1462</v>
      </c>
      <c r="AK69" s="263"/>
      <c r="AL69" s="84">
        <v>22</v>
      </c>
      <c r="AM69" s="72">
        <v>38</v>
      </c>
      <c r="AN69" s="83">
        <v>0</v>
      </c>
      <c r="AO69" s="72">
        <v>0</v>
      </c>
      <c r="AP69" s="66" t="s">
        <v>1304</v>
      </c>
      <c r="AQ69" s="107" t="s">
        <v>288</v>
      </c>
      <c r="AR69" s="61" t="s">
        <v>543</v>
      </c>
      <c r="AS69" s="364"/>
      <c r="AT69" s="205"/>
      <c r="DN69" s="111">
        <f>(AE69*IFERROR(VLOOKUP(AD69,LnLst!B:I,2,FALSE),0))*(100/(H69^2))</f>
        <v>2.2820200000000002E-4</v>
      </c>
      <c r="DO69" s="111">
        <f>(AE69*IFERROR(VLOOKUP(AD69,LnLst!B:I,3,FALSE),0))*(100/(H69^2))</f>
        <v>3.7046979999999998E-3</v>
      </c>
      <c r="DP69" s="111">
        <f>(AE69*IFERROR(VLOOKUP(AD69,LnLst!B:I,4,FALSE),0))*(H69^2/100)/1000000</f>
        <v>0.35352372449999997</v>
      </c>
      <c r="DQ69" s="111">
        <f>(AE69*IFERROR(VLOOKUP(AD69,LnLst!B:I,5,FALSE),0))*(100/(H69^2))</f>
        <v>2.2039650000000004E-3</v>
      </c>
      <c r="DR69" s="111">
        <f>(AE69*IFERROR(VLOOKUP(AD69,LnLst!B:I,6,FALSE),0))*(100/(H69^2))</f>
        <v>1.1679708000000002E-2</v>
      </c>
      <c r="DS69" s="111">
        <f>(AE69*IFERROR(VLOOKUP(AD69,LnLst!B:I,7,FALSE),0))*(H69^2/100)/1000000</f>
        <v>0.2225722245</v>
      </c>
      <c r="DT69" s="111">
        <f>(AE69*IFERROR(VLOOKUP(AD69,LnLst!B:I,8,FALSE),0))*(100/(H69^2))</f>
        <v>2.6583590000000003E-3</v>
      </c>
      <c r="DU69" s="111">
        <f>AG69*IFERROR(VLOOKUP(AF69,LnLst!B:I,2,FALSE),0)*100/H69^2</f>
        <v>0</v>
      </c>
      <c r="DV69" s="111">
        <f>(AG69*IFERROR(VLOOKUP(AF69,LnLst!B:I,3,FALSE),0))*(100/(H69^2))</f>
        <v>0</v>
      </c>
      <c r="DW69" s="111">
        <f>(AG69*IFERROR(VLOOKUP(AF69,LnLst!B:I,4,FALSE),0))*(H69^2/100)/1000000</f>
        <v>0</v>
      </c>
      <c r="DX69" s="111">
        <f>(AG69*IFERROR(VLOOKUP(AF69,LnLst!B:I,5,FALSE),0))*(100/(H69^2))</f>
        <v>0</v>
      </c>
      <c r="DY69" s="111">
        <f>(AG69*IFERROR(VLOOKUP(AF69,LnLst!B:I,6,FALSE),0))*(100/(H69^2))</f>
        <v>0</v>
      </c>
      <c r="DZ69" s="111">
        <f>(AG69*IFERROR(VLOOKUP(AF69,LnLst!B:I,7,FALSE),0))*(H69^2/100)/1000000</f>
        <v>0</v>
      </c>
      <c r="EA69" s="111">
        <f>(AG69*IFERROR(VLOOKUP(AF69,LnLst!B:I,8,FALSE),0))*(100/(H69^2))</f>
        <v>0</v>
      </c>
      <c r="EB69" s="111">
        <f>AI69*IFERROR(VLOOKUP(AH69,LnLst!B:I,2,FALSE),0)*100/H69^2</f>
        <v>0</v>
      </c>
      <c r="EC69" s="111">
        <f>AI69*IFERROR(VLOOKUP(AH69,LnLst!B:I,3,FALSE),0)*100/H69^2</f>
        <v>0</v>
      </c>
      <c r="ED69" s="111">
        <f>(AI69*IFERROR(VLOOKUP(AH69,LnLst!B:I,4,FALSE),0))*(H69^2/100)/1000000</f>
        <v>0</v>
      </c>
      <c r="EE69" s="111">
        <f>AI69*IFERROR(VLOOKUP(AH69,LnLst!B:I,5,FALSE),0)*100/H69^2</f>
        <v>0</v>
      </c>
      <c r="EF69" s="111">
        <f>AI69*IFERROR(VLOOKUP(AH69,LnLst!B:I,6,FALSE),0)*100/H69^2</f>
        <v>0</v>
      </c>
      <c r="EG69" s="111">
        <f>(AI69*IFERROR(VLOOKUP(AH69,LnLst!B:I,7,FALSE),0))*(H69^2/100)/1000000</f>
        <v>0</v>
      </c>
      <c r="EH69" s="111">
        <f>AI69*IFERROR(VLOOKUP(AH69,LnLst!B:I,8,FALSE),0)*100/H69^2</f>
        <v>0</v>
      </c>
      <c r="EI69" s="236">
        <f>AK69*IFERROR(VLOOKUP(AJ69,LnLst!B:I,2,FALSE),0)*100/H69^2</f>
        <v>0</v>
      </c>
      <c r="EJ69" s="111">
        <f>AK69*IFERROR(VLOOKUP(AJ69,LnLst!B:I,3,FALSE),0)*100/H69^2</f>
        <v>0</v>
      </c>
      <c r="EK69" s="111">
        <f>(AK69*IFERROR(VLOOKUP(AJ69,LnLst!B:I,4,FALSE),0))*(H69^2/100)/1000000</f>
        <v>0</v>
      </c>
      <c r="EL69" s="111">
        <f>AK69*IFERROR(VLOOKUP(AJ69,LnLst!B:I,5,FALSE),0)*100/H69^2</f>
        <v>0</v>
      </c>
      <c r="EM69" s="111">
        <f>AK69*IFERROR(VLOOKUP(AJ69,LnLst!B:I,6,FALSE),0)*100/H69^2</f>
        <v>0</v>
      </c>
      <c r="EN69" s="111">
        <f>(AK69*IFERROR(VLOOKUP(AJ69,LnLst!B:I,7,FALSE),0))*(H69^2/100)/1000000</f>
        <v>0</v>
      </c>
      <c r="EO69" s="111">
        <f>AK69*IFERROR(VLOOKUP(AJ69,LnLst!B:I,8,FALSE),0)*100/H69^2</f>
        <v>0</v>
      </c>
    </row>
    <row r="70" spans="1:145" s="9" customFormat="1" ht="15" customHeight="1" x14ac:dyDescent="0.25">
      <c r="A70" s="81" t="s">
        <v>1359</v>
      </c>
      <c r="B70" s="82" t="s">
        <v>65</v>
      </c>
      <c r="C70" s="102" t="s">
        <v>70</v>
      </c>
      <c r="D70" s="82" t="s">
        <v>1544</v>
      </c>
      <c r="E70" s="9" t="s">
        <v>1710</v>
      </c>
      <c r="F70" s="426" t="s">
        <v>1717</v>
      </c>
      <c r="G70" s="83">
        <v>2</v>
      </c>
      <c r="H70" s="60">
        <v>500</v>
      </c>
      <c r="I70" s="194" t="str">
        <f t="shared" si="17"/>
        <v xml:space="preserve">4*490/65 ACSR             </v>
      </c>
      <c r="J70" s="228">
        <f t="shared" si="18"/>
        <v>33.5</v>
      </c>
      <c r="K70" s="113" t="s">
        <v>30</v>
      </c>
      <c r="L70" s="232" t="s">
        <v>30</v>
      </c>
      <c r="M70" s="240">
        <v>2748</v>
      </c>
      <c r="N70" s="115">
        <f t="shared" si="2"/>
        <v>2379.768</v>
      </c>
      <c r="O70" s="242">
        <v>2748</v>
      </c>
      <c r="P70" s="235">
        <f t="shared" si="16"/>
        <v>2.2820200000000002E-4</v>
      </c>
      <c r="Q70" s="104">
        <f t="shared" si="3"/>
        <v>3.7046979999999998E-3</v>
      </c>
      <c r="R70" s="104">
        <f t="shared" si="4"/>
        <v>0.35352372449999997</v>
      </c>
      <c r="S70" s="104">
        <f t="shared" si="5"/>
        <v>2.203965E-3</v>
      </c>
      <c r="T70" s="104">
        <f t="shared" si="6"/>
        <v>1.1679708E-2</v>
      </c>
      <c r="U70" s="104">
        <f t="shared" si="7"/>
        <v>0.2225722245</v>
      </c>
      <c r="V70" s="105">
        <f t="shared" si="8"/>
        <v>2.6583589999999999E-3</v>
      </c>
      <c r="W70" s="223">
        <f>AE70*IFERROR(VLOOKUP(AD70,LnLst!B:I,2,FALSE),0)+AG70*IFERROR(VLOOKUP(AF70,LnLst!B:I,2,FALSE),0)+AI70*IFERROR(VLOOKUP(AH70,LnLst!B:I,2,FALSE),0)+AK70*IFERROR(VLOOKUP(AJ70,LnLst!B:I,2,FALSE),0)</f>
        <v>0.57050500000000004</v>
      </c>
      <c r="X70" s="215">
        <f>AE70*IFERROR(VLOOKUP(AD70,LnLst!B:I,3,FALSE),0)+AG70*IFERROR(VLOOKUP(AF70,LnLst!B:I,3,FALSE),0)+AI70*IFERROR(VLOOKUP(AH70,LnLst!B:I,3,FALSE),0)+AK70*IFERROR(VLOOKUP(AJ70,LnLst!B:I,3,FALSE),0)</f>
        <v>9.2617449999999995</v>
      </c>
      <c r="Y70" s="219">
        <f>(AE70*IFERROR(VLOOKUP(AD70,LnLst!B:I,4,FALSE),0)+AG70*IFERROR(VLOOKUP(AF70,LnLst!B:I,4,FALSE),0)+AI70*IFERROR(VLOOKUP(AH70,LnLst!B:I,4,FALSE),0)+AK70*IFERROR(VLOOKUP(AJ70,LnLst!B:I,4,FALSE),0))/1000000</f>
        <v>1.4140948979999998E-4</v>
      </c>
      <c r="Z70" s="215">
        <f>AE70*IFERROR(VLOOKUP(AD70,LnLst!B:I,5,FALSE),0)+AG70*IFERROR(VLOOKUP(AF70,LnLst!B:I,5,FALSE),0)+AI70*IFERROR(VLOOKUP(AH70,LnLst!B:I,5,FALSE),0)+AK70*IFERROR(VLOOKUP(AJ70,LnLst!B:I,5,FALSE),0)</f>
        <v>5.5099125000000004</v>
      </c>
      <c r="AA70" s="215">
        <f>AE70*IFERROR(VLOOKUP(AD70,LnLst!B:I,6,FALSE),0)+AG70*IFERROR(VLOOKUP(AF70,LnLst!B:I,6,FALSE),0)+AI70*IFERROR(VLOOKUP(AH70,LnLst!B:I,6,FALSE),0)+AK70*IFERROR(VLOOKUP(AJ70,LnLst!B:I,6,FALSE),0)</f>
        <v>29.199270000000002</v>
      </c>
      <c r="AB70" s="207">
        <f>(AE70*IFERROR(VLOOKUP(AD70,LnLst!B:I,7,FALSE),0)+AG70*IFERROR(VLOOKUP(AF70,LnLst!B:I,7,FALSE),0)+AI70*IFERROR(VLOOKUP(AH70,LnLst!B:I,7,FALSE),0)+AK70*IFERROR(VLOOKUP(AJ70,LnLst!B:I,7,FALSE),0))/1000000</f>
        <v>8.90288898E-5</v>
      </c>
      <c r="AC70" s="211">
        <f>AE70*IFERROR(VLOOKUP(AD70,LnLst!B:I,8,FALSE),0)+AG70*IFERROR(VLOOKUP(AF70,LnLst!B:I,8,FALSE),0)+AI70*IFERROR(VLOOKUP(AH70,LnLst!B:I,8,FALSE),0)+AK70*IFERROR(VLOOKUP(AJ70,LnLst!B:I,8,FALSE),0)</f>
        <v>6.6458975000000002</v>
      </c>
      <c r="AD70" s="106" t="s">
        <v>57</v>
      </c>
      <c r="AE70" s="263">
        <v>33.5</v>
      </c>
      <c r="AF70" s="245" t="s">
        <v>1462</v>
      </c>
      <c r="AG70" s="263"/>
      <c r="AH70" s="250" t="s">
        <v>1462</v>
      </c>
      <c r="AI70" s="263"/>
      <c r="AJ70" s="245" t="s">
        <v>1462</v>
      </c>
      <c r="AK70" s="263"/>
      <c r="AL70" s="84">
        <v>22</v>
      </c>
      <c r="AM70" s="72">
        <v>38</v>
      </c>
      <c r="AN70" s="83">
        <v>0</v>
      </c>
      <c r="AO70" s="72">
        <v>0</v>
      </c>
      <c r="AP70" s="66" t="s">
        <v>1305</v>
      </c>
      <c r="AQ70" s="107" t="s">
        <v>288</v>
      </c>
      <c r="AR70" s="61" t="s">
        <v>543</v>
      </c>
      <c r="AS70" s="364"/>
      <c r="AT70" s="205"/>
      <c r="DN70" s="111">
        <f>(AE70*IFERROR(VLOOKUP(AD70,LnLst!B:I,2,FALSE),0))*(100/(H70^2))</f>
        <v>2.2820200000000002E-4</v>
      </c>
      <c r="DO70" s="111">
        <f>(AE70*IFERROR(VLOOKUP(AD70,LnLst!B:I,3,FALSE),0))*(100/(H70^2))</f>
        <v>3.7046979999999998E-3</v>
      </c>
      <c r="DP70" s="111">
        <f>(AE70*IFERROR(VLOOKUP(AD70,LnLst!B:I,4,FALSE),0))*(H70^2/100)/1000000</f>
        <v>0.35352372449999997</v>
      </c>
      <c r="DQ70" s="111">
        <f>(AE70*IFERROR(VLOOKUP(AD70,LnLst!B:I,5,FALSE),0))*(100/(H70^2))</f>
        <v>2.2039650000000004E-3</v>
      </c>
      <c r="DR70" s="111">
        <f>(AE70*IFERROR(VLOOKUP(AD70,LnLst!B:I,6,FALSE),0))*(100/(H70^2))</f>
        <v>1.1679708000000002E-2</v>
      </c>
      <c r="DS70" s="111">
        <f>(AE70*IFERROR(VLOOKUP(AD70,LnLst!B:I,7,FALSE),0))*(H70^2/100)/1000000</f>
        <v>0.2225722245</v>
      </c>
      <c r="DT70" s="111">
        <f>(AE70*IFERROR(VLOOKUP(AD70,LnLst!B:I,8,FALSE),0))*(100/(H70^2))</f>
        <v>2.6583590000000003E-3</v>
      </c>
      <c r="DU70" s="111">
        <f>AG70*IFERROR(VLOOKUP(AF70,LnLst!B:I,2,FALSE),0)*100/H70^2</f>
        <v>0</v>
      </c>
      <c r="DV70" s="111">
        <f>(AG70*IFERROR(VLOOKUP(AF70,LnLst!B:I,3,FALSE),0))*(100/(H70^2))</f>
        <v>0</v>
      </c>
      <c r="DW70" s="111">
        <f>(AG70*IFERROR(VLOOKUP(AF70,LnLst!B:I,4,FALSE),0))*(H70^2/100)/1000000</f>
        <v>0</v>
      </c>
      <c r="DX70" s="111">
        <f>(AG70*IFERROR(VLOOKUP(AF70,LnLst!B:I,5,FALSE),0))*(100/(H70^2))</f>
        <v>0</v>
      </c>
      <c r="DY70" s="111">
        <f>(AG70*IFERROR(VLOOKUP(AF70,LnLst!B:I,6,FALSE),0))*(100/(H70^2))</f>
        <v>0</v>
      </c>
      <c r="DZ70" s="111">
        <f>(AG70*IFERROR(VLOOKUP(AF70,LnLst!B:I,7,FALSE),0))*(H70^2/100)/1000000</f>
        <v>0</v>
      </c>
      <c r="EA70" s="111">
        <f>(AG70*IFERROR(VLOOKUP(AF70,LnLst!B:I,8,FALSE),0))*(100/(H70^2))</f>
        <v>0</v>
      </c>
      <c r="EB70" s="111">
        <f>AI70*IFERROR(VLOOKUP(AH70,LnLst!B:I,2,FALSE),0)*100/H70^2</f>
        <v>0</v>
      </c>
      <c r="EC70" s="111">
        <f>AI70*IFERROR(VLOOKUP(AH70,LnLst!B:I,3,FALSE),0)*100/H70^2</f>
        <v>0</v>
      </c>
      <c r="ED70" s="111">
        <f>(AI70*IFERROR(VLOOKUP(AH70,LnLst!B:I,4,FALSE),0))*(H70^2/100)/1000000</f>
        <v>0</v>
      </c>
      <c r="EE70" s="111">
        <f>AI70*IFERROR(VLOOKUP(AH70,LnLst!B:I,5,FALSE),0)*100/H70^2</f>
        <v>0</v>
      </c>
      <c r="EF70" s="111">
        <f>AI70*IFERROR(VLOOKUP(AH70,LnLst!B:I,6,FALSE),0)*100/H70^2</f>
        <v>0</v>
      </c>
      <c r="EG70" s="111">
        <f>(AI70*IFERROR(VLOOKUP(AH70,LnLst!B:I,7,FALSE),0))*(H70^2/100)/1000000</f>
        <v>0</v>
      </c>
      <c r="EH70" s="111">
        <f>AI70*IFERROR(VLOOKUP(AH70,LnLst!B:I,8,FALSE),0)*100/H70^2</f>
        <v>0</v>
      </c>
      <c r="EI70" s="236">
        <f>AK70*IFERROR(VLOOKUP(AJ70,LnLst!B:I,2,FALSE),0)*100/H70^2</f>
        <v>0</v>
      </c>
      <c r="EJ70" s="111">
        <f>AK70*IFERROR(VLOOKUP(AJ70,LnLst!B:I,3,FALSE),0)*100/H70^2</f>
        <v>0</v>
      </c>
      <c r="EK70" s="111">
        <f>(AK70*IFERROR(VLOOKUP(AJ70,LnLst!B:I,4,FALSE),0))*(H70^2/100)/1000000</f>
        <v>0</v>
      </c>
      <c r="EL70" s="111">
        <f>AK70*IFERROR(VLOOKUP(AJ70,LnLst!B:I,5,FALSE),0)*100/H70^2</f>
        <v>0</v>
      </c>
      <c r="EM70" s="111">
        <f>AK70*IFERROR(VLOOKUP(AJ70,LnLst!B:I,6,FALSE),0)*100/H70^2</f>
        <v>0</v>
      </c>
      <c r="EN70" s="111">
        <f>(AK70*IFERROR(VLOOKUP(AJ70,LnLst!B:I,7,FALSE),0))*(H70^2/100)/1000000</f>
        <v>0</v>
      </c>
      <c r="EO70" s="111">
        <f>AK70*IFERROR(VLOOKUP(AJ70,LnLst!B:I,8,FALSE),0)*100/H70^2</f>
        <v>0</v>
      </c>
    </row>
    <row r="71" spans="1:145" s="9" customFormat="1" ht="15" customHeight="1" x14ac:dyDescent="0.25">
      <c r="A71" s="81" t="s">
        <v>326</v>
      </c>
      <c r="B71" s="82" t="s">
        <v>1644</v>
      </c>
      <c r="C71" s="102" t="s">
        <v>1545</v>
      </c>
      <c r="D71" s="82" t="s">
        <v>1646</v>
      </c>
      <c r="E71" s="9" t="s">
        <v>1642</v>
      </c>
      <c r="F71" s="426" t="s">
        <v>1717</v>
      </c>
      <c r="G71" s="83">
        <v>1</v>
      </c>
      <c r="H71" s="60">
        <v>500</v>
      </c>
      <c r="I71" s="194" t="str">
        <f t="shared" si="17"/>
        <v xml:space="preserve">3*495/65 ACSR             </v>
      </c>
      <c r="J71" s="228">
        <f t="shared" si="18"/>
        <v>229</v>
      </c>
      <c r="K71" s="113" t="s">
        <v>22</v>
      </c>
      <c r="L71" s="232" t="s">
        <v>30</v>
      </c>
      <c r="M71" s="114">
        <v>2000</v>
      </c>
      <c r="N71" s="115">
        <f t="shared" ref="N71:N72" si="19">1.732*M71*H71/1000</f>
        <v>1732</v>
      </c>
      <c r="O71" s="116">
        <v>2000</v>
      </c>
      <c r="P71" s="235">
        <f t="shared" si="16"/>
        <v>1.9877200000000001E-3</v>
      </c>
      <c r="Q71" s="104">
        <f t="shared" ref="Q71:Q72" si="20">X71*100/H71^2</f>
        <v>2.7021999999999997E-2</v>
      </c>
      <c r="R71" s="104">
        <f t="shared" ref="R71:R72" si="21">Y71*H71^2/100</f>
        <v>2.2671000000000001</v>
      </c>
      <c r="S71" s="104">
        <f t="shared" ref="S71:S72" si="22">Z71*100/H71^2</f>
        <v>2.2625200000000002E-2</v>
      </c>
      <c r="T71" s="104">
        <f t="shared" ref="T71:T72" si="23">AA71*100/H71^2</f>
        <v>7.1447999999999998E-2</v>
      </c>
      <c r="U71" s="104">
        <f t="shared" ref="U71:U72" si="24">AB71*H71^2/100</f>
        <v>1.6717</v>
      </c>
      <c r="V71" s="105">
        <f t="shared" ref="V71:V72" si="25">AC71*100/H71^2</f>
        <v>2.1068E-2</v>
      </c>
      <c r="W71" s="223">
        <f>AE71*IFERROR(VLOOKUP(AD71,LnLst!B:I,2,FALSE),0)+AG71*IFERROR(VLOOKUP(AF71,LnLst!B:I,2,FALSE),0)+AI71*IFERROR(VLOOKUP(AH71,LnLst!B:I,2,FALSE),0)+AK71*IFERROR(VLOOKUP(AJ71,LnLst!B:I,2,FALSE),0)</f>
        <v>4.9693000000000005</v>
      </c>
      <c r="X71" s="215">
        <f>AE71*IFERROR(VLOOKUP(AD71,LnLst!B:I,3,FALSE),0)+AG71*IFERROR(VLOOKUP(AF71,LnLst!B:I,3,FALSE),0)+AI71*IFERROR(VLOOKUP(AH71,LnLst!B:I,3,FALSE),0)+AK71*IFERROR(VLOOKUP(AJ71,LnLst!B:I,3,FALSE),0)</f>
        <v>67.554999999999993</v>
      </c>
      <c r="Y71" s="219">
        <f>(AE71*IFERROR(VLOOKUP(AD71,LnLst!B:I,4,FALSE),0)+AG71*IFERROR(VLOOKUP(AF71,LnLst!B:I,4,FALSE),0)+AI71*IFERROR(VLOOKUP(AH71,LnLst!B:I,4,FALSE),0)+AK71*IFERROR(VLOOKUP(AJ71,LnLst!B:I,4,FALSE),0))/1000000</f>
        <v>9.0684000000000001E-4</v>
      </c>
      <c r="Z71" s="215">
        <f>AE71*IFERROR(VLOOKUP(AD71,LnLst!B:I,5,FALSE),0)+AG71*IFERROR(VLOOKUP(AF71,LnLst!B:I,5,FALSE),0)+AI71*IFERROR(VLOOKUP(AH71,LnLst!B:I,5,FALSE),0)+AK71*IFERROR(VLOOKUP(AJ71,LnLst!B:I,5,FALSE),0)</f>
        <v>56.563000000000002</v>
      </c>
      <c r="AA71" s="215">
        <f>AE71*IFERROR(VLOOKUP(AD71,LnLst!B:I,6,FALSE),0)+AG71*IFERROR(VLOOKUP(AF71,LnLst!B:I,6,FALSE),0)+AI71*IFERROR(VLOOKUP(AH71,LnLst!B:I,6,FALSE),0)+AK71*IFERROR(VLOOKUP(AJ71,LnLst!B:I,6,FALSE),0)</f>
        <v>178.62</v>
      </c>
      <c r="AB71" s="207">
        <f>(AE71*IFERROR(VLOOKUP(AD71,LnLst!B:I,7,FALSE),0)+AG71*IFERROR(VLOOKUP(AF71,LnLst!B:I,7,FALSE),0)+AI71*IFERROR(VLOOKUP(AH71,LnLst!B:I,7,FALSE),0)+AK71*IFERROR(VLOOKUP(AJ71,LnLst!B:I,7,FALSE),0))/1000000</f>
        <v>6.6867999999999995E-4</v>
      </c>
      <c r="AC71" s="211">
        <f>AE71*IFERROR(VLOOKUP(AD71,LnLst!B:I,8,FALSE),0)+AG71*IFERROR(VLOOKUP(AF71,LnLst!B:I,8,FALSE),0)+AI71*IFERROR(VLOOKUP(AH71,LnLst!B:I,8,FALSE),0)+AK71*IFERROR(VLOOKUP(AJ71,LnLst!B:I,8,FALSE),0)</f>
        <v>52.67</v>
      </c>
      <c r="AD71" s="106" t="s">
        <v>208</v>
      </c>
      <c r="AE71" s="263">
        <v>229</v>
      </c>
      <c r="AF71" s="245" t="s">
        <v>1462</v>
      </c>
      <c r="AG71" s="263"/>
      <c r="AH71" s="250" t="s">
        <v>1462</v>
      </c>
      <c r="AI71" s="263"/>
      <c r="AJ71" s="245" t="s">
        <v>1462</v>
      </c>
      <c r="AK71" s="263"/>
      <c r="AL71" s="84">
        <v>1</v>
      </c>
      <c r="AM71" s="72"/>
      <c r="AN71" s="83"/>
      <c r="AO71" s="72"/>
      <c r="AP71" s="66"/>
      <c r="AQ71" s="107" t="s">
        <v>289</v>
      </c>
      <c r="AR71" s="61"/>
      <c r="AS71" s="364"/>
      <c r="AT71" s="205"/>
      <c r="DN71" s="111">
        <f>(AE71*IFERROR(VLOOKUP(AD71,LnLst!B:I,2,FALSE),0))*(100/(H71^2))</f>
        <v>1.9877200000000001E-3</v>
      </c>
      <c r="DO71" s="111">
        <f>(AE71*IFERROR(VLOOKUP(AD71,LnLst!B:I,3,FALSE),0))*(100/(H71^2))</f>
        <v>2.7021999999999997E-2</v>
      </c>
      <c r="DP71" s="111">
        <f>(AE71*IFERROR(VLOOKUP(AD71,LnLst!B:I,4,FALSE),0))*(H71^2/100)/1000000</f>
        <v>2.2671000000000001</v>
      </c>
      <c r="DQ71" s="111">
        <f>(AE71*IFERROR(VLOOKUP(AD71,LnLst!B:I,5,FALSE),0))*(100/(H71^2))</f>
        <v>2.2625200000000002E-2</v>
      </c>
      <c r="DR71" s="111">
        <f>(AE71*IFERROR(VLOOKUP(AD71,LnLst!B:I,6,FALSE),0))*(100/(H71^2))</f>
        <v>7.1448000000000012E-2</v>
      </c>
      <c r="DS71" s="111">
        <f>(AE71*IFERROR(VLOOKUP(AD71,LnLst!B:I,7,FALSE),0))*(H71^2/100)/1000000</f>
        <v>1.6716999999999997</v>
      </c>
      <c r="DT71" s="111">
        <f>(AE71*IFERROR(VLOOKUP(AD71,LnLst!B:I,8,FALSE),0))*(100/(H71^2))</f>
        <v>2.1068000000000003E-2</v>
      </c>
      <c r="DU71" s="111">
        <f>AG71*IFERROR(VLOOKUP(AF71,LnLst!B:I,2,FALSE),0)*100/H71^2</f>
        <v>0</v>
      </c>
      <c r="DV71" s="111">
        <f>(AG71*IFERROR(VLOOKUP(AF71,LnLst!B:I,3,FALSE),0))*(100/(H71^2))</f>
        <v>0</v>
      </c>
      <c r="DW71" s="111">
        <f>(AG71*IFERROR(VLOOKUP(AF71,LnLst!B:I,4,FALSE),0))*(H71^2/100)/1000000</f>
        <v>0</v>
      </c>
      <c r="DX71" s="111">
        <f>(AG71*IFERROR(VLOOKUP(AF71,LnLst!B:I,5,FALSE),0))*(100/(H71^2))</f>
        <v>0</v>
      </c>
      <c r="DY71" s="111">
        <f>(AG71*IFERROR(VLOOKUP(AF71,LnLst!B:I,6,FALSE),0))*(100/(H71^2))</f>
        <v>0</v>
      </c>
      <c r="DZ71" s="111">
        <f>(AG71*IFERROR(VLOOKUP(AF71,LnLst!B:I,7,FALSE),0))*(H71^2/100)/1000000</f>
        <v>0</v>
      </c>
      <c r="EA71" s="111">
        <f>(AG71*IFERROR(VLOOKUP(AF71,LnLst!B:I,8,FALSE),0))*(100/(H71^2))</f>
        <v>0</v>
      </c>
      <c r="EB71" s="111">
        <f>AI71*IFERROR(VLOOKUP(AH71,LnLst!B:I,2,FALSE),0)*100/H71^2</f>
        <v>0</v>
      </c>
      <c r="EC71" s="111">
        <f>AI71*IFERROR(VLOOKUP(AH71,LnLst!B:I,3,FALSE),0)*100/H71^2</f>
        <v>0</v>
      </c>
      <c r="ED71" s="111">
        <f>(AI71*IFERROR(VLOOKUP(AH71,LnLst!B:I,4,FALSE),0))*(H71^2/100)/1000000</f>
        <v>0</v>
      </c>
      <c r="EE71" s="111">
        <f>AI71*IFERROR(VLOOKUP(AH71,LnLst!B:I,5,FALSE),0)*100/H71^2</f>
        <v>0</v>
      </c>
      <c r="EF71" s="111">
        <f>AI71*IFERROR(VLOOKUP(AH71,LnLst!B:I,6,FALSE),0)*100/H71^2</f>
        <v>0</v>
      </c>
      <c r="EG71" s="111">
        <f>(AI71*IFERROR(VLOOKUP(AH71,LnLst!B:I,7,FALSE),0))*(H71^2/100)/1000000</f>
        <v>0</v>
      </c>
      <c r="EH71" s="111">
        <f>AI71*IFERROR(VLOOKUP(AH71,LnLst!B:I,8,FALSE),0)*100/H71^2</f>
        <v>0</v>
      </c>
      <c r="EI71" s="236">
        <f>AK71*IFERROR(VLOOKUP(AJ71,LnLst!B:I,2,FALSE),0)*100/H71^2</f>
        <v>0</v>
      </c>
      <c r="EJ71" s="111">
        <f>AK71*IFERROR(VLOOKUP(AJ71,LnLst!B:I,3,FALSE),0)*100/H71^2</f>
        <v>0</v>
      </c>
      <c r="EK71" s="111">
        <f>(AK71*IFERROR(VLOOKUP(AJ71,LnLst!B:I,4,FALSE),0))*(H71^2/100)/1000000</f>
        <v>0</v>
      </c>
      <c r="EL71" s="111">
        <f>AK71*IFERROR(VLOOKUP(AJ71,LnLst!B:I,5,FALSE),0)*100/H71^2</f>
        <v>0</v>
      </c>
      <c r="EM71" s="111">
        <f>AK71*IFERROR(VLOOKUP(AJ71,LnLst!B:I,6,FALSE),0)*100/H71^2</f>
        <v>0</v>
      </c>
      <c r="EN71" s="111">
        <f>(AK71*IFERROR(VLOOKUP(AJ71,LnLst!B:I,7,FALSE),0))*(H71^2/100)/1000000</f>
        <v>0</v>
      </c>
      <c r="EO71" s="111">
        <f>AK71*IFERROR(VLOOKUP(AJ71,LnLst!B:I,8,FALSE),0)*100/H71^2</f>
        <v>0</v>
      </c>
    </row>
    <row r="72" spans="1:145" s="9" customFormat="1" ht="15" customHeight="1" x14ac:dyDescent="0.25">
      <c r="A72" s="81" t="s">
        <v>326</v>
      </c>
      <c r="B72" s="82" t="s">
        <v>1644</v>
      </c>
      <c r="C72" s="102" t="s">
        <v>1545</v>
      </c>
      <c r="D72" s="82" t="s">
        <v>1646</v>
      </c>
      <c r="E72" s="9" t="s">
        <v>1642</v>
      </c>
      <c r="F72" s="426" t="s">
        <v>1717</v>
      </c>
      <c r="G72" s="83">
        <v>2</v>
      </c>
      <c r="H72" s="60">
        <v>500</v>
      </c>
      <c r="I72" s="194" t="str">
        <f t="shared" si="17"/>
        <v xml:space="preserve">3*495/65 ACSR             </v>
      </c>
      <c r="J72" s="228">
        <f t="shared" si="18"/>
        <v>229</v>
      </c>
      <c r="K72" s="113" t="s">
        <v>22</v>
      </c>
      <c r="L72" s="232" t="s">
        <v>30</v>
      </c>
      <c r="M72" s="114">
        <v>2000</v>
      </c>
      <c r="N72" s="115">
        <f t="shared" si="19"/>
        <v>1732</v>
      </c>
      <c r="O72" s="116">
        <v>2000</v>
      </c>
      <c r="P72" s="235">
        <f t="shared" ref="P72" si="26">W72*100/H72^2</f>
        <v>1.9877200000000001E-3</v>
      </c>
      <c r="Q72" s="104">
        <f t="shared" si="20"/>
        <v>2.7021999999999997E-2</v>
      </c>
      <c r="R72" s="104">
        <f t="shared" si="21"/>
        <v>2.2671000000000001</v>
      </c>
      <c r="S72" s="104">
        <f t="shared" si="22"/>
        <v>2.2625200000000002E-2</v>
      </c>
      <c r="T72" s="104">
        <f t="shared" si="23"/>
        <v>7.1447999999999998E-2</v>
      </c>
      <c r="U72" s="104">
        <f t="shared" si="24"/>
        <v>1.6717</v>
      </c>
      <c r="V72" s="105">
        <f t="shared" si="25"/>
        <v>2.1068E-2</v>
      </c>
      <c r="W72" s="223">
        <f>AE72*IFERROR(VLOOKUP(AD72,LnLst!B:I,2,FALSE),0)+AG72*IFERROR(VLOOKUP(AF72,LnLst!B:I,2,FALSE),0)+AI72*IFERROR(VLOOKUP(AH72,LnLst!B:I,2,FALSE),0)+AK72*IFERROR(VLOOKUP(AJ72,LnLst!B:I,2,FALSE),0)</f>
        <v>4.9693000000000005</v>
      </c>
      <c r="X72" s="215">
        <f>AE72*IFERROR(VLOOKUP(AD72,LnLst!B:I,3,FALSE),0)+AG72*IFERROR(VLOOKUP(AF72,LnLst!B:I,3,FALSE),0)+AI72*IFERROR(VLOOKUP(AH72,LnLst!B:I,3,FALSE),0)+AK72*IFERROR(VLOOKUP(AJ72,LnLst!B:I,3,FALSE),0)</f>
        <v>67.554999999999993</v>
      </c>
      <c r="Y72" s="219">
        <f>(AE72*IFERROR(VLOOKUP(AD72,LnLst!B:I,4,FALSE),0)+AG72*IFERROR(VLOOKUP(AF72,LnLst!B:I,4,FALSE),0)+AI72*IFERROR(VLOOKUP(AH72,LnLst!B:I,4,FALSE),0)+AK72*IFERROR(VLOOKUP(AJ72,LnLst!B:I,4,FALSE),0))/1000000</f>
        <v>9.0684000000000001E-4</v>
      </c>
      <c r="Z72" s="215">
        <f>AE72*IFERROR(VLOOKUP(AD72,LnLst!B:I,5,FALSE),0)+AG72*IFERROR(VLOOKUP(AF72,LnLst!B:I,5,FALSE),0)+AI72*IFERROR(VLOOKUP(AH72,LnLst!B:I,5,FALSE),0)+AK72*IFERROR(VLOOKUP(AJ72,LnLst!B:I,5,FALSE),0)</f>
        <v>56.563000000000002</v>
      </c>
      <c r="AA72" s="215">
        <f>AE72*IFERROR(VLOOKUP(AD72,LnLst!B:I,6,FALSE),0)+AG72*IFERROR(VLOOKUP(AF72,LnLst!B:I,6,FALSE),0)+AI72*IFERROR(VLOOKUP(AH72,LnLst!B:I,6,FALSE),0)+AK72*IFERROR(VLOOKUP(AJ72,LnLst!B:I,6,FALSE),0)</f>
        <v>178.62</v>
      </c>
      <c r="AB72" s="207">
        <f>(AE72*IFERROR(VLOOKUP(AD72,LnLst!B:I,7,FALSE),0)+AG72*IFERROR(VLOOKUP(AF72,LnLst!B:I,7,FALSE),0)+AI72*IFERROR(VLOOKUP(AH72,LnLst!B:I,7,FALSE),0)+AK72*IFERROR(VLOOKUP(AJ72,LnLst!B:I,7,FALSE),0))/1000000</f>
        <v>6.6867999999999995E-4</v>
      </c>
      <c r="AC72" s="211">
        <f>AE72*IFERROR(VLOOKUP(AD72,LnLst!B:I,8,FALSE),0)+AG72*IFERROR(VLOOKUP(AF72,LnLst!B:I,8,FALSE),0)+AI72*IFERROR(VLOOKUP(AH72,LnLst!B:I,8,FALSE),0)+AK72*IFERROR(VLOOKUP(AJ72,LnLst!B:I,8,FALSE),0)</f>
        <v>52.67</v>
      </c>
      <c r="AD72" s="106" t="s">
        <v>208</v>
      </c>
      <c r="AE72" s="263">
        <v>229</v>
      </c>
      <c r="AF72" s="245" t="s">
        <v>1462</v>
      </c>
      <c r="AG72" s="263"/>
      <c r="AH72" s="250" t="s">
        <v>1462</v>
      </c>
      <c r="AI72" s="263"/>
      <c r="AJ72" s="245" t="s">
        <v>1462</v>
      </c>
      <c r="AK72" s="263"/>
      <c r="AL72" s="84">
        <v>1</v>
      </c>
      <c r="AM72" s="72"/>
      <c r="AN72" s="83"/>
      <c r="AO72" s="72"/>
      <c r="AP72" s="66"/>
      <c r="AQ72" s="107" t="s">
        <v>289</v>
      </c>
      <c r="AR72" s="61"/>
      <c r="AS72" s="364"/>
      <c r="AT72" s="205"/>
      <c r="DN72" s="111">
        <f>(AE72*IFERROR(VLOOKUP(AD72,LnLst!B:I,2,FALSE),0))*(100/(H72^2))</f>
        <v>1.9877200000000001E-3</v>
      </c>
      <c r="DO72" s="111">
        <f>(AE72*IFERROR(VLOOKUP(AD72,LnLst!B:I,3,FALSE),0))*(100/(H72^2))</f>
        <v>2.7021999999999997E-2</v>
      </c>
      <c r="DP72" s="111">
        <f>(AE72*IFERROR(VLOOKUP(AD72,LnLst!B:I,4,FALSE),0))*(H72^2/100)/1000000</f>
        <v>2.2671000000000001</v>
      </c>
      <c r="DQ72" s="111">
        <f>(AE72*IFERROR(VLOOKUP(AD72,LnLst!B:I,5,FALSE),0))*(100/(H72^2))</f>
        <v>2.2625200000000002E-2</v>
      </c>
      <c r="DR72" s="111">
        <f>(AE72*IFERROR(VLOOKUP(AD72,LnLst!B:I,6,FALSE),0))*(100/(H72^2))</f>
        <v>7.1448000000000012E-2</v>
      </c>
      <c r="DS72" s="111">
        <f>(AE72*IFERROR(VLOOKUP(AD72,LnLst!B:I,7,FALSE),0))*(H72^2/100)/1000000</f>
        <v>1.6716999999999997</v>
      </c>
      <c r="DT72" s="111">
        <f>(AE72*IFERROR(VLOOKUP(AD72,LnLst!B:I,8,FALSE),0))*(100/(H72^2))</f>
        <v>2.1068000000000003E-2</v>
      </c>
      <c r="DU72" s="111">
        <f>AG72*IFERROR(VLOOKUP(AF72,LnLst!B:I,2,FALSE),0)*100/H72^2</f>
        <v>0</v>
      </c>
      <c r="DV72" s="111">
        <f>(AG72*IFERROR(VLOOKUP(AF72,LnLst!B:I,3,FALSE),0))*(100/(H72^2))</f>
        <v>0</v>
      </c>
      <c r="DW72" s="111">
        <f>(AG72*IFERROR(VLOOKUP(AF72,LnLst!B:I,4,FALSE),0))*(H72^2/100)/1000000</f>
        <v>0</v>
      </c>
      <c r="DX72" s="111">
        <f>(AG72*IFERROR(VLOOKUP(AF72,LnLst!B:I,5,FALSE),0))*(100/(H72^2))</f>
        <v>0</v>
      </c>
      <c r="DY72" s="111">
        <f>(AG72*IFERROR(VLOOKUP(AF72,LnLst!B:I,6,FALSE),0))*(100/(H72^2))</f>
        <v>0</v>
      </c>
      <c r="DZ72" s="111">
        <f>(AG72*IFERROR(VLOOKUP(AF72,LnLst!B:I,7,FALSE),0))*(H72^2/100)/1000000</f>
        <v>0</v>
      </c>
      <c r="EA72" s="111">
        <f>(AG72*IFERROR(VLOOKUP(AF72,LnLst!B:I,8,FALSE),0))*(100/(H72^2))</f>
        <v>0</v>
      </c>
      <c r="EB72" s="111">
        <f>AI72*IFERROR(VLOOKUP(AH72,LnLst!B:I,2,FALSE),0)*100/H72^2</f>
        <v>0</v>
      </c>
      <c r="EC72" s="111">
        <f>AI72*IFERROR(VLOOKUP(AH72,LnLst!B:I,3,FALSE),0)*100/H72^2</f>
        <v>0</v>
      </c>
      <c r="ED72" s="111">
        <f>(AI72*IFERROR(VLOOKUP(AH72,LnLst!B:I,4,FALSE),0))*(H72^2/100)/1000000</f>
        <v>0</v>
      </c>
      <c r="EE72" s="111">
        <f>AI72*IFERROR(VLOOKUP(AH72,LnLst!B:I,5,FALSE),0)*100/H72^2</f>
        <v>0</v>
      </c>
      <c r="EF72" s="111">
        <f>AI72*IFERROR(VLOOKUP(AH72,LnLst!B:I,6,FALSE),0)*100/H72^2</f>
        <v>0</v>
      </c>
      <c r="EG72" s="111">
        <f>(AI72*IFERROR(VLOOKUP(AH72,LnLst!B:I,7,FALSE),0))*(H72^2/100)/1000000</f>
        <v>0</v>
      </c>
      <c r="EH72" s="111">
        <f>AI72*IFERROR(VLOOKUP(AH72,LnLst!B:I,8,FALSE),0)*100/H72^2</f>
        <v>0</v>
      </c>
      <c r="EI72" s="236">
        <f>AK72*IFERROR(VLOOKUP(AJ72,LnLst!B:I,2,FALSE),0)*100/H72^2</f>
        <v>0</v>
      </c>
      <c r="EJ72" s="111">
        <f>AK72*IFERROR(VLOOKUP(AJ72,LnLst!B:I,3,FALSE),0)*100/H72^2</f>
        <v>0</v>
      </c>
      <c r="EK72" s="111">
        <f>(AK72*IFERROR(VLOOKUP(AJ72,LnLst!B:I,4,FALSE),0))*(H72^2/100)/1000000</f>
        <v>0</v>
      </c>
      <c r="EL72" s="111">
        <f>AK72*IFERROR(VLOOKUP(AJ72,LnLst!B:I,5,FALSE),0)*100/H72^2</f>
        <v>0</v>
      </c>
      <c r="EM72" s="111">
        <f>AK72*IFERROR(VLOOKUP(AJ72,LnLst!B:I,6,FALSE),0)*100/H72^2</f>
        <v>0</v>
      </c>
      <c r="EN72" s="111">
        <f>(AK72*IFERROR(VLOOKUP(AJ72,LnLst!B:I,7,FALSE),0))*(H72^2/100)/1000000</f>
        <v>0</v>
      </c>
      <c r="EO72" s="111">
        <f>AK72*IFERROR(VLOOKUP(AJ72,LnLst!B:I,8,FALSE),0)*100/H72^2</f>
        <v>0</v>
      </c>
    </row>
    <row r="73" spans="1:145" s="9" customFormat="1" ht="15" customHeight="1" x14ac:dyDescent="0.25">
      <c r="A73" s="81" t="s">
        <v>1644</v>
      </c>
      <c r="B73" s="82" t="s">
        <v>389</v>
      </c>
      <c r="C73" s="102" t="s">
        <v>1646</v>
      </c>
      <c r="D73" s="82" t="s">
        <v>67</v>
      </c>
      <c r="E73" s="9" t="s">
        <v>1642</v>
      </c>
      <c r="F73" s="426" t="s">
        <v>1717</v>
      </c>
      <c r="G73" s="83">
        <v>1</v>
      </c>
      <c r="H73" s="60">
        <v>500</v>
      </c>
      <c r="I73" s="194" t="str">
        <f t="shared" si="17"/>
        <v xml:space="preserve">3*495/65 ACSR             </v>
      </c>
      <c r="J73" s="228">
        <f t="shared" si="18"/>
        <v>7</v>
      </c>
      <c r="K73" s="232" t="s">
        <v>30</v>
      </c>
      <c r="L73" s="232" t="s">
        <v>22</v>
      </c>
      <c r="M73" s="114">
        <v>2000</v>
      </c>
      <c r="N73" s="115">
        <f t="shared" ref="N73:N139" si="27">1.732*M73*H73/1000</f>
        <v>1732</v>
      </c>
      <c r="O73" s="116">
        <v>2000</v>
      </c>
      <c r="P73" s="235">
        <f t="shared" ref="P73:P139" si="28">W73*100/H73^2</f>
        <v>6.0760000000000008E-5</v>
      </c>
      <c r="Q73" s="104">
        <f t="shared" ref="Q73:Q139" si="29">X73*100/H73^2</f>
        <v>8.2600000000000002E-4</v>
      </c>
      <c r="R73" s="104">
        <f t="shared" ref="R73:R139" si="30">Y73*H73^2/100</f>
        <v>6.93E-2</v>
      </c>
      <c r="S73" s="104">
        <f t="shared" ref="S73:S139" si="31">Z73*100/H73^2</f>
        <v>6.9160000000000001E-4</v>
      </c>
      <c r="T73" s="104">
        <f t="shared" ref="T73:T139" si="32">AA73*100/H73^2</f>
        <v>2.1840000000000002E-3</v>
      </c>
      <c r="U73" s="104">
        <f t="shared" ref="U73:U139" si="33">AB73*H73^2/100</f>
        <v>5.1099999999999993E-2</v>
      </c>
      <c r="V73" s="105">
        <f t="shared" ref="V73:V139" si="34">AC73*100/H73^2</f>
        <v>6.4400000000000004E-4</v>
      </c>
      <c r="W73" s="223">
        <f>AE73*IFERROR(VLOOKUP(AD73,LnLst!B:I,2,FALSE),0)+AG73*IFERROR(VLOOKUP(AF73,LnLst!B:I,2,FALSE),0)+AI73*IFERROR(VLOOKUP(AH73,LnLst!B:I,2,FALSE),0)+AK73*IFERROR(VLOOKUP(AJ73,LnLst!B:I,2,FALSE),0)</f>
        <v>0.15190000000000001</v>
      </c>
      <c r="X73" s="215">
        <f>AE73*IFERROR(VLOOKUP(AD73,LnLst!B:I,3,FALSE),0)+AG73*IFERROR(VLOOKUP(AF73,LnLst!B:I,3,FALSE),0)+AI73*IFERROR(VLOOKUP(AH73,LnLst!B:I,3,FALSE),0)+AK73*IFERROR(VLOOKUP(AJ73,LnLst!B:I,3,FALSE),0)</f>
        <v>2.0649999999999999</v>
      </c>
      <c r="Y73" s="219">
        <f>(AE73*IFERROR(VLOOKUP(AD73,LnLst!B:I,4,FALSE),0)+AG73*IFERROR(VLOOKUP(AF73,LnLst!B:I,4,FALSE),0)+AI73*IFERROR(VLOOKUP(AH73,LnLst!B:I,4,FALSE),0)+AK73*IFERROR(VLOOKUP(AJ73,LnLst!B:I,4,FALSE),0))/1000000</f>
        <v>2.7719999999999999E-5</v>
      </c>
      <c r="Z73" s="215">
        <f>AE73*IFERROR(VLOOKUP(AD73,LnLst!B:I,5,FALSE),0)+AG73*IFERROR(VLOOKUP(AF73,LnLst!B:I,5,FALSE),0)+AI73*IFERROR(VLOOKUP(AH73,LnLst!B:I,5,FALSE),0)+AK73*IFERROR(VLOOKUP(AJ73,LnLst!B:I,5,FALSE),0)</f>
        <v>1.7290000000000001</v>
      </c>
      <c r="AA73" s="215">
        <f>AE73*IFERROR(VLOOKUP(AD73,LnLst!B:I,6,FALSE),0)+AG73*IFERROR(VLOOKUP(AF73,LnLst!B:I,6,FALSE),0)+AI73*IFERROR(VLOOKUP(AH73,LnLst!B:I,6,FALSE),0)+AK73*IFERROR(VLOOKUP(AJ73,LnLst!B:I,6,FALSE),0)</f>
        <v>5.46</v>
      </c>
      <c r="AB73" s="207">
        <f>(AE73*IFERROR(VLOOKUP(AD73,LnLst!B:I,7,FALSE),0)+AG73*IFERROR(VLOOKUP(AF73,LnLst!B:I,7,FALSE),0)+AI73*IFERROR(VLOOKUP(AH73,LnLst!B:I,7,FALSE),0)+AK73*IFERROR(VLOOKUP(AJ73,LnLst!B:I,7,FALSE),0))/1000000</f>
        <v>2.0439999999999997E-5</v>
      </c>
      <c r="AC73" s="211">
        <f>AE73*IFERROR(VLOOKUP(AD73,LnLst!B:I,8,FALSE),0)+AG73*IFERROR(VLOOKUP(AF73,LnLst!B:I,8,FALSE),0)+AI73*IFERROR(VLOOKUP(AH73,LnLst!B:I,8,FALSE),0)+AK73*IFERROR(VLOOKUP(AJ73,LnLst!B:I,8,FALSE),0)</f>
        <v>1.61</v>
      </c>
      <c r="AD73" s="106" t="s">
        <v>208</v>
      </c>
      <c r="AE73" s="263">
        <v>7</v>
      </c>
      <c r="AF73" s="245" t="s">
        <v>1462</v>
      </c>
      <c r="AG73" s="263"/>
      <c r="AH73" s="250" t="s">
        <v>1462</v>
      </c>
      <c r="AI73" s="263"/>
      <c r="AJ73" s="245" t="s">
        <v>1462</v>
      </c>
      <c r="AK73" s="263"/>
      <c r="AL73" s="84"/>
      <c r="AM73" s="72">
        <v>2</v>
      </c>
      <c r="AN73" s="83"/>
      <c r="AO73" s="72"/>
      <c r="AP73" s="66"/>
      <c r="AQ73" s="107"/>
      <c r="AR73" s="61" t="s">
        <v>580</v>
      </c>
      <c r="AS73" s="364"/>
      <c r="AT73" s="205"/>
      <c r="DN73" s="111">
        <f>(AE73*IFERROR(VLOOKUP(AD73,LnLst!B:I,2,FALSE),0))*(100/(H73^2))</f>
        <v>6.0760000000000008E-5</v>
      </c>
      <c r="DO73" s="111">
        <f>(AE73*IFERROR(VLOOKUP(AD73,LnLst!B:I,3,FALSE),0))*(100/(H73^2))</f>
        <v>8.2600000000000002E-4</v>
      </c>
      <c r="DP73" s="111">
        <f>(AE73*IFERROR(VLOOKUP(AD73,LnLst!B:I,4,FALSE),0))*(H73^2/100)/1000000</f>
        <v>6.93E-2</v>
      </c>
      <c r="DQ73" s="111">
        <f>(AE73*IFERROR(VLOOKUP(AD73,LnLst!B:I,5,FALSE),0))*(100/(H73^2))</f>
        <v>6.9160000000000011E-4</v>
      </c>
      <c r="DR73" s="111">
        <f>(AE73*IFERROR(VLOOKUP(AD73,LnLst!B:I,6,FALSE),0))*(100/(H73^2))</f>
        <v>2.1840000000000002E-3</v>
      </c>
      <c r="DS73" s="111">
        <f>(AE73*IFERROR(VLOOKUP(AD73,LnLst!B:I,7,FALSE),0))*(H73^2/100)/1000000</f>
        <v>5.1099999999999993E-2</v>
      </c>
      <c r="DT73" s="111">
        <f>(AE73*IFERROR(VLOOKUP(AD73,LnLst!B:I,8,FALSE),0))*(100/(H73^2))</f>
        <v>6.4400000000000004E-4</v>
      </c>
      <c r="DU73" s="111">
        <f>AG73*IFERROR(VLOOKUP(AF73,LnLst!B:I,2,FALSE),0)*100/H73^2</f>
        <v>0</v>
      </c>
      <c r="DV73" s="111">
        <f>(AG73*IFERROR(VLOOKUP(AF73,LnLst!B:I,3,FALSE),0))*(100/(H73^2))</f>
        <v>0</v>
      </c>
      <c r="DW73" s="111">
        <f>(AG73*IFERROR(VLOOKUP(AF73,LnLst!B:I,4,FALSE),0))*(H73^2/100)/1000000</f>
        <v>0</v>
      </c>
      <c r="DX73" s="111">
        <f>(AG73*IFERROR(VLOOKUP(AF73,LnLst!B:I,5,FALSE),0))*(100/(H73^2))</f>
        <v>0</v>
      </c>
      <c r="DY73" s="111">
        <f>(AG73*IFERROR(VLOOKUP(AF73,LnLst!B:I,6,FALSE),0))*(100/(H73^2))</f>
        <v>0</v>
      </c>
      <c r="DZ73" s="111">
        <f>(AG73*IFERROR(VLOOKUP(AF73,LnLst!B:I,7,FALSE),0))*(H73^2/100)/1000000</f>
        <v>0</v>
      </c>
      <c r="EA73" s="111">
        <f>(AG73*IFERROR(VLOOKUP(AF73,LnLst!B:I,8,FALSE),0))*(100/(H73^2))</f>
        <v>0</v>
      </c>
      <c r="EB73" s="111">
        <f>AI73*IFERROR(VLOOKUP(AH73,LnLst!B:I,2,FALSE),0)*100/H73^2</f>
        <v>0</v>
      </c>
      <c r="EC73" s="111">
        <f>AI73*IFERROR(VLOOKUP(AH73,LnLst!B:I,3,FALSE),0)*100/H73^2</f>
        <v>0</v>
      </c>
      <c r="ED73" s="111">
        <f>(AI73*IFERROR(VLOOKUP(AH73,LnLst!B:I,4,FALSE),0))*(H73^2/100)/1000000</f>
        <v>0</v>
      </c>
      <c r="EE73" s="111">
        <f>AI73*IFERROR(VLOOKUP(AH73,LnLst!B:I,5,FALSE),0)*100/H73^2</f>
        <v>0</v>
      </c>
      <c r="EF73" s="111">
        <f>AI73*IFERROR(VLOOKUP(AH73,LnLst!B:I,6,FALSE),0)*100/H73^2</f>
        <v>0</v>
      </c>
      <c r="EG73" s="111">
        <f>(AI73*IFERROR(VLOOKUP(AH73,LnLst!B:I,7,FALSE),0))*(H73^2/100)/1000000</f>
        <v>0</v>
      </c>
      <c r="EH73" s="111">
        <f>AI73*IFERROR(VLOOKUP(AH73,LnLst!B:I,8,FALSE),0)*100/H73^2</f>
        <v>0</v>
      </c>
      <c r="EI73" s="236">
        <f>AK73*IFERROR(VLOOKUP(AJ73,LnLst!B:I,2,FALSE),0)*100/H73^2</f>
        <v>0</v>
      </c>
      <c r="EJ73" s="111">
        <f>AK73*IFERROR(VLOOKUP(AJ73,LnLst!B:I,3,FALSE),0)*100/H73^2</f>
        <v>0</v>
      </c>
      <c r="EK73" s="111">
        <f>(AK73*IFERROR(VLOOKUP(AJ73,LnLst!B:I,4,FALSE),0))*(H73^2/100)/1000000</f>
        <v>0</v>
      </c>
      <c r="EL73" s="111">
        <f>AK73*IFERROR(VLOOKUP(AJ73,LnLst!B:I,5,FALSE),0)*100/H73^2</f>
        <v>0</v>
      </c>
      <c r="EM73" s="111">
        <f>AK73*IFERROR(VLOOKUP(AJ73,LnLst!B:I,6,FALSE),0)*100/H73^2</f>
        <v>0</v>
      </c>
      <c r="EN73" s="111">
        <f>(AK73*IFERROR(VLOOKUP(AJ73,LnLst!B:I,7,FALSE),0))*(H73^2/100)/1000000</f>
        <v>0</v>
      </c>
      <c r="EO73" s="111">
        <f>AK73*IFERROR(VLOOKUP(AJ73,LnLst!B:I,8,FALSE),0)*100/H73^2</f>
        <v>0</v>
      </c>
    </row>
    <row r="74" spans="1:145" s="9" customFormat="1" ht="15" customHeight="1" x14ac:dyDescent="0.25">
      <c r="A74" s="81" t="s">
        <v>1644</v>
      </c>
      <c r="B74" s="82" t="s">
        <v>389</v>
      </c>
      <c r="C74" s="102" t="s">
        <v>1646</v>
      </c>
      <c r="D74" s="82" t="s">
        <v>67</v>
      </c>
      <c r="E74" s="9" t="s">
        <v>1642</v>
      </c>
      <c r="F74" s="426" t="s">
        <v>1717</v>
      </c>
      <c r="G74" s="83">
        <v>2</v>
      </c>
      <c r="H74" s="60">
        <v>500</v>
      </c>
      <c r="I74" s="194" t="str">
        <f t="shared" si="17"/>
        <v xml:space="preserve">3*495/65 ACSR             </v>
      </c>
      <c r="J74" s="228">
        <f t="shared" si="18"/>
        <v>7</v>
      </c>
      <c r="K74" s="232" t="s">
        <v>30</v>
      </c>
      <c r="L74" s="232" t="s">
        <v>22</v>
      </c>
      <c r="M74" s="114">
        <v>2000</v>
      </c>
      <c r="N74" s="115">
        <f t="shared" si="27"/>
        <v>1732</v>
      </c>
      <c r="O74" s="116">
        <v>2000</v>
      </c>
      <c r="P74" s="235">
        <f t="shared" si="28"/>
        <v>6.0760000000000008E-5</v>
      </c>
      <c r="Q74" s="104">
        <f t="shared" si="29"/>
        <v>8.2600000000000002E-4</v>
      </c>
      <c r="R74" s="104">
        <f t="shared" si="30"/>
        <v>6.93E-2</v>
      </c>
      <c r="S74" s="104">
        <f t="shared" si="31"/>
        <v>6.9160000000000001E-4</v>
      </c>
      <c r="T74" s="104">
        <f t="shared" si="32"/>
        <v>2.1840000000000002E-3</v>
      </c>
      <c r="U74" s="104">
        <f t="shared" si="33"/>
        <v>5.1099999999999993E-2</v>
      </c>
      <c r="V74" s="105">
        <f t="shared" si="34"/>
        <v>6.4400000000000004E-4</v>
      </c>
      <c r="W74" s="223">
        <f>AE74*IFERROR(VLOOKUP(AD74,LnLst!B:I,2,FALSE),0)+AG74*IFERROR(VLOOKUP(AF74,LnLst!B:I,2,FALSE),0)+AI74*IFERROR(VLOOKUP(AH74,LnLst!B:I,2,FALSE),0)+AK74*IFERROR(VLOOKUP(AJ74,LnLst!B:I,2,FALSE),0)</f>
        <v>0.15190000000000001</v>
      </c>
      <c r="X74" s="215">
        <f>AE74*IFERROR(VLOOKUP(AD74,LnLst!B:I,3,FALSE),0)+AG74*IFERROR(VLOOKUP(AF74,LnLst!B:I,3,FALSE),0)+AI74*IFERROR(VLOOKUP(AH74,LnLst!B:I,3,FALSE),0)+AK74*IFERROR(VLOOKUP(AJ74,LnLst!B:I,3,FALSE),0)</f>
        <v>2.0649999999999999</v>
      </c>
      <c r="Y74" s="219">
        <f>(AE74*IFERROR(VLOOKUP(AD74,LnLst!B:I,4,FALSE),0)+AG74*IFERROR(VLOOKUP(AF74,LnLst!B:I,4,FALSE),0)+AI74*IFERROR(VLOOKUP(AH74,LnLst!B:I,4,FALSE),0)+AK74*IFERROR(VLOOKUP(AJ74,LnLst!B:I,4,FALSE),0))/1000000</f>
        <v>2.7719999999999999E-5</v>
      </c>
      <c r="Z74" s="215">
        <f>AE74*IFERROR(VLOOKUP(AD74,LnLst!B:I,5,FALSE),0)+AG74*IFERROR(VLOOKUP(AF74,LnLst!B:I,5,FALSE),0)+AI74*IFERROR(VLOOKUP(AH74,LnLst!B:I,5,FALSE),0)+AK74*IFERROR(VLOOKUP(AJ74,LnLst!B:I,5,FALSE),0)</f>
        <v>1.7290000000000001</v>
      </c>
      <c r="AA74" s="215">
        <f>AE74*IFERROR(VLOOKUP(AD74,LnLst!B:I,6,FALSE),0)+AG74*IFERROR(VLOOKUP(AF74,LnLst!B:I,6,FALSE),0)+AI74*IFERROR(VLOOKUP(AH74,LnLst!B:I,6,FALSE),0)+AK74*IFERROR(VLOOKUP(AJ74,LnLst!B:I,6,FALSE),0)</f>
        <v>5.46</v>
      </c>
      <c r="AB74" s="207">
        <f>(AE74*IFERROR(VLOOKUP(AD74,LnLst!B:I,7,FALSE),0)+AG74*IFERROR(VLOOKUP(AF74,LnLst!B:I,7,FALSE),0)+AI74*IFERROR(VLOOKUP(AH74,LnLst!B:I,7,FALSE),0)+AK74*IFERROR(VLOOKUP(AJ74,LnLst!B:I,7,FALSE),0))/1000000</f>
        <v>2.0439999999999997E-5</v>
      </c>
      <c r="AC74" s="211">
        <f>AE74*IFERROR(VLOOKUP(AD74,LnLst!B:I,8,FALSE),0)+AG74*IFERROR(VLOOKUP(AF74,LnLst!B:I,8,FALSE),0)+AI74*IFERROR(VLOOKUP(AH74,LnLst!B:I,8,FALSE),0)+AK74*IFERROR(VLOOKUP(AJ74,LnLst!B:I,8,FALSE),0)</f>
        <v>1.61</v>
      </c>
      <c r="AD74" s="106" t="s">
        <v>208</v>
      </c>
      <c r="AE74" s="263">
        <v>7</v>
      </c>
      <c r="AF74" s="245" t="s">
        <v>1462</v>
      </c>
      <c r="AG74" s="263"/>
      <c r="AH74" s="250" t="s">
        <v>1462</v>
      </c>
      <c r="AI74" s="263"/>
      <c r="AJ74" s="245" t="s">
        <v>1462</v>
      </c>
      <c r="AK74" s="263"/>
      <c r="AL74" s="84"/>
      <c r="AM74" s="72">
        <v>2</v>
      </c>
      <c r="AN74" s="83"/>
      <c r="AO74" s="72"/>
      <c r="AP74" s="66"/>
      <c r="AQ74" s="107"/>
      <c r="AR74" s="61" t="s">
        <v>580</v>
      </c>
      <c r="AS74" s="364"/>
      <c r="AT74" s="205"/>
      <c r="DN74" s="111">
        <f>(AE74*IFERROR(VLOOKUP(AD74,LnLst!B:I,2,FALSE),0))*(100/(H74^2))</f>
        <v>6.0760000000000008E-5</v>
      </c>
      <c r="DO74" s="111">
        <f>(AE74*IFERROR(VLOOKUP(AD74,LnLst!B:I,3,FALSE),0))*(100/(H74^2))</f>
        <v>8.2600000000000002E-4</v>
      </c>
      <c r="DP74" s="111">
        <f>(AE74*IFERROR(VLOOKUP(AD74,LnLst!B:I,4,FALSE),0))*(H74^2/100)/1000000</f>
        <v>6.93E-2</v>
      </c>
      <c r="DQ74" s="111">
        <f>(AE74*IFERROR(VLOOKUP(AD74,LnLst!B:I,5,FALSE),0))*(100/(H74^2))</f>
        <v>6.9160000000000011E-4</v>
      </c>
      <c r="DR74" s="111">
        <f>(AE74*IFERROR(VLOOKUP(AD74,LnLst!B:I,6,FALSE),0))*(100/(H74^2))</f>
        <v>2.1840000000000002E-3</v>
      </c>
      <c r="DS74" s="111">
        <f>(AE74*IFERROR(VLOOKUP(AD74,LnLst!B:I,7,FALSE),0))*(H74^2/100)/1000000</f>
        <v>5.1099999999999993E-2</v>
      </c>
      <c r="DT74" s="111">
        <f>(AE74*IFERROR(VLOOKUP(AD74,LnLst!B:I,8,FALSE),0))*(100/(H74^2))</f>
        <v>6.4400000000000004E-4</v>
      </c>
      <c r="DU74" s="111">
        <f>AG74*IFERROR(VLOOKUP(AF74,LnLst!B:I,2,FALSE),0)*100/H74^2</f>
        <v>0</v>
      </c>
      <c r="DV74" s="111">
        <f>(AG74*IFERROR(VLOOKUP(AF74,LnLst!B:I,3,FALSE),0))*(100/(H74^2))</f>
        <v>0</v>
      </c>
      <c r="DW74" s="111">
        <f>(AG74*IFERROR(VLOOKUP(AF74,LnLst!B:I,4,FALSE),0))*(H74^2/100)/1000000</f>
        <v>0</v>
      </c>
      <c r="DX74" s="111">
        <f>(AG74*IFERROR(VLOOKUP(AF74,LnLst!B:I,5,FALSE),0))*(100/(H74^2))</f>
        <v>0</v>
      </c>
      <c r="DY74" s="111">
        <f>(AG74*IFERROR(VLOOKUP(AF74,LnLst!B:I,6,FALSE),0))*(100/(H74^2))</f>
        <v>0</v>
      </c>
      <c r="DZ74" s="111">
        <f>(AG74*IFERROR(VLOOKUP(AF74,LnLst!B:I,7,FALSE),0))*(H74^2/100)/1000000</f>
        <v>0</v>
      </c>
      <c r="EA74" s="111">
        <f>(AG74*IFERROR(VLOOKUP(AF74,LnLst!B:I,8,FALSE),0))*(100/(H74^2))</f>
        <v>0</v>
      </c>
      <c r="EB74" s="111">
        <f>AI74*IFERROR(VLOOKUP(AH74,LnLst!B:I,2,FALSE),0)*100/H74^2</f>
        <v>0</v>
      </c>
      <c r="EC74" s="111">
        <f>AI74*IFERROR(VLOOKUP(AH74,LnLst!B:I,3,FALSE),0)*100/H74^2</f>
        <v>0</v>
      </c>
      <c r="ED74" s="111">
        <f>(AI74*IFERROR(VLOOKUP(AH74,LnLst!B:I,4,FALSE),0))*(H74^2/100)/1000000</f>
        <v>0</v>
      </c>
      <c r="EE74" s="111">
        <f>AI74*IFERROR(VLOOKUP(AH74,LnLst!B:I,5,FALSE),0)*100/H74^2</f>
        <v>0</v>
      </c>
      <c r="EF74" s="111">
        <f>AI74*IFERROR(VLOOKUP(AH74,LnLst!B:I,6,FALSE),0)*100/H74^2</f>
        <v>0</v>
      </c>
      <c r="EG74" s="111">
        <f>(AI74*IFERROR(VLOOKUP(AH74,LnLst!B:I,7,FALSE),0))*(H74^2/100)/1000000</f>
        <v>0</v>
      </c>
      <c r="EH74" s="111">
        <f>AI74*IFERROR(VLOOKUP(AH74,LnLst!B:I,8,FALSE),0)*100/H74^2</f>
        <v>0</v>
      </c>
      <c r="EI74" s="236">
        <f>AK74*IFERROR(VLOOKUP(AJ74,LnLst!B:I,2,FALSE),0)*100/H74^2</f>
        <v>0</v>
      </c>
      <c r="EJ74" s="111">
        <f>AK74*IFERROR(VLOOKUP(AJ74,LnLst!B:I,3,FALSE),0)*100/H74^2</f>
        <v>0</v>
      </c>
      <c r="EK74" s="111">
        <f>(AK74*IFERROR(VLOOKUP(AJ74,LnLst!B:I,4,FALSE),0))*(H74^2/100)/1000000</f>
        <v>0</v>
      </c>
      <c r="EL74" s="111">
        <f>AK74*IFERROR(VLOOKUP(AJ74,LnLst!B:I,5,FALSE),0)*100/H74^2</f>
        <v>0</v>
      </c>
      <c r="EM74" s="111">
        <f>AK74*IFERROR(VLOOKUP(AJ74,LnLst!B:I,6,FALSE),0)*100/H74^2</f>
        <v>0</v>
      </c>
      <c r="EN74" s="111">
        <f>(AK74*IFERROR(VLOOKUP(AJ74,LnLst!B:I,7,FALSE),0))*(H74^2/100)/1000000</f>
        <v>0</v>
      </c>
      <c r="EO74" s="111">
        <f>AK74*IFERROR(VLOOKUP(AJ74,LnLst!B:I,8,FALSE),0)*100/H74^2</f>
        <v>0</v>
      </c>
    </row>
    <row r="75" spans="1:145" s="9" customFormat="1" ht="15" customHeight="1" x14ac:dyDescent="0.25">
      <c r="A75" s="81" t="s">
        <v>1390</v>
      </c>
      <c r="B75" s="82" t="s">
        <v>1644</v>
      </c>
      <c r="C75" s="102" t="s">
        <v>1483</v>
      </c>
      <c r="D75" s="82" t="s">
        <v>1646</v>
      </c>
      <c r="E75" s="9" t="s">
        <v>1642</v>
      </c>
      <c r="F75" s="426" t="s">
        <v>1717</v>
      </c>
      <c r="G75" s="83">
        <v>1</v>
      </c>
      <c r="H75" s="60">
        <v>500</v>
      </c>
      <c r="I75" s="194" t="str">
        <f t="shared" si="17"/>
        <v xml:space="preserve">4*495/65 ACSR             </v>
      </c>
      <c r="J75" s="228">
        <f t="shared" si="18"/>
        <v>190</v>
      </c>
      <c r="K75" s="113" t="s">
        <v>32</v>
      </c>
      <c r="L75" s="232" t="s">
        <v>30</v>
      </c>
      <c r="M75" s="114">
        <v>2600</v>
      </c>
      <c r="N75" s="115">
        <f t="shared" ref="N75:N76" si="35">1.732*M75*H75/1000</f>
        <v>2251.6</v>
      </c>
      <c r="O75" s="116">
        <v>2600</v>
      </c>
      <c r="P75" s="235">
        <f t="shared" ref="P75:P76" si="36">W75*100/H75^2</f>
        <v>1.2942799999999999E-3</v>
      </c>
      <c r="Q75" s="104">
        <f t="shared" ref="Q75:Q76" si="37">X75*100/H75^2</f>
        <v>2.1011720000000001E-2</v>
      </c>
      <c r="R75" s="104">
        <f t="shared" ref="R75:R76" si="38">Y75*H75^2/100</f>
        <v>2.0050599299999998</v>
      </c>
      <c r="S75" s="104">
        <f t="shared" ref="S75:S76" si="39">Z75*100/H75^2</f>
        <v>1.25001E-2</v>
      </c>
      <c r="T75" s="104">
        <f t="shared" ref="T75:T76" si="40">AA75*100/H75^2</f>
        <v>6.6243119999999989E-2</v>
      </c>
      <c r="U75" s="104">
        <f t="shared" ref="U75:U76" si="41">AB75*H75^2/100</f>
        <v>1.2623499300000001</v>
      </c>
      <c r="V75" s="105">
        <f t="shared" ref="V75:V76" si="42">AC75*100/H75^2</f>
        <v>1.5077260000000002E-2</v>
      </c>
      <c r="W75" s="223">
        <f>AE75*IFERROR(VLOOKUP(AD75,LnLst!B:I,2,FALSE),0)+AG75*IFERROR(VLOOKUP(AF75,LnLst!B:I,2,FALSE),0)+AI75*IFERROR(VLOOKUP(AH75,LnLst!B:I,2,FALSE),0)+AK75*IFERROR(VLOOKUP(AJ75,LnLst!B:I,2,FALSE),0)</f>
        <v>3.2357</v>
      </c>
      <c r="X75" s="215">
        <f>AE75*IFERROR(VLOOKUP(AD75,LnLst!B:I,3,FALSE),0)+AG75*IFERROR(VLOOKUP(AF75,LnLst!B:I,3,FALSE),0)+AI75*IFERROR(VLOOKUP(AH75,LnLst!B:I,3,FALSE),0)+AK75*IFERROR(VLOOKUP(AJ75,LnLst!B:I,3,FALSE),0)</f>
        <v>52.529299999999999</v>
      </c>
      <c r="Y75" s="219">
        <f>(AE75*IFERROR(VLOOKUP(AD75,LnLst!B:I,4,FALSE),0)+AG75*IFERROR(VLOOKUP(AF75,LnLst!B:I,4,FALSE),0)+AI75*IFERROR(VLOOKUP(AH75,LnLst!B:I,4,FALSE),0)+AK75*IFERROR(VLOOKUP(AJ75,LnLst!B:I,4,FALSE),0))/1000000</f>
        <v>8.0202397199999993E-4</v>
      </c>
      <c r="Z75" s="215">
        <f>AE75*IFERROR(VLOOKUP(AD75,LnLst!B:I,5,FALSE),0)+AG75*IFERROR(VLOOKUP(AF75,LnLst!B:I,5,FALSE),0)+AI75*IFERROR(VLOOKUP(AH75,LnLst!B:I,5,FALSE),0)+AK75*IFERROR(VLOOKUP(AJ75,LnLst!B:I,5,FALSE),0)</f>
        <v>31.250250000000001</v>
      </c>
      <c r="AA75" s="215">
        <f>AE75*IFERROR(VLOOKUP(AD75,LnLst!B:I,6,FALSE),0)+AG75*IFERROR(VLOOKUP(AF75,LnLst!B:I,6,FALSE),0)+AI75*IFERROR(VLOOKUP(AH75,LnLst!B:I,6,FALSE),0)+AK75*IFERROR(VLOOKUP(AJ75,LnLst!B:I,6,FALSE),0)</f>
        <v>165.6078</v>
      </c>
      <c r="AB75" s="207">
        <f>(AE75*IFERROR(VLOOKUP(AD75,LnLst!B:I,7,FALSE),0)+AG75*IFERROR(VLOOKUP(AF75,LnLst!B:I,7,FALSE),0)+AI75*IFERROR(VLOOKUP(AH75,LnLst!B:I,7,FALSE),0)+AK75*IFERROR(VLOOKUP(AJ75,LnLst!B:I,7,FALSE),0))/1000000</f>
        <v>5.0493997200000006E-4</v>
      </c>
      <c r="AC75" s="211">
        <f>AE75*IFERROR(VLOOKUP(AD75,LnLst!B:I,8,FALSE),0)+AG75*IFERROR(VLOOKUP(AF75,LnLst!B:I,8,FALSE),0)+AI75*IFERROR(VLOOKUP(AH75,LnLst!B:I,8,FALSE),0)+AK75*IFERROR(VLOOKUP(AJ75,LnLst!B:I,8,FALSE),0)</f>
        <v>37.693150000000003</v>
      </c>
      <c r="AD75" s="106" t="s">
        <v>207</v>
      </c>
      <c r="AE75" s="263">
        <v>190</v>
      </c>
      <c r="AF75" s="245" t="s">
        <v>1462</v>
      </c>
      <c r="AG75" s="263"/>
      <c r="AH75" s="250" t="s">
        <v>1462</v>
      </c>
      <c r="AI75" s="263"/>
      <c r="AJ75" s="245" t="s">
        <v>1462</v>
      </c>
      <c r="AK75" s="263"/>
      <c r="AL75" s="84">
        <v>46</v>
      </c>
      <c r="AM75" s="72"/>
      <c r="AN75" s="83"/>
      <c r="AO75" s="72"/>
      <c r="AP75" s="66"/>
      <c r="AQ75" s="107" t="s">
        <v>1059</v>
      </c>
      <c r="AR75" s="61"/>
      <c r="AS75" s="364"/>
      <c r="AT75" s="205"/>
      <c r="DN75" s="111">
        <f>(AE75*IFERROR(VLOOKUP(AD75,LnLst!B:I,2,FALSE),0))*(100/(H75^2))</f>
        <v>1.2942800000000001E-3</v>
      </c>
      <c r="DO75" s="111">
        <f>(AE75*IFERROR(VLOOKUP(AD75,LnLst!B:I,3,FALSE),0))*(100/(H75^2))</f>
        <v>2.1011720000000001E-2</v>
      </c>
      <c r="DP75" s="111">
        <f>(AE75*IFERROR(VLOOKUP(AD75,LnLst!B:I,4,FALSE),0))*(H75^2/100)/1000000</f>
        <v>2.0050599299999998</v>
      </c>
      <c r="DQ75" s="111">
        <f>(AE75*IFERROR(VLOOKUP(AD75,LnLst!B:I,5,FALSE),0))*(100/(H75^2))</f>
        <v>1.2500100000000002E-2</v>
      </c>
      <c r="DR75" s="111">
        <f>(AE75*IFERROR(VLOOKUP(AD75,LnLst!B:I,6,FALSE),0))*(100/(H75^2))</f>
        <v>6.6243120000000003E-2</v>
      </c>
      <c r="DS75" s="111">
        <f>(AE75*IFERROR(VLOOKUP(AD75,LnLst!B:I,7,FALSE),0))*(H75^2/100)/1000000</f>
        <v>1.2623499299999998</v>
      </c>
      <c r="DT75" s="111">
        <f>(AE75*IFERROR(VLOOKUP(AD75,LnLst!B:I,8,FALSE),0))*(100/(H75^2))</f>
        <v>1.5077260000000002E-2</v>
      </c>
      <c r="DU75" s="111">
        <f>AG75*IFERROR(VLOOKUP(AF75,LnLst!B:I,2,FALSE),0)*100/H75^2</f>
        <v>0</v>
      </c>
      <c r="DV75" s="111">
        <f>(AG75*IFERROR(VLOOKUP(AF75,LnLst!B:I,3,FALSE),0))*(100/(H75^2))</f>
        <v>0</v>
      </c>
      <c r="DW75" s="111">
        <f>(AG75*IFERROR(VLOOKUP(AF75,LnLst!B:I,4,FALSE),0))*(H75^2/100)/1000000</f>
        <v>0</v>
      </c>
      <c r="DX75" s="111">
        <f>(AG75*IFERROR(VLOOKUP(AF75,LnLst!B:I,5,FALSE),0))*(100/(H75^2))</f>
        <v>0</v>
      </c>
      <c r="DY75" s="111">
        <f>(AG75*IFERROR(VLOOKUP(AF75,LnLst!B:I,6,FALSE),0))*(100/(H75^2))</f>
        <v>0</v>
      </c>
      <c r="DZ75" s="111">
        <f>(AG75*IFERROR(VLOOKUP(AF75,LnLst!B:I,7,FALSE),0))*(H75^2/100)/1000000</f>
        <v>0</v>
      </c>
      <c r="EA75" s="111">
        <f>(AG75*IFERROR(VLOOKUP(AF75,LnLst!B:I,8,FALSE),0))*(100/(H75^2))</f>
        <v>0</v>
      </c>
      <c r="EB75" s="111">
        <f>AI75*IFERROR(VLOOKUP(AH75,LnLst!B:I,2,FALSE),0)*100/H75^2</f>
        <v>0</v>
      </c>
      <c r="EC75" s="111">
        <f>AI75*IFERROR(VLOOKUP(AH75,LnLst!B:I,3,FALSE),0)*100/H75^2</f>
        <v>0</v>
      </c>
      <c r="ED75" s="111">
        <f>(AI75*IFERROR(VLOOKUP(AH75,LnLst!B:I,4,FALSE),0))*(H75^2/100)/1000000</f>
        <v>0</v>
      </c>
      <c r="EE75" s="111">
        <f>AI75*IFERROR(VLOOKUP(AH75,LnLst!B:I,5,FALSE),0)*100/H75^2</f>
        <v>0</v>
      </c>
      <c r="EF75" s="111">
        <f>AI75*IFERROR(VLOOKUP(AH75,LnLst!B:I,6,FALSE),0)*100/H75^2</f>
        <v>0</v>
      </c>
      <c r="EG75" s="111">
        <f>(AI75*IFERROR(VLOOKUP(AH75,LnLst!B:I,7,FALSE),0))*(H75^2/100)/1000000</f>
        <v>0</v>
      </c>
      <c r="EH75" s="111">
        <f>AI75*IFERROR(VLOOKUP(AH75,LnLst!B:I,8,FALSE),0)*100/H75^2</f>
        <v>0</v>
      </c>
      <c r="EI75" s="236">
        <f>AK75*IFERROR(VLOOKUP(AJ75,LnLst!B:I,2,FALSE),0)*100/H75^2</f>
        <v>0</v>
      </c>
      <c r="EJ75" s="111">
        <f>AK75*IFERROR(VLOOKUP(AJ75,LnLst!B:I,3,FALSE),0)*100/H75^2</f>
        <v>0</v>
      </c>
      <c r="EK75" s="111">
        <f>(AK75*IFERROR(VLOOKUP(AJ75,LnLst!B:I,4,FALSE),0))*(H75^2/100)/1000000</f>
        <v>0</v>
      </c>
      <c r="EL75" s="111">
        <f>AK75*IFERROR(VLOOKUP(AJ75,LnLst!B:I,5,FALSE),0)*100/H75^2</f>
        <v>0</v>
      </c>
      <c r="EM75" s="111">
        <f>AK75*IFERROR(VLOOKUP(AJ75,LnLst!B:I,6,FALSE),0)*100/H75^2</f>
        <v>0</v>
      </c>
      <c r="EN75" s="111">
        <f>(AK75*IFERROR(VLOOKUP(AJ75,LnLst!B:I,7,FALSE),0))*(H75^2/100)/1000000</f>
        <v>0</v>
      </c>
      <c r="EO75" s="111">
        <f>AK75*IFERROR(VLOOKUP(AJ75,LnLst!B:I,8,FALSE),0)*100/H75^2</f>
        <v>0</v>
      </c>
    </row>
    <row r="76" spans="1:145" s="9" customFormat="1" ht="15" customHeight="1" x14ac:dyDescent="0.25">
      <c r="A76" s="81" t="s">
        <v>1390</v>
      </c>
      <c r="B76" s="82" t="s">
        <v>1644</v>
      </c>
      <c r="C76" s="102" t="s">
        <v>1483</v>
      </c>
      <c r="D76" s="82" t="s">
        <v>1646</v>
      </c>
      <c r="E76" s="9" t="s">
        <v>1642</v>
      </c>
      <c r="F76" s="426" t="s">
        <v>1717</v>
      </c>
      <c r="G76" s="83">
        <v>2</v>
      </c>
      <c r="H76" s="60">
        <v>500</v>
      </c>
      <c r="I76" s="194" t="str">
        <f t="shared" si="17"/>
        <v xml:space="preserve">4*495/65 ACSR             </v>
      </c>
      <c r="J76" s="228">
        <f t="shared" si="18"/>
        <v>190</v>
      </c>
      <c r="K76" s="113" t="s">
        <v>32</v>
      </c>
      <c r="L76" s="232" t="s">
        <v>30</v>
      </c>
      <c r="M76" s="114">
        <v>2600</v>
      </c>
      <c r="N76" s="115">
        <f t="shared" si="35"/>
        <v>2251.6</v>
      </c>
      <c r="O76" s="116">
        <v>2600</v>
      </c>
      <c r="P76" s="235">
        <f t="shared" si="36"/>
        <v>1.2942799999999999E-3</v>
      </c>
      <c r="Q76" s="104">
        <f t="shared" si="37"/>
        <v>2.1011720000000001E-2</v>
      </c>
      <c r="R76" s="104">
        <f t="shared" si="38"/>
        <v>2.0050599299999998</v>
      </c>
      <c r="S76" s="104">
        <f t="shared" si="39"/>
        <v>1.25001E-2</v>
      </c>
      <c r="T76" s="104">
        <f t="shared" si="40"/>
        <v>6.6243119999999989E-2</v>
      </c>
      <c r="U76" s="104">
        <f t="shared" si="41"/>
        <v>1.2623499300000001</v>
      </c>
      <c r="V76" s="105">
        <f t="shared" si="42"/>
        <v>1.5077260000000002E-2</v>
      </c>
      <c r="W76" s="223">
        <f>AE76*IFERROR(VLOOKUP(AD76,LnLst!B:I,2,FALSE),0)+AG76*IFERROR(VLOOKUP(AF76,LnLst!B:I,2,FALSE),0)+AI76*IFERROR(VLOOKUP(AH76,LnLst!B:I,2,FALSE),0)+AK76*IFERROR(VLOOKUP(AJ76,LnLst!B:I,2,FALSE),0)</f>
        <v>3.2357</v>
      </c>
      <c r="X76" s="215">
        <f>AE76*IFERROR(VLOOKUP(AD76,LnLst!B:I,3,FALSE),0)+AG76*IFERROR(VLOOKUP(AF76,LnLst!B:I,3,FALSE),0)+AI76*IFERROR(VLOOKUP(AH76,LnLst!B:I,3,FALSE),0)+AK76*IFERROR(VLOOKUP(AJ76,LnLst!B:I,3,FALSE),0)</f>
        <v>52.529299999999999</v>
      </c>
      <c r="Y76" s="219">
        <f>(AE76*IFERROR(VLOOKUP(AD76,LnLst!B:I,4,FALSE),0)+AG76*IFERROR(VLOOKUP(AF76,LnLst!B:I,4,FALSE),0)+AI76*IFERROR(VLOOKUP(AH76,LnLst!B:I,4,FALSE),0)+AK76*IFERROR(VLOOKUP(AJ76,LnLst!B:I,4,FALSE),0))/1000000</f>
        <v>8.0202397199999993E-4</v>
      </c>
      <c r="Z76" s="215">
        <f>AE76*IFERROR(VLOOKUP(AD76,LnLst!B:I,5,FALSE),0)+AG76*IFERROR(VLOOKUP(AF76,LnLst!B:I,5,FALSE),0)+AI76*IFERROR(VLOOKUP(AH76,LnLst!B:I,5,FALSE),0)+AK76*IFERROR(VLOOKUP(AJ76,LnLst!B:I,5,FALSE),0)</f>
        <v>31.250250000000001</v>
      </c>
      <c r="AA76" s="215">
        <f>AE76*IFERROR(VLOOKUP(AD76,LnLst!B:I,6,FALSE),0)+AG76*IFERROR(VLOOKUP(AF76,LnLst!B:I,6,FALSE),0)+AI76*IFERROR(VLOOKUP(AH76,LnLst!B:I,6,FALSE),0)+AK76*IFERROR(VLOOKUP(AJ76,LnLst!B:I,6,FALSE),0)</f>
        <v>165.6078</v>
      </c>
      <c r="AB76" s="207">
        <f>(AE76*IFERROR(VLOOKUP(AD76,LnLst!B:I,7,FALSE),0)+AG76*IFERROR(VLOOKUP(AF76,LnLst!B:I,7,FALSE),0)+AI76*IFERROR(VLOOKUP(AH76,LnLst!B:I,7,FALSE),0)+AK76*IFERROR(VLOOKUP(AJ76,LnLst!B:I,7,FALSE),0))/1000000</f>
        <v>5.0493997200000006E-4</v>
      </c>
      <c r="AC76" s="211">
        <f>AE76*IFERROR(VLOOKUP(AD76,LnLst!B:I,8,FALSE),0)+AG76*IFERROR(VLOOKUP(AF76,LnLst!B:I,8,FALSE),0)+AI76*IFERROR(VLOOKUP(AH76,LnLst!B:I,8,FALSE),0)+AK76*IFERROR(VLOOKUP(AJ76,LnLst!B:I,8,FALSE),0)</f>
        <v>37.693150000000003</v>
      </c>
      <c r="AD76" s="106" t="s">
        <v>207</v>
      </c>
      <c r="AE76" s="263">
        <v>190</v>
      </c>
      <c r="AF76" s="245" t="s">
        <v>1462</v>
      </c>
      <c r="AG76" s="263"/>
      <c r="AH76" s="250" t="s">
        <v>1462</v>
      </c>
      <c r="AI76" s="263"/>
      <c r="AJ76" s="245" t="s">
        <v>1462</v>
      </c>
      <c r="AK76" s="263"/>
      <c r="AL76" s="84">
        <v>46</v>
      </c>
      <c r="AM76" s="72"/>
      <c r="AN76" s="83"/>
      <c r="AO76" s="72"/>
      <c r="AP76" s="66"/>
      <c r="AQ76" s="107" t="s">
        <v>1059</v>
      </c>
      <c r="AR76" s="61"/>
      <c r="AS76" s="364"/>
      <c r="AT76" s="205"/>
      <c r="DN76" s="111">
        <f>(AE76*IFERROR(VLOOKUP(AD76,LnLst!B:I,2,FALSE),0))*(100/(H76^2))</f>
        <v>1.2942800000000001E-3</v>
      </c>
      <c r="DO76" s="111">
        <f>(AE76*IFERROR(VLOOKUP(AD76,LnLst!B:I,3,FALSE),0))*(100/(H76^2))</f>
        <v>2.1011720000000001E-2</v>
      </c>
      <c r="DP76" s="111">
        <f>(AE76*IFERROR(VLOOKUP(AD76,LnLst!B:I,4,FALSE),0))*(H76^2/100)/1000000</f>
        <v>2.0050599299999998</v>
      </c>
      <c r="DQ76" s="111">
        <f>(AE76*IFERROR(VLOOKUP(AD76,LnLst!B:I,5,FALSE),0))*(100/(H76^2))</f>
        <v>1.2500100000000002E-2</v>
      </c>
      <c r="DR76" s="111">
        <f>(AE76*IFERROR(VLOOKUP(AD76,LnLst!B:I,6,FALSE),0))*(100/(H76^2))</f>
        <v>6.6243120000000003E-2</v>
      </c>
      <c r="DS76" s="111">
        <f>(AE76*IFERROR(VLOOKUP(AD76,LnLst!B:I,7,FALSE),0))*(H76^2/100)/1000000</f>
        <v>1.2623499299999998</v>
      </c>
      <c r="DT76" s="111">
        <f>(AE76*IFERROR(VLOOKUP(AD76,LnLst!B:I,8,FALSE),0))*(100/(H76^2))</f>
        <v>1.5077260000000002E-2</v>
      </c>
      <c r="DU76" s="111">
        <f>AG76*IFERROR(VLOOKUP(AF76,LnLst!B:I,2,FALSE),0)*100/H76^2</f>
        <v>0</v>
      </c>
      <c r="DV76" s="111">
        <f>(AG76*IFERROR(VLOOKUP(AF76,LnLst!B:I,3,FALSE),0))*(100/(H76^2))</f>
        <v>0</v>
      </c>
      <c r="DW76" s="111">
        <f>(AG76*IFERROR(VLOOKUP(AF76,LnLst!B:I,4,FALSE),0))*(H76^2/100)/1000000</f>
        <v>0</v>
      </c>
      <c r="DX76" s="111">
        <f>(AG76*IFERROR(VLOOKUP(AF76,LnLst!B:I,5,FALSE),0))*(100/(H76^2))</f>
        <v>0</v>
      </c>
      <c r="DY76" s="111">
        <f>(AG76*IFERROR(VLOOKUP(AF76,LnLst!B:I,6,FALSE),0))*(100/(H76^2))</f>
        <v>0</v>
      </c>
      <c r="DZ76" s="111">
        <f>(AG76*IFERROR(VLOOKUP(AF76,LnLst!B:I,7,FALSE),0))*(H76^2/100)/1000000</f>
        <v>0</v>
      </c>
      <c r="EA76" s="111">
        <f>(AG76*IFERROR(VLOOKUP(AF76,LnLst!B:I,8,FALSE),0))*(100/(H76^2))</f>
        <v>0</v>
      </c>
      <c r="EB76" s="111">
        <f>AI76*IFERROR(VLOOKUP(AH76,LnLst!B:I,2,FALSE),0)*100/H76^2</f>
        <v>0</v>
      </c>
      <c r="EC76" s="111">
        <f>AI76*IFERROR(VLOOKUP(AH76,LnLst!B:I,3,FALSE),0)*100/H76^2</f>
        <v>0</v>
      </c>
      <c r="ED76" s="111">
        <f>(AI76*IFERROR(VLOOKUP(AH76,LnLst!B:I,4,FALSE),0))*(H76^2/100)/1000000</f>
        <v>0</v>
      </c>
      <c r="EE76" s="111">
        <f>AI76*IFERROR(VLOOKUP(AH76,LnLst!B:I,5,FALSE),0)*100/H76^2</f>
        <v>0</v>
      </c>
      <c r="EF76" s="111">
        <f>AI76*IFERROR(VLOOKUP(AH76,LnLst!B:I,6,FALSE),0)*100/H76^2</f>
        <v>0</v>
      </c>
      <c r="EG76" s="111">
        <f>(AI76*IFERROR(VLOOKUP(AH76,LnLst!B:I,7,FALSE),0))*(H76^2/100)/1000000</f>
        <v>0</v>
      </c>
      <c r="EH76" s="111">
        <f>AI76*IFERROR(VLOOKUP(AH76,LnLst!B:I,8,FALSE),0)*100/H76^2</f>
        <v>0</v>
      </c>
      <c r="EI76" s="236">
        <f>AK76*IFERROR(VLOOKUP(AJ76,LnLst!B:I,2,FALSE),0)*100/H76^2</f>
        <v>0</v>
      </c>
      <c r="EJ76" s="111">
        <f>AK76*IFERROR(VLOOKUP(AJ76,LnLst!B:I,3,FALSE),0)*100/H76^2</f>
        <v>0</v>
      </c>
      <c r="EK76" s="111">
        <f>(AK76*IFERROR(VLOOKUP(AJ76,LnLst!B:I,4,FALSE),0))*(H76^2/100)/1000000</f>
        <v>0</v>
      </c>
      <c r="EL76" s="111">
        <f>AK76*IFERROR(VLOOKUP(AJ76,LnLst!B:I,5,FALSE),0)*100/H76^2</f>
        <v>0</v>
      </c>
      <c r="EM76" s="111">
        <f>AK76*IFERROR(VLOOKUP(AJ76,LnLst!B:I,6,FALSE),0)*100/H76^2</f>
        <v>0</v>
      </c>
      <c r="EN76" s="111">
        <f>(AK76*IFERROR(VLOOKUP(AJ76,LnLst!B:I,7,FALSE),0))*(H76^2/100)/1000000</f>
        <v>0</v>
      </c>
      <c r="EO76" s="111">
        <f>AK76*IFERROR(VLOOKUP(AJ76,LnLst!B:I,8,FALSE),0)*100/H76^2</f>
        <v>0</v>
      </c>
    </row>
    <row r="77" spans="1:145" s="9" customFormat="1" ht="15" customHeight="1" x14ac:dyDescent="0.25">
      <c r="A77" s="81" t="s">
        <v>489</v>
      </c>
      <c r="B77" s="82" t="s">
        <v>1644</v>
      </c>
      <c r="C77" s="82" t="s">
        <v>1549</v>
      </c>
      <c r="D77" s="82" t="s">
        <v>1646</v>
      </c>
      <c r="E77" s="9" t="s">
        <v>1642</v>
      </c>
      <c r="F77" s="426" t="s">
        <v>1717</v>
      </c>
      <c r="G77" s="83">
        <v>2</v>
      </c>
      <c r="H77" s="60">
        <v>500</v>
      </c>
      <c r="I77" s="194" t="str">
        <f t="shared" si="17"/>
        <v xml:space="preserve">4*495/65 ACSR             </v>
      </c>
      <c r="J77" s="228">
        <f t="shared" si="18"/>
        <v>226</v>
      </c>
      <c r="K77" s="232" t="s">
        <v>30</v>
      </c>
      <c r="L77" s="232" t="s">
        <v>30</v>
      </c>
      <c r="M77" s="114">
        <v>2600</v>
      </c>
      <c r="N77" s="115">
        <f t="shared" ref="N77" si="43">1.732*M77*H77/1000</f>
        <v>2251.6</v>
      </c>
      <c r="O77" s="116">
        <v>2600</v>
      </c>
      <c r="P77" s="235">
        <f t="shared" ref="P77" si="44">W77*100/H77^2</f>
        <v>1.539512E-3</v>
      </c>
      <c r="Q77" s="104">
        <f t="shared" ref="Q77" si="45">X77*100/H77^2</f>
        <v>2.4992887999999998E-2</v>
      </c>
      <c r="R77" s="104">
        <f t="shared" ref="R77" si="46">Y77*H77^2/100</f>
        <v>2.384966022</v>
      </c>
      <c r="S77" s="104">
        <f t="shared" ref="S77" si="47">Z77*100/H77^2</f>
        <v>1.4868540000000001E-2</v>
      </c>
      <c r="T77" s="104">
        <f t="shared" ref="T77" si="48">AA77*100/H77^2</f>
        <v>7.8794448000000003E-2</v>
      </c>
      <c r="U77" s="104">
        <f t="shared" ref="U77" si="49">AB77*H77^2/100</f>
        <v>1.5015320220000001</v>
      </c>
      <c r="V77" s="105">
        <f t="shared" ref="V77" si="50">AC77*100/H77^2</f>
        <v>1.7934004E-2</v>
      </c>
      <c r="W77" s="223">
        <f>AE77*IFERROR(VLOOKUP(AD77,LnLst!B:I,2,FALSE),0)+AG77*IFERROR(VLOOKUP(AF77,LnLst!B:I,2,FALSE),0)+AI77*IFERROR(VLOOKUP(AH77,LnLst!B:I,2,FALSE),0)+AK77*IFERROR(VLOOKUP(AJ77,LnLst!B:I,2,FALSE),0)</f>
        <v>3.8487800000000001</v>
      </c>
      <c r="X77" s="215">
        <f>AE77*IFERROR(VLOOKUP(AD77,LnLst!B:I,3,FALSE),0)+AG77*IFERROR(VLOOKUP(AF77,LnLst!B:I,3,FALSE),0)+AI77*IFERROR(VLOOKUP(AH77,LnLst!B:I,3,FALSE),0)+AK77*IFERROR(VLOOKUP(AJ77,LnLst!B:I,3,FALSE),0)</f>
        <v>62.482219999999998</v>
      </c>
      <c r="Y77" s="219">
        <f>(AE77*IFERROR(VLOOKUP(AD77,LnLst!B:I,4,FALSE),0)+AG77*IFERROR(VLOOKUP(AF77,LnLst!B:I,4,FALSE),0)+AI77*IFERROR(VLOOKUP(AH77,LnLst!B:I,4,FALSE),0)+AK77*IFERROR(VLOOKUP(AJ77,LnLst!B:I,4,FALSE),0))/1000000</f>
        <v>9.5398640879999991E-4</v>
      </c>
      <c r="Z77" s="215">
        <f>AE77*IFERROR(VLOOKUP(AD77,LnLst!B:I,5,FALSE),0)+AG77*IFERROR(VLOOKUP(AF77,LnLst!B:I,5,FALSE),0)+AI77*IFERROR(VLOOKUP(AH77,LnLst!B:I,5,FALSE),0)+AK77*IFERROR(VLOOKUP(AJ77,LnLst!B:I,5,FALSE),0)</f>
        <v>37.171350000000004</v>
      </c>
      <c r="AA77" s="215">
        <f>AE77*IFERROR(VLOOKUP(AD77,LnLst!B:I,6,FALSE),0)+AG77*IFERROR(VLOOKUP(AF77,LnLst!B:I,6,FALSE),0)+AI77*IFERROR(VLOOKUP(AH77,LnLst!B:I,6,FALSE),0)+AK77*IFERROR(VLOOKUP(AJ77,LnLst!B:I,6,FALSE),0)</f>
        <v>196.98612000000003</v>
      </c>
      <c r="AB77" s="207">
        <f>(AE77*IFERROR(VLOOKUP(AD77,LnLst!B:I,7,FALSE),0)+AG77*IFERROR(VLOOKUP(AF77,LnLst!B:I,7,FALSE),0)+AI77*IFERROR(VLOOKUP(AH77,LnLst!B:I,7,FALSE),0)+AK77*IFERROR(VLOOKUP(AJ77,LnLst!B:I,7,FALSE),0))/1000000</f>
        <v>6.006128088E-4</v>
      </c>
      <c r="AC77" s="211">
        <f>AE77*IFERROR(VLOOKUP(AD77,LnLst!B:I,8,FALSE),0)+AG77*IFERROR(VLOOKUP(AF77,LnLst!B:I,8,FALSE),0)+AI77*IFERROR(VLOOKUP(AH77,LnLst!B:I,8,FALSE),0)+AK77*IFERROR(VLOOKUP(AJ77,LnLst!B:I,8,FALSE),0)</f>
        <v>44.835010000000004</v>
      </c>
      <c r="AD77" s="106" t="s">
        <v>207</v>
      </c>
      <c r="AE77" s="263">
        <v>226</v>
      </c>
      <c r="AF77" s="245" t="s">
        <v>1462</v>
      </c>
      <c r="AG77" s="263"/>
      <c r="AH77" s="250" t="s">
        <v>1462</v>
      </c>
      <c r="AI77" s="263"/>
      <c r="AJ77" s="245" t="s">
        <v>1462</v>
      </c>
      <c r="AK77" s="263"/>
      <c r="AL77" s="84"/>
      <c r="AM77" s="72"/>
      <c r="AN77" s="83"/>
      <c r="AO77" s="72"/>
      <c r="AP77" s="66"/>
      <c r="AQ77" s="61" t="s">
        <v>1076</v>
      </c>
      <c r="AR77" s="61"/>
      <c r="AS77" s="364"/>
      <c r="AT77" s="205"/>
      <c r="DN77" s="111">
        <f>(AE77*IFERROR(VLOOKUP(AD77,LnLst!B:I,2,FALSE),0))*(100/(H77^2))</f>
        <v>1.539512E-3</v>
      </c>
      <c r="DO77" s="111">
        <f>(AE77*IFERROR(VLOOKUP(AD77,LnLst!B:I,3,FALSE),0))*(100/(H77^2))</f>
        <v>2.4992888000000001E-2</v>
      </c>
      <c r="DP77" s="111">
        <f>(AE77*IFERROR(VLOOKUP(AD77,LnLst!B:I,4,FALSE),0))*(H77^2/100)/1000000</f>
        <v>2.384966022</v>
      </c>
      <c r="DQ77" s="111">
        <f>(AE77*IFERROR(VLOOKUP(AD77,LnLst!B:I,5,FALSE),0))*(100/(H77^2))</f>
        <v>1.4868540000000003E-2</v>
      </c>
      <c r="DR77" s="111">
        <f>(AE77*IFERROR(VLOOKUP(AD77,LnLst!B:I,6,FALSE),0))*(100/(H77^2))</f>
        <v>7.8794448000000017E-2</v>
      </c>
      <c r="DS77" s="111">
        <f>(AE77*IFERROR(VLOOKUP(AD77,LnLst!B:I,7,FALSE),0))*(H77^2/100)/1000000</f>
        <v>1.5015320220000001</v>
      </c>
      <c r="DT77" s="111">
        <f>(AE77*IFERROR(VLOOKUP(AD77,LnLst!B:I,8,FALSE),0))*(100/(H77^2))</f>
        <v>1.7934004000000003E-2</v>
      </c>
      <c r="DU77" s="111">
        <f>AG77*IFERROR(VLOOKUP(AF77,LnLst!B:I,2,FALSE),0)*100/H77^2</f>
        <v>0</v>
      </c>
      <c r="DV77" s="111">
        <f>(AG77*IFERROR(VLOOKUP(AF77,LnLst!B:I,3,FALSE),0))*(100/(H77^2))</f>
        <v>0</v>
      </c>
      <c r="DW77" s="111">
        <f>(AG77*IFERROR(VLOOKUP(AF77,LnLst!B:I,4,FALSE),0))*(H77^2/100)/1000000</f>
        <v>0</v>
      </c>
      <c r="DX77" s="111">
        <f>(AG77*IFERROR(VLOOKUP(AF77,LnLst!B:I,5,FALSE),0))*(100/(H77^2))</f>
        <v>0</v>
      </c>
      <c r="DY77" s="111">
        <f>(AG77*IFERROR(VLOOKUP(AF77,LnLst!B:I,6,FALSE),0))*(100/(H77^2))</f>
        <v>0</v>
      </c>
      <c r="DZ77" s="111">
        <f>(AG77*IFERROR(VLOOKUP(AF77,LnLst!B:I,7,FALSE),0))*(H77^2/100)/1000000</f>
        <v>0</v>
      </c>
      <c r="EA77" s="111">
        <f>(AG77*IFERROR(VLOOKUP(AF77,LnLst!B:I,8,FALSE),0))*(100/(H77^2))</f>
        <v>0</v>
      </c>
      <c r="EB77" s="111">
        <f>AI77*IFERROR(VLOOKUP(AH77,LnLst!B:I,2,FALSE),0)*100/H77^2</f>
        <v>0</v>
      </c>
      <c r="EC77" s="111">
        <f>AI77*IFERROR(VLOOKUP(AH77,LnLst!B:I,3,FALSE),0)*100/H77^2</f>
        <v>0</v>
      </c>
      <c r="ED77" s="111">
        <f>(AI77*IFERROR(VLOOKUP(AH77,LnLst!B:I,4,FALSE),0))*(H77^2/100)/1000000</f>
        <v>0</v>
      </c>
      <c r="EE77" s="111">
        <f>AI77*IFERROR(VLOOKUP(AH77,LnLst!B:I,5,FALSE),0)*100/H77^2</f>
        <v>0</v>
      </c>
      <c r="EF77" s="111">
        <f>AI77*IFERROR(VLOOKUP(AH77,LnLst!B:I,6,FALSE),0)*100/H77^2</f>
        <v>0</v>
      </c>
      <c r="EG77" s="111">
        <f>(AI77*IFERROR(VLOOKUP(AH77,LnLst!B:I,7,FALSE),0))*(H77^2/100)/1000000</f>
        <v>0</v>
      </c>
      <c r="EH77" s="111">
        <f>AI77*IFERROR(VLOOKUP(AH77,LnLst!B:I,8,FALSE),0)*100/H77^2</f>
        <v>0</v>
      </c>
      <c r="EI77" s="236">
        <f>AK77*IFERROR(VLOOKUP(AJ77,LnLst!B:I,2,FALSE),0)*100/H77^2</f>
        <v>0</v>
      </c>
      <c r="EJ77" s="111">
        <f>AK77*IFERROR(VLOOKUP(AJ77,LnLst!B:I,3,FALSE),0)*100/H77^2</f>
        <v>0</v>
      </c>
      <c r="EK77" s="111">
        <f>(AK77*IFERROR(VLOOKUP(AJ77,LnLst!B:I,4,FALSE),0))*(H77^2/100)/1000000</f>
        <v>0</v>
      </c>
      <c r="EL77" s="111">
        <f>AK77*IFERROR(VLOOKUP(AJ77,LnLst!B:I,5,FALSE),0)*100/H77^2</f>
        <v>0</v>
      </c>
      <c r="EM77" s="111">
        <f>AK77*IFERROR(VLOOKUP(AJ77,LnLst!B:I,6,FALSE),0)*100/H77^2</f>
        <v>0</v>
      </c>
      <c r="EN77" s="111">
        <f>(AK77*IFERROR(VLOOKUP(AJ77,LnLst!B:I,7,FALSE),0))*(H77^2/100)/1000000</f>
        <v>0</v>
      </c>
      <c r="EO77" s="111">
        <f>AK77*IFERROR(VLOOKUP(AJ77,LnLst!B:I,8,FALSE),0)*100/H77^2</f>
        <v>0</v>
      </c>
    </row>
    <row r="78" spans="1:145" s="9" customFormat="1" ht="15" customHeight="1" x14ac:dyDescent="0.25">
      <c r="A78" s="81" t="s">
        <v>1390</v>
      </c>
      <c r="B78" s="82" t="s">
        <v>391</v>
      </c>
      <c r="C78" s="102" t="s">
        <v>1483</v>
      </c>
      <c r="D78" s="82" t="s">
        <v>85</v>
      </c>
      <c r="E78" s="9" t="s">
        <v>1642</v>
      </c>
      <c r="F78" s="426" t="s">
        <v>1717</v>
      </c>
      <c r="G78" s="83">
        <v>1</v>
      </c>
      <c r="H78" s="60">
        <v>500</v>
      </c>
      <c r="I78" s="194" t="str">
        <f t="shared" si="17"/>
        <v xml:space="preserve">3*490/65 ACSR             </v>
      </c>
      <c r="J78" s="228">
        <f t="shared" si="18"/>
        <v>255</v>
      </c>
      <c r="K78" s="113" t="s">
        <v>30</v>
      </c>
      <c r="L78" s="232" t="s">
        <v>30</v>
      </c>
      <c r="M78" s="114">
        <v>2000</v>
      </c>
      <c r="N78" s="115">
        <f t="shared" si="27"/>
        <v>1732</v>
      </c>
      <c r="O78" s="116">
        <v>2000</v>
      </c>
      <c r="P78" s="235">
        <f t="shared" si="28"/>
        <v>2.2133999999999999E-3</v>
      </c>
      <c r="Q78" s="104">
        <f t="shared" si="29"/>
        <v>3.0089999999999995E-2</v>
      </c>
      <c r="R78" s="104">
        <f t="shared" si="30"/>
        <v>2.5244999999999997</v>
      </c>
      <c r="S78" s="104">
        <f t="shared" si="31"/>
        <v>2.5194000000000001E-2</v>
      </c>
      <c r="T78" s="104">
        <f t="shared" si="32"/>
        <v>7.9560000000000006E-2</v>
      </c>
      <c r="U78" s="104">
        <f t="shared" si="33"/>
        <v>1.8615000000000002</v>
      </c>
      <c r="V78" s="105">
        <f t="shared" si="34"/>
        <v>2.3460000000000005E-2</v>
      </c>
      <c r="W78" s="223">
        <f>AE78*IFERROR(VLOOKUP(AD78,LnLst!B:I,2,FALSE),0)+AG78*IFERROR(VLOOKUP(AF78,LnLst!B:I,2,FALSE),0)+AI78*IFERROR(VLOOKUP(AH78,LnLst!B:I,2,FALSE),0)+AK78*IFERROR(VLOOKUP(AJ78,LnLst!B:I,2,FALSE),0)</f>
        <v>5.5335000000000001</v>
      </c>
      <c r="X78" s="215">
        <f>AE78*IFERROR(VLOOKUP(AD78,LnLst!B:I,3,FALSE),0)+AG78*IFERROR(VLOOKUP(AF78,LnLst!B:I,3,FALSE),0)+AI78*IFERROR(VLOOKUP(AH78,LnLst!B:I,3,FALSE),0)+AK78*IFERROR(VLOOKUP(AJ78,LnLst!B:I,3,FALSE),0)</f>
        <v>75.224999999999994</v>
      </c>
      <c r="Y78" s="219">
        <f>(AE78*IFERROR(VLOOKUP(AD78,LnLst!B:I,4,FALSE),0)+AG78*IFERROR(VLOOKUP(AF78,LnLst!B:I,4,FALSE),0)+AI78*IFERROR(VLOOKUP(AH78,LnLst!B:I,4,FALSE),0)+AK78*IFERROR(VLOOKUP(AJ78,LnLst!B:I,4,FALSE),0))/1000000</f>
        <v>1.0097999999999999E-3</v>
      </c>
      <c r="Z78" s="215">
        <f>AE78*IFERROR(VLOOKUP(AD78,LnLst!B:I,5,FALSE),0)+AG78*IFERROR(VLOOKUP(AF78,LnLst!B:I,5,FALSE),0)+AI78*IFERROR(VLOOKUP(AH78,LnLst!B:I,5,FALSE),0)+AK78*IFERROR(VLOOKUP(AJ78,LnLst!B:I,5,FALSE),0)</f>
        <v>62.984999999999999</v>
      </c>
      <c r="AA78" s="215">
        <f>AE78*IFERROR(VLOOKUP(AD78,LnLst!B:I,6,FALSE),0)+AG78*IFERROR(VLOOKUP(AF78,LnLst!B:I,6,FALSE),0)+AI78*IFERROR(VLOOKUP(AH78,LnLst!B:I,6,FALSE),0)+AK78*IFERROR(VLOOKUP(AJ78,LnLst!B:I,6,FALSE),0)</f>
        <v>198.9</v>
      </c>
      <c r="AB78" s="207">
        <f>(AE78*IFERROR(VLOOKUP(AD78,LnLst!B:I,7,FALSE),0)+AG78*IFERROR(VLOOKUP(AF78,LnLst!B:I,7,FALSE),0)+AI78*IFERROR(VLOOKUP(AH78,LnLst!B:I,7,FALSE),0)+AK78*IFERROR(VLOOKUP(AJ78,LnLst!B:I,7,FALSE),0))/1000000</f>
        <v>7.4459999999999999E-4</v>
      </c>
      <c r="AC78" s="211">
        <f>AE78*IFERROR(VLOOKUP(AD78,LnLst!B:I,8,FALSE),0)+AG78*IFERROR(VLOOKUP(AF78,LnLst!B:I,8,FALSE),0)+AI78*IFERROR(VLOOKUP(AH78,LnLst!B:I,8,FALSE),0)+AK78*IFERROR(VLOOKUP(AJ78,LnLst!B:I,8,FALSE),0)</f>
        <v>58.650000000000006</v>
      </c>
      <c r="AD78" s="106" t="s">
        <v>5</v>
      </c>
      <c r="AE78" s="263">
        <v>255</v>
      </c>
      <c r="AF78" s="245" t="s">
        <v>1462</v>
      </c>
      <c r="AG78" s="263"/>
      <c r="AH78" s="250" t="s">
        <v>1462</v>
      </c>
      <c r="AI78" s="263"/>
      <c r="AJ78" s="245" t="s">
        <v>1462</v>
      </c>
      <c r="AK78" s="263"/>
      <c r="AL78" s="84">
        <v>46</v>
      </c>
      <c r="AM78" s="72">
        <v>47</v>
      </c>
      <c r="AN78" s="83">
        <v>-1</v>
      </c>
      <c r="AO78" s="72">
        <v>-1</v>
      </c>
      <c r="AP78" s="66" t="s">
        <v>1241</v>
      </c>
      <c r="AQ78" s="107" t="s">
        <v>1059</v>
      </c>
      <c r="AR78" s="61" t="s">
        <v>1243</v>
      </c>
      <c r="AS78" s="364"/>
      <c r="AT78" s="205"/>
      <c r="DN78" s="111">
        <f>(AE78*IFERROR(VLOOKUP(AD78,LnLst!B:I,2,FALSE),0))*(100/(H78^2))</f>
        <v>2.2134000000000003E-3</v>
      </c>
      <c r="DO78" s="111">
        <f>(AE78*IFERROR(VLOOKUP(AD78,LnLst!B:I,3,FALSE),0))*(100/(H78^2))</f>
        <v>3.0089999999999999E-2</v>
      </c>
      <c r="DP78" s="111">
        <f>(AE78*IFERROR(VLOOKUP(AD78,LnLst!B:I,4,FALSE),0))*(H78^2/100)/1000000</f>
        <v>2.5245000000000002</v>
      </c>
      <c r="DQ78" s="111">
        <f>(AE78*IFERROR(VLOOKUP(AD78,LnLst!B:I,5,FALSE),0))*(100/(H78^2))</f>
        <v>2.5194000000000001E-2</v>
      </c>
      <c r="DR78" s="111">
        <f>(AE78*IFERROR(VLOOKUP(AD78,LnLst!B:I,6,FALSE),0))*(100/(H78^2))</f>
        <v>7.9560000000000006E-2</v>
      </c>
      <c r="DS78" s="111">
        <f>(AE78*IFERROR(VLOOKUP(AD78,LnLst!B:I,7,FALSE),0))*(H78^2/100)/1000000</f>
        <v>1.8614999999999999</v>
      </c>
      <c r="DT78" s="111">
        <f>(AE78*IFERROR(VLOOKUP(AD78,LnLst!B:I,8,FALSE),0))*(100/(H78^2))</f>
        <v>2.3460000000000002E-2</v>
      </c>
      <c r="DU78" s="111">
        <f>AG78*IFERROR(VLOOKUP(AF78,LnLst!B:I,2,FALSE),0)*100/H78^2</f>
        <v>0</v>
      </c>
      <c r="DV78" s="111">
        <f>(AG78*IFERROR(VLOOKUP(AF78,LnLst!B:I,3,FALSE),0))*(100/(H78^2))</f>
        <v>0</v>
      </c>
      <c r="DW78" s="111">
        <f>(AG78*IFERROR(VLOOKUP(AF78,LnLst!B:I,4,FALSE),0))*(H78^2/100)/1000000</f>
        <v>0</v>
      </c>
      <c r="DX78" s="111">
        <f>(AG78*IFERROR(VLOOKUP(AF78,LnLst!B:I,5,FALSE),0))*(100/(H78^2))</f>
        <v>0</v>
      </c>
      <c r="DY78" s="111">
        <f>(AG78*IFERROR(VLOOKUP(AF78,LnLst!B:I,6,FALSE),0))*(100/(H78^2))</f>
        <v>0</v>
      </c>
      <c r="DZ78" s="111">
        <f>(AG78*IFERROR(VLOOKUP(AF78,LnLst!B:I,7,FALSE),0))*(H78^2/100)/1000000</f>
        <v>0</v>
      </c>
      <c r="EA78" s="111">
        <f>(AG78*IFERROR(VLOOKUP(AF78,LnLst!B:I,8,FALSE),0))*(100/(H78^2))</f>
        <v>0</v>
      </c>
      <c r="EB78" s="111">
        <f>AI78*IFERROR(VLOOKUP(AH78,LnLst!B:I,2,FALSE),0)*100/H78^2</f>
        <v>0</v>
      </c>
      <c r="EC78" s="111">
        <f>AI78*IFERROR(VLOOKUP(AH78,LnLst!B:I,3,FALSE),0)*100/H78^2</f>
        <v>0</v>
      </c>
      <c r="ED78" s="111">
        <f>(AI78*IFERROR(VLOOKUP(AH78,LnLst!B:I,4,FALSE),0))*(H78^2/100)/1000000</f>
        <v>0</v>
      </c>
      <c r="EE78" s="111">
        <f>AI78*IFERROR(VLOOKUP(AH78,LnLst!B:I,5,FALSE),0)*100/H78^2</f>
        <v>0</v>
      </c>
      <c r="EF78" s="111">
        <f>AI78*IFERROR(VLOOKUP(AH78,LnLst!B:I,6,FALSE),0)*100/H78^2</f>
        <v>0</v>
      </c>
      <c r="EG78" s="111">
        <f>(AI78*IFERROR(VLOOKUP(AH78,LnLst!B:I,7,FALSE),0))*(H78^2/100)/1000000</f>
        <v>0</v>
      </c>
      <c r="EH78" s="111">
        <f>AI78*IFERROR(VLOOKUP(AH78,LnLst!B:I,8,FALSE),0)*100/H78^2</f>
        <v>0</v>
      </c>
      <c r="EI78" s="236">
        <f>AK78*IFERROR(VLOOKUP(AJ78,LnLst!B:I,2,FALSE),0)*100/H78^2</f>
        <v>0</v>
      </c>
      <c r="EJ78" s="111">
        <f>AK78*IFERROR(VLOOKUP(AJ78,LnLst!B:I,3,FALSE),0)*100/H78^2</f>
        <v>0</v>
      </c>
      <c r="EK78" s="111">
        <f>(AK78*IFERROR(VLOOKUP(AJ78,LnLst!B:I,4,FALSE),0))*(H78^2/100)/1000000</f>
        <v>0</v>
      </c>
      <c r="EL78" s="111">
        <f>AK78*IFERROR(VLOOKUP(AJ78,LnLst!B:I,5,FALSE),0)*100/H78^2</f>
        <v>0</v>
      </c>
      <c r="EM78" s="111">
        <f>AK78*IFERROR(VLOOKUP(AJ78,LnLst!B:I,6,FALSE),0)*100/H78^2</f>
        <v>0</v>
      </c>
      <c r="EN78" s="111">
        <f>(AK78*IFERROR(VLOOKUP(AJ78,LnLst!B:I,7,FALSE),0))*(H78^2/100)/1000000</f>
        <v>0</v>
      </c>
      <c r="EO78" s="111">
        <f>AK78*IFERROR(VLOOKUP(AJ78,LnLst!B:I,8,FALSE),0)*100/H78^2</f>
        <v>0</v>
      </c>
    </row>
    <row r="79" spans="1:145" s="9" customFormat="1" ht="15" customHeight="1" x14ac:dyDescent="0.25">
      <c r="A79" s="81" t="s">
        <v>1390</v>
      </c>
      <c r="B79" s="82" t="s">
        <v>391</v>
      </c>
      <c r="C79" s="102" t="s">
        <v>1483</v>
      </c>
      <c r="D79" s="82" t="s">
        <v>85</v>
      </c>
      <c r="E79" s="9" t="s">
        <v>1642</v>
      </c>
      <c r="F79" s="426" t="s">
        <v>1717</v>
      </c>
      <c r="G79" s="83">
        <v>2</v>
      </c>
      <c r="H79" s="60">
        <v>500</v>
      </c>
      <c r="I79" s="194" t="str">
        <f t="shared" si="17"/>
        <v xml:space="preserve">3*490/65 ACSR             </v>
      </c>
      <c r="J79" s="228">
        <f t="shared" si="18"/>
        <v>255</v>
      </c>
      <c r="K79" s="113" t="s">
        <v>30</v>
      </c>
      <c r="L79" s="232" t="s">
        <v>30</v>
      </c>
      <c r="M79" s="114">
        <v>2000</v>
      </c>
      <c r="N79" s="115">
        <f t="shared" si="27"/>
        <v>1732</v>
      </c>
      <c r="O79" s="116">
        <v>2000</v>
      </c>
      <c r="P79" s="235">
        <f t="shared" si="28"/>
        <v>2.2133999999999999E-3</v>
      </c>
      <c r="Q79" s="104">
        <f t="shared" si="29"/>
        <v>3.0089999999999995E-2</v>
      </c>
      <c r="R79" s="104">
        <f t="shared" si="30"/>
        <v>2.5244999999999997</v>
      </c>
      <c r="S79" s="104">
        <f t="shared" si="31"/>
        <v>2.5194000000000001E-2</v>
      </c>
      <c r="T79" s="104">
        <f t="shared" si="32"/>
        <v>7.9560000000000006E-2</v>
      </c>
      <c r="U79" s="104">
        <f t="shared" si="33"/>
        <v>1.8615000000000002</v>
      </c>
      <c r="V79" s="105">
        <f t="shared" si="34"/>
        <v>2.3460000000000005E-2</v>
      </c>
      <c r="W79" s="223">
        <f>AE79*IFERROR(VLOOKUP(AD79,LnLst!B:I,2,FALSE),0)+AG79*IFERROR(VLOOKUP(AF79,LnLst!B:I,2,FALSE),0)+AI79*IFERROR(VLOOKUP(AH79,LnLst!B:I,2,FALSE),0)+AK79*IFERROR(VLOOKUP(AJ79,LnLst!B:I,2,FALSE),0)</f>
        <v>5.5335000000000001</v>
      </c>
      <c r="X79" s="215">
        <f>AE79*IFERROR(VLOOKUP(AD79,LnLst!B:I,3,FALSE),0)+AG79*IFERROR(VLOOKUP(AF79,LnLst!B:I,3,FALSE),0)+AI79*IFERROR(VLOOKUP(AH79,LnLst!B:I,3,FALSE),0)+AK79*IFERROR(VLOOKUP(AJ79,LnLst!B:I,3,FALSE),0)</f>
        <v>75.224999999999994</v>
      </c>
      <c r="Y79" s="219">
        <f>(AE79*IFERROR(VLOOKUP(AD79,LnLst!B:I,4,FALSE),0)+AG79*IFERROR(VLOOKUP(AF79,LnLst!B:I,4,FALSE),0)+AI79*IFERROR(VLOOKUP(AH79,LnLst!B:I,4,FALSE),0)+AK79*IFERROR(VLOOKUP(AJ79,LnLst!B:I,4,FALSE),0))/1000000</f>
        <v>1.0097999999999999E-3</v>
      </c>
      <c r="Z79" s="215">
        <f>AE79*IFERROR(VLOOKUP(AD79,LnLst!B:I,5,FALSE),0)+AG79*IFERROR(VLOOKUP(AF79,LnLst!B:I,5,FALSE),0)+AI79*IFERROR(VLOOKUP(AH79,LnLst!B:I,5,FALSE),0)+AK79*IFERROR(VLOOKUP(AJ79,LnLst!B:I,5,FALSE),0)</f>
        <v>62.984999999999999</v>
      </c>
      <c r="AA79" s="215">
        <f>AE79*IFERROR(VLOOKUP(AD79,LnLst!B:I,6,FALSE),0)+AG79*IFERROR(VLOOKUP(AF79,LnLst!B:I,6,FALSE),0)+AI79*IFERROR(VLOOKUP(AH79,LnLst!B:I,6,FALSE),0)+AK79*IFERROR(VLOOKUP(AJ79,LnLst!B:I,6,FALSE),0)</f>
        <v>198.9</v>
      </c>
      <c r="AB79" s="207">
        <f>(AE79*IFERROR(VLOOKUP(AD79,LnLst!B:I,7,FALSE),0)+AG79*IFERROR(VLOOKUP(AF79,LnLst!B:I,7,FALSE),0)+AI79*IFERROR(VLOOKUP(AH79,LnLst!B:I,7,FALSE),0)+AK79*IFERROR(VLOOKUP(AJ79,LnLst!B:I,7,FALSE),0))/1000000</f>
        <v>7.4459999999999999E-4</v>
      </c>
      <c r="AC79" s="211">
        <f>AE79*IFERROR(VLOOKUP(AD79,LnLst!B:I,8,FALSE),0)+AG79*IFERROR(VLOOKUP(AF79,LnLst!B:I,8,FALSE),0)+AI79*IFERROR(VLOOKUP(AH79,LnLst!B:I,8,FALSE),0)+AK79*IFERROR(VLOOKUP(AJ79,LnLst!B:I,8,FALSE),0)</f>
        <v>58.650000000000006</v>
      </c>
      <c r="AD79" s="106" t="s">
        <v>5</v>
      </c>
      <c r="AE79" s="263">
        <v>255</v>
      </c>
      <c r="AF79" s="245" t="s">
        <v>1462</v>
      </c>
      <c r="AG79" s="263"/>
      <c r="AH79" s="250" t="s">
        <v>1462</v>
      </c>
      <c r="AI79" s="263"/>
      <c r="AJ79" s="245" t="s">
        <v>1462</v>
      </c>
      <c r="AK79" s="263"/>
      <c r="AL79" s="84">
        <v>46</v>
      </c>
      <c r="AM79" s="72">
        <v>47</v>
      </c>
      <c r="AN79" s="83">
        <v>-1</v>
      </c>
      <c r="AO79" s="72">
        <v>-1</v>
      </c>
      <c r="AP79" s="66" t="s">
        <v>1242</v>
      </c>
      <c r="AQ79" s="107" t="s">
        <v>1059</v>
      </c>
      <c r="AR79" s="61" t="s">
        <v>1243</v>
      </c>
      <c r="AS79" s="364"/>
      <c r="AT79" s="205"/>
      <c r="DN79" s="111">
        <f>(AE79*IFERROR(VLOOKUP(AD79,LnLst!B:I,2,FALSE),0))*(100/(H79^2))</f>
        <v>2.2134000000000003E-3</v>
      </c>
      <c r="DO79" s="111">
        <f>(AE79*IFERROR(VLOOKUP(AD79,LnLst!B:I,3,FALSE),0))*(100/(H79^2))</f>
        <v>3.0089999999999999E-2</v>
      </c>
      <c r="DP79" s="111">
        <f>(AE79*IFERROR(VLOOKUP(AD79,LnLst!B:I,4,FALSE),0))*(H79^2/100)/1000000</f>
        <v>2.5245000000000002</v>
      </c>
      <c r="DQ79" s="111">
        <f>(AE79*IFERROR(VLOOKUP(AD79,LnLst!B:I,5,FALSE),0))*(100/(H79^2))</f>
        <v>2.5194000000000001E-2</v>
      </c>
      <c r="DR79" s="111">
        <f>(AE79*IFERROR(VLOOKUP(AD79,LnLst!B:I,6,FALSE),0))*(100/(H79^2))</f>
        <v>7.9560000000000006E-2</v>
      </c>
      <c r="DS79" s="111">
        <f>(AE79*IFERROR(VLOOKUP(AD79,LnLst!B:I,7,FALSE),0))*(H79^2/100)/1000000</f>
        <v>1.8614999999999999</v>
      </c>
      <c r="DT79" s="111">
        <f>(AE79*IFERROR(VLOOKUP(AD79,LnLst!B:I,8,FALSE),0))*(100/(H79^2))</f>
        <v>2.3460000000000002E-2</v>
      </c>
      <c r="DU79" s="111">
        <f>AG79*IFERROR(VLOOKUP(AF79,LnLst!B:I,2,FALSE),0)*100/H79^2</f>
        <v>0</v>
      </c>
      <c r="DV79" s="111">
        <f>(AG79*IFERROR(VLOOKUP(AF79,LnLst!B:I,3,FALSE),0))*(100/(H79^2))</f>
        <v>0</v>
      </c>
      <c r="DW79" s="111">
        <f>(AG79*IFERROR(VLOOKUP(AF79,LnLst!B:I,4,FALSE),0))*(H79^2/100)/1000000</f>
        <v>0</v>
      </c>
      <c r="DX79" s="111">
        <f>(AG79*IFERROR(VLOOKUP(AF79,LnLst!B:I,5,FALSE),0))*(100/(H79^2))</f>
        <v>0</v>
      </c>
      <c r="DY79" s="111">
        <f>(AG79*IFERROR(VLOOKUP(AF79,LnLst!B:I,6,FALSE),0))*(100/(H79^2))</f>
        <v>0</v>
      </c>
      <c r="DZ79" s="111">
        <f>(AG79*IFERROR(VLOOKUP(AF79,LnLst!B:I,7,FALSE),0))*(H79^2/100)/1000000</f>
        <v>0</v>
      </c>
      <c r="EA79" s="111">
        <f>(AG79*IFERROR(VLOOKUP(AF79,LnLst!B:I,8,FALSE),0))*(100/(H79^2))</f>
        <v>0</v>
      </c>
      <c r="EB79" s="111">
        <f>AI79*IFERROR(VLOOKUP(AH79,LnLst!B:I,2,FALSE),0)*100/H79^2</f>
        <v>0</v>
      </c>
      <c r="EC79" s="111">
        <f>AI79*IFERROR(VLOOKUP(AH79,LnLst!B:I,3,FALSE),0)*100/H79^2</f>
        <v>0</v>
      </c>
      <c r="ED79" s="111">
        <f>(AI79*IFERROR(VLOOKUP(AH79,LnLst!B:I,4,FALSE),0))*(H79^2/100)/1000000</f>
        <v>0</v>
      </c>
      <c r="EE79" s="111">
        <f>AI79*IFERROR(VLOOKUP(AH79,LnLst!B:I,5,FALSE),0)*100/H79^2</f>
        <v>0</v>
      </c>
      <c r="EF79" s="111">
        <f>AI79*IFERROR(VLOOKUP(AH79,LnLst!B:I,6,FALSE),0)*100/H79^2</f>
        <v>0</v>
      </c>
      <c r="EG79" s="111">
        <f>(AI79*IFERROR(VLOOKUP(AH79,LnLst!B:I,7,FALSE),0))*(H79^2/100)/1000000</f>
        <v>0</v>
      </c>
      <c r="EH79" s="111">
        <f>AI79*IFERROR(VLOOKUP(AH79,LnLst!B:I,8,FALSE),0)*100/H79^2</f>
        <v>0</v>
      </c>
      <c r="EI79" s="236">
        <f>AK79*IFERROR(VLOOKUP(AJ79,LnLst!B:I,2,FALSE),0)*100/H79^2</f>
        <v>0</v>
      </c>
      <c r="EJ79" s="111">
        <f>AK79*IFERROR(VLOOKUP(AJ79,LnLst!B:I,3,FALSE),0)*100/H79^2</f>
        <v>0</v>
      </c>
      <c r="EK79" s="111">
        <f>(AK79*IFERROR(VLOOKUP(AJ79,LnLst!B:I,4,FALSE),0))*(H79^2/100)/1000000</f>
        <v>0</v>
      </c>
      <c r="EL79" s="111">
        <f>AK79*IFERROR(VLOOKUP(AJ79,LnLst!B:I,5,FALSE),0)*100/H79^2</f>
        <v>0</v>
      </c>
      <c r="EM79" s="111">
        <f>AK79*IFERROR(VLOOKUP(AJ79,LnLst!B:I,6,FALSE),0)*100/H79^2</f>
        <v>0</v>
      </c>
      <c r="EN79" s="111">
        <f>(AK79*IFERROR(VLOOKUP(AJ79,LnLst!B:I,7,FALSE),0))*(H79^2/100)/1000000</f>
        <v>0</v>
      </c>
      <c r="EO79" s="111">
        <f>AK79*IFERROR(VLOOKUP(AJ79,LnLst!B:I,8,FALSE),0)*100/H79^2</f>
        <v>0</v>
      </c>
    </row>
    <row r="80" spans="1:145" s="9" customFormat="1" ht="15" customHeight="1" x14ac:dyDescent="0.25">
      <c r="A80" s="81" t="s">
        <v>389</v>
      </c>
      <c r="B80" s="272" t="s">
        <v>442</v>
      </c>
      <c r="C80" s="102" t="s">
        <v>67</v>
      </c>
      <c r="D80" s="82" t="s">
        <v>68</v>
      </c>
      <c r="E80" s="9" t="s">
        <v>1642</v>
      </c>
      <c r="F80" s="426" t="s">
        <v>1717</v>
      </c>
      <c r="G80" s="83">
        <v>1</v>
      </c>
      <c r="H80" s="60">
        <v>500</v>
      </c>
      <c r="I80" s="194" t="str">
        <f t="shared" si="17"/>
        <v xml:space="preserve">3*482/59.7 ACSR             </v>
      </c>
      <c r="J80" s="228">
        <f t="shared" si="18"/>
        <v>202</v>
      </c>
      <c r="K80" s="113" t="s">
        <v>22</v>
      </c>
      <c r="L80" s="232" t="s">
        <v>22</v>
      </c>
      <c r="M80" s="240">
        <v>2000</v>
      </c>
      <c r="N80" s="115">
        <f t="shared" si="27"/>
        <v>1732</v>
      </c>
      <c r="O80" s="241">
        <v>2000</v>
      </c>
      <c r="P80" s="235">
        <f t="shared" si="28"/>
        <v>1.7533599999999998E-3</v>
      </c>
      <c r="Q80" s="104">
        <f t="shared" si="29"/>
        <v>2.3836E-2</v>
      </c>
      <c r="R80" s="104">
        <f t="shared" si="30"/>
        <v>1.9997999999999998</v>
      </c>
      <c r="S80" s="104">
        <f t="shared" si="31"/>
        <v>1.9957599999999999E-2</v>
      </c>
      <c r="T80" s="104">
        <f t="shared" si="32"/>
        <v>6.3023999999999997E-2</v>
      </c>
      <c r="U80" s="104">
        <f t="shared" si="33"/>
        <v>1.4746000000000001</v>
      </c>
      <c r="V80" s="105">
        <f t="shared" si="34"/>
        <v>1.8584E-2</v>
      </c>
      <c r="W80" s="223">
        <f>AE80*IFERROR(VLOOKUP(AD80,LnLst!B:I,2,FALSE),0)+AG80*IFERROR(VLOOKUP(AF80,LnLst!B:I,2,FALSE),0)+AI80*IFERROR(VLOOKUP(AH80,LnLst!B:I,2,FALSE),0)+AK80*IFERROR(VLOOKUP(AJ80,LnLst!B:I,2,FALSE),0)</f>
        <v>4.3834</v>
      </c>
      <c r="X80" s="215">
        <f>AE80*IFERROR(VLOOKUP(AD80,LnLst!B:I,3,FALSE),0)+AG80*IFERROR(VLOOKUP(AF80,LnLst!B:I,3,FALSE),0)+AI80*IFERROR(VLOOKUP(AH80,LnLst!B:I,3,FALSE),0)+AK80*IFERROR(VLOOKUP(AJ80,LnLst!B:I,3,FALSE),0)</f>
        <v>59.589999999999996</v>
      </c>
      <c r="Y80" s="219">
        <f>(AE80*IFERROR(VLOOKUP(AD80,LnLst!B:I,4,FALSE),0)+AG80*IFERROR(VLOOKUP(AF80,LnLst!B:I,4,FALSE),0)+AI80*IFERROR(VLOOKUP(AH80,LnLst!B:I,4,FALSE),0)+AK80*IFERROR(VLOOKUP(AJ80,LnLst!B:I,4,FALSE),0))/1000000</f>
        <v>7.9991999999999997E-4</v>
      </c>
      <c r="Z80" s="215">
        <f>AE80*IFERROR(VLOOKUP(AD80,LnLst!B:I,5,FALSE),0)+AG80*IFERROR(VLOOKUP(AF80,LnLst!B:I,5,FALSE),0)+AI80*IFERROR(VLOOKUP(AH80,LnLst!B:I,5,FALSE),0)+AK80*IFERROR(VLOOKUP(AJ80,LnLst!B:I,5,FALSE),0)</f>
        <v>49.893999999999998</v>
      </c>
      <c r="AA80" s="215">
        <f>AE80*IFERROR(VLOOKUP(AD80,LnLst!B:I,6,FALSE),0)+AG80*IFERROR(VLOOKUP(AF80,LnLst!B:I,6,FALSE),0)+AI80*IFERROR(VLOOKUP(AH80,LnLst!B:I,6,FALSE),0)+AK80*IFERROR(VLOOKUP(AJ80,LnLst!B:I,6,FALSE),0)</f>
        <v>157.56</v>
      </c>
      <c r="AB80" s="207">
        <f>(AE80*IFERROR(VLOOKUP(AD80,LnLst!B:I,7,FALSE),0)+AG80*IFERROR(VLOOKUP(AF80,LnLst!B:I,7,FALSE),0)+AI80*IFERROR(VLOOKUP(AH80,LnLst!B:I,7,FALSE),0)+AK80*IFERROR(VLOOKUP(AJ80,LnLst!B:I,7,FALSE),0))/1000000</f>
        <v>5.8984E-4</v>
      </c>
      <c r="AC80" s="211">
        <f>AE80*IFERROR(VLOOKUP(AD80,LnLst!B:I,8,FALSE),0)+AG80*IFERROR(VLOOKUP(AF80,LnLst!B:I,8,FALSE),0)+AI80*IFERROR(VLOOKUP(AH80,LnLst!B:I,8,FALSE),0)+AK80*IFERROR(VLOOKUP(AJ80,LnLst!B:I,8,FALSE),0)</f>
        <v>46.46</v>
      </c>
      <c r="AD80" s="106" t="s">
        <v>219</v>
      </c>
      <c r="AE80" s="263">
        <v>202</v>
      </c>
      <c r="AF80" s="245"/>
      <c r="AG80" s="263"/>
      <c r="AH80" s="250"/>
      <c r="AI80" s="263"/>
      <c r="AJ80" s="245"/>
      <c r="AK80" s="263"/>
      <c r="AL80" s="84">
        <v>2</v>
      </c>
      <c r="AM80" s="72">
        <v>3</v>
      </c>
      <c r="AN80" s="83">
        <v>0</v>
      </c>
      <c r="AO80" s="72">
        <v>0</v>
      </c>
      <c r="AP80" s="66" t="s">
        <v>1700</v>
      </c>
      <c r="AQ80" s="107" t="s">
        <v>580</v>
      </c>
      <c r="AR80" s="61" t="s">
        <v>532</v>
      </c>
      <c r="AS80" s="364"/>
      <c r="AT80" s="205" t="s">
        <v>1699</v>
      </c>
      <c r="DN80" s="111">
        <f>(AE80*IFERROR(VLOOKUP(AD80,LnLst!B:I,2,FALSE),0))*(100/(H80^2))</f>
        <v>1.75336E-3</v>
      </c>
      <c r="DO80" s="111">
        <f>(AE80*IFERROR(VLOOKUP(AD80,LnLst!B:I,3,FALSE),0))*(100/(H80^2))</f>
        <v>2.3836E-2</v>
      </c>
      <c r="DP80" s="111">
        <f>(AE80*IFERROR(VLOOKUP(AD80,LnLst!B:I,4,FALSE),0))*(H80^2/100)/1000000</f>
        <v>1.9998</v>
      </c>
      <c r="DQ80" s="111">
        <f>(AE80*IFERROR(VLOOKUP(AD80,LnLst!B:I,5,FALSE),0))*(100/(H80^2))</f>
        <v>1.9957599999999999E-2</v>
      </c>
      <c r="DR80" s="111">
        <f>(AE80*IFERROR(VLOOKUP(AD80,LnLst!B:I,6,FALSE),0))*(100/(H80^2))</f>
        <v>6.3024000000000011E-2</v>
      </c>
      <c r="DS80" s="111">
        <f>(AE80*IFERROR(VLOOKUP(AD80,LnLst!B:I,7,FALSE),0))*(H80^2/100)/1000000</f>
        <v>1.4745999999999999</v>
      </c>
      <c r="DT80" s="111">
        <f>(AE80*IFERROR(VLOOKUP(AD80,LnLst!B:I,8,FALSE),0))*(100/(H80^2))</f>
        <v>1.8584E-2</v>
      </c>
      <c r="DU80" s="111">
        <f>AG80*IFERROR(VLOOKUP(AF80,LnLst!B:I,2,FALSE),0)*100/H80^2</f>
        <v>0</v>
      </c>
      <c r="DV80" s="111">
        <f>(AG80*IFERROR(VLOOKUP(AF80,LnLst!B:I,3,FALSE),0))*(100/(H80^2))</f>
        <v>0</v>
      </c>
      <c r="DW80" s="111">
        <f>(AG80*IFERROR(VLOOKUP(AF80,LnLst!B:I,4,FALSE),0))*(H80^2/100)/1000000</f>
        <v>0</v>
      </c>
      <c r="DX80" s="111">
        <f>(AG80*IFERROR(VLOOKUP(AF80,LnLst!B:I,5,FALSE),0))*(100/(H80^2))</f>
        <v>0</v>
      </c>
      <c r="DY80" s="111">
        <f>(AG80*IFERROR(VLOOKUP(AF80,LnLst!B:I,6,FALSE),0))*(100/(H80^2))</f>
        <v>0</v>
      </c>
      <c r="DZ80" s="111">
        <f>(AG80*IFERROR(VLOOKUP(AF80,LnLst!B:I,7,FALSE),0))*(H80^2/100)/1000000</f>
        <v>0</v>
      </c>
      <c r="EA80" s="111">
        <f>(AG80*IFERROR(VLOOKUP(AF80,LnLst!B:I,8,FALSE),0))*(100/(H80^2))</f>
        <v>0</v>
      </c>
      <c r="EB80" s="111">
        <f>AI80*IFERROR(VLOOKUP(AH80,LnLst!B:I,2,FALSE),0)*100/H80^2</f>
        <v>0</v>
      </c>
      <c r="EC80" s="111">
        <f>AI80*IFERROR(VLOOKUP(AH80,LnLst!B:I,3,FALSE),0)*100/H80^2</f>
        <v>0</v>
      </c>
      <c r="ED80" s="111">
        <f>(AI80*IFERROR(VLOOKUP(AH80,LnLst!B:I,4,FALSE),0))*(H80^2/100)/1000000</f>
        <v>0</v>
      </c>
      <c r="EE80" s="111">
        <f>AI80*IFERROR(VLOOKUP(AH80,LnLst!B:I,5,FALSE),0)*100/H80^2</f>
        <v>0</v>
      </c>
      <c r="EF80" s="111">
        <f>AI80*IFERROR(VLOOKUP(AH80,LnLst!B:I,6,FALSE),0)*100/H80^2</f>
        <v>0</v>
      </c>
      <c r="EG80" s="111">
        <f>(AI80*IFERROR(VLOOKUP(AH80,LnLst!B:I,7,FALSE),0))*(H80^2/100)/1000000</f>
        <v>0</v>
      </c>
      <c r="EH80" s="111">
        <f>AI80*IFERROR(VLOOKUP(AH80,LnLst!B:I,8,FALSE),0)*100/H80^2</f>
        <v>0</v>
      </c>
      <c r="EI80" s="236">
        <f>AK80*IFERROR(VLOOKUP(AJ80,LnLst!B:I,2,FALSE),0)*100/H80^2</f>
        <v>0</v>
      </c>
      <c r="EJ80" s="111">
        <f>AK80*IFERROR(VLOOKUP(AJ80,LnLst!B:I,3,FALSE),0)*100/H80^2</f>
        <v>0</v>
      </c>
      <c r="EK80" s="111">
        <f>(AK80*IFERROR(VLOOKUP(AJ80,LnLst!B:I,4,FALSE),0))*(H80^2/100)/1000000</f>
        <v>0</v>
      </c>
      <c r="EL80" s="111">
        <f>AK80*IFERROR(VLOOKUP(AJ80,LnLst!B:I,5,FALSE),0)*100/H80^2</f>
        <v>0</v>
      </c>
      <c r="EM80" s="111">
        <f>AK80*IFERROR(VLOOKUP(AJ80,LnLst!B:I,6,FALSE),0)*100/H80^2</f>
        <v>0</v>
      </c>
      <c r="EN80" s="111">
        <f>(AK80*IFERROR(VLOOKUP(AJ80,LnLst!B:I,7,FALSE),0))*(H80^2/100)/1000000</f>
        <v>0</v>
      </c>
      <c r="EO80" s="111">
        <f>AK80*IFERROR(VLOOKUP(AJ80,LnLst!B:I,8,FALSE),0)*100/H80^2</f>
        <v>0</v>
      </c>
    </row>
    <row r="81" spans="1:145" s="9" customFormat="1" ht="15" customHeight="1" x14ac:dyDescent="0.25">
      <c r="A81" s="81" t="s">
        <v>389</v>
      </c>
      <c r="B81" s="272" t="s">
        <v>1269</v>
      </c>
      <c r="C81" s="102" t="s">
        <v>67</v>
      </c>
      <c r="D81" s="82" t="s">
        <v>97</v>
      </c>
      <c r="E81" s="9" t="s">
        <v>1642</v>
      </c>
      <c r="F81" s="426" t="s">
        <v>1717</v>
      </c>
      <c r="G81" s="83">
        <v>1</v>
      </c>
      <c r="H81" s="60">
        <v>500</v>
      </c>
      <c r="I81" s="194" t="str">
        <f t="shared" si="17"/>
        <v xml:space="preserve">3*482/59.7 ACSR    3*490/65 ACSR         </v>
      </c>
      <c r="J81" s="228">
        <f t="shared" si="18"/>
        <v>193.5</v>
      </c>
      <c r="K81" s="113" t="s">
        <v>22</v>
      </c>
      <c r="L81" s="232" t="s">
        <v>32</v>
      </c>
      <c r="M81" s="240">
        <v>2000</v>
      </c>
      <c r="N81" s="115">
        <f t="shared" si="27"/>
        <v>1732</v>
      </c>
      <c r="O81" s="241">
        <v>2000</v>
      </c>
      <c r="P81" s="235">
        <f t="shared" si="28"/>
        <v>1.6795800000000004E-3</v>
      </c>
      <c r="Q81" s="104">
        <f t="shared" si="29"/>
        <v>2.2832999999999999E-2</v>
      </c>
      <c r="R81" s="104">
        <f t="shared" si="30"/>
        <v>1.9156500000000001</v>
      </c>
      <c r="S81" s="104">
        <f t="shared" si="31"/>
        <v>1.9117800000000001E-2</v>
      </c>
      <c r="T81" s="104">
        <f t="shared" si="32"/>
        <v>6.0372000000000002E-2</v>
      </c>
      <c r="U81" s="104">
        <f t="shared" si="33"/>
        <v>1.41255</v>
      </c>
      <c r="V81" s="105">
        <f t="shared" si="34"/>
        <v>1.7801999999999998E-2</v>
      </c>
      <c r="W81" s="223">
        <f>AE81*IFERROR(VLOOKUP(AD81,LnLst!B:I,2,FALSE),0)+AG81*IFERROR(VLOOKUP(AF81,LnLst!B:I,2,FALSE),0)+AI81*IFERROR(VLOOKUP(AH81,LnLst!B:I,2,FALSE),0)+AK81*IFERROR(VLOOKUP(AJ81,LnLst!B:I,2,FALSE),0)</f>
        <v>4.1989500000000008</v>
      </c>
      <c r="X81" s="215">
        <f>AE81*IFERROR(VLOOKUP(AD81,LnLst!B:I,3,FALSE),0)+AG81*IFERROR(VLOOKUP(AF81,LnLst!B:I,3,FALSE),0)+AI81*IFERROR(VLOOKUP(AH81,LnLst!B:I,3,FALSE),0)+AK81*IFERROR(VLOOKUP(AJ81,LnLst!B:I,3,FALSE),0)</f>
        <v>57.082500000000003</v>
      </c>
      <c r="Y81" s="219">
        <f>(AE81*IFERROR(VLOOKUP(AD81,LnLst!B:I,4,FALSE),0)+AG81*IFERROR(VLOOKUP(AF81,LnLst!B:I,4,FALSE),0)+AI81*IFERROR(VLOOKUP(AH81,LnLst!B:I,4,FALSE),0)+AK81*IFERROR(VLOOKUP(AJ81,LnLst!B:I,4,FALSE),0))/1000000</f>
        <v>7.6625999999999994E-4</v>
      </c>
      <c r="Z81" s="215">
        <f>AE81*IFERROR(VLOOKUP(AD81,LnLst!B:I,5,FALSE),0)+AG81*IFERROR(VLOOKUP(AF81,LnLst!B:I,5,FALSE),0)+AI81*IFERROR(VLOOKUP(AH81,LnLst!B:I,5,FALSE),0)+AK81*IFERROR(VLOOKUP(AJ81,LnLst!B:I,5,FALSE),0)</f>
        <v>47.794499999999999</v>
      </c>
      <c r="AA81" s="215">
        <f>AE81*IFERROR(VLOOKUP(AD81,LnLst!B:I,6,FALSE),0)+AG81*IFERROR(VLOOKUP(AF81,LnLst!B:I,6,FALSE),0)+AI81*IFERROR(VLOOKUP(AH81,LnLst!B:I,6,FALSE),0)+AK81*IFERROR(VLOOKUP(AJ81,LnLst!B:I,6,FALSE),0)</f>
        <v>150.93</v>
      </c>
      <c r="AB81" s="207">
        <f>(AE81*IFERROR(VLOOKUP(AD81,LnLst!B:I,7,FALSE),0)+AG81*IFERROR(VLOOKUP(AF81,LnLst!B:I,7,FALSE),0)+AI81*IFERROR(VLOOKUP(AH81,LnLst!B:I,7,FALSE),0)+AK81*IFERROR(VLOOKUP(AJ81,LnLst!B:I,7,FALSE),0))/1000000</f>
        <v>5.6501999999999995E-4</v>
      </c>
      <c r="AC81" s="211">
        <f>AE81*IFERROR(VLOOKUP(AD81,LnLst!B:I,8,FALSE),0)+AG81*IFERROR(VLOOKUP(AF81,LnLst!B:I,8,FALSE),0)+AI81*IFERROR(VLOOKUP(AH81,LnLst!B:I,8,FALSE),0)+AK81*IFERROR(VLOOKUP(AJ81,LnLst!B:I,8,FALSE),0)</f>
        <v>44.505000000000003</v>
      </c>
      <c r="AD81" s="106" t="s">
        <v>219</v>
      </c>
      <c r="AE81" s="263">
        <v>187.5</v>
      </c>
      <c r="AF81" s="245" t="s">
        <v>5</v>
      </c>
      <c r="AG81" s="263">
        <v>6</v>
      </c>
      <c r="AH81" s="250"/>
      <c r="AI81" s="263"/>
      <c r="AJ81" s="245"/>
      <c r="AK81" s="263"/>
      <c r="AL81" s="84">
        <v>2</v>
      </c>
      <c r="AM81" s="72">
        <v>50</v>
      </c>
      <c r="AN81" s="83">
        <v>0</v>
      </c>
      <c r="AO81" s="72">
        <v>0</v>
      </c>
      <c r="AP81" s="66" t="s">
        <v>1701</v>
      </c>
      <c r="AQ81" s="107" t="s">
        <v>580</v>
      </c>
      <c r="AR81" s="61" t="s">
        <v>1306</v>
      </c>
      <c r="AS81" s="364"/>
      <c r="AT81" s="205"/>
      <c r="DN81" s="111">
        <f>(AE81*IFERROR(VLOOKUP(AD81,LnLst!B:I,2,FALSE),0))*(100/(H81^2))</f>
        <v>1.6275000000000003E-3</v>
      </c>
      <c r="DO81" s="111">
        <f>(AE81*IFERROR(VLOOKUP(AD81,LnLst!B:I,3,FALSE),0))*(100/(H81^2))</f>
        <v>2.2125000000000002E-2</v>
      </c>
      <c r="DP81" s="111">
        <f>(AE81*IFERROR(VLOOKUP(AD81,LnLst!B:I,4,FALSE),0))*(H81^2/100)/1000000</f>
        <v>1.85625</v>
      </c>
      <c r="DQ81" s="111">
        <f>(AE81*IFERROR(VLOOKUP(AD81,LnLst!B:I,5,FALSE),0))*(100/(H81^2))</f>
        <v>1.8525E-2</v>
      </c>
      <c r="DR81" s="111">
        <f>(AE81*IFERROR(VLOOKUP(AD81,LnLst!B:I,6,FALSE),0))*(100/(H81^2))</f>
        <v>5.8500000000000003E-2</v>
      </c>
      <c r="DS81" s="111">
        <f>(AE81*IFERROR(VLOOKUP(AD81,LnLst!B:I,7,FALSE),0))*(H81^2/100)/1000000</f>
        <v>1.3687499999999999</v>
      </c>
      <c r="DT81" s="111">
        <f>(AE81*IFERROR(VLOOKUP(AD81,LnLst!B:I,8,FALSE),0))*(100/(H81^2))</f>
        <v>1.7250000000000001E-2</v>
      </c>
      <c r="DU81" s="111">
        <f>AG81*IFERROR(VLOOKUP(AF81,LnLst!B:I,2,FALSE),0)*100/H81^2</f>
        <v>5.2080000000000003E-5</v>
      </c>
      <c r="DV81" s="111">
        <f>(AG81*IFERROR(VLOOKUP(AF81,LnLst!B:I,3,FALSE),0))*(100/(H81^2))</f>
        <v>7.0800000000000008E-4</v>
      </c>
      <c r="DW81" s="111">
        <f>(AG81*IFERROR(VLOOKUP(AF81,LnLst!B:I,4,FALSE),0))*(H81^2/100)/1000000</f>
        <v>5.9399999999999994E-2</v>
      </c>
      <c r="DX81" s="111">
        <f>(AG81*IFERROR(VLOOKUP(AF81,LnLst!B:I,5,FALSE),0))*(100/(H81^2))</f>
        <v>5.9279999999999999E-4</v>
      </c>
      <c r="DY81" s="111">
        <f>(AG81*IFERROR(VLOOKUP(AF81,LnLst!B:I,6,FALSE),0))*(100/(H81^2))</f>
        <v>1.872E-3</v>
      </c>
      <c r="DZ81" s="111">
        <f>(AG81*IFERROR(VLOOKUP(AF81,LnLst!B:I,7,FALSE),0))*(H81^2/100)/1000000</f>
        <v>4.3799999999999999E-2</v>
      </c>
      <c r="EA81" s="111">
        <f>(AG81*IFERROR(VLOOKUP(AF81,LnLst!B:I,8,FALSE),0))*(100/(H81^2))</f>
        <v>5.5200000000000008E-4</v>
      </c>
      <c r="EB81" s="111">
        <f>AI81*IFERROR(VLOOKUP(AH81,LnLst!B:I,2,FALSE),0)*100/H81^2</f>
        <v>0</v>
      </c>
      <c r="EC81" s="111">
        <f>AI81*IFERROR(VLOOKUP(AH81,LnLst!B:I,3,FALSE),0)*100/H81^2</f>
        <v>0</v>
      </c>
      <c r="ED81" s="111">
        <f>(AI81*IFERROR(VLOOKUP(AH81,LnLst!B:I,4,FALSE),0))*(H81^2/100)/1000000</f>
        <v>0</v>
      </c>
      <c r="EE81" s="111">
        <f>AI81*IFERROR(VLOOKUP(AH81,LnLst!B:I,5,FALSE),0)*100/H81^2</f>
        <v>0</v>
      </c>
      <c r="EF81" s="111">
        <f>AI81*IFERROR(VLOOKUP(AH81,LnLst!B:I,6,FALSE),0)*100/H81^2</f>
        <v>0</v>
      </c>
      <c r="EG81" s="111">
        <f>(AI81*IFERROR(VLOOKUP(AH81,LnLst!B:I,7,FALSE),0))*(H81^2/100)/1000000</f>
        <v>0</v>
      </c>
      <c r="EH81" s="111">
        <f>AI81*IFERROR(VLOOKUP(AH81,LnLst!B:I,8,FALSE),0)*100/H81^2</f>
        <v>0</v>
      </c>
      <c r="EI81" s="236">
        <f>AK81*IFERROR(VLOOKUP(AJ81,LnLst!B:I,2,FALSE),0)*100/H81^2</f>
        <v>0</v>
      </c>
      <c r="EJ81" s="111">
        <f>AK81*IFERROR(VLOOKUP(AJ81,LnLst!B:I,3,FALSE),0)*100/H81^2</f>
        <v>0</v>
      </c>
      <c r="EK81" s="111">
        <f>(AK81*IFERROR(VLOOKUP(AJ81,LnLst!B:I,4,FALSE),0))*(H81^2/100)/1000000</f>
        <v>0</v>
      </c>
      <c r="EL81" s="111">
        <f>AK81*IFERROR(VLOOKUP(AJ81,LnLst!B:I,5,FALSE),0)*100/H81^2</f>
        <v>0</v>
      </c>
      <c r="EM81" s="111">
        <f>AK81*IFERROR(VLOOKUP(AJ81,LnLst!B:I,6,FALSE),0)*100/H81^2</f>
        <v>0</v>
      </c>
      <c r="EN81" s="111">
        <f>(AK81*IFERROR(VLOOKUP(AJ81,LnLst!B:I,7,FALSE),0))*(H81^2/100)/1000000</f>
        <v>0</v>
      </c>
      <c r="EO81" s="111">
        <f>AK81*IFERROR(VLOOKUP(AJ81,LnLst!B:I,8,FALSE),0)*100/H81^2</f>
        <v>0</v>
      </c>
    </row>
    <row r="82" spans="1:145" s="9" customFormat="1" ht="15" customHeight="1" x14ac:dyDescent="0.25">
      <c r="A82" s="81" t="s">
        <v>442</v>
      </c>
      <c r="B82" s="139" t="s">
        <v>1269</v>
      </c>
      <c r="C82" s="102" t="s">
        <v>68</v>
      </c>
      <c r="D82" s="82" t="s">
        <v>97</v>
      </c>
      <c r="E82" s="9" t="s">
        <v>1710</v>
      </c>
      <c r="F82" s="426" t="s">
        <v>1717</v>
      </c>
      <c r="G82" s="83">
        <v>1</v>
      </c>
      <c r="H82" s="60">
        <v>500</v>
      </c>
      <c r="I82" s="194" t="str">
        <f t="shared" si="17"/>
        <v xml:space="preserve">3*482/59.7 ACSR    3*490/65 ACSR         </v>
      </c>
      <c r="J82" s="228">
        <f t="shared" si="18"/>
        <v>20.5</v>
      </c>
      <c r="K82" s="113" t="s">
        <v>22</v>
      </c>
      <c r="L82" s="232" t="s">
        <v>32</v>
      </c>
      <c r="M82" s="240">
        <v>2000</v>
      </c>
      <c r="N82" s="115">
        <f t="shared" si="27"/>
        <v>1732</v>
      </c>
      <c r="O82" s="241">
        <v>2000</v>
      </c>
      <c r="P82" s="235">
        <f t="shared" si="28"/>
        <v>1.7793999999999999E-4</v>
      </c>
      <c r="Q82" s="104">
        <f t="shared" si="29"/>
        <v>2.4190000000000001E-3</v>
      </c>
      <c r="R82" s="104">
        <f t="shared" si="30"/>
        <v>0.20295000000000002</v>
      </c>
      <c r="S82" s="104">
        <f t="shared" si="31"/>
        <v>2.0254000000000001E-3</v>
      </c>
      <c r="T82" s="104">
        <f t="shared" si="32"/>
        <v>6.3959999999999998E-3</v>
      </c>
      <c r="U82" s="104">
        <f t="shared" si="33"/>
        <v>0.14965000000000001</v>
      </c>
      <c r="V82" s="105">
        <f t="shared" si="34"/>
        <v>1.8860000000000001E-3</v>
      </c>
      <c r="W82" s="223">
        <f>AE82*IFERROR(VLOOKUP(AD82,LnLst!B:I,2,FALSE),0)+AG82*IFERROR(VLOOKUP(AF82,LnLst!B:I,2,FALSE),0)+AI82*IFERROR(VLOOKUP(AH82,LnLst!B:I,2,FALSE),0)+AK82*IFERROR(VLOOKUP(AJ82,LnLst!B:I,2,FALSE),0)</f>
        <v>0.44484999999999997</v>
      </c>
      <c r="X82" s="215">
        <f>AE82*IFERROR(VLOOKUP(AD82,LnLst!B:I,3,FALSE),0)+AG82*IFERROR(VLOOKUP(AF82,LnLst!B:I,3,FALSE),0)+AI82*IFERROR(VLOOKUP(AH82,LnLst!B:I,3,FALSE),0)+AK82*IFERROR(VLOOKUP(AJ82,LnLst!B:I,3,FALSE),0)</f>
        <v>6.0474999999999994</v>
      </c>
      <c r="Y82" s="219">
        <f>(AE82*IFERROR(VLOOKUP(AD82,LnLst!B:I,4,FALSE),0)+AG82*IFERROR(VLOOKUP(AF82,LnLst!B:I,4,FALSE),0)+AI82*IFERROR(VLOOKUP(AH82,LnLst!B:I,4,FALSE),0)+AK82*IFERROR(VLOOKUP(AJ82,LnLst!B:I,4,FALSE),0))/1000000</f>
        <v>8.1180000000000005E-5</v>
      </c>
      <c r="Z82" s="215">
        <f>AE82*IFERROR(VLOOKUP(AD82,LnLst!B:I,5,FALSE),0)+AG82*IFERROR(VLOOKUP(AF82,LnLst!B:I,5,FALSE),0)+AI82*IFERROR(VLOOKUP(AH82,LnLst!B:I,5,FALSE),0)+AK82*IFERROR(VLOOKUP(AJ82,LnLst!B:I,5,FALSE),0)</f>
        <v>5.0635000000000003</v>
      </c>
      <c r="AA82" s="215">
        <f>AE82*IFERROR(VLOOKUP(AD82,LnLst!B:I,6,FALSE),0)+AG82*IFERROR(VLOOKUP(AF82,LnLst!B:I,6,FALSE),0)+AI82*IFERROR(VLOOKUP(AH82,LnLst!B:I,6,FALSE),0)+AK82*IFERROR(VLOOKUP(AJ82,LnLst!B:I,6,FALSE),0)</f>
        <v>15.99</v>
      </c>
      <c r="AB82" s="207">
        <f>(AE82*IFERROR(VLOOKUP(AD82,LnLst!B:I,7,FALSE),0)+AG82*IFERROR(VLOOKUP(AF82,LnLst!B:I,7,FALSE),0)+AI82*IFERROR(VLOOKUP(AH82,LnLst!B:I,7,FALSE),0)+AK82*IFERROR(VLOOKUP(AJ82,LnLst!B:I,7,FALSE),0))/1000000</f>
        <v>5.9859999999999999E-5</v>
      </c>
      <c r="AC82" s="211">
        <f>AE82*IFERROR(VLOOKUP(AD82,LnLst!B:I,8,FALSE),0)+AG82*IFERROR(VLOOKUP(AF82,LnLst!B:I,8,FALSE),0)+AI82*IFERROR(VLOOKUP(AH82,LnLst!B:I,8,FALSE),0)+AK82*IFERROR(VLOOKUP(AJ82,LnLst!B:I,8,FALSE),0)</f>
        <v>4.7149999999999999</v>
      </c>
      <c r="AD82" s="106" t="s">
        <v>219</v>
      </c>
      <c r="AE82" s="263">
        <v>14.5</v>
      </c>
      <c r="AF82" s="245" t="s">
        <v>5</v>
      </c>
      <c r="AG82" s="263">
        <v>6</v>
      </c>
      <c r="AH82" s="250" t="s">
        <v>1462</v>
      </c>
      <c r="AI82" s="263"/>
      <c r="AJ82" s="245" t="s">
        <v>1462</v>
      </c>
      <c r="AK82" s="263"/>
      <c r="AL82" s="84">
        <v>3</v>
      </c>
      <c r="AM82" s="72">
        <v>50</v>
      </c>
      <c r="AN82" s="83">
        <v>0</v>
      </c>
      <c r="AO82" s="72">
        <v>0</v>
      </c>
      <c r="AP82" s="66" t="s">
        <v>1307</v>
      </c>
      <c r="AQ82" s="107" t="s">
        <v>532</v>
      </c>
      <c r="AR82" s="61" t="s">
        <v>1306</v>
      </c>
      <c r="AS82" s="364"/>
      <c r="AT82" s="205"/>
      <c r="DN82" s="111">
        <f>(AE82*IFERROR(VLOOKUP(AD82,LnLst!B:I,2,FALSE),0))*(100/(H82^2))</f>
        <v>1.2585999999999999E-4</v>
      </c>
      <c r="DO82" s="111">
        <f>(AE82*IFERROR(VLOOKUP(AD82,LnLst!B:I,3,FALSE),0))*(100/(H82^2))</f>
        <v>1.7110000000000001E-3</v>
      </c>
      <c r="DP82" s="111">
        <f>(AE82*IFERROR(VLOOKUP(AD82,LnLst!B:I,4,FALSE),0))*(H82^2/100)/1000000</f>
        <v>0.14355000000000001</v>
      </c>
      <c r="DQ82" s="111">
        <f>(AE82*IFERROR(VLOOKUP(AD82,LnLst!B:I,5,FALSE),0))*(100/(H82^2))</f>
        <v>1.4326E-3</v>
      </c>
      <c r="DR82" s="111">
        <f>(AE82*IFERROR(VLOOKUP(AD82,LnLst!B:I,6,FALSE),0))*(100/(H82^2))</f>
        <v>4.5240000000000002E-3</v>
      </c>
      <c r="DS82" s="111">
        <f>(AE82*IFERROR(VLOOKUP(AD82,LnLst!B:I,7,FALSE),0))*(H82^2/100)/1000000</f>
        <v>0.10584999999999999</v>
      </c>
      <c r="DT82" s="111">
        <f>(AE82*IFERROR(VLOOKUP(AD82,LnLst!B:I,8,FALSE),0))*(100/(H82^2))</f>
        <v>1.3340000000000001E-3</v>
      </c>
      <c r="DU82" s="111">
        <f>AG82*IFERROR(VLOOKUP(AF82,LnLst!B:I,2,FALSE),0)*100/H82^2</f>
        <v>5.2080000000000003E-5</v>
      </c>
      <c r="DV82" s="111">
        <f>(AG82*IFERROR(VLOOKUP(AF82,LnLst!B:I,3,FALSE),0))*(100/(H82^2))</f>
        <v>7.0800000000000008E-4</v>
      </c>
      <c r="DW82" s="111">
        <f>(AG82*IFERROR(VLOOKUP(AF82,LnLst!B:I,4,FALSE),0))*(H82^2/100)/1000000</f>
        <v>5.9399999999999994E-2</v>
      </c>
      <c r="DX82" s="111">
        <f>(AG82*IFERROR(VLOOKUP(AF82,LnLst!B:I,5,FALSE),0))*(100/(H82^2))</f>
        <v>5.9279999999999999E-4</v>
      </c>
      <c r="DY82" s="111">
        <f>(AG82*IFERROR(VLOOKUP(AF82,LnLst!B:I,6,FALSE),0))*(100/(H82^2))</f>
        <v>1.872E-3</v>
      </c>
      <c r="DZ82" s="111">
        <f>(AG82*IFERROR(VLOOKUP(AF82,LnLst!B:I,7,FALSE),0))*(H82^2/100)/1000000</f>
        <v>4.3799999999999999E-2</v>
      </c>
      <c r="EA82" s="111">
        <f>(AG82*IFERROR(VLOOKUP(AF82,LnLst!B:I,8,FALSE),0))*(100/(H82^2))</f>
        <v>5.5200000000000008E-4</v>
      </c>
      <c r="EB82" s="111">
        <f>AI82*IFERROR(VLOOKUP(AH82,LnLst!B:I,2,FALSE),0)*100/H82^2</f>
        <v>0</v>
      </c>
      <c r="EC82" s="111">
        <f>AI82*IFERROR(VLOOKUP(AH82,LnLst!B:I,3,FALSE),0)*100/H82^2</f>
        <v>0</v>
      </c>
      <c r="ED82" s="111">
        <f>(AI82*IFERROR(VLOOKUP(AH82,LnLst!B:I,4,FALSE),0))*(H82^2/100)/1000000</f>
        <v>0</v>
      </c>
      <c r="EE82" s="111">
        <f>AI82*IFERROR(VLOOKUP(AH82,LnLst!B:I,5,FALSE),0)*100/H82^2</f>
        <v>0</v>
      </c>
      <c r="EF82" s="111">
        <f>AI82*IFERROR(VLOOKUP(AH82,LnLst!B:I,6,FALSE),0)*100/H82^2</f>
        <v>0</v>
      </c>
      <c r="EG82" s="111">
        <f>(AI82*IFERROR(VLOOKUP(AH82,LnLst!B:I,7,FALSE),0))*(H82^2/100)/1000000</f>
        <v>0</v>
      </c>
      <c r="EH82" s="111">
        <f>AI82*IFERROR(VLOOKUP(AH82,LnLst!B:I,8,FALSE),0)*100/H82^2</f>
        <v>0</v>
      </c>
      <c r="EI82" s="236">
        <f>AK82*IFERROR(VLOOKUP(AJ82,LnLst!B:I,2,FALSE),0)*100/H82^2</f>
        <v>0</v>
      </c>
      <c r="EJ82" s="111">
        <f>AK82*IFERROR(VLOOKUP(AJ82,LnLst!B:I,3,FALSE),0)*100/H82^2</f>
        <v>0</v>
      </c>
      <c r="EK82" s="111">
        <f>(AK82*IFERROR(VLOOKUP(AJ82,LnLst!B:I,4,FALSE),0))*(H82^2/100)/1000000</f>
        <v>0</v>
      </c>
      <c r="EL82" s="111">
        <f>AK82*IFERROR(VLOOKUP(AJ82,LnLst!B:I,5,FALSE),0)*100/H82^2</f>
        <v>0</v>
      </c>
      <c r="EM82" s="111">
        <f>AK82*IFERROR(VLOOKUP(AJ82,LnLst!B:I,6,FALSE),0)*100/H82^2</f>
        <v>0</v>
      </c>
      <c r="EN82" s="111">
        <f>(AK82*IFERROR(VLOOKUP(AJ82,LnLst!B:I,7,FALSE),0))*(H82^2/100)/1000000</f>
        <v>0</v>
      </c>
      <c r="EO82" s="111">
        <f>AK82*IFERROR(VLOOKUP(AJ82,LnLst!B:I,8,FALSE),0)*100/H82^2</f>
        <v>0</v>
      </c>
    </row>
    <row r="83" spans="1:145" ht="15" customHeight="1" x14ac:dyDescent="0.25">
      <c r="A83" s="81" t="s">
        <v>456</v>
      </c>
      <c r="B83" s="82" t="s">
        <v>417</v>
      </c>
      <c r="C83" s="102" t="s">
        <v>81</v>
      </c>
      <c r="D83" s="82" t="s">
        <v>1546</v>
      </c>
      <c r="E83" s="9" t="s">
        <v>1709</v>
      </c>
      <c r="F83" s="426" t="s">
        <v>1717</v>
      </c>
      <c r="G83" s="83">
        <v>1</v>
      </c>
      <c r="H83" s="60">
        <v>500</v>
      </c>
      <c r="I83" s="194" t="str">
        <f t="shared" si="17"/>
        <v xml:space="preserve">4*506 AAAC             </v>
      </c>
      <c r="J83" s="228">
        <f t="shared" si="18"/>
        <v>82.155000000000001</v>
      </c>
      <c r="K83" s="113" t="s">
        <v>22</v>
      </c>
      <c r="L83" s="232" t="s">
        <v>30</v>
      </c>
      <c r="M83" s="240">
        <v>2000</v>
      </c>
      <c r="N83" s="115">
        <f t="shared" si="27"/>
        <v>1732</v>
      </c>
      <c r="O83" s="241">
        <v>3000</v>
      </c>
      <c r="P83" s="235">
        <f t="shared" si="28"/>
        <v>5.5963986000000005E-4</v>
      </c>
      <c r="Q83" s="104">
        <f t="shared" si="29"/>
        <v>9.0853571399999999E-3</v>
      </c>
      <c r="R83" s="104">
        <f t="shared" si="30"/>
        <v>0.86697736078499998</v>
      </c>
      <c r="S83" s="104">
        <f t="shared" si="31"/>
        <v>5.40497745E-3</v>
      </c>
      <c r="T83" s="104">
        <f t="shared" si="32"/>
        <v>2.8643176440000005E-2</v>
      </c>
      <c r="U83" s="104">
        <f t="shared" si="33"/>
        <v>0.54583346578500003</v>
      </c>
      <c r="V83" s="105">
        <f t="shared" si="34"/>
        <v>6.519327870000001E-3</v>
      </c>
      <c r="W83" s="223">
        <f>AE83*IFERROR(VLOOKUP(AD83,LnLst!B:I,2,FALSE),0)+AG83*IFERROR(VLOOKUP(AF83,LnLst!B:I,2,FALSE),0)+AI83*IFERROR(VLOOKUP(AH83,LnLst!B:I,2,FALSE),0)+AK83*IFERROR(VLOOKUP(AJ83,LnLst!B:I,2,FALSE),0)</f>
        <v>1.3990996499999999</v>
      </c>
      <c r="X83" s="215">
        <f>AE83*IFERROR(VLOOKUP(AD83,LnLst!B:I,3,FALSE),0)+AG83*IFERROR(VLOOKUP(AF83,LnLst!B:I,3,FALSE),0)+AI83*IFERROR(VLOOKUP(AH83,LnLst!B:I,3,FALSE),0)+AK83*IFERROR(VLOOKUP(AJ83,LnLst!B:I,3,FALSE),0)</f>
        <v>22.713392849999998</v>
      </c>
      <c r="Y83" s="219">
        <f>(AE83*IFERROR(VLOOKUP(AD83,LnLst!B:I,4,FALSE),0)+AG83*IFERROR(VLOOKUP(AF83,LnLst!B:I,4,FALSE),0)+AI83*IFERROR(VLOOKUP(AH83,LnLst!B:I,4,FALSE),0)+AK83*IFERROR(VLOOKUP(AJ83,LnLst!B:I,4,FALSE),0))/1000000</f>
        <v>3.4679094431400002E-4</v>
      </c>
      <c r="Z83" s="215">
        <f>AE83*IFERROR(VLOOKUP(AD83,LnLst!B:I,5,FALSE),0)+AG83*IFERROR(VLOOKUP(AF83,LnLst!B:I,5,FALSE),0)+AI83*IFERROR(VLOOKUP(AH83,LnLst!B:I,5,FALSE),0)+AK83*IFERROR(VLOOKUP(AJ83,LnLst!B:I,5,FALSE),0)</f>
        <v>13.512443625000001</v>
      </c>
      <c r="AA83" s="215">
        <f>AE83*IFERROR(VLOOKUP(AD83,LnLst!B:I,6,FALSE),0)+AG83*IFERROR(VLOOKUP(AF83,LnLst!B:I,6,FALSE),0)+AI83*IFERROR(VLOOKUP(AH83,LnLst!B:I,6,FALSE),0)+AK83*IFERROR(VLOOKUP(AJ83,LnLst!B:I,6,FALSE),0)</f>
        <v>71.607941100000005</v>
      </c>
      <c r="AB83" s="207">
        <f>(AE83*IFERROR(VLOOKUP(AD83,LnLst!B:I,7,FALSE),0)+AG83*IFERROR(VLOOKUP(AF83,LnLst!B:I,7,FALSE),0)+AI83*IFERROR(VLOOKUP(AH83,LnLst!B:I,7,FALSE),0)+AK83*IFERROR(VLOOKUP(AJ83,LnLst!B:I,7,FALSE),0))/1000000</f>
        <v>2.1833338631399999E-4</v>
      </c>
      <c r="AC83" s="211">
        <f>AE83*IFERROR(VLOOKUP(AD83,LnLst!B:I,8,FALSE),0)+AG83*IFERROR(VLOOKUP(AF83,LnLst!B:I,8,FALSE),0)+AI83*IFERROR(VLOOKUP(AH83,LnLst!B:I,8,FALSE),0)+AK83*IFERROR(VLOOKUP(AJ83,LnLst!B:I,8,FALSE),0)</f>
        <v>16.298319675000002</v>
      </c>
      <c r="AD83" s="106" t="s">
        <v>1464</v>
      </c>
      <c r="AE83" s="263">
        <v>82.155000000000001</v>
      </c>
      <c r="AF83" s="245" t="s">
        <v>1462</v>
      </c>
      <c r="AG83" s="263"/>
      <c r="AH83" s="250" t="s">
        <v>1462</v>
      </c>
      <c r="AI83" s="263"/>
      <c r="AJ83" s="245" t="s">
        <v>1462</v>
      </c>
      <c r="AK83" s="263"/>
      <c r="AL83" s="84">
        <v>25</v>
      </c>
      <c r="AM83" s="72">
        <v>48</v>
      </c>
      <c r="AN83" s="83">
        <v>0</v>
      </c>
      <c r="AO83" s="72">
        <v>0</v>
      </c>
      <c r="AP83" s="66" t="s">
        <v>1223</v>
      </c>
      <c r="AQ83" s="107" t="s">
        <v>283</v>
      </c>
      <c r="AR83" s="61" t="s">
        <v>1220</v>
      </c>
      <c r="AS83" s="364"/>
      <c r="AT83" s="205" t="s">
        <v>39</v>
      </c>
      <c r="DN83" s="111">
        <f>(AE83*IFERROR(VLOOKUP(AD83,LnLst!B:I,2,FALSE),0))*(100/(H83^2))</f>
        <v>5.5963986000000005E-4</v>
      </c>
      <c r="DO83" s="111">
        <f>(AE83*IFERROR(VLOOKUP(AD83,LnLst!B:I,3,FALSE),0))*(100/(H83^2))</f>
        <v>9.0853571399999999E-3</v>
      </c>
      <c r="DP83" s="111">
        <f>(AE83*IFERROR(VLOOKUP(AD83,LnLst!B:I,4,FALSE),0))*(H83^2/100)/1000000</f>
        <v>0.86697736078499998</v>
      </c>
      <c r="DQ83" s="111">
        <f>(AE83*IFERROR(VLOOKUP(AD83,LnLst!B:I,5,FALSE),0))*(100/(H83^2))</f>
        <v>5.4049774500000008E-3</v>
      </c>
      <c r="DR83" s="111">
        <f>(AE83*IFERROR(VLOOKUP(AD83,LnLst!B:I,6,FALSE),0))*(100/(H83^2))</f>
        <v>2.8643176440000005E-2</v>
      </c>
      <c r="DS83" s="111">
        <f>(AE83*IFERROR(VLOOKUP(AD83,LnLst!B:I,7,FALSE),0))*(H83^2/100)/1000000</f>
        <v>0.54583346578500003</v>
      </c>
      <c r="DT83" s="111">
        <f>(AE83*IFERROR(VLOOKUP(AD83,LnLst!B:I,8,FALSE),0))*(100/(H83^2))</f>
        <v>6.519327870000001E-3</v>
      </c>
      <c r="DU83" s="111">
        <f>AG83*IFERROR(VLOOKUP(AF83,LnLst!B:I,2,FALSE),0)*100/H83^2</f>
        <v>0</v>
      </c>
      <c r="DV83" s="111">
        <f>(AG83*IFERROR(VLOOKUP(AF83,LnLst!B:I,3,FALSE),0))*(100/(H83^2))</f>
        <v>0</v>
      </c>
      <c r="DW83" s="111">
        <f>(AG83*IFERROR(VLOOKUP(AF83,LnLst!B:I,4,FALSE),0))*(H83^2/100)/1000000</f>
        <v>0</v>
      </c>
      <c r="DX83" s="111">
        <f>(AG83*IFERROR(VLOOKUP(AF83,LnLst!B:I,5,FALSE),0))*(100/(H83^2))</f>
        <v>0</v>
      </c>
      <c r="DY83" s="111">
        <f>(AG83*IFERROR(VLOOKUP(AF83,LnLst!B:I,6,FALSE),0))*(100/(H83^2))</f>
        <v>0</v>
      </c>
      <c r="DZ83" s="111">
        <f>(AG83*IFERROR(VLOOKUP(AF83,LnLst!B:I,7,FALSE),0))*(H83^2/100)/1000000</f>
        <v>0</v>
      </c>
      <c r="EA83" s="111">
        <f>(AG83*IFERROR(VLOOKUP(AF83,LnLst!B:I,8,FALSE),0))*(100/(H83^2))</f>
        <v>0</v>
      </c>
      <c r="EB83" s="111">
        <f>AI83*IFERROR(VLOOKUP(AH83,LnLst!B:I,2,FALSE),0)*100/H83^2</f>
        <v>0</v>
      </c>
      <c r="EC83" s="111">
        <f>AI83*IFERROR(VLOOKUP(AH83,LnLst!B:I,3,FALSE),0)*100/H83^2</f>
        <v>0</v>
      </c>
      <c r="ED83" s="111">
        <f>(AI83*IFERROR(VLOOKUP(AH83,LnLst!B:I,4,FALSE),0))*(H83^2/100)/1000000</f>
        <v>0</v>
      </c>
      <c r="EE83" s="111">
        <f>AI83*IFERROR(VLOOKUP(AH83,LnLst!B:I,5,FALSE),0)*100/H83^2</f>
        <v>0</v>
      </c>
      <c r="EF83" s="111">
        <f>AI83*IFERROR(VLOOKUP(AH83,LnLst!B:I,6,FALSE),0)*100/H83^2</f>
        <v>0</v>
      </c>
      <c r="EG83" s="111">
        <f>(AI83*IFERROR(VLOOKUP(AH83,LnLst!B:I,7,FALSE),0))*(H83^2/100)/1000000</f>
        <v>0</v>
      </c>
      <c r="EH83" s="111">
        <f>AI83*IFERROR(VLOOKUP(AH83,LnLst!B:I,8,FALSE),0)*100/H83^2</f>
        <v>0</v>
      </c>
      <c r="EI83" s="236">
        <f>AK83*IFERROR(VLOOKUP(AJ83,LnLst!B:I,2,FALSE),0)*100/H83^2</f>
        <v>0</v>
      </c>
      <c r="EJ83" s="111">
        <f>AK83*IFERROR(VLOOKUP(AJ83,LnLst!B:I,3,FALSE),0)*100/H83^2</f>
        <v>0</v>
      </c>
      <c r="EK83" s="111">
        <f>(AK83*IFERROR(VLOOKUP(AJ83,LnLst!B:I,4,FALSE),0))*(H83^2/100)/1000000</f>
        <v>0</v>
      </c>
      <c r="EL83" s="111">
        <f>AK83*IFERROR(VLOOKUP(AJ83,LnLst!B:I,5,FALSE),0)*100/H83^2</f>
        <v>0</v>
      </c>
      <c r="EM83" s="111">
        <f>AK83*IFERROR(VLOOKUP(AJ83,LnLst!B:I,6,FALSE),0)*100/H83^2</f>
        <v>0</v>
      </c>
      <c r="EN83" s="111">
        <f>(AK83*IFERROR(VLOOKUP(AJ83,LnLst!B:I,7,FALSE),0))*(H83^2/100)/1000000</f>
        <v>0</v>
      </c>
      <c r="EO83" s="111">
        <f>AK83*IFERROR(VLOOKUP(AJ83,LnLst!B:I,8,FALSE),0)*100/H83^2</f>
        <v>0</v>
      </c>
    </row>
    <row r="84" spans="1:145" ht="15" customHeight="1" x14ac:dyDescent="0.25">
      <c r="A84" s="81" t="s">
        <v>456</v>
      </c>
      <c r="B84" s="82" t="s">
        <v>417</v>
      </c>
      <c r="C84" s="102" t="s">
        <v>81</v>
      </c>
      <c r="D84" s="82" t="s">
        <v>1546</v>
      </c>
      <c r="E84" s="9" t="s">
        <v>1709</v>
      </c>
      <c r="F84" s="426" t="s">
        <v>1717</v>
      </c>
      <c r="G84" s="83">
        <v>2</v>
      </c>
      <c r="H84" s="60">
        <v>500</v>
      </c>
      <c r="I84" s="194" t="str">
        <f t="shared" si="17"/>
        <v xml:space="preserve">4*506 AAAC             </v>
      </c>
      <c r="J84" s="228">
        <f t="shared" si="18"/>
        <v>82.155000000000001</v>
      </c>
      <c r="K84" s="113" t="s">
        <v>22</v>
      </c>
      <c r="L84" s="232" t="s">
        <v>30</v>
      </c>
      <c r="M84" s="240">
        <v>2000</v>
      </c>
      <c r="N84" s="115">
        <f t="shared" si="27"/>
        <v>1732</v>
      </c>
      <c r="O84" s="241">
        <v>3000</v>
      </c>
      <c r="P84" s="235">
        <f t="shared" si="28"/>
        <v>5.5963986000000005E-4</v>
      </c>
      <c r="Q84" s="104">
        <f t="shared" si="29"/>
        <v>9.0853571399999999E-3</v>
      </c>
      <c r="R84" s="104">
        <f t="shared" si="30"/>
        <v>0.86697736078499998</v>
      </c>
      <c r="S84" s="104">
        <f t="shared" si="31"/>
        <v>5.40497745E-3</v>
      </c>
      <c r="T84" s="104">
        <f t="shared" si="32"/>
        <v>2.8643176440000005E-2</v>
      </c>
      <c r="U84" s="104">
        <f t="shared" si="33"/>
        <v>0.54583346578500003</v>
      </c>
      <c r="V84" s="105">
        <f t="shared" si="34"/>
        <v>6.519327870000001E-3</v>
      </c>
      <c r="W84" s="223">
        <f>AE84*IFERROR(VLOOKUP(AD84,LnLst!B:I,2,FALSE),0)+AG84*IFERROR(VLOOKUP(AF84,LnLst!B:I,2,FALSE),0)+AI84*IFERROR(VLOOKUP(AH84,LnLst!B:I,2,FALSE),0)+AK84*IFERROR(VLOOKUP(AJ84,LnLst!B:I,2,FALSE),0)</f>
        <v>1.3990996499999999</v>
      </c>
      <c r="X84" s="215">
        <f>AE84*IFERROR(VLOOKUP(AD84,LnLst!B:I,3,FALSE),0)+AG84*IFERROR(VLOOKUP(AF84,LnLst!B:I,3,FALSE),0)+AI84*IFERROR(VLOOKUP(AH84,LnLst!B:I,3,FALSE),0)+AK84*IFERROR(VLOOKUP(AJ84,LnLst!B:I,3,FALSE),0)</f>
        <v>22.713392849999998</v>
      </c>
      <c r="Y84" s="219">
        <f>(AE84*IFERROR(VLOOKUP(AD84,LnLst!B:I,4,FALSE),0)+AG84*IFERROR(VLOOKUP(AF84,LnLst!B:I,4,FALSE),0)+AI84*IFERROR(VLOOKUP(AH84,LnLst!B:I,4,FALSE),0)+AK84*IFERROR(VLOOKUP(AJ84,LnLst!B:I,4,FALSE),0))/1000000</f>
        <v>3.4679094431400002E-4</v>
      </c>
      <c r="Z84" s="215">
        <f>AE84*IFERROR(VLOOKUP(AD84,LnLst!B:I,5,FALSE),0)+AG84*IFERROR(VLOOKUP(AF84,LnLst!B:I,5,FALSE),0)+AI84*IFERROR(VLOOKUP(AH84,LnLst!B:I,5,FALSE),0)+AK84*IFERROR(VLOOKUP(AJ84,LnLst!B:I,5,FALSE),0)</f>
        <v>13.512443625000001</v>
      </c>
      <c r="AA84" s="215">
        <f>AE84*IFERROR(VLOOKUP(AD84,LnLst!B:I,6,FALSE),0)+AG84*IFERROR(VLOOKUP(AF84,LnLst!B:I,6,FALSE),0)+AI84*IFERROR(VLOOKUP(AH84,LnLst!B:I,6,FALSE),0)+AK84*IFERROR(VLOOKUP(AJ84,LnLst!B:I,6,FALSE),0)</f>
        <v>71.607941100000005</v>
      </c>
      <c r="AB84" s="207">
        <f>(AE84*IFERROR(VLOOKUP(AD84,LnLst!B:I,7,FALSE),0)+AG84*IFERROR(VLOOKUP(AF84,LnLst!B:I,7,FALSE),0)+AI84*IFERROR(VLOOKUP(AH84,LnLst!B:I,7,FALSE),0)+AK84*IFERROR(VLOOKUP(AJ84,LnLst!B:I,7,FALSE),0))/1000000</f>
        <v>2.1833338631399999E-4</v>
      </c>
      <c r="AC84" s="211">
        <f>AE84*IFERROR(VLOOKUP(AD84,LnLst!B:I,8,FALSE),0)+AG84*IFERROR(VLOOKUP(AF84,LnLst!B:I,8,FALSE),0)+AI84*IFERROR(VLOOKUP(AH84,LnLst!B:I,8,FALSE),0)+AK84*IFERROR(VLOOKUP(AJ84,LnLst!B:I,8,FALSE),0)</f>
        <v>16.298319675000002</v>
      </c>
      <c r="AD84" s="106" t="s">
        <v>1464</v>
      </c>
      <c r="AE84" s="263">
        <v>82.155000000000001</v>
      </c>
      <c r="AF84" s="245" t="s">
        <v>1462</v>
      </c>
      <c r="AG84" s="263"/>
      <c r="AH84" s="250" t="s">
        <v>1462</v>
      </c>
      <c r="AI84" s="263"/>
      <c r="AJ84" s="245" t="s">
        <v>1462</v>
      </c>
      <c r="AK84" s="263"/>
      <c r="AL84" s="84">
        <v>25</v>
      </c>
      <c r="AM84" s="72">
        <v>48</v>
      </c>
      <c r="AN84" s="83">
        <v>0</v>
      </c>
      <c r="AO84" s="72">
        <v>0</v>
      </c>
      <c r="AP84" s="66" t="s">
        <v>1224</v>
      </c>
      <c r="AQ84" s="107" t="s">
        <v>283</v>
      </c>
      <c r="AR84" s="61" t="s">
        <v>1220</v>
      </c>
      <c r="AS84" s="364"/>
      <c r="AT84" s="205" t="s">
        <v>39</v>
      </c>
      <c r="DN84" s="111">
        <f>(AE84*IFERROR(VLOOKUP(AD84,LnLst!B:I,2,FALSE),0))*(100/(H84^2))</f>
        <v>5.5963986000000005E-4</v>
      </c>
      <c r="DO84" s="111">
        <f>(AE84*IFERROR(VLOOKUP(AD84,LnLst!B:I,3,FALSE),0))*(100/(H84^2))</f>
        <v>9.0853571399999999E-3</v>
      </c>
      <c r="DP84" s="111">
        <f>(AE84*IFERROR(VLOOKUP(AD84,LnLst!B:I,4,FALSE),0))*(H84^2/100)/1000000</f>
        <v>0.86697736078499998</v>
      </c>
      <c r="DQ84" s="111">
        <f>(AE84*IFERROR(VLOOKUP(AD84,LnLst!B:I,5,FALSE),0))*(100/(H84^2))</f>
        <v>5.4049774500000008E-3</v>
      </c>
      <c r="DR84" s="111">
        <f>(AE84*IFERROR(VLOOKUP(AD84,LnLst!B:I,6,FALSE),0))*(100/(H84^2))</f>
        <v>2.8643176440000005E-2</v>
      </c>
      <c r="DS84" s="111">
        <f>(AE84*IFERROR(VLOOKUP(AD84,LnLst!B:I,7,FALSE),0))*(H84^2/100)/1000000</f>
        <v>0.54583346578500003</v>
      </c>
      <c r="DT84" s="111">
        <f>(AE84*IFERROR(VLOOKUP(AD84,LnLst!B:I,8,FALSE),0))*(100/(H84^2))</f>
        <v>6.519327870000001E-3</v>
      </c>
      <c r="DU84" s="111">
        <f>AG84*IFERROR(VLOOKUP(AF84,LnLst!B:I,2,FALSE),0)*100/H84^2</f>
        <v>0</v>
      </c>
      <c r="DV84" s="111">
        <f>(AG84*IFERROR(VLOOKUP(AF84,LnLst!B:I,3,FALSE),0))*(100/(H84^2))</f>
        <v>0</v>
      </c>
      <c r="DW84" s="111">
        <f>(AG84*IFERROR(VLOOKUP(AF84,LnLst!B:I,4,FALSE),0))*(H84^2/100)/1000000</f>
        <v>0</v>
      </c>
      <c r="DX84" s="111">
        <f>(AG84*IFERROR(VLOOKUP(AF84,LnLst!B:I,5,FALSE),0))*(100/(H84^2))</f>
        <v>0</v>
      </c>
      <c r="DY84" s="111">
        <f>(AG84*IFERROR(VLOOKUP(AF84,LnLst!B:I,6,FALSE),0))*(100/(H84^2))</f>
        <v>0</v>
      </c>
      <c r="DZ84" s="111">
        <f>(AG84*IFERROR(VLOOKUP(AF84,LnLst!B:I,7,FALSE),0))*(H84^2/100)/1000000</f>
        <v>0</v>
      </c>
      <c r="EA84" s="111">
        <f>(AG84*IFERROR(VLOOKUP(AF84,LnLst!B:I,8,FALSE),0))*(100/(H84^2))</f>
        <v>0</v>
      </c>
      <c r="EB84" s="111">
        <f>AI84*IFERROR(VLOOKUP(AH84,LnLst!B:I,2,FALSE),0)*100/H84^2</f>
        <v>0</v>
      </c>
      <c r="EC84" s="111">
        <f>AI84*IFERROR(VLOOKUP(AH84,LnLst!B:I,3,FALSE),0)*100/H84^2</f>
        <v>0</v>
      </c>
      <c r="ED84" s="111">
        <f>(AI84*IFERROR(VLOOKUP(AH84,LnLst!B:I,4,FALSE),0))*(H84^2/100)/1000000</f>
        <v>0</v>
      </c>
      <c r="EE84" s="111">
        <f>AI84*IFERROR(VLOOKUP(AH84,LnLst!B:I,5,FALSE),0)*100/H84^2</f>
        <v>0</v>
      </c>
      <c r="EF84" s="111">
        <f>AI84*IFERROR(VLOOKUP(AH84,LnLst!B:I,6,FALSE),0)*100/H84^2</f>
        <v>0</v>
      </c>
      <c r="EG84" s="111">
        <f>(AI84*IFERROR(VLOOKUP(AH84,LnLst!B:I,7,FALSE),0))*(H84^2/100)/1000000</f>
        <v>0</v>
      </c>
      <c r="EH84" s="111">
        <f>AI84*IFERROR(VLOOKUP(AH84,LnLst!B:I,8,FALSE),0)*100/H84^2</f>
        <v>0</v>
      </c>
      <c r="EI84" s="236">
        <f>AK84*IFERROR(VLOOKUP(AJ84,LnLst!B:I,2,FALSE),0)*100/H84^2</f>
        <v>0</v>
      </c>
      <c r="EJ84" s="111">
        <f>AK84*IFERROR(VLOOKUP(AJ84,LnLst!B:I,3,FALSE),0)*100/H84^2</f>
        <v>0</v>
      </c>
      <c r="EK84" s="111">
        <f>(AK84*IFERROR(VLOOKUP(AJ84,LnLst!B:I,4,FALSE),0))*(H84^2/100)/1000000</f>
        <v>0</v>
      </c>
      <c r="EL84" s="111">
        <f>AK84*IFERROR(VLOOKUP(AJ84,LnLst!B:I,5,FALSE),0)*100/H84^2</f>
        <v>0</v>
      </c>
      <c r="EM84" s="111">
        <f>AK84*IFERROR(VLOOKUP(AJ84,LnLst!B:I,6,FALSE),0)*100/H84^2</f>
        <v>0</v>
      </c>
      <c r="EN84" s="111">
        <f>(AK84*IFERROR(VLOOKUP(AJ84,LnLst!B:I,7,FALSE),0))*(H84^2/100)/1000000</f>
        <v>0</v>
      </c>
      <c r="EO84" s="111">
        <f>AK84*IFERROR(VLOOKUP(AJ84,LnLst!B:I,8,FALSE),0)*100/H84^2</f>
        <v>0</v>
      </c>
    </row>
    <row r="85" spans="1:145" ht="15" customHeight="1" x14ac:dyDescent="0.25">
      <c r="A85" s="81" t="s">
        <v>448</v>
      </c>
      <c r="B85" s="82" t="s">
        <v>417</v>
      </c>
      <c r="C85" s="102" t="s">
        <v>240</v>
      </c>
      <c r="D85" s="82" t="s">
        <v>1546</v>
      </c>
      <c r="E85" s="9" t="s">
        <v>1709</v>
      </c>
      <c r="F85" s="426" t="s">
        <v>1717</v>
      </c>
      <c r="G85" s="83">
        <v>1</v>
      </c>
      <c r="H85" s="60">
        <v>500</v>
      </c>
      <c r="I85" s="194" t="str">
        <f t="shared" si="17"/>
        <v xml:space="preserve">4*506 AAAC             </v>
      </c>
      <c r="J85" s="228">
        <f t="shared" si="18"/>
        <v>33.844999999999999</v>
      </c>
      <c r="K85" s="113" t="s">
        <v>30</v>
      </c>
      <c r="L85" s="232" t="s">
        <v>30</v>
      </c>
      <c r="M85" s="240">
        <v>3000</v>
      </c>
      <c r="N85" s="115">
        <f t="shared" si="27"/>
        <v>2598</v>
      </c>
      <c r="O85" s="241">
        <v>3000</v>
      </c>
      <c r="P85" s="235">
        <f t="shared" si="28"/>
        <v>2.3055214000000001E-4</v>
      </c>
      <c r="Q85" s="104">
        <f t="shared" si="29"/>
        <v>3.7428508599999999E-3</v>
      </c>
      <c r="R85" s="104">
        <f t="shared" si="30"/>
        <v>0.35716449121499999</v>
      </c>
      <c r="S85" s="104">
        <f t="shared" si="31"/>
        <v>2.2266625499999999E-3</v>
      </c>
      <c r="T85" s="104">
        <f t="shared" si="32"/>
        <v>1.179999156E-2</v>
      </c>
      <c r="U85" s="104">
        <f t="shared" si="33"/>
        <v>0.22486438621499999</v>
      </c>
      <c r="V85" s="105">
        <f t="shared" si="34"/>
        <v>2.6857361300000001E-3</v>
      </c>
      <c r="W85" s="223">
        <f>AE85*IFERROR(VLOOKUP(AD85,LnLst!B:I,2,FALSE),0)+AG85*IFERROR(VLOOKUP(AF85,LnLst!B:I,2,FALSE),0)+AI85*IFERROR(VLOOKUP(AH85,LnLst!B:I,2,FALSE),0)+AK85*IFERROR(VLOOKUP(AJ85,LnLst!B:I,2,FALSE),0)</f>
        <v>0.57638034999999999</v>
      </c>
      <c r="X85" s="215">
        <f>AE85*IFERROR(VLOOKUP(AD85,LnLst!B:I,3,FALSE),0)+AG85*IFERROR(VLOOKUP(AF85,LnLst!B:I,3,FALSE),0)+AI85*IFERROR(VLOOKUP(AH85,LnLst!B:I,3,FALSE),0)+AK85*IFERROR(VLOOKUP(AJ85,LnLst!B:I,3,FALSE),0)</f>
        <v>9.3571271500000002</v>
      </c>
      <c r="Y85" s="219">
        <f>(AE85*IFERROR(VLOOKUP(AD85,LnLst!B:I,4,FALSE),0)+AG85*IFERROR(VLOOKUP(AF85,LnLst!B:I,4,FALSE),0)+AI85*IFERROR(VLOOKUP(AH85,LnLst!B:I,4,FALSE),0)+AK85*IFERROR(VLOOKUP(AJ85,LnLst!B:I,4,FALSE),0))/1000000</f>
        <v>1.4286579648600001E-4</v>
      </c>
      <c r="Z85" s="215">
        <f>AE85*IFERROR(VLOOKUP(AD85,LnLst!B:I,5,FALSE),0)+AG85*IFERROR(VLOOKUP(AF85,LnLst!B:I,5,FALSE),0)+AI85*IFERROR(VLOOKUP(AH85,LnLst!B:I,5,FALSE),0)+AK85*IFERROR(VLOOKUP(AJ85,LnLst!B:I,5,FALSE),0)</f>
        <v>5.566656375</v>
      </c>
      <c r="AA85" s="215">
        <f>AE85*IFERROR(VLOOKUP(AD85,LnLst!B:I,6,FALSE),0)+AG85*IFERROR(VLOOKUP(AF85,LnLst!B:I,6,FALSE),0)+AI85*IFERROR(VLOOKUP(AH85,LnLst!B:I,6,FALSE),0)+AK85*IFERROR(VLOOKUP(AJ85,LnLst!B:I,6,FALSE),0)</f>
        <v>29.499978900000002</v>
      </c>
      <c r="AB85" s="207">
        <f>(AE85*IFERROR(VLOOKUP(AD85,LnLst!B:I,7,FALSE),0)+AG85*IFERROR(VLOOKUP(AF85,LnLst!B:I,7,FALSE),0)+AI85*IFERROR(VLOOKUP(AH85,LnLst!B:I,7,FALSE),0)+AK85*IFERROR(VLOOKUP(AJ85,LnLst!B:I,7,FALSE),0))/1000000</f>
        <v>8.9945754485999996E-5</v>
      </c>
      <c r="AC85" s="211">
        <f>AE85*IFERROR(VLOOKUP(AD85,LnLst!B:I,8,FALSE),0)+AG85*IFERROR(VLOOKUP(AF85,LnLst!B:I,8,FALSE),0)+AI85*IFERROR(VLOOKUP(AH85,LnLst!B:I,8,FALSE),0)+AK85*IFERROR(VLOOKUP(AJ85,LnLst!B:I,8,FALSE),0)</f>
        <v>6.7143403250000002</v>
      </c>
      <c r="AD85" s="106" t="s">
        <v>1464</v>
      </c>
      <c r="AE85" s="263">
        <v>33.844999999999999</v>
      </c>
      <c r="AF85" s="245" t="s">
        <v>1462</v>
      </c>
      <c r="AG85" s="263"/>
      <c r="AH85" s="250" t="s">
        <v>1462</v>
      </c>
      <c r="AI85" s="263"/>
      <c r="AJ85" s="245" t="s">
        <v>1462</v>
      </c>
      <c r="AK85" s="263"/>
      <c r="AL85" s="84">
        <v>36</v>
      </c>
      <c r="AM85" s="72">
        <v>48</v>
      </c>
      <c r="AN85" s="83">
        <v>0</v>
      </c>
      <c r="AO85" s="72">
        <v>0</v>
      </c>
      <c r="AP85" s="66" t="s">
        <v>1221</v>
      </c>
      <c r="AQ85" s="107" t="s">
        <v>581</v>
      </c>
      <c r="AR85" s="61" t="s">
        <v>1220</v>
      </c>
      <c r="AS85" s="364"/>
      <c r="AT85" s="205"/>
      <c r="DN85" s="111">
        <f>(AE85*IFERROR(VLOOKUP(AD85,LnLst!B:I,2,FALSE),0))*(100/(H85^2))</f>
        <v>2.3055214000000001E-4</v>
      </c>
      <c r="DO85" s="111">
        <f>(AE85*IFERROR(VLOOKUP(AD85,LnLst!B:I,3,FALSE),0))*(100/(H85^2))</f>
        <v>3.7428508600000003E-3</v>
      </c>
      <c r="DP85" s="111">
        <f>(AE85*IFERROR(VLOOKUP(AD85,LnLst!B:I,4,FALSE),0))*(H85^2/100)/1000000</f>
        <v>0.35716449121499999</v>
      </c>
      <c r="DQ85" s="111">
        <f>(AE85*IFERROR(VLOOKUP(AD85,LnLst!B:I,5,FALSE),0))*(100/(H85^2))</f>
        <v>2.2266625500000003E-3</v>
      </c>
      <c r="DR85" s="111">
        <f>(AE85*IFERROR(VLOOKUP(AD85,LnLst!B:I,6,FALSE),0))*(100/(H85^2))</f>
        <v>1.1799991560000002E-2</v>
      </c>
      <c r="DS85" s="111">
        <f>(AE85*IFERROR(VLOOKUP(AD85,LnLst!B:I,7,FALSE),0))*(H85^2/100)/1000000</f>
        <v>0.22486438621500002</v>
      </c>
      <c r="DT85" s="111">
        <f>(AE85*IFERROR(VLOOKUP(AD85,LnLst!B:I,8,FALSE),0))*(100/(H85^2))</f>
        <v>2.6857361300000001E-3</v>
      </c>
      <c r="DU85" s="111">
        <f>AG85*IFERROR(VLOOKUP(AF85,LnLst!B:I,2,FALSE),0)*100/H85^2</f>
        <v>0</v>
      </c>
      <c r="DV85" s="111">
        <f>(AG85*IFERROR(VLOOKUP(AF85,LnLst!B:I,3,FALSE),0))*(100/(H85^2))</f>
        <v>0</v>
      </c>
      <c r="DW85" s="111">
        <f>(AG85*IFERROR(VLOOKUP(AF85,LnLst!B:I,4,FALSE),0))*(H85^2/100)/1000000</f>
        <v>0</v>
      </c>
      <c r="DX85" s="111">
        <f>(AG85*IFERROR(VLOOKUP(AF85,LnLst!B:I,5,FALSE),0))*(100/(H85^2))</f>
        <v>0</v>
      </c>
      <c r="DY85" s="111">
        <f>(AG85*IFERROR(VLOOKUP(AF85,LnLst!B:I,6,FALSE),0))*(100/(H85^2))</f>
        <v>0</v>
      </c>
      <c r="DZ85" s="111">
        <f>(AG85*IFERROR(VLOOKUP(AF85,LnLst!B:I,7,FALSE),0))*(H85^2/100)/1000000</f>
        <v>0</v>
      </c>
      <c r="EA85" s="111">
        <f>(AG85*IFERROR(VLOOKUP(AF85,LnLst!B:I,8,FALSE),0))*(100/(H85^2))</f>
        <v>0</v>
      </c>
      <c r="EB85" s="111">
        <f>AI85*IFERROR(VLOOKUP(AH85,LnLst!B:I,2,FALSE),0)*100/H85^2</f>
        <v>0</v>
      </c>
      <c r="EC85" s="111">
        <f>AI85*IFERROR(VLOOKUP(AH85,LnLst!B:I,3,FALSE),0)*100/H85^2</f>
        <v>0</v>
      </c>
      <c r="ED85" s="111">
        <f>(AI85*IFERROR(VLOOKUP(AH85,LnLst!B:I,4,FALSE),0))*(H85^2/100)/1000000</f>
        <v>0</v>
      </c>
      <c r="EE85" s="111">
        <f>AI85*IFERROR(VLOOKUP(AH85,LnLst!B:I,5,FALSE),0)*100/H85^2</f>
        <v>0</v>
      </c>
      <c r="EF85" s="111">
        <f>AI85*IFERROR(VLOOKUP(AH85,LnLst!B:I,6,FALSE),0)*100/H85^2</f>
        <v>0</v>
      </c>
      <c r="EG85" s="111">
        <f>(AI85*IFERROR(VLOOKUP(AH85,LnLst!B:I,7,FALSE),0))*(H85^2/100)/1000000</f>
        <v>0</v>
      </c>
      <c r="EH85" s="111">
        <f>AI85*IFERROR(VLOOKUP(AH85,LnLst!B:I,8,FALSE),0)*100/H85^2</f>
        <v>0</v>
      </c>
      <c r="EI85" s="236">
        <f>AK85*IFERROR(VLOOKUP(AJ85,LnLst!B:I,2,FALSE),0)*100/H85^2</f>
        <v>0</v>
      </c>
      <c r="EJ85" s="111">
        <f>AK85*IFERROR(VLOOKUP(AJ85,LnLst!B:I,3,FALSE),0)*100/H85^2</f>
        <v>0</v>
      </c>
      <c r="EK85" s="111">
        <f>(AK85*IFERROR(VLOOKUP(AJ85,LnLst!B:I,4,FALSE),0))*(H85^2/100)/1000000</f>
        <v>0</v>
      </c>
      <c r="EL85" s="111">
        <f>AK85*IFERROR(VLOOKUP(AJ85,LnLst!B:I,5,FALSE),0)*100/H85^2</f>
        <v>0</v>
      </c>
      <c r="EM85" s="111">
        <f>AK85*IFERROR(VLOOKUP(AJ85,LnLst!B:I,6,FALSE),0)*100/H85^2</f>
        <v>0</v>
      </c>
      <c r="EN85" s="111">
        <f>(AK85*IFERROR(VLOOKUP(AJ85,LnLst!B:I,7,FALSE),0))*(H85^2/100)/1000000</f>
        <v>0</v>
      </c>
      <c r="EO85" s="111">
        <f>AK85*IFERROR(VLOOKUP(AJ85,LnLst!B:I,8,FALSE),0)*100/H85^2</f>
        <v>0</v>
      </c>
    </row>
    <row r="86" spans="1:145" ht="15" customHeight="1" x14ac:dyDescent="0.25">
      <c r="A86" s="81" t="s">
        <v>448</v>
      </c>
      <c r="B86" s="82" t="s">
        <v>417</v>
      </c>
      <c r="C86" s="102" t="s">
        <v>240</v>
      </c>
      <c r="D86" s="82" t="s">
        <v>1546</v>
      </c>
      <c r="E86" s="9" t="s">
        <v>1709</v>
      </c>
      <c r="F86" s="426" t="s">
        <v>1717</v>
      </c>
      <c r="G86" s="83">
        <v>2</v>
      </c>
      <c r="H86" s="60">
        <v>500</v>
      </c>
      <c r="I86" s="194" t="str">
        <f t="shared" si="17"/>
        <v xml:space="preserve">4*506 AAAC             </v>
      </c>
      <c r="J86" s="228">
        <f t="shared" si="18"/>
        <v>33.844999999999999</v>
      </c>
      <c r="K86" s="113" t="s">
        <v>30</v>
      </c>
      <c r="L86" s="232" t="s">
        <v>30</v>
      </c>
      <c r="M86" s="240">
        <v>3000</v>
      </c>
      <c r="N86" s="115">
        <f t="shared" si="27"/>
        <v>2598</v>
      </c>
      <c r="O86" s="241">
        <v>3000</v>
      </c>
      <c r="P86" s="235">
        <f t="shared" si="28"/>
        <v>2.3055214000000001E-4</v>
      </c>
      <c r="Q86" s="104">
        <f t="shared" si="29"/>
        <v>3.7428508599999999E-3</v>
      </c>
      <c r="R86" s="104">
        <f t="shared" si="30"/>
        <v>0.35716449121499999</v>
      </c>
      <c r="S86" s="104">
        <f t="shared" si="31"/>
        <v>2.2266625499999999E-3</v>
      </c>
      <c r="T86" s="104">
        <f t="shared" si="32"/>
        <v>1.179999156E-2</v>
      </c>
      <c r="U86" s="104">
        <f t="shared" si="33"/>
        <v>0.22486438621499999</v>
      </c>
      <c r="V86" s="105">
        <f t="shared" si="34"/>
        <v>2.6857361300000001E-3</v>
      </c>
      <c r="W86" s="223">
        <f>AE86*IFERROR(VLOOKUP(AD86,LnLst!B:I,2,FALSE),0)+AG86*IFERROR(VLOOKUP(AF86,LnLst!B:I,2,FALSE),0)+AI86*IFERROR(VLOOKUP(AH86,LnLst!B:I,2,FALSE),0)+AK86*IFERROR(VLOOKUP(AJ86,LnLst!B:I,2,FALSE),0)</f>
        <v>0.57638034999999999</v>
      </c>
      <c r="X86" s="215">
        <f>AE86*IFERROR(VLOOKUP(AD86,LnLst!B:I,3,FALSE),0)+AG86*IFERROR(VLOOKUP(AF86,LnLst!B:I,3,FALSE),0)+AI86*IFERROR(VLOOKUP(AH86,LnLst!B:I,3,FALSE),0)+AK86*IFERROR(VLOOKUP(AJ86,LnLst!B:I,3,FALSE),0)</f>
        <v>9.3571271500000002</v>
      </c>
      <c r="Y86" s="219">
        <f>(AE86*IFERROR(VLOOKUP(AD86,LnLst!B:I,4,FALSE),0)+AG86*IFERROR(VLOOKUP(AF86,LnLst!B:I,4,FALSE),0)+AI86*IFERROR(VLOOKUP(AH86,LnLst!B:I,4,FALSE),0)+AK86*IFERROR(VLOOKUP(AJ86,LnLst!B:I,4,FALSE),0))/1000000</f>
        <v>1.4286579648600001E-4</v>
      </c>
      <c r="Z86" s="215">
        <f>AE86*IFERROR(VLOOKUP(AD86,LnLst!B:I,5,FALSE),0)+AG86*IFERROR(VLOOKUP(AF86,LnLst!B:I,5,FALSE),0)+AI86*IFERROR(VLOOKUP(AH86,LnLst!B:I,5,FALSE),0)+AK86*IFERROR(VLOOKUP(AJ86,LnLst!B:I,5,FALSE),0)</f>
        <v>5.566656375</v>
      </c>
      <c r="AA86" s="215">
        <f>AE86*IFERROR(VLOOKUP(AD86,LnLst!B:I,6,FALSE),0)+AG86*IFERROR(VLOOKUP(AF86,LnLst!B:I,6,FALSE),0)+AI86*IFERROR(VLOOKUP(AH86,LnLst!B:I,6,FALSE),0)+AK86*IFERROR(VLOOKUP(AJ86,LnLst!B:I,6,FALSE),0)</f>
        <v>29.499978900000002</v>
      </c>
      <c r="AB86" s="207">
        <f>(AE86*IFERROR(VLOOKUP(AD86,LnLst!B:I,7,FALSE),0)+AG86*IFERROR(VLOOKUP(AF86,LnLst!B:I,7,FALSE),0)+AI86*IFERROR(VLOOKUP(AH86,LnLst!B:I,7,FALSE),0)+AK86*IFERROR(VLOOKUP(AJ86,LnLst!B:I,7,FALSE),0))/1000000</f>
        <v>8.9945754485999996E-5</v>
      </c>
      <c r="AC86" s="211">
        <f>AE86*IFERROR(VLOOKUP(AD86,LnLst!B:I,8,FALSE),0)+AG86*IFERROR(VLOOKUP(AF86,LnLst!B:I,8,FALSE),0)+AI86*IFERROR(VLOOKUP(AH86,LnLst!B:I,8,FALSE),0)+AK86*IFERROR(VLOOKUP(AJ86,LnLst!B:I,8,FALSE),0)</f>
        <v>6.7143403250000002</v>
      </c>
      <c r="AD86" s="106" t="s">
        <v>1464</v>
      </c>
      <c r="AE86" s="263">
        <v>33.844999999999999</v>
      </c>
      <c r="AF86" s="245" t="s">
        <v>1462</v>
      </c>
      <c r="AG86" s="263"/>
      <c r="AH86" s="250" t="s">
        <v>1462</v>
      </c>
      <c r="AI86" s="263"/>
      <c r="AJ86" s="245" t="s">
        <v>1462</v>
      </c>
      <c r="AK86" s="263"/>
      <c r="AL86" s="84">
        <v>36</v>
      </c>
      <c r="AM86" s="72">
        <v>48</v>
      </c>
      <c r="AN86" s="83">
        <v>0</v>
      </c>
      <c r="AO86" s="72">
        <v>0</v>
      </c>
      <c r="AP86" s="66" t="s">
        <v>1222</v>
      </c>
      <c r="AQ86" s="107" t="s">
        <v>581</v>
      </c>
      <c r="AR86" s="61" t="s">
        <v>1220</v>
      </c>
      <c r="AS86" s="364"/>
      <c r="AT86" s="205"/>
      <c r="DN86" s="111">
        <f>(AE86*IFERROR(VLOOKUP(AD86,LnLst!B:I,2,FALSE),0))*(100/(H86^2))</f>
        <v>2.3055214000000001E-4</v>
      </c>
      <c r="DO86" s="111">
        <f>(AE86*IFERROR(VLOOKUP(AD86,LnLst!B:I,3,FALSE),0))*(100/(H86^2))</f>
        <v>3.7428508600000003E-3</v>
      </c>
      <c r="DP86" s="111">
        <f>(AE86*IFERROR(VLOOKUP(AD86,LnLst!B:I,4,FALSE),0))*(H86^2/100)/1000000</f>
        <v>0.35716449121499999</v>
      </c>
      <c r="DQ86" s="111">
        <f>(AE86*IFERROR(VLOOKUP(AD86,LnLst!B:I,5,FALSE),0))*(100/(H86^2))</f>
        <v>2.2266625500000003E-3</v>
      </c>
      <c r="DR86" s="111">
        <f>(AE86*IFERROR(VLOOKUP(AD86,LnLst!B:I,6,FALSE),0))*(100/(H86^2))</f>
        <v>1.1799991560000002E-2</v>
      </c>
      <c r="DS86" s="111">
        <f>(AE86*IFERROR(VLOOKUP(AD86,LnLst!B:I,7,FALSE),0))*(H86^2/100)/1000000</f>
        <v>0.22486438621500002</v>
      </c>
      <c r="DT86" s="111">
        <f>(AE86*IFERROR(VLOOKUP(AD86,LnLst!B:I,8,FALSE),0))*(100/(H86^2))</f>
        <v>2.6857361300000001E-3</v>
      </c>
      <c r="DU86" s="111">
        <f>AG86*IFERROR(VLOOKUP(AF86,LnLst!B:I,2,FALSE),0)*100/H86^2</f>
        <v>0</v>
      </c>
      <c r="DV86" s="111">
        <f>(AG86*IFERROR(VLOOKUP(AF86,LnLst!B:I,3,FALSE),0))*(100/(H86^2))</f>
        <v>0</v>
      </c>
      <c r="DW86" s="111">
        <f>(AG86*IFERROR(VLOOKUP(AF86,LnLst!B:I,4,FALSE),0))*(H86^2/100)/1000000</f>
        <v>0</v>
      </c>
      <c r="DX86" s="111">
        <f>(AG86*IFERROR(VLOOKUP(AF86,LnLst!B:I,5,FALSE),0))*(100/(H86^2))</f>
        <v>0</v>
      </c>
      <c r="DY86" s="111">
        <f>(AG86*IFERROR(VLOOKUP(AF86,LnLst!B:I,6,FALSE),0))*(100/(H86^2))</f>
        <v>0</v>
      </c>
      <c r="DZ86" s="111">
        <f>(AG86*IFERROR(VLOOKUP(AF86,LnLst!B:I,7,FALSE),0))*(H86^2/100)/1000000</f>
        <v>0</v>
      </c>
      <c r="EA86" s="111">
        <f>(AG86*IFERROR(VLOOKUP(AF86,LnLst!B:I,8,FALSE),0))*(100/(H86^2))</f>
        <v>0</v>
      </c>
      <c r="EB86" s="111">
        <f>AI86*IFERROR(VLOOKUP(AH86,LnLst!B:I,2,FALSE),0)*100/H86^2</f>
        <v>0</v>
      </c>
      <c r="EC86" s="111">
        <f>AI86*IFERROR(VLOOKUP(AH86,LnLst!B:I,3,FALSE),0)*100/H86^2</f>
        <v>0</v>
      </c>
      <c r="ED86" s="111">
        <f>(AI86*IFERROR(VLOOKUP(AH86,LnLst!B:I,4,FALSE),0))*(H86^2/100)/1000000</f>
        <v>0</v>
      </c>
      <c r="EE86" s="111">
        <f>AI86*IFERROR(VLOOKUP(AH86,LnLst!B:I,5,FALSE),0)*100/H86^2</f>
        <v>0</v>
      </c>
      <c r="EF86" s="111">
        <f>AI86*IFERROR(VLOOKUP(AH86,LnLst!B:I,6,FALSE),0)*100/H86^2</f>
        <v>0</v>
      </c>
      <c r="EG86" s="111">
        <f>(AI86*IFERROR(VLOOKUP(AH86,LnLst!B:I,7,FALSE),0))*(H86^2/100)/1000000</f>
        <v>0</v>
      </c>
      <c r="EH86" s="111">
        <f>AI86*IFERROR(VLOOKUP(AH86,LnLst!B:I,8,FALSE),0)*100/H86^2</f>
        <v>0</v>
      </c>
      <c r="EI86" s="236">
        <f>AK86*IFERROR(VLOOKUP(AJ86,LnLst!B:I,2,FALSE),0)*100/H86^2</f>
        <v>0</v>
      </c>
      <c r="EJ86" s="111">
        <f>AK86*IFERROR(VLOOKUP(AJ86,LnLst!B:I,3,FALSE),0)*100/H86^2</f>
        <v>0</v>
      </c>
      <c r="EK86" s="111">
        <f>(AK86*IFERROR(VLOOKUP(AJ86,LnLst!B:I,4,FALSE),0))*(H86^2/100)/1000000</f>
        <v>0</v>
      </c>
      <c r="EL86" s="111">
        <f>AK86*IFERROR(VLOOKUP(AJ86,LnLst!B:I,5,FALSE),0)*100/H86^2</f>
        <v>0</v>
      </c>
      <c r="EM86" s="111">
        <f>AK86*IFERROR(VLOOKUP(AJ86,LnLst!B:I,6,FALSE),0)*100/H86^2</f>
        <v>0</v>
      </c>
      <c r="EN86" s="111">
        <f>(AK86*IFERROR(VLOOKUP(AJ86,LnLst!B:I,7,FALSE),0))*(H86^2/100)/1000000</f>
        <v>0</v>
      </c>
      <c r="EO86" s="111">
        <f>AK86*IFERROR(VLOOKUP(AJ86,LnLst!B:I,8,FALSE),0)*100/H86^2</f>
        <v>0</v>
      </c>
    </row>
    <row r="87" spans="1:145" ht="15" customHeight="1" x14ac:dyDescent="0.25">
      <c r="A87" s="81" t="s">
        <v>56</v>
      </c>
      <c r="B87" s="82" t="s">
        <v>448</v>
      </c>
      <c r="C87" s="102" t="s">
        <v>1547</v>
      </c>
      <c r="D87" s="82" t="s">
        <v>240</v>
      </c>
      <c r="E87" s="9" t="s">
        <v>1709</v>
      </c>
      <c r="F87" s="426" t="s">
        <v>1717</v>
      </c>
      <c r="G87" s="83">
        <v>1</v>
      </c>
      <c r="H87" s="60">
        <v>500</v>
      </c>
      <c r="I87" s="194" t="str">
        <f t="shared" si="17"/>
        <v xml:space="preserve">4*506 AAAC             </v>
      </c>
      <c r="J87" s="228">
        <f t="shared" si="18"/>
        <v>80</v>
      </c>
      <c r="K87" s="113" t="s">
        <v>30</v>
      </c>
      <c r="L87" s="232" t="s">
        <v>30</v>
      </c>
      <c r="M87" s="240">
        <v>3000</v>
      </c>
      <c r="N87" s="115">
        <f t="shared" si="27"/>
        <v>2598</v>
      </c>
      <c r="O87" s="241">
        <v>3000</v>
      </c>
      <c r="P87" s="235">
        <f t="shared" si="28"/>
        <v>5.4496000000000004E-4</v>
      </c>
      <c r="Q87" s="104">
        <f t="shared" si="29"/>
        <v>8.8470399999999987E-3</v>
      </c>
      <c r="R87" s="104">
        <f t="shared" si="30"/>
        <v>0.84423576</v>
      </c>
      <c r="S87" s="104">
        <f t="shared" si="31"/>
        <v>5.2632000000000009E-3</v>
      </c>
      <c r="T87" s="104">
        <f t="shared" si="32"/>
        <v>2.7891840000000005E-2</v>
      </c>
      <c r="U87" s="104">
        <f t="shared" si="33"/>
        <v>0.53151576</v>
      </c>
      <c r="V87" s="105">
        <f t="shared" si="34"/>
        <v>6.348320000000001E-3</v>
      </c>
      <c r="W87" s="223">
        <f>AE87*IFERROR(VLOOKUP(AD87,LnLst!B:I,2,FALSE),0)+AG87*IFERROR(VLOOKUP(AF87,LnLst!B:I,2,FALSE),0)+AI87*IFERROR(VLOOKUP(AH87,LnLst!B:I,2,FALSE),0)+AK87*IFERROR(VLOOKUP(AJ87,LnLst!B:I,2,FALSE),0)</f>
        <v>1.3624000000000001</v>
      </c>
      <c r="X87" s="215">
        <f>AE87*IFERROR(VLOOKUP(AD87,LnLst!B:I,3,FALSE),0)+AG87*IFERROR(VLOOKUP(AF87,LnLst!B:I,3,FALSE),0)+AI87*IFERROR(VLOOKUP(AH87,LnLst!B:I,3,FALSE),0)+AK87*IFERROR(VLOOKUP(AJ87,LnLst!B:I,3,FALSE),0)</f>
        <v>22.117599999999999</v>
      </c>
      <c r="Y87" s="219">
        <f>(AE87*IFERROR(VLOOKUP(AD87,LnLst!B:I,4,FALSE),0)+AG87*IFERROR(VLOOKUP(AF87,LnLst!B:I,4,FALSE),0)+AI87*IFERROR(VLOOKUP(AH87,LnLst!B:I,4,FALSE),0)+AK87*IFERROR(VLOOKUP(AJ87,LnLst!B:I,4,FALSE),0))/1000000</f>
        <v>3.3769430400000001E-4</v>
      </c>
      <c r="Z87" s="215">
        <f>AE87*IFERROR(VLOOKUP(AD87,LnLst!B:I,5,FALSE),0)+AG87*IFERROR(VLOOKUP(AF87,LnLst!B:I,5,FALSE),0)+AI87*IFERROR(VLOOKUP(AH87,LnLst!B:I,5,FALSE),0)+AK87*IFERROR(VLOOKUP(AJ87,LnLst!B:I,5,FALSE),0)</f>
        <v>13.158000000000001</v>
      </c>
      <c r="AA87" s="215">
        <f>AE87*IFERROR(VLOOKUP(AD87,LnLst!B:I,6,FALSE),0)+AG87*IFERROR(VLOOKUP(AF87,LnLst!B:I,6,FALSE),0)+AI87*IFERROR(VLOOKUP(AH87,LnLst!B:I,6,FALSE),0)+AK87*IFERROR(VLOOKUP(AJ87,LnLst!B:I,6,FALSE),0)</f>
        <v>69.729600000000005</v>
      </c>
      <c r="AB87" s="207">
        <f>(AE87*IFERROR(VLOOKUP(AD87,LnLst!B:I,7,FALSE),0)+AG87*IFERROR(VLOOKUP(AF87,LnLst!B:I,7,FALSE),0)+AI87*IFERROR(VLOOKUP(AH87,LnLst!B:I,7,FALSE),0)+AK87*IFERROR(VLOOKUP(AJ87,LnLst!B:I,7,FALSE),0))/1000000</f>
        <v>2.1260630399999998E-4</v>
      </c>
      <c r="AC87" s="211">
        <f>AE87*IFERROR(VLOOKUP(AD87,LnLst!B:I,8,FALSE),0)+AG87*IFERROR(VLOOKUP(AF87,LnLst!B:I,8,FALSE),0)+AI87*IFERROR(VLOOKUP(AH87,LnLst!B:I,8,FALSE),0)+AK87*IFERROR(VLOOKUP(AJ87,LnLst!B:I,8,FALSE),0)</f>
        <v>15.870800000000001</v>
      </c>
      <c r="AD87" s="106" t="s">
        <v>1464</v>
      </c>
      <c r="AE87" s="263">
        <v>80</v>
      </c>
      <c r="AF87" s="245" t="s">
        <v>1462</v>
      </c>
      <c r="AG87" s="263"/>
      <c r="AH87" s="250" t="s">
        <v>1462</v>
      </c>
      <c r="AI87" s="263"/>
      <c r="AJ87" s="245" t="s">
        <v>1462</v>
      </c>
      <c r="AK87" s="263"/>
      <c r="AL87" s="84">
        <v>27</v>
      </c>
      <c r="AM87" s="72">
        <v>36</v>
      </c>
      <c r="AN87" s="83">
        <v>0</v>
      </c>
      <c r="AO87" s="72">
        <v>0</v>
      </c>
      <c r="AP87" s="66" t="s">
        <v>583</v>
      </c>
      <c r="AQ87" s="107" t="s">
        <v>584</v>
      </c>
      <c r="AR87" s="61" t="s">
        <v>581</v>
      </c>
      <c r="AS87" s="364"/>
      <c r="AT87" s="205"/>
      <c r="DN87" s="111">
        <f>(AE87*IFERROR(VLOOKUP(AD87,LnLst!B:I,2,FALSE),0))*(100/(H87^2))</f>
        <v>5.4496000000000004E-4</v>
      </c>
      <c r="DO87" s="111">
        <f>(AE87*IFERROR(VLOOKUP(AD87,LnLst!B:I,3,FALSE),0))*(100/(H87^2))</f>
        <v>8.8470400000000005E-3</v>
      </c>
      <c r="DP87" s="111">
        <f>(AE87*IFERROR(VLOOKUP(AD87,LnLst!B:I,4,FALSE),0))*(H87^2/100)/1000000</f>
        <v>0.84423576</v>
      </c>
      <c r="DQ87" s="111">
        <f>(AE87*IFERROR(VLOOKUP(AD87,LnLst!B:I,5,FALSE),0))*(100/(H87^2))</f>
        <v>5.2632000000000009E-3</v>
      </c>
      <c r="DR87" s="111">
        <f>(AE87*IFERROR(VLOOKUP(AD87,LnLst!B:I,6,FALSE),0))*(100/(H87^2))</f>
        <v>2.7891840000000005E-2</v>
      </c>
      <c r="DS87" s="111">
        <f>(AE87*IFERROR(VLOOKUP(AD87,LnLst!B:I,7,FALSE),0))*(H87^2/100)/1000000</f>
        <v>0.53151576</v>
      </c>
      <c r="DT87" s="111">
        <f>(AE87*IFERROR(VLOOKUP(AD87,LnLst!B:I,8,FALSE),0))*(100/(H87^2))</f>
        <v>6.348320000000001E-3</v>
      </c>
      <c r="DU87" s="111">
        <f>AG87*IFERROR(VLOOKUP(AF87,LnLst!B:I,2,FALSE),0)*100/H87^2</f>
        <v>0</v>
      </c>
      <c r="DV87" s="111">
        <f>(AG87*IFERROR(VLOOKUP(AF87,LnLst!B:I,3,FALSE),0))*(100/(H87^2))</f>
        <v>0</v>
      </c>
      <c r="DW87" s="111">
        <f>(AG87*IFERROR(VLOOKUP(AF87,LnLst!B:I,4,FALSE),0))*(H87^2/100)/1000000</f>
        <v>0</v>
      </c>
      <c r="DX87" s="111">
        <f>(AG87*IFERROR(VLOOKUP(AF87,LnLst!B:I,5,FALSE),0))*(100/(H87^2))</f>
        <v>0</v>
      </c>
      <c r="DY87" s="111">
        <f>(AG87*IFERROR(VLOOKUP(AF87,LnLst!B:I,6,FALSE),0))*(100/(H87^2))</f>
        <v>0</v>
      </c>
      <c r="DZ87" s="111">
        <f>(AG87*IFERROR(VLOOKUP(AF87,LnLst!B:I,7,FALSE),0))*(H87^2/100)/1000000</f>
        <v>0</v>
      </c>
      <c r="EA87" s="111">
        <f>(AG87*IFERROR(VLOOKUP(AF87,LnLst!B:I,8,FALSE),0))*(100/(H87^2))</f>
        <v>0</v>
      </c>
      <c r="EB87" s="111">
        <f>AI87*IFERROR(VLOOKUP(AH87,LnLst!B:I,2,FALSE),0)*100/H87^2</f>
        <v>0</v>
      </c>
      <c r="EC87" s="111">
        <f>AI87*IFERROR(VLOOKUP(AH87,LnLst!B:I,3,FALSE),0)*100/H87^2</f>
        <v>0</v>
      </c>
      <c r="ED87" s="111">
        <f>(AI87*IFERROR(VLOOKUP(AH87,LnLst!B:I,4,FALSE),0))*(H87^2/100)/1000000</f>
        <v>0</v>
      </c>
      <c r="EE87" s="111">
        <f>AI87*IFERROR(VLOOKUP(AH87,LnLst!B:I,5,FALSE),0)*100/H87^2</f>
        <v>0</v>
      </c>
      <c r="EF87" s="111">
        <f>AI87*IFERROR(VLOOKUP(AH87,LnLst!B:I,6,FALSE),0)*100/H87^2</f>
        <v>0</v>
      </c>
      <c r="EG87" s="111">
        <f>(AI87*IFERROR(VLOOKUP(AH87,LnLst!B:I,7,FALSE),0))*(H87^2/100)/1000000</f>
        <v>0</v>
      </c>
      <c r="EH87" s="111">
        <f>AI87*IFERROR(VLOOKUP(AH87,LnLst!B:I,8,FALSE),0)*100/H87^2</f>
        <v>0</v>
      </c>
      <c r="EI87" s="236">
        <f>AK87*IFERROR(VLOOKUP(AJ87,LnLst!B:I,2,FALSE),0)*100/H87^2</f>
        <v>0</v>
      </c>
      <c r="EJ87" s="111">
        <f>AK87*IFERROR(VLOOKUP(AJ87,LnLst!B:I,3,FALSE),0)*100/H87^2</f>
        <v>0</v>
      </c>
      <c r="EK87" s="111">
        <f>(AK87*IFERROR(VLOOKUP(AJ87,LnLst!B:I,4,FALSE),0))*(H87^2/100)/1000000</f>
        <v>0</v>
      </c>
      <c r="EL87" s="111">
        <f>AK87*IFERROR(VLOOKUP(AJ87,LnLst!B:I,5,FALSE),0)*100/H87^2</f>
        <v>0</v>
      </c>
      <c r="EM87" s="111">
        <f>AK87*IFERROR(VLOOKUP(AJ87,LnLst!B:I,6,FALSE),0)*100/H87^2</f>
        <v>0</v>
      </c>
      <c r="EN87" s="111">
        <f>(AK87*IFERROR(VLOOKUP(AJ87,LnLst!B:I,7,FALSE),0))*(H87^2/100)/1000000</f>
        <v>0</v>
      </c>
      <c r="EO87" s="111">
        <f>AK87*IFERROR(VLOOKUP(AJ87,LnLst!B:I,8,FALSE),0)*100/H87^2</f>
        <v>0</v>
      </c>
    </row>
    <row r="88" spans="1:145" ht="15" customHeight="1" x14ac:dyDescent="0.25">
      <c r="A88" s="81" t="s">
        <v>56</v>
      </c>
      <c r="B88" s="82" t="s">
        <v>448</v>
      </c>
      <c r="C88" s="102" t="s">
        <v>1547</v>
      </c>
      <c r="D88" s="82" t="s">
        <v>240</v>
      </c>
      <c r="E88" s="9" t="s">
        <v>1709</v>
      </c>
      <c r="F88" s="426" t="s">
        <v>1717</v>
      </c>
      <c r="G88" s="83">
        <v>2</v>
      </c>
      <c r="H88" s="60">
        <v>500</v>
      </c>
      <c r="I88" s="194" t="str">
        <f t="shared" si="17"/>
        <v xml:space="preserve">4*506 AAAC             </v>
      </c>
      <c r="J88" s="228">
        <f t="shared" si="18"/>
        <v>80</v>
      </c>
      <c r="K88" s="113" t="s">
        <v>30</v>
      </c>
      <c r="L88" s="232" t="s">
        <v>30</v>
      </c>
      <c r="M88" s="240">
        <v>3000</v>
      </c>
      <c r="N88" s="115">
        <f t="shared" si="27"/>
        <v>2598</v>
      </c>
      <c r="O88" s="241">
        <v>3000</v>
      </c>
      <c r="P88" s="235">
        <f t="shared" si="28"/>
        <v>5.4496000000000004E-4</v>
      </c>
      <c r="Q88" s="104">
        <f t="shared" si="29"/>
        <v>8.8470399999999987E-3</v>
      </c>
      <c r="R88" s="104">
        <f t="shared" si="30"/>
        <v>0.84423576</v>
      </c>
      <c r="S88" s="104">
        <f t="shared" si="31"/>
        <v>5.2632000000000009E-3</v>
      </c>
      <c r="T88" s="104">
        <f t="shared" si="32"/>
        <v>2.7891840000000005E-2</v>
      </c>
      <c r="U88" s="104">
        <f t="shared" si="33"/>
        <v>0.53151576</v>
      </c>
      <c r="V88" s="105">
        <f t="shared" si="34"/>
        <v>6.348320000000001E-3</v>
      </c>
      <c r="W88" s="223">
        <f>AE88*IFERROR(VLOOKUP(AD88,LnLst!B:I,2,FALSE),0)+AG88*IFERROR(VLOOKUP(AF88,LnLst!B:I,2,FALSE),0)+AI88*IFERROR(VLOOKUP(AH88,LnLst!B:I,2,FALSE),0)+AK88*IFERROR(VLOOKUP(AJ88,LnLst!B:I,2,FALSE),0)</f>
        <v>1.3624000000000001</v>
      </c>
      <c r="X88" s="215">
        <f>AE88*IFERROR(VLOOKUP(AD88,LnLst!B:I,3,FALSE),0)+AG88*IFERROR(VLOOKUP(AF88,LnLst!B:I,3,FALSE),0)+AI88*IFERROR(VLOOKUP(AH88,LnLst!B:I,3,FALSE),0)+AK88*IFERROR(VLOOKUP(AJ88,LnLst!B:I,3,FALSE),0)</f>
        <v>22.117599999999999</v>
      </c>
      <c r="Y88" s="219">
        <f>(AE88*IFERROR(VLOOKUP(AD88,LnLst!B:I,4,FALSE),0)+AG88*IFERROR(VLOOKUP(AF88,LnLst!B:I,4,FALSE),0)+AI88*IFERROR(VLOOKUP(AH88,LnLst!B:I,4,FALSE),0)+AK88*IFERROR(VLOOKUP(AJ88,LnLst!B:I,4,FALSE),0))/1000000</f>
        <v>3.3769430400000001E-4</v>
      </c>
      <c r="Z88" s="215">
        <f>AE88*IFERROR(VLOOKUP(AD88,LnLst!B:I,5,FALSE),0)+AG88*IFERROR(VLOOKUP(AF88,LnLst!B:I,5,FALSE),0)+AI88*IFERROR(VLOOKUP(AH88,LnLst!B:I,5,FALSE),0)+AK88*IFERROR(VLOOKUP(AJ88,LnLst!B:I,5,FALSE),0)</f>
        <v>13.158000000000001</v>
      </c>
      <c r="AA88" s="215">
        <f>AE88*IFERROR(VLOOKUP(AD88,LnLst!B:I,6,FALSE),0)+AG88*IFERROR(VLOOKUP(AF88,LnLst!B:I,6,FALSE),0)+AI88*IFERROR(VLOOKUP(AH88,LnLst!B:I,6,FALSE),0)+AK88*IFERROR(VLOOKUP(AJ88,LnLst!B:I,6,FALSE),0)</f>
        <v>69.729600000000005</v>
      </c>
      <c r="AB88" s="207">
        <f>(AE88*IFERROR(VLOOKUP(AD88,LnLst!B:I,7,FALSE),0)+AG88*IFERROR(VLOOKUP(AF88,LnLst!B:I,7,FALSE),0)+AI88*IFERROR(VLOOKUP(AH88,LnLst!B:I,7,FALSE),0)+AK88*IFERROR(VLOOKUP(AJ88,LnLst!B:I,7,FALSE),0))/1000000</f>
        <v>2.1260630399999998E-4</v>
      </c>
      <c r="AC88" s="211">
        <f>AE88*IFERROR(VLOOKUP(AD88,LnLst!B:I,8,FALSE),0)+AG88*IFERROR(VLOOKUP(AF88,LnLst!B:I,8,FALSE),0)+AI88*IFERROR(VLOOKUP(AH88,LnLst!B:I,8,FALSE),0)+AK88*IFERROR(VLOOKUP(AJ88,LnLst!B:I,8,FALSE),0)</f>
        <v>15.870800000000001</v>
      </c>
      <c r="AD88" s="106" t="s">
        <v>1464</v>
      </c>
      <c r="AE88" s="263">
        <v>80</v>
      </c>
      <c r="AF88" s="245" t="s">
        <v>1462</v>
      </c>
      <c r="AG88" s="263"/>
      <c r="AH88" s="250" t="s">
        <v>1462</v>
      </c>
      <c r="AI88" s="263"/>
      <c r="AJ88" s="245" t="s">
        <v>1462</v>
      </c>
      <c r="AK88" s="263"/>
      <c r="AL88" s="84">
        <v>27</v>
      </c>
      <c r="AM88" s="72">
        <v>36</v>
      </c>
      <c r="AN88" s="83">
        <v>0</v>
      </c>
      <c r="AO88" s="72">
        <v>0</v>
      </c>
      <c r="AP88" s="66" t="s">
        <v>582</v>
      </c>
      <c r="AQ88" s="107" t="s">
        <v>584</v>
      </c>
      <c r="AR88" s="61" t="s">
        <v>581</v>
      </c>
      <c r="AS88" s="364"/>
      <c r="AT88" s="205"/>
      <c r="DN88" s="111">
        <f>(AE88*IFERROR(VLOOKUP(AD88,LnLst!B:I,2,FALSE),0))*(100/(H88^2))</f>
        <v>5.4496000000000004E-4</v>
      </c>
      <c r="DO88" s="111">
        <f>(AE88*IFERROR(VLOOKUP(AD88,LnLst!B:I,3,FALSE),0))*(100/(H88^2))</f>
        <v>8.8470400000000005E-3</v>
      </c>
      <c r="DP88" s="111">
        <f>(AE88*IFERROR(VLOOKUP(AD88,LnLst!B:I,4,FALSE),0))*(H88^2/100)/1000000</f>
        <v>0.84423576</v>
      </c>
      <c r="DQ88" s="111">
        <f>(AE88*IFERROR(VLOOKUP(AD88,LnLst!B:I,5,FALSE),0))*(100/(H88^2))</f>
        <v>5.2632000000000009E-3</v>
      </c>
      <c r="DR88" s="111">
        <f>(AE88*IFERROR(VLOOKUP(AD88,LnLst!B:I,6,FALSE),0))*(100/(H88^2))</f>
        <v>2.7891840000000005E-2</v>
      </c>
      <c r="DS88" s="111">
        <f>(AE88*IFERROR(VLOOKUP(AD88,LnLst!B:I,7,FALSE),0))*(H88^2/100)/1000000</f>
        <v>0.53151576</v>
      </c>
      <c r="DT88" s="111">
        <f>(AE88*IFERROR(VLOOKUP(AD88,LnLst!B:I,8,FALSE),0))*(100/(H88^2))</f>
        <v>6.348320000000001E-3</v>
      </c>
      <c r="DU88" s="111">
        <f>AG88*IFERROR(VLOOKUP(AF88,LnLst!B:I,2,FALSE),0)*100/H88^2</f>
        <v>0</v>
      </c>
      <c r="DV88" s="111">
        <f>(AG88*IFERROR(VLOOKUP(AF88,LnLst!B:I,3,FALSE),0))*(100/(H88^2))</f>
        <v>0</v>
      </c>
      <c r="DW88" s="111">
        <f>(AG88*IFERROR(VLOOKUP(AF88,LnLst!B:I,4,FALSE),0))*(H88^2/100)/1000000</f>
        <v>0</v>
      </c>
      <c r="DX88" s="111">
        <f>(AG88*IFERROR(VLOOKUP(AF88,LnLst!B:I,5,FALSE),0))*(100/(H88^2))</f>
        <v>0</v>
      </c>
      <c r="DY88" s="111">
        <f>(AG88*IFERROR(VLOOKUP(AF88,LnLst!B:I,6,FALSE),0))*(100/(H88^2))</f>
        <v>0</v>
      </c>
      <c r="DZ88" s="111">
        <f>(AG88*IFERROR(VLOOKUP(AF88,LnLst!B:I,7,FALSE),0))*(H88^2/100)/1000000</f>
        <v>0</v>
      </c>
      <c r="EA88" s="111">
        <f>(AG88*IFERROR(VLOOKUP(AF88,LnLst!B:I,8,FALSE),0))*(100/(H88^2))</f>
        <v>0</v>
      </c>
      <c r="EB88" s="111">
        <f>AI88*IFERROR(VLOOKUP(AH88,LnLst!B:I,2,FALSE),0)*100/H88^2</f>
        <v>0</v>
      </c>
      <c r="EC88" s="111">
        <f>AI88*IFERROR(VLOOKUP(AH88,LnLst!B:I,3,FALSE),0)*100/H88^2</f>
        <v>0</v>
      </c>
      <c r="ED88" s="111">
        <f>(AI88*IFERROR(VLOOKUP(AH88,LnLst!B:I,4,FALSE),0))*(H88^2/100)/1000000</f>
        <v>0</v>
      </c>
      <c r="EE88" s="111">
        <f>AI88*IFERROR(VLOOKUP(AH88,LnLst!B:I,5,FALSE),0)*100/H88^2</f>
        <v>0</v>
      </c>
      <c r="EF88" s="111">
        <f>AI88*IFERROR(VLOOKUP(AH88,LnLst!B:I,6,FALSE),0)*100/H88^2</f>
        <v>0</v>
      </c>
      <c r="EG88" s="111">
        <f>(AI88*IFERROR(VLOOKUP(AH88,LnLst!B:I,7,FALSE),0))*(H88^2/100)/1000000</f>
        <v>0</v>
      </c>
      <c r="EH88" s="111">
        <f>AI88*IFERROR(VLOOKUP(AH88,LnLst!B:I,8,FALSE),0)*100/H88^2</f>
        <v>0</v>
      </c>
      <c r="EI88" s="236">
        <f>AK88*IFERROR(VLOOKUP(AJ88,LnLst!B:I,2,FALSE),0)*100/H88^2</f>
        <v>0</v>
      </c>
      <c r="EJ88" s="111">
        <f>AK88*IFERROR(VLOOKUP(AJ88,LnLst!B:I,3,FALSE),0)*100/H88^2</f>
        <v>0</v>
      </c>
      <c r="EK88" s="111">
        <f>(AK88*IFERROR(VLOOKUP(AJ88,LnLst!B:I,4,FALSE),0))*(H88^2/100)/1000000</f>
        <v>0</v>
      </c>
      <c r="EL88" s="111">
        <f>AK88*IFERROR(VLOOKUP(AJ88,LnLst!B:I,5,FALSE),0)*100/H88^2</f>
        <v>0</v>
      </c>
      <c r="EM88" s="111">
        <f>AK88*IFERROR(VLOOKUP(AJ88,LnLst!B:I,6,FALSE),0)*100/H88^2</f>
        <v>0</v>
      </c>
      <c r="EN88" s="111">
        <f>(AK88*IFERROR(VLOOKUP(AJ88,LnLst!B:I,7,FALSE),0))*(H88^2/100)/1000000</f>
        <v>0</v>
      </c>
      <c r="EO88" s="111">
        <f>AK88*IFERROR(VLOOKUP(AJ88,LnLst!B:I,8,FALSE),0)*100/H88^2</f>
        <v>0</v>
      </c>
    </row>
    <row r="89" spans="1:145" ht="15" customHeight="1" x14ac:dyDescent="0.25">
      <c r="A89" s="81" t="s">
        <v>59</v>
      </c>
      <c r="B89" s="82" t="s">
        <v>1271</v>
      </c>
      <c r="C89" s="102" t="s">
        <v>1540</v>
      </c>
      <c r="D89" s="82" t="s">
        <v>1548</v>
      </c>
      <c r="E89" s="9"/>
      <c r="F89" s="426" t="s">
        <v>1717</v>
      </c>
      <c r="G89" s="83">
        <v>1</v>
      </c>
      <c r="H89" s="60">
        <v>500</v>
      </c>
      <c r="I89" s="194" t="str">
        <f t="shared" si="17"/>
        <v xml:space="preserve">4*490/65 ACSR             </v>
      </c>
      <c r="J89" s="228">
        <f t="shared" si="18"/>
        <v>48.48</v>
      </c>
      <c r="K89" s="113" t="s">
        <v>30</v>
      </c>
      <c r="L89" s="232" t="s">
        <v>30</v>
      </c>
      <c r="M89" s="114">
        <v>2600</v>
      </c>
      <c r="N89" s="115">
        <f t="shared" si="27"/>
        <v>2251.6</v>
      </c>
      <c r="O89" s="116">
        <v>2600</v>
      </c>
      <c r="P89" s="235">
        <f t="shared" si="28"/>
        <v>3.3024575999999995E-4</v>
      </c>
      <c r="Q89" s="104">
        <f t="shared" si="29"/>
        <v>5.3613062399999996E-3</v>
      </c>
      <c r="R89" s="104">
        <f t="shared" si="30"/>
        <v>0.51160687055999998</v>
      </c>
      <c r="S89" s="104">
        <f t="shared" si="31"/>
        <v>3.1894991999999998E-3</v>
      </c>
      <c r="T89" s="104">
        <f t="shared" si="32"/>
        <v>1.690245504E-2</v>
      </c>
      <c r="U89" s="104">
        <f t="shared" si="33"/>
        <v>0.32209855055999997</v>
      </c>
      <c r="V89" s="105">
        <f t="shared" si="34"/>
        <v>3.8470819200000003E-3</v>
      </c>
      <c r="W89" s="223">
        <f>AE89*IFERROR(VLOOKUP(AD89,LnLst!B:I,2,FALSE),0)+AG89*IFERROR(VLOOKUP(AF89,LnLst!B:I,2,FALSE),0)+AI89*IFERROR(VLOOKUP(AH89,LnLst!B:I,2,FALSE),0)+AK89*IFERROR(VLOOKUP(AJ89,LnLst!B:I,2,FALSE),0)</f>
        <v>0.82561439999999997</v>
      </c>
      <c r="X89" s="215">
        <f>AE89*IFERROR(VLOOKUP(AD89,LnLst!B:I,3,FALSE),0)+AG89*IFERROR(VLOOKUP(AF89,LnLst!B:I,3,FALSE),0)+AI89*IFERROR(VLOOKUP(AH89,LnLst!B:I,3,FALSE),0)+AK89*IFERROR(VLOOKUP(AJ89,LnLst!B:I,3,FALSE),0)</f>
        <v>13.403265599999999</v>
      </c>
      <c r="Y89" s="219">
        <f>(AE89*IFERROR(VLOOKUP(AD89,LnLst!B:I,4,FALSE),0)+AG89*IFERROR(VLOOKUP(AF89,LnLst!B:I,4,FALSE),0)+AI89*IFERROR(VLOOKUP(AH89,LnLst!B:I,4,FALSE),0)+AK89*IFERROR(VLOOKUP(AJ89,LnLst!B:I,4,FALSE),0))/1000000</f>
        <v>2.0464274822399998E-4</v>
      </c>
      <c r="Z89" s="215">
        <f>AE89*IFERROR(VLOOKUP(AD89,LnLst!B:I,5,FALSE),0)+AG89*IFERROR(VLOOKUP(AF89,LnLst!B:I,5,FALSE),0)+AI89*IFERROR(VLOOKUP(AH89,LnLst!B:I,5,FALSE),0)+AK89*IFERROR(VLOOKUP(AJ89,LnLst!B:I,5,FALSE),0)</f>
        <v>7.9737479999999996</v>
      </c>
      <c r="AA89" s="215">
        <f>AE89*IFERROR(VLOOKUP(AD89,LnLst!B:I,6,FALSE),0)+AG89*IFERROR(VLOOKUP(AF89,LnLst!B:I,6,FALSE),0)+AI89*IFERROR(VLOOKUP(AH89,LnLst!B:I,6,FALSE),0)+AK89*IFERROR(VLOOKUP(AJ89,LnLst!B:I,6,FALSE),0)</f>
        <v>42.256137600000002</v>
      </c>
      <c r="AB89" s="207">
        <f>(AE89*IFERROR(VLOOKUP(AD89,LnLst!B:I,7,FALSE),0)+AG89*IFERROR(VLOOKUP(AF89,LnLst!B:I,7,FALSE),0)+AI89*IFERROR(VLOOKUP(AH89,LnLst!B:I,7,FALSE),0)+AK89*IFERROR(VLOOKUP(AJ89,LnLst!B:I,7,FALSE),0))/1000000</f>
        <v>1.2883942022399997E-4</v>
      </c>
      <c r="AC89" s="211">
        <f>AE89*IFERROR(VLOOKUP(AD89,LnLst!B:I,8,FALSE),0)+AG89*IFERROR(VLOOKUP(AF89,LnLst!B:I,8,FALSE),0)+AI89*IFERROR(VLOOKUP(AH89,LnLst!B:I,8,FALSE),0)+AK89*IFERROR(VLOOKUP(AJ89,LnLst!B:I,8,FALSE),0)</f>
        <v>9.6177048000000003</v>
      </c>
      <c r="AD89" s="106" t="s">
        <v>57</v>
      </c>
      <c r="AE89" s="263">
        <v>48.48</v>
      </c>
      <c r="AF89" s="245" t="s">
        <v>1462</v>
      </c>
      <c r="AG89" s="263"/>
      <c r="AH89" s="250" t="s">
        <v>1462</v>
      </c>
      <c r="AI89" s="263"/>
      <c r="AJ89" s="245" t="s">
        <v>1462</v>
      </c>
      <c r="AK89" s="263"/>
      <c r="AL89" s="84">
        <v>30</v>
      </c>
      <c r="AM89" s="72">
        <v>49</v>
      </c>
      <c r="AN89" s="83">
        <v>0</v>
      </c>
      <c r="AO89" s="72">
        <v>0</v>
      </c>
      <c r="AP89" s="66" t="s">
        <v>1172</v>
      </c>
      <c r="AQ89" s="107" t="s">
        <v>520</v>
      </c>
      <c r="AR89" s="61" t="s">
        <v>1169</v>
      </c>
      <c r="AS89" s="364"/>
      <c r="AT89" s="205"/>
      <c r="DN89" s="111">
        <f>(AE89*IFERROR(VLOOKUP(AD89,LnLst!B:I,2,FALSE),0))*(100/(H89^2))</f>
        <v>3.3024576000000001E-4</v>
      </c>
      <c r="DO89" s="111">
        <f>(AE89*IFERROR(VLOOKUP(AD89,LnLst!B:I,3,FALSE),0))*(100/(H89^2))</f>
        <v>5.3613062399999996E-3</v>
      </c>
      <c r="DP89" s="111">
        <f>(AE89*IFERROR(VLOOKUP(AD89,LnLst!B:I,4,FALSE),0))*(H89^2/100)/1000000</f>
        <v>0.51160687055999998</v>
      </c>
      <c r="DQ89" s="111">
        <f>(AE89*IFERROR(VLOOKUP(AD89,LnLst!B:I,5,FALSE),0))*(100/(H89^2))</f>
        <v>3.1894991999999998E-3</v>
      </c>
      <c r="DR89" s="111">
        <f>(AE89*IFERROR(VLOOKUP(AD89,LnLst!B:I,6,FALSE),0))*(100/(H89^2))</f>
        <v>1.690245504E-2</v>
      </c>
      <c r="DS89" s="111">
        <f>(AE89*IFERROR(VLOOKUP(AD89,LnLst!B:I,7,FALSE),0))*(H89^2/100)/1000000</f>
        <v>0.32209855055999992</v>
      </c>
      <c r="DT89" s="111">
        <f>(AE89*IFERROR(VLOOKUP(AD89,LnLst!B:I,8,FALSE),0))*(100/(H89^2))</f>
        <v>3.8470819200000003E-3</v>
      </c>
      <c r="DU89" s="111">
        <f>AG89*IFERROR(VLOOKUP(AF89,LnLst!B:I,2,FALSE),0)*100/H89^2</f>
        <v>0</v>
      </c>
      <c r="DV89" s="111">
        <f>(AG89*IFERROR(VLOOKUP(AF89,LnLst!B:I,3,FALSE),0))*(100/(H89^2))</f>
        <v>0</v>
      </c>
      <c r="DW89" s="111">
        <f>(AG89*IFERROR(VLOOKUP(AF89,LnLst!B:I,4,FALSE),0))*(H89^2/100)/1000000</f>
        <v>0</v>
      </c>
      <c r="DX89" s="111">
        <f>(AG89*IFERROR(VLOOKUP(AF89,LnLst!B:I,5,FALSE),0))*(100/(H89^2))</f>
        <v>0</v>
      </c>
      <c r="DY89" s="111">
        <f>(AG89*IFERROR(VLOOKUP(AF89,LnLst!B:I,6,FALSE),0))*(100/(H89^2))</f>
        <v>0</v>
      </c>
      <c r="DZ89" s="111">
        <f>(AG89*IFERROR(VLOOKUP(AF89,LnLst!B:I,7,FALSE),0))*(H89^2/100)/1000000</f>
        <v>0</v>
      </c>
      <c r="EA89" s="111">
        <f>(AG89*IFERROR(VLOOKUP(AF89,LnLst!B:I,8,FALSE),0))*(100/(H89^2))</f>
        <v>0</v>
      </c>
      <c r="EB89" s="111">
        <f>AI89*IFERROR(VLOOKUP(AH89,LnLst!B:I,2,FALSE),0)*100/H89^2</f>
        <v>0</v>
      </c>
      <c r="EC89" s="111">
        <f>AI89*IFERROR(VLOOKUP(AH89,LnLst!B:I,3,FALSE),0)*100/H89^2</f>
        <v>0</v>
      </c>
      <c r="ED89" s="111">
        <f>(AI89*IFERROR(VLOOKUP(AH89,LnLst!B:I,4,FALSE),0))*(H89^2/100)/1000000</f>
        <v>0</v>
      </c>
      <c r="EE89" s="111">
        <f>AI89*IFERROR(VLOOKUP(AH89,LnLst!B:I,5,FALSE),0)*100/H89^2</f>
        <v>0</v>
      </c>
      <c r="EF89" s="111">
        <f>AI89*IFERROR(VLOOKUP(AH89,LnLst!B:I,6,FALSE),0)*100/H89^2</f>
        <v>0</v>
      </c>
      <c r="EG89" s="111">
        <f>(AI89*IFERROR(VLOOKUP(AH89,LnLst!B:I,7,FALSE),0))*(H89^2/100)/1000000</f>
        <v>0</v>
      </c>
      <c r="EH89" s="111">
        <f>AI89*IFERROR(VLOOKUP(AH89,LnLst!B:I,8,FALSE),0)*100/H89^2</f>
        <v>0</v>
      </c>
      <c r="EI89" s="236">
        <f>AK89*IFERROR(VLOOKUP(AJ89,LnLst!B:I,2,FALSE),0)*100/H89^2</f>
        <v>0</v>
      </c>
      <c r="EJ89" s="111">
        <f>AK89*IFERROR(VLOOKUP(AJ89,LnLst!B:I,3,FALSE),0)*100/H89^2</f>
        <v>0</v>
      </c>
      <c r="EK89" s="111">
        <f>(AK89*IFERROR(VLOOKUP(AJ89,LnLst!B:I,4,FALSE),0))*(H89^2/100)/1000000</f>
        <v>0</v>
      </c>
      <c r="EL89" s="111">
        <f>AK89*IFERROR(VLOOKUP(AJ89,LnLst!B:I,5,FALSE),0)*100/H89^2</f>
        <v>0</v>
      </c>
      <c r="EM89" s="111">
        <f>AK89*IFERROR(VLOOKUP(AJ89,LnLst!B:I,6,FALSE),0)*100/H89^2</f>
        <v>0</v>
      </c>
      <c r="EN89" s="111">
        <f>(AK89*IFERROR(VLOOKUP(AJ89,LnLst!B:I,7,FALSE),0))*(H89^2/100)/1000000</f>
        <v>0</v>
      </c>
      <c r="EO89" s="111">
        <f>AK89*IFERROR(VLOOKUP(AJ89,LnLst!B:I,8,FALSE),0)*100/H89^2</f>
        <v>0</v>
      </c>
    </row>
    <row r="90" spans="1:145" ht="15" customHeight="1" x14ac:dyDescent="0.25">
      <c r="A90" s="81" t="s">
        <v>59</v>
      </c>
      <c r="B90" s="82" t="s">
        <v>1271</v>
      </c>
      <c r="C90" s="102" t="s">
        <v>1540</v>
      </c>
      <c r="D90" s="82" t="s">
        <v>1548</v>
      </c>
      <c r="E90" s="9"/>
      <c r="F90" s="426" t="s">
        <v>1717</v>
      </c>
      <c r="G90" s="83">
        <v>2</v>
      </c>
      <c r="H90" s="60">
        <v>500</v>
      </c>
      <c r="I90" s="194" t="str">
        <f t="shared" si="17"/>
        <v xml:space="preserve">4*490/65 ACSR             </v>
      </c>
      <c r="J90" s="228">
        <f t="shared" si="18"/>
        <v>48.48</v>
      </c>
      <c r="K90" s="113" t="s">
        <v>30</v>
      </c>
      <c r="L90" s="232" t="s">
        <v>30</v>
      </c>
      <c r="M90" s="114">
        <v>2600</v>
      </c>
      <c r="N90" s="115">
        <f t="shared" si="27"/>
        <v>2251.6</v>
      </c>
      <c r="O90" s="116">
        <v>2600</v>
      </c>
      <c r="P90" s="235">
        <f t="shared" si="28"/>
        <v>3.3024575999999995E-4</v>
      </c>
      <c r="Q90" s="104">
        <f t="shared" si="29"/>
        <v>5.3613062399999996E-3</v>
      </c>
      <c r="R90" s="104">
        <f t="shared" si="30"/>
        <v>0.51160687055999998</v>
      </c>
      <c r="S90" s="104">
        <f t="shared" si="31"/>
        <v>3.1894991999999998E-3</v>
      </c>
      <c r="T90" s="104">
        <f t="shared" si="32"/>
        <v>1.690245504E-2</v>
      </c>
      <c r="U90" s="104">
        <f t="shared" si="33"/>
        <v>0.32209855055999997</v>
      </c>
      <c r="V90" s="105">
        <f t="shared" si="34"/>
        <v>3.8470819200000003E-3</v>
      </c>
      <c r="W90" s="223">
        <f>AE90*IFERROR(VLOOKUP(AD90,LnLst!B:I,2,FALSE),0)+AG90*IFERROR(VLOOKUP(AF90,LnLst!B:I,2,FALSE),0)+AI90*IFERROR(VLOOKUP(AH90,LnLst!B:I,2,FALSE),0)+AK90*IFERROR(VLOOKUP(AJ90,LnLst!B:I,2,FALSE),0)</f>
        <v>0.82561439999999997</v>
      </c>
      <c r="X90" s="215">
        <f>AE90*IFERROR(VLOOKUP(AD90,LnLst!B:I,3,FALSE),0)+AG90*IFERROR(VLOOKUP(AF90,LnLst!B:I,3,FALSE),0)+AI90*IFERROR(VLOOKUP(AH90,LnLst!B:I,3,FALSE),0)+AK90*IFERROR(VLOOKUP(AJ90,LnLst!B:I,3,FALSE),0)</f>
        <v>13.403265599999999</v>
      </c>
      <c r="Y90" s="219">
        <f>(AE90*IFERROR(VLOOKUP(AD90,LnLst!B:I,4,FALSE),0)+AG90*IFERROR(VLOOKUP(AF90,LnLst!B:I,4,FALSE),0)+AI90*IFERROR(VLOOKUP(AH90,LnLst!B:I,4,FALSE),0)+AK90*IFERROR(VLOOKUP(AJ90,LnLst!B:I,4,FALSE),0))/1000000</f>
        <v>2.0464274822399998E-4</v>
      </c>
      <c r="Z90" s="215">
        <f>AE90*IFERROR(VLOOKUP(AD90,LnLst!B:I,5,FALSE),0)+AG90*IFERROR(VLOOKUP(AF90,LnLst!B:I,5,FALSE),0)+AI90*IFERROR(VLOOKUP(AH90,LnLst!B:I,5,FALSE),0)+AK90*IFERROR(VLOOKUP(AJ90,LnLst!B:I,5,FALSE),0)</f>
        <v>7.9737479999999996</v>
      </c>
      <c r="AA90" s="215">
        <f>AE90*IFERROR(VLOOKUP(AD90,LnLst!B:I,6,FALSE),0)+AG90*IFERROR(VLOOKUP(AF90,LnLst!B:I,6,FALSE),0)+AI90*IFERROR(VLOOKUP(AH90,LnLst!B:I,6,FALSE),0)+AK90*IFERROR(VLOOKUP(AJ90,LnLst!B:I,6,FALSE),0)</f>
        <v>42.256137600000002</v>
      </c>
      <c r="AB90" s="207">
        <f>(AE90*IFERROR(VLOOKUP(AD90,LnLst!B:I,7,FALSE),0)+AG90*IFERROR(VLOOKUP(AF90,LnLst!B:I,7,FALSE),0)+AI90*IFERROR(VLOOKUP(AH90,LnLst!B:I,7,FALSE),0)+AK90*IFERROR(VLOOKUP(AJ90,LnLst!B:I,7,FALSE),0))/1000000</f>
        <v>1.2883942022399997E-4</v>
      </c>
      <c r="AC90" s="211">
        <f>AE90*IFERROR(VLOOKUP(AD90,LnLst!B:I,8,FALSE),0)+AG90*IFERROR(VLOOKUP(AF90,LnLst!B:I,8,FALSE),0)+AI90*IFERROR(VLOOKUP(AH90,LnLst!B:I,8,FALSE),0)+AK90*IFERROR(VLOOKUP(AJ90,LnLst!B:I,8,FALSE),0)</f>
        <v>9.6177048000000003</v>
      </c>
      <c r="AD90" s="106" t="s">
        <v>57</v>
      </c>
      <c r="AE90" s="263">
        <v>48.48</v>
      </c>
      <c r="AF90" s="245" t="s">
        <v>1462</v>
      </c>
      <c r="AG90" s="263"/>
      <c r="AH90" s="250" t="s">
        <v>1462</v>
      </c>
      <c r="AI90" s="263"/>
      <c r="AJ90" s="245" t="s">
        <v>1462</v>
      </c>
      <c r="AK90" s="263"/>
      <c r="AL90" s="84">
        <v>30</v>
      </c>
      <c r="AM90" s="72">
        <v>49</v>
      </c>
      <c r="AN90" s="83">
        <v>0</v>
      </c>
      <c r="AO90" s="72">
        <v>0</v>
      </c>
      <c r="AP90" s="66" t="s">
        <v>1173</v>
      </c>
      <c r="AQ90" s="107" t="s">
        <v>520</v>
      </c>
      <c r="AR90" s="61" t="s">
        <v>1169</v>
      </c>
      <c r="AS90" s="364"/>
      <c r="AT90" s="205"/>
      <c r="DN90" s="111">
        <f>(AE90*IFERROR(VLOOKUP(AD90,LnLst!B:I,2,FALSE),0))*(100/(H90^2))</f>
        <v>3.3024576000000001E-4</v>
      </c>
      <c r="DO90" s="111">
        <f>(AE90*IFERROR(VLOOKUP(AD90,LnLst!B:I,3,FALSE),0))*(100/(H90^2))</f>
        <v>5.3613062399999996E-3</v>
      </c>
      <c r="DP90" s="111">
        <f>(AE90*IFERROR(VLOOKUP(AD90,LnLst!B:I,4,FALSE),0))*(H90^2/100)/1000000</f>
        <v>0.51160687055999998</v>
      </c>
      <c r="DQ90" s="111">
        <f>(AE90*IFERROR(VLOOKUP(AD90,LnLst!B:I,5,FALSE),0))*(100/(H90^2))</f>
        <v>3.1894991999999998E-3</v>
      </c>
      <c r="DR90" s="111">
        <f>(AE90*IFERROR(VLOOKUP(AD90,LnLst!B:I,6,FALSE),0))*(100/(H90^2))</f>
        <v>1.690245504E-2</v>
      </c>
      <c r="DS90" s="111">
        <f>(AE90*IFERROR(VLOOKUP(AD90,LnLst!B:I,7,FALSE),0))*(H90^2/100)/1000000</f>
        <v>0.32209855055999992</v>
      </c>
      <c r="DT90" s="111">
        <f>(AE90*IFERROR(VLOOKUP(AD90,LnLst!B:I,8,FALSE),0))*(100/(H90^2))</f>
        <v>3.8470819200000003E-3</v>
      </c>
      <c r="DU90" s="111">
        <f>AG90*IFERROR(VLOOKUP(AF90,LnLst!B:I,2,FALSE),0)*100/H90^2</f>
        <v>0</v>
      </c>
      <c r="DV90" s="111">
        <f>(AG90*IFERROR(VLOOKUP(AF90,LnLst!B:I,3,FALSE),0))*(100/(H90^2))</f>
        <v>0</v>
      </c>
      <c r="DW90" s="111">
        <f>(AG90*IFERROR(VLOOKUP(AF90,LnLst!B:I,4,FALSE),0))*(H90^2/100)/1000000</f>
        <v>0</v>
      </c>
      <c r="DX90" s="111">
        <f>(AG90*IFERROR(VLOOKUP(AF90,LnLst!B:I,5,FALSE),0))*(100/(H90^2))</f>
        <v>0</v>
      </c>
      <c r="DY90" s="111">
        <f>(AG90*IFERROR(VLOOKUP(AF90,LnLst!B:I,6,FALSE),0))*(100/(H90^2))</f>
        <v>0</v>
      </c>
      <c r="DZ90" s="111">
        <f>(AG90*IFERROR(VLOOKUP(AF90,LnLst!B:I,7,FALSE),0))*(H90^2/100)/1000000</f>
        <v>0</v>
      </c>
      <c r="EA90" s="111">
        <f>(AG90*IFERROR(VLOOKUP(AF90,LnLst!B:I,8,FALSE),0))*(100/(H90^2))</f>
        <v>0</v>
      </c>
      <c r="EB90" s="111">
        <f>AI90*IFERROR(VLOOKUP(AH90,LnLst!B:I,2,FALSE),0)*100/H90^2</f>
        <v>0</v>
      </c>
      <c r="EC90" s="111">
        <f>AI90*IFERROR(VLOOKUP(AH90,LnLst!B:I,3,FALSE),0)*100/H90^2</f>
        <v>0</v>
      </c>
      <c r="ED90" s="111">
        <f>(AI90*IFERROR(VLOOKUP(AH90,LnLst!B:I,4,FALSE),0))*(H90^2/100)/1000000</f>
        <v>0</v>
      </c>
      <c r="EE90" s="111">
        <f>AI90*IFERROR(VLOOKUP(AH90,LnLst!B:I,5,FALSE),0)*100/H90^2</f>
        <v>0</v>
      </c>
      <c r="EF90" s="111">
        <f>AI90*IFERROR(VLOOKUP(AH90,LnLst!B:I,6,FALSE),0)*100/H90^2</f>
        <v>0</v>
      </c>
      <c r="EG90" s="111">
        <f>(AI90*IFERROR(VLOOKUP(AH90,LnLst!B:I,7,FALSE),0))*(H90^2/100)/1000000</f>
        <v>0</v>
      </c>
      <c r="EH90" s="111">
        <f>AI90*IFERROR(VLOOKUP(AH90,LnLst!B:I,8,FALSE),0)*100/H90^2</f>
        <v>0</v>
      </c>
      <c r="EI90" s="236">
        <f>AK90*IFERROR(VLOOKUP(AJ90,LnLst!B:I,2,FALSE),0)*100/H90^2</f>
        <v>0</v>
      </c>
      <c r="EJ90" s="111">
        <f>AK90*IFERROR(VLOOKUP(AJ90,LnLst!B:I,3,FALSE),0)*100/H90^2</f>
        <v>0</v>
      </c>
      <c r="EK90" s="111">
        <f>(AK90*IFERROR(VLOOKUP(AJ90,LnLst!B:I,4,FALSE),0))*(H90^2/100)/1000000</f>
        <v>0</v>
      </c>
      <c r="EL90" s="111">
        <f>AK90*IFERROR(VLOOKUP(AJ90,LnLst!B:I,5,FALSE),0)*100/H90^2</f>
        <v>0</v>
      </c>
      <c r="EM90" s="111">
        <f>AK90*IFERROR(VLOOKUP(AJ90,LnLst!B:I,6,FALSE),0)*100/H90^2</f>
        <v>0</v>
      </c>
      <c r="EN90" s="111">
        <f>(AK90*IFERROR(VLOOKUP(AJ90,LnLst!B:I,7,FALSE),0))*(H90^2/100)/1000000</f>
        <v>0</v>
      </c>
      <c r="EO90" s="111">
        <f>AK90*IFERROR(VLOOKUP(AJ90,LnLst!B:I,8,FALSE),0)*100/H90^2</f>
        <v>0</v>
      </c>
    </row>
    <row r="91" spans="1:145" ht="15" customHeight="1" x14ac:dyDescent="0.25">
      <c r="A91" s="81" t="s">
        <v>1271</v>
      </c>
      <c r="B91" s="82" t="s">
        <v>325</v>
      </c>
      <c r="C91" s="102" t="s">
        <v>1542</v>
      </c>
      <c r="D91" s="82" t="s">
        <v>1548</v>
      </c>
      <c r="E91" s="9" t="s">
        <v>1708</v>
      </c>
      <c r="F91" s="426" t="s">
        <v>1717</v>
      </c>
      <c r="G91" s="83">
        <v>1</v>
      </c>
      <c r="H91" s="60">
        <v>500</v>
      </c>
      <c r="I91" s="194" t="str">
        <f t="shared" si="17"/>
        <v xml:space="preserve">4*490/65 ACSR             </v>
      </c>
      <c r="J91" s="228">
        <f t="shared" si="18"/>
        <v>150.28</v>
      </c>
      <c r="K91" s="113" t="s">
        <v>30</v>
      </c>
      <c r="L91" s="232" t="s">
        <v>30</v>
      </c>
      <c r="M91" s="240">
        <v>2600</v>
      </c>
      <c r="N91" s="115">
        <f t="shared" si="27"/>
        <v>2251.6</v>
      </c>
      <c r="O91" s="242">
        <v>2600</v>
      </c>
      <c r="P91" s="235">
        <f t="shared" si="28"/>
        <v>1.0237073600000001E-3</v>
      </c>
      <c r="Q91" s="104">
        <f t="shared" si="29"/>
        <v>1.661916464E-2</v>
      </c>
      <c r="R91" s="104">
        <f t="shared" si="30"/>
        <v>1.58589687516</v>
      </c>
      <c r="S91" s="104">
        <f t="shared" si="31"/>
        <v>9.8869212000000008E-3</v>
      </c>
      <c r="T91" s="104">
        <f t="shared" si="32"/>
        <v>5.239482144000001E-2</v>
      </c>
      <c r="U91" s="104">
        <f t="shared" si="33"/>
        <v>0.99845235515999997</v>
      </c>
      <c r="V91" s="105">
        <f t="shared" si="34"/>
        <v>1.192531912E-2</v>
      </c>
      <c r="W91" s="223">
        <f>AE91*IFERROR(VLOOKUP(AD91,LnLst!B:I,2,FALSE),0)+AG91*IFERROR(VLOOKUP(AF91,LnLst!B:I,2,FALSE),0)+AI91*IFERROR(VLOOKUP(AH91,LnLst!B:I,2,FALSE),0)+AK91*IFERROR(VLOOKUP(AJ91,LnLst!B:I,2,FALSE),0)</f>
        <v>2.5592684000000001</v>
      </c>
      <c r="X91" s="215">
        <f>AE91*IFERROR(VLOOKUP(AD91,LnLst!B:I,3,FALSE),0)+AG91*IFERROR(VLOOKUP(AF91,LnLst!B:I,3,FALSE),0)+AI91*IFERROR(VLOOKUP(AH91,LnLst!B:I,3,FALSE),0)+AK91*IFERROR(VLOOKUP(AJ91,LnLst!B:I,3,FALSE),0)</f>
        <v>41.547911599999999</v>
      </c>
      <c r="Y91" s="219">
        <f>(AE91*IFERROR(VLOOKUP(AD91,LnLst!B:I,4,FALSE),0)+AG91*IFERROR(VLOOKUP(AF91,LnLst!B:I,4,FALSE),0)+AI91*IFERROR(VLOOKUP(AH91,LnLst!B:I,4,FALSE),0)+AK91*IFERROR(VLOOKUP(AJ91,LnLst!B:I,4,FALSE),0))/1000000</f>
        <v>6.3435875006399996E-4</v>
      </c>
      <c r="Z91" s="215">
        <f>AE91*IFERROR(VLOOKUP(AD91,LnLst!B:I,5,FALSE),0)+AG91*IFERROR(VLOOKUP(AF91,LnLst!B:I,5,FALSE),0)+AI91*IFERROR(VLOOKUP(AH91,LnLst!B:I,5,FALSE),0)+AK91*IFERROR(VLOOKUP(AJ91,LnLst!B:I,5,FALSE),0)</f>
        <v>24.717303000000001</v>
      </c>
      <c r="AA91" s="215">
        <f>AE91*IFERROR(VLOOKUP(AD91,LnLst!B:I,6,FALSE),0)+AG91*IFERROR(VLOOKUP(AF91,LnLst!B:I,6,FALSE),0)+AI91*IFERROR(VLOOKUP(AH91,LnLst!B:I,6,FALSE),0)+AK91*IFERROR(VLOOKUP(AJ91,LnLst!B:I,6,FALSE),0)</f>
        <v>130.98705360000002</v>
      </c>
      <c r="AB91" s="207">
        <f>(AE91*IFERROR(VLOOKUP(AD91,LnLst!B:I,7,FALSE),0)+AG91*IFERROR(VLOOKUP(AF91,LnLst!B:I,7,FALSE),0)+AI91*IFERROR(VLOOKUP(AH91,LnLst!B:I,7,FALSE),0)+AK91*IFERROR(VLOOKUP(AJ91,LnLst!B:I,7,FALSE),0))/1000000</f>
        <v>3.9938094206400001E-4</v>
      </c>
      <c r="AC91" s="211">
        <f>AE91*IFERROR(VLOOKUP(AD91,LnLst!B:I,8,FALSE),0)+AG91*IFERROR(VLOOKUP(AF91,LnLst!B:I,8,FALSE),0)+AI91*IFERROR(VLOOKUP(AH91,LnLst!B:I,8,FALSE),0)+AK91*IFERROR(VLOOKUP(AJ91,LnLst!B:I,8,FALSE),0)</f>
        <v>29.813297800000001</v>
      </c>
      <c r="AD91" s="106" t="s">
        <v>57</v>
      </c>
      <c r="AE91" s="263">
        <v>150.28</v>
      </c>
      <c r="AF91" s="245" t="s">
        <v>1462</v>
      </c>
      <c r="AG91" s="263"/>
      <c r="AH91" s="250" t="s">
        <v>1462</v>
      </c>
      <c r="AI91" s="263"/>
      <c r="AJ91" s="245" t="s">
        <v>1462</v>
      </c>
      <c r="AK91" s="263"/>
      <c r="AL91" s="84">
        <v>24</v>
      </c>
      <c r="AM91" s="72">
        <v>49</v>
      </c>
      <c r="AN91" s="83">
        <v>0</v>
      </c>
      <c r="AO91" s="72">
        <v>0</v>
      </c>
      <c r="AP91" s="66" t="s">
        <v>1170</v>
      </c>
      <c r="AQ91" s="107" t="s">
        <v>1169</v>
      </c>
      <c r="AR91" s="61" t="s">
        <v>538</v>
      </c>
      <c r="AS91" s="364"/>
      <c r="AT91" s="205"/>
      <c r="DN91" s="111">
        <f>(AE91*IFERROR(VLOOKUP(AD91,LnLst!B:I,2,FALSE),0))*(100/(H91^2))</f>
        <v>1.0237073600000001E-3</v>
      </c>
      <c r="DO91" s="111">
        <f>(AE91*IFERROR(VLOOKUP(AD91,LnLst!B:I,3,FALSE),0))*(100/(H91^2))</f>
        <v>1.661916464E-2</v>
      </c>
      <c r="DP91" s="111">
        <f>(AE91*IFERROR(VLOOKUP(AD91,LnLst!B:I,4,FALSE),0))*(H91^2/100)/1000000</f>
        <v>1.58589687516</v>
      </c>
      <c r="DQ91" s="111">
        <f>(AE91*IFERROR(VLOOKUP(AD91,LnLst!B:I,5,FALSE),0))*(100/(H91^2))</f>
        <v>9.8869212000000008E-3</v>
      </c>
      <c r="DR91" s="111">
        <f>(AE91*IFERROR(VLOOKUP(AD91,LnLst!B:I,6,FALSE),0))*(100/(H91^2))</f>
        <v>5.239482144000001E-2</v>
      </c>
      <c r="DS91" s="111">
        <f>(AE91*IFERROR(VLOOKUP(AD91,LnLst!B:I,7,FALSE),0))*(H91^2/100)/1000000</f>
        <v>0.99845235516000008</v>
      </c>
      <c r="DT91" s="111">
        <f>(AE91*IFERROR(VLOOKUP(AD91,LnLst!B:I,8,FALSE),0))*(100/(H91^2))</f>
        <v>1.1925319120000001E-2</v>
      </c>
      <c r="DU91" s="111">
        <f>AG91*IFERROR(VLOOKUP(AF91,LnLst!B:I,2,FALSE),0)*100/H91^2</f>
        <v>0</v>
      </c>
      <c r="DV91" s="111">
        <f>(AG91*IFERROR(VLOOKUP(AF91,LnLst!B:I,3,FALSE),0))*(100/(H91^2))</f>
        <v>0</v>
      </c>
      <c r="DW91" s="111">
        <f>(AG91*IFERROR(VLOOKUP(AF91,LnLst!B:I,4,FALSE),0))*(H91^2/100)/1000000</f>
        <v>0</v>
      </c>
      <c r="DX91" s="111">
        <f>(AG91*IFERROR(VLOOKUP(AF91,LnLst!B:I,5,FALSE),0))*(100/(H91^2))</f>
        <v>0</v>
      </c>
      <c r="DY91" s="111">
        <f>(AG91*IFERROR(VLOOKUP(AF91,LnLst!B:I,6,FALSE),0))*(100/(H91^2))</f>
        <v>0</v>
      </c>
      <c r="DZ91" s="111">
        <f>(AG91*IFERROR(VLOOKUP(AF91,LnLst!B:I,7,FALSE),0))*(H91^2/100)/1000000</f>
        <v>0</v>
      </c>
      <c r="EA91" s="111">
        <f>(AG91*IFERROR(VLOOKUP(AF91,LnLst!B:I,8,FALSE),0))*(100/(H91^2))</f>
        <v>0</v>
      </c>
      <c r="EB91" s="111">
        <f>AI91*IFERROR(VLOOKUP(AH91,LnLst!B:I,2,FALSE),0)*100/H91^2</f>
        <v>0</v>
      </c>
      <c r="EC91" s="111">
        <f>AI91*IFERROR(VLOOKUP(AH91,LnLst!B:I,3,FALSE),0)*100/H91^2</f>
        <v>0</v>
      </c>
      <c r="ED91" s="111">
        <f>(AI91*IFERROR(VLOOKUP(AH91,LnLst!B:I,4,FALSE),0))*(H91^2/100)/1000000</f>
        <v>0</v>
      </c>
      <c r="EE91" s="111">
        <f>AI91*IFERROR(VLOOKUP(AH91,LnLst!B:I,5,FALSE),0)*100/H91^2</f>
        <v>0</v>
      </c>
      <c r="EF91" s="111">
        <f>AI91*IFERROR(VLOOKUP(AH91,LnLst!B:I,6,FALSE),0)*100/H91^2</f>
        <v>0</v>
      </c>
      <c r="EG91" s="111">
        <f>(AI91*IFERROR(VLOOKUP(AH91,LnLst!B:I,7,FALSE),0))*(H91^2/100)/1000000</f>
        <v>0</v>
      </c>
      <c r="EH91" s="111">
        <f>AI91*IFERROR(VLOOKUP(AH91,LnLst!B:I,8,FALSE),0)*100/H91^2</f>
        <v>0</v>
      </c>
      <c r="EI91" s="236">
        <f>AK91*IFERROR(VLOOKUP(AJ91,LnLst!B:I,2,FALSE),0)*100/H91^2</f>
        <v>0</v>
      </c>
      <c r="EJ91" s="111">
        <f>AK91*IFERROR(VLOOKUP(AJ91,LnLst!B:I,3,FALSE),0)*100/H91^2</f>
        <v>0</v>
      </c>
      <c r="EK91" s="111">
        <f>(AK91*IFERROR(VLOOKUP(AJ91,LnLst!B:I,4,FALSE),0))*(H91^2/100)/1000000</f>
        <v>0</v>
      </c>
      <c r="EL91" s="111">
        <f>AK91*IFERROR(VLOOKUP(AJ91,LnLst!B:I,5,FALSE),0)*100/H91^2</f>
        <v>0</v>
      </c>
      <c r="EM91" s="111">
        <f>AK91*IFERROR(VLOOKUP(AJ91,LnLst!B:I,6,FALSE),0)*100/H91^2</f>
        <v>0</v>
      </c>
      <c r="EN91" s="111">
        <f>(AK91*IFERROR(VLOOKUP(AJ91,LnLst!B:I,7,FALSE),0))*(H91^2/100)/1000000</f>
        <v>0</v>
      </c>
      <c r="EO91" s="111">
        <f>AK91*IFERROR(VLOOKUP(AJ91,LnLst!B:I,8,FALSE),0)*100/H91^2</f>
        <v>0</v>
      </c>
    </row>
    <row r="92" spans="1:145" ht="15" customHeight="1" x14ac:dyDescent="0.25">
      <c r="A92" s="81" t="s">
        <v>1271</v>
      </c>
      <c r="B92" s="82" t="s">
        <v>325</v>
      </c>
      <c r="C92" s="102" t="s">
        <v>1542</v>
      </c>
      <c r="D92" s="82" t="s">
        <v>1548</v>
      </c>
      <c r="E92" s="9" t="s">
        <v>1708</v>
      </c>
      <c r="F92" s="426" t="s">
        <v>1717</v>
      </c>
      <c r="G92" s="83">
        <v>2</v>
      </c>
      <c r="H92" s="60">
        <v>500</v>
      </c>
      <c r="I92" s="194" t="str">
        <f t="shared" si="17"/>
        <v xml:space="preserve">4*490/65 ACSR             </v>
      </c>
      <c r="J92" s="228">
        <f t="shared" si="18"/>
        <v>150.28</v>
      </c>
      <c r="K92" s="113" t="s">
        <v>30</v>
      </c>
      <c r="L92" s="232" t="s">
        <v>30</v>
      </c>
      <c r="M92" s="240">
        <v>2600</v>
      </c>
      <c r="N92" s="115">
        <f t="shared" ref="N92" si="51">1.732*M92*H92/1000</f>
        <v>2251.6</v>
      </c>
      <c r="O92" s="242">
        <v>2600</v>
      </c>
      <c r="P92" s="235">
        <f t="shared" si="28"/>
        <v>1.0237073600000001E-3</v>
      </c>
      <c r="Q92" s="104">
        <f t="shared" si="29"/>
        <v>1.661916464E-2</v>
      </c>
      <c r="R92" s="104">
        <f t="shared" si="30"/>
        <v>1.58589687516</v>
      </c>
      <c r="S92" s="104">
        <f t="shared" si="31"/>
        <v>9.8869212000000008E-3</v>
      </c>
      <c r="T92" s="104">
        <f t="shared" si="32"/>
        <v>5.239482144000001E-2</v>
      </c>
      <c r="U92" s="104">
        <f t="shared" si="33"/>
        <v>0.99845235515999997</v>
      </c>
      <c r="V92" s="105">
        <f t="shared" si="34"/>
        <v>1.192531912E-2</v>
      </c>
      <c r="W92" s="223">
        <f>AE92*IFERROR(VLOOKUP(AD92,LnLst!B:I,2,FALSE),0)+AG92*IFERROR(VLOOKUP(AF92,LnLst!B:I,2,FALSE),0)+AI92*IFERROR(VLOOKUP(AH92,LnLst!B:I,2,FALSE),0)+AK92*IFERROR(VLOOKUP(AJ92,LnLst!B:I,2,FALSE),0)</f>
        <v>2.5592684000000001</v>
      </c>
      <c r="X92" s="215">
        <f>AE92*IFERROR(VLOOKUP(AD92,LnLst!B:I,3,FALSE),0)+AG92*IFERROR(VLOOKUP(AF92,LnLst!B:I,3,FALSE),0)+AI92*IFERROR(VLOOKUP(AH92,LnLst!B:I,3,FALSE),0)+AK92*IFERROR(VLOOKUP(AJ92,LnLst!B:I,3,FALSE),0)</f>
        <v>41.547911599999999</v>
      </c>
      <c r="Y92" s="219">
        <f>(AE92*IFERROR(VLOOKUP(AD92,LnLst!B:I,4,FALSE),0)+AG92*IFERROR(VLOOKUP(AF92,LnLst!B:I,4,FALSE),0)+AI92*IFERROR(VLOOKUP(AH92,LnLst!B:I,4,FALSE),0)+AK92*IFERROR(VLOOKUP(AJ92,LnLst!B:I,4,FALSE),0))/1000000</f>
        <v>6.3435875006399996E-4</v>
      </c>
      <c r="Z92" s="215">
        <f>AE92*IFERROR(VLOOKUP(AD92,LnLst!B:I,5,FALSE),0)+AG92*IFERROR(VLOOKUP(AF92,LnLst!B:I,5,FALSE),0)+AI92*IFERROR(VLOOKUP(AH92,LnLst!B:I,5,FALSE),0)+AK92*IFERROR(VLOOKUP(AJ92,LnLst!B:I,5,FALSE),0)</f>
        <v>24.717303000000001</v>
      </c>
      <c r="AA92" s="215">
        <f>AE92*IFERROR(VLOOKUP(AD92,LnLst!B:I,6,FALSE),0)+AG92*IFERROR(VLOOKUP(AF92,LnLst!B:I,6,FALSE),0)+AI92*IFERROR(VLOOKUP(AH92,LnLst!B:I,6,FALSE),0)+AK92*IFERROR(VLOOKUP(AJ92,LnLst!B:I,6,FALSE),0)</f>
        <v>130.98705360000002</v>
      </c>
      <c r="AB92" s="207">
        <f>(AE92*IFERROR(VLOOKUP(AD92,LnLst!B:I,7,FALSE),0)+AG92*IFERROR(VLOOKUP(AF92,LnLst!B:I,7,FALSE),0)+AI92*IFERROR(VLOOKUP(AH92,LnLst!B:I,7,FALSE),0)+AK92*IFERROR(VLOOKUP(AJ92,LnLst!B:I,7,FALSE),0))/1000000</f>
        <v>3.9938094206400001E-4</v>
      </c>
      <c r="AC92" s="211">
        <f>AE92*IFERROR(VLOOKUP(AD92,LnLst!B:I,8,FALSE),0)+AG92*IFERROR(VLOOKUP(AF92,LnLst!B:I,8,FALSE),0)+AI92*IFERROR(VLOOKUP(AH92,LnLst!B:I,8,FALSE),0)+AK92*IFERROR(VLOOKUP(AJ92,LnLst!B:I,8,FALSE),0)</f>
        <v>29.813297800000001</v>
      </c>
      <c r="AD92" s="106" t="s">
        <v>57</v>
      </c>
      <c r="AE92" s="263">
        <v>150.28</v>
      </c>
      <c r="AF92" s="245" t="s">
        <v>1462</v>
      </c>
      <c r="AG92" s="263"/>
      <c r="AH92" s="250" t="s">
        <v>1462</v>
      </c>
      <c r="AI92" s="263"/>
      <c r="AJ92" s="245" t="s">
        <v>1462</v>
      </c>
      <c r="AK92" s="263"/>
      <c r="AL92" s="84">
        <v>24</v>
      </c>
      <c r="AM92" s="72">
        <v>49</v>
      </c>
      <c r="AN92" s="83">
        <v>0</v>
      </c>
      <c r="AO92" s="72">
        <v>0</v>
      </c>
      <c r="AP92" s="66" t="s">
        <v>1171</v>
      </c>
      <c r="AQ92" s="107" t="s">
        <v>1169</v>
      </c>
      <c r="AR92" s="61" t="s">
        <v>538</v>
      </c>
      <c r="AS92" s="364"/>
      <c r="AT92" s="205"/>
      <c r="DN92" s="111">
        <f>(AE92*IFERROR(VLOOKUP(AD92,LnLst!B:I,2,FALSE),0))*(100/(H92^2))</f>
        <v>1.0237073600000001E-3</v>
      </c>
      <c r="DO92" s="111">
        <f>(AE92*IFERROR(VLOOKUP(AD92,LnLst!B:I,3,FALSE),0))*(100/(H92^2))</f>
        <v>1.661916464E-2</v>
      </c>
      <c r="DP92" s="111">
        <f>(AE92*IFERROR(VLOOKUP(AD92,LnLst!B:I,4,FALSE),0))*(H92^2/100)/1000000</f>
        <v>1.58589687516</v>
      </c>
      <c r="DQ92" s="111">
        <f>(AE92*IFERROR(VLOOKUP(AD92,LnLst!B:I,5,FALSE),0))*(100/(H92^2))</f>
        <v>9.8869212000000008E-3</v>
      </c>
      <c r="DR92" s="111">
        <f>(AE92*IFERROR(VLOOKUP(AD92,LnLst!B:I,6,FALSE),0))*(100/(H92^2))</f>
        <v>5.239482144000001E-2</v>
      </c>
      <c r="DS92" s="111">
        <f>(AE92*IFERROR(VLOOKUP(AD92,LnLst!B:I,7,FALSE),0))*(H92^2/100)/1000000</f>
        <v>0.99845235516000008</v>
      </c>
      <c r="DT92" s="111">
        <f>(AE92*IFERROR(VLOOKUP(AD92,LnLst!B:I,8,FALSE),0))*(100/(H92^2))</f>
        <v>1.1925319120000001E-2</v>
      </c>
      <c r="DU92" s="111">
        <f>AG92*IFERROR(VLOOKUP(AF92,LnLst!B:I,2,FALSE),0)*100/H92^2</f>
        <v>0</v>
      </c>
      <c r="DV92" s="111">
        <f>(AG92*IFERROR(VLOOKUP(AF92,LnLst!B:I,3,FALSE),0))*(100/(H92^2))</f>
        <v>0</v>
      </c>
      <c r="DW92" s="111">
        <f>(AG92*IFERROR(VLOOKUP(AF92,LnLst!B:I,4,FALSE),0))*(H92^2/100)/1000000</f>
        <v>0</v>
      </c>
      <c r="DX92" s="111">
        <f>(AG92*IFERROR(VLOOKUP(AF92,LnLst!B:I,5,FALSE),0))*(100/(H92^2))</f>
        <v>0</v>
      </c>
      <c r="DY92" s="111">
        <f>(AG92*IFERROR(VLOOKUP(AF92,LnLst!B:I,6,FALSE),0))*(100/(H92^2))</f>
        <v>0</v>
      </c>
      <c r="DZ92" s="111">
        <f>(AG92*IFERROR(VLOOKUP(AF92,LnLst!B:I,7,FALSE),0))*(H92^2/100)/1000000</f>
        <v>0</v>
      </c>
      <c r="EA92" s="111">
        <f>(AG92*IFERROR(VLOOKUP(AF92,LnLst!B:I,8,FALSE),0))*(100/(H92^2))</f>
        <v>0</v>
      </c>
      <c r="EB92" s="111">
        <f>AI92*IFERROR(VLOOKUP(AH92,LnLst!B:I,2,FALSE),0)*100/H92^2</f>
        <v>0</v>
      </c>
      <c r="EC92" s="111">
        <f>AI92*IFERROR(VLOOKUP(AH92,LnLst!B:I,3,FALSE),0)*100/H92^2</f>
        <v>0</v>
      </c>
      <c r="ED92" s="111">
        <f>(AI92*IFERROR(VLOOKUP(AH92,LnLst!B:I,4,FALSE),0))*(H92^2/100)/1000000</f>
        <v>0</v>
      </c>
      <c r="EE92" s="111">
        <f>AI92*IFERROR(VLOOKUP(AH92,LnLst!B:I,5,FALSE),0)*100/H92^2</f>
        <v>0</v>
      </c>
      <c r="EF92" s="111">
        <f>AI92*IFERROR(VLOOKUP(AH92,LnLst!B:I,6,FALSE),0)*100/H92^2</f>
        <v>0</v>
      </c>
      <c r="EG92" s="111">
        <f>(AI92*IFERROR(VLOOKUP(AH92,LnLst!B:I,7,FALSE),0))*(H92^2/100)/1000000</f>
        <v>0</v>
      </c>
      <c r="EH92" s="111">
        <f>AI92*IFERROR(VLOOKUP(AH92,LnLst!B:I,8,FALSE),0)*100/H92^2</f>
        <v>0</v>
      </c>
      <c r="EI92" s="236">
        <f>AK92*IFERROR(VLOOKUP(AJ92,LnLst!B:I,2,FALSE),0)*100/H92^2</f>
        <v>0</v>
      </c>
      <c r="EJ92" s="111">
        <f>AK92*IFERROR(VLOOKUP(AJ92,LnLst!B:I,3,FALSE),0)*100/H92^2</f>
        <v>0</v>
      </c>
      <c r="EK92" s="111">
        <f>(AK92*IFERROR(VLOOKUP(AJ92,LnLst!B:I,4,FALSE),0))*(H92^2/100)/1000000</f>
        <v>0</v>
      </c>
      <c r="EL92" s="111">
        <f>AK92*IFERROR(VLOOKUP(AJ92,LnLst!B:I,5,FALSE),0)*100/H92^2</f>
        <v>0</v>
      </c>
      <c r="EM92" s="111">
        <f>AK92*IFERROR(VLOOKUP(AJ92,LnLst!B:I,6,FALSE),0)*100/H92^2</f>
        <v>0</v>
      </c>
      <c r="EN92" s="111">
        <f>(AK92*IFERROR(VLOOKUP(AJ92,LnLst!B:I,7,FALSE),0))*(H92^2/100)/1000000</f>
        <v>0</v>
      </c>
      <c r="EO92" s="111">
        <f>AK92*IFERROR(VLOOKUP(AJ92,LnLst!B:I,8,FALSE),0)*100/H92^2</f>
        <v>0</v>
      </c>
    </row>
    <row r="93" spans="1:145" ht="15" customHeight="1" x14ac:dyDescent="0.25">
      <c r="A93" s="81" t="s">
        <v>323</v>
      </c>
      <c r="B93" s="82" t="s">
        <v>489</v>
      </c>
      <c r="C93" s="102" t="s">
        <v>1543</v>
      </c>
      <c r="D93" s="82" t="s">
        <v>1549</v>
      </c>
      <c r="E93" s="9" t="s">
        <v>1710</v>
      </c>
      <c r="F93" s="426" t="s">
        <v>1717</v>
      </c>
      <c r="G93" s="83">
        <v>1</v>
      </c>
      <c r="H93" s="60">
        <v>500</v>
      </c>
      <c r="I93" s="194" t="str">
        <f t="shared" si="17"/>
        <v xml:space="preserve">4*490/65 ACSR             </v>
      </c>
      <c r="J93" s="228">
        <f t="shared" si="18"/>
        <v>187</v>
      </c>
      <c r="K93" s="113" t="s">
        <v>30</v>
      </c>
      <c r="L93" s="232" t="s">
        <v>30</v>
      </c>
      <c r="M93" s="240">
        <v>2748</v>
      </c>
      <c r="N93" s="115">
        <f t="shared" si="27"/>
        <v>2379.768</v>
      </c>
      <c r="O93" s="242">
        <v>2748</v>
      </c>
      <c r="P93" s="235">
        <f t="shared" si="28"/>
        <v>1.2738440000000001E-3</v>
      </c>
      <c r="Q93" s="104">
        <f t="shared" si="29"/>
        <v>2.0679955999999999E-2</v>
      </c>
      <c r="R93" s="104">
        <f t="shared" si="30"/>
        <v>1.973401089</v>
      </c>
      <c r="S93" s="104">
        <f t="shared" si="31"/>
        <v>1.2302730000000001E-2</v>
      </c>
      <c r="T93" s="104">
        <f t="shared" si="32"/>
        <v>6.5197175999999996E-2</v>
      </c>
      <c r="U93" s="104">
        <f t="shared" si="33"/>
        <v>1.2424180890000001</v>
      </c>
      <c r="V93" s="105">
        <f t="shared" si="34"/>
        <v>1.4839198000000001E-2</v>
      </c>
      <c r="W93" s="223">
        <f>AE93*IFERROR(VLOOKUP(AD93,LnLst!B:I,2,FALSE),0)+AG93*IFERROR(VLOOKUP(AF93,LnLst!B:I,2,FALSE),0)+AI93*IFERROR(VLOOKUP(AH93,LnLst!B:I,2,FALSE),0)+AK93*IFERROR(VLOOKUP(AJ93,LnLst!B:I,2,FALSE),0)</f>
        <v>3.1846100000000002</v>
      </c>
      <c r="X93" s="215">
        <f>AE93*IFERROR(VLOOKUP(AD93,LnLst!B:I,3,FALSE),0)+AG93*IFERROR(VLOOKUP(AF93,LnLst!B:I,3,FALSE),0)+AI93*IFERROR(VLOOKUP(AH93,LnLst!B:I,3,FALSE),0)+AK93*IFERROR(VLOOKUP(AJ93,LnLst!B:I,3,FALSE),0)</f>
        <v>51.699889999999996</v>
      </c>
      <c r="Y93" s="219">
        <f>(AE93*IFERROR(VLOOKUP(AD93,LnLst!B:I,4,FALSE),0)+AG93*IFERROR(VLOOKUP(AF93,LnLst!B:I,4,FALSE),0)+AI93*IFERROR(VLOOKUP(AH93,LnLst!B:I,4,FALSE),0)+AK93*IFERROR(VLOOKUP(AJ93,LnLst!B:I,4,FALSE),0))/1000000</f>
        <v>7.8936043559999999E-4</v>
      </c>
      <c r="Z93" s="215">
        <f>AE93*IFERROR(VLOOKUP(AD93,LnLst!B:I,5,FALSE),0)+AG93*IFERROR(VLOOKUP(AF93,LnLst!B:I,5,FALSE),0)+AI93*IFERROR(VLOOKUP(AH93,LnLst!B:I,5,FALSE),0)+AK93*IFERROR(VLOOKUP(AJ93,LnLst!B:I,5,FALSE),0)</f>
        <v>30.756825000000003</v>
      </c>
      <c r="AA93" s="215">
        <f>AE93*IFERROR(VLOOKUP(AD93,LnLst!B:I,6,FALSE),0)+AG93*IFERROR(VLOOKUP(AF93,LnLst!B:I,6,FALSE),0)+AI93*IFERROR(VLOOKUP(AH93,LnLst!B:I,6,FALSE),0)+AK93*IFERROR(VLOOKUP(AJ93,LnLst!B:I,6,FALSE),0)</f>
        <v>162.99294</v>
      </c>
      <c r="AB93" s="207">
        <f>(AE93*IFERROR(VLOOKUP(AD93,LnLst!B:I,7,FALSE),0)+AG93*IFERROR(VLOOKUP(AF93,LnLst!B:I,7,FALSE),0)+AI93*IFERROR(VLOOKUP(AH93,LnLst!B:I,7,FALSE),0)+AK93*IFERROR(VLOOKUP(AJ93,LnLst!B:I,7,FALSE),0))/1000000</f>
        <v>4.9696723559999997E-4</v>
      </c>
      <c r="AC93" s="211">
        <f>AE93*IFERROR(VLOOKUP(AD93,LnLst!B:I,8,FALSE),0)+AG93*IFERROR(VLOOKUP(AF93,LnLst!B:I,8,FALSE),0)+AI93*IFERROR(VLOOKUP(AH93,LnLst!B:I,8,FALSE),0)+AK93*IFERROR(VLOOKUP(AJ93,LnLst!B:I,8,FALSE),0)</f>
        <v>37.097995000000004</v>
      </c>
      <c r="AD93" s="106" t="s">
        <v>57</v>
      </c>
      <c r="AE93" s="263">
        <v>187</v>
      </c>
      <c r="AF93" s="245" t="s">
        <v>1462</v>
      </c>
      <c r="AG93" s="263"/>
      <c r="AH93" s="250" t="s">
        <v>1462</v>
      </c>
      <c r="AI93" s="263"/>
      <c r="AJ93" s="245" t="s">
        <v>1462</v>
      </c>
      <c r="AK93" s="263"/>
      <c r="AL93" s="84">
        <v>31</v>
      </c>
      <c r="AM93" s="72">
        <v>42</v>
      </c>
      <c r="AN93" s="83">
        <v>-1</v>
      </c>
      <c r="AO93" s="72">
        <v>0</v>
      </c>
      <c r="AP93" s="66" t="s">
        <v>1185</v>
      </c>
      <c r="AQ93" s="107" t="s">
        <v>541</v>
      </c>
      <c r="AR93" s="61" t="s">
        <v>1076</v>
      </c>
      <c r="AS93" s="364"/>
      <c r="AT93" s="205"/>
      <c r="DN93" s="111">
        <f>(AE93*IFERROR(VLOOKUP(AD93,LnLst!B:I,2,FALSE),0))*(100/(H93^2))</f>
        <v>1.2738440000000001E-3</v>
      </c>
      <c r="DO93" s="111">
        <f>(AE93*IFERROR(VLOOKUP(AD93,LnLst!B:I,3,FALSE),0))*(100/(H93^2))</f>
        <v>2.0679955999999999E-2</v>
      </c>
      <c r="DP93" s="111">
        <f>(AE93*IFERROR(VLOOKUP(AD93,LnLst!B:I,4,FALSE),0))*(H93^2/100)/1000000</f>
        <v>1.973401089</v>
      </c>
      <c r="DQ93" s="111">
        <f>(AE93*IFERROR(VLOOKUP(AD93,LnLst!B:I,5,FALSE),0))*(100/(H93^2))</f>
        <v>1.2302730000000001E-2</v>
      </c>
      <c r="DR93" s="111">
        <f>(AE93*IFERROR(VLOOKUP(AD93,LnLst!B:I,6,FALSE),0))*(100/(H93^2))</f>
        <v>6.5197176000000009E-2</v>
      </c>
      <c r="DS93" s="111">
        <f>(AE93*IFERROR(VLOOKUP(AD93,LnLst!B:I,7,FALSE),0))*(H93^2/100)/1000000</f>
        <v>1.2424180889999998</v>
      </c>
      <c r="DT93" s="111">
        <f>(AE93*IFERROR(VLOOKUP(AD93,LnLst!B:I,8,FALSE),0))*(100/(H93^2))</f>
        <v>1.4839198000000003E-2</v>
      </c>
      <c r="DU93" s="111">
        <f>AG93*IFERROR(VLOOKUP(AF93,LnLst!B:I,2,FALSE),0)*100/H93^2</f>
        <v>0</v>
      </c>
      <c r="DV93" s="111">
        <f>(AG93*IFERROR(VLOOKUP(AF93,LnLst!B:I,3,FALSE),0))*(100/(H93^2))</f>
        <v>0</v>
      </c>
      <c r="DW93" s="111">
        <f>(AG93*IFERROR(VLOOKUP(AF93,LnLst!B:I,4,FALSE),0))*(H93^2/100)/1000000</f>
        <v>0</v>
      </c>
      <c r="DX93" s="111">
        <f>(AG93*IFERROR(VLOOKUP(AF93,LnLst!B:I,5,FALSE),0))*(100/(H93^2))</f>
        <v>0</v>
      </c>
      <c r="DY93" s="111">
        <f>(AG93*IFERROR(VLOOKUP(AF93,LnLst!B:I,6,FALSE),0))*(100/(H93^2))</f>
        <v>0</v>
      </c>
      <c r="DZ93" s="111">
        <f>(AG93*IFERROR(VLOOKUP(AF93,LnLst!B:I,7,FALSE),0))*(H93^2/100)/1000000</f>
        <v>0</v>
      </c>
      <c r="EA93" s="111">
        <f>(AG93*IFERROR(VLOOKUP(AF93,LnLst!B:I,8,FALSE),0))*(100/(H93^2))</f>
        <v>0</v>
      </c>
      <c r="EB93" s="111">
        <f>AI93*IFERROR(VLOOKUP(AH93,LnLst!B:I,2,FALSE),0)*100/H93^2</f>
        <v>0</v>
      </c>
      <c r="EC93" s="111">
        <f>AI93*IFERROR(VLOOKUP(AH93,LnLst!B:I,3,FALSE),0)*100/H93^2</f>
        <v>0</v>
      </c>
      <c r="ED93" s="111">
        <f>(AI93*IFERROR(VLOOKUP(AH93,LnLst!B:I,4,FALSE),0))*(H93^2/100)/1000000</f>
        <v>0</v>
      </c>
      <c r="EE93" s="111">
        <f>AI93*IFERROR(VLOOKUP(AH93,LnLst!B:I,5,FALSE),0)*100/H93^2</f>
        <v>0</v>
      </c>
      <c r="EF93" s="111">
        <f>AI93*IFERROR(VLOOKUP(AH93,LnLst!B:I,6,FALSE),0)*100/H93^2</f>
        <v>0</v>
      </c>
      <c r="EG93" s="111">
        <f>(AI93*IFERROR(VLOOKUP(AH93,LnLst!B:I,7,FALSE),0))*(H93^2/100)/1000000</f>
        <v>0</v>
      </c>
      <c r="EH93" s="111">
        <f>AI93*IFERROR(VLOOKUP(AH93,LnLst!B:I,8,FALSE),0)*100/H93^2</f>
        <v>0</v>
      </c>
      <c r="EI93" s="236">
        <f>AK93*IFERROR(VLOOKUP(AJ93,LnLst!B:I,2,FALSE),0)*100/H93^2</f>
        <v>0</v>
      </c>
      <c r="EJ93" s="111">
        <f>AK93*IFERROR(VLOOKUP(AJ93,LnLst!B:I,3,FALSE),0)*100/H93^2</f>
        <v>0</v>
      </c>
      <c r="EK93" s="111">
        <f>(AK93*IFERROR(VLOOKUP(AJ93,LnLst!B:I,4,FALSE),0))*(H93^2/100)/1000000</f>
        <v>0</v>
      </c>
      <c r="EL93" s="111">
        <f>AK93*IFERROR(VLOOKUP(AJ93,LnLst!B:I,5,FALSE),0)*100/H93^2</f>
        <v>0</v>
      </c>
      <c r="EM93" s="111">
        <f>AK93*IFERROR(VLOOKUP(AJ93,LnLst!B:I,6,FALSE),0)*100/H93^2</f>
        <v>0</v>
      </c>
      <c r="EN93" s="111">
        <f>(AK93*IFERROR(VLOOKUP(AJ93,LnLst!B:I,7,FALSE),0))*(H93^2/100)/1000000</f>
        <v>0</v>
      </c>
      <c r="EO93" s="111">
        <f>AK93*IFERROR(VLOOKUP(AJ93,LnLst!B:I,8,FALSE),0)*100/H93^2</f>
        <v>0</v>
      </c>
    </row>
    <row r="94" spans="1:145" ht="15" customHeight="1" x14ac:dyDescent="0.25">
      <c r="A94" s="81" t="s">
        <v>323</v>
      </c>
      <c r="B94" s="82" t="s">
        <v>489</v>
      </c>
      <c r="C94" s="102" t="s">
        <v>1543</v>
      </c>
      <c r="D94" s="82" t="s">
        <v>1549</v>
      </c>
      <c r="E94" s="9" t="s">
        <v>1710</v>
      </c>
      <c r="F94" s="426" t="s">
        <v>1717</v>
      </c>
      <c r="G94" s="83">
        <v>2</v>
      </c>
      <c r="H94" s="60">
        <v>500</v>
      </c>
      <c r="I94" s="194" t="str">
        <f t="shared" si="17"/>
        <v xml:space="preserve">4*490/65 ACSR             </v>
      </c>
      <c r="J94" s="228">
        <f t="shared" si="18"/>
        <v>187</v>
      </c>
      <c r="K94" s="113" t="s">
        <v>30</v>
      </c>
      <c r="L94" s="232" t="s">
        <v>30</v>
      </c>
      <c r="M94" s="240">
        <v>2748</v>
      </c>
      <c r="N94" s="115">
        <f t="shared" si="27"/>
        <v>2379.768</v>
      </c>
      <c r="O94" s="242">
        <v>2748</v>
      </c>
      <c r="P94" s="235">
        <f t="shared" si="28"/>
        <v>1.2738440000000001E-3</v>
      </c>
      <c r="Q94" s="104">
        <f t="shared" si="29"/>
        <v>2.0679955999999999E-2</v>
      </c>
      <c r="R94" s="104">
        <f t="shared" si="30"/>
        <v>1.973401089</v>
      </c>
      <c r="S94" s="104">
        <f t="shared" si="31"/>
        <v>1.2302730000000001E-2</v>
      </c>
      <c r="T94" s="104">
        <f t="shared" si="32"/>
        <v>6.5197175999999996E-2</v>
      </c>
      <c r="U94" s="104">
        <f t="shared" si="33"/>
        <v>1.2424180890000001</v>
      </c>
      <c r="V94" s="105">
        <f t="shared" si="34"/>
        <v>1.4839198000000001E-2</v>
      </c>
      <c r="W94" s="223">
        <f>AE94*IFERROR(VLOOKUP(AD94,LnLst!B:I,2,FALSE),0)+AG94*IFERROR(VLOOKUP(AF94,LnLst!B:I,2,FALSE),0)+AI94*IFERROR(VLOOKUP(AH94,LnLst!B:I,2,FALSE),0)+AK94*IFERROR(VLOOKUP(AJ94,LnLst!B:I,2,FALSE),0)</f>
        <v>3.1846100000000002</v>
      </c>
      <c r="X94" s="215">
        <f>AE94*IFERROR(VLOOKUP(AD94,LnLst!B:I,3,FALSE),0)+AG94*IFERROR(VLOOKUP(AF94,LnLst!B:I,3,FALSE),0)+AI94*IFERROR(VLOOKUP(AH94,LnLst!B:I,3,FALSE),0)+AK94*IFERROR(VLOOKUP(AJ94,LnLst!B:I,3,FALSE),0)</f>
        <v>51.699889999999996</v>
      </c>
      <c r="Y94" s="219">
        <f>(AE94*IFERROR(VLOOKUP(AD94,LnLst!B:I,4,FALSE),0)+AG94*IFERROR(VLOOKUP(AF94,LnLst!B:I,4,FALSE),0)+AI94*IFERROR(VLOOKUP(AH94,LnLst!B:I,4,FALSE),0)+AK94*IFERROR(VLOOKUP(AJ94,LnLst!B:I,4,FALSE),0))/1000000</f>
        <v>7.8936043559999999E-4</v>
      </c>
      <c r="Z94" s="215">
        <f>AE94*IFERROR(VLOOKUP(AD94,LnLst!B:I,5,FALSE),0)+AG94*IFERROR(VLOOKUP(AF94,LnLst!B:I,5,FALSE),0)+AI94*IFERROR(VLOOKUP(AH94,LnLst!B:I,5,FALSE),0)+AK94*IFERROR(VLOOKUP(AJ94,LnLst!B:I,5,FALSE),0)</f>
        <v>30.756825000000003</v>
      </c>
      <c r="AA94" s="215">
        <f>AE94*IFERROR(VLOOKUP(AD94,LnLst!B:I,6,FALSE),0)+AG94*IFERROR(VLOOKUP(AF94,LnLst!B:I,6,FALSE),0)+AI94*IFERROR(VLOOKUP(AH94,LnLst!B:I,6,FALSE),0)+AK94*IFERROR(VLOOKUP(AJ94,LnLst!B:I,6,FALSE),0)</f>
        <v>162.99294</v>
      </c>
      <c r="AB94" s="207">
        <f>(AE94*IFERROR(VLOOKUP(AD94,LnLst!B:I,7,FALSE),0)+AG94*IFERROR(VLOOKUP(AF94,LnLst!B:I,7,FALSE),0)+AI94*IFERROR(VLOOKUP(AH94,LnLst!B:I,7,FALSE),0)+AK94*IFERROR(VLOOKUP(AJ94,LnLst!B:I,7,FALSE),0))/1000000</f>
        <v>4.9696723559999997E-4</v>
      </c>
      <c r="AC94" s="211">
        <f>AE94*IFERROR(VLOOKUP(AD94,LnLst!B:I,8,FALSE),0)+AG94*IFERROR(VLOOKUP(AF94,LnLst!B:I,8,FALSE),0)+AI94*IFERROR(VLOOKUP(AH94,LnLst!B:I,8,FALSE),0)+AK94*IFERROR(VLOOKUP(AJ94,LnLst!B:I,8,FALSE),0)</f>
        <v>37.097995000000004</v>
      </c>
      <c r="AD94" s="106" t="s">
        <v>57</v>
      </c>
      <c r="AE94" s="263">
        <v>187</v>
      </c>
      <c r="AF94" s="245" t="s">
        <v>1462</v>
      </c>
      <c r="AG94" s="263"/>
      <c r="AH94" s="250" t="s">
        <v>1462</v>
      </c>
      <c r="AI94" s="263"/>
      <c r="AJ94" s="245" t="s">
        <v>1462</v>
      </c>
      <c r="AK94" s="263"/>
      <c r="AL94" s="84">
        <v>31</v>
      </c>
      <c r="AM94" s="72">
        <v>42</v>
      </c>
      <c r="AN94" s="83">
        <v>-1</v>
      </c>
      <c r="AO94" s="72">
        <v>0</v>
      </c>
      <c r="AP94" s="66" t="s">
        <v>1211</v>
      </c>
      <c r="AQ94" s="107" t="s">
        <v>541</v>
      </c>
      <c r="AR94" s="61" t="s">
        <v>1076</v>
      </c>
      <c r="AS94" s="364"/>
      <c r="AT94" s="205"/>
      <c r="DN94" s="111">
        <f>(AE94*IFERROR(VLOOKUP(AD94,LnLst!B:I,2,FALSE),0))*(100/(H94^2))</f>
        <v>1.2738440000000001E-3</v>
      </c>
      <c r="DO94" s="111">
        <f>(AE94*IFERROR(VLOOKUP(AD94,LnLst!B:I,3,FALSE),0))*(100/(H94^2))</f>
        <v>2.0679955999999999E-2</v>
      </c>
      <c r="DP94" s="111">
        <f>(AE94*IFERROR(VLOOKUP(AD94,LnLst!B:I,4,FALSE),0))*(H94^2/100)/1000000</f>
        <v>1.973401089</v>
      </c>
      <c r="DQ94" s="111">
        <f>(AE94*IFERROR(VLOOKUP(AD94,LnLst!B:I,5,FALSE),0))*(100/(H94^2))</f>
        <v>1.2302730000000001E-2</v>
      </c>
      <c r="DR94" s="111">
        <f>(AE94*IFERROR(VLOOKUP(AD94,LnLst!B:I,6,FALSE),0))*(100/(H94^2))</f>
        <v>6.5197176000000009E-2</v>
      </c>
      <c r="DS94" s="111">
        <f>(AE94*IFERROR(VLOOKUP(AD94,LnLst!B:I,7,FALSE),0))*(H94^2/100)/1000000</f>
        <v>1.2424180889999998</v>
      </c>
      <c r="DT94" s="111">
        <f>(AE94*IFERROR(VLOOKUP(AD94,LnLst!B:I,8,FALSE),0))*(100/(H94^2))</f>
        <v>1.4839198000000003E-2</v>
      </c>
      <c r="DU94" s="111">
        <f>AG94*IFERROR(VLOOKUP(AF94,LnLst!B:I,2,FALSE),0)*100/H94^2</f>
        <v>0</v>
      </c>
      <c r="DV94" s="111">
        <f>(AG94*IFERROR(VLOOKUP(AF94,LnLst!B:I,3,FALSE),0))*(100/(H94^2))</f>
        <v>0</v>
      </c>
      <c r="DW94" s="111">
        <f>(AG94*IFERROR(VLOOKUP(AF94,LnLst!B:I,4,FALSE),0))*(H94^2/100)/1000000</f>
        <v>0</v>
      </c>
      <c r="DX94" s="111">
        <f>(AG94*IFERROR(VLOOKUP(AF94,LnLst!B:I,5,FALSE),0))*(100/(H94^2))</f>
        <v>0</v>
      </c>
      <c r="DY94" s="111">
        <f>(AG94*IFERROR(VLOOKUP(AF94,LnLst!B:I,6,FALSE),0))*(100/(H94^2))</f>
        <v>0</v>
      </c>
      <c r="DZ94" s="111">
        <f>(AG94*IFERROR(VLOOKUP(AF94,LnLst!B:I,7,FALSE),0))*(H94^2/100)/1000000</f>
        <v>0</v>
      </c>
      <c r="EA94" s="111">
        <f>(AG94*IFERROR(VLOOKUP(AF94,LnLst!B:I,8,FALSE),0))*(100/(H94^2))</f>
        <v>0</v>
      </c>
      <c r="EB94" s="111">
        <f>AI94*IFERROR(VLOOKUP(AH94,LnLst!B:I,2,FALSE),0)*100/H94^2</f>
        <v>0</v>
      </c>
      <c r="EC94" s="111">
        <f>AI94*IFERROR(VLOOKUP(AH94,LnLst!B:I,3,FALSE),0)*100/H94^2</f>
        <v>0</v>
      </c>
      <c r="ED94" s="111">
        <f>(AI94*IFERROR(VLOOKUP(AH94,LnLst!B:I,4,FALSE),0))*(H94^2/100)/1000000</f>
        <v>0</v>
      </c>
      <c r="EE94" s="111">
        <f>AI94*IFERROR(VLOOKUP(AH94,LnLst!B:I,5,FALSE),0)*100/H94^2</f>
        <v>0</v>
      </c>
      <c r="EF94" s="111">
        <f>AI94*IFERROR(VLOOKUP(AH94,LnLst!B:I,6,FALSE),0)*100/H94^2</f>
        <v>0</v>
      </c>
      <c r="EG94" s="111">
        <f>(AI94*IFERROR(VLOOKUP(AH94,LnLst!B:I,7,FALSE),0))*(H94^2/100)/1000000</f>
        <v>0</v>
      </c>
      <c r="EH94" s="111">
        <f>AI94*IFERROR(VLOOKUP(AH94,LnLst!B:I,8,FALSE),0)*100/H94^2</f>
        <v>0</v>
      </c>
      <c r="EI94" s="236">
        <f>AK94*IFERROR(VLOOKUP(AJ94,LnLst!B:I,2,FALSE),0)*100/H94^2</f>
        <v>0</v>
      </c>
      <c r="EJ94" s="111">
        <f>AK94*IFERROR(VLOOKUP(AJ94,LnLst!B:I,3,FALSE),0)*100/H94^2</f>
        <v>0</v>
      </c>
      <c r="EK94" s="111">
        <f>(AK94*IFERROR(VLOOKUP(AJ94,LnLst!B:I,4,FALSE),0))*(H94^2/100)/1000000</f>
        <v>0</v>
      </c>
      <c r="EL94" s="111">
        <f>AK94*IFERROR(VLOOKUP(AJ94,LnLst!B:I,5,FALSE),0)*100/H94^2</f>
        <v>0</v>
      </c>
      <c r="EM94" s="111">
        <f>AK94*IFERROR(VLOOKUP(AJ94,LnLst!B:I,6,FALSE),0)*100/H94^2</f>
        <v>0</v>
      </c>
      <c r="EN94" s="111">
        <f>(AK94*IFERROR(VLOOKUP(AJ94,LnLst!B:I,7,FALSE),0))*(H94^2/100)/1000000</f>
        <v>0</v>
      </c>
      <c r="EO94" s="111">
        <f>AK94*IFERROR(VLOOKUP(AJ94,LnLst!B:I,8,FALSE),0)*100/H94^2</f>
        <v>0</v>
      </c>
    </row>
    <row r="95" spans="1:145" ht="15" customHeight="1" x14ac:dyDescent="0.25">
      <c r="A95" s="81" t="s">
        <v>379</v>
      </c>
      <c r="B95" s="82" t="s">
        <v>1140</v>
      </c>
      <c r="C95" s="102" t="s">
        <v>1532</v>
      </c>
      <c r="D95" s="82" t="s">
        <v>75</v>
      </c>
      <c r="E95" s="9" t="s">
        <v>1708</v>
      </c>
      <c r="F95" s="426" t="s">
        <v>1717</v>
      </c>
      <c r="G95" s="83">
        <v>1</v>
      </c>
      <c r="H95" s="60">
        <v>220</v>
      </c>
      <c r="I95" s="194" t="str">
        <f t="shared" si="17"/>
        <v xml:space="preserve">Thermal Stacir 1*238/97             </v>
      </c>
      <c r="J95" s="228">
        <f t="shared" si="18"/>
        <v>5.2960000000000003</v>
      </c>
      <c r="K95" s="113" t="s">
        <v>27</v>
      </c>
      <c r="L95" s="232" t="s">
        <v>30</v>
      </c>
      <c r="M95" s="240">
        <v>1100</v>
      </c>
      <c r="N95" s="115">
        <f t="shared" si="27"/>
        <v>419.14400000000001</v>
      </c>
      <c r="O95" s="241">
        <v>1500</v>
      </c>
      <c r="P95" s="235">
        <f t="shared" si="28"/>
        <v>1.2492322975206612E-3</v>
      </c>
      <c r="Q95" s="104">
        <f t="shared" si="29"/>
        <v>4.8368455537190084E-3</v>
      </c>
      <c r="R95" s="104">
        <f t="shared" si="30"/>
        <v>6.65254158976E-3</v>
      </c>
      <c r="S95" s="104">
        <f t="shared" si="31"/>
        <v>3.7090711074380172E-3</v>
      </c>
      <c r="T95" s="104">
        <f t="shared" si="32"/>
        <v>1.4034399999999999E-2</v>
      </c>
      <c r="U95" s="104">
        <f t="shared" si="33"/>
        <v>4.4633782807679996E-3</v>
      </c>
      <c r="V95" s="105">
        <f t="shared" si="34"/>
        <v>8.488642171900828E-3</v>
      </c>
      <c r="W95" s="223">
        <f>AE95*IFERROR(VLOOKUP(AD95,LnLst!B:I,2,FALSE),0)+AG95*IFERROR(VLOOKUP(AF95,LnLst!B:I,2,FALSE),0)+AI95*IFERROR(VLOOKUP(AH95,LnLst!B:I,2,FALSE),0)+AK95*IFERROR(VLOOKUP(AJ95,LnLst!B:I,2,FALSE),0)</f>
        <v>0.60462843200000005</v>
      </c>
      <c r="X95" s="215">
        <f>AE95*IFERROR(VLOOKUP(AD95,LnLst!B:I,3,FALSE),0)+AG95*IFERROR(VLOOKUP(AF95,LnLst!B:I,3,FALSE),0)+AI95*IFERROR(VLOOKUP(AH95,LnLst!B:I,3,FALSE),0)+AK95*IFERROR(VLOOKUP(AJ95,LnLst!B:I,3,FALSE),0)</f>
        <v>2.341033248</v>
      </c>
      <c r="Y95" s="219">
        <f>(AE95*IFERROR(VLOOKUP(AD95,LnLst!B:I,4,FALSE),0)+AG95*IFERROR(VLOOKUP(AF95,LnLst!B:I,4,FALSE),0)+AI95*IFERROR(VLOOKUP(AH95,LnLst!B:I,4,FALSE),0)+AK95*IFERROR(VLOOKUP(AJ95,LnLst!B:I,4,FALSE),0))/1000000</f>
        <v>1.3744920640000001E-5</v>
      </c>
      <c r="Z95" s="215">
        <f>AE95*IFERROR(VLOOKUP(AD95,LnLst!B:I,5,FALSE),0)+AG95*IFERROR(VLOOKUP(AF95,LnLst!B:I,5,FALSE),0)+AI95*IFERROR(VLOOKUP(AH95,LnLst!B:I,5,FALSE),0)+AK95*IFERROR(VLOOKUP(AJ95,LnLst!B:I,5,FALSE),0)</f>
        <v>1.7951904160000003</v>
      </c>
      <c r="AA95" s="215">
        <f>AE95*IFERROR(VLOOKUP(AD95,LnLst!B:I,6,FALSE),0)+AG95*IFERROR(VLOOKUP(AF95,LnLst!B:I,6,FALSE),0)+AI95*IFERROR(VLOOKUP(AH95,LnLst!B:I,6,FALSE),0)+AK95*IFERROR(VLOOKUP(AJ95,LnLst!B:I,6,FALSE),0)</f>
        <v>6.7926495999999998</v>
      </c>
      <c r="AB95" s="207">
        <f>(AE95*IFERROR(VLOOKUP(AD95,LnLst!B:I,7,FALSE),0)+AG95*IFERROR(VLOOKUP(AF95,LnLst!B:I,7,FALSE),0)+AI95*IFERROR(VLOOKUP(AH95,LnLst!B:I,7,FALSE),0)+AK95*IFERROR(VLOOKUP(AJ95,LnLst!B:I,7,FALSE),0))/1000000</f>
        <v>9.2218559520000001E-6</v>
      </c>
      <c r="AC95" s="211">
        <f>AE95*IFERROR(VLOOKUP(AD95,LnLst!B:I,8,FALSE),0)+AG95*IFERROR(VLOOKUP(AF95,LnLst!B:I,8,FALSE),0)+AI95*IFERROR(VLOOKUP(AH95,LnLst!B:I,8,FALSE),0)+AK95*IFERROR(VLOOKUP(AJ95,LnLst!B:I,8,FALSE),0)</f>
        <v>4.1085028112000002</v>
      </c>
      <c r="AD95" s="106" t="s">
        <v>1465</v>
      </c>
      <c r="AE95" s="263">
        <v>5.2960000000000003</v>
      </c>
      <c r="AF95" s="245" t="s">
        <v>1462</v>
      </c>
      <c r="AG95" s="263"/>
      <c r="AH95" s="250" t="s">
        <v>1462</v>
      </c>
      <c r="AI95" s="263"/>
      <c r="AJ95" s="245" t="s">
        <v>1462</v>
      </c>
      <c r="AK95" s="263"/>
      <c r="AL95" s="84">
        <v>404</v>
      </c>
      <c r="AM95" s="72">
        <v>478</v>
      </c>
      <c r="AN95" s="83">
        <v>0</v>
      </c>
      <c r="AO95" s="72">
        <v>0</v>
      </c>
      <c r="AP95" s="66" t="s">
        <v>585</v>
      </c>
      <c r="AQ95" s="107" t="s">
        <v>544</v>
      </c>
      <c r="AR95" s="61" t="s">
        <v>495</v>
      </c>
      <c r="AS95" s="364"/>
      <c r="AT95" s="205" t="s">
        <v>1286</v>
      </c>
      <c r="DN95" s="111">
        <f>(AE95*IFERROR(VLOOKUP(AD95,LnLst!B:I,2,FALSE),0))*(100/(H95^2))</f>
        <v>1.2492322975206614E-3</v>
      </c>
      <c r="DO95" s="111">
        <f>(AE95*IFERROR(VLOOKUP(AD95,LnLst!B:I,3,FALSE),0))*(100/(H95^2))</f>
        <v>4.8368455537190084E-3</v>
      </c>
      <c r="DP95" s="111">
        <f>(AE95*IFERROR(VLOOKUP(AD95,LnLst!B:I,4,FALSE),0))*(H95^2/100)/1000000</f>
        <v>6.6525415897600009E-3</v>
      </c>
      <c r="DQ95" s="111">
        <f>(AE95*IFERROR(VLOOKUP(AD95,LnLst!B:I,5,FALSE),0))*(100/(H95^2))</f>
        <v>3.7090711074380172E-3</v>
      </c>
      <c r="DR95" s="111">
        <f>(AE95*IFERROR(VLOOKUP(AD95,LnLst!B:I,6,FALSE),0))*(100/(H95^2))</f>
        <v>1.4034400000000001E-2</v>
      </c>
      <c r="DS95" s="111">
        <f>(AE95*IFERROR(VLOOKUP(AD95,LnLst!B:I,7,FALSE),0))*(H95^2/100)/1000000</f>
        <v>4.4633782807679996E-3</v>
      </c>
      <c r="DT95" s="111">
        <f>(AE95*IFERROR(VLOOKUP(AD95,LnLst!B:I,8,FALSE),0))*(100/(H95^2))</f>
        <v>8.4886421719008263E-3</v>
      </c>
      <c r="DU95" s="111">
        <f>AG95*IFERROR(VLOOKUP(AF95,LnLst!B:I,2,FALSE),0)*100/H95^2</f>
        <v>0</v>
      </c>
      <c r="DV95" s="111">
        <f>(AG95*IFERROR(VLOOKUP(AF95,LnLst!B:I,3,FALSE),0))*(100/(H95^2))</f>
        <v>0</v>
      </c>
      <c r="DW95" s="111">
        <f>(AG95*IFERROR(VLOOKUP(AF95,LnLst!B:I,4,FALSE),0))*(H95^2/100)/1000000</f>
        <v>0</v>
      </c>
      <c r="DX95" s="111">
        <f>(AG95*IFERROR(VLOOKUP(AF95,LnLst!B:I,5,FALSE),0))*(100/(H95^2))</f>
        <v>0</v>
      </c>
      <c r="DY95" s="111">
        <f>(AG95*IFERROR(VLOOKUP(AF95,LnLst!B:I,6,FALSE),0))*(100/(H95^2))</f>
        <v>0</v>
      </c>
      <c r="DZ95" s="111">
        <f>(AG95*IFERROR(VLOOKUP(AF95,LnLst!B:I,7,FALSE),0))*(H95^2/100)/1000000</f>
        <v>0</v>
      </c>
      <c r="EA95" s="111">
        <f>(AG95*IFERROR(VLOOKUP(AF95,LnLst!B:I,8,FALSE),0))*(100/(H95^2))</f>
        <v>0</v>
      </c>
      <c r="EB95" s="111">
        <f>AI95*IFERROR(VLOOKUP(AH95,LnLst!B:I,2,FALSE),0)*100/H95^2</f>
        <v>0</v>
      </c>
      <c r="EC95" s="111">
        <f>AI95*IFERROR(VLOOKUP(AH95,LnLst!B:I,3,FALSE),0)*100/H95^2</f>
        <v>0</v>
      </c>
      <c r="ED95" s="111">
        <f>(AI95*IFERROR(VLOOKUP(AH95,LnLst!B:I,4,FALSE),0))*(H95^2/100)/1000000</f>
        <v>0</v>
      </c>
      <c r="EE95" s="111">
        <f>AI95*IFERROR(VLOOKUP(AH95,LnLst!B:I,5,FALSE),0)*100/H95^2</f>
        <v>0</v>
      </c>
      <c r="EF95" s="111">
        <f>AI95*IFERROR(VLOOKUP(AH95,LnLst!B:I,6,FALSE),0)*100/H95^2</f>
        <v>0</v>
      </c>
      <c r="EG95" s="111">
        <f>(AI95*IFERROR(VLOOKUP(AH95,LnLst!B:I,7,FALSE),0))*(H95^2/100)/1000000</f>
        <v>0</v>
      </c>
      <c r="EH95" s="111">
        <f>AI95*IFERROR(VLOOKUP(AH95,LnLst!B:I,8,FALSE),0)*100/H95^2</f>
        <v>0</v>
      </c>
      <c r="EI95" s="236">
        <f>AK95*IFERROR(VLOOKUP(AJ95,LnLst!B:I,2,FALSE),0)*100/H95^2</f>
        <v>0</v>
      </c>
      <c r="EJ95" s="111">
        <f>AK95*IFERROR(VLOOKUP(AJ95,LnLst!B:I,3,FALSE),0)*100/H95^2</f>
        <v>0</v>
      </c>
      <c r="EK95" s="111">
        <f>(AK95*IFERROR(VLOOKUP(AJ95,LnLst!B:I,4,FALSE),0))*(H95^2/100)/1000000</f>
        <v>0</v>
      </c>
      <c r="EL95" s="111">
        <f>AK95*IFERROR(VLOOKUP(AJ95,LnLst!B:I,5,FALSE),0)*100/H95^2</f>
        <v>0</v>
      </c>
      <c r="EM95" s="111">
        <f>AK95*IFERROR(VLOOKUP(AJ95,LnLst!B:I,6,FALSE),0)*100/H95^2</f>
        <v>0</v>
      </c>
      <c r="EN95" s="111">
        <f>(AK95*IFERROR(VLOOKUP(AJ95,LnLst!B:I,7,FALSE),0))*(H95^2/100)/1000000</f>
        <v>0</v>
      </c>
      <c r="EO95" s="111">
        <f>AK95*IFERROR(VLOOKUP(AJ95,LnLst!B:I,8,FALSE),0)*100/H95^2</f>
        <v>0</v>
      </c>
    </row>
    <row r="96" spans="1:145" ht="15" customHeight="1" x14ac:dyDescent="0.25">
      <c r="A96" s="81" t="s">
        <v>379</v>
      </c>
      <c r="B96" s="82" t="s">
        <v>1140</v>
      </c>
      <c r="C96" s="102" t="s">
        <v>1532</v>
      </c>
      <c r="D96" s="82" t="s">
        <v>75</v>
      </c>
      <c r="E96" s="9" t="s">
        <v>1708</v>
      </c>
      <c r="F96" s="426" t="s">
        <v>1717</v>
      </c>
      <c r="G96" s="83">
        <v>2</v>
      </c>
      <c r="H96" s="60">
        <v>220</v>
      </c>
      <c r="I96" s="194" t="str">
        <f t="shared" si="17"/>
        <v xml:space="preserve">Thermal Stacir 1*238/97             </v>
      </c>
      <c r="J96" s="228">
        <f t="shared" si="18"/>
        <v>5.2960000000000003</v>
      </c>
      <c r="K96" s="113" t="s">
        <v>27</v>
      </c>
      <c r="L96" s="232" t="s">
        <v>30</v>
      </c>
      <c r="M96" s="240">
        <v>1100</v>
      </c>
      <c r="N96" s="115">
        <f t="shared" si="27"/>
        <v>419.14400000000001</v>
      </c>
      <c r="O96" s="241">
        <v>1500</v>
      </c>
      <c r="P96" s="235">
        <f t="shared" si="28"/>
        <v>1.2492322975206612E-3</v>
      </c>
      <c r="Q96" s="104">
        <f t="shared" si="29"/>
        <v>4.8368455537190084E-3</v>
      </c>
      <c r="R96" s="104">
        <f t="shared" si="30"/>
        <v>6.65254158976E-3</v>
      </c>
      <c r="S96" s="104">
        <f t="shared" si="31"/>
        <v>3.7090711074380172E-3</v>
      </c>
      <c r="T96" s="104">
        <f t="shared" si="32"/>
        <v>1.4034399999999999E-2</v>
      </c>
      <c r="U96" s="104">
        <f t="shared" si="33"/>
        <v>4.4633782807679996E-3</v>
      </c>
      <c r="V96" s="105">
        <f t="shared" si="34"/>
        <v>8.488642171900828E-3</v>
      </c>
      <c r="W96" s="223">
        <f>AE96*IFERROR(VLOOKUP(AD96,LnLst!B:I,2,FALSE),0)+AG96*IFERROR(VLOOKUP(AF96,LnLst!B:I,2,FALSE),0)+AI96*IFERROR(VLOOKUP(AH96,LnLst!B:I,2,FALSE),0)+AK96*IFERROR(VLOOKUP(AJ96,LnLst!B:I,2,FALSE),0)</f>
        <v>0.60462843200000005</v>
      </c>
      <c r="X96" s="215">
        <f>AE96*IFERROR(VLOOKUP(AD96,LnLst!B:I,3,FALSE),0)+AG96*IFERROR(VLOOKUP(AF96,LnLst!B:I,3,FALSE),0)+AI96*IFERROR(VLOOKUP(AH96,LnLst!B:I,3,FALSE),0)+AK96*IFERROR(VLOOKUP(AJ96,LnLst!B:I,3,FALSE),0)</f>
        <v>2.341033248</v>
      </c>
      <c r="Y96" s="219">
        <f>(AE96*IFERROR(VLOOKUP(AD96,LnLst!B:I,4,FALSE),0)+AG96*IFERROR(VLOOKUP(AF96,LnLst!B:I,4,FALSE),0)+AI96*IFERROR(VLOOKUP(AH96,LnLst!B:I,4,FALSE),0)+AK96*IFERROR(VLOOKUP(AJ96,LnLst!B:I,4,FALSE),0))/1000000</f>
        <v>1.3744920640000001E-5</v>
      </c>
      <c r="Z96" s="215">
        <f>AE96*IFERROR(VLOOKUP(AD96,LnLst!B:I,5,FALSE),0)+AG96*IFERROR(VLOOKUP(AF96,LnLst!B:I,5,FALSE),0)+AI96*IFERROR(VLOOKUP(AH96,LnLst!B:I,5,FALSE),0)+AK96*IFERROR(VLOOKUP(AJ96,LnLst!B:I,5,FALSE),0)</f>
        <v>1.7951904160000003</v>
      </c>
      <c r="AA96" s="215">
        <f>AE96*IFERROR(VLOOKUP(AD96,LnLst!B:I,6,FALSE),0)+AG96*IFERROR(VLOOKUP(AF96,LnLst!B:I,6,FALSE),0)+AI96*IFERROR(VLOOKUP(AH96,LnLst!B:I,6,FALSE),0)+AK96*IFERROR(VLOOKUP(AJ96,LnLst!B:I,6,FALSE),0)</f>
        <v>6.7926495999999998</v>
      </c>
      <c r="AB96" s="207">
        <f>(AE96*IFERROR(VLOOKUP(AD96,LnLst!B:I,7,FALSE),0)+AG96*IFERROR(VLOOKUP(AF96,LnLst!B:I,7,FALSE),0)+AI96*IFERROR(VLOOKUP(AH96,LnLst!B:I,7,FALSE),0)+AK96*IFERROR(VLOOKUP(AJ96,LnLst!B:I,7,FALSE),0))/1000000</f>
        <v>9.2218559520000001E-6</v>
      </c>
      <c r="AC96" s="211">
        <f>AE96*IFERROR(VLOOKUP(AD96,LnLst!B:I,8,FALSE),0)+AG96*IFERROR(VLOOKUP(AF96,LnLst!B:I,8,FALSE),0)+AI96*IFERROR(VLOOKUP(AH96,LnLst!B:I,8,FALSE),0)+AK96*IFERROR(VLOOKUP(AJ96,LnLst!B:I,8,FALSE),0)</f>
        <v>4.1085028112000002</v>
      </c>
      <c r="AD96" s="106" t="s">
        <v>1465</v>
      </c>
      <c r="AE96" s="263">
        <v>5.2960000000000003</v>
      </c>
      <c r="AF96" s="245" t="s">
        <v>1462</v>
      </c>
      <c r="AG96" s="263"/>
      <c r="AH96" s="250" t="s">
        <v>1462</v>
      </c>
      <c r="AI96" s="263"/>
      <c r="AJ96" s="245" t="s">
        <v>1462</v>
      </c>
      <c r="AK96" s="263"/>
      <c r="AL96" s="84">
        <v>404</v>
      </c>
      <c r="AM96" s="72">
        <v>478</v>
      </c>
      <c r="AN96" s="83">
        <v>0</v>
      </c>
      <c r="AO96" s="72">
        <v>0</v>
      </c>
      <c r="AP96" s="66" t="s">
        <v>586</v>
      </c>
      <c r="AQ96" s="107" t="s">
        <v>544</v>
      </c>
      <c r="AR96" s="61" t="s">
        <v>495</v>
      </c>
      <c r="AS96" s="364"/>
      <c r="AT96" s="205" t="s">
        <v>39</v>
      </c>
      <c r="DN96" s="111">
        <f>(AE96*IFERROR(VLOOKUP(AD96,LnLst!B:I,2,FALSE),0))*(100/(H96^2))</f>
        <v>1.2492322975206614E-3</v>
      </c>
      <c r="DO96" s="111">
        <f>(AE96*IFERROR(VLOOKUP(AD96,LnLst!B:I,3,FALSE),0))*(100/(H96^2))</f>
        <v>4.8368455537190084E-3</v>
      </c>
      <c r="DP96" s="111">
        <f>(AE96*IFERROR(VLOOKUP(AD96,LnLst!B:I,4,FALSE),0))*(H96^2/100)/1000000</f>
        <v>6.6525415897600009E-3</v>
      </c>
      <c r="DQ96" s="111">
        <f>(AE96*IFERROR(VLOOKUP(AD96,LnLst!B:I,5,FALSE),0))*(100/(H96^2))</f>
        <v>3.7090711074380172E-3</v>
      </c>
      <c r="DR96" s="111">
        <f>(AE96*IFERROR(VLOOKUP(AD96,LnLst!B:I,6,FALSE),0))*(100/(H96^2))</f>
        <v>1.4034400000000001E-2</v>
      </c>
      <c r="DS96" s="111">
        <f>(AE96*IFERROR(VLOOKUP(AD96,LnLst!B:I,7,FALSE),0))*(H96^2/100)/1000000</f>
        <v>4.4633782807679996E-3</v>
      </c>
      <c r="DT96" s="111">
        <f>(AE96*IFERROR(VLOOKUP(AD96,LnLst!B:I,8,FALSE),0))*(100/(H96^2))</f>
        <v>8.4886421719008263E-3</v>
      </c>
      <c r="DU96" s="111">
        <f>AG96*IFERROR(VLOOKUP(AF96,LnLst!B:I,2,FALSE),0)*100/H96^2</f>
        <v>0</v>
      </c>
      <c r="DV96" s="111">
        <f>(AG96*IFERROR(VLOOKUP(AF96,LnLst!B:I,3,FALSE),0))*(100/(H96^2))</f>
        <v>0</v>
      </c>
      <c r="DW96" s="111">
        <f>(AG96*IFERROR(VLOOKUP(AF96,LnLst!B:I,4,FALSE),0))*(H96^2/100)/1000000</f>
        <v>0</v>
      </c>
      <c r="DX96" s="111">
        <f>(AG96*IFERROR(VLOOKUP(AF96,LnLst!B:I,5,FALSE),0))*(100/(H96^2))</f>
        <v>0</v>
      </c>
      <c r="DY96" s="111">
        <f>(AG96*IFERROR(VLOOKUP(AF96,LnLst!B:I,6,FALSE),0))*(100/(H96^2))</f>
        <v>0</v>
      </c>
      <c r="DZ96" s="111">
        <f>(AG96*IFERROR(VLOOKUP(AF96,LnLst!B:I,7,FALSE),0))*(H96^2/100)/1000000</f>
        <v>0</v>
      </c>
      <c r="EA96" s="111">
        <f>(AG96*IFERROR(VLOOKUP(AF96,LnLst!B:I,8,FALSE),0))*(100/(H96^2))</f>
        <v>0</v>
      </c>
      <c r="EB96" s="111">
        <f>AI96*IFERROR(VLOOKUP(AH96,LnLst!B:I,2,FALSE),0)*100/H96^2</f>
        <v>0</v>
      </c>
      <c r="EC96" s="111">
        <f>AI96*IFERROR(VLOOKUP(AH96,LnLst!B:I,3,FALSE),0)*100/H96^2</f>
        <v>0</v>
      </c>
      <c r="ED96" s="111">
        <f>(AI96*IFERROR(VLOOKUP(AH96,LnLst!B:I,4,FALSE),0))*(H96^2/100)/1000000</f>
        <v>0</v>
      </c>
      <c r="EE96" s="111">
        <f>AI96*IFERROR(VLOOKUP(AH96,LnLst!B:I,5,FALSE),0)*100/H96^2</f>
        <v>0</v>
      </c>
      <c r="EF96" s="111">
        <f>AI96*IFERROR(VLOOKUP(AH96,LnLst!B:I,6,FALSE),0)*100/H96^2</f>
        <v>0</v>
      </c>
      <c r="EG96" s="111">
        <f>(AI96*IFERROR(VLOOKUP(AH96,LnLst!B:I,7,FALSE),0))*(H96^2/100)/1000000</f>
        <v>0</v>
      </c>
      <c r="EH96" s="111">
        <f>AI96*IFERROR(VLOOKUP(AH96,LnLst!B:I,8,FALSE),0)*100/H96^2</f>
        <v>0</v>
      </c>
      <c r="EI96" s="236">
        <f>AK96*IFERROR(VLOOKUP(AJ96,LnLst!B:I,2,FALSE),0)*100/H96^2</f>
        <v>0</v>
      </c>
      <c r="EJ96" s="111">
        <f>AK96*IFERROR(VLOOKUP(AJ96,LnLst!B:I,3,FALSE),0)*100/H96^2</f>
        <v>0</v>
      </c>
      <c r="EK96" s="111">
        <f>(AK96*IFERROR(VLOOKUP(AJ96,LnLst!B:I,4,FALSE),0))*(H96^2/100)/1000000</f>
        <v>0</v>
      </c>
      <c r="EL96" s="111">
        <f>AK96*IFERROR(VLOOKUP(AJ96,LnLst!B:I,5,FALSE),0)*100/H96^2</f>
        <v>0</v>
      </c>
      <c r="EM96" s="111">
        <f>AK96*IFERROR(VLOOKUP(AJ96,LnLst!B:I,6,FALSE),0)*100/H96^2</f>
        <v>0</v>
      </c>
      <c r="EN96" s="111">
        <f>(AK96*IFERROR(VLOOKUP(AJ96,LnLst!B:I,7,FALSE),0))*(H96^2/100)/1000000</f>
        <v>0</v>
      </c>
      <c r="EO96" s="111">
        <f>AK96*IFERROR(VLOOKUP(AJ96,LnLst!B:I,8,FALSE),0)*100/H96^2</f>
        <v>0</v>
      </c>
    </row>
    <row r="97" spans="1:145" ht="15" customHeight="1" x14ac:dyDescent="0.25">
      <c r="A97" s="81" t="s">
        <v>1140</v>
      </c>
      <c r="B97" s="82" t="s">
        <v>386</v>
      </c>
      <c r="C97" s="102" t="s">
        <v>75</v>
      </c>
      <c r="D97" s="82" t="s">
        <v>1550</v>
      </c>
      <c r="E97" s="9" t="s">
        <v>1708</v>
      </c>
      <c r="F97" s="426" t="s">
        <v>1718</v>
      </c>
      <c r="G97" s="83">
        <v>1</v>
      </c>
      <c r="H97" s="60">
        <v>220</v>
      </c>
      <c r="I97" s="194" t="str">
        <f t="shared" si="17"/>
        <v xml:space="preserve">CableHi-Pr kanda1267             </v>
      </c>
      <c r="J97" s="228">
        <f t="shared" si="18"/>
        <v>4</v>
      </c>
      <c r="K97" s="113" t="s">
        <v>22</v>
      </c>
      <c r="L97" s="232" t="s">
        <v>22</v>
      </c>
      <c r="M97" s="240">
        <v>1000</v>
      </c>
      <c r="N97" s="115">
        <f t="shared" si="27"/>
        <v>381.04</v>
      </c>
      <c r="O97" s="241">
        <v>1000</v>
      </c>
      <c r="P97" s="235">
        <f t="shared" si="28"/>
        <v>1.6528925619834712E-4</v>
      </c>
      <c r="Q97" s="104">
        <f t="shared" si="29"/>
        <v>1.1107438016528925E-3</v>
      </c>
      <c r="R97" s="104">
        <f t="shared" si="30"/>
        <v>0.17036799999999999</v>
      </c>
      <c r="S97" s="104">
        <f t="shared" si="31"/>
        <v>6.6115702479338848E-4</v>
      </c>
      <c r="T97" s="104">
        <f t="shared" si="32"/>
        <v>1.0743801652892562E-3</v>
      </c>
      <c r="U97" s="104">
        <f t="shared" si="33"/>
        <v>0.127776</v>
      </c>
      <c r="V97" s="105">
        <f t="shared" si="34"/>
        <v>0</v>
      </c>
      <c r="W97" s="223">
        <f>AE97*IFERROR(VLOOKUP(AD97,LnLst!B:I,2,FALSE),0)+AG97*IFERROR(VLOOKUP(AF97,LnLst!B:I,2,FALSE),0)+AI97*IFERROR(VLOOKUP(AH97,LnLst!B:I,2,FALSE),0)+AK97*IFERROR(VLOOKUP(AJ97,LnLst!B:I,2,FALSE),0)</f>
        <v>0.08</v>
      </c>
      <c r="X97" s="215">
        <f>AE97*IFERROR(VLOOKUP(AD97,LnLst!B:I,3,FALSE),0)+AG97*IFERROR(VLOOKUP(AF97,LnLst!B:I,3,FALSE),0)+AI97*IFERROR(VLOOKUP(AH97,LnLst!B:I,3,FALSE),0)+AK97*IFERROR(VLOOKUP(AJ97,LnLst!B:I,3,FALSE),0)</f>
        <v>0.53759999999999997</v>
      </c>
      <c r="Y97" s="219">
        <f>(AE97*IFERROR(VLOOKUP(AD97,LnLst!B:I,4,FALSE),0)+AG97*IFERROR(VLOOKUP(AF97,LnLst!B:I,4,FALSE),0)+AI97*IFERROR(VLOOKUP(AH97,LnLst!B:I,4,FALSE),0)+AK97*IFERROR(VLOOKUP(AJ97,LnLst!B:I,4,FALSE),0))/1000000</f>
        <v>3.5199999999999999E-4</v>
      </c>
      <c r="Z97" s="215">
        <f>AE97*IFERROR(VLOOKUP(AD97,LnLst!B:I,5,FALSE),0)+AG97*IFERROR(VLOOKUP(AF97,LnLst!B:I,5,FALSE),0)+AI97*IFERROR(VLOOKUP(AH97,LnLst!B:I,5,FALSE),0)+AK97*IFERROR(VLOOKUP(AJ97,LnLst!B:I,5,FALSE),0)</f>
        <v>0.32</v>
      </c>
      <c r="AA97" s="215">
        <f>AE97*IFERROR(VLOOKUP(AD97,LnLst!B:I,6,FALSE),0)+AG97*IFERROR(VLOOKUP(AF97,LnLst!B:I,6,FALSE),0)+AI97*IFERROR(VLOOKUP(AH97,LnLst!B:I,6,FALSE),0)+AK97*IFERROR(VLOOKUP(AJ97,LnLst!B:I,6,FALSE),0)</f>
        <v>0.52</v>
      </c>
      <c r="AB97" s="207">
        <f>(AE97*IFERROR(VLOOKUP(AD97,LnLst!B:I,7,FALSE),0)+AG97*IFERROR(VLOOKUP(AF97,LnLst!B:I,7,FALSE),0)+AI97*IFERROR(VLOOKUP(AH97,LnLst!B:I,7,FALSE),0)+AK97*IFERROR(VLOOKUP(AJ97,LnLst!B:I,7,FALSE),0))/1000000</f>
        <v>2.6400000000000002E-4</v>
      </c>
      <c r="AC97" s="211">
        <f>AE97*IFERROR(VLOOKUP(AD97,LnLst!B:I,8,FALSE),0)+AG97*IFERROR(VLOOKUP(AF97,LnLst!B:I,8,FALSE),0)+AI97*IFERROR(VLOOKUP(AH97,LnLst!B:I,8,FALSE),0)+AK97*IFERROR(VLOOKUP(AJ97,LnLst!B:I,8,FALSE),0)</f>
        <v>0</v>
      </c>
      <c r="AD97" s="106" t="s">
        <v>14</v>
      </c>
      <c r="AE97" s="263">
        <v>4</v>
      </c>
      <c r="AF97" s="245" t="s">
        <v>1462</v>
      </c>
      <c r="AG97" s="263"/>
      <c r="AH97" s="250" t="s">
        <v>1462</v>
      </c>
      <c r="AI97" s="263"/>
      <c r="AJ97" s="245" t="s">
        <v>1462</v>
      </c>
      <c r="AK97" s="263"/>
      <c r="AL97" s="84">
        <v>478</v>
      </c>
      <c r="AM97" s="72">
        <v>480</v>
      </c>
      <c r="AN97" s="83">
        <v>0</v>
      </c>
      <c r="AO97" s="72">
        <v>0</v>
      </c>
      <c r="AP97" s="66" t="s">
        <v>587</v>
      </c>
      <c r="AQ97" s="107" t="s">
        <v>495</v>
      </c>
      <c r="AR97" s="61" t="s">
        <v>247</v>
      </c>
      <c r="AS97" s="364"/>
      <c r="AT97" s="205"/>
      <c r="DN97" s="111">
        <f>(AE97*IFERROR(VLOOKUP(AD97,LnLst!B:I,2,FALSE),0))*(100/(H97^2))</f>
        <v>1.6528925619834712E-4</v>
      </c>
      <c r="DO97" s="111">
        <f>(AE97*IFERROR(VLOOKUP(AD97,LnLst!B:I,3,FALSE),0))*(100/(H97^2))</f>
        <v>1.1107438016528925E-3</v>
      </c>
      <c r="DP97" s="111">
        <f>(AE97*IFERROR(VLOOKUP(AD97,LnLst!B:I,4,FALSE),0))*(H97^2/100)/1000000</f>
        <v>0.17036799999999999</v>
      </c>
      <c r="DQ97" s="111">
        <f>(AE97*IFERROR(VLOOKUP(AD97,LnLst!B:I,5,FALSE),0))*(100/(H97^2))</f>
        <v>6.6115702479338848E-4</v>
      </c>
      <c r="DR97" s="111">
        <f>(AE97*IFERROR(VLOOKUP(AD97,LnLst!B:I,6,FALSE),0))*(100/(H97^2))</f>
        <v>1.0743801652892562E-3</v>
      </c>
      <c r="DS97" s="111">
        <f>(AE97*IFERROR(VLOOKUP(AD97,LnLst!B:I,7,FALSE),0))*(H97^2/100)/1000000</f>
        <v>0.127776</v>
      </c>
      <c r="DT97" s="111">
        <f>(AE97*IFERROR(VLOOKUP(AD97,LnLst!B:I,8,FALSE),0))*(100/(H97^2))</f>
        <v>0</v>
      </c>
      <c r="DU97" s="111">
        <f>AG97*IFERROR(VLOOKUP(AF97,LnLst!B:I,2,FALSE),0)*100/H97^2</f>
        <v>0</v>
      </c>
      <c r="DV97" s="111">
        <f>(AG97*IFERROR(VLOOKUP(AF97,LnLst!B:I,3,FALSE),0))*(100/(H97^2))</f>
        <v>0</v>
      </c>
      <c r="DW97" s="111">
        <f>(AG97*IFERROR(VLOOKUP(AF97,LnLst!B:I,4,FALSE),0))*(H97^2/100)/1000000</f>
        <v>0</v>
      </c>
      <c r="DX97" s="111">
        <f>(AG97*IFERROR(VLOOKUP(AF97,LnLst!B:I,5,FALSE),0))*(100/(H97^2))</f>
        <v>0</v>
      </c>
      <c r="DY97" s="111">
        <f>(AG97*IFERROR(VLOOKUP(AF97,LnLst!B:I,6,FALSE),0))*(100/(H97^2))</f>
        <v>0</v>
      </c>
      <c r="DZ97" s="111">
        <f>(AG97*IFERROR(VLOOKUP(AF97,LnLst!B:I,7,FALSE),0))*(H97^2/100)/1000000</f>
        <v>0</v>
      </c>
      <c r="EA97" s="111">
        <f>(AG97*IFERROR(VLOOKUP(AF97,LnLst!B:I,8,FALSE),0))*(100/(H97^2))</f>
        <v>0</v>
      </c>
      <c r="EB97" s="111">
        <f>AI97*IFERROR(VLOOKUP(AH97,LnLst!B:I,2,FALSE),0)*100/H97^2</f>
        <v>0</v>
      </c>
      <c r="EC97" s="111">
        <f>AI97*IFERROR(VLOOKUP(AH97,LnLst!B:I,3,FALSE),0)*100/H97^2</f>
        <v>0</v>
      </c>
      <c r="ED97" s="111">
        <f>(AI97*IFERROR(VLOOKUP(AH97,LnLst!B:I,4,FALSE),0))*(H97^2/100)/1000000</f>
        <v>0</v>
      </c>
      <c r="EE97" s="111">
        <f>AI97*IFERROR(VLOOKUP(AH97,LnLst!B:I,5,FALSE),0)*100/H97^2</f>
        <v>0</v>
      </c>
      <c r="EF97" s="111">
        <f>AI97*IFERROR(VLOOKUP(AH97,LnLst!B:I,6,FALSE),0)*100/H97^2</f>
        <v>0</v>
      </c>
      <c r="EG97" s="111">
        <f>(AI97*IFERROR(VLOOKUP(AH97,LnLst!B:I,7,FALSE),0))*(H97^2/100)/1000000</f>
        <v>0</v>
      </c>
      <c r="EH97" s="111">
        <f>AI97*IFERROR(VLOOKUP(AH97,LnLst!B:I,8,FALSE),0)*100/H97^2</f>
        <v>0</v>
      </c>
      <c r="EI97" s="236">
        <f>AK97*IFERROR(VLOOKUP(AJ97,LnLst!B:I,2,FALSE),0)*100/H97^2</f>
        <v>0</v>
      </c>
      <c r="EJ97" s="111">
        <f>AK97*IFERROR(VLOOKUP(AJ97,LnLst!B:I,3,FALSE),0)*100/H97^2</f>
        <v>0</v>
      </c>
      <c r="EK97" s="111">
        <f>(AK97*IFERROR(VLOOKUP(AJ97,LnLst!B:I,4,FALSE),0))*(H97^2/100)/1000000</f>
        <v>0</v>
      </c>
      <c r="EL97" s="111">
        <f>AK97*IFERROR(VLOOKUP(AJ97,LnLst!B:I,5,FALSE),0)*100/H97^2</f>
        <v>0</v>
      </c>
      <c r="EM97" s="111">
        <f>AK97*IFERROR(VLOOKUP(AJ97,LnLst!B:I,6,FALSE),0)*100/H97^2</f>
        <v>0</v>
      </c>
      <c r="EN97" s="111">
        <f>(AK97*IFERROR(VLOOKUP(AJ97,LnLst!B:I,7,FALSE),0))*(H97^2/100)/1000000</f>
        <v>0</v>
      </c>
      <c r="EO97" s="111">
        <f>AK97*IFERROR(VLOOKUP(AJ97,LnLst!B:I,8,FALSE),0)*100/H97^2</f>
        <v>0</v>
      </c>
    </row>
    <row r="98" spans="1:145" ht="15" customHeight="1" x14ac:dyDescent="0.25">
      <c r="A98" s="81" t="s">
        <v>1140</v>
      </c>
      <c r="B98" s="82" t="s">
        <v>386</v>
      </c>
      <c r="C98" s="102" t="s">
        <v>75</v>
      </c>
      <c r="D98" s="82" t="s">
        <v>1550</v>
      </c>
      <c r="E98" s="9" t="s">
        <v>1708</v>
      </c>
      <c r="F98" s="426" t="s">
        <v>1718</v>
      </c>
      <c r="G98" s="83">
        <v>2</v>
      </c>
      <c r="H98" s="60">
        <v>220</v>
      </c>
      <c r="I98" s="194" t="str">
        <f t="shared" si="17"/>
        <v xml:space="preserve">CableHi-Pr kanda1267             </v>
      </c>
      <c r="J98" s="228">
        <f t="shared" si="18"/>
        <v>4</v>
      </c>
      <c r="K98" s="113" t="s">
        <v>22</v>
      </c>
      <c r="L98" s="232" t="s">
        <v>22</v>
      </c>
      <c r="M98" s="240">
        <v>1000</v>
      </c>
      <c r="N98" s="115">
        <f t="shared" si="27"/>
        <v>381.04</v>
      </c>
      <c r="O98" s="241">
        <v>1000</v>
      </c>
      <c r="P98" s="235">
        <f t="shared" si="28"/>
        <v>1.6528925619834712E-4</v>
      </c>
      <c r="Q98" s="104">
        <f t="shared" si="29"/>
        <v>1.1107438016528925E-3</v>
      </c>
      <c r="R98" s="104">
        <f t="shared" si="30"/>
        <v>0.17036799999999999</v>
      </c>
      <c r="S98" s="104">
        <f t="shared" si="31"/>
        <v>6.6115702479338848E-4</v>
      </c>
      <c r="T98" s="104">
        <f t="shared" si="32"/>
        <v>1.0743801652892562E-3</v>
      </c>
      <c r="U98" s="104">
        <f t="shared" si="33"/>
        <v>0.127776</v>
      </c>
      <c r="V98" s="105">
        <f t="shared" si="34"/>
        <v>0</v>
      </c>
      <c r="W98" s="223">
        <f>AE98*IFERROR(VLOOKUP(AD98,LnLst!B:I,2,FALSE),0)+AG98*IFERROR(VLOOKUP(AF98,LnLst!B:I,2,FALSE),0)+AI98*IFERROR(VLOOKUP(AH98,LnLst!B:I,2,FALSE),0)+AK98*IFERROR(VLOOKUP(AJ98,LnLst!B:I,2,FALSE),0)</f>
        <v>0.08</v>
      </c>
      <c r="X98" s="215">
        <f>AE98*IFERROR(VLOOKUP(AD98,LnLst!B:I,3,FALSE),0)+AG98*IFERROR(VLOOKUP(AF98,LnLst!B:I,3,FALSE),0)+AI98*IFERROR(VLOOKUP(AH98,LnLst!B:I,3,FALSE),0)+AK98*IFERROR(VLOOKUP(AJ98,LnLst!B:I,3,FALSE),0)</f>
        <v>0.53759999999999997</v>
      </c>
      <c r="Y98" s="219">
        <f>(AE98*IFERROR(VLOOKUP(AD98,LnLst!B:I,4,FALSE),0)+AG98*IFERROR(VLOOKUP(AF98,LnLst!B:I,4,FALSE),0)+AI98*IFERROR(VLOOKUP(AH98,LnLst!B:I,4,FALSE),0)+AK98*IFERROR(VLOOKUP(AJ98,LnLst!B:I,4,FALSE),0))/1000000</f>
        <v>3.5199999999999999E-4</v>
      </c>
      <c r="Z98" s="215">
        <f>AE98*IFERROR(VLOOKUP(AD98,LnLst!B:I,5,FALSE),0)+AG98*IFERROR(VLOOKUP(AF98,LnLst!B:I,5,FALSE),0)+AI98*IFERROR(VLOOKUP(AH98,LnLst!B:I,5,FALSE),0)+AK98*IFERROR(VLOOKUP(AJ98,LnLst!B:I,5,FALSE),0)</f>
        <v>0.32</v>
      </c>
      <c r="AA98" s="215">
        <f>AE98*IFERROR(VLOOKUP(AD98,LnLst!B:I,6,FALSE),0)+AG98*IFERROR(VLOOKUP(AF98,LnLst!B:I,6,FALSE),0)+AI98*IFERROR(VLOOKUP(AH98,LnLst!B:I,6,FALSE),0)+AK98*IFERROR(VLOOKUP(AJ98,LnLst!B:I,6,FALSE),0)</f>
        <v>0.52</v>
      </c>
      <c r="AB98" s="207">
        <f>(AE98*IFERROR(VLOOKUP(AD98,LnLst!B:I,7,FALSE),0)+AG98*IFERROR(VLOOKUP(AF98,LnLst!B:I,7,FALSE),0)+AI98*IFERROR(VLOOKUP(AH98,LnLst!B:I,7,FALSE),0)+AK98*IFERROR(VLOOKUP(AJ98,LnLst!B:I,7,FALSE),0))/1000000</f>
        <v>2.6400000000000002E-4</v>
      </c>
      <c r="AC98" s="211">
        <f>AE98*IFERROR(VLOOKUP(AD98,LnLst!B:I,8,FALSE),0)+AG98*IFERROR(VLOOKUP(AF98,LnLst!B:I,8,FALSE),0)+AI98*IFERROR(VLOOKUP(AH98,LnLst!B:I,8,FALSE),0)+AK98*IFERROR(VLOOKUP(AJ98,LnLst!B:I,8,FALSE),0)</f>
        <v>0</v>
      </c>
      <c r="AD98" s="106" t="s">
        <v>14</v>
      </c>
      <c r="AE98" s="263">
        <v>4</v>
      </c>
      <c r="AF98" s="245" t="s">
        <v>1462</v>
      </c>
      <c r="AG98" s="263"/>
      <c r="AH98" s="250" t="s">
        <v>1462</v>
      </c>
      <c r="AI98" s="263"/>
      <c r="AJ98" s="245" t="s">
        <v>1462</v>
      </c>
      <c r="AK98" s="263"/>
      <c r="AL98" s="84">
        <v>478</v>
      </c>
      <c r="AM98" s="72">
        <v>480</v>
      </c>
      <c r="AN98" s="83">
        <v>0</v>
      </c>
      <c r="AO98" s="72">
        <v>0</v>
      </c>
      <c r="AP98" s="66" t="s">
        <v>588</v>
      </c>
      <c r="AQ98" s="107" t="s">
        <v>495</v>
      </c>
      <c r="AR98" s="61" t="s">
        <v>247</v>
      </c>
      <c r="AS98" s="364"/>
      <c r="AT98" s="205"/>
      <c r="DN98" s="111">
        <f>(AE98*IFERROR(VLOOKUP(AD98,LnLst!B:I,2,FALSE),0))*(100/(H98^2))</f>
        <v>1.6528925619834712E-4</v>
      </c>
      <c r="DO98" s="111">
        <f>(AE98*IFERROR(VLOOKUP(AD98,LnLst!B:I,3,FALSE),0))*(100/(H98^2))</f>
        <v>1.1107438016528925E-3</v>
      </c>
      <c r="DP98" s="111">
        <f>(AE98*IFERROR(VLOOKUP(AD98,LnLst!B:I,4,FALSE),0))*(H98^2/100)/1000000</f>
        <v>0.17036799999999999</v>
      </c>
      <c r="DQ98" s="111">
        <f>(AE98*IFERROR(VLOOKUP(AD98,LnLst!B:I,5,FALSE),0))*(100/(H98^2))</f>
        <v>6.6115702479338848E-4</v>
      </c>
      <c r="DR98" s="111">
        <f>(AE98*IFERROR(VLOOKUP(AD98,LnLst!B:I,6,FALSE),0))*(100/(H98^2))</f>
        <v>1.0743801652892562E-3</v>
      </c>
      <c r="DS98" s="111">
        <f>(AE98*IFERROR(VLOOKUP(AD98,LnLst!B:I,7,FALSE),0))*(H98^2/100)/1000000</f>
        <v>0.127776</v>
      </c>
      <c r="DT98" s="111">
        <f>(AE98*IFERROR(VLOOKUP(AD98,LnLst!B:I,8,FALSE),0))*(100/(H98^2))</f>
        <v>0</v>
      </c>
      <c r="DU98" s="111">
        <f>AG98*IFERROR(VLOOKUP(AF98,LnLst!B:I,2,FALSE),0)*100/H98^2</f>
        <v>0</v>
      </c>
      <c r="DV98" s="111">
        <f>(AG98*IFERROR(VLOOKUP(AF98,LnLst!B:I,3,FALSE),0))*(100/(H98^2))</f>
        <v>0</v>
      </c>
      <c r="DW98" s="111">
        <f>(AG98*IFERROR(VLOOKUP(AF98,LnLst!B:I,4,FALSE),0))*(H98^2/100)/1000000</f>
        <v>0</v>
      </c>
      <c r="DX98" s="111">
        <f>(AG98*IFERROR(VLOOKUP(AF98,LnLst!B:I,5,FALSE),0))*(100/(H98^2))</f>
        <v>0</v>
      </c>
      <c r="DY98" s="111">
        <f>(AG98*IFERROR(VLOOKUP(AF98,LnLst!B:I,6,FALSE),0))*(100/(H98^2))</f>
        <v>0</v>
      </c>
      <c r="DZ98" s="111">
        <f>(AG98*IFERROR(VLOOKUP(AF98,LnLst!B:I,7,FALSE),0))*(H98^2/100)/1000000</f>
        <v>0</v>
      </c>
      <c r="EA98" s="111">
        <f>(AG98*IFERROR(VLOOKUP(AF98,LnLst!B:I,8,FALSE),0))*(100/(H98^2))</f>
        <v>0</v>
      </c>
      <c r="EB98" s="111">
        <f>AI98*IFERROR(VLOOKUP(AH98,LnLst!B:I,2,FALSE),0)*100/H98^2</f>
        <v>0</v>
      </c>
      <c r="EC98" s="111">
        <f>AI98*IFERROR(VLOOKUP(AH98,LnLst!B:I,3,FALSE),0)*100/H98^2</f>
        <v>0</v>
      </c>
      <c r="ED98" s="111">
        <f>(AI98*IFERROR(VLOOKUP(AH98,LnLst!B:I,4,FALSE),0))*(H98^2/100)/1000000</f>
        <v>0</v>
      </c>
      <c r="EE98" s="111">
        <f>AI98*IFERROR(VLOOKUP(AH98,LnLst!B:I,5,FALSE),0)*100/H98^2</f>
        <v>0</v>
      </c>
      <c r="EF98" s="111">
        <f>AI98*IFERROR(VLOOKUP(AH98,LnLst!B:I,6,FALSE),0)*100/H98^2</f>
        <v>0</v>
      </c>
      <c r="EG98" s="111">
        <f>(AI98*IFERROR(VLOOKUP(AH98,LnLst!B:I,7,FALSE),0))*(H98^2/100)/1000000</f>
        <v>0</v>
      </c>
      <c r="EH98" s="111">
        <f>AI98*IFERROR(VLOOKUP(AH98,LnLst!B:I,8,FALSE),0)*100/H98^2</f>
        <v>0</v>
      </c>
      <c r="EI98" s="236">
        <f>AK98*IFERROR(VLOOKUP(AJ98,LnLst!B:I,2,FALSE),0)*100/H98^2</f>
        <v>0</v>
      </c>
      <c r="EJ98" s="111">
        <f>AK98*IFERROR(VLOOKUP(AJ98,LnLst!B:I,3,FALSE),0)*100/H98^2</f>
        <v>0</v>
      </c>
      <c r="EK98" s="111">
        <f>(AK98*IFERROR(VLOOKUP(AJ98,LnLst!B:I,4,FALSE),0))*(H98^2/100)/1000000</f>
        <v>0</v>
      </c>
      <c r="EL98" s="111">
        <f>AK98*IFERROR(VLOOKUP(AJ98,LnLst!B:I,5,FALSE),0)*100/H98^2</f>
        <v>0</v>
      </c>
      <c r="EM98" s="111">
        <f>AK98*IFERROR(VLOOKUP(AJ98,LnLst!B:I,6,FALSE),0)*100/H98^2</f>
        <v>0</v>
      </c>
      <c r="EN98" s="111">
        <f>(AK98*IFERROR(VLOOKUP(AJ98,LnLst!B:I,7,FALSE),0))*(H98^2/100)/1000000</f>
        <v>0</v>
      </c>
      <c r="EO98" s="111">
        <f>AK98*IFERROR(VLOOKUP(AJ98,LnLst!B:I,8,FALSE),0)*100/H98^2</f>
        <v>0</v>
      </c>
    </row>
    <row r="99" spans="1:145" ht="15" customHeight="1" x14ac:dyDescent="0.25">
      <c r="A99" s="81" t="s">
        <v>1140</v>
      </c>
      <c r="B99" s="82" t="s">
        <v>386</v>
      </c>
      <c r="C99" s="102" t="s">
        <v>75</v>
      </c>
      <c r="D99" s="82" t="s">
        <v>1550</v>
      </c>
      <c r="E99" s="9" t="s">
        <v>1708</v>
      </c>
      <c r="F99" s="426" t="s">
        <v>1718</v>
      </c>
      <c r="G99" s="83">
        <v>3</v>
      </c>
      <c r="H99" s="60">
        <v>220</v>
      </c>
      <c r="I99" s="194" t="str">
        <f t="shared" si="17"/>
        <v xml:space="preserve">CableHi-Pr kanda1267             </v>
      </c>
      <c r="J99" s="228">
        <f t="shared" si="18"/>
        <v>4</v>
      </c>
      <c r="K99" s="113" t="s">
        <v>22</v>
      </c>
      <c r="L99" s="232" t="s">
        <v>22</v>
      </c>
      <c r="M99" s="240">
        <v>1000</v>
      </c>
      <c r="N99" s="115">
        <f t="shared" si="27"/>
        <v>381.04</v>
      </c>
      <c r="O99" s="241">
        <v>1000</v>
      </c>
      <c r="P99" s="235">
        <f t="shared" si="28"/>
        <v>1.6528925619834712E-4</v>
      </c>
      <c r="Q99" s="104">
        <f t="shared" si="29"/>
        <v>1.1107438016528925E-3</v>
      </c>
      <c r="R99" s="104">
        <f t="shared" si="30"/>
        <v>0.17036799999999999</v>
      </c>
      <c r="S99" s="104">
        <f t="shared" si="31"/>
        <v>6.6115702479338848E-4</v>
      </c>
      <c r="T99" s="104">
        <f t="shared" si="32"/>
        <v>1.0743801652892562E-3</v>
      </c>
      <c r="U99" s="104">
        <f t="shared" si="33"/>
        <v>0.127776</v>
      </c>
      <c r="V99" s="105">
        <f t="shared" si="34"/>
        <v>0</v>
      </c>
      <c r="W99" s="223">
        <f>AE99*IFERROR(VLOOKUP(AD99,LnLst!B:I,2,FALSE),0)+AG99*IFERROR(VLOOKUP(AF99,LnLst!B:I,2,FALSE),0)+AI99*IFERROR(VLOOKUP(AH99,LnLst!B:I,2,FALSE),0)+AK99*IFERROR(VLOOKUP(AJ99,LnLst!B:I,2,FALSE),0)</f>
        <v>0.08</v>
      </c>
      <c r="X99" s="215">
        <f>AE99*IFERROR(VLOOKUP(AD99,LnLst!B:I,3,FALSE),0)+AG99*IFERROR(VLOOKUP(AF99,LnLst!B:I,3,FALSE),0)+AI99*IFERROR(VLOOKUP(AH99,LnLst!B:I,3,FALSE),0)+AK99*IFERROR(VLOOKUP(AJ99,LnLst!B:I,3,FALSE),0)</f>
        <v>0.53759999999999997</v>
      </c>
      <c r="Y99" s="219">
        <f>(AE99*IFERROR(VLOOKUP(AD99,LnLst!B:I,4,FALSE),0)+AG99*IFERROR(VLOOKUP(AF99,LnLst!B:I,4,FALSE),0)+AI99*IFERROR(VLOOKUP(AH99,LnLst!B:I,4,FALSE),0)+AK99*IFERROR(VLOOKUP(AJ99,LnLst!B:I,4,FALSE),0))/1000000</f>
        <v>3.5199999999999999E-4</v>
      </c>
      <c r="Z99" s="215">
        <f>AE99*IFERROR(VLOOKUP(AD99,LnLst!B:I,5,FALSE),0)+AG99*IFERROR(VLOOKUP(AF99,LnLst!B:I,5,FALSE),0)+AI99*IFERROR(VLOOKUP(AH99,LnLst!B:I,5,FALSE),0)+AK99*IFERROR(VLOOKUP(AJ99,LnLst!B:I,5,FALSE),0)</f>
        <v>0.32</v>
      </c>
      <c r="AA99" s="215">
        <f>AE99*IFERROR(VLOOKUP(AD99,LnLst!B:I,6,FALSE),0)+AG99*IFERROR(VLOOKUP(AF99,LnLst!B:I,6,FALSE),0)+AI99*IFERROR(VLOOKUP(AH99,LnLst!B:I,6,FALSE),0)+AK99*IFERROR(VLOOKUP(AJ99,LnLst!B:I,6,FALSE),0)</f>
        <v>0.52</v>
      </c>
      <c r="AB99" s="207">
        <f>(AE99*IFERROR(VLOOKUP(AD99,LnLst!B:I,7,FALSE),0)+AG99*IFERROR(VLOOKUP(AF99,LnLst!B:I,7,FALSE),0)+AI99*IFERROR(VLOOKUP(AH99,LnLst!B:I,7,FALSE),0)+AK99*IFERROR(VLOOKUP(AJ99,LnLst!B:I,7,FALSE),0))/1000000</f>
        <v>2.6400000000000002E-4</v>
      </c>
      <c r="AC99" s="211">
        <f>AE99*IFERROR(VLOOKUP(AD99,LnLst!B:I,8,FALSE),0)+AG99*IFERROR(VLOOKUP(AF99,LnLst!B:I,8,FALSE),0)+AI99*IFERROR(VLOOKUP(AH99,LnLst!B:I,8,FALSE),0)+AK99*IFERROR(VLOOKUP(AJ99,LnLst!B:I,8,FALSE),0)</f>
        <v>0</v>
      </c>
      <c r="AD99" s="106" t="s">
        <v>14</v>
      </c>
      <c r="AE99" s="263">
        <v>4</v>
      </c>
      <c r="AF99" s="245" t="s">
        <v>1462</v>
      </c>
      <c r="AG99" s="263"/>
      <c r="AH99" s="250" t="s">
        <v>1462</v>
      </c>
      <c r="AI99" s="263"/>
      <c r="AJ99" s="245" t="s">
        <v>1462</v>
      </c>
      <c r="AK99" s="263"/>
      <c r="AL99" s="84">
        <v>478</v>
      </c>
      <c r="AM99" s="72">
        <v>480</v>
      </c>
      <c r="AN99" s="83">
        <v>0</v>
      </c>
      <c r="AO99" s="72">
        <v>0</v>
      </c>
      <c r="AP99" s="66" t="s">
        <v>590</v>
      </c>
      <c r="AQ99" s="107" t="s">
        <v>495</v>
      </c>
      <c r="AR99" s="61" t="s">
        <v>247</v>
      </c>
      <c r="AS99" s="364"/>
      <c r="AT99" s="205"/>
      <c r="DN99" s="111">
        <f>(AE99*IFERROR(VLOOKUP(AD99,LnLst!B:I,2,FALSE),0))*(100/(H99^2))</f>
        <v>1.6528925619834712E-4</v>
      </c>
      <c r="DO99" s="111">
        <f>(AE99*IFERROR(VLOOKUP(AD99,LnLst!B:I,3,FALSE),0))*(100/(H99^2))</f>
        <v>1.1107438016528925E-3</v>
      </c>
      <c r="DP99" s="111">
        <f>(AE99*IFERROR(VLOOKUP(AD99,LnLst!B:I,4,FALSE),0))*(H99^2/100)/1000000</f>
        <v>0.17036799999999999</v>
      </c>
      <c r="DQ99" s="111">
        <f>(AE99*IFERROR(VLOOKUP(AD99,LnLst!B:I,5,FALSE),0))*(100/(H99^2))</f>
        <v>6.6115702479338848E-4</v>
      </c>
      <c r="DR99" s="111">
        <f>(AE99*IFERROR(VLOOKUP(AD99,LnLst!B:I,6,FALSE),0))*(100/(H99^2))</f>
        <v>1.0743801652892562E-3</v>
      </c>
      <c r="DS99" s="111">
        <f>(AE99*IFERROR(VLOOKUP(AD99,LnLst!B:I,7,FALSE),0))*(H99^2/100)/1000000</f>
        <v>0.127776</v>
      </c>
      <c r="DT99" s="111">
        <f>(AE99*IFERROR(VLOOKUP(AD99,LnLst!B:I,8,FALSE),0))*(100/(H99^2))</f>
        <v>0</v>
      </c>
      <c r="DU99" s="111">
        <f>AG99*IFERROR(VLOOKUP(AF99,LnLst!B:I,2,FALSE),0)*100/H99^2</f>
        <v>0</v>
      </c>
      <c r="DV99" s="111">
        <f>(AG99*IFERROR(VLOOKUP(AF99,LnLst!B:I,3,FALSE),0))*(100/(H99^2))</f>
        <v>0</v>
      </c>
      <c r="DW99" s="111">
        <f>(AG99*IFERROR(VLOOKUP(AF99,LnLst!B:I,4,FALSE),0))*(H99^2/100)/1000000</f>
        <v>0</v>
      </c>
      <c r="DX99" s="111">
        <f>(AG99*IFERROR(VLOOKUP(AF99,LnLst!B:I,5,FALSE),0))*(100/(H99^2))</f>
        <v>0</v>
      </c>
      <c r="DY99" s="111">
        <f>(AG99*IFERROR(VLOOKUP(AF99,LnLst!B:I,6,FALSE),0))*(100/(H99^2))</f>
        <v>0</v>
      </c>
      <c r="DZ99" s="111">
        <f>(AG99*IFERROR(VLOOKUP(AF99,LnLst!B:I,7,FALSE),0))*(H99^2/100)/1000000</f>
        <v>0</v>
      </c>
      <c r="EA99" s="111">
        <f>(AG99*IFERROR(VLOOKUP(AF99,LnLst!B:I,8,FALSE),0))*(100/(H99^2))</f>
        <v>0</v>
      </c>
      <c r="EB99" s="111">
        <f>AI99*IFERROR(VLOOKUP(AH99,LnLst!B:I,2,FALSE),0)*100/H99^2</f>
        <v>0</v>
      </c>
      <c r="EC99" s="111">
        <f>AI99*IFERROR(VLOOKUP(AH99,LnLst!B:I,3,FALSE),0)*100/H99^2</f>
        <v>0</v>
      </c>
      <c r="ED99" s="111">
        <f>(AI99*IFERROR(VLOOKUP(AH99,LnLst!B:I,4,FALSE),0))*(H99^2/100)/1000000</f>
        <v>0</v>
      </c>
      <c r="EE99" s="111">
        <f>AI99*IFERROR(VLOOKUP(AH99,LnLst!B:I,5,FALSE),0)*100/H99^2</f>
        <v>0</v>
      </c>
      <c r="EF99" s="111">
        <f>AI99*IFERROR(VLOOKUP(AH99,LnLst!B:I,6,FALSE),0)*100/H99^2</f>
        <v>0</v>
      </c>
      <c r="EG99" s="111">
        <f>(AI99*IFERROR(VLOOKUP(AH99,LnLst!B:I,7,FALSE),0))*(H99^2/100)/1000000</f>
        <v>0</v>
      </c>
      <c r="EH99" s="111">
        <f>AI99*IFERROR(VLOOKUP(AH99,LnLst!B:I,8,FALSE),0)*100/H99^2</f>
        <v>0</v>
      </c>
      <c r="EI99" s="236">
        <f>AK99*IFERROR(VLOOKUP(AJ99,LnLst!B:I,2,FALSE),0)*100/H99^2</f>
        <v>0</v>
      </c>
      <c r="EJ99" s="111">
        <f>AK99*IFERROR(VLOOKUP(AJ99,LnLst!B:I,3,FALSE),0)*100/H99^2</f>
        <v>0</v>
      </c>
      <c r="EK99" s="111">
        <f>(AK99*IFERROR(VLOOKUP(AJ99,LnLst!B:I,4,FALSE),0))*(H99^2/100)/1000000</f>
        <v>0</v>
      </c>
      <c r="EL99" s="111">
        <f>AK99*IFERROR(VLOOKUP(AJ99,LnLst!B:I,5,FALSE),0)*100/H99^2</f>
        <v>0</v>
      </c>
      <c r="EM99" s="111">
        <f>AK99*IFERROR(VLOOKUP(AJ99,LnLst!B:I,6,FALSE),0)*100/H99^2</f>
        <v>0</v>
      </c>
      <c r="EN99" s="111">
        <f>(AK99*IFERROR(VLOOKUP(AJ99,LnLst!B:I,7,FALSE),0))*(H99^2/100)/1000000</f>
        <v>0</v>
      </c>
      <c r="EO99" s="111">
        <f>AK99*IFERROR(VLOOKUP(AJ99,LnLst!B:I,8,FALSE),0)*100/H99^2</f>
        <v>0</v>
      </c>
    </row>
    <row r="100" spans="1:145" ht="15" customHeight="1" x14ac:dyDescent="0.25">
      <c r="A100" s="81" t="s">
        <v>1140</v>
      </c>
      <c r="B100" s="82" t="s">
        <v>386</v>
      </c>
      <c r="C100" s="102" t="s">
        <v>75</v>
      </c>
      <c r="D100" s="82" t="s">
        <v>1550</v>
      </c>
      <c r="E100" s="9" t="s">
        <v>1708</v>
      </c>
      <c r="F100" s="426" t="s">
        <v>1718</v>
      </c>
      <c r="G100" s="83">
        <v>4</v>
      </c>
      <c r="H100" s="60">
        <v>220</v>
      </c>
      <c r="I100" s="194" t="str">
        <f t="shared" si="17"/>
        <v xml:space="preserve">CableHi-Pr kanda1267             </v>
      </c>
      <c r="J100" s="228">
        <f t="shared" si="18"/>
        <v>4</v>
      </c>
      <c r="K100" s="113" t="s">
        <v>22</v>
      </c>
      <c r="L100" s="232" t="s">
        <v>22</v>
      </c>
      <c r="M100" s="240">
        <v>1000</v>
      </c>
      <c r="N100" s="115">
        <f t="shared" si="27"/>
        <v>381.04</v>
      </c>
      <c r="O100" s="241">
        <v>1000</v>
      </c>
      <c r="P100" s="235">
        <f t="shared" si="28"/>
        <v>1.6528925619834712E-4</v>
      </c>
      <c r="Q100" s="104">
        <f t="shared" si="29"/>
        <v>1.1107438016528925E-3</v>
      </c>
      <c r="R100" s="104">
        <f t="shared" si="30"/>
        <v>0.17036799999999999</v>
      </c>
      <c r="S100" s="104">
        <f t="shared" si="31"/>
        <v>6.6115702479338848E-4</v>
      </c>
      <c r="T100" s="104">
        <f t="shared" si="32"/>
        <v>1.0743801652892562E-3</v>
      </c>
      <c r="U100" s="104">
        <f t="shared" si="33"/>
        <v>0.127776</v>
      </c>
      <c r="V100" s="105">
        <f t="shared" si="34"/>
        <v>0</v>
      </c>
      <c r="W100" s="223">
        <f>AE100*IFERROR(VLOOKUP(AD100,LnLst!B:I,2,FALSE),0)+AG100*IFERROR(VLOOKUP(AF100,LnLst!B:I,2,FALSE),0)+AI100*IFERROR(VLOOKUP(AH100,LnLst!B:I,2,FALSE),0)+AK100*IFERROR(VLOOKUP(AJ100,LnLst!B:I,2,FALSE),0)</f>
        <v>0.08</v>
      </c>
      <c r="X100" s="215">
        <f>AE100*IFERROR(VLOOKUP(AD100,LnLst!B:I,3,FALSE),0)+AG100*IFERROR(VLOOKUP(AF100,LnLst!B:I,3,FALSE),0)+AI100*IFERROR(VLOOKUP(AH100,LnLst!B:I,3,FALSE),0)+AK100*IFERROR(VLOOKUP(AJ100,LnLst!B:I,3,FALSE),0)</f>
        <v>0.53759999999999997</v>
      </c>
      <c r="Y100" s="219">
        <f>(AE100*IFERROR(VLOOKUP(AD100,LnLst!B:I,4,FALSE),0)+AG100*IFERROR(VLOOKUP(AF100,LnLst!B:I,4,FALSE),0)+AI100*IFERROR(VLOOKUP(AH100,LnLst!B:I,4,FALSE),0)+AK100*IFERROR(VLOOKUP(AJ100,LnLst!B:I,4,FALSE),0))/1000000</f>
        <v>3.5199999999999999E-4</v>
      </c>
      <c r="Z100" s="215">
        <f>AE100*IFERROR(VLOOKUP(AD100,LnLst!B:I,5,FALSE),0)+AG100*IFERROR(VLOOKUP(AF100,LnLst!B:I,5,FALSE),0)+AI100*IFERROR(VLOOKUP(AH100,LnLst!B:I,5,FALSE),0)+AK100*IFERROR(VLOOKUP(AJ100,LnLst!B:I,5,FALSE),0)</f>
        <v>0.32</v>
      </c>
      <c r="AA100" s="215">
        <f>AE100*IFERROR(VLOOKUP(AD100,LnLst!B:I,6,FALSE),0)+AG100*IFERROR(VLOOKUP(AF100,LnLst!B:I,6,FALSE),0)+AI100*IFERROR(VLOOKUP(AH100,LnLst!B:I,6,FALSE),0)+AK100*IFERROR(VLOOKUP(AJ100,LnLst!B:I,6,FALSE),0)</f>
        <v>0.52</v>
      </c>
      <c r="AB100" s="207">
        <f>(AE100*IFERROR(VLOOKUP(AD100,LnLst!B:I,7,FALSE),0)+AG100*IFERROR(VLOOKUP(AF100,LnLst!B:I,7,FALSE),0)+AI100*IFERROR(VLOOKUP(AH100,LnLst!B:I,7,FALSE),0)+AK100*IFERROR(VLOOKUP(AJ100,LnLst!B:I,7,FALSE),0))/1000000</f>
        <v>2.6400000000000002E-4</v>
      </c>
      <c r="AC100" s="211">
        <f>AE100*IFERROR(VLOOKUP(AD100,LnLst!B:I,8,FALSE),0)+AG100*IFERROR(VLOOKUP(AF100,LnLst!B:I,8,FALSE),0)+AI100*IFERROR(VLOOKUP(AH100,LnLst!B:I,8,FALSE),0)+AK100*IFERROR(VLOOKUP(AJ100,LnLst!B:I,8,FALSE),0)</f>
        <v>0</v>
      </c>
      <c r="AD100" s="106" t="s">
        <v>14</v>
      </c>
      <c r="AE100" s="263">
        <v>4</v>
      </c>
      <c r="AF100" s="245" t="s">
        <v>1462</v>
      </c>
      <c r="AG100" s="263"/>
      <c r="AH100" s="250" t="s">
        <v>1462</v>
      </c>
      <c r="AI100" s="263"/>
      <c r="AJ100" s="245" t="s">
        <v>1462</v>
      </c>
      <c r="AK100" s="263"/>
      <c r="AL100" s="84">
        <v>478</v>
      </c>
      <c r="AM100" s="72">
        <v>480</v>
      </c>
      <c r="AN100" s="83">
        <v>0</v>
      </c>
      <c r="AO100" s="72">
        <v>0</v>
      </c>
      <c r="AP100" s="66" t="s">
        <v>589</v>
      </c>
      <c r="AQ100" s="107" t="s">
        <v>495</v>
      </c>
      <c r="AR100" s="61" t="s">
        <v>247</v>
      </c>
      <c r="AS100" s="364"/>
      <c r="AT100" s="205"/>
      <c r="DN100" s="111">
        <f>(AE100*IFERROR(VLOOKUP(AD100,LnLst!B:I,2,FALSE),0))*(100/(H100^2))</f>
        <v>1.6528925619834712E-4</v>
      </c>
      <c r="DO100" s="111">
        <f>(AE100*IFERROR(VLOOKUP(AD100,LnLst!B:I,3,FALSE),0))*(100/(H100^2))</f>
        <v>1.1107438016528925E-3</v>
      </c>
      <c r="DP100" s="111">
        <f>(AE100*IFERROR(VLOOKUP(AD100,LnLst!B:I,4,FALSE),0))*(H100^2/100)/1000000</f>
        <v>0.17036799999999999</v>
      </c>
      <c r="DQ100" s="111">
        <f>(AE100*IFERROR(VLOOKUP(AD100,LnLst!B:I,5,FALSE),0))*(100/(H100^2))</f>
        <v>6.6115702479338848E-4</v>
      </c>
      <c r="DR100" s="111">
        <f>(AE100*IFERROR(VLOOKUP(AD100,LnLst!B:I,6,FALSE),0))*(100/(H100^2))</f>
        <v>1.0743801652892562E-3</v>
      </c>
      <c r="DS100" s="111">
        <f>(AE100*IFERROR(VLOOKUP(AD100,LnLst!B:I,7,FALSE),0))*(H100^2/100)/1000000</f>
        <v>0.127776</v>
      </c>
      <c r="DT100" s="111">
        <f>(AE100*IFERROR(VLOOKUP(AD100,LnLst!B:I,8,FALSE),0))*(100/(H100^2))</f>
        <v>0</v>
      </c>
      <c r="DU100" s="111">
        <f>AG100*IFERROR(VLOOKUP(AF100,LnLst!B:I,2,FALSE),0)*100/H100^2</f>
        <v>0</v>
      </c>
      <c r="DV100" s="111">
        <f>(AG100*IFERROR(VLOOKUP(AF100,LnLst!B:I,3,FALSE),0))*(100/(H100^2))</f>
        <v>0</v>
      </c>
      <c r="DW100" s="111">
        <f>(AG100*IFERROR(VLOOKUP(AF100,LnLst!B:I,4,FALSE),0))*(H100^2/100)/1000000</f>
        <v>0</v>
      </c>
      <c r="DX100" s="111">
        <f>(AG100*IFERROR(VLOOKUP(AF100,LnLst!B:I,5,FALSE),0))*(100/(H100^2))</f>
        <v>0</v>
      </c>
      <c r="DY100" s="111">
        <f>(AG100*IFERROR(VLOOKUP(AF100,LnLst!B:I,6,FALSE),0))*(100/(H100^2))</f>
        <v>0</v>
      </c>
      <c r="DZ100" s="111">
        <f>(AG100*IFERROR(VLOOKUP(AF100,LnLst!B:I,7,FALSE),0))*(H100^2/100)/1000000</f>
        <v>0</v>
      </c>
      <c r="EA100" s="111">
        <f>(AG100*IFERROR(VLOOKUP(AF100,LnLst!B:I,8,FALSE),0))*(100/(H100^2))</f>
        <v>0</v>
      </c>
      <c r="EB100" s="111">
        <f>AI100*IFERROR(VLOOKUP(AH100,LnLst!B:I,2,FALSE),0)*100/H100^2</f>
        <v>0</v>
      </c>
      <c r="EC100" s="111">
        <f>AI100*IFERROR(VLOOKUP(AH100,LnLst!B:I,3,FALSE),0)*100/H100^2</f>
        <v>0</v>
      </c>
      <c r="ED100" s="111">
        <f>(AI100*IFERROR(VLOOKUP(AH100,LnLst!B:I,4,FALSE),0))*(H100^2/100)/1000000</f>
        <v>0</v>
      </c>
      <c r="EE100" s="111">
        <f>AI100*IFERROR(VLOOKUP(AH100,LnLst!B:I,5,FALSE),0)*100/H100^2</f>
        <v>0</v>
      </c>
      <c r="EF100" s="111">
        <f>AI100*IFERROR(VLOOKUP(AH100,LnLst!B:I,6,FALSE),0)*100/H100^2</f>
        <v>0</v>
      </c>
      <c r="EG100" s="111">
        <f>(AI100*IFERROR(VLOOKUP(AH100,LnLst!B:I,7,FALSE),0))*(H100^2/100)/1000000</f>
        <v>0</v>
      </c>
      <c r="EH100" s="111">
        <f>AI100*IFERROR(VLOOKUP(AH100,LnLst!B:I,8,FALSE),0)*100/H100^2</f>
        <v>0</v>
      </c>
      <c r="EI100" s="236">
        <f>AK100*IFERROR(VLOOKUP(AJ100,LnLst!B:I,2,FALSE),0)*100/H100^2</f>
        <v>0</v>
      </c>
      <c r="EJ100" s="111">
        <f>AK100*IFERROR(VLOOKUP(AJ100,LnLst!B:I,3,FALSE),0)*100/H100^2</f>
        <v>0</v>
      </c>
      <c r="EK100" s="111">
        <f>(AK100*IFERROR(VLOOKUP(AJ100,LnLst!B:I,4,FALSE),0))*(H100^2/100)/1000000</f>
        <v>0</v>
      </c>
      <c r="EL100" s="111">
        <f>AK100*IFERROR(VLOOKUP(AJ100,LnLst!B:I,5,FALSE),0)*100/H100^2</f>
        <v>0</v>
      </c>
      <c r="EM100" s="111">
        <f>AK100*IFERROR(VLOOKUP(AJ100,LnLst!B:I,6,FALSE),0)*100/H100^2</f>
        <v>0</v>
      </c>
      <c r="EN100" s="111">
        <f>(AK100*IFERROR(VLOOKUP(AJ100,LnLst!B:I,7,FALSE),0))*(H100^2/100)/1000000</f>
        <v>0</v>
      </c>
      <c r="EO100" s="111">
        <f>AK100*IFERROR(VLOOKUP(AJ100,LnLst!B:I,8,FALSE),0)*100/H100^2</f>
        <v>0</v>
      </c>
    </row>
    <row r="101" spans="1:145" ht="15" customHeight="1" x14ac:dyDescent="0.25">
      <c r="A101" s="81" t="s">
        <v>1140</v>
      </c>
      <c r="B101" s="82" t="s">
        <v>1373</v>
      </c>
      <c r="C101" s="102" t="s">
        <v>75</v>
      </c>
      <c r="D101" s="82" t="s">
        <v>1551</v>
      </c>
      <c r="E101" s="9" t="s">
        <v>1708</v>
      </c>
      <c r="F101" s="426" t="s">
        <v>1718</v>
      </c>
      <c r="G101" s="83">
        <v>1</v>
      </c>
      <c r="H101" s="60">
        <v>220</v>
      </c>
      <c r="I101" s="194" t="str">
        <f t="shared" si="17"/>
        <v xml:space="preserve">XLPE1200HDPECABLE             </v>
      </c>
      <c r="J101" s="228">
        <f t="shared" si="18"/>
        <v>8.85</v>
      </c>
      <c r="K101" s="113" t="s">
        <v>30</v>
      </c>
      <c r="L101" s="232" t="s">
        <v>32</v>
      </c>
      <c r="M101" s="240">
        <v>950</v>
      </c>
      <c r="N101" s="115">
        <f t="shared" si="27"/>
        <v>361.988</v>
      </c>
      <c r="O101" s="241">
        <v>950</v>
      </c>
      <c r="P101" s="235">
        <f t="shared" si="28"/>
        <v>2.9548760330578514E-4</v>
      </c>
      <c r="Q101" s="104">
        <f t="shared" si="29"/>
        <v>3.3644628099173549E-3</v>
      </c>
      <c r="R101" s="104">
        <f t="shared" si="30"/>
        <v>0.25443396000000001</v>
      </c>
      <c r="S101" s="104">
        <f t="shared" si="31"/>
        <v>3.145041322314049E-3</v>
      </c>
      <c r="T101" s="104">
        <f t="shared" si="32"/>
        <v>1.3476136363636362E-3</v>
      </c>
      <c r="U101" s="104">
        <f t="shared" si="33"/>
        <v>0.22702019999999998</v>
      </c>
      <c r="V101" s="105">
        <f t="shared" si="34"/>
        <v>0</v>
      </c>
      <c r="W101" s="223">
        <f>AE101*IFERROR(VLOOKUP(AD101,LnLst!B:I,2,FALSE),0)+AG101*IFERROR(VLOOKUP(AF101,LnLst!B:I,2,FALSE),0)+AI101*IFERROR(VLOOKUP(AH101,LnLst!B:I,2,FALSE),0)+AK101*IFERROR(VLOOKUP(AJ101,LnLst!B:I,2,FALSE),0)</f>
        <v>0.143016</v>
      </c>
      <c r="X101" s="215">
        <f>AE101*IFERROR(VLOOKUP(AD101,LnLst!B:I,3,FALSE),0)+AG101*IFERROR(VLOOKUP(AF101,LnLst!B:I,3,FALSE),0)+AI101*IFERROR(VLOOKUP(AH101,LnLst!B:I,3,FALSE),0)+AK101*IFERROR(VLOOKUP(AJ101,LnLst!B:I,3,FALSE),0)</f>
        <v>1.6283999999999998</v>
      </c>
      <c r="Y101" s="219">
        <f>(AE101*IFERROR(VLOOKUP(AD101,LnLst!B:I,4,FALSE),0)+AG101*IFERROR(VLOOKUP(AF101,LnLst!B:I,4,FALSE),0)+AI101*IFERROR(VLOOKUP(AH101,LnLst!B:I,4,FALSE),0)+AK101*IFERROR(VLOOKUP(AJ101,LnLst!B:I,4,FALSE),0))/1000000</f>
        <v>5.2568999999999999E-4</v>
      </c>
      <c r="Z101" s="215">
        <f>AE101*IFERROR(VLOOKUP(AD101,LnLst!B:I,5,FALSE),0)+AG101*IFERROR(VLOOKUP(AF101,LnLst!B:I,5,FALSE),0)+AI101*IFERROR(VLOOKUP(AH101,LnLst!B:I,5,FALSE),0)+AK101*IFERROR(VLOOKUP(AJ101,LnLst!B:I,5,FALSE),0)</f>
        <v>1.5221999999999998</v>
      </c>
      <c r="AA101" s="215">
        <f>AE101*IFERROR(VLOOKUP(AD101,LnLst!B:I,6,FALSE),0)+AG101*IFERROR(VLOOKUP(AF101,LnLst!B:I,6,FALSE),0)+AI101*IFERROR(VLOOKUP(AH101,LnLst!B:I,6,FALSE),0)+AK101*IFERROR(VLOOKUP(AJ101,LnLst!B:I,6,FALSE),0)</f>
        <v>0.65224499999999996</v>
      </c>
      <c r="AB101" s="207">
        <f>(AE101*IFERROR(VLOOKUP(AD101,LnLst!B:I,7,FALSE),0)+AG101*IFERROR(VLOOKUP(AF101,LnLst!B:I,7,FALSE),0)+AI101*IFERROR(VLOOKUP(AH101,LnLst!B:I,7,FALSE),0)+AK101*IFERROR(VLOOKUP(AJ101,LnLst!B:I,7,FALSE),0))/1000000</f>
        <v>4.6904999999999994E-4</v>
      </c>
      <c r="AC101" s="211">
        <f>AE101*IFERROR(VLOOKUP(AD101,LnLst!B:I,8,FALSE),0)+AG101*IFERROR(VLOOKUP(AF101,LnLst!B:I,8,FALSE),0)+AI101*IFERROR(VLOOKUP(AH101,LnLst!B:I,8,FALSE),0)+AK101*IFERROR(VLOOKUP(AJ101,LnLst!B:I,8,FALSE),0)</f>
        <v>0</v>
      </c>
      <c r="AD101" s="106" t="s">
        <v>18</v>
      </c>
      <c r="AE101" s="263">
        <v>8.85</v>
      </c>
      <c r="AF101" s="245" t="s">
        <v>1462</v>
      </c>
      <c r="AG101" s="263"/>
      <c r="AH101" s="250" t="s">
        <v>1462</v>
      </c>
      <c r="AI101" s="263"/>
      <c r="AJ101" s="245" t="s">
        <v>1462</v>
      </c>
      <c r="AK101" s="263"/>
      <c r="AL101" s="84">
        <v>446</v>
      </c>
      <c r="AM101" s="72">
        <v>448</v>
      </c>
      <c r="AN101" s="83">
        <v>0</v>
      </c>
      <c r="AO101" s="72">
        <v>0</v>
      </c>
      <c r="AP101" s="66" t="s">
        <v>591</v>
      </c>
      <c r="AQ101" s="107" t="s">
        <v>495</v>
      </c>
      <c r="AR101" s="61" t="s">
        <v>249</v>
      </c>
      <c r="AS101" s="364"/>
      <c r="AT101" s="205"/>
      <c r="DN101" s="111">
        <f>(AE101*IFERROR(VLOOKUP(AD101,LnLst!B:I,2,FALSE),0))*(100/(H101^2))</f>
        <v>2.9548760330578514E-4</v>
      </c>
      <c r="DO101" s="111">
        <f>(AE101*IFERROR(VLOOKUP(AD101,LnLst!B:I,3,FALSE),0))*(100/(H101^2))</f>
        <v>3.3644628099173553E-3</v>
      </c>
      <c r="DP101" s="111">
        <f>(AE101*IFERROR(VLOOKUP(AD101,LnLst!B:I,4,FALSE),0))*(H101^2/100)/1000000</f>
        <v>0.25443395999999996</v>
      </c>
      <c r="DQ101" s="111">
        <f>(AE101*IFERROR(VLOOKUP(AD101,LnLst!B:I,5,FALSE),0))*(100/(H101^2))</f>
        <v>3.145041322314049E-3</v>
      </c>
      <c r="DR101" s="111">
        <f>(AE101*IFERROR(VLOOKUP(AD101,LnLst!B:I,6,FALSE),0))*(100/(H101^2))</f>
        <v>1.3476136363636364E-3</v>
      </c>
      <c r="DS101" s="111">
        <f>(AE101*IFERROR(VLOOKUP(AD101,LnLst!B:I,7,FALSE),0))*(H101^2/100)/1000000</f>
        <v>0.22702019999999998</v>
      </c>
      <c r="DT101" s="111">
        <f>(AE101*IFERROR(VLOOKUP(AD101,LnLst!B:I,8,FALSE),0))*(100/(H101^2))</f>
        <v>0</v>
      </c>
      <c r="DU101" s="111">
        <f>AG101*IFERROR(VLOOKUP(AF101,LnLst!B:I,2,FALSE),0)*100/H101^2</f>
        <v>0</v>
      </c>
      <c r="DV101" s="111">
        <f>(AG101*IFERROR(VLOOKUP(AF101,LnLst!B:I,3,FALSE),0))*(100/(H101^2))</f>
        <v>0</v>
      </c>
      <c r="DW101" s="111">
        <f>(AG101*IFERROR(VLOOKUP(AF101,LnLst!B:I,4,FALSE),0))*(H101^2/100)/1000000</f>
        <v>0</v>
      </c>
      <c r="DX101" s="111">
        <f>(AG101*IFERROR(VLOOKUP(AF101,LnLst!B:I,5,FALSE),0))*(100/(H101^2))</f>
        <v>0</v>
      </c>
      <c r="DY101" s="111">
        <f>(AG101*IFERROR(VLOOKUP(AF101,LnLst!B:I,6,FALSE),0))*(100/(H101^2))</f>
        <v>0</v>
      </c>
      <c r="DZ101" s="111">
        <f>(AG101*IFERROR(VLOOKUP(AF101,LnLst!B:I,7,FALSE),0))*(H101^2/100)/1000000</f>
        <v>0</v>
      </c>
      <c r="EA101" s="111">
        <f>(AG101*IFERROR(VLOOKUP(AF101,LnLst!B:I,8,FALSE),0))*(100/(H101^2))</f>
        <v>0</v>
      </c>
      <c r="EB101" s="111">
        <f>AI101*IFERROR(VLOOKUP(AH101,LnLst!B:I,2,FALSE),0)*100/H101^2</f>
        <v>0</v>
      </c>
      <c r="EC101" s="111">
        <f>AI101*IFERROR(VLOOKUP(AH101,LnLst!B:I,3,FALSE),0)*100/H101^2</f>
        <v>0</v>
      </c>
      <c r="ED101" s="111">
        <f>(AI101*IFERROR(VLOOKUP(AH101,LnLst!B:I,4,FALSE),0))*(H101^2/100)/1000000</f>
        <v>0</v>
      </c>
      <c r="EE101" s="111">
        <f>AI101*IFERROR(VLOOKUP(AH101,LnLst!B:I,5,FALSE),0)*100/H101^2</f>
        <v>0</v>
      </c>
      <c r="EF101" s="111">
        <f>AI101*IFERROR(VLOOKUP(AH101,LnLst!B:I,6,FALSE),0)*100/H101^2</f>
        <v>0</v>
      </c>
      <c r="EG101" s="111">
        <f>(AI101*IFERROR(VLOOKUP(AH101,LnLst!B:I,7,FALSE),0))*(H101^2/100)/1000000</f>
        <v>0</v>
      </c>
      <c r="EH101" s="111">
        <f>AI101*IFERROR(VLOOKUP(AH101,LnLst!B:I,8,FALSE),0)*100/H101^2</f>
        <v>0</v>
      </c>
      <c r="EI101" s="236">
        <f>AK101*IFERROR(VLOOKUP(AJ101,LnLst!B:I,2,FALSE),0)*100/H101^2</f>
        <v>0</v>
      </c>
      <c r="EJ101" s="111">
        <f>AK101*IFERROR(VLOOKUP(AJ101,LnLst!B:I,3,FALSE),0)*100/H101^2</f>
        <v>0</v>
      </c>
      <c r="EK101" s="111">
        <f>(AK101*IFERROR(VLOOKUP(AJ101,LnLst!B:I,4,FALSE),0))*(H101^2/100)/1000000</f>
        <v>0</v>
      </c>
      <c r="EL101" s="111">
        <f>AK101*IFERROR(VLOOKUP(AJ101,LnLst!B:I,5,FALSE),0)*100/H101^2</f>
        <v>0</v>
      </c>
      <c r="EM101" s="111">
        <f>AK101*IFERROR(VLOOKUP(AJ101,LnLst!B:I,6,FALSE),0)*100/H101^2</f>
        <v>0</v>
      </c>
      <c r="EN101" s="111">
        <f>(AK101*IFERROR(VLOOKUP(AJ101,LnLst!B:I,7,FALSE),0))*(H101^2/100)/1000000</f>
        <v>0</v>
      </c>
      <c r="EO101" s="111">
        <f>AK101*IFERROR(VLOOKUP(AJ101,LnLst!B:I,8,FALSE),0)*100/H101^2</f>
        <v>0</v>
      </c>
    </row>
    <row r="102" spans="1:145" ht="15" customHeight="1" x14ac:dyDescent="0.25">
      <c r="A102" s="81" t="s">
        <v>1140</v>
      </c>
      <c r="B102" s="82" t="s">
        <v>1373</v>
      </c>
      <c r="C102" s="102" t="s">
        <v>75</v>
      </c>
      <c r="D102" s="82" t="s">
        <v>1551</v>
      </c>
      <c r="E102" s="9" t="s">
        <v>1708</v>
      </c>
      <c r="F102" s="426" t="s">
        <v>1718</v>
      </c>
      <c r="G102" s="83">
        <v>2</v>
      </c>
      <c r="H102" s="60">
        <v>220</v>
      </c>
      <c r="I102" s="194" t="str">
        <f t="shared" si="17"/>
        <v xml:space="preserve">XLPE1200HDPECABLE             </v>
      </c>
      <c r="J102" s="228">
        <f t="shared" si="18"/>
        <v>8.85</v>
      </c>
      <c r="K102" s="113" t="s">
        <v>30</v>
      </c>
      <c r="L102" s="232" t="s">
        <v>32</v>
      </c>
      <c r="M102" s="240">
        <v>950</v>
      </c>
      <c r="N102" s="115">
        <f t="shared" si="27"/>
        <v>361.988</v>
      </c>
      <c r="O102" s="241">
        <v>950</v>
      </c>
      <c r="P102" s="235">
        <f t="shared" si="28"/>
        <v>2.9548760330578514E-4</v>
      </c>
      <c r="Q102" s="104">
        <f t="shared" si="29"/>
        <v>3.3644628099173549E-3</v>
      </c>
      <c r="R102" s="104">
        <f t="shared" si="30"/>
        <v>0.25443396000000001</v>
      </c>
      <c r="S102" s="104">
        <f t="shared" si="31"/>
        <v>3.145041322314049E-3</v>
      </c>
      <c r="T102" s="104">
        <f t="shared" si="32"/>
        <v>1.3476136363636362E-3</v>
      </c>
      <c r="U102" s="104">
        <f t="shared" si="33"/>
        <v>0.22702019999999998</v>
      </c>
      <c r="V102" s="105">
        <f t="shared" si="34"/>
        <v>0</v>
      </c>
      <c r="W102" s="223">
        <f>AE102*IFERROR(VLOOKUP(AD102,LnLst!B:I,2,FALSE),0)+AG102*IFERROR(VLOOKUP(AF102,LnLst!B:I,2,FALSE),0)+AI102*IFERROR(VLOOKUP(AH102,LnLst!B:I,2,FALSE),0)+AK102*IFERROR(VLOOKUP(AJ102,LnLst!B:I,2,FALSE),0)</f>
        <v>0.143016</v>
      </c>
      <c r="X102" s="215">
        <f>AE102*IFERROR(VLOOKUP(AD102,LnLst!B:I,3,FALSE),0)+AG102*IFERROR(VLOOKUP(AF102,LnLst!B:I,3,FALSE),0)+AI102*IFERROR(VLOOKUP(AH102,LnLst!B:I,3,FALSE),0)+AK102*IFERROR(VLOOKUP(AJ102,LnLst!B:I,3,FALSE),0)</f>
        <v>1.6283999999999998</v>
      </c>
      <c r="Y102" s="219">
        <f>(AE102*IFERROR(VLOOKUP(AD102,LnLst!B:I,4,FALSE),0)+AG102*IFERROR(VLOOKUP(AF102,LnLst!B:I,4,FALSE),0)+AI102*IFERROR(VLOOKUP(AH102,LnLst!B:I,4,FALSE),0)+AK102*IFERROR(VLOOKUP(AJ102,LnLst!B:I,4,FALSE),0))/1000000</f>
        <v>5.2568999999999999E-4</v>
      </c>
      <c r="Z102" s="215">
        <f>AE102*IFERROR(VLOOKUP(AD102,LnLst!B:I,5,FALSE),0)+AG102*IFERROR(VLOOKUP(AF102,LnLst!B:I,5,FALSE),0)+AI102*IFERROR(VLOOKUP(AH102,LnLst!B:I,5,FALSE),0)+AK102*IFERROR(VLOOKUP(AJ102,LnLst!B:I,5,FALSE),0)</f>
        <v>1.5221999999999998</v>
      </c>
      <c r="AA102" s="215">
        <f>AE102*IFERROR(VLOOKUP(AD102,LnLst!B:I,6,FALSE),0)+AG102*IFERROR(VLOOKUP(AF102,LnLst!B:I,6,FALSE),0)+AI102*IFERROR(VLOOKUP(AH102,LnLst!B:I,6,FALSE),0)+AK102*IFERROR(VLOOKUP(AJ102,LnLst!B:I,6,FALSE),0)</f>
        <v>0.65224499999999996</v>
      </c>
      <c r="AB102" s="207">
        <f>(AE102*IFERROR(VLOOKUP(AD102,LnLst!B:I,7,FALSE),0)+AG102*IFERROR(VLOOKUP(AF102,LnLst!B:I,7,FALSE),0)+AI102*IFERROR(VLOOKUP(AH102,LnLst!B:I,7,FALSE),0)+AK102*IFERROR(VLOOKUP(AJ102,LnLst!B:I,7,FALSE),0))/1000000</f>
        <v>4.6904999999999994E-4</v>
      </c>
      <c r="AC102" s="211">
        <f>AE102*IFERROR(VLOOKUP(AD102,LnLst!B:I,8,FALSE),0)+AG102*IFERROR(VLOOKUP(AF102,LnLst!B:I,8,FALSE),0)+AI102*IFERROR(VLOOKUP(AH102,LnLst!B:I,8,FALSE),0)+AK102*IFERROR(VLOOKUP(AJ102,LnLst!B:I,8,FALSE),0)</f>
        <v>0</v>
      </c>
      <c r="AD102" s="106" t="s">
        <v>18</v>
      </c>
      <c r="AE102" s="263">
        <v>8.85</v>
      </c>
      <c r="AF102" s="245" t="s">
        <v>1462</v>
      </c>
      <c r="AG102" s="263"/>
      <c r="AH102" s="250" t="s">
        <v>1462</v>
      </c>
      <c r="AI102" s="263"/>
      <c r="AJ102" s="245" t="s">
        <v>1462</v>
      </c>
      <c r="AK102" s="263"/>
      <c r="AL102" s="84">
        <v>446</v>
      </c>
      <c r="AM102" s="72">
        <v>448</v>
      </c>
      <c r="AN102" s="83">
        <v>0</v>
      </c>
      <c r="AO102" s="72">
        <v>0</v>
      </c>
      <c r="AP102" s="66" t="s">
        <v>592</v>
      </c>
      <c r="AQ102" s="107" t="s">
        <v>495</v>
      </c>
      <c r="AR102" s="61" t="s">
        <v>249</v>
      </c>
      <c r="AS102" s="364"/>
      <c r="AT102" s="205"/>
      <c r="DN102" s="111">
        <f>(AE102*IFERROR(VLOOKUP(AD102,LnLst!B:I,2,FALSE),0))*(100/(H102^2))</f>
        <v>2.9548760330578514E-4</v>
      </c>
      <c r="DO102" s="111">
        <f>(AE102*IFERROR(VLOOKUP(AD102,LnLst!B:I,3,FALSE),0))*(100/(H102^2))</f>
        <v>3.3644628099173553E-3</v>
      </c>
      <c r="DP102" s="111">
        <f>(AE102*IFERROR(VLOOKUP(AD102,LnLst!B:I,4,FALSE),0))*(H102^2/100)/1000000</f>
        <v>0.25443395999999996</v>
      </c>
      <c r="DQ102" s="111">
        <f>(AE102*IFERROR(VLOOKUP(AD102,LnLst!B:I,5,FALSE),0))*(100/(H102^2))</f>
        <v>3.145041322314049E-3</v>
      </c>
      <c r="DR102" s="111">
        <f>(AE102*IFERROR(VLOOKUP(AD102,LnLst!B:I,6,FALSE),0))*(100/(H102^2))</f>
        <v>1.3476136363636364E-3</v>
      </c>
      <c r="DS102" s="111">
        <f>(AE102*IFERROR(VLOOKUP(AD102,LnLst!B:I,7,FALSE),0))*(H102^2/100)/1000000</f>
        <v>0.22702019999999998</v>
      </c>
      <c r="DT102" s="111">
        <f>(AE102*IFERROR(VLOOKUP(AD102,LnLst!B:I,8,FALSE),0))*(100/(H102^2))</f>
        <v>0</v>
      </c>
      <c r="DU102" s="111">
        <f>AG102*IFERROR(VLOOKUP(AF102,LnLst!B:I,2,FALSE),0)*100/H102^2</f>
        <v>0</v>
      </c>
      <c r="DV102" s="111">
        <f>(AG102*IFERROR(VLOOKUP(AF102,LnLst!B:I,3,FALSE),0))*(100/(H102^2))</f>
        <v>0</v>
      </c>
      <c r="DW102" s="111">
        <f>(AG102*IFERROR(VLOOKUP(AF102,LnLst!B:I,4,FALSE),0))*(H102^2/100)/1000000</f>
        <v>0</v>
      </c>
      <c r="DX102" s="111">
        <f>(AG102*IFERROR(VLOOKUP(AF102,LnLst!B:I,5,FALSE),0))*(100/(H102^2))</f>
        <v>0</v>
      </c>
      <c r="DY102" s="111">
        <f>(AG102*IFERROR(VLOOKUP(AF102,LnLst!B:I,6,FALSE),0))*(100/(H102^2))</f>
        <v>0</v>
      </c>
      <c r="DZ102" s="111">
        <f>(AG102*IFERROR(VLOOKUP(AF102,LnLst!B:I,7,FALSE),0))*(H102^2/100)/1000000</f>
        <v>0</v>
      </c>
      <c r="EA102" s="111">
        <f>(AG102*IFERROR(VLOOKUP(AF102,LnLst!B:I,8,FALSE),0))*(100/(H102^2))</f>
        <v>0</v>
      </c>
      <c r="EB102" s="111">
        <f>AI102*IFERROR(VLOOKUP(AH102,LnLst!B:I,2,FALSE),0)*100/H102^2</f>
        <v>0</v>
      </c>
      <c r="EC102" s="111">
        <f>AI102*IFERROR(VLOOKUP(AH102,LnLst!B:I,3,FALSE),0)*100/H102^2</f>
        <v>0</v>
      </c>
      <c r="ED102" s="111">
        <f>(AI102*IFERROR(VLOOKUP(AH102,LnLst!B:I,4,FALSE),0))*(H102^2/100)/1000000</f>
        <v>0</v>
      </c>
      <c r="EE102" s="111">
        <f>AI102*IFERROR(VLOOKUP(AH102,LnLst!B:I,5,FALSE),0)*100/H102^2</f>
        <v>0</v>
      </c>
      <c r="EF102" s="111">
        <f>AI102*IFERROR(VLOOKUP(AH102,LnLst!B:I,6,FALSE),0)*100/H102^2</f>
        <v>0</v>
      </c>
      <c r="EG102" s="111">
        <f>(AI102*IFERROR(VLOOKUP(AH102,LnLst!B:I,7,FALSE),0))*(H102^2/100)/1000000</f>
        <v>0</v>
      </c>
      <c r="EH102" s="111">
        <f>AI102*IFERROR(VLOOKUP(AH102,LnLst!B:I,8,FALSE),0)*100/H102^2</f>
        <v>0</v>
      </c>
      <c r="EI102" s="236">
        <f>AK102*IFERROR(VLOOKUP(AJ102,LnLst!B:I,2,FALSE),0)*100/H102^2</f>
        <v>0</v>
      </c>
      <c r="EJ102" s="111">
        <f>AK102*IFERROR(VLOOKUP(AJ102,LnLst!B:I,3,FALSE),0)*100/H102^2</f>
        <v>0</v>
      </c>
      <c r="EK102" s="111">
        <f>(AK102*IFERROR(VLOOKUP(AJ102,LnLst!B:I,4,FALSE),0))*(H102^2/100)/1000000</f>
        <v>0</v>
      </c>
      <c r="EL102" s="111">
        <f>AK102*IFERROR(VLOOKUP(AJ102,LnLst!B:I,5,FALSE),0)*100/H102^2</f>
        <v>0</v>
      </c>
      <c r="EM102" s="111">
        <f>AK102*IFERROR(VLOOKUP(AJ102,LnLst!B:I,6,FALSE),0)*100/H102^2</f>
        <v>0</v>
      </c>
      <c r="EN102" s="111">
        <f>(AK102*IFERROR(VLOOKUP(AJ102,LnLst!B:I,7,FALSE),0))*(H102^2/100)/1000000</f>
        <v>0</v>
      </c>
      <c r="EO102" s="111">
        <f>AK102*IFERROR(VLOOKUP(AJ102,LnLst!B:I,8,FALSE),0)*100/H102^2</f>
        <v>0</v>
      </c>
    </row>
    <row r="103" spans="1:145" ht="15" customHeight="1" x14ac:dyDescent="0.25">
      <c r="A103" s="81" t="s">
        <v>361</v>
      </c>
      <c r="B103" s="82" t="s">
        <v>1140</v>
      </c>
      <c r="C103" s="102" t="s">
        <v>1552</v>
      </c>
      <c r="D103" s="82" t="s">
        <v>75</v>
      </c>
      <c r="E103" s="9" t="s">
        <v>1708</v>
      </c>
      <c r="F103" s="426" t="s">
        <v>1717</v>
      </c>
      <c r="G103" s="83">
        <v>1</v>
      </c>
      <c r="H103" s="60">
        <v>220</v>
      </c>
      <c r="I103" s="194" t="str">
        <f t="shared" si="17"/>
        <v xml:space="preserve">2*380/50 ACSR    2*240/44 ACO         </v>
      </c>
      <c r="J103" s="228">
        <f t="shared" si="18"/>
        <v>20</v>
      </c>
      <c r="K103" s="113" t="s">
        <v>23</v>
      </c>
      <c r="L103" s="232" t="s">
        <v>30</v>
      </c>
      <c r="M103" s="240">
        <v>650</v>
      </c>
      <c r="N103" s="115">
        <f t="shared" si="27"/>
        <v>247.67599999999999</v>
      </c>
      <c r="O103" s="241">
        <v>670</v>
      </c>
      <c r="P103" s="235">
        <f t="shared" si="28"/>
        <v>2.3107438016528926E-3</v>
      </c>
      <c r="Q103" s="104">
        <f t="shared" si="29"/>
        <v>1.4264462809917356E-2</v>
      </c>
      <c r="R103" s="104">
        <f t="shared" si="30"/>
        <v>3.2176320000000001E-2</v>
      </c>
      <c r="S103" s="104">
        <f t="shared" si="31"/>
        <v>6.528925619834711E-3</v>
      </c>
      <c r="T103" s="104">
        <f t="shared" si="32"/>
        <v>3.9256198347107439E-2</v>
      </c>
      <c r="U103" s="104">
        <f t="shared" si="33"/>
        <v>2.1586399999999995E-2</v>
      </c>
      <c r="V103" s="105">
        <f t="shared" si="34"/>
        <v>2.4380165289256198E-2</v>
      </c>
      <c r="W103" s="223">
        <f>AE103*IFERROR(VLOOKUP(AD103,LnLst!B:I,2,FALSE),0)+AG103*IFERROR(VLOOKUP(AF103,LnLst!B:I,2,FALSE),0)+AI103*IFERROR(VLOOKUP(AH103,LnLst!B:I,2,FALSE),0)+AK103*IFERROR(VLOOKUP(AJ103,LnLst!B:I,2,FALSE),0)</f>
        <v>1.1184000000000001</v>
      </c>
      <c r="X103" s="215">
        <f>AE103*IFERROR(VLOOKUP(AD103,LnLst!B:I,3,FALSE),0)+AG103*IFERROR(VLOOKUP(AF103,LnLst!B:I,3,FALSE),0)+AI103*IFERROR(VLOOKUP(AH103,LnLst!B:I,3,FALSE),0)+AK103*IFERROR(VLOOKUP(AJ103,LnLst!B:I,3,FALSE),0)</f>
        <v>6.9039999999999999</v>
      </c>
      <c r="Y103" s="219">
        <f>(AE103*IFERROR(VLOOKUP(AD103,LnLst!B:I,4,FALSE),0)+AG103*IFERROR(VLOOKUP(AF103,LnLst!B:I,4,FALSE),0)+AI103*IFERROR(VLOOKUP(AH103,LnLst!B:I,4,FALSE),0)+AK103*IFERROR(VLOOKUP(AJ103,LnLst!B:I,4,FALSE),0))/1000000</f>
        <v>6.648E-5</v>
      </c>
      <c r="Z103" s="215">
        <f>AE103*IFERROR(VLOOKUP(AD103,LnLst!B:I,5,FALSE),0)+AG103*IFERROR(VLOOKUP(AF103,LnLst!B:I,5,FALSE),0)+AI103*IFERROR(VLOOKUP(AH103,LnLst!B:I,5,FALSE),0)+AK103*IFERROR(VLOOKUP(AJ103,LnLst!B:I,5,FALSE),0)</f>
        <v>3.16</v>
      </c>
      <c r="AA103" s="215">
        <f>AE103*IFERROR(VLOOKUP(AD103,LnLst!B:I,6,FALSE),0)+AG103*IFERROR(VLOOKUP(AF103,LnLst!B:I,6,FALSE),0)+AI103*IFERROR(VLOOKUP(AH103,LnLst!B:I,6,FALSE),0)+AK103*IFERROR(VLOOKUP(AJ103,LnLst!B:I,6,FALSE),0)</f>
        <v>19</v>
      </c>
      <c r="AB103" s="207">
        <f>(AE103*IFERROR(VLOOKUP(AD103,LnLst!B:I,7,FALSE),0)+AG103*IFERROR(VLOOKUP(AF103,LnLst!B:I,7,FALSE),0)+AI103*IFERROR(VLOOKUP(AH103,LnLst!B:I,7,FALSE),0)+AK103*IFERROR(VLOOKUP(AJ103,LnLst!B:I,7,FALSE),0))/1000000</f>
        <v>4.4599999999999993E-5</v>
      </c>
      <c r="AC103" s="211">
        <f>AE103*IFERROR(VLOOKUP(AD103,LnLst!B:I,8,FALSE),0)+AG103*IFERROR(VLOOKUP(AF103,LnLst!B:I,8,FALSE),0)+AI103*IFERROR(VLOOKUP(AH103,LnLst!B:I,8,FALSE),0)+AK103*IFERROR(VLOOKUP(AJ103,LnLst!B:I,8,FALSE),0)</f>
        <v>11.8</v>
      </c>
      <c r="AD103" s="106" t="s">
        <v>25</v>
      </c>
      <c r="AE103" s="263">
        <v>12</v>
      </c>
      <c r="AF103" s="245" t="s">
        <v>9</v>
      </c>
      <c r="AG103" s="263">
        <v>8</v>
      </c>
      <c r="AH103" s="250" t="s">
        <v>1462</v>
      </c>
      <c r="AI103" s="263"/>
      <c r="AJ103" s="245" t="s">
        <v>1462</v>
      </c>
      <c r="AK103" s="263"/>
      <c r="AL103" s="84">
        <v>444</v>
      </c>
      <c r="AM103" s="72">
        <v>446</v>
      </c>
      <c r="AN103" s="83">
        <v>0</v>
      </c>
      <c r="AO103" s="72">
        <v>0</v>
      </c>
      <c r="AP103" s="66" t="s">
        <v>1116</v>
      </c>
      <c r="AQ103" s="107" t="s">
        <v>595</v>
      </c>
      <c r="AR103" s="61" t="s">
        <v>495</v>
      </c>
      <c r="AS103" s="364"/>
      <c r="AT103" s="205"/>
      <c r="DN103" s="111">
        <f>(AE103*IFERROR(VLOOKUP(AD103,LnLst!B:I,2,FALSE),0))*(100/(H103^2))</f>
        <v>1.0214876033057851E-3</v>
      </c>
      <c r="DO103" s="111">
        <f>(AE103*IFERROR(VLOOKUP(AD103,LnLst!B:I,3,FALSE),0))*(100/(H103^2))</f>
        <v>7.4876033057851236E-3</v>
      </c>
      <c r="DP103" s="111">
        <f>(AE103*IFERROR(VLOOKUP(AD103,LnLst!B:I,4,FALSE),0))*(H103^2/100)/1000000</f>
        <v>2.1605760000000002E-2</v>
      </c>
      <c r="DQ103" s="111">
        <f>(AE103*IFERROR(VLOOKUP(AD103,LnLst!B:I,5,FALSE),0))*(100/(H103^2))</f>
        <v>2.7272727272727275E-3</v>
      </c>
      <c r="DR103" s="111">
        <f>(AE103*IFERROR(VLOOKUP(AD103,LnLst!B:I,6,FALSE),0))*(100/(H103^2))</f>
        <v>2.3553719008264459E-2</v>
      </c>
      <c r="DS103" s="111">
        <f>(AE103*IFERROR(VLOOKUP(AD103,LnLst!B:I,7,FALSE),0))*(H103^2/100)/1000000</f>
        <v>1.2951839999999999E-2</v>
      </c>
      <c r="DT103" s="111">
        <f>(AE103*IFERROR(VLOOKUP(AD103,LnLst!B:I,8,FALSE),0))*(100/(H103^2))</f>
        <v>1.462809917355372E-2</v>
      </c>
      <c r="DU103" s="111">
        <f>AG103*IFERROR(VLOOKUP(AF103,LnLst!B:I,2,FALSE),0)*100/H103^2</f>
        <v>1.2892561983471073E-3</v>
      </c>
      <c r="DV103" s="111">
        <f>(AG103*IFERROR(VLOOKUP(AF103,LnLst!B:I,3,FALSE),0))*(100/(H103^2))</f>
        <v>6.7768595041322313E-3</v>
      </c>
      <c r="DW103" s="111">
        <f>(AG103*IFERROR(VLOOKUP(AF103,LnLst!B:I,4,FALSE),0))*(H103^2/100)/1000000</f>
        <v>1.057056E-2</v>
      </c>
      <c r="DX103" s="111">
        <f>(AG103*IFERROR(VLOOKUP(AF103,LnLst!B:I,5,FALSE),0))*(100/(H103^2))</f>
        <v>3.8016528925619839E-3</v>
      </c>
      <c r="DY103" s="111">
        <f>(AG103*IFERROR(VLOOKUP(AF103,LnLst!B:I,6,FALSE),0))*(100/(H103^2))</f>
        <v>1.5702479338842976E-2</v>
      </c>
      <c r="DZ103" s="111">
        <f>(AG103*IFERROR(VLOOKUP(AF103,LnLst!B:I,7,FALSE),0))*(H103^2/100)/1000000</f>
        <v>8.6345599999999995E-3</v>
      </c>
      <c r="EA103" s="111">
        <f>(AG103*IFERROR(VLOOKUP(AF103,LnLst!B:I,8,FALSE),0))*(100/(H103^2))</f>
        <v>9.7520661157024791E-3</v>
      </c>
      <c r="EB103" s="111">
        <f>AI103*IFERROR(VLOOKUP(AH103,LnLst!B:I,2,FALSE),0)*100/H103^2</f>
        <v>0</v>
      </c>
      <c r="EC103" s="111">
        <f>AI103*IFERROR(VLOOKUP(AH103,LnLst!B:I,3,FALSE),0)*100/H103^2</f>
        <v>0</v>
      </c>
      <c r="ED103" s="111">
        <f>(AI103*IFERROR(VLOOKUP(AH103,LnLst!B:I,4,FALSE),0))*(H103^2/100)/1000000</f>
        <v>0</v>
      </c>
      <c r="EE103" s="111">
        <f>AI103*IFERROR(VLOOKUP(AH103,LnLst!B:I,5,FALSE),0)*100/H103^2</f>
        <v>0</v>
      </c>
      <c r="EF103" s="111">
        <f>AI103*IFERROR(VLOOKUP(AH103,LnLst!B:I,6,FALSE),0)*100/H103^2</f>
        <v>0</v>
      </c>
      <c r="EG103" s="111">
        <f>(AI103*IFERROR(VLOOKUP(AH103,LnLst!B:I,7,FALSE),0))*(H103^2/100)/1000000</f>
        <v>0</v>
      </c>
      <c r="EH103" s="111">
        <f>AI103*IFERROR(VLOOKUP(AH103,LnLst!B:I,8,FALSE),0)*100/H103^2</f>
        <v>0</v>
      </c>
      <c r="EI103" s="236">
        <f>AK103*IFERROR(VLOOKUP(AJ103,LnLst!B:I,2,FALSE),0)*100/H103^2</f>
        <v>0</v>
      </c>
      <c r="EJ103" s="111">
        <f>AK103*IFERROR(VLOOKUP(AJ103,LnLst!B:I,3,FALSE),0)*100/H103^2</f>
        <v>0</v>
      </c>
      <c r="EK103" s="111">
        <f>(AK103*IFERROR(VLOOKUP(AJ103,LnLst!B:I,4,FALSE),0))*(H103^2/100)/1000000</f>
        <v>0</v>
      </c>
      <c r="EL103" s="111">
        <f>AK103*IFERROR(VLOOKUP(AJ103,LnLst!B:I,5,FALSE),0)*100/H103^2</f>
        <v>0</v>
      </c>
      <c r="EM103" s="111">
        <f>AK103*IFERROR(VLOOKUP(AJ103,LnLst!B:I,6,FALSE),0)*100/H103^2</f>
        <v>0</v>
      </c>
      <c r="EN103" s="111">
        <f>(AK103*IFERROR(VLOOKUP(AJ103,LnLst!B:I,7,FALSE),0))*(H103^2/100)/1000000</f>
        <v>0</v>
      </c>
      <c r="EO103" s="111">
        <f>AK103*IFERROR(VLOOKUP(AJ103,LnLst!B:I,8,FALSE),0)*100/H103^2</f>
        <v>0</v>
      </c>
    </row>
    <row r="104" spans="1:145" ht="15" customHeight="1" x14ac:dyDescent="0.25">
      <c r="A104" s="81" t="s">
        <v>361</v>
      </c>
      <c r="B104" s="82" t="s">
        <v>1140</v>
      </c>
      <c r="C104" s="102" t="s">
        <v>1552</v>
      </c>
      <c r="D104" s="82" t="s">
        <v>75</v>
      </c>
      <c r="E104" s="9" t="s">
        <v>1708</v>
      </c>
      <c r="F104" s="426" t="s">
        <v>1717</v>
      </c>
      <c r="G104" s="83">
        <v>2</v>
      </c>
      <c r="H104" s="60">
        <v>220</v>
      </c>
      <c r="I104" s="194" t="str">
        <f t="shared" si="17"/>
        <v xml:space="preserve">2*380/50 ACSR    2*240/44 ACO         </v>
      </c>
      <c r="J104" s="228">
        <f t="shared" si="18"/>
        <v>20</v>
      </c>
      <c r="K104" s="113" t="s">
        <v>23</v>
      </c>
      <c r="L104" s="232" t="s">
        <v>30</v>
      </c>
      <c r="M104" s="240">
        <v>650</v>
      </c>
      <c r="N104" s="115">
        <f t="shared" si="27"/>
        <v>247.67599999999999</v>
      </c>
      <c r="O104" s="241">
        <v>670</v>
      </c>
      <c r="P104" s="235">
        <f t="shared" si="28"/>
        <v>2.3107438016528926E-3</v>
      </c>
      <c r="Q104" s="104">
        <f t="shared" si="29"/>
        <v>1.4264462809917356E-2</v>
      </c>
      <c r="R104" s="104">
        <f t="shared" si="30"/>
        <v>3.2176320000000001E-2</v>
      </c>
      <c r="S104" s="104">
        <f t="shared" si="31"/>
        <v>6.528925619834711E-3</v>
      </c>
      <c r="T104" s="104">
        <f t="shared" si="32"/>
        <v>3.9256198347107439E-2</v>
      </c>
      <c r="U104" s="104">
        <f t="shared" si="33"/>
        <v>2.1586399999999995E-2</v>
      </c>
      <c r="V104" s="105">
        <f t="shared" si="34"/>
        <v>2.4380165289256198E-2</v>
      </c>
      <c r="W104" s="223">
        <f>AE104*IFERROR(VLOOKUP(AD104,LnLst!B:I,2,FALSE),0)+AG104*IFERROR(VLOOKUP(AF104,LnLst!B:I,2,FALSE),0)+AI104*IFERROR(VLOOKUP(AH104,LnLst!B:I,2,FALSE),0)+AK104*IFERROR(VLOOKUP(AJ104,LnLst!B:I,2,FALSE),0)</f>
        <v>1.1184000000000001</v>
      </c>
      <c r="X104" s="215">
        <f>AE104*IFERROR(VLOOKUP(AD104,LnLst!B:I,3,FALSE),0)+AG104*IFERROR(VLOOKUP(AF104,LnLst!B:I,3,FALSE),0)+AI104*IFERROR(VLOOKUP(AH104,LnLst!B:I,3,FALSE),0)+AK104*IFERROR(VLOOKUP(AJ104,LnLst!B:I,3,FALSE),0)</f>
        <v>6.9039999999999999</v>
      </c>
      <c r="Y104" s="219">
        <f>(AE104*IFERROR(VLOOKUP(AD104,LnLst!B:I,4,FALSE),0)+AG104*IFERROR(VLOOKUP(AF104,LnLst!B:I,4,FALSE),0)+AI104*IFERROR(VLOOKUP(AH104,LnLst!B:I,4,FALSE),0)+AK104*IFERROR(VLOOKUP(AJ104,LnLst!B:I,4,FALSE),0))/1000000</f>
        <v>6.648E-5</v>
      </c>
      <c r="Z104" s="215">
        <f>AE104*IFERROR(VLOOKUP(AD104,LnLst!B:I,5,FALSE),0)+AG104*IFERROR(VLOOKUP(AF104,LnLst!B:I,5,FALSE),0)+AI104*IFERROR(VLOOKUP(AH104,LnLst!B:I,5,FALSE),0)+AK104*IFERROR(VLOOKUP(AJ104,LnLst!B:I,5,FALSE),0)</f>
        <v>3.16</v>
      </c>
      <c r="AA104" s="215">
        <f>AE104*IFERROR(VLOOKUP(AD104,LnLst!B:I,6,FALSE),0)+AG104*IFERROR(VLOOKUP(AF104,LnLst!B:I,6,FALSE),0)+AI104*IFERROR(VLOOKUP(AH104,LnLst!B:I,6,FALSE),0)+AK104*IFERROR(VLOOKUP(AJ104,LnLst!B:I,6,FALSE),0)</f>
        <v>19</v>
      </c>
      <c r="AB104" s="207">
        <f>(AE104*IFERROR(VLOOKUP(AD104,LnLst!B:I,7,FALSE),0)+AG104*IFERROR(VLOOKUP(AF104,LnLst!B:I,7,FALSE),0)+AI104*IFERROR(VLOOKUP(AH104,LnLst!B:I,7,FALSE),0)+AK104*IFERROR(VLOOKUP(AJ104,LnLst!B:I,7,FALSE),0))/1000000</f>
        <v>4.4599999999999993E-5</v>
      </c>
      <c r="AC104" s="211">
        <f>AE104*IFERROR(VLOOKUP(AD104,LnLst!B:I,8,FALSE),0)+AG104*IFERROR(VLOOKUP(AF104,LnLst!B:I,8,FALSE),0)+AI104*IFERROR(VLOOKUP(AH104,LnLst!B:I,8,FALSE),0)+AK104*IFERROR(VLOOKUP(AJ104,LnLst!B:I,8,FALSE),0)</f>
        <v>11.8</v>
      </c>
      <c r="AD104" s="106" t="s">
        <v>25</v>
      </c>
      <c r="AE104" s="263">
        <v>12</v>
      </c>
      <c r="AF104" s="245" t="s">
        <v>9</v>
      </c>
      <c r="AG104" s="263">
        <v>8</v>
      </c>
      <c r="AH104" s="250" t="s">
        <v>1462</v>
      </c>
      <c r="AI104" s="263"/>
      <c r="AJ104" s="245" t="s">
        <v>1462</v>
      </c>
      <c r="AK104" s="263"/>
      <c r="AL104" s="84">
        <v>444</v>
      </c>
      <c r="AM104" s="72">
        <v>446</v>
      </c>
      <c r="AN104" s="83">
        <v>0</v>
      </c>
      <c r="AO104" s="72">
        <v>0</v>
      </c>
      <c r="AP104" s="66" t="s">
        <v>1117</v>
      </c>
      <c r="AQ104" s="107" t="s">
        <v>595</v>
      </c>
      <c r="AR104" s="61" t="s">
        <v>495</v>
      </c>
      <c r="AS104" s="364"/>
      <c r="AT104" s="205"/>
      <c r="DN104" s="111">
        <f>(AE104*IFERROR(VLOOKUP(AD104,LnLst!B:I,2,FALSE),0))*(100/(H104^2))</f>
        <v>1.0214876033057851E-3</v>
      </c>
      <c r="DO104" s="111">
        <f>(AE104*IFERROR(VLOOKUP(AD104,LnLst!B:I,3,FALSE),0))*(100/(H104^2))</f>
        <v>7.4876033057851236E-3</v>
      </c>
      <c r="DP104" s="111">
        <f>(AE104*IFERROR(VLOOKUP(AD104,LnLst!B:I,4,FALSE),0))*(H104^2/100)/1000000</f>
        <v>2.1605760000000002E-2</v>
      </c>
      <c r="DQ104" s="111">
        <f>(AE104*IFERROR(VLOOKUP(AD104,LnLst!B:I,5,FALSE),0))*(100/(H104^2))</f>
        <v>2.7272727272727275E-3</v>
      </c>
      <c r="DR104" s="111">
        <f>(AE104*IFERROR(VLOOKUP(AD104,LnLst!B:I,6,FALSE),0))*(100/(H104^2))</f>
        <v>2.3553719008264459E-2</v>
      </c>
      <c r="DS104" s="111">
        <f>(AE104*IFERROR(VLOOKUP(AD104,LnLst!B:I,7,FALSE),0))*(H104^2/100)/1000000</f>
        <v>1.2951839999999999E-2</v>
      </c>
      <c r="DT104" s="111">
        <f>(AE104*IFERROR(VLOOKUP(AD104,LnLst!B:I,8,FALSE),0))*(100/(H104^2))</f>
        <v>1.462809917355372E-2</v>
      </c>
      <c r="DU104" s="111">
        <f>AG104*IFERROR(VLOOKUP(AF104,LnLst!B:I,2,FALSE),0)*100/H104^2</f>
        <v>1.2892561983471073E-3</v>
      </c>
      <c r="DV104" s="111">
        <f>(AG104*IFERROR(VLOOKUP(AF104,LnLst!B:I,3,FALSE),0))*(100/(H104^2))</f>
        <v>6.7768595041322313E-3</v>
      </c>
      <c r="DW104" s="111">
        <f>(AG104*IFERROR(VLOOKUP(AF104,LnLst!B:I,4,FALSE),0))*(H104^2/100)/1000000</f>
        <v>1.057056E-2</v>
      </c>
      <c r="DX104" s="111">
        <f>(AG104*IFERROR(VLOOKUP(AF104,LnLst!B:I,5,FALSE),0))*(100/(H104^2))</f>
        <v>3.8016528925619839E-3</v>
      </c>
      <c r="DY104" s="111">
        <f>(AG104*IFERROR(VLOOKUP(AF104,LnLst!B:I,6,FALSE),0))*(100/(H104^2))</f>
        <v>1.5702479338842976E-2</v>
      </c>
      <c r="DZ104" s="111">
        <f>(AG104*IFERROR(VLOOKUP(AF104,LnLst!B:I,7,FALSE),0))*(H104^2/100)/1000000</f>
        <v>8.6345599999999995E-3</v>
      </c>
      <c r="EA104" s="111">
        <f>(AG104*IFERROR(VLOOKUP(AF104,LnLst!B:I,8,FALSE),0))*(100/(H104^2))</f>
        <v>9.7520661157024791E-3</v>
      </c>
      <c r="EB104" s="111">
        <f>AI104*IFERROR(VLOOKUP(AH104,LnLst!B:I,2,FALSE),0)*100/H104^2</f>
        <v>0</v>
      </c>
      <c r="EC104" s="111">
        <f>AI104*IFERROR(VLOOKUP(AH104,LnLst!B:I,3,FALSE),0)*100/H104^2</f>
        <v>0</v>
      </c>
      <c r="ED104" s="111">
        <f>(AI104*IFERROR(VLOOKUP(AH104,LnLst!B:I,4,FALSE),0))*(H104^2/100)/1000000</f>
        <v>0</v>
      </c>
      <c r="EE104" s="111">
        <f>AI104*IFERROR(VLOOKUP(AH104,LnLst!B:I,5,FALSE),0)*100/H104^2</f>
        <v>0</v>
      </c>
      <c r="EF104" s="111">
        <f>AI104*IFERROR(VLOOKUP(AH104,LnLst!B:I,6,FALSE),0)*100/H104^2</f>
        <v>0</v>
      </c>
      <c r="EG104" s="111">
        <f>(AI104*IFERROR(VLOOKUP(AH104,LnLst!B:I,7,FALSE),0))*(H104^2/100)/1000000</f>
        <v>0</v>
      </c>
      <c r="EH104" s="111">
        <f>AI104*IFERROR(VLOOKUP(AH104,LnLst!B:I,8,FALSE),0)*100/H104^2</f>
        <v>0</v>
      </c>
      <c r="EI104" s="236">
        <f>AK104*IFERROR(VLOOKUP(AJ104,LnLst!B:I,2,FALSE),0)*100/H104^2</f>
        <v>0</v>
      </c>
      <c r="EJ104" s="111">
        <f>AK104*IFERROR(VLOOKUP(AJ104,LnLst!B:I,3,FALSE),0)*100/H104^2</f>
        <v>0</v>
      </c>
      <c r="EK104" s="111">
        <f>(AK104*IFERROR(VLOOKUP(AJ104,LnLst!B:I,4,FALSE),0))*(H104^2/100)/1000000</f>
        <v>0</v>
      </c>
      <c r="EL104" s="111">
        <f>AK104*IFERROR(VLOOKUP(AJ104,LnLst!B:I,5,FALSE),0)*100/H104^2</f>
        <v>0</v>
      </c>
      <c r="EM104" s="111">
        <f>AK104*IFERROR(VLOOKUP(AJ104,LnLst!B:I,6,FALSE),0)*100/H104^2</f>
        <v>0</v>
      </c>
      <c r="EN104" s="111">
        <f>(AK104*IFERROR(VLOOKUP(AJ104,LnLst!B:I,7,FALSE),0))*(H104^2/100)/1000000</f>
        <v>0</v>
      </c>
      <c r="EO104" s="111">
        <f>AK104*IFERROR(VLOOKUP(AJ104,LnLst!B:I,8,FALSE),0)*100/H104^2</f>
        <v>0</v>
      </c>
    </row>
    <row r="105" spans="1:145" ht="15" customHeight="1" x14ac:dyDescent="0.25">
      <c r="A105" s="81" t="s">
        <v>1140</v>
      </c>
      <c r="B105" s="82" t="s">
        <v>1356</v>
      </c>
      <c r="C105" s="102" t="s">
        <v>75</v>
      </c>
      <c r="D105" s="82" t="s">
        <v>1553</v>
      </c>
      <c r="E105" s="9" t="s">
        <v>1708</v>
      </c>
      <c r="F105" s="426" t="s">
        <v>1718</v>
      </c>
      <c r="G105" s="83">
        <v>1</v>
      </c>
      <c r="H105" s="60">
        <v>220</v>
      </c>
      <c r="I105" s="194" t="str">
        <f t="shared" si="17"/>
        <v xml:space="preserve">XLPE 2000mm2 Elswedy energy             </v>
      </c>
      <c r="J105" s="228">
        <f t="shared" si="18"/>
        <v>7</v>
      </c>
      <c r="K105" s="113" t="s">
        <v>30</v>
      </c>
      <c r="L105" s="232" t="s">
        <v>16</v>
      </c>
      <c r="M105" s="240">
        <v>1200</v>
      </c>
      <c r="N105" s="115">
        <f t="shared" si="27"/>
        <v>457.24799999999999</v>
      </c>
      <c r="O105" s="116">
        <v>1400</v>
      </c>
      <c r="P105" s="235">
        <f t="shared" si="28"/>
        <v>1.8613636363636364E-4</v>
      </c>
      <c r="Q105" s="104">
        <f t="shared" si="29"/>
        <v>2.4348140495867769E-3</v>
      </c>
      <c r="R105" s="104">
        <f t="shared" si="30"/>
        <v>0.244783</v>
      </c>
      <c r="S105" s="104">
        <f t="shared" si="31"/>
        <v>2.2235123966942148E-3</v>
      </c>
      <c r="T105" s="104">
        <f t="shared" si="32"/>
        <v>9.2128099173553746E-4</v>
      </c>
      <c r="U105" s="104">
        <f t="shared" si="33"/>
        <v>0.20327999999999999</v>
      </c>
      <c r="V105" s="105">
        <f t="shared" si="34"/>
        <v>0</v>
      </c>
      <c r="W105" s="223">
        <f>AE105*IFERROR(VLOOKUP(AD105,LnLst!B:I,2,FALSE),0)+AG105*IFERROR(VLOOKUP(AF105,LnLst!B:I,2,FALSE),0)+AI105*IFERROR(VLOOKUP(AH105,LnLst!B:I,2,FALSE),0)+AK105*IFERROR(VLOOKUP(AJ105,LnLst!B:I,2,FALSE),0)</f>
        <v>9.0090000000000003E-2</v>
      </c>
      <c r="X105" s="215">
        <f>AE105*IFERROR(VLOOKUP(AD105,LnLst!B:I,3,FALSE),0)+AG105*IFERROR(VLOOKUP(AF105,LnLst!B:I,3,FALSE),0)+AI105*IFERROR(VLOOKUP(AH105,LnLst!B:I,3,FALSE),0)+AK105*IFERROR(VLOOKUP(AJ105,LnLst!B:I,3,FALSE),0)</f>
        <v>1.17845</v>
      </c>
      <c r="Y105" s="219">
        <f>(AE105*IFERROR(VLOOKUP(AD105,LnLst!B:I,4,FALSE),0)+AG105*IFERROR(VLOOKUP(AF105,LnLst!B:I,4,FALSE),0)+AI105*IFERROR(VLOOKUP(AH105,LnLst!B:I,4,FALSE),0)+AK105*IFERROR(VLOOKUP(AJ105,LnLst!B:I,4,FALSE),0))/1000000</f>
        <v>5.0575000000000001E-4</v>
      </c>
      <c r="Z105" s="215">
        <f>AE105*IFERROR(VLOOKUP(AD105,LnLst!B:I,5,FALSE),0)+AG105*IFERROR(VLOOKUP(AF105,LnLst!B:I,5,FALSE),0)+AI105*IFERROR(VLOOKUP(AH105,LnLst!B:I,5,FALSE),0)+AK105*IFERROR(VLOOKUP(AJ105,LnLst!B:I,5,FALSE),0)</f>
        <v>1.0761799999999999</v>
      </c>
      <c r="AA105" s="215">
        <f>AE105*IFERROR(VLOOKUP(AD105,LnLst!B:I,6,FALSE),0)+AG105*IFERROR(VLOOKUP(AF105,LnLst!B:I,6,FALSE),0)+AI105*IFERROR(VLOOKUP(AH105,LnLst!B:I,6,FALSE),0)+AK105*IFERROR(VLOOKUP(AJ105,LnLst!B:I,6,FALSE),0)</f>
        <v>0.44590000000000007</v>
      </c>
      <c r="AB105" s="207">
        <f>(AE105*IFERROR(VLOOKUP(AD105,LnLst!B:I,7,FALSE),0)+AG105*IFERROR(VLOOKUP(AF105,LnLst!B:I,7,FALSE),0)+AI105*IFERROR(VLOOKUP(AH105,LnLst!B:I,7,FALSE),0)+AK105*IFERROR(VLOOKUP(AJ105,LnLst!B:I,7,FALSE),0))/1000000</f>
        <v>4.2000000000000002E-4</v>
      </c>
      <c r="AC105" s="211">
        <f>AE105*IFERROR(VLOOKUP(AD105,LnLst!B:I,8,FALSE),0)+AG105*IFERROR(VLOOKUP(AF105,LnLst!B:I,8,FALSE),0)+AI105*IFERROR(VLOOKUP(AH105,LnLst!B:I,8,FALSE),0)+AK105*IFERROR(VLOOKUP(AJ105,LnLst!B:I,8,FALSE),0)</f>
        <v>0</v>
      </c>
      <c r="AD105" s="106" t="s">
        <v>61</v>
      </c>
      <c r="AE105" s="263">
        <v>7</v>
      </c>
      <c r="AF105" s="245" t="s">
        <v>1462</v>
      </c>
      <c r="AG105" s="263"/>
      <c r="AH105" s="250" t="s">
        <v>1462</v>
      </c>
      <c r="AI105" s="263"/>
      <c r="AJ105" s="245" t="s">
        <v>1462</v>
      </c>
      <c r="AK105" s="263"/>
      <c r="AL105" s="84">
        <v>446</v>
      </c>
      <c r="AM105" s="72">
        <v>476</v>
      </c>
      <c r="AN105" s="83">
        <v>0</v>
      </c>
      <c r="AO105" s="72">
        <v>0</v>
      </c>
      <c r="AP105" s="66" t="s">
        <v>596</v>
      </c>
      <c r="AQ105" s="107" t="s">
        <v>495</v>
      </c>
      <c r="AR105" s="61" t="s">
        <v>598</v>
      </c>
      <c r="AS105" s="364"/>
      <c r="AT105" s="205"/>
      <c r="DN105" s="111">
        <f>(AE105*IFERROR(VLOOKUP(AD105,LnLst!B:I,2,FALSE),0))*(100/(H105^2))</f>
        <v>1.8613636363636364E-4</v>
      </c>
      <c r="DO105" s="111">
        <f>(AE105*IFERROR(VLOOKUP(AD105,LnLst!B:I,3,FALSE),0))*(100/(H105^2))</f>
        <v>2.4348140495867769E-3</v>
      </c>
      <c r="DP105" s="111">
        <f>(AE105*IFERROR(VLOOKUP(AD105,LnLst!B:I,4,FALSE),0))*(H105^2/100)/1000000</f>
        <v>0.244783</v>
      </c>
      <c r="DQ105" s="111">
        <f>(AE105*IFERROR(VLOOKUP(AD105,LnLst!B:I,5,FALSE),0))*(100/(H105^2))</f>
        <v>2.2235123966942148E-3</v>
      </c>
      <c r="DR105" s="111">
        <f>(AE105*IFERROR(VLOOKUP(AD105,LnLst!B:I,6,FALSE),0))*(100/(H105^2))</f>
        <v>9.2128099173553735E-4</v>
      </c>
      <c r="DS105" s="111">
        <f>(AE105*IFERROR(VLOOKUP(AD105,LnLst!B:I,7,FALSE),0))*(H105^2/100)/1000000</f>
        <v>0.20327999999999999</v>
      </c>
      <c r="DT105" s="111">
        <f>(AE105*IFERROR(VLOOKUP(AD105,LnLst!B:I,8,FALSE),0))*(100/(H105^2))</f>
        <v>0</v>
      </c>
      <c r="DU105" s="111">
        <f>AG105*IFERROR(VLOOKUP(AF105,LnLst!B:I,2,FALSE),0)*100/H105^2</f>
        <v>0</v>
      </c>
      <c r="DV105" s="111">
        <f>(AG105*IFERROR(VLOOKUP(AF105,LnLst!B:I,3,FALSE),0))*(100/(H105^2))</f>
        <v>0</v>
      </c>
      <c r="DW105" s="111">
        <f>(AG105*IFERROR(VLOOKUP(AF105,LnLst!B:I,4,FALSE),0))*(H105^2/100)/1000000</f>
        <v>0</v>
      </c>
      <c r="DX105" s="111">
        <f>(AG105*IFERROR(VLOOKUP(AF105,LnLst!B:I,5,FALSE),0))*(100/(H105^2))</f>
        <v>0</v>
      </c>
      <c r="DY105" s="111">
        <f>(AG105*IFERROR(VLOOKUP(AF105,LnLst!B:I,6,FALSE),0))*(100/(H105^2))</f>
        <v>0</v>
      </c>
      <c r="DZ105" s="111">
        <f>(AG105*IFERROR(VLOOKUP(AF105,LnLst!B:I,7,FALSE),0))*(H105^2/100)/1000000</f>
        <v>0</v>
      </c>
      <c r="EA105" s="111">
        <f>(AG105*IFERROR(VLOOKUP(AF105,LnLst!B:I,8,FALSE),0))*(100/(H105^2))</f>
        <v>0</v>
      </c>
      <c r="EB105" s="111">
        <f>AI105*IFERROR(VLOOKUP(AH105,LnLst!B:I,2,FALSE),0)*100/H105^2</f>
        <v>0</v>
      </c>
      <c r="EC105" s="111">
        <f>AI105*IFERROR(VLOOKUP(AH105,LnLst!B:I,3,FALSE),0)*100/H105^2</f>
        <v>0</v>
      </c>
      <c r="ED105" s="111">
        <f>(AI105*IFERROR(VLOOKUP(AH105,LnLst!B:I,4,FALSE),0))*(H105^2/100)/1000000</f>
        <v>0</v>
      </c>
      <c r="EE105" s="111">
        <f>AI105*IFERROR(VLOOKUP(AH105,LnLst!B:I,5,FALSE),0)*100/H105^2</f>
        <v>0</v>
      </c>
      <c r="EF105" s="111">
        <f>AI105*IFERROR(VLOOKUP(AH105,LnLst!B:I,6,FALSE),0)*100/H105^2</f>
        <v>0</v>
      </c>
      <c r="EG105" s="111">
        <f>(AI105*IFERROR(VLOOKUP(AH105,LnLst!B:I,7,FALSE),0))*(H105^2/100)/1000000</f>
        <v>0</v>
      </c>
      <c r="EH105" s="111">
        <f>AI105*IFERROR(VLOOKUP(AH105,LnLst!B:I,8,FALSE),0)*100/H105^2</f>
        <v>0</v>
      </c>
      <c r="EI105" s="236">
        <f>AK105*IFERROR(VLOOKUP(AJ105,LnLst!B:I,2,FALSE),0)*100/H105^2</f>
        <v>0</v>
      </c>
      <c r="EJ105" s="111">
        <f>AK105*IFERROR(VLOOKUP(AJ105,LnLst!B:I,3,FALSE),0)*100/H105^2</f>
        <v>0</v>
      </c>
      <c r="EK105" s="111">
        <f>(AK105*IFERROR(VLOOKUP(AJ105,LnLst!B:I,4,FALSE),0))*(H105^2/100)/1000000</f>
        <v>0</v>
      </c>
      <c r="EL105" s="111">
        <f>AK105*IFERROR(VLOOKUP(AJ105,LnLst!B:I,5,FALSE),0)*100/H105^2</f>
        <v>0</v>
      </c>
      <c r="EM105" s="111">
        <f>AK105*IFERROR(VLOOKUP(AJ105,LnLst!B:I,6,FALSE),0)*100/H105^2</f>
        <v>0</v>
      </c>
      <c r="EN105" s="111">
        <f>(AK105*IFERROR(VLOOKUP(AJ105,LnLst!B:I,7,FALSE),0))*(H105^2/100)/1000000</f>
        <v>0</v>
      </c>
      <c r="EO105" s="111">
        <f>AK105*IFERROR(VLOOKUP(AJ105,LnLst!B:I,8,FALSE),0)*100/H105^2</f>
        <v>0</v>
      </c>
    </row>
    <row r="106" spans="1:145" ht="15" customHeight="1" x14ac:dyDescent="0.25">
      <c r="A106" s="81" t="s">
        <v>1140</v>
      </c>
      <c r="B106" s="82" t="s">
        <v>1356</v>
      </c>
      <c r="C106" s="102" t="s">
        <v>75</v>
      </c>
      <c r="D106" s="82" t="s">
        <v>1553</v>
      </c>
      <c r="E106" s="9" t="s">
        <v>1708</v>
      </c>
      <c r="F106" s="426" t="s">
        <v>1718</v>
      </c>
      <c r="G106" s="83">
        <v>2</v>
      </c>
      <c r="H106" s="60">
        <v>220</v>
      </c>
      <c r="I106" s="194" t="str">
        <f t="shared" si="17"/>
        <v xml:space="preserve">XLPE 2000mm2 Elswedy energy             </v>
      </c>
      <c r="J106" s="228">
        <f t="shared" si="18"/>
        <v>7</v>
      </c>
      <c r="K106" s="113" t="s">
        <v>30</v>
      </c>
      <c r="L106" s="232" t="s">
        <v>16</v>
      </c>
      <c r="M106" s="240">
        <v>1200</v>
      </c>
      <c r="N106" s="115">
        <f t="shared" si="27"/>
        <v>457.24799999999999</v>
      </c>
      <c r="O106" s="116">
        <v>1400</v>
      </c>
      <c r="P106" s="235">
        <f t="shared" si="28"/>
        <v>1.8613636363636364E-4</v>
      </c>
      <c r="Q106" s="104">
        <f t="shared" si="29"/>
        <v>2.4348140495867769E-3</v>
      </c>
      <c r="R106" s="104">
        <f t="shared" si="30"/>
        <v>0.244783</v>
      </c>
      <c r="S106" s="104">
        <f t="shared" si="31"/>
        <v>2.2235123966942148E-3</v>
      </c>
      <c r="T106" s="104">
        <f t="shared" si="32"/>
        <v>9.2128099173553746E-4</v>
      </c>
      <c r="U106" s="104">
        <f t="shared" si="33"/>
        <v>0.20327999999999999</v>
      </c>
      <c r="V106" s="105">
        <f t="shared" si="34"/>
        <v>0</v>
      </c>
      <c r="W106" s="223">
        <f>AE106*IFERROR(VLOOKUP(AD106,LnLst!B:I,2,FALSE),0)+AG106*IFERROR(VLOOKUP(AF106,LnLst!B:I,2,FALSE),0)+AI106*IFERROR(VLOOKUP(AH106,LnLst!B:I,2,FALSE),0)+AK106*IFERROR(VLOOKUP(AJ106,LnLst!B:I,2,FALSE),0)</f>
        <v>9.0090000000000003E-2</v>
      </c>
      <c r="X106" s="215">
        <f>AE106*IFERROR(VLOOKUP(AD106,LnLst!B:I,3,FALSE),0)+AG106*IFERROR(VLOOKUP(AF106,LnLst!B:I,3,FALSE),0)+AI106*IFERROR(VLOOKUP(AH106,LnLst!B:I,3,FALSE),0)+AK106*IFERROR(VLOOKUP(AJ106,LnLst!B:I,3,FALSE),0)</f>
        <v>1.17845</v>
      </c>
      <c r="Y106" s="219">
        <f>(AE106*IFERROR(VLOOKUP(AD106,LnLst!B:I,4,FALSE),0)+AG106*IFERROR(VLOOKUP(AF106,LnLst!B:I,4,FALSE),0)+AI106*IFERROR(VLOOKUP(AH106,LnLst!B:I,4,FALSE),0)+AK106*IFERROR(VLOOKUP(AJ106,LnLst!B:I,4,FALSE),0))/1000000</f>
        <v>5.0575000000000001E-4</v>
      </c>
      <c r="Z106" s="215">
        <f>AE106*IFERROR(VLOOKUP(AD106,LnLst!B:I,5,FALSE),0)+AG106*IFERROR(VLOOKUP(AF106,LnLst!B:I,5,FALSE),0)+AI106*IFERROR(VLOOKUP(AH106,LnLst!B:I,5,FALSE),0)+AK106*IFERROR(VLOOKUP(AJ106,LnLst!B:I,5,FALSE),0)</f>
        <v>1.0761799999999999</v>
      </c>
      <c r="AA106" s="215">
        <f>AE106*IFERROR(VLOOKUP(AD106,LnLst!B:I,6,FALSE),0)+AG106*IFERROR(VLOOKUP(AF106,LnLst!B:I,6,FALSE),0)+AI106*IFERROR(VLOOKUP(AH106,LnLst!B:I,6,FALSE),0)+AK106*IFERROR(VLOOKUP(AJ106,LnLst!B:I,6,FALSE),0)</f>
        <v>0.44590000000000007</v>
      </c>
      <c r="AB106" s="207">
        <f>(AE106*IFERROR(VLOOKUP(AD106,LnLst!B:I,7,FALSE),0)+AG106*IFERROR(VLOOKUP(AF106,LnLst!B:I,7,FALSE),0)+AI106*IFERROR(VLOOKUP(AH106,LnLst!B:I,7,FALSE),0)+AK106*IFERROR(VLOOKUP(AJ106,LnLst!B:I,7,FALSE),0))/1000000</f>
        <v>4.2000000000000002E-4</v>
      </c>
      <c r="AC106" s="211">
        <f>AE106*IFERROR(VLOOKUP(AD106,LnLst!B:I,8,FALSE),0)+AG106*IFERROR(VLOOKUP(AF106,LnLst!B:I,8,FALSE),0)+AI106*IFERROR(VLOOKUP(AH106,LnLst!B:I,8,FALSE),0)+AK106*IFERROR(VLOOKUP(AJ106,LnLst!B:I,8,FALSE),0)</f>
        <v>0</v>
      </c>
      <c r="AD106" s="106" t="s">
        <v>61</v>
      </c>
      <c r="AE106" s="263">
        <v>7</v>
      </c>
      <c r="AF106" s="245" t="s">
        <v>1462</v>
      </c>
      <c r="AG106" s="263"/>
      <c r="AH106" s="250" t="s">
        <v>1462</v>
      </c>
      <c r="AI106" s="263"/>
      <c r="AJ106" s="245" t="s">
        <v>1462</v>
      </c>
      <c r="AK106" s="263"/>
      <c r="AL106" s="84">
        <v>446</v>
      </c>
      <c r="AM106" s="72">
        <v>476</v>
      </c>
      <c r="AN106" s="83">
        <v>0</v>
      </c>
      <c r="AO106" s="72">
        <v>0</v>
      </c>
      <c r="AP106" s="66" t="s">
        <v>597</v>
      </c>
      <c r="AQ106" s="107" t="s">
        <v>495</v>
      </c>
      <c r="AR106" s="61" t="s">
        <v>598</v>
      </c>
      <c r="AS106" s="364"/>
      <c r="AT106" s="205"/>
      <c r="DN106" s="111">
        <f>(AE106*IFERROR(VLOOKUP(AD106,LnLst!B:I,2,FALSE),0))*(100/(H106^2))</f>
        <v>1.8613636363636364E-4</v>
      </c>
      <c r="DO106" s="111">
        <f>(AE106*IFERROR(VLOOKUP(AD106,LnLst!B:I,3,FALSE),0))*(100/(H106^2))</f>
        <v>2.4348140495867769E-3</v>
      </c>
      <c r="DP106" s="111">
        <f>(AE106*IFERROR(VLOOKUP(AD106,LnLst!B:I,4,FALSE),0))*(H106^2/100)/1000000</f>
        <v>0.244783</v>
      </c>
      <c r="DQ106" s="111">
        <f>(AE106*IFERROR(VLOOKUP(AD106,LnLst!B:I,5,FALSE),0))*(100/(H106^2))</f>
        <v>2.2235123966942148E-3</v>
      </c>
      <c r="DR106" s="111">
        <f>(AE106*IFERROR(VLOOKUP(AD106,LnLst!B:I,6,FALSE),0))*(100/(H106^2))</f>
        <v>9.2128099173553735E-4</v>
      </c>
      <c r="DS106" s="111">
        <f>(AE106*IFERROR(VLOOKUP(AD106,LnLst!B:I,7,FALSE),0))*(H106^2/100)/1000000</f>
        <v>0.20327999999999999</v>
      </c>
      <c r="DT106" s="111">
        <f>(AE106*IFERROR(VLOOKUP(AD106,LnLst!B:I,8,FALSE),0))*(100/(H106^2))</f>
        <v>0</v>
      </c>
      <c r="DU106" s="111">
        <f>AG106*IFERROR(VLOOKUP(AF106,LnLst!B:I,2,FALSE),0)*100/H106^2</f>
        <v>0</v>
      </c>
      <c r="DV106" s="111">
        <f>(AG106*IFERROR(VLOOKUP(AF106,LnLst!B:I,3,FALSE),0))*(100/(H106^2))</f>
        <v>0</v>
      </c>
      <c r="DW106" s="111">
        <f>(AG106*IFERROR(VLOOKUP(AF106,LnLst!B:I,4,FALSE),0))*(H106^2/100)/1000000</f>
        <v>0</v>
      </c>
      <c r="DX106" s="111">
        <f>(AG106*IFERROR(VLOOKUP(AF106,LnLst!B:I,5,FALSE),0))*(100/(H106^2))</f>
        <v>0</v>
      </c>
      <c r="DY106" s="111">
        <f>(AG106*IFERROR(VLOOKUP(AF106,LnLst!B:I,6,FALSE),0))*(100/(H106^2))</f>
        <v>0</v>
      </c>
      <c r="DZ106" s="111">
        <f>(AG106*IFERROR(VLOOKUP(AF106,LnLst!B:I,7,FALSE),0))*(H106^2/100)/1000000</f>
        <v>0</v>
      </c>
      <c r="EA106" s="111">
        <f>(AG106*IFERROR(VLOOKUP(AF106,LnLst!B:I,8,FALSE),0))*(100/(H106^2))</f>
        <v>0</v>
      </c>
      <c r="EB106" s="111">
        <f>AI106*IFERROR(VLOOKUP(AH106,LnLst!B:I,2,FALSE),0)*100/H106^2</f>
        <v>0</v>
      </c>
      <c r="EC106" s="111">
        <f>AI106*IFERROR(VLOOKUP(AH106,LnLst!B:I,3,FALSE),0)*100/H106^2</f>
        <v>0</v>
      </c>
      <c r="ED106" s="111">
        <f>(AI106*IFERROR(VLOOKUP(AH106,LnLst!B:I,4,FALSE),0))*(H106^2/100)/1000000</f>
        <v>0</v>
      </c>
      <c r="EE106" s="111">
        <f>AI106*IFERROR(VLOOKUP(AH106,LnLst!B:I,5,FALSE),0)*100/H106^2</f>
        <v>0</v>
      </c>
      <c r="EF106" s="111">
        <f>AI106*IFERROR(VLOOKUP(AH106,LnLst!B:I,6,FALSE),0)*100/H106^2</f>
        <v>0</v>
      </c>
      <c r="EG106" s="111">
        <f>(AI106*IFERROR(VLOOKUP(AH106,LnLst!B:I,7,FALSE),0))*(H106^2/100)/1000000</f>
        <v>0</v>
      </c>
      <c r="EH106" s="111">
        <f>AI106*IFERROR(VLOOKUP(AH106,LnLst!B:I,8,FALSE),0)*100/H106^2</f>
        <v>0</v>
      </c>
      <c r="EI106" s="236">
        <f>AK106*IFERROR(VLOOKUP(AJ106,LnLst!B:I,2,FALSE),0)*100/H106^2</f>
        <v>0</v>
      </c>
      <c r="EJ106" s="111">
        <f>AK106*IFERROR(VLOOKUP(AJ106,LnLst!B:I,3,FALSE),0)*100/H106^2</f>
        <v>0</v>
      </c>
      <c r="EK106" s="111">
        <f>(AK106*IFERROR(VLOOKUP(AJ106,LnLst!B:I,4,FALSE),0))*(H106^2/100)/1000000</f>
        <v>0</v>
      </c>
      <c r="EL106" s="111">
        <f>AK106*IFERROR(VLOOKUP(AJ106,LnLst!B:I,5,FALSE),0)*100/H106^2</f>
        <v>0</v>
      </c>
      <c r="EM106" s="111">
        <f>AK106*IFERROR(VLOOKUP(AJ106,LnLst!B:I,6,FALSE),0)*100/H106^2</f>
        <v>0</v>
      </c>
      <c r="EN106" s="111">
        <f>(AK106*IFERROR(VLOOKUP(AJ106,LnLst!B:I,7,FALSE),0))*(H106^2/100)/1000000</f>
        <v>0</v>
      </c>
      <c r="EO106" s="111">
        <f>AK106*IFERROR(VLOOKUP(AJ106,LnLst!B:I,8,FALSE),0)*100/H106^2</f>
        <v>0</v>
      </c>
    </row>
    <row r="107" spans="1:145" ht="15" customHeight="1" x14ac:dyDescent="0.25">
      <c r="A107" s="81" t="s">
        <v>379</v>
      </c>
      <c r="B107" s="82" t="s">
        <v>378</v>
      </c>
      <c r="C107" s="102" t="s">
        <v>1532</v>
      </c>
      <c r="D107" s="82" t="s">
        <v>129</v>
      </c>
      <c r="E107" s="9" t="s">
        <v>1708</v>
      </c>
      <c r="F107" s="426" t="s">
        <v>1718</v>
      </c>
      <c r="G107" s="83">
        <v>1</v>
      </c>
      <c r="H107" s="60">
        <v>220</v>
      </c>
      <c r="I107" s="194" t="str">
        <f t="shared" si="17"/>
        <v xml:space="preserve">XLPE 2000mm2 Elswedy             </v>
      </c>
      <c r="J107" s="228">
        <f t="shared" si="18"/>
        <v>8.1389999999999993</v>
      </c>
      <c r="K107" s="113" t="s">
        <v>41</v>
      </c>
      <c r="L107" s="232" t="s">
        <v>27</v>
      </c>
      <c r="M107" s="240">
        <v>1100</v>
      </c>
      <c r="N107" s="115">
        <f t="shared" si="27"/>
        <v>419.14400000000001</v>
      </c>
      <c r="O107" s="241">
        <v>1400</v>
      </c>
      <c r="P107" s="235">
        <f t="shared" si="28"/>
        <v>2.1642340909090908E-4</v>
      </c>
      <c r="Q107" s="104">
        <f t="shared" si="29"/>
        <v>2.8309930785123966E-3</v>
      </c>
      <c r="R107" s="104">
        <f t="shared" si="30"/>
        <v>0.28213094711999998</v>
      </c>
      <c r="S107" s="104">
        <f t="shared" si="31"/>
        <v>2.585309628099173E-3</v>
      </c>
      <c r="T107" s="104">
        <f t="shared" si="32"/>
        <v>1.7653558264462809E-3</v>
      </c>
      <c r="U107" s="104">
        <f t="shared" si="33"/>
        <v>0.23635655999999997</v>
      </c>
      <c r="V107" s="105">
        <f t="shared" si="34"/>
        <v>0</v>
      </c>
      <c r="W107" s="223">
        <f>AE107*IFERROR(VLOOKUP(AD107,LnLst!B:I,2,FALSE),0)+AG107*IFERROR(VLOOKUP(AF107,LnLst!B:I,2,FALSE),0)+AI107*IFERROR(VLOOKUP(AH107,LnLst!B:I,2,FALSE),0)+AK107*IFERROR(VLOOKUP(AJ107,LnLst!B:I,2,FALSE),0)</f>
        <v>0.10474892999999999</v>
      </c>
      <c r="X107" s="215">
        <f>AE107*IFERROR(VLOOKUP(AD107,LnLst!B:I,3,FALSE),0)+AG107*IFERROR(VLOOKUP(AF107,LnLst!B:I,3,FALSE),0)+AI107*IFERROR(VLOOKUP(AH107,LnLst!B:I,3,FALSE),0)+AK107*IFERROR(VLOOKUP(AJ107,LnLst!B:I,3,FALSE),0)</f>
        <v>1.3702006499999999</v>
      </c>
      <c r="Y107" s="219">
        <f>(AE107*IFERROR(VLOOKUP(AD107,LnLst!B:I,4,FALSE),0)+AG107*IFERROR(VLOOKUP(AF107,LnLst!B:I,4,FALSE),0)+AI107*IFERROR(VLOOKUP(AH107,LnLst!B:I,4,FALSE),0)+AK107*IFERROR(VLOOKUP(AJ107,LnLst!B:I,4,FALSE),0))/1000000</f>
        <v>5.8291517999999997E-4</v>
      </c>
      <c r="Z107" s="215">
        <f>AE107*IFERROR(VLOOKUP(AD107,LnLst!B:I,5,FALSE),0)+AG107*IFERROR(VLOOKUP(AF107,LnLst!B:I,5,FALSE),0)+AI107*IFERROR(VLOOKUP(AH107,LnLst!B:I,5,FALSE),0)+AK107*IFERROR(VLOOKUP(AJ107,LnLst!B:I,5,FALSE),0)</f>
        <v>1.2512898599999998</v>
      </c>
      <c r="AA107" s="215">
        <f>AE107*IFERROR(VLOOKUP(AD107,LnLst!B:I,6,FALSE),0)+AG107*IFERROR(VLOOKUP(AF107,LnLst!B:I,6,FALSE),0)+AI107*IFERROR(VLOOKUP(AH107,LnLst!B:I,6,FALSE),0)+AK107*IFERROR(VLOOKUP(AJ107,LnLst!B:I,6,FALSE),0)</f>
        <v>0.85443221999999996</v>
      </c>
      <c r="AB107" s="207">
        <f>(AE107*IFERROR(VLOOKUP(AD107,LnLst!B:I,7,FALSE),0)+AG107*IFERROR(VLOOKUP(AF107,LnLst!B:I,7,FALSE),0)+AI107*IFERROR(VLOOKUP(AH107,LnLst!B:I,7,FALSE),0)+AK107*IFERROR(VLOOKUP(AJ107,LnLst!B:I,7,FALSE),0))/1000000</f>
        <v>4.8833999999999998E-4</v>
      </c>
      <c r="AC107" s="211">
        <f>AE107*IFERROR(VLOOKUP(AD107,LnLst!B:I,8,FALSE),0)+AG107*IFERROR(VLOOKUP(AF107,LnLst!B:I,8,FALSE),0)+AI107*IFERROR(VLOOKUP(AH107,LnLst!B:I,8,FALSE),0)+AK107*IFERROR(VLOOKUP(AJ107,LnLst!B:I,8,FALSE),0)</f>
        <v>0</v>
      </c>
      <c r="AD107" s="106" t="s">
        <v>58</v>
      </c>
      <c r="AE107" s="263">
        <v>8.1389999999999993</v>
      </c>
      <c r="AF107" s="245" t="s">
        <v>1462</v>
      </c>
      <c r="AG107" s="263"/>
      <c r="AH107" s="250" t="s">
        <v>1462</v>
      </c>
      <c r="AI107" s="263"/>
      <c r="AJ107" s="245" t="s">
        <v>1462</v>
      </c>
      <c r="AK107" s="263"/>
      <c r="AL107" s="84">
        <v>402</v>
      </c>
      <c r="AM107" s="72">
        <v>405</v>
      </c>
      <c r="AN107" s="83">
        <v>0</v>
      </c>
      <c r="AO107" s="72">
        <v>0</v>
      </c>
      <c r="AP107" s="66" t="s">
        <v>599</v>
      </c>
      <c r="AQ107" s="107" t="s">
        <v>129</v>
      </c>
      <c r="AR107" s="61" t="s">
        <v>544</v>
      </c>
      <c r="AS107" s="364"/>
      <c r="AT107" s="205" t="s">
        <v>39</v>
      </c>
      <c r="DN107" s="111">
        <f>(AE107*IFERROR(VLOOKUP(AD107,LnLst!B:I,2,FALSE),0))*(100/(H107^2))</f>
        <v>2.1642340909090908E-4</v>
      </c>
      <c r="DO107" s="111">
        <f>(AE107*IFERROR(VLOOKUP(AD107,LnLst!B:I,3,FALSE),0))*(100/(H107^2))</f>
        <v>2.8309930785123966E-3</v>
      </c>
      <c r="DP107" s="111">
        <f>(AE107*IFERROR(VLOOKUP(AD107,LnLst!B:I,4,FALSE),0))*(H107^2/100)/1000000</f>
        <v>0.28213094711999998</v>
      </c>
      <c r="DQ107" s="111">
        <f>(AE107*IFERROR(VLOOKUP(AD107,LnLst!B:I,5,FALSE),0))*(100/(H107^2))</f>
        <v>2.585309628099173E-3</v>
      </c>
      <c r="DR107" s="111">
        <f>(AE107*IFERROR(VLOOKUP(AD107,LnLst!B:I,6,FALSE),0))*(100/(H107^2))</f>
        <v>1.7653558264462809E-3</v>
      </c>
      <c r="DS107" s="111">
        <f>(AE107*IFERROR(VLOOKUP(AD107,LnLst!B:I,7,FALSE),0))*(H107^2/100)/1000000</f>
        <v>0.23635655999999999</v>
      </c>
      <c r="DT107" s="111">
        <f>(AE107*IFERROR(VLOOKUP(AD107,LnLst!B:I,8,FALSE),0))*(100/(H107^2))</f>
        <v>0</v>
      </c>
      <c r="DU107" s="111">
        <f>AG107*IFERROR(VLOOKUP(AF107,LnLst!B:I,2,FALSE),0)*100/H107^2</f>
        <v>0</v>
      </c>
      <c r="DV107" s="111">
        <f>(AG107*IFERROR(VLOOKUP(AF107,LnLst!B:I,3,FALSE),0))*(100/(H107^2))</f>
        <v>0</v>
      </c>
      <c r="DW107" s="111">
        <f>(AG107*IFERROR(VLOOKUP(AF107,LnLst!B:I,4,FALSE),0))*(H107^2/100)/1000000</f>
        <v>0</v>
      </c>
      <c r="DX107" s="111">
        <f>(AG107*IFERROR(VLOOKUP(AF107,LnLst!B:I,5,FALSE),0))*(100/(H107^2))</f>
        <v>0</v>
      </c>
      <c r="DY107" s="111">
        <f>(AG107*IFERROR(VLOOKUP(AF107,LnLst!B:I,6,FALSE),0))*(100/(H107^2))</f>
        <v>0</v>
      </c>
      <c r="DZ107" s="111">
        <f>(AG107*IFERROR(VLOOKUP(AF107,LnLst!B:I,7,FALSE),0))*(H107^2/100)/1000000</f>
        <v>0</v>
      </c>
      <c r="EA107" s="111">
        <f>(AG107*IFERROR(VLOOKUP(AF107,LnLst!B:I,8,FALSE),0))*(100/(H107^2))</f>
        <v>0</v>
      </c>
      <c r="EB107" s="111">
        <f>AI107*IFERROR(VLOOKUP(AH107,LnLst!B:I,2,FALSE),0)*100/H107^2</f>
        <v>0</v>
      </c>
      <c r="EC107" s="111">
        <f>AI107*IFERROR(VLOOKUP(AH107,LnLst!B:I,3,FALSE),0)*100/H107^2</f>
        <v>0</v>
      </c>
      <c r="ED107" s="111">
        <f>(AI107*IFERROR(VLOOKUP(AH107,LnLst!B:I,4,FALSE),0))*(H107^2/100)/1000000</f>
        <v>0</v>
      </c>
      <c r="EE107" s="111">
        <f>AI107*IFERROR(VLOOKUP(AH107,LnLst!B:I,5,FALSE),0)*100/H107^2</f>
        <v>0</v>
      </c>
      <c r="EF107" s="111">
        <f>AI107*IFERROR(VLOOKUP(AH107,LnLst!B:I,6,FALSE),0)*100/H107^2</f>
        <v>0</v>
      </c>
      <c r="EG107" s="111">
        <f>(AI107*IFERROR(VLOOKUP(AH107,LnLst!B:I,7,FALSE),0))*(H107^2/100)/1000000</f>
        <v>0</v>
      </c>
      <c r="EH107" s="111">
        <f>AI107*IFERROR(VLOOKUP(AH107,LnLst!B:I,8,FALSE),0)*100/H107^2</f>
        <v>0</v>
      </c>
      <c r="EI107" s="236">
        <f>AK107*IFERROR(VLOOKUP(AJ107,LnLst!B:I,2,FALSE),0)*100/H107^2</f>
        <v>0</v>
      </c>
      <c r="EJ107" s="111">
        <f>AK107*IFERROR(VLOOKUP(AJ107,LnLst!B:I,3,FALSE),0)*100/H107^2</f>
        <v>0</v>
      </c>
      <c r="EK107" s="111">
        <f>(AK107*IFERROR(VLOOKUP(AJ107,LnLst!B:I,4,FALSE),0))*(H107^2/100)/1000000</f>
        <v>0</v>
      </c>
      <c r="EL107" s="111">
        <f>AK107*IFERROR(VLOOKUP(AJ107,LnLst!B:I,5,FALSE),0)*100/H107^2</f>
        <v>0</v>
      </c>
      <c r="EM107" s="111">
        <f>AK107*IFERROR(VLOOKUP(AJ107,LnLst!B:I,6,FALSE),0)*100/H107^2</f>
        <v>0</v>
      </c>
      <c r="EN107" s="111">
        <f>(AK107*IFERROR(VLOOKUP(AJ107,LnLst!B:I,7,FALSE),0))*(H107^2/100)/1000000</f>
        <v>0</v>
      </c>
      <c r="EO107" s="111">
        <f>AK107*IFERROR(VLOOKUP(AJ107,LnLst!B:I,8,FALSE),0)*100/H107^2</f>
        <v>0</v>
      </c>
    </row>
    <row r="108" spans="1:145" ht="15" customHeight="1" x14ac:dyDescent="0.25">
      <c r="A108" s="81" t="s">
        <v>379</v>
      </c>
      <c r="B108" s="82" t="s">
        <v>378</v>
      </c>
      <c r="C108" s="102" t="s">
        <v>1532</v>
      </c>
      <c r="D108" s="82" t="s">
        <v>129</v>
      </c>
      <c r="E108" s="9" t="s">
        <v>1708</v>
      </c>
      <c r="F108" s="426" t="s">
        <v>1718</v>
      </c>
      <c r="G108" s="83">
        <v>2</v>
      </c>
      <c r="H108" s="60">
        <v>220</v>
      </c>
      <c r="I108" s="194" t="str">
        <f t="shared" si="17"/>
        <v xml:space="preserve">XLPE 2000mm2 Elswedy             </v>
      </c>
      <c r="J108" s="228">
        <f t="shared" si="18"/>
        <v>8.1389999999999993</v>
      </c>
      <c r="K108" s="113" t="s">
        <v>41</v>
      </c>
      <c r="L108" s="232" t="s">
        <v>27</v>
      </c>
      <c r="M108" s="240">
        <v>1100</v>
      </c>
      <c r="N108" s="115">
        <f t="shared" si="27"/>
        <v>419.14400000000001</v>
      </c>
      <c r="O108" s="241">
        <v>1400</v>
      </c>
      <c r="P108" s="235">
        <f t="shared" si="28"/>
        <v>2.1642340909090908E-4</v>
      </c>
      <c r="Q108" s="104">
        <f t="shared" si="29"/>
        <v>2.8309930785123966E-3</v>
      </c>
      <c r="R108" s="104">
        <f t="shared" si="30"/>
        <v>0.28213094711999998</v>
      </c>
      <c r="S108" s="104">
        <f t="shared" si="31"/>
        <v>2.585309628099173E-3</v>
      </c>
      <c r="T108" s="104">
        <f t="shared" si="32"/>
        <v>1.7653558264462809E-3</v>
      </c>
      <c r="U108" s="104">
        <f t="shared" si="33"/>
        <v>0.23635655999999997</v>
      </c>
      <c r="V108" s="105">
        <f t="shared" si="34"/>
        <v>0</v>
      </c>
      <c r="W108" s="223">
        <f>AE108*IFERROR(VLOOKUP(AD108,LnLst!B:I,2,FALSE),0)+AG108*IFERROR(VLOOKUP(AF108,LnLst!B:I,2,FALSE),0)+AI108*IFERROR(VLOOKUP(AH108,LnLst!B:I,2,FALSE),0)+AK108*IFERROR(VLOOKUP(AJ108,LnLst!B:I,2,FALSE),0)</f>
        <v>0.10474892999999999</v>
      </c>
      <c r="X108" s="215">
        <f>AE108*IFERROR(VLOOKUP(AD108,LnLst!B:I,3,FALSE),0)+AG108*IFERROR(VLOOKUP(AF108,LnLst!B:I,3,FALSE),0)+AI108*IFERROR(VLOOKUP(AH108,LnLst!B:I,3,FALSE),0)+AK108*IFERROR(VLOOKUP(AJ108,LnLst!B:I,3,FALSE),0)</f>
        <v>1.3702006499999999</v>
      </c>
      <c r="Y108" s="219">
        <f>(AE108*IFERROR(VLOOKUP(AD108,LnLst!B:I,4,FALSE),0)+AG108*IFERROR(VLOOKUP(AF108,LnLst!B:I,4,FALSE),0)+AI108*IFERROR(VLOOKUP(AH108,LnLst!B:I,4,FALSE),0)+AK108*IFERROR(VLOOKUP(AJ108,LnLst!B:I,4,FALSE),0))/1000000</f>
        <v>5.8291517999999997E-4</v>
      </c>
      <c r="Z108" s="215">
        <f>AE108*IFERROR(VLOOKUP(AD108,LnLst!B:I,5,FALSE),0)+AG108*IFERROR(VLOOKUP(AF108,LnLst!B:I,5,FALSE),0)+AI108*IFERROR(VLOOKUP(AH108,LnLst!B:I,5,FALSE),0)+AK108*IFERROR(VLOOKUP(AJ108,LnLst!B:I,5,FALSE),0)</f>
        <v>1.2512898599999998</v>
      </c>
      <c r="AA108" s="215">
        <f>AE108*IFERROR(VLOOKUP(AD108,LnLst!B:I,6,FALSE),0)+AG108*IFERROR(VLOOKUP(AF108,LnLst!B:I,6,FALSE),0)+AI108*IFERROR(VLOOKUP(AH108,LnLst!B:I,6,FALSE),0)+AK108*IFERROR(VLOOKUP(AJ108,LnLst!B:I,6,FALSE),0)</f>
        <v>0.85443221999999996</v>
      </c>
      <c r="AB108" s="207">
        <f>(AE108*IFERROR(VLOOKUP(AD108,LnLst!B:I,7,FALSE),0)+AG108*IFERROR(VLOOKUP(AF108,LnLst!B:I,7,FALSE),0)+AI108*IFERROR(VLOOKUP(AH108,LnLst!B:I,7,FALSE),0)+AK108*IFERROR(VLOOKUP(AJ108,LnLst!B:I,7,FALSE),0))/1000000</f>
        <v>4.8833999999999998E-4</v>
      </c>
      <c r="AC108" s="211">
        <f>AE108*IFERROR(VLOOKUP(AD108,LnLst!B:I,8,FALSE),0)+AG108*IFERROR(VLOOKUP(AF108,LnLst!B:I,8,FALSE),0)+AI108*IFERROR(VLOOKUP(AH108,LnLst!B:I,8,FALSE),0)+AK108*IFERROR(VLOOKUP(AJ108,LnLst!B:I,8,FALSE),0)</f>
        <v>0</v>
      </c>
      <c r="AD108" s="106" t="s">
        <v>58</v>
      </c>
      <c r="AE108" s="263">
        <v>8.1389999999999993</v>
      </c>
      <c r="AF108" s="245" t="s">
        <v>1462</v>
      </c>
      <c r="AG108" s="263"/>
      <c r="AH108" s="250" t="s">
        <v>1462</v>
      </c>
      <c r="AI108" s="263"/>
      <c r="AJ108" s="245" t="s">
        <v>1462</v>
      </c>
      <c r="AK108" s="263"/>
      <c r="AL108" s="84">
        <v>402</v>
      </c>
      <c r="AM108" s="72">
        <v>405</v>
      </c>
      <c r="AN108" s="83">
        <v>0</v>
      </c>
      <c r="AO108" s="72">
        <v>0</v>
      </c>
      <c r="AP108" s="66" t="s">
        <v>600</v>
      </c>
      <c r="AQ108" s="107" t="s">
        <v>129</v>
      </c>
      <c r="AR108" s="61" t="s">
        <v>544</v>
      </c>
      <c r="AS108" s="364"/>
      <c r="AT108" s="205" t="s">
        <v>39</v>
      </c>
      <c r="DN108" s="111">
        <f>(AE108*IFERROR(VLOOKUP(AD108,LnLst!B:I,2,FALSE),0))*(100/(H108^2))</f>
        <v>2.1642340909090908E-4</v>
      </c>
      <c r="DO108" s="111">
        <f>(AE108*IFERROR(VLOOKUP(AD108,LnLst!B:I,3,FALSE),0))*(100/(H108^2))</f>
        <v>2.8309930785123966E-3</v>
      </c>
      <c r="DP108" s="111">
        <f>(AE108*IFERROR(VLOOKUP(AD108,LnLst!B:I,4,FALSE),0))*(H108^2/100)/1000000</f>
        <v>0.28213094711999998</v>
      </c>
      <c r="DQ108" s="111">
        <f>(AE108*IFERROR(VLOOKUP(AD108,LnLst!B:I,5,FALSE),0))*(100/(H108^2))</f>
        <v>2.585309628099173E-3</v>
      </c>
      <c r="DR108" s="111">
        <f>(AE108*IFERROR(VLOOKUP(AD108,LnLst!B:I,6,FALSE),0))*(100/(H108^2))</f>
        <v>1.7653558264462809E-3</v>
      </c>
      <c r="DS108" s="111">
        <f>(AE108*IFERROR(VLOOKUP(AD108,LnLst!B:I,7,FALSE),0))*(H108^2/100)/1000000</f>
        <v>0.23635655999999999</v>
      </c>
      <c r="DT108" s="111">
        <f>(AE108*IFERROR(VLOOKUP(AD108,LnLst!B:I,8,FALSE),0))*(100/(H108^2))</f>
        <v>0</v>
      </c>
      <c r="DU108" s="111">
        <f>AG108*IFERROR(VLOOKUP(AF108,LnLst!B:I,2,FALSE),0)*100/H108^2</f>
        <v>0</v>
      </c>
      <c r="DV108" s="111">
        <f>(AG108*IFERROR(VLOOKUP(AF108,LnLst!B:I,3,FALSE),0))*(100/(H108^2))</f>
        <v>0</v>
      </c>
      <c r="DW108" s="111">
        <f>(AG108*IFERROR(VLOOKUP(AF108,LnLst!B:I,4,FALSE),0))*(H108^2/100)/1000000</f>
        <v>0</v>
      </c>
      <c r="DX108" s="111">
        <f>(AG108*IFERROR(VLOOKUP(AF108,LnLst!B:I,5,FALSE),0))*(100/(H108^2))</f>
        <v>0</v>
      </c>
      <c r="DY108" s="111">
        <f>(AG108*IFERROR(VLOOKUP(AF108,LnLst!B:I,6,FALSE),0))*(100/(H108^2))</f>
        <v>0</v>
      </c>
      <c r="DZ108" s="111">
        <f>(AG108*IFERROR(VLOOKUP(AF108,LnLst!B:I,7,FALSE),0))*(H108^2/100)/1000000</f>
        <v>0</v>
      </c>
      <c r="EA108" s="111">
        <f>(AG108*IFERROR(VLOOKUP(AF108,LnLst!B:I,8,FALSE),0))*(100/(H108^2))</f>
        <v>0</v>
      </c>
      <c r="EB108" s="111">
        <f>AI108*IFERROR(VLOOKUP(AH108,LnLst!B:I,2,FALSE),0)*100/H108^2</f>
        <v>0</v>
      </c>
      <c r="EC108" s="111">
        <f>AI108*IFERROR(VLOOKUP(AH108,LnLst!B:I,3,FALSE),0)*100/H108^2</f>
        <v>0</v>
      </c>
      <c r="ED108" s="111">
        <f>(AI108*IFERROR(VLOOKUP(AH108,LnLst!B:I,4,FALSE),0))*(H108^2/100)/1000000</f>
        <v>0</v>
      </c>
      <c r="EE108" s="111">
        <f>AI108*IFERROR(VLOOKUP(AH108,LnLst!B:I,5,FALSE),0)*100/H108^2</f>
        <v>0</v>
      </c>
      <c r="EF108" s="111">
        <f>AI108*IFERROR(VLOOKUP(AH108,LnLst!B:I,6,FALSE),0)*100/H108^2</f>
        <v>0</v>
      </c>
      <c r="EG108" s="111">
        <f>(AI108*IFERROR(VLOOKUP(AH108,LnLst!B:I,7,FALSE),0))*(H108^2/100)/1000000</f>
        <v>0</v>
      </c>
      <c r="EH108" s="111">
        <f>AI108*IFERROR(VLOOKUP(AH108,LnLst!B:I,8,FALSE),0)*100/H108^2</f>
        <v>0</v>
      </c>
      <c r="EI108" s="236">
        <f>AK108*IFERROR(VLOOKUP(AJ108,LnLst!B:I,2,FALSE),0)*100/H108^2</f>
        <v>0</v>
      </c>
      <c r="EJ108" s="111">
        <f>AK108*IFERROR(VLOOKUP(AJ108,LnLst!B:I,3,FALSE),0)*100/H108^2</f>
        <v>0</v>
      </c>
      <c r="EK108" s="111">
        <f>(AK108*IFERROR(VLOOKUP(AJ108,LnLst!B:I,4,FALSE),0))*(H108^2/100)/1000000</f>
        <v>0</v>
      </c>
      <c r="EL108" s="111">
        <f>AK108*IFERROR(VLOOKUP(AJ108,LnLst!B:I,5,FALSE),0)*100/H108^2</f>
        <v>0</v>
      </c>
      <c r="EM108" s="111">
        <f>AK108*IFERROR(VLOOKUP(AJ108,LnLst!B:I,6,FALSE),0)*100/H108^2</f>
        <v>0</v>
      </c>
      <c r="EN108" s="111">
        <f>(AK108*IFERROR(VLOOKUP(AJ108,LnLst!B:I,7,FALSE),0))*(H108^2/100)/1000000</f>
        <v>0</v>
      </c>
      <c r="EO108" s="111">
        <f>AK108*IFERROR(VLOOKUP(AJ108,LnLst!B:I,8,FALSE),0)*100/H108^2</f>
        <v>0</v>
      </c>
    </row>
    <row r="109" spans="1:145" ht="15" customHeight="1" x14ac:dyDescent="0.25">
      <c r="A109" s="81" t="s">
        <v>379</v>
      </c>
      <c r="B109" s="82" t="s">
        <v>320</v>
      </c>
      <c r="C109" s="102" t="s">
        <v>1532</v>
      </c>
      <c r="D109" s="82" t="s">
        <v>130</v>
      </c>
      <c r="E109" s="9" t="s">
        <v>1708</v>
      </c>
      <c r="F109" s="426" t="s">
        <v>1717</v>
      </c>
      <c r="G109" s="83">
        <v>1</v>
      </c>
      <c r="H109" s="60">
        <v>220</v>
      </c>
      <c r="I109" s="194" t="str">
        <f t="shared" si="17"/>
        <v xml:space="preserve">Thermal Stacir 1*238/97    2*380/50 ACSR         </v>
      </c>
      <c r="J109" s="228">
        <f t="shared" si="18"/>
        <v>15</v>
      </c>
      <c r="K109" s="113" t="s">
        <v>27</v>
      </c>
      <c r="L109" s="232" t="s">
        <v>23</v>
      </c>
      <c r="M109" s="240">
        <v>1100</v>
      </c>
      <c r="N109" s="115">
        <f t="shared" si="27"/>
        <v>419.14400000000001</v>
      </c>
      <c r="O109" s="241">
        <v>1200</v>
      </c>
      <c r="P109" s="235">
        <f t="shared" si="28"/>
        <v>2.1814090909090906E-3</v>
      </c>
      <c r="Q109" s="104">
        <f t="shared" si="29"/>
        <v>1.1095512396694214E-2</v>
      </c>
      <c r="R109" s="104">
        <f t="shared" si="30"/>
        <v>2.3741187360000002E-2</v>
      </c>
      <c r="S109" s="104">
        <f t="shared" si="31"/>
        <v>6.2475743801652913E-3</v>
      </c>
      <c r="T109" s="104">
        <f t="shared" si="32"/>
        <v>3.3565289256198345E-2</v>
      </c>
      <c r="U109" s="104">
        <f t="shared" si="33"/>
        <v>1.4770577448E-2</v>
      </c>
      <c r="V109" s="105">
        <f t="shared" si="34"/>
        <v>2.0588116115702479E-2</v>
      </c>
      <c r="W109" s="223">
        <f>AE109*IFERROR(VLOOKUP(AD109,LnLst!B:I,2,FALSE),0)+AG109*IFERROR(VLOOKUP(AF109,LnLst!B:I,2,FALSE),0)+AI109*IFERROR(VLOOKUP(AH109,LnLst!B:I,2,FALSE),0)+AK109*IFERROR(VLOOKUP(AJ109,LnLst!B:I,2,FALSE),0)</f>
        <v>1.0558019999999999</v>
      </c>
      <c r="X109" s="215">
        <f>AE109*IFERROR(VLOOKUP(AD109,LnLst!B:I,3,FALSE),0)+AG109*IFERROR(VLOOKUP(AF109,LnLst!B:I,3,FALSE),0)+AI109*IFERROR(VLOOKUP(AH109,LnLst!B:I,3,FALSE),0)+AK109*IFERROR(VLOOKUP(AJ109,LnLst!B:I,3,FALSE),0)</f>
        <v>5.370228</v>
      </c>
      <c r="Y109" s="219">
        <f>(AE109*IFERROR(VLOOKUP(AD109,LnLst!B:I,4,FALSE),0)+AG109*IFERROR(VLOOKUP(AF109,LnLst!B:I,4,FALSE),0)+AI109*IFERROR(VLOOKUP(AH109,LnLst!B:I,4,FALSE),0)+AK109*IFERROR(VLOOKUP(AJ109,LnLst!B:I,4,FALSE),0))/1000000</f>
        <v>4.9052040000000007E-5</v>
      </c>
      <c r="Z109" s="215">
        <f>AE109*IFERROR(VLOOKUP(AD109,LnLst!B:I,5,FALSE),0)+AG109*IFERROR(VLOOKUP(AF109,LnLst!B:I,5,FALSE),0)+AI109*IFERROR(VLOOKUP(AH109,LnLst!B:I,5,FALSE),0)+AK109*IFERROR(VLOOKUP(AJ109,LnLst!B:I,5,FALSE),0)</f>
        <v>3.0238260000000006</v>
      </c>
      <c r="AA109" s="215">
        <f>AE109*IFERROR(VLOOKUP(AD109,LnLst!B:I,6,FALSE),0)+AG109*IFERROR(VLOOKUP(AF109,LnLst!B:I,6,FALSE),0)+AI109*IFERROR(VLOOKUP(AH109,LnLst!B:I,6,FALSE),0)+AK109*IFERROR(VLOOKUP(AJ109,LnLst!B:I,6,FALSE),0)</f>
        <v>16.2456</v>
      </c>
      <c r="AB109" s="207">
        <f>(AE109*IFERROR(VLOOKUP(AD109,LnLst!B:I,7,FALSE),0)+AG109*IFERROR(VLOOKUP(AF109,LnLst!B:I,7,FALSE),0)+AI109*IFERROR(VLOOKUP(AH109,LnLst!B:I,7,FALSE),0)+AK109*IFERROR(VLOOKUP(AJ109,LnLst!B:I,7,FALSE),0))/1000000</f>
        <v>3.0517722000000001E-5</v>
      </c>
      <c r="AC109" s="211">
        <f>AE109*IFERROR(VLOOKUP(AD109,LnLst!B:I,8,FALSE),0)+AG109*IFERROR(VLOOKUP(AF109,LnLst!B:I,8,FALSE),0)+AI109*IFERROR(VLOOKUP(AH109,LnLst!B:I,8,FALSE),0)+AK109*IFERROR(VLOOKUP(AJ109,LnLst!B:I,8,FALSE),0)</f>
        <v>9.9646481999999992</v>
      </c>
      <c r="AD109" s="106" t="s">
        <v>1465</v>
      </c>
      <c r="AE109" s="263">
        <v>6</v>
      </c>
      <c r="AF109" s="245" t="s">
        <v>25</v>
      </c>
      <c r="AG109" s="263">
        <v>9</v>
      </c>
      <c r="AH109" s="250" t="s">
        <v>1462</v>
      </c>
      <c r="AI109" s="263"/>
      <c r="AJ109" s="245" t="s">
        <v>1462</v>
      </c>
      <c r="AK109" s="263"/>
      <c r="AL109" s="84">
        <v>402</v>
      </c>
      <c r="AM109" s="72">
        <v>406</v>
      </c>
      <c r="AN109" s="83">
        <v>0</v>
      </c>
      <c r="AO109" s="72">
        <v>0</v>
      </c>
      <c r="AP109" s="66" t="s">
        <v>603</v>
      </c>
      <c r="AQ109" s="107" t="s">
        <v>544</v>
      </c>
      <c r="AR109" s="61" t="s">
        <v>130</v>
      </c>
      <c r="AS109" s="364"/>
      <c r="AT109" s="205" t="s">
        <v>39</v>
      </c>
      <c r="DN109" s="111">
        <f>(AE109*IFERROR(VLOOKUP(AD109,LnLst!B:I,2,FALSE),0))*(100/(H109^2))</f>
        <v>1.4152933884297521E-3</v>
      </c>
      <c r="DO109" s="111">
        <f>(AE109*IFERROR(VLOOKUP(AD109,LnLst!B:I,3,FALSE),0))*(100/(H109^2))</f>
        <v>5.4798099173553718E-3</v>
      </c>
      <c r="DP109" s="111">
        <f>(AE109*IFERROR(VLOOKUP(AD109,LnLst!B:I,4,FALSE),0))*(H109^2/100)/1000000</f>
        <v>7.5368673600000003E-3</v>
      </c>
      <c r="DQ109" s="111">
        <f>(AE109*IFERROR(VLOOKUP(AD109,LnLst!B:I,5,FALSE),0))*(100/(H109^2))</f>
        <v>4.2021198347107448E-3</v>
      </c>
      <c r="DR109" s="111">
        <f>(AE109*IFERROR(VLOOKUP(AD109,LnLst!B:I,6,FALSE),0))*(100/(H109^2))</f>
        <v>1.5900000000000001E-2</v>
      </c>
      <c r="DS109" s="111">
        <f>(AE109*IFERROR(VLOOKUP(AD109,LnLst!B:I,7,FALSE),0))*(H109^2/100)/1000000</f>
        <v>5.0566974479999997E-3</v>
      </c>
      <c r="DT109" s="111">
        <f>(AE109*IFERROR(VLOOKUP(AD109,LnLst!B:I,8,FALSE),0))*(100/(H109^2))</f>
        <v>9.6170417355371917E-3</v>
      </c>
      <c r="DU109" s="111">
        <f>AG109*IFERROR(VLOOKUP(AF109,LnLst!B:I,2,FALSE),0)*100/H109^2</f>
        <v>7.6611570247933885E-4</v>
      </c>
      <c r="DV109" s="111">
        <f>(AG109*IFERROR(VLOOKUP(AF109,LnLst!B:I,3,FALSE),0))*(100/(H109^2))</f>
        <v>5.6157024793388431E-3</v>
      </c>
      <c r="DW109" s="111">
        <f>(AG109*IFERROR(VLOOKUP(AF109,LnLst!B:I,4,FALSE),0))*(H109^2/100)/1000000</f>
        <v>1.6204320000000001E-2</v>
      </c>
      <c r="DX109" s="111">
        <f>(AG109*IFERROR(VLOOKUP(AF109,LnLst!B:I,5,FALSE),0))*(100/(H109^2))</f>
        <v>2.0454545454545456E-3</v>
      </c>
      <c r="DY109" s="111">
        <f>(AG109*IFERROR(VLOOKUP(AF109,LnLst!B:I,6,FALSE),0))*(100/(H109^2))</f>
        <v>1.7665289256198344E-2</v>
      </c>
      <c r="DZ109" s="111">
        <f>(AG109*IFERROR(VLOOKUP(AF109,LnLst!B:I,7,FALSE),0))*(H109^2/100)/1000000</f>
        <v>9.7138800000000011E-3</v>
      </c>
      <c r="EA109" s="111">
        <f>(AG109*IFERROR(VLOOKUP(AF109,LnLst!B:I,8,FALSE),0))*(100/(H109^2))</f>
        <v>1.0971074380165289E-2</v>
      </c>
      <c r="EB109" s="111">
        <f>AI109*IFERROR(VLOOKUP(AH109,LnLst!B:I,2,FALSE),0)*100/H109^2</f>
        <v>0</v>
      </c>
      <c r="EC109" s="111">
        <f>AI109*IFERROR(VLOOKUP(AH109,LnLst!B:I,3,FALSE),0)*100/H109^2</f>
        <v>0</v>
      </c>
      <c r="ED109" s="111">
        <f>(AI109*IFERROR(VLOOKUP(AH109,LnLst!B:I,4,FALSE),0))*(H109^2/100)/1000000</f>
        <v>0</v>
      </c>
      <c r="EE109" s="111">
        <f>AI109*IFERROR(VLOOKUP(AH109,LnLst!B:I,5,FALSE),0)*100/H109^2</f>
        <v>0</v>
      </c>
      <c r="EF109" s="111">
        <f>AI109*IFERROR(VLOOKUP(AH109,LnLst!B:I,6,FALSE),0)*100/H109^2</f>
        <v>0</v>
      </c>
      <c r="EG109" s="111">
        <f>(AI109*IFERROR(VLOOKUP(AH109,LnLst!B:I,7,FALSE),0))*(H109^2/100)/1000000</f>
        <v>0</v>
      </c>
      <c r="EH109" s="111">
        <f>AI109*IFERROR(VLOOKUP(AH109,LnLst!B:I,8,FALSE),0)*100/H109^2</f>
        <v>0</v>
      </c>
      <c r="EI109" s="236">
        <f>AK109*IFERROR(VLOOKUP(AJ109,LnLst!B:I,2,FALSE),0)*100/H109^2</f>
        <v>0</v>
      </c>
      <c r="EJ109" s="111">
        <f>AK109*IFERROR(VLOOKUP(AJ109,LnLst!B:I,3,FALSE),0)*100/H109^2</f>
        <v>0</v>
      </c>
      <c r="EK109" s="111">
        <f>(AK109*IFERROR(VLOOKUP(AJ109,LnLst!B:I,4,FALSE),0))*(H109^2/100)/1000000</f>
        <v>0</v>
      </c>
      <c r="EL109" s="111">
        <f>AK109*IFERROR(VLOOKUP(AJ109,LnLst!B:I,5,FALSE),0)*100/H109^2</f>
        <v>0</v>
      </c>
      <c r="EM109" s="111">
        <f>AK109*IFERROR(VLOOKUP(AJ109,LnLst!B:I,6,FALSE),0)*100/H109^2</f>
        <v>0</v>
      </c>
      <c r="EN109" s="111">
        <f>(AK109*IFERROR(VLOOKUP(AJ109,LnLst!B:I,7,FALSE),0))*(H109^2/100)/1000000</f>
        <v>0</v>
      </c>
      <c r="EO109" s="111">
        <f>AK109*IFERROR(VLOOKUP(AJ109,LnLst!B:I,8,FALSE),0)*100/H109^2</f>
        <v>0</v>
      </c>
    </row>
    <row r="110" spans="1:145" ht="15" customHeight="1" x14ac:dyDescent="0.25">
      <c r="A110" s="81" t="s">
        <v>379</v>
      </c>
      <c r="B110" s="82" t="s">
        <v>320</v>
      </c>
      <c r="C110" s="102" t="s">
        <v>1532</v>
      </c>
      <c r="D110" s="82" t="s">
        <v>130</v>
      </c>
      <c r="E110" s="9" t="s">
        <v>1708</v>
      </c>
      <c r="F110" s="426" t="s">
        <v>1717</v>
      </c>
      <c r="G110" s="83">
        <v>2</v>
      </c>
      <c r="H110" s="60">
        <v>220</v>
      </c>
      <c r="I110" s="194" t="str">
        <f t="shared" si="17"/>
        <v xml:space="preserve">Thermal Stacir 1*238/97    2*380/50 ACSR         </v>
      </c>
      <c r="J110" s="228">
        <f t="shared" si="18"/>
        <v>15</v>
      </c>
      <c r="K110" s="113" t="s">
        <v>27</v>
      </c>
      <c r="L110" s="232" t="s">
        <v>23</v>
      </c>
      <c r="M110" s="240">
        <v>1100</v>
      </c>
      <c r="N110" s="115">
        <f t="shared" si="27"/>
        <v>419.14400000000001</v>
      </c>
      <c r="O110" s="241">
        <v>1200</v>
      </c>
      <c r="P110" s="235">
        <f t="shared" si="28"/>
        <v>2.1814090909090906E-3</v>
      </c>
      <c r="Q110" s="104">
        <f t="shared" si="29"/>
        <v>1.1095512396694214E-2</v>
      </c>
      <c r="R110" s="104">
        <f t="shared" si="30"/>
        <v>2.3741187360000002E-2</v>
      </c>
      <c r="S110" s="104">
        <f t="shared" si="31"/>
        <v>6.2475743801652913E-3</v>
      </c>
      <c r="T110" s="104">
        <f t="shared" si="32"/>
        <v>3.3565289256198345E-2</v>
      </c>
      <c r="U110" s="104">
        <f t="shared" si="33"/>
        <v>1.4770577448E-2</v>
      </c>
      <c r="V110" s="105">
        <f t="shared" si="34"/>
        <v>2.0588116115702479E-2</v>
      </c>
      <c r="W110" s="223">
        <f>AE110*IFERROR(VLOOKUP(AD110,LnLst!B:I,2,FALSE),0)+AG110*IFERROR(VLOOKUP(AF110,LnLst!B:I,2,FALSE),0)+AI110*IFERROR(VLOOKUP(AH110,LnLst!B:I,2,FALSE),0)+AK110*IFERROR(VLOOKUP(AJ110,LnLst!B:I,2,FALSE),0)</f>
        <v>1.0558019999999999</v>
      </c>
      <c r="X110" s="215">
        <f>AE110*IFERROR(VLOOKUP(AD110,LnLst!B:I,3,FALSE),0)+AG110*IFERROR(VLOOKUP(AF110,LnLst!B:I,3,FALSE),0)+AI110*IFERROR(VLOOKUP(AH110,LnLst!B:I,3,FALSE),0)+AK110*IFERROR(VLOOKUP(AJ110,LnLst!B:I,3,FALSE),0)</f>
        <v>5.370228</v>
      </c>
      <c r="Y110" s="219">
        <f>(AE110*IFERROR(VLOOKUP(AD110,LnLst!B:I,4,FALSE),0)+AG110*IFERROR(VLOOKUP(AF110,LnLst!B:I,4,FALSE),0)+AI110*IFERROR(VLOOKUP(AH110,LnLst!B:I,4,FALSE),0)+AK110*IFERROR(VLOOKUP(AJ110,LnLst!B:I,4,FALSE),0))/1000000</f>
        <v>4.9052040000000007E-5</v>
      </c>
      <c r="Z110" s="215">
        <f>AE110*IFERROR(VLOOKUP(AD110,LnLst!B:I,5,FALSE),0)+AG110*IFERROR(VLOOKUP(AF110,LnLst!B:I,5,FALSE),0)+AI110*IFERROR(VLOOKUP(AH110,LnLst!B:I,5,FALSE),0)+AK110*IFERROR(VLOOKUP(AJ110,LnLst!B:I,5,FALSE),0)</f>
        <v>3.0238260000000006</v>
      </c>
      <c r="AA110" s="215">
        <f>AE110*IFERROR(VLOOKUP(AD110,LnLst!B:I,6,FALSE),0)+AG110*IFERROR(VLOOKUP(AF110,LnLst!B:I,6,FALSE),0)+AI110*IFERROR(VLOOKUP(AH110,LnLst!B:I,6,FALSE),0)+AK110*IFERROR(VLOOKUP(AJ110,LnLst!B:I,6,FALSE),0)</f>
        <v>16.2456</v>
      </c>
      <c r="AB110" s="207">
        <f>(AE110*IFERROR(VLOOKUP(AD110,LnLst!B:I,7,FALSE),0)+AG110*IFERROR(VLOOKUP(AF110,LnLst!B:I,7,FALSE),0)+AI110*IFERROR(VLOOKUP(AH110,LnLst!B:I,7,FALSE),0)+AK110*IFERROR(VLOOKUP(AJ110,LnLst!B:I,7,FALSE),0))/1000000</f>
        <v>3.0517722000000001E-5</v>
      </c>
      <c r="AC110" s="211">
        <f>AE110*IFERROR(VLOOKUP(AD110,LnLst!B:I,8,FALSE),0)+AG110*IFERROR(VLOOKUP(AF110,LnLst!B:I,8,FALSE),0)+AI110*IFERROR(VLOOKUP(AH110,LnLst!B:I,8,FALSE),0)+AK110*IFERROR(VLOOKUP(AJ110,LnLst!B:I,8,FALSE),0)</f>
        <v>9.9646481999999992</v>
      </c>
      <c r="AD110" s="106" t="s">
        <v>1465</v>
      </c>
      <c r="AE110" s="263">
        <v>6</v>
      </c>
      <c r="AF110" s="245" t="s">
        <v>25</v>
      </c>
      <c r="AG110" s="263">
        <v>9</v>
      </c>
      <c r="AH110" s="250" t="s">
        <v>1462</v>
      </c>
      <c r="AI110" s="263"/>
      <c r="AJ110" s="245" t="s">
        <v>1462</v>
      </c>
      <c r="AK110" s="263"/>
      <c r="AL110" s="84">
        <v>402</v>
      </c>
      <c r="AM110" s="72">
        <v>406</v>
      </c>
      <c r="AN110" s="83">
        <v>0</v>
      </c>
      <c r="AO110" s="72">
        <v>0</v>
      </c>
      <c r="AP110" s="66" t="s">
        <v>604</v>
      </c>
      <c r="AQ110" s="107" t="s">
        <v>544</v>
      </c>
      <c r="AR110" s="61" t="s">
        <v>130</v>
      </c>
      <c r="AS110" s="364"/>
      <c r="AT110" s="205" t="s">
        <v>39</v>
      </c>
      <c r="DN110" s="111">
        <f>(AE110*IFERROR(VLOOKUP(AD110,LnLst!B:I,2,FALSE),0))*(100/(H110^2))</f>
        <v>1.4152933884297521E-3</v>
      </c>
      <c r="DO110" s="111">
        <f>(AE110*IFERROR(VLOOKUP(AD110,LnLst!B:I,3,FALSE),0))*(100/(H110^2))</f>
        <v>5.4798099173553718E-3</v>
      </c>
      <c r="DP110" s="111">
        <f>(AE110*IFERROR(VLOOKUP(AD110,LnLst!B:I,4,FALSE),0))*(H110^2/100)/1000000</f>
        <v>7.5368673600000003E-3</v>
      </c>
      <c r="DQ110" s="111">
        <f>(AE110*IFERROR(VLOOKUP(AD110,LnLst!B:I,5,FALSE),0))*(100/(H110^2))</f>
        <v>4.2021198347107448E-3</v>
      </c>
      <c r="DR110" s="111">
        <f>(AE110*IFERROR(VLOOKUP(AD110,LnLst!B:I,6,FALSE),0))*(100/(H110^2))</f>
        <v>1.5900000000000001E-2</v>
      </c>
      <c r="DS110" s="111">
        <f>(AE110*IFERROR(VLOOKUP(AD110,LnLst!B:I,7,FALSE),0))*(H110^2/100)/1000000</f>
        <v>5.0566974479999997E-3</v>
      </c>
      <c r="DT110" s="111">
        <f>(AE110*IFERROR(VLOOKUP(AD110,LnLst!B:I,8,FALSE),0))*(100/(H110^2))</f>
        <v>9.6170417355371917E-3</v>
      </c>
      <c r="DU110" s="111">
        <f>AG110*IFERROR(VLOOKUP(AF110,LnLst!B:I,2,FALSE),0)*100/H110^2</f>
        <v>7.6611570247933885E-4</v>
      </c>
      <c r="DV110" s="111">
        <f>(AG110*IFERROR(VLOOKUP(AF110,LnLst!B:I,3,FALSE),0))*(100/(H110^2))</f>
        <v>5.6157024793388431E-3</v>
      </c>
      <c r="DW110" s="111">
        <f>(AG110*IFERROR(VLOOKUP(AF110,LnLst!B:I,4,FALSE),0))*(H110^2/100)/1000000</f>
        <v>1.6204320000000001E-2</v>
      </c>
      <c r="DX110" s="111">
        <f>(AG110*IFERROR(VLOOKUP(AF110,LnLst!B:I,5,FALSE),0))*(100/(H110^2))</f>
        <v>2.0454545454545456E-3</v>
      </c>
      <c r="DY110" s="111">
        <f>(AG110*IFERROR(VLOOKUP(AF110,LnLst!B:I,6,FALSE),0))*(100/(H110^2))</f>
        <v>1.7665289256198344E-2</v>
      </c>
      <c r="DZ110" s="111">
        <f>(AG110*IFERROR(VLOOKUP(AF110,LnLst!B:I,7,FALSE),0))*(H110^2/100)/1000000</f>
        <v>9.7138800000000011E-3</v>
      </c>
      <c r="EA110" s="111">
        <f>(AG110*IFERROR(VLOOKUP(AF110,LnLst!B:I,8,FALSE),0))*(100/(H110^2))</f>
        <v>1.0971074380165289E-2</v>
      </c>
      <c r="EB110" s="111">
        <f>AI110*IFERROR(VLOOKUP(AH110,LnLst!B:I,2,FALSE),0)*100/H110^2</f>
        <v>0</v>
      </c>
      <c r="EC110" s="111">
        <f>AI110*IFERROR(VLOOKUP(AH110,LnLst!B:I,3,FALSE),0)*100/H110^2</f>
        <v>0</v>
      </c>
      <c r="ED110" s="111">
        <f>(AI110*IFERROR(VLOOKUP(AH110,LnLst!B:I,4,FALSE),0))*(H110^2/100)/1000000</f>
        <v>0</v>
      </c>
      <c r="EE110" s="111">
        <f>AI110*IFERROR(VLOOKUP(AH110,LnLst!B:I,5,FALSE),0)*100/H110^2</f>
        <v>0</v>
      </c>
      <c r="EF110" s="111">
        <f>AI110*IFERROR(VLOOKUP(AH110,LnLst!B:I,6,FALSE),0)*100/H110^2</f>
        <v>0</v>
      </c>
      <c r="EG110" s="111">
        <f>(AI110*IFERROR(VLOOKUP(AH110,LnLst!B:I,7,FALSE),0))*(H110^2/100)/1000000</f>
        <v>0</v>
      </c>
      <c r="EH110" s="111">
        <f>AI110*IFERROR(VLOOKUP(AH110,LnLst!B:I,8,FALSE),0)*100/H110^2</f>
        <v>0</v>
      </c>
      <c r="EI110" s="236">
        <f>AK110*IFERROR(VLOOKUP(AJ110,LnLst!B:I,2,FALSE),0)*100/H110^2</f>
        <v>0</v>
      </c>
      <c r="EJ110" s="111">
        <f>AK110*IFERROR(VLOOKUP(AJ110,LnLst!B:I,3,FALSE),0)*100/H110^2</f>
        <v>0</v>
      </c>
      <c r="EK110" s="111">
        <f>(AK110*IFERROR(VLOOKUP(AJ110,LnLst!B:I,4,FALSE),0))*(H110^2/100)/1000000</f>
        <v>0</v>
      </c>
      <c r="EL110" s="111">
        <f>AK110*IFERROR(VLOOKUP(AJ110,LnLst!B:I,5,FALSE),0)*100/H110^2</f>
        <v>0</v>
      </c>
      <c r="EM110" s="111">
        <f>AK110*IFERROR(VLOOKUP(AJ110,LnLst!B:I,6,FALSE),0)*100/H110^2</f>
        <v>0</v>
      </c>
      <c r="EN110" s="111">
        <f>(AK110*IFERROR(VLOOKUP(AJ110,LnLst!B:I,7,FALSE),0))*(H110^2/100)/1000000</f>
        <v>0</v>
      </c>
      <c r="EO110" s="111">
        <f>AK110*IFERROR(VLOOKUP(AJ110,LnLst!B:I,8,FALSE),0)*100/H110^2</f>
        <v>0</v>
      </c>
    </row>
    <row r="111" spans="1:145" ht="15" customHeight="1" x14ac:dyDescent="0.25">
      <c r="A111" s="81" t="s">
        <v>375</v>
      </c>
      <c r="B111" s="82" t="s">
        <v>1370</v>
      </c>
      <c r="C111" s="102" t="s">
        <v>135</v>
      </c>
      <c r="D111" s="82" t="s">
        <v>1554</v>
      </c>
      <c r="E111" s="9" t="s">
        <v>1708</v>
      </c>
      <c r="F111" s="426" t="s">
        <v>1717</v>
      </c>
      <c r="G111" s="83">
        <v>1</v>
      </c>
      <c r="H111" s="60">
        <v>220</v>
      </c>
      <c r="I111" s="194" t="str">
        <f t="shared" si="17"/>
        <v xml:space="preserve">2*405 AAAC    2*380/50 ACSR     XLPE 1200mm2    </v>
      </c>
      <c r="J111" s="228">
        <f t="shared" si="18"/>
        <v>20.650000000000002</v>
      </c>
      <c r="K111" s="113" t="s">
        <v>23</v>
      </c>
      <c r="L111" s="232" t="s">
        <v>22</v>
      </c>
      <c r="M111" s="240">
        <v>950</v>
      </c>
      <c r="N111" s="115">
        <f t="shared" si="27"/>
        <v>361.988</v>
      </c>
      <c r="O111" s="241">
        <v>950</v>
      </c>
      <c r="P111" s="235">
        <f t="shared" si="28"/>
        <v>1.7478925619834713E-3</v>
      </c>
      <c r="Q111" s="104">
        <f t="shared" si="29"/>
        <v>1.220590909090909E-2</v>
      </c>
      <c r="R111" s="104">
        <f t="shared" si="30"/>
        <v>0.13645218400000003</v>
      </c>
      <c r="S111" s="104">
        <f t="shared" si="31"/>
        <v>5.7907024793388429E-3</v>
      </c>
      <c r="T111" s="104">
        <f t="shared" si="32"/>
        <v>3.1507231404958681E-2</v>
      </c>
      <c r="U111" s="104">
        <f t="shared" si="33"/>
        <v>0.10900720600000001</v>
      </c>
      <c r="V111" s="105">
        <f t="shared" si="34"/>
        <v>2.0784090909090908E-2</v>
      </c>
      <c r="W111" s="223">
        <f>AE111*IFERROR(VLOOKUP(AD111,LnLst!B:I,2,FALSE),0)+AG111*IFERROR(VLOOKUP(AF111,LnLst!B:I,2,FALSE),0)+AI111*IFERROR(VLOOKUP(AH111,LnLst!B:I,2,FALSE),0)+AK111*IFERROR(VLOOKUP(AJ111,LnLst!B:I,2,FALSE),0)</f>
        <v>0.84598000000000007</v>
      </c>
      <c r="X111" s="215">
        <f>AE111*IFERROR(VLOOKUP(AD111,LnLst!B:I,3,FALSE),0)+AG111*IFERROR(VLOOKUP(AF111,LnLst!B:I,3,FALSE),0)+AI111*IFERROR(VLOOKUP(AH111,LnLst!B:I,3,FALSE),0)+AK111*IFERROR(VLOOKUP(AJ111,LnLst!B:I,3,FALSE),0)</f>
        <v>5.9076599999999999</v>
      </c>
      <c r="Y111" s="219">
        <f>(AE111*IFERROR(VLOOKUP(AD111,LnLst!B:I,4,FALSE),0)+AG111*IFERROR(VLOOKUP(AF111,LnLst!B:I,4,FALSE),0)+AI111*IFERROR(VLOOKUP(AH111,LnLst!B:I,4,FALSE),0)+AK111*IFERROR(VLOOKUP(AJ111,LnLst!B:I,4,FALSE),0))/1000000</f>
        <v>2.8192600000000005E-4</v>
      </c>
      <c r="Z111" s="215">
        <f>AE111*IFERROR(VLOOKUP(AD111,LnLst!B:I,5,FALSE),0)+AG111*IFERROR(VLOOKUP(AF111,LnLst!B:I,5,FALSE),0)+AI111*IFERROR(VLOOKUP(AH111,LnLst!B:I,5,FALSE),0)+AK111*IFERROR(VLOOKUP(AJ111,LnLst!B:I,5,FALSE),0)</f>
        <v>2.8026999999999997</v>
      </c>
      <c r="AA111" s="215">
        <f>AE111*IFERROR(VLOOKUP(AD111,LnLst!B:I,6,FALSE),0)+AG111*IFERROR(VLOOKUP(AF111,LnLst!B:I,6,FALSE),0)+AI111*IFERROR(VLOOKUP(AH111,LnLst!B:I,6,FALSE),0)+AK111*IFERROR(VLOOKUP(AJ111,LnLst!B:I,6,FALSE),0)</f>
        <v>15.249499999999999</v>
      </c>
      <c r="AB111" s="207">
        <f>(AE111*IFERROR(VLOOKUP(AD111,LnLst!B:I,7,FALSE),0)+AG111*IFERROR(VLOOKUP(AF111,LnLst!B:I,7,FALSE),0)+AI111*IFERROR(VLOOKUP(AH111,LnLst!B:I,7,FALSE),0)+AK111*IFERROR(VLOOKUP(AJ111,LnLst!B:I,7,FALSE),0))/1000000</f>
        <v>2.2522150000000001E-4</v>
      </c>
      <c r="AC111" s="211">
        <f>AE111*IFERROR(VLOOKUP(AD111,LnLst!B:I,8,FALSE),0)+AG111*IFERROR(VLOOKUP(AF111,LnLst!B:I,8,FALSE),0)+AI111*IFERROR(VLOOKUP(AH111,LnLst!B:I,8,FALSE),0)+AK111*IFERROR(VLOOKUP(AJ111,LnLst!B:I,8,FALSE),0)</f>
        <v>10.0595</v>
      </c>
      <c r="AD111" s="106" t="s">
        <v>8</v>
      </c>
      <c r="AE111" s="263">
        <v>10</v>
      </c>
      <c r="AF111" s="245" t="s">
        <v>25</v>
      </c>
      <c r="AG111" s="263">
        <v>7.05</v>
      </c>
      <c r="AH111" s="250" t="s">
        <v>204</v>
      </c>
      <c r="AI111" s="263">
        <v>3.6</v>
      </c>
      <c r="AJ111" s="245" t="s">
        <v>1462</v>
      </c>
      <c r="AK111" s="263"/>
      <c r="AL111" s="84">
        <v>418</v>
      </c>
      <c r="AM111" s="72">
        <v>420</v>
      </c>
      <c r="AN111" s="83">
        <v>0</v>
      </c>
      <c r="AO111" s="72">
        <v>0</v>
      </c>
      <c r="AP111" s="66" t="s">
        <v>606</v>
      </c>
      <c r="AQ111" s="107" t="s">
        <v>605</v>
      </c>
      <c r="AR111" s="61" t="s">
        <v>250</v>
      </c>
      <c r="AS111" s="364"/>
      <c r="AT111" s="205"/>
      <c r="DN111" s="111">
        <f>(AE111*IFERROR(VLOOKUP(AD111,LnLst!B:I,2,FALSE),0))*(100/(H111^2))</f>
        <v>1.0309917355371902E-3</v>
      </c>
      <c r="DO111" s="111">
        <f>(AE111*IFERROR(VLOOKUP(AD111,LnLst!B:I,3,FALSE),0))*(100/(H111^2))</f>
        <v>6.3223140495867773E-3</v>
      </c>
      <c r="DP111" s="111">
        <f>(AE111*IFERROR(VLOOKUP(AD111,LnLst!B:I,4,FALSE),0))*(H111^2/100)/1000000</f>
        <v>1.5730000000000001E-2</v>
      </c>
      <c r="DQ111" s="111">
        <f>(AE111*IFERROR(VLOOKUP(AD111,LnLst!B:I,5,FALSE),0))*(100/(H111^2))</f>
        <v>2.6859504132231405E-3</v>
      </c>
      <c r="DR111" s="111">
        <f>(AE111*IFERROR(VLOOKUP(AD111,LnLst!B:I,6,FALSE),0))*(100/(H111^2))</f>
        <v>1.7148760330578511E-2</v>
      </c>
      <c r="DS111" s="111">
        <f>(AE111*IFERROR(VLOOKUP(AD111,LnLst!B:I,7,FALSE),0))*(H111^2/100)/1000000</f>
        <v>1.0793200000000001E-2</v>
      </c>
      <c r="DT111" s="111">
        <f>(AE111*IFERROR(VLOOKUP(AD111,LnLst!B:I,8,FALSE),0))*(100/(H111^2))</f>
        <v>1.2190082644628099E-2</v>
      </c>
      <c r="DU111" s="111">
        <f>AG111*IFERROR(VLOOKUP(AF111,LnLst!B:I,2,FALSE),0)*100/H111^2</f>
        <v>6.0012396694214879E-4</v>
      </c>
      <c r="DV111" s="111">
        <f>(AG111*IFERROR(VLOOKUP(AF111,LnLst!B:I,3,FALSE),0))*(100/(H111^2))</f>
        <v>4.3989669421487599E-3</v>
      </c>
      <c r="DW111" s="111">
        <f>(AG111*IFERROR(VLOOKUP(AF111,LnLst!B:I,4,FALSE),0))*(H111^2/100)/1000000</f>
        <v>1.2693384E-2</v>
      </c>
      <c r="DX111" s="111">
        <f>(AG111*IFERROR(VLOOKUP(AF111,LnLst!B:I,5,FALSE),0))*(100/(H111^2))</f>
        <v>1.6022727272727274E-3</v>
      </c>
      <c r="DY111" s="111">
        <f>(AG111*IFERROR(VLOOKUP(AF111,LnLst!B:I,6,FALSE),0))*(100/(H111^2))</f>
        <v>1.3837809917355372E-2</v>
      </c>
      <c r="DZ111" s="111">
        <f>(AG111*IFERROR(VLOOKUP(AF111,LnLst!B:I,7,FALSE),0))*(H111^2/100)/1000000</f>
        <v>7.6092059999999994E-3</v>
      </c>
      <c r="EA111" s="111">
        <f>(AG111*IFERROR(VLOOKUP(AF111,LnLst!B:I,8,FALSE),0))*(100/(H111^2))</f>
        <v>8.5940082644628095E-3</v>
      </c>
      <c r="EB111" s="111">
        <f>AI111*IFERROR(VLOOKUP(AH111,LnLst!B:I,2,FALSE),0)*100/H111^2</f>
        <v>1.1677685950413222E-4</v>
      </c>
      <c r="EC111" s="111">
        <f>AI111*IFERROR(VLOOKUP(AH111,LnLst!B:I,3,FALSE),0)*100/H111^2</f>
        <v>1.4846280991735537E-3</v>
      </c>
      <c r="ED111" s="111">
        <f>(AI111*IFERROR(VLOOKUP(AH111,LnLst!B:I,4,FALSE),0))*(H111^2/100)/1000000</f>
        <v>0.10802880000000001</v>
      </c>
      <c r="EE111" s="111">
        <f>AI111*IFERROR(VLOOKUP(AH111,LnLst!B:I,5,FALSE),0)*100/H111^2</f>
        <v>1.5024793388429755E-3</v>
      </c>
      <c r="EF111" s="111">
        <f>AI111*IFERROR(VLOOKUP(AH111,LnLst!B:I,6,FALSE),0)*100/H111^2</f>
        <v>5.2066115702479351E-4</v>
      </c>
      <c r="EG111" s="111">
        <f>(AI111*IFERROR(VLOOKUP(AH111,LnLst!B:I,7,FALSE),0))*(H111^2/100)/1000000</f>
        <v>9.0604799999999999E-2</v>
      </c>
      <c r="EH111" s="111">
        <f>AI111*IFERROR(VLOOKUP(AH111,LnLst!B:I,8,FALSE),0)*100/H111^2</f>
        <v>0</v>
      </c>
      <c r="EI111" s="236">
        <f>AK111*IFERROR(VLOOKUP(AJ111,LnLst!B:I,2,FALSE),0)*100/H111^2</f>
        <v>0</v>
      </c>
      <c r="EJ111" s="111">
        <f>AK111*IFERROR(VLOOKUP(AJ111,LnLst!B:I,3,FALSE),0)*100/H111^2</f>
        <v>0</v>
      </c>
      <c r="EK111" s="111">
        <f>(AK111*IFERROR(VLOOKUP(AJ111,LnLst!B:I,4,FALSE),0))*(H111^2/100)/1000000</f>
        <v>0</v>
      </c>
      <c r="EL111" s="111">
        <f>AK111*IFERROR(VLOOKUP(AJ111,LnLst!B:I,5,FALSE),0)*100/H111^2</f>
        <v>0</v>
      </c>
      <c r="EM111" s="111">
        <f>AK111*IFERROR(VLOOKUP(AJ111,LnLst!B:I,6,FALSE),0)*100/H111^2</f>
        <v>0</v>
      </c>
      <c r="EN111" s="111">
        <f>(AK111*IFERROR(VLOOKUP(AJ111,LnLst!B:I,7,FALSE),0))*(H111^2/100)/1000000</f>
        <v>0</v>
      </c>
      <c r="EO111" s="111">
        <f>AK111*IFERROR(VLOOKUP(AJ111,LnLst!B:I,8,FALSE),0)*100/H111^2</f>
        <v>0</v>
      </c>
    </row>
    <row r="112" spans="1:145" ht="15" customHeight="1" x14ac:dyDescent="0.25">
      <c r="A112" s="81" t="s">
        <v>374</v>
      </c>
      <c r="B112" s="82" t="s">
        <v>1370</v>
      </c>
      <c r="C112" s="102" t="s">
        <v>133</v>
      </c>
      <c r="D112" s="82" t="s">
        <v>1554</v>
      </c>
      <c r="E112" s="9" t="s">
        <v>1708</v>
      </c>
      <c r="F112" s="426" t="s">
        <v>1717</v>
      </c>
      <c r="G112" s="83">
        <v>1</v>
      </c>
      <c r="H112" s="60">
        <v>220</v>
      </c>
      <c r="I112" s="194" t="str">
        <f t="shared" si="17"/>
        <v xml:space="preserve">2*405 AAAC    2*380/50 ACSR     XLPE 1200mm2    </v>
      </c>
      <c r="J112" s="228">
        <f t="shared" si="18"/>
        <v>24.05</v>
      </c>
      <c r="K112" s="113" t="s">
        <v>23</v>
      </c>
      <c r="L112" s="232" t="s">
        <v>22</v>
      </c>
      <c r="M112" s="240">
        <v>950</v>
      </c>
      <c r="N112" s="115">
        <f t="shared" si="27"/>
        <v>361.988</v>
      </c>
      <c r="O112" s="241">
        <v>950</v>
      </c>
      <c r="P112" s="235">
        <f t="shared" si="28"/>
        <v>1.8581818181818183E-3</v>
      </c>
      <c r="Q112" s="104">
        <f t="shared" si="29"/>
        <v>1.3608057851239669E-2</v>
      </c>
      <c r="R112" s="104">
        <f t="shared" si="30"/>
        <v>0.23847938400000002</v>
      </c>
      <c r="S112" s="104">
        <f t="shared" si="31"/>
        <v>7.2097107438016525E-3</v>
      </c>
      <c r="T112" s="104">
        <f t="shared" si="32"/>
        <v>3.1998966942148759E-2</v>
      </c>
      <c r="U112" s="104">
        <f t="shared" si="33"/>
        <v>0.19457840600000001</v>
      </c>
      <c r="V112" s="105">
        <f t="shared" si="34"/>
        <v>2.0784090909090908E-2</v>
      </c>
      <c r="W112" s="223">
        <f>AE112*IFERROR(VLOOKUP(AD112,LnLst!B:I,2,FALSE),0)+AG112*IFERROR(VLOOKUP(AF112,LnLst!B:I,2,FALSE),0)+AI112*IFERROR(VLOOKUP(AH112,LnLst!B:I,2,FALSE),0)+AK112*IFERROR(VLOOKUP(AJ112,LnLst!B:I,2,FALSE),0)</f>
        <v>0.89936000000000005</v>
      </c>
      <c r="X112" s="215">
        <f>AE112*IFERROR(VLOOKUP(AD112,LnLst!B:I,3,FALSE),0)+AG112*IFERROR(VLOOKUP(AF112,LnLst!B:I,3,FALSE),0)+AI112*IFERROR(VLOOKUP(AH112,LnLst!B:I,3,FALSE),0)+AK112*IFERROR(VLOOKUP(AJ112,LnLst!B:I,3,FALSE),0)</f>
        <v>6.5862999999999996</v>
      </c>
      <c r="Y112" s="219">
        <f>(AE112*IFERROR(VLOOKUP(AD112,LnLst!B:I,4,FALSE),0)+AG112*IFERROR(VLOOKUP(AF112,LnLst!B:I,4,FALSE),0)+AI112*IFERROR(VLOOKUP(AH112,LnLst!B:I,4,FALSE),0)+AK112*IFERROR(VLOOKUP(AJ112,LnLst!B:I,4,FALSE),0))/1000000</f>
        <v>4.9272599999999997E-4</v>
      </c>
      <c r="Z112" s="215">
        <f>AE112*IFERROR(VLOOKUP(AD112,LnLst!B:I,5,FALSE),0)+AG112*IFERROR(VLOOKUP(AF112,LnLst!B:I,5,FALSE),0)+AI112*IFERROR(VLOOKUP(AH112,LnLst!B:I,5,FALSE),0)+AK112*IFERROR(VLOOKUP(AJ112,LnLst!B:I,5,FALSE),0)</f>
        <v>3.4895</v>
      </c>
      <c r="AA112" s="215">
        <f>AE112*IFERROR(VLOOKUP(AD112,LnLst!B:I,6,FALSE),0)+AG112*IFERROR(VLOOKUP(AF112,LnLst!B:I,6,FALSE),0)+AI112*IFERROR(VLOOKUP(AH112,LnLst!B:I,6,FALSE),0)+AK112*IFERROR(VLOOKUP(AJ112,LnLst!B:I,6,FALSE),0)</f>
        <v>15.487499999999999</v>
      </c>
      <c r="AB112" s="207">
        <f>(AE112*IFERROR(VLOOKUP(AD112,LnLst!B:I,7,FALSE),0)+AG112*IFERROR(VLOOKUP(AF112,LnLst!B:I,7,FALSE),0)+AI112*IFERROR(VLOOKUP(AH112,LnLst!B:I,7,FALSE),0)+AK112*IFERROR(VLOOKUP(AJ112,LnLst!B:I,7,FALSE),0))/1000000</f>
        <v>4.0202150000000003E-4</v>
      </c>
      <c r="AC112" s="211">
        <f>AE112*IFERROR(VLOOKUP(AD112,LnLst!B:I,8,FALSE),0)+AG112*IFERROR(VLOOKUP(AF112,LnLst!B:I,8,FALSE),0)+AI112*IFERROR(VLOOKUP(AH112,LnLst!B:I,8,FALSE),0)+AK112*IFERROR(VLOOKUP(AJ112,LnLst!B:I,8,FALSE),0)</f>
        <v>10.0595</v>
      </c>
      <c r="AD112" s="106" t="s">
        <v>8</v>
      </c>
      <c r="AE112" s="263">
        <v>10</v>
      </c>
      <c r="AF112" s="245" t="s">
        <v>25</v>
      </c>
      <c r="AG112" s="263">
        <v>7.05</v>
      </c>
      <c r="AH112" s="250" t="s">
        <v>204</v>
      </c>
      <c r="AI112" s="263">
        <v>7</v>
      </c>
      <c r="AJ112" s="245" t="s">
        <v>1462</v>
      </c>
      <c r="AK112" s="263"/>
      <c r="AL112" s="84">
        <v>416</v>
      </c>
      <c r="AM112" s="72">
        <v>420</v>
      </c>
      <c r="AN112" s="83">
        <v>0</v>
      </c>
      <c r="AO112" s="72">
        <v>0</v>
      </c>
      <c r="AP112" s="66" t="s">
        <v>607</v>
      </c>
      <c r="AQ112" s="107" t="s">
        <v>608</v>
      </c>
      <c r="AR112" s="61" t="s">
        <v>250</v>
      </c>
      <c r="AS112" s="364"/>
      <c r="AT112" s="205"/>
      <c r="DN112" s="111">
        <f>(AE112*IFERROR(VLOOKUP(AD112,LnLst!B:I,2,FALSE),0))*(100/(H112^2))</f>
        <v>1.0309917355371902E-3</v>
      </c>
      <c r="DO112" s="111">
        <f>(AE112*IFERROR(VLOOKUP(AD112,LnLst!B:I,3,FALSE),0))*(100/(H112^2))</f>
        <v>6.3223140495867773E-3</v>
      </c>
      <c r="DP112" s="111">
        <f>(AE112*IFERROR(VLOOKUP(AD112,LnLst!B:I,4,FALSE),0))*(H112^2/100)/1000000</f>
        <v>1.5730000000000001E-2</v>
      </c>
      <c r="DQ112" s="111">
        <f>(AE112*IFERROR(VLOOKUP(AD112,LnLst!B:I,5,FALSE),0))*(100/(H112^2))</f>
        <v>2.6859504132231405E-3</v>
      </c>
      <c r="DR112" s="111">
        <f>(AE112*IFERROR(VLOOKUP(AD112,LnLst!B:I,6,FALSE),0))*(100/(H112^2))</f>
        <v>1.7148760330578511E-2</v>
      </c>
      <c r="DS112" s="111">
        <f>(AE112*IFERROR(VLOOKUP(AD112,LnLst!B:I,7,FALSE),0))*(H112^2/100)/1000000</f>
        <v>1.0793200000000001E-2</v>
      </c>
      <c r="DT112" s="111">
        <f>(AE112*IFERROR(VLOOKUP(AD112,LnLst!B:I,8,FALSE),0))*(100/(H112^2))</f>
        <v>1.2190082644628099E-2</v>
      </c>
      <c r="DU112" s="111">
        <f>AG112*IFERROR(VLOOKUP(AF112,LnLst!B:I,2,FALSE),0)*100/H112^2</f>
        <v>6.0012396694214879E-4</v>
      </c>
      <c r="DV112" s="111">
        <f>(AG112*IFERROR(VLOOKUP(AF112,LnLst!B:I,3,FALSE),0))*(100/(H112^2))</f>
        <v>4.3989669421487599E-3</v>
      </c>
      <c r="DW112" s="111">
        <f>(AG112*IFERROR(VLOOKUP(AF112,LnLst!B:I,4,FALSE),0))*(H112^2/100)/1000000</f>
        <v>1.2693384E-2</v>
      </c>
      <c r="DX112" s="111">
        <f>(AG112*IFERROR(VLOOKUP(AF112,LnLst!B:I,5,FALSE),0))*(100/(H112^2))</f>
        <v>1.6022727272727274E-3</v>
      </c>
      <c r="DY112" s="111">
        <f>(AG112*IFERROR(VLOOKUP(AF112,LnLst!B:I,6,FALSE),0))*(100/(H112^2))</f>
        <v>1.3837809917355372E-2</v>
      </c>
      <c r="DZ112" s="111">
        <f>(AG112*IFERROR(VLOOKUP(AF112,LnLst!B:I,7,FALSE),0))*(H112^2/100)/1000000</f>
        <v>7.6092059999999994E-3</v>
      </c>
      <c r="EA112" s="111">
        <f>(AG112*IFERROR(VLOOKUP(AF112,LnLst!B:I,8,FALSE),0))*(100/(H112^2))</f>
        <v>8.5940082644628095E-3</v>
      </c>
      <c r="EB112" s="111">
        <f>AI112*IFERROR(VLOOKUP(AH112,LnLst!B:I,2,FALSE),0)*100/H112^2</f>
        <v>2.2706611570247933E-4</v>
      </c>
      <c r="EC112" s="111">
        <f>AI112*IFERROR(VLOOKUP(AH112,LnLst!B:I,3,FALSE),0)*100/H112^2</f>
        <v>2.8867768595041321E-3</v>
      </c>
      <c r="ED112" s="111">
        <f>(AI112*IFERROR(VLOOKUP(AH112,LnLst!B:I,4,FALSE),0))*(H112^2/100)/1000000</f>
        <v>0.21005599999999999</v>
      </c>
      <c r="EE112" s="111">
        <f>AI112*IFERROR(VLOOKUP(AH112,LnLst!B:I,5,FALSE),0)*100/H112^2</f>
        <v>2.9214876033057851E-3</v>
      </c>
      <c r="EF112" s="111">
        <f>AI112*IFERROR(VLOOKUP(AH112,LnLst!B:I,6,FALSE),0)*100/H112^2</f>
        <v>1.0123966942148762E-3</v>
      </c>
      <c r="EG112" s="111">
        <f>(AI112*IFERROR(VLOOKUP(AH112,LnLst!B:I,7,FALSE),0))*(H112^2/100)/1000000</f>
        <v>0.176176</v>
      </c>
      <c r="EH112" s="111">
        <f>AI112*IFERROR(VLOOKUP(AH112,LnLst!B:I,8,FALSE),0)*100/H112^2</f>
        <v>0</v>
      </c>
      <c r="EI112" s="236">
        <f>AK112*IFERROR(VLOOKUP(AJ112,LnLst!B:I,2,FALSE),0)*100/H112^2</f>
        <v>0</v>
      </c>
      <c r="EJ112" s="111">
        <f>AK112*IFERROR(VLOOKUP(AJ112,LnLst!B:I,3,FALSE),0)*100/H112^2</f>
        <v>0</v>
      </c>
      <c r="EK112" s="111">
        <f>(AK112*IFERROR(VLOOKUP(AJ112,LnLst!B:I,4,FALSE),0))*(H112^2/100)/1000000</f>
        <v>0</v>
      </c>
      <c r="EL112" s="111">
        <f>AK112*IFERROR(VLOOKUP(AJ112,LnLst!B:I,5,FALSE),0)*100/H112^2</f>
        <v>0</v>
      </c>
      <c r="EM112" s="111">
        <f>AK112*IFERROR(VLOOKUP(AJ112,LnLst!B:I,6,FALSE),0)*100/H112^2</f>
        <v>0</v>
      </c>
      <c r="EN112" s="111">
        <f>(AK112*IFERROR(VLOOKUP(AJ112,LnLst!B:I,7,FALSE),0))*(H112^2/100)/1000000</f>
        <v>0</v>
      </c>
      <c r="EO112" s="111">
        <f>AK112*IFERROR(VLOOKUP(AJ112,LnLst!B:I,8,FALSE),0)*100/H112^2</f>
        <v>0</v>
      </c>
    </row>
    <row r="113" spans="1:145" ht="15" customHeight="1" x14ac:dyDescent="0.25">
      <c r="A113" s="81" t="s">
        <v>1370</v>
      </c>
      <c r="B113" s="82" t="s">
        <v>450</v>
      </c>
      <c r="C113" s="102" t="s">
        <v>1554</v>
      </c>
      <c r="D113" s="82" t="s">
        <v>1555</v>
      </c>
      <c r="E113" s="9" t="s">
        <v>1708</v>
      </c>
      <c r="F113" s="426" t="s">
        <v>1717</v>
      </c>
      <c r="G113" s="83">
        <v>1</v>
      </c>
      <c r="H113" s="60">
        <v>220</v>
      </c>
      <c r="I113" s="194" t="str">
        <f t="shared" si="17"/>
        <v xml:space="preserve">2*405 AAAC             </v>
      </c>
      <c r="J113" s="228">
        <f t="shared" si="18"/>
        <v>3.06</v>
      </c>
      <c r="K113" s="113" t="s">
        <v>22</v>
      </c>
      <c r="L113" s="232" t="s">
        <v>23</v>
      </c>
      <c r="M113" s="240">
        <v>1200</v>
      </c>
      <c r="N113" s="115">
        <f t="shared" si="27"/>
        <v>457.24799999999999</v>
      </c>
      <c r="O113" s="242">
        <v>1200</v>
      </c>
      <c r="P113" s="235">
        <f t="shared" si="28"/>
        <v>3.1548347107438016E-4</v>
      </c>
      <c r="Q113" s="104">
        <f t="shared" si="29"/>
        <v>1.9346280991735536E-3</v>
      </c>
      <c r="R113" s="104">
        <f t="shared" si="30"/>
        <v>4.8133800000000008E-3</v>
      </c>
      <c r="S113" s="104">
        <f t="shared" si="31"/>
        <v>8.2190082644628107E-4</v>
      </c>
      <c r="T113" s="104">
        <f t="shared" si="32"/>
        <v>5.2475206611570253E-3</v>
      </c>
      <c r="U113" s="104">
        <f t="shared" si="33"/>
        <v>3.3027192000000005E-3</v>
      </c>
      <c r="V113" s="105">
        <f t="shared" si="34"/>
        <v>3.7301652892561981E-3</v>
      </c>
      <c r="W113" s="223">
        <f>AE113*IFERROR(VLOOKUP(AD113,LnLst!B:I,2,FALSE),0)+AG113*IFERROR(VLOOKUP(AF113,LnLst!B:I,2,FALSE),0)+AI113*IFERROR(VLOOKUP(AH113,LnLst!B:I,2,FALSE),0)+AK113*IFERROR(VLOOKUP(AJ113,LnLst!B:I,2,FALSE),0)</f>
        <v>0.152694</v>
      </c>
      <c r="X113" s="215">
        <f>AE113*IFERROR(VLOOKUP(AD113,LnLst!B:I,3,FALSE),0)+AG113*IFERROR(VLOOKUP(AF113,LnLst!B:I,3,FALSE),0)+AI113*IFERROR(VLOOKUP(AH113,LnLst!B:I,3,FALSE),0)+AK113*IFERROR(VLOOKUP(AJ113,LnLst!B:I,3,FALSE),0)</f>
        <v>0.93635999999999997</v>
      </c>
      <c r="Y113" s="219">
        <f>(AE113*IFERROR(VLOOKUP(AD113,LnLst!B:I,4,FALSE),0)+AG113*IFERROR(VLOOKUP(AF113,LnLst!B:I,4,FALSE),0)+AI113*IFERROR(VLOOKUP(AH113,LnLst!B:I,4,FALSE),0)+AK113*IFERROR(VLOOKUP(AJ113,LnLst!B:I,4,FALSE),0))/1000000</f>
        <v>9.9450000000000005E-6</v>
      </c>
      <c r="Z113" s="215">
        <f>AE113*IFERROR(VLOOKUP(AD113,LnLst!B:I,5,FALSE),0)+AG113*IFERROR(VLOOKUP(AF113,LnLst!B:I,5,FALSE),0)+AI113*IFERROR(VLOOKUP(AH113,LnLst!B:I,5,FALSE),0)+AK113*IFERROR(VLOOKUP(AJ113,LnLst!B:I,5,FALSE),0)</f>
        <v>0.39780000000000004</v>
      </c>
      <c r="AA113" s="215">
        <f>AE113*IFERROR(VLOOKUP(AD113,LnLst!B:I,6,FALSE),0)+AG113*IFERROR(VLOOKUP(AF113,LnLst!B:I,6,FALSE),0)+AI113*IFERROR(VLOOKUP(AH113,LnLst!B:I,6,FALSE),0)+AK113*IFERROR(VLOOKUP(AJ113,LnLst!B:I,6,FALSE),0)</f>
        <v>2.5398000000000001</v>
      </c>
      <c r="AB113" s="207">
        <f>(AE113*IFERROR(VLOOKUP(AD113,LnLst!B:I,7,FALSE),0)+AG113*IFERROR(VLOOKUP(AF113,LnLst!B:I,7,FALSE),0)+AI113*IFERROR(VLOOKUP(AH113,LnLst!B:I,7,FALSE),0)+AK113*IFERROR(VLOOKUP(AJ113,LnLst!B:I,7,FALSE),0))/1000000</f>
        <v>6.8238000000000006E-6</v>
      </c>
      <c r="AC113" s="211">
        <f>AE113*IFERROR(VLOOKUP(AD113,LnLst!B:I,8,FALSE),0)+AG113*IFERROR(VLOOKUP(AF113,LnLst!B:I,8,FALSE),0)+AI113*IFERROR(VLOOKUP(AH113,LnLst!B:I,8,FALSE),0)+AK113*IFERROR(VLOOKUP(AJ113,LnLst!B:I,8,FALSE),0)</f>
        <v>1.8053999999999999</v>
      </c>
      <c r="AD113" s="106" t="s">
        <v>8</v>
      </c>
      <c r="AE113" s="263">
        <v>3.06</v>
      </c>
      <c r="AF113" s="245" t="s">
        <v>1462</v>
      </c>
      <c r="AG113" s="263"/>
      <c r="AH113" s="250" t="s">
        <v>1462</v>
      </c>
      <c r="AI113" s="263"/>
      <c r="AJ113" s="245" t="s">
        <v>1462</v>
      </c>
      <c r="AK113" s="263"/>
      <c r="AL113" s="84">
        <v>420</v>
      </c>
      <c r="AM113" s="72">
        <v>432</v>
      </c>
      <c r="AN113" s="83">
        <v>0</v>
      </c>
      <c r="AO113" s="72">
        <v>0</v>
      </c>
      <c r="AP113" s="66" t="s">
        <v>610</v>
      </c>
      <c r="AQ113" s="107" t="s">
        <v>250</v>
      </c>
      <c r="AR113" s="61" t="s">
        <v>616</v>
      </c>
      <c r="AS113" s="364"/>
      <c r="AT113" s="205"/>
      <c r="DN113" s="111">
        <f>(AE113*IFERROR(VLOOKUP(AD113,LnLst!B:I,2,FALSE),0))*(100/(H113^2))</f>
        <v>3.1548347107438016E-4</v>
      </c>
      <c r="DO113" s="111">
        <f>(AE113*IFERROR(VLOOKUP(AD113,LnLst!B:I,3,FALSE),0))*(100/(H113^2))</f>
        <v>1.9346280991735538E-3</v>
      </c>
      <c r="DP113" s="111">
        <f>(AE113*IFERROR(VLOOKUP(AD113,LnLst!B:I,4,FALSE),0))*(H113^2/100)/1000000</f>
        <v>4.8133799999999999E-3</v>
      </c>
      <c r="DQ113" s="111">
        <f>(AE113*IFERROR(VLOOKUP(AD113,LnLst!B:I,5,FALSE),0))*(100/(H113^2))</f>
        <v>8.2190082644628107E-4</v>
      </c>
      <c r="DR113" s="111">
        <f>(AE113*IFERROR(VLOOKUP(AD113,LnLst!B:I,6,FALSE),0))*(100/(H113^2))</f>
        <v>5.2475206611570253E-3</v>
      </c>
      <c r="DS113" s="111">
        <f>(AE113*IFERROR(VLOOKUP(AD113,LnLst!B:I,7,FALSE),0))*(H113^2/100)/1000000</f>
        <v>3.3027192E-3</v>
      </c>
      <c r="DT113" s="111">
        <f>(AE113*IFERROR(VLOOKUP(AD113,LnLst!B:I,8,FALSE),0))*(100/(H113^2))</f>
        <v>3.7301652892561981E-3</v>
      </c>
      <c r="DU113" s="111">
        <f>AG113*IFERROR(VLOOKUP(AF113,LnLst!B:I,2,FALSE),0)*100/H113^2</f>
        <v>0</v>
      </c>
      <c r="DV113" s="111">
        <f>(AG113*IFERROR(VLOOKUP(AF113,LnLst!B:I,3,FALSE),0))*(100/(H113^2))</f>
        <v>0</v>
      </c>
      <c r="DW113" s="111">
        <f>(AG113*IFERROR(VLOOKUP(AF113,LnLst!B:I,4,FALSE),0))*(H113^2/100)/1000000</f>
        <v>0</v>
      </c>
      <c r="DX113" s="111">
        <f>(AG113*IFERROR(VLOOKUP(AF113,LnLst!B:I,5,FALSE),0))*(100/(H113^2))</f>
        <v>0</v>
      </c>
      <c r="DY113" s="111">
        <f>(AG113*IFERROR(VLOOKUP(AF113,LnLst!B:I,6,FALSE),0))*(100/(H113^2))</f>
        <v>0</v>
      </c>
      <c r="DZ113" s="111">
        <f>(AG113*IFERROR(VLOOKUP(AF113,LnLst!B:I,7,FALSE),0))*(H113^2/100)/1000000</f>
        <v>0</v>
      </c>
      <c r="EA113" s="111">
        <f>(AG113*IFERROR(VLOOKUP(AF113,LnLst!B:I,8,FALSE),0))*(100/(H113^2))</f>
        <v>0</v>
      </c>
      <c r="EB113" s="111">
        <f>AI113*IFERROR(VLOOKUP(AH113,LnLst!B:I,2,FALSE),0)*100/H113^2</f>
        <v>0</v>
      </c>
      <c r="EC113" s="111">
        <f>AI113*IFERROR(VLOOKUP(AH113,LnLst!B:I,3,FALSE),0)*100/H113^2</f>
        <v>0</v>
      </c>
      <c r="ED113" s="111">
        <f>(AI113*IFERROR(VLOOKUP(AH113,LnLst!B:I,4,FALSE),0))*(H113^2/100)/1000000</f>
        <v>0</v>
      </c>
      <c r="EE113" s="111">
        <f>AI113*IFERROR(VLOOKUP(AH113,LnLst!B:I,5,FALSE),0)*100/H113^2</f>
        <v>0</v>
      </c>
      <c r="EF113" s="111">
        <f>AI113*IFERROR(VLOOKUP(AH113,LnLst!B:I,6,FALSE),0)*100/H113^2</f>
        <v>0</v>
      </c>
      <c r="EG113" s="111">
        <f>(AI113*IFERROR(VLOOKUP(AH113,LnLst!B:I,7,FALSE),0))*(H113^2/100)/1000000</f>
        <v>0</v>
      </c>
      <c r="EH113" s="111">
        <f>AI113*IFERROR(VLOOKUP(AH113,LnLst!B:I,8,FALSE),0)*100/H113^2</f>
        <v>0</v>
      </c>
      <c r="EI113" s="236">
        <f>AK113*IFERROR(VLOOKUP(AJ113,LnLst!B:I,2,FALSE),0)*100/H113^2</f>
        <v>0</v>
      </c>
      <c r="EJ113" s="111">
        <f>AK113*IFERROR(VLOOKUP(AJ113,LnLst!B:I,3,FALSE),0)*100/H113^2</f>
        <v>0</v>
      </c>
      <c r="EK113" s="111">
        <f>(AK113*IFERROR(VLOOKUP(AJ113,LnLst!B:I,4,FALSE),0))*(H113^2/100)/1000000</f>
        <v>0</v>
      </c>
      <c r="EL113" s="111">
        <f>AK113*IFERROR(VLOOKUP(AJ113,LnLst!B:I,5,FALSE),0)*100/H113^2</f>
        <v>0</v>
      </c>
      <c r="EM113" s="111">
        <f>AK113*IFERROR(VLOOKUP(AJ113,LnLst!B:I,6,FALSE),0)*100/H113^2</f>
        <v>0</v>
      </c>
      <c r="EN113" s="111">
        <f>(AK113*IFERROR(VLOOKUP(AJ113,LnLst!B:I,7,FALSE),0))*(H113^2/100)/1000000</f>
        <v>0</v>
      </c>
      <c r="EO113" s="111">
        <f>AK113*IFERROR(VLOOKUP(AJ113,LnLst!B:I,8,FALSE),0)*100/H113^2</f>
        <v>0</v>
      </c>
    </row>
    <row r="114" spans="1:145" ht="15" customHeight="1" x14ac:dyDescent="0.25">
      <c r="A114" s="81" t="s">
        <v>1370</v>
      </c>
      <c r="B114" s="82" t="s">
        <v>450</v>
      </c>
      <c r="C114" s="102" t="s">
        <v>1554</v>
      </c>
      <c r="D114" s="82" t="s">
        <v>1555</v>
      </c>
      <c r="E114" s="9" t="s">
        <v>1708</v>
      </c>
      <c r="F114" s="426" t="s">
        <v>1717</v>
      </c>
      <c r="G114" s="83">
        <v>2</v>
      </c>
      <c r="H114" s="60">
        <v>220</v>
      </c>
      <c r="I114" s="194" t="str">
        <f t="shared" si="17"/>
        <v xml:space="preserve">2*405 AAAC             </v>
      </c>
      <c r="J114" s="228">
        <f t="shared" si="18"/>
        <v>3.06</v>
      </c>
      <c r="K114" s="113" t="s">
        <v>22</v>
      </c>
      <c r="L114" s="232" t="s">
        <v>23</v>
      </c>
      <c r="M114" s="240">
        <v>1200</v>
      </c>
      <c r="N114" s="115">
        <f t="shared" si="27"/>
        <v>457.24799999999999</v>
      </c>
      <c r="O114" s="242">
        <v>1200</v>
      </c>
      <c r="P114" s="235">
        <f t="shared" si="28"/>
        <v>3.1548347107438016E-4</v>
      </c>
      <c r="Q114" s="104">
        <f t="shared" si="29"/>
        <v>1.9346280991735536E-3</v>
      </c>
      <c r="R114" s="104">
        <f t="shared" si="30"/>
        <v>4.8133800000000008E-3</v>
      </c>
      <c r="S114" s="104">
        <f t="shared" si="31"/>
        <v>8.2190082644628107E-4</v>
      </c>
      <c r="T114" s="104">
        <f t="shared" si="32"/>
        <v>5.2475206611570253E-3</v>
      </c>
      <c r="U114" s="104">
        <f t="shared" si="33"/>
        <v>3.3027192000000005E-3</v>
      </c>
      <c r="V114" s="105">
        <f t="shared" si="34"/>
        <v>3.7301652892561981E-3</v>
      </c>
      <c r="W114" s="223">
        <f>AE114*IFERROR(VLOOKUP(AD114,LnLst!B:I,2,FALSE),0)+AG114*IFERROR(VLOOKUP(AF114,LnLst!B:I,2,FALSE),0)+AI114*IFERROR(VLOOKUP(AH114,LnLst!B:I,2,FALSE),0)+AK114*IFERROR(VLOOKUP(AJ114,LnLst!B:I,2,FALSE),0)</f>
        <v>0.152694</v>
      </c>
      <c r="X114" s="215">
        <f>AE114*IFERROR(VLOOKUP(AD114,LnLst!B:I,3,FALSE),0)+AG114*IFERROR(VLOOKUP(AF114,LnLst!B:I,3,FALSE),0)+AI114*IFERROR(VLOOKUP(AH114,LnLst!B:I,3,FALSE),0)+AK114*IFERROR(VLOOKUP(AJ114,LnLst!B:I,3,FALSE),0)</f>
        <v>0.93635999999999997</v>
      </c>
      <c r="Y114" s="219">
        <f>(AE114*IFERROR(VLOOKUP(AD114,LnLst!B:I,4,FALSE),0)+AG114*IFERROR(VLOOKUP(AF114,LnLst!B:I,4,FALSE),0)+AI114*IFERROR(VLOOKUP(AH114,LnLst!B:I,4,FALSE),0)+AK114*IFERROR(VLOOKUP(AJ114,LnLst!B:I,4,FALSE),0))/1000000</f>
        <v>9.9450000000000005E-6</v>
      </c>
      <c r="Z114" s="215">
        <f>AE114*IFERROR(VLOOKUP(AD114,LnLst!B:I,5,FALSE),0)+AG114*IFERROR(VLOOKUP(AF114,LnLst!B:I,5,FALSE),0)+AI114*IFERROR(VLOOKUP(AH114,LnLst!B:I,5,FALSE),0)+AK114*IFERROR(VLOOKUP(AJ114,LnLst!B:I,5,FALSE),0)</f>
        <v>0.39780000000000004</v>
      </c>
      <c r="AA114" s="215">
        <f>AE114*IFERROR(VLOOKUP(AD114,LnLst!B:I,6,FALSE),0)+AG114*IFERROR(VLOOKUP(AF114,LnLst!B:I,6,FALSE),0)+AI114*IFERROR(VLOOKUP(AH114,LnLst!B:I,6,FALSE),0)+AK114*IFERROR(VLOOKUP(AJ114,LnLst!B:I,6,FALSE),0)</f>
        <v>2.5398000000000001</v>
      </c>
      <c r="AB114" s="207">
        <f>(AE114*IFERROR(VLOOKUP(AD114,LnLst!B:I,7,FALSE),0)+AG114*IFERROR(VLOOKUP(AF114,LnLst!B:I,7,FALSE),0)+AI114*IFERROR(VLOOKUP(AH114,LnLst!B:I,7,FALSE),0)+AK114*IFERROR(VLOOKUP(AJ114,LnLst!B:I,7,FALSE),0))/1000000</f>
        <v>6.8238000000000006E-6</v>
      </c>
      <c r="AC114" s="211">
        <f>AE114*IFERROR(VLOOKUP(AD114,LnLst!B:I,8,FALSE),0)+AG114*IFERROR(VLOOKUP(AF114,LnLst!B:I,8,FALSE),0)+AI114*IFERROR(VLOOKUP(AH114,LnLst!B:I,8,FALSE),0)+AK114*IFERROR(VLOOKUP(AJ114,LnLst!B:I,8,FALSE),0)</f>
        <v>1.8053999999999999</v>
      </c>
      <c r="AD114" s="106" t="s">
        <v>8</v>
      </c>
      <c r="AE114" s="263">
        <v>3.06</v>
      </c>
      <c r="AF114" s="245" t="s">
        <v>1462</v>
      </c>
      <c r="AG114" s="263"/>
      <c r="AH114" s="250" t="s">
        <v>1462</v>
      </c>
      <c r="AI114" s="263"/>
      <c r="AJ114" s="245" t="s">
        <v>1462</v>
      </c>
      <c r="AK114" s="263"/>
      <c r="AL114" s="84">
        <v>420</v>
      </c>
      <c r="AM114" s="72">
        <v>432</v>
      </c>
      <c r="AN114" s="83">
        <v>0</v>
      </c>
      <c r="AO114" s="72">
        <v>0</v>
      </c>
      <c r="AP114" s="66" t="s">
        <v>613</v>
      </c>
      <c r="AQ114" s="107" t="s">
        <v>250</v>
      </c>
      <c r="AR114" s="61" t="s">
        <v>616</v>
      </c>
      <c r="AS114" s="364"/>
      <c r="AT114" s="205"/>
      <c r="DN114" s="111">
        <f>(AE114*IFERROR(VLOOKUP(AD114,LnLst!B:I,2,FALSE),0))*(100/(H114^2))</f>
        <v>3.1548347107438016E-4</v>
      </c>
      <c r="DO114" s="111">
        <f>(AE114*IFERROR(VLOOKUP(AD114,LnLst!B:I,3,FALSE),0))*(100/(H114^2))</f>
        <v>1.9346280991735538E-3</v>
      </c>
      <c r="DP114" s="111">
        <f>(AE114*IFERROR(VLOOKUP(AD114,LnLst!B:I,4,FALSE),0))*(H114^2/100)/1000000</f>
        <v>4.8133799999999999E-3</v>
      </c>
      <c r="DQ114" s="111">
        <f>(AE114*IFERROR(VLOOKUP(AD114,LnLst!B:I,5,FALSE),0))*(100/(H114^2))</f>
        <v>8.2190082644628107E-4</v>
      </c>
      <c r="DR114" s="111">
        <f>(AE114*IFERROR(VLOOKUP(AD114,LnLst!B:I,6,FALSE),0))*(100/(H114^2))</f>
        <v>5.2475206611570253E-3</v>
      </c>
      <c r="DS114" s="111">
        <f>(AE114*IFERROR(VLOOKUP(AD114,LnLst!B:I,7,FALSE),0))*(H114^2/100)/1000000</f>
        <v>3.3027192E-3</v>
      </c>
      <c r="DT114" s="111">
        <f>(AE114*IFERROR(VLOOKUP(AD114,LnLst!B:I,8,FALSE),0))*(100/(H114^2))</f>
        <v>3.7301652892561981E-3</v>
      </c>
      <c r="DU114" s="111">
        <f>AG114*IFERROR(VLOOKUP(AF114,LnLst!B:I,2,FALSE),0)*100/H114^2</f>
        <v>0</v>
      </c>
      <c r="DV114" s="111">
        <f>(AG114*IFERROR(VLOOKUP(AF114,LnLst!B:I,3,FALSE),0))*(100/(H114^2))</f>
        <v>0</v>
      </c>
      <c r="DW114" s="111">
        <f>(AG114*IFERROR(VLOOKUP(AF114,LnLst!B:I,4,FALSE),0))*(H114^2/100)/1000000</f>
        <v>0</v>
      </c>
      <c r="DX114" s="111">
        <f>(AG114*IFERROR(VLOOKUP(AF114,LnLst!B:I,5,FALSE),0))*(100/(H114^2))</f>
        <v>0</v>
      </c>
      <c r="DY114" s="111">
        <f>(AG114*IFERROR(VLOOKUP(AF114,LnLst!B:I,6,FALSE),0))*(100/(H114^2))</f>
        <v>0</v>
      </c>
      <c r="DZ114" s="111">
        <f>(AG114*IFERROR(VLOOKUP(AF114,LnLst!B:I,7,FALSE),0))*(H114^2/100)/1000000</f>
        <v>0</v>
      </c>
      <c r="EA114" s="111">
        <f>(AG114*IFERROR(VLOOKUP(AF114,LnLst!B:I,8,FALSE),0))*(100/(H114^2))</f>
        <v>0</v>
      </c>
      <c r="EB114" s="111">
        <f>AI114*IFERROR(VLOOKUP(AH114,LnLst!B:I,2,FALSE),0)*100/H114^2</f>
        <v>0</v>
      </c>
      <c r="EC114" s="111">
        <f>AI114*IFERROR(VLOOKUP(AH114,LnLst!B:I,3,FALSE),0)*100/H114^2</f>
        <v>0</v>
      </c>
      <c r="ED114" s="111">
        <f>(AI114*IFERROR(VLOOKUP(AH114,LnLst!B:I,4,FALSE),0))*(H114^2/100)/1000000</f>
        <v>0</v>
      </c>
      <c r="EE114" s="111">
        <f>AI114*IFERROR(VLOOKUP(AH114,LnLst!B:I,5,FALSE),0)*100/H114^2</f>
        <v>0</v>
      </c>
      <c r="EF114" s="111">
        <f>AI114*IFERROR(VLOOKUP(AH114,LnLst!B:I,6,FALSE),0)*100/H114^2</f>
        <v>0</v>
      </c>
      <c r="EG114" s="111">
        <f>(AI114*IFERROR(VLOOKUP(AH114,LnLst!B:I,7,FALSE),0))*(H114^2/100)/1000000</f>
        <v>0</v>
      </c>
      <c r="EH114" s="111">
        <f>AI114*IFERROR(VLOOKUP(AH114,LnLst!B:I,8,FALSE),0)*100/H114^2</f>
        <v>0</v>
      </c>
      <c r="EI114" s="236">
        <f>AK114*IFERROR(VLOOKUP(AJ114,LnLst!B:I,2,FALSE),0)*100/H114^2</f>
        <v>0</v>
      </c>
      <c r="EJ114" s="111">
        <f>AK114*IFERROR(VLOOKUP(AJ114,LnLst!B:I,3,FALSE),0)*100/H114^2</f>
        <v>0</v>
      </c>
      <c r="EK114" s="111">
        <f>(AK114*IFERROR(VLOOKUP(AJ114,LnLst!B:I,4,FALSE),0))*(H114^2/100)/1000000</f>
        <v>0</v>
      </c>
      <c r="EL114" s="111">
        <f>AK114*IFERROR(VLOOKUP(AJ114,LnLst!B:I,5,FALSE),0)*100/H114^2</f>
        <v>0</v>
      </c>
      <c r="EM114" s="111">
        <f>AK114*IFERROR(VLOOKUP(AJ114,LnLst!B:I,6,FALSE),0)*100/H114^2</f>
        <v>0</v>
      </c>
      <c r="EN114" s="111">
        <f>(AK114*IFERROR(VLOOKUP(AJ114,LnLst!B:I,7,FALSE),0))*(H114^2/100)/1000000</f>
        <v>0</v>
      </c>
      <c r="EO114" s="111">
        <f>AK114*IFERROR(VLOOKUP(AJ114,LnLst!B:I,8,FALSE),0)*100/H114^2</f>
        <v>0</v>
      </c>
    </row>
    <row r="115" spans="1:145" ht="15" customHeight="1" x14ac:dyDescent="0.25">
      <c r="A115" s="81" t="s">
        <v>376</v>
      </c>
      <c r="B115" s="82" t="s">
        <v>1370</v>
      </c>
      <c r="C115" s="102" t="s">
        <v>1556</v>
      </c>
      <c r="D115" s="82" t="s">
        <v>1554</v>
      </c>
      <c r="E115" s="9" t="s">
        <v>1708</v>
      </c>
      <c r="F115" s="426" t="s">
        <v>1717</v>
      </c>
      <c r="G115" s="83">
        <v>1</v>
      </c>
      <c r="H115" s="60">
        <v>220</v>
      </c>
      <c r="I115" s="194" t="str">
        <f t="shared" si="17"/>
        <v xml:space="preserve">Thermal Invar 1*255/88             </v>
      </c>
      <c r="J115" s="228">
        <f t="shared" si="18"/>
        <v>30</v>
      </c>
      <c r="K115" s="113" t="s">
        <v>23</v>
      </c>
      <c r="L115" s="232" t="s">
        <v>22</v>
      </c>
      <c r="M115" s="240">
        <v>1200</v>
      </c>
      <c r="N115" s="115">
        <f t="shared" si="27"/>
        <v>457.24799999999999</v>
      </c>
      <c r="O115" s="242">
        <v>1200</v>
      </c>
      <c r="P115" s="235">
        <f t="shared" si="28"/>
        <v>7.0764669421487609E-3</v>
      </c>
      <c r="Q115" s="104">
        <f t="shared" si="29"/>
        <v>2.7399049586776861E-2</v>
      </c>
      <c r="R115" s="104">
        <f t="shared" si="30"/>
        <v>3.7684336800000003E-2</v>
      </c>
      <c r="S115" s="104">
        <f t="shared" si="31"/>
        <v>2.1010599173553721E-2</v>
      </c>
      <c r="T115" s="104">
        <f t="shared" si="32"/>
        <v>7.9500000000000001E-2</v>
      </c>
      <c r="U115" s="104">
        <f t="shared" si="33"/>
        <v>2.5283487239999999E-2</v>
      </c>
      <c r="V115" s="105">
        <f t="shared" si="34"/>
        <v>4.8085208677685953E-2</v>
      </c>
      <c r="W115" s="223">
        <f>AE115*IFERROR(VLOOKUP(AD115,LnLst!B:I,2,FALSE),0)+AG115*IFERROR(VLOOKUP(AF115,LnLst!B:I,2,FALSE),0)+AI115*IFERROR(VLOOKUP(AH115,LnLst!B:I,2,FALSE),0)+AK115*IFERROR(VLOOKUP(AJ115,LnLst!B:I,2,FALSE),0)</f>
        <v>3.4250100000000003</v>
      </c>
      <c r="X115" s="215">
        <f>AE115*IFERROR(VLOOKUP(AD115,LnLst!B:I,3,FALSE),0)+AG115*IFERROR(VLOOKUP(AF115,LnLst!B:I,3,FALSE),0)+AI115*IFERROR(VLOOKUP(AH115,LnLst!B:I,3,FALSE),0)+AK115*IFERROR(VLOOKUP(AJ115,LnLst!B:I,3,FALSE),0)</f>
        <v>13.261139999999999</v>
      </c>
      <c r="Y115" s="219">
        <f>(AE115*IFERROR(VLOOKUP(AD115,LnLst!B:I,4,FALSE),0)+AG115*IFERROR(VLOOKUP(AF115,LnLst!B:I,4,FALSE),0)+AI115*IFERROR(VLOOKUP(AH115,LnLst!B:I,4,FALSE),0)+AK115*IFERROR(VLOOKUP(AJ115,LnLst!B:I,4,FALSE),0))/1000000</f>
        <v>7.7860200000000004E-5</v>
      </c>
      <c r="Z115" s="215">
        <f>AE115*IFERROR(VLOOKUP(AD115,LnLst!B:I,5,FALSE),0)+AG115*IFERROR(VLOOKUP(AF115,LnLst!B:I,5,FALSE),0)+AI115*IFERROR(VLOOKUP(AH115,LnLst!B:I,5,FALSE),0)+AK115*IFERROR(VLOOKUP(AJ115,LnLst!B:I,5,FALSE),0)</f>
        <v>10.169130000000001</v>
      </c>
      <c r="AA115" s="215">
        <f>AE115*IFERROR(VLOOKUP(AD115,LnLst!B:I,6,FALSE),0)+AG115*IFERROR(VLOOKUP(AF115,LnLst!B:I,6,FALSE),0)+AI115*IFERROR(VLOOKUP(AH115,LnLst!B:I,6,FALSE),0)+AK115*IFERROR(VLOOKUP(AJ115,LnLst!B:I,6,FALSE),0)</f>
        <v>38.478000000000002</v>
      </c>
      <c r="AB115" s="207">
        <f>(AE115*IFERROR(VLOOKUP(AD115,LnLst!B:I,7,FALSE),0)+AG115*IFERROR(VLOOKUP(AF115,LnLst!B:I,7,FALSE),0)+AI115*IFERROR(VLOOKUP(AH115,LnLst!B:I,7,FALSE),0)+AK115*IFERROR(VLOOKUP(AJ115,LnLst!B:I,7,FALSE),0))/1000000</f>
        <v>5.2238609999999999E-5</v>
      </c>
      <c r="AC115" s="211">
        <f>AE115*IFERROR(VLOOKUP(AD115,LnLst!B:I,8,FALSE),0)+AG115*IFERROR(VLOOKUP(AF115,LnLst!B:I,8,FALSE),0)+AI115*IFERROR(VLOOKUP(AH115,LnLst!B:I,8,FALSE),0)+AK115*IFERROR(VLOOKUP(AJ115,LnLst!B:I,8,FALSE),0)</f>
        <v>23.273241000000002</v>
      </c>
      <c r="AD115" s="106" t="s">
        <v>1466</v>
      </c>
      <c r="AE115" s="263">
        <v>30</v>
      </c>
      <c r="AF115" s="245" t="s">
        <v>1462</v>
      </c>
      <c r="AG115" s="263"/>
      <c r="AH115" s="250" t="s">
        <v>1462</v>
      </c>
      <c r="AI115" s="263"/>
      <c r="AJ115" s="245" t="s">
        <v>1462</v>
      </c>
      <c r="AK115" s="263"/>
      <c r="AL115" s="84">
        <v>408</v>
      </c>
      <c r="AM115" s="72">
        <v>420</v>
      </c>
      <c r="AN115" s="83">
        <v>0</v>
      </c>
      <c r="AO115" s="72">
        <v>0</v>
      </c>
      <c r="AP115" s="66" t="s">
        <v>612</v>
      </c>
      <c r="AQ115" s="107" t="s">
        <v>468</v>
      </c>
      <c r="AR115" s="61" t="s">
        <v>250</v>
      </c>
      <c r="AS115" s="364"/>
      <c r="AT115" s="205"/>
      <c r="DN115" s="111">
        <f>(AE115*IFERROR(VLOOKUP(AD115,LnLst!B:I,2,FALSE),0))*(100/(H115^2))</f>
        <v>7.0764669421487609E-3</v>
      </c>
      <c r="DO115" s="111">
        <f>(AE115*IFERROR(VLOOKUP(AD115,LnLst!B:I,3,FALSE),0))*(100/(H115^2))</f>
        <v>2.7399049586776858E-2</v>
      </c>
      <c r="DP115" s="111">
        <f>(AE115*IFERROR(VLOOKUP(AD115,LnLst!B:I,4,FALSE),0))*(H115^2/100)/1000000</f>
        <v>3.7684336800000003E-2</v>
      </c>
      <c r="DQ115" s="111">
        <f>(AE115*IFERROR(VLOOKUP(AD115,LnLst!B:I,5,FALSE),0))*(100/(H115^2))</f>
        <v>2.1010599173553721E-2</v>
      </c>
      <c r="DR115" s="111">
        <f>(AE115*IFERROR(VLOOKUP(AD115,LnLst!B:I,6,FALSE),0))*(100/(H115^2))</f>
        <v>7.9500000000000001E-2</v>
      </c>
      <c r="DS115" s="111">
        <f>(AE115*IFERROR(VLOOKUP(AD115,LnLst!B:I,7,FALSE),0))*(H115^2/100)/1000000</f>
        <v>2.5283487240000003E-2</v>
      </c>
      <c r="DT115" s="111">
        <f>(AE115*IFERROR(VLOOKUP(AD115,LnLst!B:I,8,FALSE),0))*(100/(H115^2))</f>
        <v>4.8085208677685953E-2</v>
      </c>
      <c r="DU115" s="111">
        <f>AG115*IFERROR(VLOOKUP(AF115,LnLst!B:I,2,FALSE),0)*100/H115^2</f>
        <v>0</v>
      </c>
      <c r="DV115" s="111">
        <f>(AG115*IFERROR(VLOOKUP(AF115,LnLst!B:I,3,FALSE),0))*(100/(H115^2))</f>
        <v>0</v>
      </c>
      <c r="DW115" s="111">
        <f>(AG115*IFERROR(VLOOKUP(AF115,LnLst!B:I,4,FALSE),0))*(H115^2/100)/1000000</f>
        <v>0</v>
      </c>
      <c r="DX115" s="111">
        <f>(AG115*IFERROR(VLOOKUP(AF115,LnLst!B:I,5,FALSE),0))*(100/(H115^2))</f>
        <v>0</v>
      </c>
      <c r="DY115" s="111">
        <f>(AG115*IFERROR(VLOOKUP(AF115,LnLst!B:I,6,FALSE),0))*(100/(H115^2))</f>
        <v>0</v>
      </c>
      <c r="DZ115" s="111">
        <f>(AG115*IFERROR(VLOOKUP(AF115,LnLst!B:I,7,FALSE),0))*(H115^2/100)/1000000</f>
        <v>0</v>
      </c>
      <c r="EA115" s="111">
        <f>(AG115*IFERROR(VLOOKUP(AF115,LnLst!B:I,8,FALSE),0))*(100/(H115^2))</f>
        <v>0</v>
      </c>
      <c r="EB115" s="111">
        <f>AI115*IFERROR(VLOOKUP(AH115,LnLst!B:I,2,FALSE),0)*100/H115^2</f>
        <v>0</v>
      </c>
      <c r="EC115" s="111">
        <f>AI115*IFERROR(VLOOKUP(AH115,LnLst!B:I,3,FALSE),0)*100/H115^2</f>
        <v>0</v>
      </c>
      <c r="ED115" s="111">
        <f>(AI115*IFERROR(VLOOKUP(AH115,LnLst!B:I,4,FALSE),0))*(H115^2/100)/1000000</f>
        <v>0</v>
      </c>
      <c r="EE115" s="111">
        <f>AI115*IFERROR(VLOOKUP(AH115,LnLst!B:I,5,FALSE),0)*100/H115^2</f>
        <v>0</v>
      </c>
      <c r="EF115" s="111">
        <f>AI115*IFERROR(VLOOKUP(AH115,LnLst!B:I,6,FALSE),0)*100/H115^2</f>
        <v>0</v>
      </c>
      <c r="EG115" s="111">
        <f>(AI115*IFERROR(VLOOKUP(AH115,LnLst!B:I,7,FALSE),0))*(H115^2/100)/1000000</f>
        <v>0</v>
      </c>
      <c r="EH115" s="111">
        <f>AI115*IFERROR(VLOOKUP(AH115,LnLst!B:I,8,FALSE),0)*100/H115^2</f>
        <v>0</v>
      </c>
      <c r="EI115" s="236">
        <f>AK115*IFERROR(VLOOKUP(AJ115,LnLst!B:I,2,FALSE),0)*100/H115^2</f>
        <v>0</v>
      </c>
      <c r="EJ115" s="111">
        <f>AK115*IFERROR(VLOOKUP(AJ115,LnLst!B:I,3,FALSE),0)*100/H115^2</f>
        <v>0</v>
      </c>
      <c r="EK115" s="111">
        <f>(AK115*IFERROR(VLOOKUP(AJ115,LnLst!B:I,4,FALSE),0))*(H115^2/100)/1000000</f>
        <v>0</v>
      </c>
      <c r="EL115" s="111">
        <f>AK115*IFERROR(VLOOKUP(AJ115,LnLst!B:I,5,FALSE),0)*100/H115^2</f>
        <v>0</v>
      </c>
      <c r="EM115" s="111">
        <f>AK115*IFERROR(VLOOKUP(AJ115,LnLst!B:I,6,FALSE),0)*100/H115^2</f>
        <v>0</v>
      </c>
      <c r="EN115" s="111">
        <f>(AK115*IFERROR(VLOOKUP(AJ115,LnLst!B:I,7,FALSE),0))*(H115^2/100)/1000000</f>
        <v>0</v>
      </c>
      <c r="EO115" s="111">
        <f>AK115*IFERROR(VLOOKUP(AJ115,LnLst!B:I,8,FALSE),0)*100/H115^2</f>
        <v>0</v>
      </c>
    </row>
    <row r="116" spans="1:145" ht="15" customHeight="1" x14ac:dyDescent="0.25">
      <c r="A116" s="81" t="s">
        <v>376</v>
      </c>
      <c r="B116" s="82" t="s">
        <v>1370</v>
      </c>
      <c r="C116" s="102" t="s">
        <v>1556</v>
      </c>
      <c r="D116" s="82" t="s">
        <v>1554</v>
      </c>
      <c r="E116" s="9" t="s">
        <v>1708</v>
      </c>
      <c r="F116" s="426" t="s">
        <v>1717</v>
      </c>
      <c r="G116" s="83">
        <v>2</v>
      </c>
      <c r="H116" s="60">
        <v>220</v>
      </c>
      <c r="I116" s="194" t="str">
        <f t="shared" si="17"/>
        <v xml:space="preserve">Thermal Invar 1*255/88             </v>
      </c>
      <c r="J116" s="228">
        <f t="shared" si="18"/>
        <v>30</v>
      </c>
      <c r="K116" s="113" t="s">
        <v>23</v>
      </c>
      <c r="L116" s="232" t="s">
        <v>22</v>
      </c>
      <c r="M116" s="240">
        <v>1200</v>
      </c>
      <c r="N116" s="115">
        <f t="shared" si="27"/>
        <v>457.24799999999999</v>
      </c>
      <c r="O116" s="242">
        <v>1200</v>
      </c>
      <c r="P116" s="235">
        <f t="shared" si="28"/>
        <v>7.0764669421487609E-3</v>
      </c>
      <c r="Q116" s="104">
        <f t="shared" si="29"/>
        <v>2.7399049586776861E-2</v>
      </c>
      <c r="R116" s="104">
        <f t="shared" si="30"/>
        <v>3.7684336800000003E-2</v>
      </c>
      <c r="S116" s="104">
        <f t="shared" si="31"/>
        <v>2.1010599173553721E-2</v>
      </c>
      <c r="T116" s="104">
        <f t="shared" si="32"/>
        <v>7.9500000000000001E-2</v>
      </c>
      <c r="U116" s="104">
        <f t="shared" si="33"/>
        <v>2.5283487239999999E-2</v>
      </c>
      <c r="V116" s="105">
        <f t="shared" si="34"/>
        <v>4.8085208677685953E-2</v>
      </c>
      <c r="W116" s="223">
        <f>AE116*IFERROR(VLOOKUP(AD116,LnLst!B:I,2,FALSE),0)+AG116*IFERROR(VLOOKUP(AF116,LnLst!B:I,2,FALSE),0)+AI116*IFERROR(VLOOKUP(AH116,LnLst!B:I,2,FALSE),0)+AK116*IFERROR(VLOOKUP(AJ116,LnLst!B:I,2,FALSE),0)</f>
        <v>3.4250100000000003</v>
      </c>
      <c r="X116" s="215">
        <f>AE116*IFERROR(VLOOKUP(AD116,LnLst!B:I,3,FALSE),0)+AG116*IFERROR(VLOOKUP(AF116,LnLst!B:I,3,FALSE),0)+AI116*IFERROR(VLOOKUP(AH116,LnLst!B:I,3,FALSE),0)+AK116*IFERROR(VLOOKUP(AJ116,LnLst!B:I,3,FALSE),0)</f>
        <v>13.261139999999999</v>
      </c>
      <c r="Y116" s="219">
        <f>(AE116*IFERROR(VLOOKUP(AD116,LnLst!B:I,4,FALSE),0)+AG116*IFERROR(VLOOKUP(AF116,LnLst!B:I,4,FALSE),0)+AI116*IFERROR(VLOOKUP(AH116,LnLst!B:I,4,FALSE),0)+AK116*IFERROR(VLOOKUP(AJ116,LnLst!B:I,4,FALSE),0))/1000000</f>
        <v>7.7860200000000004E-5</v>
      </c>
      <c r="Z116" s="215">
        <f>AE116*IFERROR(VLOOKUP(AD116,LnLst!B:I,5,FALSE),0)+AG116*IFERROR(VLOOKUP(AF116,LnLst!B:I,5,FALSE),0)+AI116*IFERROR(VLOOKUP(AH116,LnLst!B:I,5,FALSE),0)+AK116*IFERROR(VLOOKUP(AJ116,LnLst!B:I,5,FALSE),0)</f>
        <v>10.169130000000001</v>
      </c>
      <c r="AA116" s="215">
        <f>AE116*IFERROR(VLOOKUP(AD116,LnLst!B:I,6,FALSE),0)+AG116*IFERROR(VLOOKUP(AF116,LnLst!B:I,6,FALSE),0)+AI116*IFERROR(VLOOKUP(AH116,LnLst!B:I,6,FALSE),0)+AK116*IFERROR(VLOOKUP(AJ116,LnLst!B:I,6,FALSE),0)</f>
        <v>38.478000000000002</v>
      </c>
      <c r="AB116" s="207">
        <f>(AE116*IFERROR(VLOOKUP(AD116,LnLst!B:I,7,FALSE),0)+AG116*IFERROR(VLOOKUP(AF116,LnLst!B:I,7,FALSE),0)+AI116*IFERROR(VLOOKUP(AH116,LnLst!B:I,7,FALSE),0)+AK116*IFERROR(VLOOKUP(AJ116,LnLst!B:I,7,FALSE),0))/1000000</f>
        <v>5.2238609999999999E-5</v>
      </c>
      <c r="AC116" s="211">
        <f>AE116*IFERROR(VLOOKUP(AD116,LnLst!B:I,8,FALSE),0)+AG116*IFERROR(VLOOKUP(AF116,LnLst!B:I,8,FALSE),0)+AI116*IFERROR(VLOOKUP(AH116,LnLst!B:I,8,FALSE),0)+AK116*IFERROR(VLOOKUP(AJ116,LnLst!B:I,8,FALSE),0)</f>
        <v>23.273241000000002</v>
      </c>
      <c r="AD116" s="106" t="s">
        <v>1466</v>
      </c>
      <c r="AE116" s="263">
        <v>30</v>
      </c>
      <c r="AF116" s="245" t="s">
        <v>1462</v>
      </c>
      <c r="AG116" s="263"/>
      <c r="AH116" s="250" t="s">
        <v>1462</v>
      </c>
      <c r="AI116" s="263"/>
      <c r="AJ116" s="245" t="s">
        <v>1462</v>
      </c>
      <c r="AK116" s="263"/>
      <c r="AL116" s="84">
        <v>408</v>
      </c>
      <c r="AM116" s="72">
        <v>420</v>
      </c>
      <c r="AN116" s="83">
        <v>0</v>
      </c>
      <c r="AO116" s="72">
        <v>0</v>
      </c>
      <c r="AP116" s="66" t="s">
        <v>611</v>
      </c>
      <c r="AQ116" s="107" t="s">
        <v>468</v>
      </c>
      <c r="AR116" s="61" t="s">
        <v>250</v>
      </c>
      <c r="AS116" s="364"/>
      <c r="AT116" s="205"/>
      <c r="DN116" s="111">
        <f>(AE116*IFERROR(VLOOKUP(AD116,LnLst!B:I,2,FALSE),0))*(100/(H116^2))</f>
        <v>7.0764669421487609E-3</v>
      </c>
      <c r="DO116" s="111">
        <f>(AE116*IFERROR(VLOOKUP(AD116,LnLst!B:I,3,FALSE),0))*(100/(H116^2))</f>
        <v>2.7399049586776858E-2</v>
      </c>
      <c r="DP116" s="111">
        <f>(AE116*IFERROR(VLOOKUP(AD116,LnLst!B:I,4,FALSE),0))*(H116^2/100)/1000000</f>
        <v>3.7684336800000003E-2</v>
      </c>
      <c r="DQ116" s="111">
        <f>(AE116*IFERROR(VLOOKUP(AD116,LnLst!B:I,5,FALSE),0))*(100/(H116^2))</f>
        <v>2.1010599173553721E-2</v>
      </c>
      <c r="DR116" s="111">
        <f>(AE116*IFERROR(VLOOKUP(AD116,LnLst!B:I,6,FALSE),0))*(100/(H116^2))</f>
        <v>7.9500000000000001E-2</v>
      </c>
      <c r="DS116" s="111">
        <f>(AE116*IFERROR(VLOOKUP(AD116,LnLst!B:I,7,FALSE),0))*(H116^2/100)/1000000</f>
        <v>2.5283487240000003E-2</v>
      </c>
      <c r="DT116" s="111">
        <f>(AE116*IFERROR(VLOOKUP(AD116,LnLst!B:I,8,FALSE),0))*(100/(H116^2))</f>
        <v>4.8085208677685953E-2</v>
      </c>
      <c r="DU116" s="111">
        <f>AG116*IFERROR(VLOOKUP(AF116,LnLst!B:I,2,FALSE),0)*100/H116^2</f>
        <v>0</v>
      </c>
      <c r="DV116" s="111">
        <f>(AG116*IFERROR(VLOOKUP(AF116,LnLst!B:I,3,FALSE),0))*(100/(H116^2))</f>
        <v>0</v>
      </c>
      <c r="DW116" s="111">
        <f>(AG116*IFERROR(VLOOKUP(AF116,LnLst!B:I,4,FALSE),0))*(H116^2/100)/1000000</f>
        <v>0</v>
      </c>
      <c r="DX116" s="111">
        <f>(AG116*IFERROR(VLOOKUP(AF116,LnLst!B:I,5,FALSE),0))*(100/(H116^2))</f>
        <v>0</v>
      </c>
      <c r="DY116" s="111">
        <f>(AG116*IFERROR(VLOOKUP(AF116,LnLst!B:I,6,FALSE),0))*(100/(H116^2))</f>
        <v>0</v>
      </c>
      <c r="DZ116" s="111">
        <f>(AG116*IFERROR(VLOOKUP(AF116,LnLst!B:I,7,FALSE),0))*(H116^2/100)/1000000</f>
        <v>0</v>
      </c>
      <c r="EA116" s="111">
        <f>(AG116*IFERROR(VLOOKUP(AF116,LnLst!B:I,8,FALSE),0))*(100/(H116^2))</f>
        <v>0</v>
      </c>
      <c r="EB116" s="111">
        <f>AI116*IFERROR(VLOOKUP(AH116,LnLst!B:I,2,FALSE),0)*100/H116^2</f>
        <v>0</v>
      </c>
      <c r="EC116" s="111">
        <f>AI116*IFERROR(VLOOKUP(AH116,LnLst!B:I,3,FALSE),0)*100/H116^2</f>
        <v>0</v>
      </c>
      <c r="ED116" s="111">
        <f>(AI116*IFERROR(VLOOKUP(AH116,LnLst!B:I,4,FALSE),0))*(H116^2/100)/1000000</f>
        <v>0</v>
      </c>
      <c r="EE116" s="111">
        <f>AI116*IFERROR(VLOOKUP(AH116,LnLst!B:I,5,FALSE),0)*100/H116^2</f>
        <v>0</v>
      </c>
      <c r="EF116" s="111">
        <f>AI116*IFERROR(VLOOKUP(AH116,LnLst!B:I,6,FALSE),0)*100/H116^2</f>
        <v>0</v>
      </c>
      <c r="EG116" s="111">
        <f>(AI116*IFERROR(VLOOKUP(AH116,LnLst!B:I,7,FALSE),0))*(H116^2/100)/1000000</f>
        <v>0</v>
      </c>
      <c r="EH116" s="111">
        <f>AI116*IFERROR(VLOOKUP(AH116,LnLst!B:I,8,FALSE),0)*100/H116^2</f>
        <v>0</v>
      </c>
      <c r="EI116" s="236">
        <f>AK116*IFERROR(VLOOKUP(AJ116,LnLst!B:I,2,FALSE),0)*100/H116^2</f>
        <v>0</v>
      </c>
      <c r="EJ116" s="111">
        <f>AK116*IFERROR(VLOOKUP(AJ116,LnLst!B:I,3,FALSE),0)*100/H116^2</f>
        <v>0</v>
      </c>
      <c r="EK116" s="111">
        <f>(AK116*IFERROR(VLOOKUP(AJ116,LnLst!B:I,4,FALSE),0))*(H116^2/100)/1000000</f>
        <v>0</v>
      </c>
      <c r="EL116" s="111">
        <f>AK116*IFERROR(VLOOKUP(AJ116,LnLst!B:I,5,FALSE),0)*100/H116^2</f>
        <v>0</v>
      </c>
      <c r="EM116" s="111">
        <f>AK116*IFERROR(VLOOKUP(AJ116,LnLst!B:I,6,FALSE),0)*100/H116^2</f>
        <v>0</v>
      </c>
      <c r="EN116" s="111">
        <f>(AK116*IFERROR(VLOOKUP(AJ116,LnLst!B:I,7,FALSE),0))*(H116^2/100)/1000000</f>
        <v>0</v>
      </c>
      <c r="EO116" s="111">
        <f>AK116*IFERROR(VLOOKUP(AJ116,LnLst!B:I,8,FALSE),0)*100/H116^2</f>
        <v>0</v>
      </c>
    </row>
    <row r="117" spans="1:145" ht="15" customHeight="1" x14ac:dyDescent="0.25">
      <c r="A117" s="81" t="s">
        <v>1370</v>
      </c>
      <c r="B117" s="82" t="s">
        <v>1367</v>
      </c>
      <c r="C117" s="102" t="s">
        <v>1554</v>
      </c>
      <c r="D117" s="82" t="s">
        <v>136</v>
      </c>
      <c r="E117" s="9" t="s">
        <v>1708</v>
      </c>
      <c r="F117" s="426" t="s">
        <v>1717</v>
      </c>
      <c r="G117" s="83">
        <v>1</v>
      </c>
      <c r="H117" s="60">
        <v>220</v>
      </c>
      <c r="I117" s="194" t="str">
        <f t="shared" si="17"/>
        <v xml:space="preserve">Thermal Stacir 1*238/97    2*405 AAAC         </v>
      </c>
      <c r="J117" s="228">
        <f t="shared" si="18"/>
        <v>11.189</v>
      </c>
      <c r="K117" s="113" t="s">
        <v>22</v>
      </c>
      <c r="L117" s="232" t="s">
        <v>23</v>
      </c>
      <c r="M117" s="240">
        <v>1150</v>
      </c>
      <c r="N117" s="115">
        <f t="shared" si="27"/>
        <v>438.19600000000003</v>
      </c>
      <c r="O117" s="241">
        <v>1150</v>
      </c>
      <c r="P117" s="235">
        <f t="shared" si="28"/>
        <v>2.6141902892561986E-3</v>
      </c>
      <c r="Q117" s="104">
        <f t="shared" si="29"/>
        <v>1.0165809917355372E-2</v>
      </c>
      <c r="R117" s="104">
        <f t="shared" si="30"/>
        <v>1.4114887160000001E-2</v>
      </c>
      <c r="S117" s="104">
        <f t="shared" si="31"/>
        <v>7.7546508264462822E-3</v>
      </c>
      <c r="T117" s="104">
        <f t="shared" si="32"/>
        <v>2.9474111570247929E-2</v>
      </c>
      <c r="U117" s="104">
        <f t="shared" si="33"/>
        <v>9.4746034679999997E-3</v>
      </c>
      <c r="V117" s="105">
        <f t="shared" si="34"/>
        <v>1.7861635743801653E-2</v>
      </c>
      <c r="W117" s="223">
        <f>AE117*IFERROR(VLOOKUP(AD117,LnLst!B:I,2,FALSE),0)+AG117*IFERROR(VLOOKUP(AF117,LnLst!B:I,2,FALSE),0)+AI117*IFERROR(VLOOKUP(AH117,LnLst!B:I,2,FALSE),0)+AK117*IFERROR(VLOOKUP(AJ117,LnLst!B:I,2,FALSE),0)</f>
        <v>1.2652681000000001</v>
      </c>
      <c r="X117" s="215">
        <f>AE117*IFERROR(VLOOKUP(AD117,LnLst!B:I,3,FALSE),0)+AG117*IFERROR(VLOOKUP(AF117,LnLst!B:I,3,FALSE),0)+AI117*IFERROR(VLOOKUP(AH117,LnLst!B:I,3,FALSE),0)+AK117*IFERROR(VLOOKUP(AJ117,LnLst!B:I,3,FALSE),0)</f>
        <v>4.9202519999999996</v>
      </c>
      <c r="Y117" s="219">
        <f>(AE117*IFERROR(VLOOKUP(AD117,LnLst!B:I,4,FALSE),0)+AG117*IFERROR(VLOOKUP(AF117,LnLst!B:I,4,FALSE),0)+AI117*IFERROR(VLOOKUP(AH117,LnLst!B:I,4,FALSE),0)+AK117*IFERROR(VLOOKUP(AJ117,LnLst!B:I,4,FALSE),0))/1000000</f>
        <v>2.9162990000000001E-5</v>
      </c>
      <c r="Z117" s="215">
        <f>AE117*IFERROR(VLOOKUP(AD117,LnLst!B:I,5,FALSE),0)+AG117*IFERROR(VLOOKUP(AF117,LnLst!B:I,5,FALSE),0)+AI117*IFERROR(VLOOKUP(AH117,LnLst!B:I,5,FALSE),0)+AK117*IFERROR(VLOOKUP(AJ117,LnLst!B:I,5,FALSE),0)</f>
        <v>3.7532510000000006</v>
      </c>
      <c r="AA117" s="215">
        <f>AE117*IFERROR(VLOOKUP(AD117,LnLst!B:I,6,FALSE),0)+AG117*IFERROR(VLOOKUP(AF117,LnLst!B:I,6,FALSE),0)+AI117*IFERROR(VLOOKUP(AH117,LnLst!B:I,6,FALSE),0)+AK117*IFERROR(VLOOKUP(AJ117,LnLst!B:I,6,FALSE),0)</f>
        <v>14.265469999999999</v>
      </c>
      <c r="AB117" s="207">
        <f>(AE117*IFERROR(VLOOKUP(AD117,LnLst!B:I,7,FALSE),0)+AG117*IFERROR(VLOOKUP(AF117,LnLst!B:I,7,FALSE),0)+AI117*IFERROR(VLOOKUP(AH117,LnLst!B:I,7,FALSE),0)+AK117*IFERROR(VLOOKUP(AJ117,LnLst!B:I,7,FALSE),0))/1000000</f>
        <v>1.9575627E-5</v>
      </c>
      <c r="AC117" s="211">
        <f>AE117*IFERROR(VLOOKUP(AD117,LnLst!B:I,8,FALSE),0)+AG117*IFERROR(VLOOKUP(AF117,LnLst!B:I,8,FALSE),0)+AI117*IFERROR(VLOOKUP(AH117,LnLst!B:I,8,FALSE),0)+AK117*IFERROR(VLOOKUP(AJ117,LnLst!B:I,8,FALSE),0)</f>
        <v>8.6450317000000005</v>
      </c>
      <c r="AD117" s="106" t="s">
        <v>1465</v>
      </c>
      <c r="AE117" s="263">
        <v>11</v>
      </c>
      <c r="AF117" s="245" t="s">
        <v>8</v>
      </c>
      <c r="AG117" s="263">
        <v>0.189</v>
      </c>
      <c r="AH117" s="250" t="s">
        <v>1462</v>
      </c>
      <c r="AI117" s="263"/>
      <c r="AJ117" s="245" t="s">
        <v>1462</v>
      </c>
      <c r="AK117" s="263"/>
      <c r="AL117" s="84">
        <v>420</v>
      </c>
      <c r="AM117" s="72">
        <v>421</v>
      </c>
      <c r="AN117" s="83">
        <v>0</v>
      </c>
      <c r="AO117" s="72">
        <v>0</v>
      </c>
      <c r="AP117" s="66" t="s">
        <v>614</v>
      </c>
      <c r="AQ117" s="107" t="s">
        <v>250</v>
      </c>
      <c r="AR117" s="61" t="s">
        <v>615</v>
      </c>
      <c r="AS117" s="364"/>
      <c r="AT117" s="205"/>
      <c r="DN117" s="111">
        <f>(AE117*IFERROR(VLOOKUP(AD117,LnLst!B:I,2,FALSE),0))*(100/(H117^2))</f>
        <v>2.5947045454545459E-3</v>
      </c>
      <c r="DO117" s="111">
        <f>(AE117*IFERROR(VLOOKUP(AD117,LnLst!B:I,3,FALSE),0))*(100/(H117^2))</f>
        <v>1.0046318181818182E-2</v>
      </c>
      <c r="DP117" s="111">
        <f>(AE117*IFERROR(VLOOKUP(AD117,LnLst!B:I,4,FALSE),0))*(H117^2/100)/1000000</f>
        <v>1.3817590160000002E-2</v>
      </c>
      <c r="DQ117" s="111">
        <f>(AE117*IFERROR(VLOOKUP(AD117,LnLst!B:I,5,FALSE),0))*(100/(H117^2))</f>
        <v>7.703886363636365E-3</v>
      </c>
      <c r="DR117" s="111">
        <f>(AE117*IFERROR(VLOOKUP(AD117,LnLst!B:I,6,FALSE),0))*(100/(H117^2))</f>
        <v>2.9149999999999999E-2</v>
      </c>
      <c r="DS117" s="111">
        <f>(AE117*IFERROR(VLOOKUP(AD117,LnLst!B:I,7,FALSE),0))*(H117^2/100)/1000000</f>
        <v>9.270611988000001E-3</v>
      </c>
      <c r="DT117" s="111">
        <f>(AE117*IFERROR(VLOOKUP(AD117,LnLst!B:I,8,FALSE),0))*(100/(H117^2))</f>
        <v>1.763124318181818E-2</v>
      </c>
      <c r="DU117" s="111">
        <f>AG117*IFERROR(VLOOKUP(AF117,LnLst!B:I,2,FALSE),0)*100/H117^2</f>
        <v>1.9485743801652893E-5</v>
      </c>
      <c r="DV117" s="111">
        <f>(AG117*IFERROR(VLOOKUP(AF117,LnLst!B:I,3,FALSE),0))*(100/(H117^2))</f>
        <v>1.1949173553719007E-4</v>
      </c>
      <c r="DW117" s="111">
        <f>(AG117*IFERROR(VLOOKUP(AF117,LnLst!B:I,4,FALSE),0))*(H117^2/100)/1000000</f>
        <v>2.9729699999999997E-4</v>
      </c>
      <c r="DX117" s="111">
        <f>(AG117*IFERROR(VLOOKUP(AF117,LnLst!B:I,5,FALSE),0))*(100/(H117^2))</f>
        <v>5.076446280991736E-5</v>
      </c>
      <c r="DY117" s="111">
        <f>(AG117*IFERROR(VLOOKUP(AF117,LnLst!B:I,6,FALSE),0))*(100/(H117^2))</f>
        <v>3.2411157024793386E-4</v>
      </c>
      <c r="DZ117" s="111">
        <f>(AG117*IFERROR(VLOOKUP(AF117,LnLst!B:I,7,FALSE),0))*(H117^2/100)/1000000</f>
        <v>2.0399148E-4</v>
      </c>
      <c r="EA117" s="111">
        <f>(AG117*IFERROR(VLOOKUP(AF117,LnLst!B:I,8,FALSE),0))*(100/(H117^2))</f>
        <v>2.3039256198347107E-4</v>
      </c>
      <c r="EB117" s="111">
        <f>AI117*IFERROR(VLOOKUP(AH117,LnLst!B:I,2,FALSE),0)*100/H117^2</f>
        <v>0</v>
      </c>
      <c r="EC117" s="111">
        <f>AI117*IFERROR(VLOOKUP(AH117,LnLst!B:I,3,FALSE),0)*100/H117^2</f>
        <v>0</v>
      </c>
      <c r="ED117" s="111">
        <f>(AI117*IFERROR(VLOOKUP(AH117,LnLst!B:I,4,FALSE),0))*(H117^2/100)/1000000</f>
        <v>0</v>
      </c>
      <c r="EE117" s="111">
        <f>AI117*IFERROR(VLOOKUP(AH117,LnLst!B:I,5,FALSE),0)*100/H117^2</f>
        <v>0</v>
      </c>
      <c r="EF117" s="111">
        <f>AI117*IFERROR(VLOOKUP(AH117,LnLst!B:I,6,FALSE),0)*100/H117^2</f>
        <v>0</v>
      </c>
      <c r="EG117" s="111">
        <f>(AI117*IFERROR(VLOOKUP(AH117,LnLst!B:I,7,FALSE),0))*(H117^2/100)/1000000</f>
        <v>0</v>
      </c>
      <c r="EH117" s="111">
        <f>AI117*IFERROR(VLOOKUP(AH117,LnLst!B:I,8,FALSE),0)*100/H117^2</f>
        <v>0</v>
      </c>
      <c r="EI117" s="236">
        <f>AK117*IFERROR(VLOOKUP(AJ117,LnLst!B:I,2,FALSE),0)*100/H117^2</f>
        <v>0</v>
      </c>
      <c r="EJ117" s="111">
        <f>AK117*IFERROR(VLOOKUP(AJ117,LnLst!B:I,3,FALSE),0)*100/H117^2</f>
        <v>0</v>
      </c>
      <c r="EK117" s="111">
        <f>(AK117*IFERROR(VLOOKUP(AJ117,LnLst!B:I,4,FALSE),0))*(H117^2/100)/1000000</f>
        <v>0</v>
      </c>
      <c r="EL117" s="111">
        <f>AK117*IFERROR(VLOOKUP(AJ117,LnLst!B:I,5,FALSE),0)*100/H117^2</f>
        <v>0</v>
      </c>
      <c r="EM117" s="111">
        <f>AK117*IFERROR(VLOOKUP(AJ117,LnLst!B:I,6,FALSE),0)*100/H117^2</f>
        <v>0</v>
      </c>
      <c r="EN117" s="111">
        <f>(AK117*IFERROR(VLOOKUP(AJ117,LnLst!B:I,7,FALSE),0))*(H117^2/100)/1000000</f>
        <v>0</v>
      </c>
      <c r="EO117" s="111">
        <f>AK117*IFERROR(VLOOKUP(AJ117,LnLst!B:I,8,FALSE),0)*100/H117^2</f>
        <v>0</v>
      </c>
    </row>
    <row r="118" spans="1:145" ht="15" customHeight="1" x14ac:dyDescent="0.25">
      <c r="A118" s="81" t="s">
        <v>1370</v>
      </c>
      <c r="B118" s="82" t="s">
        <v>1367</v>
      </c>
      <c r="C118" s="102" t="s">
        <v>1554</v>
      </c>
      <c r="D118" s="82" t="s">
        <v>136</v>
      </c>
      <c r="E118" s="9" t="s">
        <v>1708</v>
      </c>
      <c r="F118" s="426" t="s">
        <v>1717</v>
      </c>
      <c r="G118" s="83">
        <v>2</v>
      </c>
      <c r="H118" s="60">
        <v>220</v>
      </c>
      <c r="I118" s="194" t="str">
        <f t="shared" si="17"/>
        <v xml:space="preserve">Thermal Stacir 1*238/97    2*405 AAAC         </v>
      </c>
      <c r="J118" s="228">
        <f t="shared" si="18"/>
        <v>11.189</v>
      </c>
      <c r="K118" s="113" t="s">
        <v>22</v>
      </c>
      <c r="L118" s="232" t="s">
        <v>23</v>
      </c>
      <c r="M118" s="240">
        <v>1150</v>
      </c>
      <c r="N118" s="115">
        <f t="shared" si="27"/>
        <v>438.19600000000003</v>
      </c>
      <c r="O118" s="241">
        <v>1150</v>
      </c>
      <c r="P118" s="235">
        <f t="shared" si="28"/>
        <v>2.6141902892561986E-3</v>
      </c>
      <c r="Q118" s="104">
        <f t="shared" si="29"/>
        <v>1.0165809917355372E-2</v>
      </c>
      <c r="R118" s="104">
        <f t="shared" si="30"/>
        <v>1.4114887160000001E-2</v>
      </c>
      <c r="S118" s="104">
        <f t="shared" si="31"/>
        <v>7.7546508264462822E-3</v>
      </c>
      <c r="T118" s="104">
        <f t="shared" si="32"/>
        <v>2.9474111570247929E-2</v>
      </c>
      <c r="U118" s="104">
        <f t="shared" si="33"/>
        <v>9.4746034679999997E-3</v>
      </c>
      <c r="V118" s="105">
        <f t="shared" si="34"/>
        <v>1.7861635743801653E-2</v>
      </c>
      <c r="W118" s="223">
        <f>AE118*IFERROR(VLOOKUP(AD118,LnLst!B:I,2,FALSE),0)+AG118*IFERROR(VLOOKUP(AF118,LnLst!B:I,2,FALSE),0)+AI118*IFERROR(VLOOKUP(AH118,LnLst!B:I,2,FALSE),0)+AK118*IFERROR(VLOOKUP(AJ118,LnLst!B:I,2,FALSE),0)</f>
        <v>1.2652681000000001</v>
      </c>
      <c r="X118" s="215">
        <f>AE118*IFERROR(VLOOKUP(AD118,LnLst!B:I,3,FALSE),0)+AG118*IFERROR(VLOOKUP(AF118,LnLst!B:I,3,FALSE),0)+AI118*IFERROR(VLOOKUP(AH118,LnLst!B:I,3,FALSE),0)+AK118*IFERROR(VLOOKUP(AJ118,LnLst!B:I,3,FALSE),0)</f>
        <v>4.9202519999999996</v>
      </c>
      <c r="Y118" s="219">
        <f>(AE118*IFERROR(VLOOKUP(AD118,LnLst!B:I,4,FALSE),0)+AG118*IFERROR(VLOOKUP(AF118,LnLst!B:I,4,FALSE),0)+AI118*IFERROR(VLOOKUP(AH118,LnLst!B:I,4,FALSE),0)+AK118*IFERROR(VLOOKUP(AJ118,LnLst!B:I,4,FALSE),0))/1000000</f>
        <v>2.9162990000000001E-5</v>
      </c>
      <c r="Z118" s="215">
        <f>AE118*IFERROR(VLOOKUP(AD118,LnLst!B:I,5,FALSE),0)+AG118*IFERROR(VLOOKUP(AF118,LnLst!B:I,5,FALSE),0)+AI118*IFERROR(VLOOKUP(AH118,LnLst!B:I,5,FALSE),0)+AK118*IFERROR(VLOOKUP(AJ118,LnLst!B:I,5,FALSE),0)</f>
        <v>3.7532510000000006</v>
      </c>
      <c r="AA118" s="215">
        <f>AE118*IFERROR(VLOOKUP(AD118,LnLst!B:I,6,FALSE),0)+AG118*IFERROR(VLOOKUP(AF118,LnLst!B:I,6,FALSE),0)+AI118*IFERROR(VLOOKUP(AH118,LnLst!B:I,6,FALSE),0)+AK118*IFERROR(VLOOKUP(AJ118,LnLst!B:I,6,FALSE),0)</f>
        <v>14.265469999999999</v>
      </c>
      <c r="AB118" s="207">
        <f>(AE118*IFERROR(VLOOKUP(AD118,LnLst!B:I,7,FALSE),0)+AG118*IFERROR(VLOOKUP(AF118,LnLst!B:I,7,FALSE),0)+AI118*IFERROR(VLOOKUP(AH118,LnLst!B:I,7,FALSE),0)+AK118*IFERROR(VLOOKUP(AJ118,LnLst!B:I,7,FALSE),0))/1000000</f>
        <v>1.9575627E-5</v>
      </c>
      <c r="AC118" s="211">
        <f>AE118*IFERROR(VLOOKUP(AD118,LnLst!B:I,8,FALSE),0)+AG118*IFERROR(VLOOKUP(AF118,LnLst!B:I,8,FALSE),0)+AI118*IFERROR(VLOOKUP(AH118,LnLst!B:I,8,FALSE),0)+AK118*IFERROR(VLOOKUP(AJ118,LnLst!B:I,8,FALSE),0)</f>
        <v>8.6450317000000005</v>
      </c>
      <c r="AD118" s="106" t="s">
        <v>1465</v>
      </c>
      <c r="AE118" s="263">
        <v>11</v>
      </c>
      <c r="AF118" s="245" t="s">
        <v>8</v>
      </c>
      <c r="AG118" s="263">
        <v>0.189</v>
      </c>
      <c r="AH118" s="250" t="s">
        <v>1462</v>
      </c>
      <c r="AI118" s="263"/>
      <c r="AJ118" s="245" t="s">
        <v>1462</v>
      </c>
      <c r="AK118" s="263"/>
      <c r="AL118" s="84">
        <v>420</v>
      </c>
      <c r="AM118" s="72">
        <v>421</v>
      </c>
      <c r="AN118" s="83">
        <v>0</v>
      </c>
      <c r="AO118" s="72">
        <v>0</v>
      </c>
      <c r="AP118" s="66" t="s">
        <v>609</v>
      </c>
      <c r="AQ118" s="107" t="s">
        <v>250</v>
      </c>
      <c r="AR118" s="61" t="s">
        <v>615</v>
      </c>
      <c r="AS118" s="364"/>
      <c r="AT118" s="205"/>
      <c r="DN118" s="111">
        <f>(AE118*IFERROR(VLOOKUP(AD118,LnLst!B:I,2,FALSE),0))*(100/(H118^2))</f>
        <v>2.5947045454545459E-3</v>
      </c>
      <c r="DO118" s="111">
        <f>(AE118*IFERROR(VLOOKUP(AD118,LnLst!B:I,3,FALSE),0))*(100/(H118^2))</f>
        <v>1.0046318181818182E-2</v>
      </c>
      <c r="DP118" s="111">
        <f>(AE118*IFERROR(VLOOKUP(AD118,LnLst!B:I,4,FALSE),0))*(H118^2/100)/1000000</f>
        <v>1.3817590160000002E-2</v>
      </c>
      <c r="DQ118" s="111">
        <f>(AE118*IFERROR(VLOOKUP(AD118,LnLst!B:I,5,FALSE),0))*(100/(H118^2))</f>
        <v>7.703886363636365E-3</v>
      </c>
      <c r="DR118" s="111">
        <f>(AE118*IFERROR(VLOOKUP(AD118,LnLst!B:I,6,FALSE),0))*(100/(H118^2))</f>
        <v>2.9149999999999999E-2</v>
      </c>
      <c r="DS118" s="111">
        <f>(AE118*IFERROR(VLOOKUP(AD118,LnLst!B:I,7,FALSE),0))*(H118^2/100)/1000000</f>
        <v>9.270611988000001E-3</v>
      </c>
      <c r="DT118" s="111">
        <f>(AE118*IFERROR(VLOOKUP(AD118,LnLst!B:I,8,FALSE),0))*(100/(H118^2))</f>
        <v>1.763124318181818E-2</v>
      </c>
      <c r="DU118" s="111">
        <f>AG118*IFERROR(VLOOKUP(AF118,LnLst!B:I,2,FALSE),0)*100/H118^2</f>
        <v>1.9485743801652893E-5</v>
      </c>
      <c r="DV118" s="111">
        <f>(AG118*IFERROR(VLOOKUP(AF118,LnLst!B:I,3,FALSE),0))*(100/(H118^2))</f>
        <v>1.1949173553719007E-4</v>
      </c>
      <c r="DW118" s="111">
        <f>(AG118*IFERROR(VLOOKUP(AF118,LnLst!B:I,4,FALSE),0))*(H118^2/100)/1000000</f>
        <v>2.9729699999999997E-4</v>
      </c>
      <c r="DX118" s="111">
        <f>(AG118*IFERROR(VLOOKUP(AF118,LnLst!B:I,5,FALSE),0))*(100/(H118^2))</f>
        <v>5.076446280991736E-5</v>
      </c>
      <c r="DY118" s="111">
        <f>(AG118*IFERROR(VLOOKUP(AF118,LnLst!B:I,6,FALSE),0))*(100/(H118^2))</f>
        <v>3.2411157024793386E-4</v>
      </c>
      <c r="DZ118" s="111">
        <f>(AG118*IFERROR(VLOOKUP(AF118,LnLst!B:I,7,FALSE),0))*(H118^2/100)/1000000</f>
        <v>2.0399148E-4</v>
      </c>
      <c r="EA118" s="111">
        <f>(AG118*IFERROR(VLOOKUP(AF118,LnLst!B:I,8,FALSE),0))*(100/(H118^2))</f>
        <v>2.3039256198347107E-4</v>
      </c>
      <c r="EB118" s="111">
        <f>AI118*IFERROR(VLOOKUP(AH118,LnLst!B:I,2,FALSE),0)*100/H118^2</f>
        <v>0</v>
      </c>
      <c r="EC118" s="111">
        <f>AI118*IFERROR(VLOOKUP(AH118,LnLst!B:I,3,FALSE),0)*100/H118^2</f>
        <v>0</v>
      </c>
      <c r="ED118" s="111">
        <f>(AI118*IFERROR(VLOOKUP(AH118,LnLst!B:I,4,FALSE),0))*(H118^2/100)/1000000</f>
        <v>0</v>
      </c>
      <c r="EE118" s="111">
        <f>AI118*IFERROR(VLOOKUP(AH118,LnLst!B:I,5,FALSE),0)*100/H118^2</f>
        <v>0</v>
      </c>
      <c r="EF118" s="111">
        <f>AI118*IFERROR(VLOOKUP(AH118,LnLst!B:I,6,FALSE),0)*100/H118^2</f>
        <v>0</v>
      </c>
      <c r="EG118" s="111">
        <f>(AI118*IFERROR(VLOOKUP(AH118,LnLst!B:I,7,FALSE),0))*(H118^2/100)/1000000</f>
        <v>0</v>
      </c>
      <c r="EH118" s="111">
        <f>AI118*IFERROR(VLOOKUP(AH118,LnLst!B:I,8,FALSE),0)*100/H118^2</f>
        <v>0</v>
      </c>
      <c r="EI118" s="236">
        <f>AK118*IFERROR(VLOOKUP(AJ118,LnLst!B:I,2,FALSE),0)*100/H118^2</f>
        <v>0</v>
      </c>
      <c r="EJ118" s="111">
        <f>AK118*IFERROR(VLOOKUP(AJ118,LnLst!B:I,3,FALSE),0)*100/H118^2</f>
        <v>0</v>
      </c>
      <c r="EK118" s="111">
        <f>(AK118*IFERROR(VLOOKUP(AJ118,LnLst!B:I,4,FALSE),0))*(H118^2/100)/1000000</f>
        <v>0</v>
      </c>
      <c r="EL118" s="111">
        <f>AK118*IFERROR(VLOOKUP(AJ118,LnLst!B:I,5,FALSE),0)*100/H118^2</f>
        <v>0</v>
      </c>
      <c r="EM118" s="111">
        <f>AK118*IFERROR(VLOOKUP(AJ118,LnLst!B:I,6,FALSE),0)*100/H118^2</f>
        <v>0</v>
      </c>
      <c r="EN118" s="111">
        <f>(AK118*IFERROR(VLOOKUP(AJ118,LnLst!B:I,7,FALSE),0))*(H118^2/100)/1000000</f>
        <v>0</v>
      </c>
      <c r="EO118" s="111">
        <f>AK118*IFERROR(VLOOKUP(AJ118,LnLst!B:I,8,FALSE),0)*100/H118^2</f>
        <v>0</v>
      </c>
    </row>
    <row r="119" spans="1:145" ht="24.75" customHeight="1" x14ac:dyDescent="0.25">
      <c r="A119" s="81" t="s">
        <v>1139</v>
      </c>
      <c r="B119" s="82" t="s">
        <v>64</v>
      </c>
      <c r="C119" s="102" t="s">
        <v>137</v>
      </c>
      <c r="D119" s="82" t="s">
        <v>1538</v>
      </c>
      <c r="E119" s="9" t="s">
        <v>1708</v>
      </c>
      <c r="F119" s="426" t="s">
        <v>1719</v>
      </c>
      <c r="G119" s="83">
        <v>1</v>
      </c>
      <c r="H119" s="60">
        <v>220</v>
      </c>
      <c r="I119" s="258" t="str">
        <f t="shared" si="17"/>
        <v>2*380/50 ACSR    XLPE 1600mm2 Elswedy     Two Cable in Parralel of Cable L-Pr Brilli800    XLPE 1600mm2 Energya</v>
      </c>
      <c r="J119" s="228">
        <f t="shared" si="18"/>
        <v>31.44</v>
      </c>
      <c r="K119" s="113" t="s">
        <v>23</v>
      </c>
      <c r="L119" s="232" t="s">
        <v>22</v>
      </c>
      <c r="M119" s="240">
        <v>1080</v>
      </c>
      <c r="N119" s="115">
        <f t="shared" si="27"/>
        <v>411.52320000000003</v>
      </c>
      <c r="O119" s="241">
        <v>1200</v>
      </c>
      <c r="P119" s="235">
        <f t="shared" si="28"/>
        <v>1.7361039256198348E-3</v>
      </c>
      <c r="Q119" s="104">
        <f t="shared" si="29"/>
        <v>1.3829245867768594E-2</v>
      </c>
      <c r="R119" s="104">
        <f t="shared" si="30"/>
        <v>0.91272986199999995</v>
      </c>
      <c r="S119" s="104">
        <f t="shared" si="31"/>
        <v>8.7500867768595027E-3</v>
      </c>
      <c r="T119" s="104">
        <f t="shared" si="32"/>
        <v>3.903990909090909E-2</v>
      </c>
      <c r="U119" s="104">
        <f t="shared" si="33"/>
        <v>0.71904380680000002</v>
      </c>
      <c r="V119" s="105">
        <f t="shared" si="34"/>
        <v>1.8772727272727274E-2</v>
      </c>
      <c r="W119" s="223">
        <f>AE119*IFERROR(VLOOKUP(AD119,LnLst!B:I,2,FALSE),0)+AG119*IFERROR(VLOOKUP(AF119,LnLst!B:I,2,FALSE),0)+AI119*IFERROR(VLOOKUP(AH119,LnLst!B:I,2,FALSE),0)+AK119*IFERROR(VLOOKUP(AJ119,LnLst!B:I,2,FALSE),0)</f>
        <v>0.84027430000000014</v>
      </c>
      <c r="X119" s="215">
        <f>AE119*IFERROR(VLOOKUP(AD119,LnLst!B:I,3,FALSE),0)+AG119*IFERROR(VLOOKUP(AF119,LnLst!B:I,3,FALSE),0)+AI119*IFERROR(VLOOKUP(AH119,LnLst!B:I,3,FALSE),0)+AK119*IFERROR(VLOOKUP(AJ119,LnLst!B:I,3,FALSE),0)</f>
        <v>6.6933549999999995</v>
      </c>
      <c r="Y119" s="219">
        <f>(AE119*IFERROR(VLOOKUP(AD119,LnLst!B:I,4,FALSE),0)+AG119*IFERROR(VLOOKUP(AF119,LnLst!B:I,4,FALSE),0)+AI119*IFERROR(VLOOKUP(AH119,LnLst!B:I,4,FALSE),0)+AK119*IFERROR(VLOOKUP(AJ119,LnLst!B:I,4,FALSE),0))/1000000</f>
        <v>1.8858054999999999E-3</v>
      </c>
      <c r="Z119" s="215">
        <f>AE119*IFERROR(VLOOKUP(AD119,LnLst!B:I,5,FALSE),0)+AG119*IFERROR(VLOOKUP(AF119,LnLst!B:I,5,FALSE),0)+AI119*IFERROR(VLOOKUP(AH119,LnLst!B:I,5,FALSE),0)+AK119*IFERROR(VLOOKUP(AJ119,LnLst!B:I,5,FALSE),0)</f>
        <v>4.235042</v>
      </c>
      <c r="AA119" s="215">
        <f>AE119*IFERROR(VLOOKUP(AD119,LnLst!B:I,6,FALSE),0)+AG119*IFERROR(VLOOKUP(AF119,LnLst!B:I,6,FALSE),0)+AI119*IFERROR(VLOOKUP(AH119,LnLst!B:I,6,FALSE),0)+AK119*IFERROR(VLOOKUP(AJ119,LnLst!B:I,6,FALSE),0)</f>
        <v>18.895316000000001</v>
      </c>
      <c r="AB119" s="207">
        <f>(AE119*IFERROR(VLOOKUP(AD119,LnLst!B:I,7,FALSE),0)+AG119*IFERROR(VLOOKUP(AF119,LnLst!B:I,7,FALSE),0)+AI119*IFERROR(VLOOKUP(AH119,LnLst!B:I,7,FALSE),0)+AK119*IFERROR(VLOOKUP(AJ119,LnLst!B:I,7,FALSE),0))/1000000</f>
        <v>1.4856277E-3</v>
      </c>
      <c r="AC119" s="211">
        <f>AE119*IFERROR(VLOOKUP(AD119,LnLst!B:I,8,FALSE),0)+AG119*IFERROR(VLOOKUP(AF119,LnLst!B:I,8,FALSE),0)+AI119*IFERROR(VLOOKUP(AH119,LnLst!B:I,8,FALSE),0)+AK119*IFERROR(VLOOKUP(AJ119,LnLst!B:I,8,FALSE),0)</f>
        <v>9.0860000000000003</v>
      </c>
      <c r="AD119" s="106" t="s">
        <v>25</v>
      </c>
      <c r="AE119" s="263">
        <v>15.4</v>
      </c>
      <c r="AF119" s="245" t="s">
        <v>1155</v>
      </c>
      <c r="AG119" s="263">
        <v>2.83</v>
      </c>
      <c r="AH119" s="251" t="s">
        <v>1467</v>
      </c>
      <c r="AI119" s="263">
        <v>7.5</v>
      </c>
      <c r="AJ119" s="245" t="s">
        <v>1235</v>
      </c>
      <c r="AK119" s="263">
        <v>5.71</v>
      </c>
      <c r="AL119" s="84">
        <v>422</v>
      </c>
      <c r="AM119" s="72">
        <v>439</v>
      </c>
      <c r="AN119" s="83">
        <v>0</v>
      </c>
      <c r="AO119" s="72">
        <v>0</v>
      </c>
      <c r="AP119" s="66"/>
      <c r="AQ119" s="107" t="s">
        <v>617</v>
      </c>
      <c r="AR119" s="61" t="s">
        <v>502</v>
      </c>
      <c r="AS119" s="364"/>
      <c r="AT119" s="205"/>
      <c r="DN119" s="111">
        <f>(AE119*IFERROR(VLOOKUP(AD119,LnLst!B:I,2,FALSE),0))*(100/(H119^2))</f>
        <v>1.3109090909090911E-3</v>
      </c>
      <c r="DO119" s="111">
        <f>(AE119*IFERROR(VLOOKUP(AD119,LnLst!B:I,3,FALSE),0))*(100/(H119^2))</f>
        <v>9.6090909090909091E-3</v>
      </c>
      <c r="DP119" s="111">
        <f>(AE119*IFERROR(VLOOKUP(AD119,LnLst!B:I,4,FALSE),0))*(H119^2/100)/1000000</f>
        <v>2.7727392000000003E-2</v>
      </c>
      <c r="DQ119" s="111">
        <f>(AE119*IFERROR(VLOOKUP(AD119,LnLst!B:I,5,FALSE),0))*(100/(H119^2))</f>
        <v>3.5000000000000001E-3</v>
      </c>
      <c r="DR119" s="111">
        <f>(AE119*IFERROR(VLOOKUP(AD119,LnLst!B:I,6,FALSE),0))*(100/(H119^2))</f>
        <v>3.0227272727272728E-2</v>
      </c>
      <c r="DS119" s="111">
        <f>(AE119*IFERROR(VLOOKUP(AD119,LnLst!B:I,7,FALSE),0))*(H119^2/100)/1000000</f>
        <v>1.6621528E-2</v>
      </c>
      <c r="DT119" s="111">
        <f>(AE119*IFERROR(VLOOKUP(AD119,LnLst!B:I,8,FALSE),0))*(100/(H119^2))</f>
        <v>1.8772727272727274E-2</v>
      </c>
      <c r="DU119" s="111">
        <f>AG119*IFERROR(VLOOKUP(AF119,LnLst!B:I,2,FALSE),0)*100/H119^2</f>
        <v>7.0749999999999999E-5</v>
      </c>
      <c r="DV119" s="111">
        <f>(AG119*IFERROR(VLOOKUP(AF119,LnLst!B:I,3,FALSE),0))*(100/(H119^2))</f>
        <v>7.1042355371900832E-4</v>
      </c>
      <c r="DW119" s="111">
        <f>(AG119*IFERROR(VLOOKUP(AF119,LnLst!B:I,4,FALSE),0))*(H119^2/100)/1000000</f>
        <v>6.0267680000000011E-2</v>
      </c>
      <c r="DX119" s="111">
        <f>(AG119*IFERROR(VLOOKUP(AF119,LnLst!B:I,5,FALSE),0))*(100/(H119^2))</f>
        <v>1.2009958677685951E-3</v>
      </c>
      <c r="DY119" s="111">
        <f>(AG119*IFERROR(VLOOKUP(AF119,LnLst!B:I,6,FALSE),0))*(100/(H119^2))</f>
        <v>4.174834710743802E-4</v>
      </c>
      <c r="DZ119" s="111">
        <f>(AG119*IFERROR(VLOOKUP(AF119,LnLst!B:I,7,FALSE),0))*(H119^2/100)/1000000</f>
        <v>7.2595160000000006E-2</v>
      </c>
      <c r="EA119" s="111">
        <f>(AG119*IFERROR(VLOOKUP(AF119,LnLst!B:I,8,FALSE),0))*(100/(H119^2))</f>
        <v>0</v>
      </c>
      <c r="EB119" s="111">
        <f>AI119*IFERROR(VLOOKUP(AH119,LnLst!B:I,2,FALSE),0)*100/H119^2</f>
        <v>1.712293388429752E-4</v>
      </c>
      <c r="EC119" s="111">
        <f>AI119*IFERROR(VLOOKUP(AH119,LnLst!B:I,3,FALSE),0)*100/H119^2</f>
        <v>1.4333677685950414E-3</v>
      </c>
      <c r="ED119" s="111">
        <f>(AI119*IFERROR(VLOOKUP(AH119,LnLst!B:I,4,FALSE),0))*(H119^2/100)/1000000</f>
        <v>0.63888</v>
      </c>
      <c r="EE119" s="111">
        <f>AI119*IFERROR(VLOOKUP(AH119,LnLst!B:I,5,FALSE),0)*100/H119^2</f>
        <v>1.9137396694214877E-3</v>
      </c>
      <c r="EF119" s="111">
        <f>AI119*IFERROR(VLOOKUP(AH119,LnLst!B:I,6,FALSE),0)*100/H119^2</f>
        <v>7.1280991735537189E-3</v>
      </c>
      <c r="EG119" s="111">
        <f>(AI119*IFERROR(VLOOKUP(AH119,LnLst!B:I,7,FALSE),0))*(H119^2/100)/1000000</f>
        <v>0.47044799999999998</v>
      </c>
      <c r="EH119" s="111">
        <f>AI119*IFERROR(VLOOKUP(AH119,LnLst!B:I,8,FALSE),0)*100/H119^2</f>
        <v>0</v>
      </c>
      <c r="EI119" s="236">
        <f>AK119*IFERROR(VLOOKUP(AJ119,LnLst!B:I,2,FALSE),0)*100/H119^2</f>
        <v>1.8321549586776859E-4</v>
      </c>
      <c r="EJ119" s="111">
        <f>AK119*IFERROR(VLOOKUP(AJ119,LnLst!B:I,3,FALSE),0)*100/H119^2</f>
        <v>2.0763636363636362E-3</v>
      </c>
      <c r="EK119" s="111">
        <f>(AK119*IFERROR(VLOOKUP(AJ119,LnLst!B:I,4,FALSE),0))*(H119^2/100)/1000000</f>
        <v>0.18585479000000002</v>
      </c>
      <c r="EL119" s="111">
        <f>AK119*IFERROR(VLOOKUP(AJ119,LnLst!B:I,5,FALSE),0)*100/H119^2</f>
        <v>2.1353512396694216E-3</v>
      </c>
      <c r="EM119" s="111">
        <f>AK119*IFERROR(VLOOKUP(AJ119,LnLst!B:I,6,FALSE),0)*100/H119^2</f>
        <v>1.2670537190082644E-3</v>
      </c>
      <c r="EN119" s="111">
        <f>(AK119*IFERROR(VLOOKUP(AJ119,LnLst!B:I,7,FALSE),0))*(H119^2/100)/1000000</f>
        <v>0.1593791188</v>
      </c>
      <c r="EO119" s="111">
        <f>AK119*IFERROR(VLOOKUP(AJ119,LnLst!B:I,8,FALSE),0)*100/H119^2</f>
        <v>0</v>
      </c>
    </row>
    <row r="120" spans="1:145" ht="24.75" customHeight="1" x14ac:dyDescent="0.25">
      <c r="A120" s="81" t="s">
        <v>1139</v>
      </c>
      <c r="B120" s="82" t="s">
        <v>64</v>
      </c>
      <c r="C120" s="102" t="s">
        <v>137</v>
      </c>
      <c r="D120" s="82" t="s">
        <v>1538</v>
      </c>
      <c r="E120" s="9" t="s">
        <v>1708</v>
      </c>
      <c r="F120" s="426" t="s">
        <v>1719</v>
      </c>
      <c r="G120" s="83">
        <v>2</v>
      </c>
      <c r="H120" s="60">
        <v>220</v>
      </c>
      <c r="I120" s="194" t="str">
        <f t="shared" si="17"/>
        <v xml:space="preserve">2*380/50 ACSR    XLPE 1600mm2 Elswedy     XLPE 1600mm2 Energya    </v>
      </c>
      <c r="J120" s="228">
        <f t="shared" si="18"/>
        <v>30.94</v>
      </c>
      <c r="K120" s="113" t="s">
        <v>23</v>
      </c>
      <c r="L120" s="232" t="s">
        <v>22</v>
      </c>
      <c r="M120" s="240">
        <v>1080</v>
      </c>
      <c r="N120" s="115">
        <f t="shared" si="27"/>
        <v>411.52320000000003</v>
      </c>
      <c r="O120" s="241">
        <v>1200</v>
      </c>
      <c r="P120" s="235">
        <f t="shared" si="28"/>
        <v>1.7398745867768597E-3</v>
      </c>
      <c r="Q120" s="104">
        <f t="shared" si="29"/>
        <v>1.4153109504132231E-2</v>
      </c>
      <c r="R120" s="104">
        <f t="shared" si="30"/>
        <v>0.42292186199999998</v>
      </c>
      <c r="S120" s="104">
        <f t="shared" si="31"/>
        <v>9.8070082644628083E-3</v>
      </c>
      <c r="T120" s="104">
        <f t="shared" si="32"/>
        <v>3.2944454545454541E-2</v>
      </c>
      <c r="U120" s="104">
        <f t="shared" si="33"/>
        <v>0.42815980680000004</v>
      </c>
      <c r="V120" s="105">
        <f t="shared" si="34"/>
        <v>1.8772727272727274E-2</v>
      </c>
      <c r="W120" s="223">
        <f>AE120*IFERROR(VLOOKUP(AD120,LnLst!B:I,2,FALSE),0)+AG120*IFERROR(VLOOKUP(AF120,LnLst!B:I,2,FALSE),0)+AI120*IFERROR(VLOOKUP(AH120,LnLst!B:I,2,FALSE),0)+AK120*IFERROR(VLOOKUP(AJ120,LnLst!B:I,2,FALSE),0)</f>
        <v>0.84209930000000011</v>
      </c>
      <c r="X120" s="215">
        <f>AE120*IFERROR(VLOOKUP(AD120,LnLst!B:I,3,FALSE),0)+AG120*IFERROR(VLOOKUP(AF120,LnLst!B:I,3,FALSE),0)+AI120*IFERROR(VLOOKUP(AH120,LnLst!B:I,3,FALSE),0)+AK120*IFERROR(VLOOKUP(AJ120,LnLst!B:I,3,FALSE),0)</f>
        <v>6.8501050000000001</v>
      </c>
      <c r="Y120" s="219">
        <f>(AE120*IFERROR(VLOOKUP(AD120,LnLst!B:I,4,FALSE),0)+AG120*IFERROR(VLOOKUP(AF120,LnLst!B:I,4,FALSE),0)+AI120*IFERROR(VLOOKUP(AH120,LnLst!B:I,4,FALSE),0)+AK120*IFERROR(VLOOKUP(AJ120,LnLst!B:I,4,FALSE),0))/1000000</f>
        <v>8.7380549999999991E-4</v>
      </c>
      <c r="Z120" s="215">
        <f>AE120*IFERROR(VLOOKUP(AD120,LnLst!B:I,5,FALSE),0)+AG120*IFERROR(VLOOKUP(AF120,LnLst!B:I,5,FALSE),0)+AI120*IFERROR(VLOOKUP(AH120,LnLst!B:I,5,FALSE),0)+AK120*IFERROR(VLOOKUP(AJ120,LnLst!B:I,5,FALSE),0)</f>
        <v>4.7465919999999997</v>
      </c>
      <c r="AA120" s="215">
        <f>AE120*IFERROR(VLOOKUP(AD120,LnLst!B:I,6,FALSE),0)+AG120*IFERROR(VLOOKUP(AF120,LnLst!B:I,6,FALSE),0)+AI120*IFERROR(VLOOKUP(AH120,LnLst!B:I,6,FALSE),0)+AK120*IFERROR(VLOOKUP(AJ120,LnLst!B:I,6,FALSE),0)</f>
        <v>15.945115999999999</v>
      </c>
      <c r="AB120" s="207">
        <f>(AE120*IFERROR(VLOOKUP(AD120,LnLst!B:I,7,FALSE),0)+AG120*IFERROR(VLOOKUP(AF120,LnLst!B:I,7,FALSE),0)+AI120*IFERROR(VLOOKUP(AH120,LnLst!B:I,7,FALSE),0)+AK120*IFERROR(VLOOKUP(AJ120,LnLst!B:I,7,FALSE),0))/1000000</f>
        <v>8.8462770000000005E-4</v>
      </c>
      <c r="AC120" s="211">
        <f>AE120*IFERROR(VLOOKUP(AD120,LnLst!B:I,8,FALSE),0)+AG120*IFERROR(VLOOKUP(AF120,LnLst!B:I,8,FALSE),0)+AI120*IFERROR(VLOOKUP(AH120,LnLst!B:I,8,FALSE),0)+AK120*IFERROR(VLOOKUP(AJ120,LnLst!B:I,8,FALSE),0)</f>
        <v>9.0860000000000003</v>
      </c>
      <c r="AD120" s="106" t="s">
        <v>25</v>
      </c>
      <c r="AE120" s="263">
        <v>15.4</v>
      </c>
      <c r="AF120" s="245" t="s">
        <v>1155</v>
      </c>
      <c r="AG120" s="263">
        <f>2.83+7</f>
        <v>9.83</v>
      </c>
      <c r="AH120" s="250" t="s">
        <v>1235</v>
      </c>
      <c r="AI120" s="263">
        <v>5.71</v>
      </c>
      <c r="AJ120" s="245" t="s">
        <v>1462</v>
      </c>
      <c r="AK120" s="263"/>
      <c r="AL120" s="84">
        <v>422</v>
      </c>
      <c r="AM120" s="72">
        <v>439</v>
      </c>
      <c r="AN120" s="83">
        <v>0</v>
      </c>
      <c r="AO120" s="72">
        <v>0</v>
      </c>
      <c r="AP120" s="66"/>
      <c r="AQ120" s="107" t="s">
        <v>617</v>
      </c>
      <c r="AR120" s="61" t="s">
        <v>502</v>
      </c>
      <c r="AS120" s="364"/>
      <c r="AT120" s="205"/>
      <c r="DN120" s="111">
        <f>(AE120*IFERROR(VLOOKUP(AD120,LnLst!B:I,2,FALSE),0))*(100/(H120^2))</f>
        <v>1.3109090909090911E-3</v>
      </c>
      <c r="DO120" s="111">
        <f>(AE120*IFERROR(VLOOKUP(AD120,LnLst!B:I,3,FALSE),0))*(100/(H120^2))</f>
        <v>9.6090909090909091E-3</v>
      </c>
      <c r="DP120" s="111">
        <f>(AE120*IFERROR(VLOOKUP(AD120,LnLst!B:I,4,FALSE),0))*(H120^2/100)/1000000</f>
        <v>2.7727392000000003E-2</v>
      </c>
      <c r="DQ120" s="111">
        <f>(AE120*IFERROR(VLOOKUP(AD120,LnLst!B:I,5,FALSE),0))*(100/(H120^2))</f>
        <v>3.5000000000000001E-3</v>
      </c>
      <c r="DR120" s="111">
        <f>(AE120*IFERROR(VLOOKUP(AD120,LnLst!B:I,6,FALSE),0))*(100/(H120^2))</f>
        <v>3.0227272727272728E-2</v>
      </c>
      <c r="DS120" s="111">
        <f>(AE120*IFERROR(VLOOKUP(AD120,LnLst!B:I,7,FALSE),0))*(H120^2/100)/1000000</f>
        <v>1.6621528E-2</v>
      </c>
      <c r="DT120" s="111">
        <f>(AE120*IFERROR(VLOOKUP(AD120,LnLst!B:I,8,FALSE),0))*(100/(H120^2))</f>
        <v>1.8772727272727274E-2</v>
      </c>
      <c r="DU120" s="111">
        <f>AG120*IFERROR(VLOOKUP(AF120,LnLst!B:I,2,FALSE),0)*100/H120^2</f>
        <v>2.4574999999999998E-4</v>
      </c>
      <c r="DV120" s="111">
        <f>(AG120*IFERROR(VLOOKUP(AF120,LnLst!B:I,3,FALSE),0))*(100/(H120^2))</f>
        <v>2.467654958677686E-3</v>
      </c>
      <c r="DW120" s="111">
        <f>(AG120*IFERROR(VLOOKUP(AF120,LnLst!B:I,4,FALSE),0))*(H120^2/100)/1000000</f>
        <v>0.20933968</v>
      </c>
      <c r="DX120" s="111">
        <f>(AG120*IFERROR(VLOOKUP(AF120,LnLst!B:I,5,FALSE),0))*(100/(H120^2))</f>
        <v>4.1716570247933883E-3</v>
      </c>
      <c r="DY120" s="111">
        <f>(AG120*IFERROR(VLOOKUP(AF120,LnLst!B:I,6,FALSE),0))*(100/(H120^2))</f>
        <v>1.4501280991735539E-3</v>
      </c>
      <c r="DZ120" s="111">
        <f>(AG120*IFERROR(VLOOKUP(AF120,LnLst!B:I,7,FALSE),0))*(H120^2/100)/1000000</f>
        <v>0.25215915999999999</v>
      </c>
      <c r="EA120" s="111">
        <f>(AG120*IFERROR(VLOOKUP(AF120,LnLst!B:I,8,FALSE),0))*(100/(H120^2))</f>
        <v>0</v>
      </c>
      <c r="EB120" s="111">
        <f>AI120*IFERROR(VLOOKUP(AH120,LnLst!B:I,2,FALSE),0)*100/H120^2</f>
        <v>1.8321549586776859E-4</v>
      </c>
      <c r="EC120" s="111">
        <f>AI120*IFERROR(VLOOKUP(AH120,LnLst!B:I,3,FALSE),0)*100/H120^2</f>
        <v>2.0763636363636362E-3</v>
      </c>
      <c r="ED120" s="111">
        <f>(AI120*IFERROR(VLOOKUP(AH120,LnLst!B:I,4,FALSE),0))*(H120^2/100)/1000000</f>
        <v>0.18585479000000002</v>
      </c>
      <c r="EE120" s="111">
        <f>AI120*IFERROR(VLOOKUP(AH120,LnLst!B:I,5,FALSE),0)*100/H120^2</f>
        <v>2.1353512396694216E-3</v>
      </c>
      <c r="EF120" s="111">
        <f>AI120*IFERROR(VLOOKUP(AH120,LnLst!B:I,6,FALSE),0)*100/H120^2</f>
        <v>1.2670537190082644E-3</v>
      </c>
      <c r="EG120" s="111">
        <f>(AI120*IFERROR(VLOOKUP(AH120,LnLst!B:I,7,FALSE),0))*(H120^2/100)/1000000</f>
        <v>0.1593791188</v>
      </c>
      <c r="EH120" s="111">
        <f>AI120*IFERROR(VLOOKUP(AH120,LnLst!B:I,8,FALSE),0)*100/H120^2</f>
        <v>0</v>
      </c>
      <c r="EI120" s="236">
        <f>AK120*IFERROR(VLOOKUP(AJ120,LnLst!B:I,2,FALSE),0)*100/H120^2</f>
        <v>0</v>
      </c>
      <c r="EJ120" s="111">
        <f>AK120*IFERROR(VLOOKUP(AJ120,LnLst!B:I,3,FALSE),0)*100/H120^2</f>
        <v>0</v>
      </c>
      <c r="EK120" s="111">
        <f>(AK120*IFERROR(VLOOKUP(AJ120,LnLst!B:I,4,FALSE),0))*(H120^2/100)/1000000</f>
        <v>0</v>
      </c>
      <c r="EL120" s="111">
        <f>AK120*IFERROR(VLOOKUP(AJ120,LnLst!B:I,5,FALSE),0)*100/H120^2</f>
        <v>0</v>
      </c>
      <c r="EM120" s="111">
        <f>AK120*IFERROR(VLOOKUP(AJ120,LnLst!B:I,6,FALSE),0)*100/H120^2</f>
        <v>0</v>
      </c>
      <c r="EN120" s="111">
        <f>(AK120*IFERROR(VLOOKUP(AJ120,LnLst!B:I,7,FALSE),0))*(H120^2/100)/1000000</f>
        <v>0</v>
      </c>
      <c r="EO120" s="111">
        <f>AK120*IFERROR(VLOOKUP(AJ120,LnLst!B:I,8,FALSE),0)*100/H120^2</f>
        <v>0</v>
      </c>
    </row>
    <row r="121" spans="1:145" ht="24.75" customHeight="1" x14ac:dyDescent="0.25">
      <c r="A121" s="81" t="s">
        <v>1367</v>
      </c>
      <c r="B121" s="82" t="s">
        <v>64</v>
      </c>
      <c r="C121" s="102" t="s">
        <v>136</v>
      </c>
      <c r="D121" s="82" t="s">
        <v>1538</v>
      </c>
      <c r="E121" s="9" t="s">
        <v>1708</v>
      </c>
      <c r="F121" s="426" t="s">
        <v>1719</v>
      </c>
      <c r="G121" s="83">
        <v>1</v>
      </c>
      <c r="H121" s="60">
        <v>220</v>
      </c>
      <c r="I121" s="194" t="str">
        <f t="shared" si="17"/>
        <v xml:space="preserve">2*380/50 ACSR    XLPE 1600mm2 Elswedy     XLPE 1600mm2 Energya    </v>
      </c>
      <c r="J121" s="228">
        <f t="shared" si="18"/>
        <v>22.93</v>
      </c>
      <c r="K121" s="113" t="s">
        <v>23</v>
      </c>
      <c r="L121" s="232" t="s">
        <v>22</v>
      </c>
      <c r="M121" s="240">
        <v>1080</v>
      </c>
      <c r="N121" s="115">
        <f t="shared" si="27"/>
        <v>411.52320000000003</v>
      </c>
      <c r="O121" s="241">
        <v>1200</v>
      </c>
      <c r="P121" s="235">
        <f t="shared" si="28"/>
        <v>1.5391993801652894E-3</v>
      </c>
      <c r="Q121" s="104">
        <f t="shared" si="29"/>
        <v>1.2135578512396694E-2</v>
      </c>
      <c r="R121" s="104">
        <f t="shared" si="30"/>
        <v>0.25166572199999998</v>
      </c>
      <c r="S121" s="104">
        <f t="shared" si="31"/>
        <v>6.4107479338842968E-3</v>
      </c>
      <c r="T121" s="104">
        <f t="shared" si="32"/>
        <v>3.175835123966942E-2</v>
      </c>
      <c r="U121" s="104">
        <f t="shared" si="33"/>
        <v>0.22255167000000001</v>
      </c>
      <c r="V121" s="105">
        <f t="shared" si="34"/>
        <v>1.8772727272727274E-2</v>
      </c>
      <c r="W121" s="223">
        <f>AE121*IFERROR(VLOOKUP(AD121,LnLst!B:I,2,FALSE),0)+AG121*IFERROR(VLOOKUP(AF121,LnLst!B:I,2,FALSE),0)+AI121*IFERROR(VLOOKUP(AH121,LnLst!B:I,2,FALSE),0)+AK121*IFERROR(VLOOKUP(AJ121,LnLst!B:I,2,FALSE),0)</f>
        <v>0.74497250000000004</v>
      </c>
      <c r="X121" s="215">
        <f>AE121*IFERROR(VLOOKUP(AD121,LnLst!B:I,3,FALSE),0)+AG121*IFERROR(VLOOKUP(AF121,LnLst!B:I,3,FALSE),0)+AI121*IFERROR(VLOOKUP(AH121,LnLst!B:I,3,FALSE),0)+AK121*IFERROR(VLOOKUP(AJ121,LnLst!B:I,3,FALSE),0)</f>
        <v>5.8736199999999998</v>
      </c>
      <c r="Y121" s="219">
        <f>(AE121*IFERROR(VLOOKUP(AD121,LnLst!B:I,4,FALSE),0)+AG121*IFERROR(VLOOKUP(AF121,LnLst!B:I,4,FALSE),0)+AI121*IFERROR(VLOOKUP(AH121,LnLst!B:I,4,FALSE),0)+AK121*IFERROR(VLOOKUP(AJ121,LnLst!B:I,4,FALSE),0))/1000000</f>
        <v>5.1997049999999998E-4</v>
      </c>
      <c r="Z121" s="215">
        <f>AE121*IFERROR(VLOOKUP(AD121,LnLst!B:I,5,FALSE),0)+AG121*IFERROR(VLOOKUP(AF121,LnLst!B:I,5,FALSE),0)+AI121*IFERROR(VLOOKUP(AH121,LnLst!B:I,5,FALSE),0)+AK121*IFERROR(VLOOKUP(AJ121,LnLst!B:I,5,FALSE),0)</f>
        <v>3.1028020000000001</v>
      </c>
      <c r="AA121" s="215">
        <f>AE121*IFERROR(VLOOKUP(AD121,LnLst!B:I,6,FALSE),0)+AG121*IFERROR(VLOOKUP(AF121,LnLst!B:I,6,FALSE),0)+AI121*IFERROR(VLOOKUP(AH121,LnLst!B:I,6,FALSE),0)+AK121*IFERROR(VLOOKUP(AJ121,LnLst!B:I,6,FALSE),0)</f>
        <v>15.371041999999999</v>
      </c>
      <c r="AB121" s="207">
        <f>(AE121*IFERROR(VLOOKUP(AD121,LnLst!B:I,7,FALSE),0)+AG121*IFERROR(VLOOKUP(AF121,LnLst!B:I,7,FALSE),0)+AI121*IFERROR(VLOOKUP(AH121,LnLst!B:I,7,FALSE),0)+AK121*IFERROR(VLOOKUP(AJ121,LnLst!B:I,7,FALSE),0))/1000000</f>
        <v>4.5981750000000001E-4</v>
      </c>
      <c r="AC121" s="211">
        <f>AE121*IFERROR(VLOOKUP(AD121,LnLst!B:I,8,FALSE),0)+AG121*IFERROR(VLOOKUP(AF121,LnLst!B:I,8,FALSE),0)+AI121*IFERROR(VLOOKUP(AH121,LnLst!B:I,8,FALSE),0)+AK121*IFERROR(VLOOKUP(AJ121,LnLst!B:I,8,FALSE),0)</f>
        <v>9.0860000000000003</v>
      </c>
      <c r="AD121" s="106" t="s">
        <v>25</v>
      </c>
      <c r="AE121" s="263">
        <v>15.4</v>
      </c>
      <c r="AF121" s="245" t="s">
        <v>1155</v>
      </c>
      <c r="AG121" s="263">
        <v>1.88</v>
      </c>
      <c r="AH121" s="250" t="s">
        <v>1235</v>
      </c>
      <c r="AI121" s="263">
        <v>5.65</v>
      </c>
      <c r="AJ121" s="245" t="s">
        <v>1462</v>
      </c>
      <c r="AK121" s="263"/>
      <c r="AL121" s="84">
        <v>421</v>
      </c>
      <c r="AM121" s="72">
        <v>439</v>
      </c>
      <c r="AN121" s="83">
        <v>0</v>
      </c>
      <c r="AO121" s="72">
        <v>0</v>
      </c>
      <c r="AP121" s="66"/>
      <c r="AQ121" s="107" t="s">
        <v>615</v>
      </c>
      <c r="AR121" s="61" t="s">
        <v>502</v>
      </c>
      <c r="AS121" s="364"/>
      <c r="AT121" s="205"/>
      <c r="DN121" s="111">
        <f>(AE121*IFERROR(VLOOKUP(AD121,LnLst!B:I,2,FALSE),0))*(100/(H121^2))</f>
        <v>1.3109090909090911E-3</v>
      </c>
      <c r="DO121" s="111">
        <f>(AE121*IFERROR(VLOOKUP(AD121,LnLst!B:I,3,FALSE),0))*(100/(H121^2))</f>
        <v>9.6090909090909091E-3</v>
      </c>
      <c r="DP121" s="111">
        <f>(AE121*IFERROR(VLOOKUP(AD121,LnLst!B:I,4,FALSE),0))*(H121^2/100)/1000000</f>
        <v>2.7727392000000003E-2</v>
      </c>
      <c r="DQ121" s="111">
        <f>(AE121*IFERROR(VLOOKUP(AD121,LnLst!B:I,5,FALSE),0))*(100/(H121^2))</f>
        <v>3.5000000000000001E-3</v>
      </c>
      <c r="DR121" s="111">
        <f>(AE121*IFERROR(VLOOKUP(AD121,LnLst!B:I,6,FALSE),0))*(100/(H121^2))</f>
        <v>3.0227272727272728E-2</v>
      </c>
      <c r="DS121" s="111">
        <f>(AE121*IFERROR(VLOOKUP(AD121,LnLst!B:I,7,FALSE),0))*(H121^2/100)/1000000</f>
        <v>1.6621528E-2</v>
      </c>
      <c r="DT121" s="111">
        <f>(AE121*IFERROR(VLOOKUP(AD121,LnLst!B:I,8,FALSE),0))*(100/(H121^2))</f>
        <v>1.8772727272727274E-2</v>
      </c>
      <c r="DU121" s="111">
        <f>AG121*IFERROR(VLOOKUP(AF121,LnLst!B:I,2,FALSE),0)*100/H121^2</f>
        <v>4.6999999999999997E-5</v>
      </c>
      <c r="DV121" s="111">
        <f>(AG121*IFERROR(VLOOKUP(AF121,LnLst!B:I,3,FALSE),0))*(100/(H121^2))</f>
        <v>4.7194214876033054E-4</v>
      </c>
      <c r="DW121" s="111">
        <f>(AG121*IFERROR(VLOOKUP(AF121,LnLst!B:I,4,FALSE),0))*(H121^2/100)/1000000</f>
        <v>4.0036479999999999E-2</v>
      </c>
      <c r="DX121" s="111">
        <f>(AG121*IFERROR(VLOOKUP(AF121,LnLst!B:I,5,FALSE),0))*(100/(H121^2))</f>
        <v>7.9783471074380168E-4</v>
      </c>
      <c r="DY121" s="111">
        <f>(AG121*IFERROR(VLOOKUP(AF121,LnLst!B:I,6,FALSE),0))*(100/(H121^2))</f>
        <v>2.7733884297520659E-4</v>
      </c>
      <c r="DZ121" s="111">
        <f>(AG121*IFERROR(VLOOKUP(AF121,LnLst!B:I,7,FALSE),0))*(H121^2/100)/1000000</f>
        <v>4.8225759999999999E-2</v>
      </c>
      <c r="EA121" s="111">
        <f>(AG121*IFERROR(VLOOKUP(AF121,LnLst!B:I,8,FALSE),0))*(100/(H121^2))</f>
        <v>0</v>
      </c>
      <c r="EB121" s="111">
        <f>AI121*IFERROR(VLOOKUP(AH121,LnLst!B:I,2,FALSE),0)*100/H121^2</f>
        <v>1.8129028925619833E-4</v>
      </c>
      <c r="EC121" s="111">
        <f>AI121*IFERROR(VLOOKUP(AH121,LnLst!B:I,3,FALSE),0)*100/H121^2</f>
        <v>2.0545454545454543E-3</v>
      </c>
      <c r="ED121" s="111">
        <f>(AI121*IFERROR(VLOOKUP(AH121,LnLst!B:I,4,FALSE),0))*(H121^2/100)/1000000</f>
        <v>0.18390185000000001</v>
      </c>
      <c r="EE121" s="111">
        <f>AI121*IFERROR(VLOOKUP(AH121,LnLst!B:I,5,FALSE),0)*100/H121^2</f>
        <v>2.1129132231404958E-3</v>
      </c>
      <c r="EF121" s="111">
        <f>AI121*IFERROR(VLOOKUP(AH121,LnLst!B:I,6,FALSE),0)*100/H121^2</f>
        <v>1.2537396694214875E-3</v>
      </c>
      <c r="EG121" s="111">
        <f>(AI121*IFERROR(VLOOKUP(AH121,LnLst!B:I,7,FALSE),0))*(H121^2/100)/1000000</f>
        <v>0.157704382</v>
      </c>
      <c r="EH121" s="111">
        <f>AI121*IFERROR(VLOOKUP(AH121,LnLst!B:I,8,FALSE),0)*100/H121^2</f>
        <v>0</v>
      </c>
      <c r="EI121" s="236">
        <f>AK121*IFERROR(VLOOKUP(AJ121,LnLst!B:I,2,FALSE),0)*100/H121^2</f>
        <v>0</v>
      </c>
      <c r="EJ121" s="111">
        <f>AK121*IFERROR(VLOOKUP(AJ121,LnLst!B:I,3,FALSE),0)*100/H121^2</f>
        <v>0</v>
      </c>
      <c r="EK121" s="111">
        <f>(AK121*IFERROR(VLOOKUP(AJ121,LnLst!B:I,4,FALSE),0))*(H121^2/100)/1000000</f>
        <v>0</v>
      </c>
      <c r="EL121" s="111">
        <f>AK121*IFERROR(VLOOKUP(AJ121,LnLst!B:I,5,FALSE),0)*100/H121^2</f>
        <v>0</v>
      </c>
      <c r="EM121" s="111">
        <f>AK121*IFERROR(VLOOKUP(AJ121,LnLst!B:I,6,FALSE),0)*100/H121^2</f>
        <v>0</v>
      </c>
      <c r="EN121" s="111">
        <f>(AK121*IFERROR(VLOOKUP(AJ121,LnLst!B:I,7,FALSE),0))*(H121^2/100)/1000000</f>
        <v>0</v>
      </c>
      <c r="EO121" s="111">
        <f>AK121*IFERROR(VLOOKUP(AJ121,LnLst!B:I,8,FALSE),0)*100/H121^2</f>
        <v>0</v>
      </c>
    </row>
    <row r="122" spans="1:145" ht="24.75" customHeight="1" x14ac:dyDescent="0.25">
      <c r="A122" s="81" t="s">
        <v>1367</v>
      </c>
      <c r="B122" s="82" t="s">
        <v>64</v>
      </c>
      <c r="C122" s="102" t="s">
        <v>136</v>
      </c>
      <c r="D122" s="82" t="s">
        <v>1538</v>
      </c>
      <c r="E122" s="9" t="s">
        <v>1708</v>
      </c>
      <c r="F122" s="426" t="s">
        <v>1719</v>
      </c>
      <c r="G122" s="83">
        <v>2</v>
      </c>
      <c r="H122" s="60">
        <v>220</v>
      </c>
      <c r="I122" s="194" t="str">
        <f t="shared" si="17"/>
        <v xml:space="preserve">2*380/50 ACSR    XLPE 1600mm2 Elswedy     XLPE 1600mm2 Energya    </v>
      </c>
      <c r="J122" s="228">
        <f t="shared" si="18"/>
        <v>22.93</v>
      </c>
      <c r="K122" s="113" t="s">
        <v>23</v>
      </c>
      <c r="L122" s="232" t="s">
        <v>22</v>
      </c>
      <c r="M122" s="240">
        <v>1080</v>
      </c>
      <c r="N122" s="115">
        <f t="shared" si="27"/>
        <v>411.52320000000003</v>
      </c>
      <c r="O122" s="241">
        <v>1200</v>
      </c>
      <c r="P122" s="235">
        <f t="shared" si="28"/>
        <v>1.5391993801652894E-3</v>
      </c>
      <c r="Q122" s="104">
        <f t="shared" si="29"/>
        <v>1.2135578512396694E-2</v>
      </c>
      <c r="R122" s="104">
        <f t="shared" si="30"/>
        <v>0.25166572199999998</v>
      </c>
      <c r="S122" s="104">
        <f t="shared" si="31"/>
        <v>6.4107479338842968E-3</v>
      </c>
      <c r="T122" s="104">
        <f t="shared" si="32"/>
        <v>3.175835123966942E-2</v>
      </c>
      <c r="U122" s="104">
        <f t="shared" si="33"/>
        <v>0.22255167000000001</v>
      </c>
      <c r="V122" s="105">
        <f t="shared" si="34"/>
        <v>1.8772727272727274E-2</v>
      </c>
      <c r="W122" s="223">
        <f>AE122*IFERROR(VLOOKUP(AD122,LnLst!B:I,2,FALSE),0)+AG122*IFERROR(VLOOKUP(AF122,LnLst!B:I,2,FALSE),0)+AI122*IFERROR(VLOOKUP(AH122,LnLst!B:I,2,FALSE),0)+AK122*IFERROR(VLOOKUP(AJ122,LnLst!B:I,2,FALSE),0)</f>
        <v>0.74497250000000004</v>
      </c>
      <c r="X122" s="215">
        <f>AE122*IFERROR(VLOOKUP(AD122,LnLst!B:I,3,FALSE),0)+AG122*IFERROR(VLOOKUP(AF122,LnLst!B:I,3,FALSE),0)+AI122*IFERROR(VLOOKUP(AH122,LnLst!B:I,3,FALSE),0)+AK122*IFERROR(VLOOKUP(AJ122,LnLst!B:I,3,FALSE),0)</f>
        <v>5.8736199999999998</v>
      </c>
      <c r="Y122" s="219">
        <f>(AE122*IFERROR(VLOOKUP(AD122,LnLst!B:I,4,FALSE),0)+AG122*IFERROR(VLOOKUP(AF122,LnLst!B:I,4,FALSE),0)+AI122*IFERROR(VLOOKUP(AH122,LnLst!B:I,4,FALSE),0)+AK122*IFERROR(VLOOKUP(AJ122,LnLst!B:I,4,FALSE),0))/1000000</f>
        <v>5.1997049999999998E-4</v>
      </c>
      <c r="Z122" s="215">
        <f>AE122*IFERROR(VLOOKUP(AD122,LnLst!B:I,5,FALSE),0)+AG122*IFERROR(VLOOKUP(AF122,LnLst!B:I,5,FALSE),0)+AI122*IFERROR(VLOOKUP(AH122,LnLst!B:I,5,FALSE),0)+AK122*IFERROR(VLOOKUP(AJ122,LnLst!B:I,5,FALSE),0)</f>
        <v>3.1028020000000001</v>
      </c>
      <c r="AA122" s="215">
        <f>AE122*IFERROR(VLOOKUP(AD122,LnLst!B:I,6,FALSE),0)+AG122*IFERROR(VLOOKUP(AF122,LnLst!B:I,6,FALSE),0)+AI122*IFERROR(VLOOKUP(AH122,LnLst!B:I,6,FALSE),0)+AK122*IFERROR(VLOOKUP(AJ122,LnLst!B:I,6,FALSE),0)</f>
        <v>15.371041999999999</v>
      </c>
      <c r="AB122" s="207">
        <f>(AE122*IFERROR(VLOOKUP(AD122,LnLst!B:I,7,FALSE),0)+AG122*IFERROR(VLOOKUP(AF122,LnLst!B:I,7,FALSE),0)+AI122*IFERROR(VLOOKUP(AH122,LnLst!B:I,7,FALSE),0)+AK122*IFERROR(VLOOKUP(AJ122,LnLst!B:I,7,FALSE),0))/1000000</f>
        <v>4.5981750000000001E-4</v>
      </c>
      <c r="AC122" s="211">
        <f>AE122*IFERROR(VLOOKUP(AD122,LnLst!B:I,8,FALSE),0)+AG122*IFERROR(VLOOKUP(AF122,LnLst!B:I,8,FALSE),0)+AI122*IFERROR(VLOOKUP(AH122,LnLst!B:I,8,FALSE),0)+AK122*IFERROR(VLOOKUP(AJ122,LnLst!B:I,8,FALSE),0)</f>
        <v>9.0860000000000003</v>
      </c>
      <c r="AD122" s="106" t="s">
        <v>25</v>
      </c>
      <c r="AE122" s="263">
        <v>15.4</v>
      </c>
      <c r="AF122" s="245" t="s">
        <v>1155</v>
      </c>
      <c r="AG122" s="263">
        <v>1.88</v>
      </c>
      <c r="AH122" s="250" t="s">
        <v>1235</v>
      </c>
      <c r="AI122" s="263">
        <v>5.65</v>
      </c>
      <c r="AJ122" s="245" t="s">
        <v>1462</v>
      </c>
      <c r="AK122" s="263"/>
      <c r="AL122" s="84">
        <v>421</v>
      </c>
      <c r="AM122" s="72">
        <v>439</v>
      </c>
      <c r="AN122" s="83">
        <v>0</v>
      </c>
      <c r="AO122" s="72">
        <v>0</v>
      </c>
      <c r="AP122" s="66"/>
      <c r="AQ122" s="107" t="s">
        <v>615</v>
      </c>
      <c r="AR122" s="61" t="s">
        <v>502</v>
      </c>
      <c r="AS122" s="364"/>
      <c r="AT122" s="205"/>
      <c r="DN122" s="111">
        <f>(AE122*IFERROR(VLOOKUP(AD122,LnLst!B:I,2,FALSE),0))*(100/(H122^2))</f>
        <v>1.3109090909090911E-3</v>
      </c>
      <c r="DO122" s="111">
        <f>(AE122*IFERROR(VLOOKUP(AD122,LnLst!B:I,3,FALSE),0))*(100/(H122^2))</f>
        <v>9.6090909090909091E-3</v>
      </c>
      <c r="DP122" s="111">
        <f>(AE122*IFERROR(VLOOKUP(AD122,LnLst!B:I,4,FALSE),0))*(H122^2/100)/1000000</f>
        <v>2.7727392000000003E-2</v>
      </c>
      <c r="DQ122" s="111">
        <f>(AE122*IFERROR(VLOOKUP(AD122,LnLst!B:I,5,FALSE),0))*(100/(H122^2))</f>
        <v>3.5000000000000001E-3</v>
      </c>
      <c r="DR122" s="111">
        <f>(AE122*IFERROR(VLOOKUP(AD122,LnLst!B:I,6,FALSE),0))*(100/(H122^2))</f>
        <v>3.0227272727272728E-2</v>
      </c>
      <c r="DS122" s="111">
        <f>(AE122*IFERROR(VLOOKUP(AD122,LnLst!B:I,7,FALSE),0))*(H122^2/100)/1000000</f>
        <v>1.6621528E-2</v>
      </c>
      <c r="DT122" s="111">
        <f>(AE122*IFERROR(VLOOKUP(AD122,LnLst!B:I,8,FALSE),0))*(100/(H122^2))</f>
        <v>1.8772727272727274E-2</v>
      </c>
      <c r="DU122" s="111">
        <f>AG122*IFERROR(VLOOKUP(AF122,LnLst!B:I,2,FALSE),0)*100/H122^2</f>
        <v>4.6999999999999997E-5</v>
      </c>
      <c r="DV122" s="111">
        <f>(AG122*IFERROR(VLOOKUP(AF122,LnLst!B:I,3,FALSE),0))*(100/(H122^2))</f>
        <v>4.7194214876033054E-4</v>
      </c>
      <c r="DW122" s="111">
        <f>(AG122*IFERROR(VLOOKUP(AF122,LnLst!B:I,4,FALSE),0))*(H122^2/100)/1000000</f>
        <v>4.0036479999999999E-2</v>
      </c>
      <c r="DX122" s="111">
        <f>(AG122*IFERROR(VLOOKUP(AF122,LnLst!B:I,5,FALSE),0))*(100/(H122^2))</f>
        <v>7.9783471074380168E-4</v>
      </c>
      <c r="DY122" s="111">
        <f>(AG122*IFERROR(VLOOKUP(AF122,LnLst!B:I,6,FALSE),0))*(100/(H122^2))</f>
        <v>2.7733884297520659E-4</v>
      </c>
      <c r="DZ122" s="111">
        <f>(AG122*IFERROR(VLOOKUP(AF122,LnLst!B:I,7,FALSE),0))*(H122^2/100)/1000000</f>
        <v>4.8225759999999999E-2</v>
      </c>
      <c r="EA122" s="111">
        <f>(AG122*IFERROR(VLOOKUP(AF122,LnLst!B:I,8,FALSE),0))*(100/(H122^2))</f>
        <v>0</v>
      </c>
      <c r="EB122" s="111">
        <f>AI122*IFERROR(VLOOKUP(AH122,LnLst!B:I,2,FALSE),0)*100/H122^2</f>
        <v>1.8129028925619833E-4</v>
      </c>
      <c r="EC122" s="111">
        <f>AI122*IFERROR(VLOOKUP(AH122,LnLst!B:I,3,FALSE),0)*100/H122^2</f>
        <v>2.0545454545454543E-3</v>
      </c>
      <c r="ED122" s="111">
        <f>(AI122*IFERROR(VLOOKUP(AH122,LnLst!B:I,4,FALSE),0))*(H122^2/100)/1000000</f>
        <v>0.18390185000000001</v>
      </c>
      <c r="EE122" s="111">
        <f>AI122*IFERROR(VLOOKUP(AH122,LnLst!B:I,5,FALSE),0)*100/H122^2</f>
        <v>2.1129132231404958E-3</v>
      </c>
      <c r="EF122" s="111">
        <f>AI122*IFERROR(VLOOKUP(AH122,LnLst!B:I,6,FALSE),0)*100/H122^2</f>
        <v>1.2537396694214875E-3</v>
      </c>
      <c r="EG122" s="111">
        <f>(AI122*IFERROR(VLOOKUP(AH122,LnLst!B:I,7,FALSE),0))*(H122^2/100)/1000000</f>
        <v>0.157704382</v>
      </c>
      <c r="EH122" s="111">
        <f>AI122*IFERROR(VLOOKUP(AH122,LnLst!B:I,8,FALSE),0)*100/H122^2</f>
        <v>0</v>
      </c>
      <c r="EI122" s="236">
        <f>AK122*IFERROR(VLOOKUP(AJ122,LnLst!B:I,2,FALSE),0)*100/H122^2</f>
        <v>0</v>
      </c>
      <c r="EJ122" s="111">
        <f>AK122*IFERROR(VLOOKUP(AJ122,LnLst!B:I,3,FALSE),0)*100/H122^2</f>
        <v>0</v>
      </c>
      <c r="EK122" s="111">
        <f>(AK122*IFERROR(VLOOKUP(AJ122,LnLst!B:I,4,FALSE),0))*(H122^2/100)/1000000</f>
        <v>0</v>
      </c>
      <c r="EL122" s="111">
        <f>AK122*IFERROR(VLOOKUP(AJ122,LnLst!B:I,5,FALSE),0)*100/H122^2</f>
        <v>0</v>
      </c>
      <c r="EM122" s="111">
        <f>AK122*IFERROR(VLOOKUP(AJ122,LnLst!B:I,6,FALSE),0)*100/H122^2</f>
        <v>0</v>
      </c>
      <c r="EN122" s="111">
        <f>(AK122*IFERROR(VLOOKUP(AJ122,LnLst!B:I,7,FALSE),0))*(H122^2/100)/1000000</f>
        <v>0</v>
      </c>
      <c r="EO122" s="111">
        <f>AK122*IFERROR(VLOOKUP(AJ122,LnLst!B:I,8,FALSE),0)*100/H122^2</f>
        <v>0</v>
      </c>
    </row>
    <row r="123" spans="1:145" ht="15" customHeight="1" x14ac:dyDescent="0.25">
      <c r="A123" s="81" t="s">
        <v>353</v>
      </c>
      <c r="B123" s="82" t="s">
        <v>380</v>
      </c>
      <c r="C123" s="102" t="s">
        <v>1533</v>
      </c>
      <c r="D123" s="82" t="s">
        <v>1468</v>
      </c>
      <c r="E123" s="9" t="s">
        <v>1708</v>
      </c>
      <c r="F123" s="426" t="s">
        <v>1717</v>
      </c>
      <c r="G123" s="83">
        <v>1</v>
      </c>
      <c r="H123" s="60">
        <v>220</v>
      </c>
      <c r="I123" s="194" t="str">
        <f t="shared" si="17"/>
        <v xml:space="preserve">2*380/50 ACSR             </v>
      </c>
      <c r="J123" s="228">
        <f t="shared" si="18"/>
        <v>28</v>
      </c>
      <c r="K123" s="113" t="s">
        <v>28</v>
      </c>
      <c r="L123" s="232" t="s">
        <v>29</v>
      </c>
      <c r="M123" s="240">
        <v>1200</v>
      </c>
      <c r="N123" s="115">
        <f t="shared" si="27"/>
        <v>457.24799999999999</v>
      </c>
      <c r="O123" s="241">
        <v>1200</v>
      </c>
      <c r="P123" s="235">
        <f t="shared" si="28"/>
        <v>2.3834710743801651E-3</v>
      </c>
      <c r="Q123" s="104">
        <f t="shared" si="29"/>
        <v>1.7471074380165288E-2</v>
      </c>
      <c r="R123" s="104">
        <f t="shared" si="30"/>
        <v>5.0413440000000004E-2</v>
      </c>
      <c r="S123" s="104">
        <f t="shared" si="31"/>
        <v>6.3636363636363638E-3</v>
      </c>
      <c r="T123" s="104">
        <f t="shared" si="32"/>
        <v>5.4958677685950412E-2</v>
      </c>
      <c r="U123" s="104">
        <f t="shared" si="33"/>
        <v>3.0220959999999995E-2</v>
      </c>
      <c r="V123" s="105">
        <f t="shared" si="34"/>
        <v>3.4132231404958677E-2</v>
      </c>
      <c r="W123" s="223">
        <f>AE123*IFERROR(VLOOKUP(AD123,LnLst!B:I,2,FALSE),0)+AG123*IFERROR(VLOOKUP(AF123,LnLst!B:I,2,FALSE),0)+AI123*IFERROR(VLOOKUP(AH123,LnLst!B:I,2,FALSE),0)+AK123*IFERROR(VLOOKUP(AJ123,LnLst!B:I,2,FALSE),0)</f>
        <v>1.1536</v>
      </c>
      <c r="X123" s="215">
        <f>AE123*IFERROR(VLOOKUP(AD123,LnLst!B:I,3,FALSE),0)+AG123*IFERROR(VLOOKUP(AF123,LnLst!B:I,3,FALSE),0)+AI123*IFERROR(VLOOKUP(AH123,LnLst!B:I,3,FALSE),0)+AK123*IFERROR(VLOOKUP(AJ123,LnLst!B:I,3,FALSE),0)</f>
        <v>8.4559999999999995</v>
      </c>
      <c r="Y123" s="219">
        <f>(AE123*IFERROR(VLOOKUP(AD123,LnLst!B:I,4,FALSE),0)+AG123*IFERROR(VLOOKUP(AF123,LnLst!B:I,4,FALSE),0)+AI123*IFERROR(VLOOKUP(AH123,LnLst!B:I,4,FALSE),0)+AK123*IFERROR(VLOOKUP(AJ123,LnLst!B:I,4,FALSE),0))/1000000</f>
        <v>1.0416000000000001E-4</v>
      </c>
      <c r="Z123" s="215">
        <f>AE123*IFERROR(VLOOKUP(AD123,LnLst!B:I,5,FALSE),0)+AG123*IFERROR(VLOOKUP(AF123,LnLst!B:I,5,FALSE),0)+AI123*IFERROR(VLOOKUP(AH123,LnLst!B:I,5,FALSE),0)+AK123*IFERROR(VLOOKUP(AJ123,LnLst!B:I,5,FALSE),0)</f>
        <v>3.08</v>
      </c>
      <c r="AA123" s="215">
        <f>AE123*IFERROR(VLOOKUP(AD123,LnLst!B:I,6,FALSE),0)+AG123*IFERROR(VLOOKUP(AF123,LnLst!B:I,6,FALSE),0)+AI123*IFERROR(VLOOKUP(AH123,LnLst!B:I,6,FALSE),0)+AK123*IFERROR(VLOOKUP(AJ123,LnLst!B:I,6,FALSE),0)</f>
        <v>26.599999999999998</v>
      </c>
      <c r="AB123" s="207">
        <f>(AE123*IFERROR(VLOOKUP(AD123,LnLst!B:I,7,FALSE),0)+AG123*IFERROR(VLOOKUP(AF123,LnLst!B:I,7,FALSE),0)+AI123*IFERROR(VLOOKUP(AH123,LnLst!B:I,7,FALSE),0)+AK123*IFERROR(VLOOKUP(AJ123,LnLst!B:I,7,FALSE),0))/1000000</f>
        <v>6.2439999999999992E-5</v>
      </c>
      <c r="AC123" s="211">
        <f>AE123*IFERROR(VLOOKUP(AD123,LnLst!B:I,8,FALSE),0)+AG123*IFERROR(VLOOKUP(AF123,LnLst!B:I,8,FALSE),0)+AI123*IFERROR(VLOOKUP(AH123,LnLst!B:I,8,FALSE),0)+AK123*IFERROR(VLOOKUP(AJ123,LnLst!B:I,8,FALSE),0)</f>
        <v>16.52</v>
      </c>
      <c r="AD123" s="106" t="s">
        <v>25</v>
      </c>
      <c r="AE123" s="263">
        <v>28</v>
      </c>
      <c r="AF123" s="245" t="s">
        <v>1462</v>
      </c>
      <c r="AG123" s="263"/>
      <c r="AH123" s="250" t="s">
        <v>1462</v>
      </c>
      <c r="AI123" s="263"/>
      <c r="AJ123" s="245" t="s">
        <v>1462</v>
      </c>
      <c r="AK123" s="263"/>
      <c r="AL123" s="84">
        <v>400</v>
      </c>
      <c r="AM123" s="72">
        <v>410</v>
      </c>
      <c r="AN123" s="83">
        <v>0</v>
      </c>
      <c r="AO123" s="72">
        <v>0</v>
      </c>
      <c r="AP123" s="66" t="s">
        <v>619</v>
      </c>
      <c r="AQ123" s="107" t="s">
        <v>494</v>
      </c>
      <c r="AR123" s="61" t="s">
        <v>618</v>
      </c>
      <c r="AS123" s="364"/>
      <c r="AT123" s="205"/>
      <c r="DN123" s="111">
        <f>(AE123*IFERROR(VLOOKUP(AD123,LnLst!B:I,2,FALSE),0))*(100/(H123^2))</f>
        <v>2.3834710743801651E-3</v>
      </c>
      <c r="DO123" s="111">
        <f>(AE123*IFERROR(VLOOKUP(AD123,LnLst!B:I,3,FALSE),0))*(100/(H123^2))</f>
        <v>1.7471074380165288E-2</v>
      </c>
      <c r="DP123" s="111">
        <f>(AE123*IFERROR(VLOOKUP(AD123,LnLst!B:I,4,FALSE),0))*(H123^2/100)/1000000</f>
        <v>5.0413440000000004E-2</v>
      </c>
      <c r="DQ123" s="111">
        <f>(AE123*IFERROR(VLOOKUP(AD123,LnLst!B:I,5,FALSE),0))*(100/(H123^2))</f>
        <v>6.3636363636363638E-3</v>
      </c>
      <c r="DR123" s="111">
        <f>(AE123*IFERROR(VLOOKUP(AD123,LnLst!B:I,6,FALSE),0))*(100/(H123^2))</f>
        <v>5.4958677685950412E-2</v>
      </c>
      <c r="DS123" s="111">
        <f>(AE123*IFERROR(VLOOKUP(AD123,LnLst!B:I,7,FALSE),0))*(H123^2/100)/1000000</f>
        <v>3.0220959999999998E-2</v>
      </c>
      <c r="DT123" s="111">
        <f>(AE123*IFERROR(VLOOKUP(AD123,LnLst!B:I,8,FALSE),0))*(100/(H123^2))</f>
        <v>3.4132231404958677E-2</v>
      </c>
      <c r="DU123" s="111">
        <f>AG123*IFERROR(VLOOKUP(AF123,LnLst!B:I,2,FALSE),0)*100/H123^2</f>
        <v>0</v>
      </c>
      <c r="DV123" s="111">
        <f>(AG123*IFERROR(VLOOKUP(AF123,LnLst!B:I,3,FALSE),0))*(100/(H123^2))</f>
        <v>0</v>
      </c>
      <c r="DW123" s="111">
        <f>(AG123*IFERROR(VLOOKUP(AF123,LnLst!B:I,4,FALSE),0))*(H123^2/100)/1000000</f>
        <v>0</v>
      </c>
      <c r="DX123" s="111">
        <f>(AG123*IFERROR(VLOOKUP(AF123,LnLst!B:I,5,FALSE),0))*(100/(H123^2))</f>
        <v>0</v>
      </c>
      <c r="DY123" s="111">
        <f>(AG123*IFERROR(VLOOKUP(AF123,LnLst!B:I,6,FALSE),0))*(100/(H123^2))</f>
        <v>0</v>
      </c>
      <c r="DZ123" s="111">
        <f>(AG123*IFERROR(VLOOKUP(AF123,LnLst!B:I,7,FALSE),0))*(H123^2/100)/1000000</f>
        <v>0</v>
      </c>
      <c r="EA123" s="111">
        <f>(AG123*IFERROR(VLOOKUP(AF123,LnLst!B:I,8,FALSE),0))*(100/(H123^2))</f>
        <v>0</v>
      </c>
      <c r="EB123" s="111">
        <f>AI123*IFERROR(VLOOKUP(AH123,LnLst!B:I,2,FALSE),0)*100/H123^2</f>
        <v>0</v>
      </c>
      <c r="EC123" s="111">
        <f>AI123*IFERROR(VLOOKUP(AH123,LnLst!B:I,3,FALSE),0)*100/H123^2</f>
        <v>0</v>
      </c>
      <c r="ED123" s="111">
        <f>(AI123*IFERROR(VLOOKUP(AH123,LnLst!B:I,4,FALSE),0))*(H123^2/100)/1000000</f>
        <v>0</v>
      </c>
      <c r="EE123" s="111">
        <f>AI123*IFERROR(VLOOKUP(AH123,LnLst!B:I,5,FALSE),0)*100/H123^2</f>
        <v>0</v>
      </c>
      <c r="EF123" s="111">
        <f>AI123*IFERROR(VLOOKUP(AH123,LnLst!B:I,6,FALSE),0)*100/H123^2</f>
        <v>0</v>
      </c>
      <c r="EG123" s="111">
        <f>(AI123*IFERROR(VLOOKUP(AH123,LnLst!B:I,7,FALSE),0))*(H123^2/100)/1000000</f>
        <v>0</v>
      </c>
      <c r="EH123" s="111">
        <f>AI123*IFERROR(VLOOKUP(AH123,LnLst!B:I,8,FALSE),0)*100/H123^2</f>
        <v>0</v>
      </c>
      <c r="EI123" s="236">
        <f>AK123*IFERROR(VLOOKUP(AJ123,LnLst!B:I,2,FALSE),0)*100/H123^2</f>
        <v>0</v>
      </c>
      <c r="EJ123" s="111">
        <f>AK123*IFERROR(VLOOKUP(AJ123,LnLst!B:I,3,FALSE),0)*100/H123^2</f>
        <v>0</v>
      </c>
      <c r="EK123" s="111">
        <f>(AK123*IFERROR(VLOOKUP(AJ123,LnLst!B:I,4,FALSE),0))*(H123^2/100)/1000000</f>
        <v>0</v>
      </c>
      <c r="EL123" s="111">
        <f>AK123*IFERROR(VLOOKUP(AJ123,LnLst!B:I,5,FALSE),0)*100/H123^2</f>
        <v>0</v>
      </c>
      <c r="EM123" s="111">
        <f>AK123*IFERROR(VLOOKUP(AJ123,LnLst!B:I,6,FALSE),0)*100/H123^2</f>
        <v>0</v>
      </c>
      <c r="EN123" s="111">
        <f>(AK123*IFERROR(VLOOKUP(AJ123,LnLst!B:I,7,FALSE),0))*(H123^2/100)/1000000</f>
        <v>0</v>
      </c>
      <c r="EO123" s="111">
        <f>AK123*IFERROR(VLOOKUP(AJ123,LnLst!B:I,8,FALSE),0)*100/H123^2</f>
        <v>0</v>
      </c>
    </row>
    <row r="124" spans="1:145" ht="15" customHeight="1" x14ac:dyDescent="0.25">
      <c r="A124" s="81" t="s">
        <v>353</v>
      </c>
      <c r="B124" s="82" t="s">
        <v>380</v>
      </c>
      <c r="C124" s="102" t="s">
        <v>1533</v>
      </c>
      <c r="D124" s="82" t="s">
        <v>1468</v>
      </c>
      <c r="E124" s="9" t="s">
        <v>1708</v>
      </c>
      <c r="F124" s="426" t="s">
        <v>1717</v>
      </c>
      <c r="G124" s="83">
        <v>2</v>
      </c>
      <c r="H124" s="60">
        <v>220</v>
      </c>
      <c r="I124" s="194" t="str">
        <f t="shared" si="17"/>
        <v xml:space="preserve">2*380/50 ACSR             </v>
      </c>
      <c r="J124" s="228">
        <f t="shared" si="18"/>
        <v>28</v>
      </c>
      <c r="K124" s="113" t="s">
        <v>28</v>
      </c>
      <c r="L124" s="232" t="s">
        <v>29</v>
      </c>
      <c r="M124" s="240">
        <v>1200</v>
      </c>
      <c r="N124" s="115">
        <f t="shared" si="27"/>
        <v>457.24799999999999</v>
      </c>
      <c r="O124" s="241">
        <v>1200</v>
      </c>
      <c r="P124" s="235">
        <f t="shared" si="28"/>
        <v>2.3834710743801651E-3</v>
      </c>
      <c r="Q124" s="104">
        <f t="shared" si="29"/>
        <v>1.7471074380165288E-2</v>
      </c>
      <c r="R124" s="104">
        <f t="shared" si="30"/>
        <v>5.0413440000000004E-2</v>
      </c>
      <c r="S124" s="104">
        <f t="shared" si="31"/>
        <v>6.3636363636363638E-3</v>
      </c>
      <c r="T124" s="104">
        <f t="shared" si="32"/>
        <v>5.4958677685950412E-2</v>
      </c>
      <c r="U124" s="104">
        <f t="shared" si="33"/>
        <v>3.0220959999999995E-2</v>
      </c>
      <c r="V124" s="105">
        <f t="shared" si="34"/>
        <v>3.4132231404958677E-2</v>
      </c>
      <c r="W124" s="223">
        <f>AE124*IFERROR(VLOOKUP(AD124,LnLst!B:I,2,FALSE),0)+AG124*IFERROR(VLOOKUP(AF124,LnLst!B:I,2,FALSE),0)+AI124*IFERROR(VLOOKUP(AH124,LnLst!B:I,2,FALSE),0)+AK124*IFERROR(VLOOKUP(AJ124,LnLst!B:I,2,FALSE),0)</f>
        <v>1.1536</v>
      </c>
      <c r="X124" s="215">
        <f>AE124*IFERROR(VLOOKUP(AD124,LnLst!B:I,3,FALSE),0)+AG124*IFERROR(VLOOKUP(AF124,LnLst!B:I,3,FALSE),0)+AI124*IFERROR(VLOOKUP(AH124,LnLst!B:I,3,FALSE),0)+AK124*IFERROR(VLOOKUP(AJ124,LnLst!B:I,3,FALSE),0)</f>
        <v>8.4559999999999995</v>
      </c>
      <c r="Y124" s="219">
        <f>(AE124*IFERROR(VLOOKUP(AD124,LnLst!B:I,4,FALSE),0)+AG124*IFERROR(VLOOKUP(AF124,LnLst!B:I,4,FALSE),0)+AI124*IFERROR(VLOOKUP(AH124,LnLst!B:I,4,FALSE),0)+AK124*IFERROR(VLOOKUP(AJ124,LnLst!B:I,4,FALSE),0))/1000000</f>
        <v>1.0416000000000001E-4</v>
      </c>
      <c r="Z124" s="215">
        <f>AE124*IFERROR(VLOOKUP(AD124,LnLst!B:I,5,FALSE),0)+AG124*IFERROR(VLOOKUP(AF124,LnLst!B:I,5,FALSE),0)+AI124*IFERROR(VLOOKUP(AH124,LnLst!B:I,5,FALSE),0)+AK124*IFERROR(VLOOKUP(AJ124,LnLst!B:I,5,FALSE),0)</f>
        <v>3.08</v>
      </c>
      <c r="AA124" s="215">
        <f>AE124*IFERROR(VLOOKUP(AD124,LnLst!B:I,6,FALSE),0)+AG124*IFERROR(VLOOKUP(AF124,LnLst!B:I,6,FALSE),0)+AI124*IFERROR(VLOOKUP(AH124,LnLst!B:I,6,FALSE),0)+AK124*IFERROR(VLOOKUP(AJ124,LnLst!B:I,6,FALSE),0)</f>
        <v>26.599999999999998</v>
      </c>
      <c r="AB124" s="207">
        <f>(AE124*IFERROR(VLOOKUP(AD124,LnLst!B:I,7,FALSE),0)+AG124*IFERROR(VLOOKUP(AF124,LnLst!B:I,7,FALSE),0)+AI124*IFERROR(VLOOKUP(AH124,LnLst!B:I,7,FALSE),0)+AK124*IFERROR(VLOOKUP(AJ124,LnLst!B:I,7,FALSE),0))/1000000</f>
        <v>6.2439999999999992E-5</v>
      </c>
      <c r="AC124" s="211">
        <f>AE124*IFERROR(VLOOKUP(AD124,LnLst!B:I,8,FALSE),0)+AG124*IFERROR(VLOOKUP(AF124,LnLst!B:I,8,FALSE),0)+AI124*IFERROR(VLOOKUP(AH124,LnLst!B:I,8,FALSE),0)+AK124*IFERROR(VLOOKUP(AJ124,LnLst!B:I,8,FALSE),0)</f>
        <v>16.52</v>
      </c>
      <c r="AD124" s="106" t="s">
        <v>25</v>
      </c>
      <c r="AE124" s="263">
        <v>28</v>
      </c>
      <c r="AF124" s="245" t="s">
        <v>1462</v>
      </c>
      <c r="AG124" s="263"/>
      <c r="AH124" s="250" t="s">
        <v>1462</v>
      </c>
      <c r="AI124" s="263"/>
      <c r="AJ124" s="245" t="s">
        <v>1462</v>
      </c>
      <c r="AK124" s="263"/>
      <c r="AL124" s="84">
        <v>400</v>
      </c>
      <c r="AM124" s="72">
        <v>410</v>
      </c>
      <c r="AN124" s="83">
        <v>0</v>
      </c>
      <c r="AO124" s="72">
        <v>0</v>
      </c>
      <c r="AP124" s="66" t="s">
        <v>620</v>
      </c>
      <c r="AQ124" s="107" t="s">
        <v>494</v>
      </c>
      <c r="AR124" s="61" t="s">
        <v>618</v>
      </c>
      <c r="AS124" s="364"/>
      <c r="AT124" s="205"/>
      <c r="DN124" s="111">
        <f>(AE124*IFERROR(VLOOKUP(AD124,LnLst!B:I,2,FALSE),0))*(100/(H124^2))</f>
        <v>2.3834710743801651E-3</v>
      </c>
      <c r="DO124" s="111">
        <f>(AE124*IFERROR(VLOOKUP(AD124,LnLst!B:I,3,FALSE),0))*(100/(H124^2))</f>
        <v>1.7471074380165288E-2</v>
      </c>
      <c r="DP124" s="111">
        <f>(AE124*IFERROR(VLOOKUP(AD124,LnLst!B:I,4,FALSE),0))*(H124^2/100)/1000000</f>
        <v>5.0413440000000004E-2</v>
      </c>
      <c r="DQ124" s="111">
        <f>(AE124*IFERROR(VLOOKUP(AD124,LnLst!B:I,5,FALSE),0))*(100/(H124^2))</f>
        <v>6.3636363636363638E-3</v>
      </c>
      <c r="DR124" s="111">
        <f>(AE124*IFERROR(VLOOKUP(AD124,LnLst!B:I,6,FALSE),0))*(100/(H124^2))</f>
        <v>5.4958677685950412E-2</v>
      </c>
      <c r="DS124" s="111">
        <f>(AE124*IFERROR(VLOOKUP(AD124,LnLst!B:I,7,FALSE),0))*(H124^2/100)/1000000</f>
        <v>3.0220959999999998E-2</v>
      </c>
      <c r="DT124" s="111">
        <f>(AE124*IFERROR(VLOOKUP(AD124,LnLst!B:I,8,FALSE),0))*(100/(H124^2))</f>
        <v>3.4132231404958677E-2</v>
      </c>
      <c r="DU124" s="111">
        <f>AG124*IFERROR(VLOOKUP(AF124,LnLst!B:I,2,FALSE),0)*100/H124^2</f>
        <v>0</v>
      </c>
      <c r="DV124" s="111">
        <f>(AG124*IFERROR(VLOOKUP(AF124,LnLst!B:I,3,FALSE),0))*(100/(H124^2))</f>
        <v>0</v>
      </c>
      <c r="DW124" s="111">
        <f>(AG124*IFERROR(VLOOKUP(AF124,LnLst!B:I,4,FALSE),0))*(H124^2/100)/1000000</f>
        <v>0</v>
      </c>
      <c r="DX124" s="111">
        <f>(AG124*IFERROR(VLOOKUP(AF124,LnLst!B:I,5,FALSE),0))*(100/(H124^2))</f>
        <v>0</v>
      </c>
      <c r="DY124" s="111">
        <f>(AG124*IFERROR(VLOOKUP(AF124,LnLst!B:I,6,FALSE),0))*(100/(H124^2))</f>
        <v>0</v>
      </c>
      <c r="DZ124" s="111">
        <f>(AG124*IFERROR(VLOOKUP(AF124,LnLst!B:I,7,FALSE),0))*(H124^2/100)/1000000</f>
        <v>0</v>
      </c>
      <c r="EA124" s="111">
        <f>(AG124*IFERROR(VLOOKUP(AF124,LnLst!B:I,8,FALSE),0))*(100/(H124^2))</f>
        <v>0</v>
      </c>
      <c r="EB124" s="111">
        <f>AI124*IFERROR(VLOOKUP(AH124,LnLst!B:I,2,FALSE),0)*100/H124^2</f>
        <v>0</v>
      </c>
      <c r="EC124" s="111">
        <f>AI124*IFERROR(VLOOKUP(AH124,LnLst!B:I,3,FALSE),0)*100/H124^2</f>
        <v>0</v>
      </c>
      <c r="ED124" s="111">
        <f>(AI124*IFERROR(VLOOKUP(AH124,LnLst!B:I,4,FALSE),0))*(H124^2/100)/1000000</f>
        <v>0</v>
      </c>
      <c r="EE124" s="111">
        <f>AI124*IFERROR(VLOOKUP(AH124,LnLst!B:I,5,FALSE),0)*100/H124^2</f>
        <v>0</v>
      </c>
      <c r="EF124" s="111">
        <f>AI124*IFERROR(VLOOKUP(AH124,LnLst!B:I,6,FALSE),0)*100/H124^2</f>
        <v>0</v>
      </c>
      <c r="EG124" s="111">
        <f>(AI124*IFERROR(VLOOKUP(AH124,LnLst!B:I,7,FALSE),0))*(H124^2/100)/1000000</f>
        <v>0</v>
      </c>
      <c r="EH124" s="111">
        <f>AI124*IFERROR(VLOOKUP(AH124,LnLst!B:I,8,FALSE),0)*100/H124^2</f>
        <v>0</v>
      </c>
      <c r="EI124" s="236">
        <f>AK124*IFERROR(VLOOKUP(AJ124,LnLst!B:I,2,FALSE),0)*100/H124^2</f>
        <v>0</v>
      </c>
      <c r="EJ124" s="111">
        <f>AK124*IFERROR(VLOOKUP(AJ124,LnLst!B:I,3,FALSE),0)*100/H124^2</f>
        <v>0</v>
      </c>
      <c r="EK124" s="111">
        <f>(AK124*IFERROR(VLOOKUP(AJ124,LnLst!B:I,4,FALSE),0))*(H124^2/100)/1000000</f>
        <v>0</v>
      </c>
      <c r="EL124" s="111">
        <f>AK124*IFERROR(VLOOKUP(AJ124,LnLst!B:I,5,FALSE),0)*100/H124^2</f>
        <v>0</v>
      </c>
      <c r="EM124" s="111">
        <f>AK124*IFERROR(VLOOKUP(AJ124,LnLst!B:I,6,FALSE),0)*100/H124^2</f>
        <v>0</v>
      </c>
      <c r="EN124" s="111">
        <f>(AK124*IFERROR(VLOOKUP(AJ124,LnLst!B:I,7,FALSE),0))*(H124^2/100)/1000000</f>
        <v>0</v>
      </c>
      <c r="EO124" s="111">
        <f>AK124*IFERROR(VLOOKUP(AJ124,LnLst!B:I,8,FALSE),0)*100/H124^2</f>
        <v>0</v>
      </c>
    </row>
    <row r="125" spans="1:145" ht="15" customHeight="1" x14ac:dyDescent="0.25">
      <c r="A125" s="81" t="s">
        <v>381</v>
      </c>
      <c r="B125" s="82" t="s">
        <v>1207</v>
      </c>
      <c r="C125" s="102" t="s">
        <v>1557</v>
      </c>
      <c r="D125" s="82" t="s">
        <v>1558</v>
      </c>
      <c r="E125" s="9" t="s">
        <v>1708</v>
      </c>
      <c r="F125" s="426" t="s">
        <v>1718</v>
      </c>
      <c r="G125" s="83">
        <v>1</v>
      </c>
      <c r="H125" s="60">
        <v>220</v>
      </c>
      <c r="I125" s="194" t="str">
        <f t="shared" si="17"/>
        <v xml:space="preserve">XLPE 2000mm2 Elswedy             </v>
      </c>
      <c r="J125" s="228">
        <f t="shared" si="18"/>
        <v>1.45</v>
      </c>
      <c r="K125" s="113" t="s">
        <v>23</v>
      </c>
      <c r="L125" s="232" t="s">
        <v>22</v>
      </c>
      <c r="M125" s="240">
        <v>1170</v>
      </c>
      <c r="N125" s="115">
        <f t="shared" si="27"/>
        <v>445.8168</v>
      </c>
      <c r="O125" s="116">
        <v>1400</v>
      </c>
      <c r="P125" s="235">
        <f t="shared" si="28"/>
        <v>3.8556818181818176E-5</v>
      </c>
      <c r="Q125" s="104">
        <f t="shared" si="29"/>
        <v>5.0435433884297521E-4</v>
      </c>
      <c r="R125" s="104">
        <f t="shared" si="30"/>
        <v>5.0262916000000005E-2</v>
      </c>
      <c r="S125" s="104">
        <f t="shared" si="31"/>
        <v>4.6058471074380159E-4</v>
      </c>
      <c r="T125" s="104">
        <f t="shared" si="32"/>
        <v>3.1450619834710744E-4</v>
      </c>
      <c r="U125" s="104">
        <f t="shared" si="33"/>
        <v>4.2108E-2</v>
      </c>
      <c r="V125" s="105">
        <f t="shared" si="34"/>
        <v>0</v>
      </c>
      <c r="W125" s="223">
        <f>AE125*IFERROR(VLOOKUP(AD125,LnLst!B:I,2,FALSE),0)+AG125*IFERROR(VLOOKUP(AF125,LnLst!B:I,2,FALSE),0)+AI125*IFERROR(VLOOKUP(AH125,LnLst!B:I,2,FALSE),0)+AK125*IFERROR(VLOOKUP(AJ125,LnLst!B:I,2,FALSE),0)</f>
        <v>1.8661499999999998E-2</v>
      </c>
      <c r="X125" s="215">
        <f>AE125*IFERROR(VLOOKUP(AD125,LnLst!B:I,3,FALSE),0)+AG125*IFERROR(VLOOKUP(AF125,LnLst!B:I,3,FALSE),0)+AI125*IFERROR(VLOOKUP(AH125,LnLst!B:I,3,FALSE),0)+AK125*IFERROR(VLOOKUP(AJ125,LnLst!B:I,3,FALSE),0)</f>
        <v>0.24410750000000001</v>
      </c>
      <c r="Y125" s="219">
        <f>(AE125*IFERROR(VLOOKUP(AD125,LnLst!B:I,4,FALSE),0)+AG125*IFERROR(VLOOKUP(AF125,LnLst!B:I,4,FALSE),0)+AI125*IFERROR(VLOOKUP(AH125,LnLst!B:I,4,FALSE),0)+AK125*IFERROR(VLOOKUP(AJ125,LnLst!B:I,4,FALSE),0))/1000000</f>
        <v>1.03849E-4</v>
      </c>
      <c r="Z125" s="215">
        <f>AE125*IFERROR(VLOOKUP(AD125,LnLst!B:I,5,FALSE),0)+AG125*IFERROR(VLOOKUP(AF125,LnLst!B:I,5,FALSE),0)+AI125*IFERROR(VLOOKUP(AH125,LnLst!B:I,5,FALSE),0)+AK125*IFERROR(VLOOKUP(AJ125,LnLst!B:I,5,FALSE),0)</f>
        <v>0.22292299999999998</v>
      </c>
      <c r="AA125" s="215">
        <f>AE125*IFERROR(VLOOKUP(AD125,LnLst!B:I,6,FALSE),0)+AG125*IFERROR(VLOOKUP(AF125,LnLst!B:I,6,FALSE),0)+AI125*IFERROR(VLOOKUP(AH125,LnLst!B:I,6,FALSE),0)+AK125*IFERROR(VLOOKUP(AJ125,LnLst!B:I,6,FALSE),0)</f>
        <v>0.152221</v>
      </c>
      <c r="AB125" s="207">
        <f>(AE125*IFERROR(VLOOKUP(AD125,LnLst!B:I,7,FALSE),0)+AG125*IFERROR(VLOOKUP(AF125,LnLst!B:I,7,FALSE),0)+AI125*IFERROR(VLOOKUP(AH125,LnLst!B:I,7,FALSE),0)+AK125*IFERROR(VLOOKUP(AJ125,LnLst!B:I,7,FALSE),0))/1000000</f>
        <v>8.7000000000000001E-5</v>
      </c>
      <c r="AC125" s="211">
        <f>AE125*IFERROR(VLOOKUP(AD125,LnLst!B:I,8,FALSE),0)+AG125*IFERROR(VLOOKUP(AF125,LnLst!B:I,8,FALSE),0)+AI125*IFERROR(VLOOKUP(AH125,LnLst!B:I,8,FALSE),0)+AK125*IFERROR(VLOOKUP(AJ125,LnLst!B:I,8,FALSE),0)</f>
        <v>0</v>
      </c>
      <c r="AD125" s="106" t="s">
        <v>58</v>
      </c>
      <c r="AE125" s="263">
        <v>1.45</v>
      </c>
      <c r="AF125" s="245" t="s">
        <v>1462</v>
      </c>
      <c r="AG125" s="263"/>
      <c r="AH125" s="250" t="s">
        <v>1462</v>
      </c>
      <c r="AI125" s="263"/>
      <c r="AJ125" s="245" t="s">
        <v>1462</v>
      </c>
      <c r="AK125" s="263"/>
      <c r="AL125" s="84">
        <v>412</v>
      </c>
      <c r="AM125" s="72">
        <v>461</v>
      </c>
      <c r="AN125" s="83">
        <v>0</v>
      </c>
      <c r="AO125" s="72">
        <v>0</v>
      </c>
      <c r="AP125" s="66"/>
      <c r="AQ125" s="107" t="s">
        <v>622</v>
      </c>
      <c r="AR125" s="61"/>
      <c r="AS125" s="364"/>
      <c r="AT125" s="205"/>
      <c r="DN125" s="111">
        <f>(AE125*IFERROR(VLOOKUP(AD125,LnLst!B:I,2,FALSE),0))*(100/(H125^2))</f>
        <v>3.8556818181818176E-5</v>
      </c>
      <c r="DO125" s="111">
        <f>(AE125*IFERROR(VLOOKUP(AD125,LnLst!B:I,3,FALSE),0))*(100/(H125^2))</f>
        <v>5.0435433884297521E-4</v>
      </c>
      <c r="DP125" s="111">
        <f>(AE125*IFERROR(VLOOKUP(AD125,LnLst!B:I,4,FALSE),0))*(H125^2/100)/1000000</f>
        <v>5.0262916000000005E-2</v>
      </c>
      <c r="DQ125" s="111">
        <f>(AE125*IFERROR(VLOOKUP(AD125,LnLst!B:I,5,FALSE),0))*(100/(H125^2))</f>
        <v>4.6058471074380164E-4</v>
      </c>
      <c r="DR125" s="111">
        <f>(AE125*IFERROR(VLOOKUP(AD125,LnLst!B:I,6,FALSE),0))*(100/(H125^2))</f>
        <v>3.1450619834710744E-4</v>
      </c>
      <c r="DS125" s="111">
        <f>(AE125*IFERROR(VLOOKUP(AD125,LnLst!B:I,7,FALSE),0))*(H125^2/100)/1000000</f>
        <v>4.2108E-2</v>
      </c>
      <c r="DT125" s="111">
        <f>(AE125*IFERROR(VLOOKUP(AD125,LnLst!B:I,8,FALSE),0))*(100/(H125^2))</f>
        <v>0</v>
      </c>
      <c r="DU125" s="111">
        <f>AG125*IFERROR(VLOOKUP(AF125,LnLst!B:I,2,FALSE),0)*100/H125^2</f>
        <v>0</v>
      </c>
      <c r="DV125" s="111">
        <f>(AG125*IFERROR(VLOOKUP(AF125,LnLst!B:I,3,FALSE),0))*(100/(H125^2))</f>
        <v>0</v>
      </c>
      <c r="DW125" s="111">
        <f>(AG125*IFERROR(VLOOKUP(AF125,LnLst!B:I,4,FALSE),0))*(H125^2/100)/1000000</f>
        <v>0</v>
      </c>
      <c r="DX125" s="111">
        <f>(AG125*IFERROR(VLOOKUP(AF125,LnLst!B:I,5,FALSE),0))*(100/(H125^2))</f>
        <v>0</v>
      </c>
      <c r="DY125" s="111">
        <f>(AG125*IFERROR(VLOOKUP(AF125,LnLst!B:I,6,FALSE),0))*(100/(H125^2))</f>
        <v>0</v>
      </c>
      <c r="DZ125" s="111">
        <f>(AG125*IFERROR(VLOOKUP(AF125,LnLst!B:I,7,FALSE),0))*(H125^2/100)/1000000</f>
        <v>0</v>
      </c>
      <c r="EA125" s="111">
        <f>(AG125*IFERROR(VLOOKUP(AF125,LnLst!B:I,8,FALSE),0))*(100/(H125^2))</f>
        <v>0</v>
      </c>
      <c r="EB125" s="111">
        <f>AI125*IFERROR(VLOOKUP(AH125,LnLst!B:I,2,FALSE),0)*100/H125^2</f>
        <v>0</v>
      </c>
      <c r="EC125" s="111">
        <f>AI125*IFERROR(VLOOKUP(AH125,LnLst!B:I,3,FALSE),0)*100/H125^2</f>
        <v>0</v>
      </c>
      <c r="ED125" s="111">
        <f>(AI125*IFERROR(VLOOKUP(AH125,LnLst!B:I,4,FALSE),0))*(H125^2/100)/1000000</f>
        <v>0</v>
      </c>
      <c r="EE125" s="111">
        <f>AI125*IFERROR(VLOOKUP(AH125,LnLst!B:I,5,FALSE),0)*100/H125^2</f>
        <v>0</v>
      </c>
      <c r="EF125" s="111">
        <f>AI125*IFERROR(VLOOKUP(AH125,LnLst!B:I,6,FALSE),0)*100/H125^2</f>
        <v>0</v>
      </c>
      <c r="EG125" s="111">
        <f>(AI125*IFERROR(VLOOKUP(AH125,LnLst!B:I,7,FALSE),0))*(H125^2/100)/1000000</f>
        <v>0</v>
      </c>
      <c r="EH125" s="111">
        <f>AI125*IFERROR(VLOOKUP(AH125,LnLst!B:I,8,FALSE),0)*100/H125^2</f>
        <v>0</v>
      </c>
      <c r="EI125" s="236">
        <f>AK125*IFERROR(VLOOKUP(AJ125,LnLst!B:I,2,FALSE),0)*100/H125^2</f>
        <v>0</v>
      </c>
      <c r="EJ125" s="111">
        <f>AK125*IFERROR(VLOOKUP(AJ125,LnLst!B:I,3,FALSE),0)*100/H125^2</f>
        <v>0</v>
      </c>
      <c r="EK125" s="111">
        <f>(AK125*IFERROR(VLOOKUP(AJ125,LnLst!B:I,4,FALSE),0))*(H125^2/100)/1000000</f>
        <v>0</v>
      </c>
      <c r="EL125" s="111">
        <f>AK125*IFERROR(VLOOKUP(AJ125,LnLst!B:I,5,FALSE),0)*100/H125^2</f>
        <v>0</v>
      </c>
      <c r="EM125" s="111">
        <f>AK125*IFERROR(VLOOKUP(AJ125,LnLst!B:I,6,FALSE),0)*100/H125^2</f>
        <v>0</v>
      </c>
      <c r="EN125" s="111">
        <f>(AK125*IFERROR(VLOOKUP(AJ125,LnLst!B:I,7,FALSE),0))*(H125^2/100)/1000000</f>
        <v>0</v>
      </c>
      <c r="EO125" s="111">
        <f>AK125*IFERROR(VLOOKUP(AJ125,LnLst!B:I,8,FALSE),0)*100/H125^2</f>
        <v>0</v>
      </c>
    </row>
    <row r="126" spans="1:145" ht="15" customHeight="1" x14ac:dyDescent="0.25">
      <c r="A126" s="81" t="s">
        <v>381</v>
      </c>
      <c r="B126" s="82" t="s">
        <v>1207</v>
      </c>
      <c r="C126" s="102" t="s">
        <v>1557</v>
      </c>
      <c r="D126" s="82" t="s">
        <v>1558</v>
      </c>
      <c r="E126" s="9" t="s">
        <v>1708</v>
      </c>
      <c r="F126" s="426" t="s">
        <v>1718</v>
      </c>
      <c r="G126" s="83">
        <v>2</v>
      </c>
      <c r="H126" s="60">
        <v>220</v>
      </c>
      <c r="I126" s="194" t="str">
        <f t="shared" si="17"/>
        <v xml:space="preserve">XLPE 2000mm2 Elswedy             </v>
      </c>
      <c r="J126" s="228">
        <f t="shared" si="18"/>
        <v>1.45</v>
      </c>
      <c r="K126" s="113" t="s">
        <v>23</v>
      </c>
      <c r="L126" s="232" t="s">
        <v>22</v>
      </c>
      <c r="M126" s="240">
        <v>1170</v>
      </c>
      <c r="N126" s="115">
        <f t="shared" si="27"/>
        <v>445.8168</v>
      </c>
      <c r="O126" s="116">
        <v>1400</v>
      </c>
      <c r="P126" s="235">
        <f t="shared" si="28"/>
        <v>3.8556818181818176E-5</v>
      </c>
      <c r="Q126" s="104">
        <f t="shared" si="29"/>
        <v>5.0435433884297521E-4</v>
      </c>
      <c r="R126" s="104">
        <f t="shared" si="30"/>
        <v>5.0262916000000005E-2</v>
      </c>
      <c r="S126" s="104">
        <f t="shared" si="31"/>
        <v>4.6058471074380159E-4</v>
      </c>
      <c r="T126" s="104">
        <f t="shared" si="32"/>
        <v>3.1450619834710744E-4</v>
      </c>
      <c r="U126" s="104">
        <f t="shared" si="33"/>
        <v>4.2108E-2</v>
      </c>
      <c r="V126" s="105">
        <f t="shared" si="34"/>
        <v>0</v>
      </c>
      <c r="W126" s="223">
        <f>AE126*IFERROR(VLOOKUP(AD126,LnLst!B:I,2,FALSE),0)+AG126*IFERROR(VLOOKUP(AF126,LnLst!B:I,2,FALSE),0)+AI126*IFERROR(VLOOKUP(AH126,LnLst!B:I,2,FALSE),0)+AK126*IFERROR(VLOOKUP(AJ126,LnLst!B:I,2,FALSE),0)</f>
        <v>1.8661499999999998E-2</v>
      </c>
      <c r="X126" s="215">
        <f>AE126*IFERROR(VLOOKUP(AD126,LnLst!B:I,3,FALSE),0)+AG126*IFERROR(VLOOKUP(AF126,LnLst!B:I,3,FALSE),0)+AI126*IFERROR(VLOOKUP(AH126,LnLst!B:I,3,FALSE),0)+AK126*IFERROR(VLOOKUP(AJ126,LnLst!B:I,3,FALSE),0)</f>
        <v>0.24410750000000001</v>
      </c>
      <c r="Y126" s="219">
        <f>(AE126*IFERROR(VLOOKUP(AD126,LnLst!B:I,4,FALSE),0)+AG126*IFERROR(VLOOKUP(AF126,LnLst!B:I,4,FALSE),0)+AI126*IFERROR(VLOOKUP(AH126,LnLst!B:I,4,FALSE),0)+AK126*IFERROR(VLOOKUP(AJ126,LnLst!B:I,4,FALSE),0))/1000000</f>
        <v>1.03849E-4</v>
      </c>
      <c r="Z126" s="215">
        <f>AE126*IFERROR(VLOOKUP(AD126,LnLst!B:I,5,FALSE),0)+AG126*IFERROR(VLOOKUP(AF126,LnLst!B:I,5,FALSE),0)+AI126*IFERROR(VLOOKUP(AH126,LnLst!B:I,5,FALSE),0)+AK126*IFERROR(VLOOKUP(AJ126,LnLst!B:I,5,FALSE),0)</f>
        <v>0.22292299999999998</v>
      </c>
      <c r="AA126" s="215">
        <f>AE126*IFERROR(VLOOKUP(AD126,LnLst!B:I,6,FALSE),0)+AG126*IFERROR(VLOOKUP(AF126,LnLst!B:I,6,FALSE),0)+AI126*IFERROR(VLOOKUP(AH126,LnLst!B:I,6,FALSE),0)+AK126*IFERROR(VLOOKUP(AJ126,LnLst!B:I,6,FALSE),0)</f>
        <v>0.152221</v>
      </c>
      <c r="AB126" s="207">
        <f>(AE126*IFERROR(VLOOKUP(AD126,LnLst!B:I,7,FALSE),0)+AG126*IFERROR(VLOOKUP(AF126,LnLst!B:I,7,FALSE),0)+AI126*IFERROR(VLOOKUP(AH126,LnLst!B:I,7,FALSE),0)+AK126*IFERROR(VLOOKUP(AJ126,LnLst!B:I,7,FALSE),0))/1000000</f>
        <v>8.7000000000000001E-5</v>
      </c>
      <c r="AC126" s="211">
        <f>AE126*IFERROR(VLOOKUP(AD126,LnLst!B:I,8,FALSE),0)+AG126*IFERROR(VLOOKUP(AF126,LnLst!B:I,8,FALSE),0)+AI126*IFERROR(VLOOKUP(AH126,LnLst!B:I,8,FALSE),0)+AK126*IFERROR(VLOOKUP(AJ126,LnLst!B:I,8,FALSE),0)</f>
        <v>0</v>
      </c>
      <c r="AD126" s="106" t="s">
        <v>58</v>
      </c>
      <c r="AE126" s="263">
        <v>1.45</v>
      </c>
      <c r="AF126" s="245" t="s">
        <v>1462</v>
      </c>
      <c r="AG126" s="263"/>
      <c r="AH126" s="250" t="s">
        <v>1462</v>
      </c>
      <c r="AI126" s="263"/>
      <c r="AJ126" s="245" t="s">
        <v>1462</v>
      </c>
      <c r="AK126" s="263"/>
      <c r="AL126" s="84">
        <v>412</v>
      </c>
      <c r="AM126" s="72">
        <v>461</v>
      </c>
      <c r="AN126" s="83">
        <v>0</v>
      </c>
      <c r="AO126" s="72">
        <v>0</v>
      </c>
      <c r="AP126" s="66"/>
      <c r="AQ126" s="107" t="s">
        <v>622</v>
      </c>
      <c r="AR126" s="61"/>
      <c r="AS126" s="364"/>
      <c r="AT126" s="205"/>
      <c r="DN126" s="111">
        <f>(AE126*IFERROR(VLOOKUP(AD126,LnLst!B:I,2,FALSE),0))*(100/(H126^2))</f>
        <v>3.8556818181818176E-5</v>
      </c>
      <c r="DO126" s="111">
        <f>(AE126*IFERROR(VLOOKUP(AD126,LnLst!B:I,3,FALSE),0))*(100/(H126^2))</f>
        <v>5.0435433884297521E-4</v>
      </c>
      <c r="DP126" s="111">
        <f>(AE126*IFERROR(VLOOKUP(AD126,LnLst!B:I,4,FALSE),0))*(H126^2/100)/1000000</f>
        <v>5.0262916000000005E-2</v>
      </c>
      <c r="DQ126" s="111">
        <f>(AE126*IFERROR(VLOOKUP(AD126,LnLst!B:I,5,FALSE),0))*(100/(H126^2))</f>
        <v>4.6058471074380164E-4</v>
      </c>
      <c r="DR126" s="111">
        <f>(AE126*IFERROR(VLOOKUP(AD126,LnLst!B:I,6,FALSE),0))*(100/(H126^2))</f>
        <v>3.1450619834710744E-4</v>
      </c>
      <c r="DS126" s="111">
        <f>(AE126*IFERROR(VLOOKUP(AD126,LnLst!B:I,7,FALSE),0))*(H126^2/100)/1000000</f>
        <v>4.2108E-2</v>
      </c>
      <c r="DT126" s="111">
        <f>(AE126*IFERROR(VLOOKUP(AD126,LnLst!B:I,8,FALSE),0))*(100/(H126^2))</f>
        <v>0</v>
      </c>
      <c r="DU126" s="111">
        <f>AG126*IFERROR(VLOOKUP(AF126,LnLst!B:I,2,FALSE),0)*100/H126^2</f>
        <v>0</v>
      </c>
      <c r="DV126" s="111">
        <f>(AG126*IFERROR(VLOOKUP(AF126,LnLst!B:I,3,FALSE),0))*(100/(H126^2))</f>
        <v>0</v>
      </c>
      <c r="DW126" s="111">
        <f>(AG126*IFERROR(VLOOKUP(AF126,LnLst!B:I,4,FALSE),0))*(H126^2/100)/1000000</f>
        <v>0</v>
      </c>
      <c r="DX126" s="111">
        <f>(AG126*IFERROR(VLOOKUP(AF126,LnLst!B:I,5,FALSE),0))*(100/(H126^2))</f>
        <v>0</v>
      </c>
      <c r="DY126" s="111">
        <f>(AG126*IFERROR(VLOOKUP(AF126,LnLst!B:I,6,FALSE),0))*(100/(H126^2))</f>
        <v>0</v>
      </c>
      <c r="DZ126" s="111">
        <f>(AG126*IFERROR(VLOOKUP(AF126,LnLst!B:I,7,FALSE),0))*(H126^2/100)/1000000</f>
        <v>0</v>
      </c>
      <c r="EA126" s="111">
        <f>(AG126*IFERROR(VLOOKUP(AF126,LnLst!B:I,8,FALSE),0))*(100/(H126^2))</f>
        <v>0</v>
      </c>
      <c r="EB126" s="111">
        <f>AI126*IFERROR(VLOOKUP(AH126,LnLst!B:I,2,FALSE),0)*100/H126^2</f>
        <v>0</v>
      </c>
      <c r="EC126" s="111">
        <f>AI126*IFERROR(VLOOKUP(AH126,LnLst!B:I,3,FALSE),0)*100/H126^2</f>
        <v>0</v>
      </c>
      <c r="ED126" s="111">
        <f>(AI126*IFERROR(VLOOKUP(AH126,LnLst!B:I,4,FALSE),0))*(H126^2/100)/1000000</f>
        <v>0</v>
      </c>
      <c r="EE126" s="111">
        <f>AI126*IFERROR(VLOOKUP(AH126,LnLst!B:I,5,FALSE),0)*100/H126^2</f>
        <v>0</v>
      </c>
      <c r="EF126" s="111">
        <f>AI126*IFERROR(VLOOKUP(AH126,LnLst!B:I,6,FALSE),0)*100/H126^2</f>
        <v>0</v>
      </c>
      <c r="EG126" s="111">
        <f>(AI126*IFERROR(VLOOKUP(AH126,LnLst!B:I,7,FALSE),0))*(H126^2/100)/1000000</f>
        <v>0</v>
      </c>
      <c r="EH126" s="111">
        <f>AI126*IFERROR(VLOOKUP(AH126,LnLst!B:I,8,FALSE),0)*100/H126^2</f>
        <v>0</v>
      </c>
      <c r="EI126" s="236">
        <f>AK126*IFERROR(VLOOKUP(AJ126,LnLst!B:I,2,FALSE),0)*100/H126^2</f>
        <v>0</v>
      </c>
      <c r="EJ126" s="111">
        <f>AK126*IFERROR(VLOOKUP(AJ126,LnLst!B:I,3,FALSE),0)*100/H126^2</f>
        <v>0</v>
      </c>
      <c r="EK126" s="111">
        <f>(AK126*IFERROR(VLOOKUP(AJ126,LnLst!B:I,4,FALSE),0))*(H126^2/100)/1000000</f>
        <v>0</v>
      </c>
      <c r="EL126" s="111">
        <f>AK126*IFERROR(VLOOKUP(AJ126,LnLst!B:I,5,FALSE),0)*100/H126^2</f>
        <v>0</v>
      </c>
      <c r="EM126" s="111">
        <f>AK126*IFERROR(VLOOKUP(AJ126,LnLst!B:I,6,FALSE),0)*100/H126^2</f>
        <v>0</v>
      </c>
      <c r="EN126" s="111">
        <f>(AK126*IFERROR(VLOOKUP(AJ126,LnLst!B:I,7,FALSE),0))*(H126^2/100)/1000000</f>
        <v>0</v>
      </c>
      <c r="EO126" s="111">
        <f>AK126*IFERROR(VLOOKUP(AJ126,LnLst!B:I,8,FALSE),0)*100/H126^2</f>
        <v>0</v>
      </c>
    </row>
    <row r="127" spans="1:145" ht="15" customHeight="1" x14ac:dyDescent="0.25">
      <c r="A127" s="81" t="s">
        <v>380</v>
      </c>
      <c r="B127" s="82" t="s">
        <v>381</v>
      </c>
      <c r="C127" s="102" t="s">
        <v>1468</v>
      </c>
      <c r="D127" s="82" t="s">
        <v>1557</v>
      </c>
      <c r="E127" s="9" t="s">
        <v>1708</v>
      </c>
      <c r="F127" s="426" t="s">
        <v>1717</v>
      </c>
      <c r="G127" s="83">
        <v>1</v>
      </c>
      <c r="H127" s="60">
        <v>220</v>
      </c>
      <c r="I127" s="194" t="str">
        <f t="shared" si="17"/>
        <v xml:space="preserve">2*380/88 ACSR             </v>
      </c>
      <c r="J127" s="228">
        <f t="shared" si="18"/>
        <v>11.6</v>
      </c>
      <c r="K127" s="113" t="s">
        <v>29</v>
      </c>
      <c r="L127" s="232" t="s">
        <v>23</v>
      </c>
      <c r="M127" s="240">
        <v>1200</v>
      </c>
      <c r="N127" s="115">
        <f t="shared" si="27"/>
        <v>457.24799999999999</v>
      </c>
      <c r="O127" s="241">
        <v>1200</v>
      </c>
      <c r="P127" s="235">
        <f t="shared" si="28"/>
        <v>9.8743801652892557E-4</v>
      </c>
      <c r="Q127" s="104">
        <f t="shared" si="29"/>
        <v>7.2380165289256185E-3</v>
      </c>
      <c r="R127" s="104">
        <f t="shared" si="30"/>
        <v>2.0885568E-2</v>
      </c>
      <c r="S127" s="104">
        <f t="shared" si="31"/>
        <v>2.6363636363636363E-3</v>
      </c>
      <c r="T127" s="104">
        <f t="shared" si="32"/>
        <v>2.2768595041322313E-2</v>
      </c>
      <c r="U127" s="104">
        <f t="shared" si="33"/>
        <v>1.2520111999999998E-2</v>
      </c>
      <c r="V127" s="105">
        <f t="shared" si="34"/>
        <v>1.4140495867768594E-2</v>
      </c>
      <c r="W127" s="223">
        <f>AE127*IFERROR(VLOOKUP(AD127,LnLst!B:I,2,FALSE),0)+AG127*IFERROR(VLOOKUP(AF127,LnLst!B:I,2,FALSE),0)+AI127*IFERROR(VLOOKUP(AH127,LnLst!B:I,2,FALSE),0)+AK127*IFERROR(VLOOKUP(AJ127,LnLst!B:I,2,FALSE),0)</f>
        <v>0.47792000000000001</v>
      </c>
      <c r="X127" s="215">
        <f>AE127*IFERROR(VLOOKUP(AD127,LnLst!B:I,3,FALSE),0)+AG127*IFERROR(VLOOKUP(AF127,LnLst!B:I,3,FALSE),0)+AI127*IFERROR(VLOOKUP(AH127,LnLst!B:I,3,FALSE),0)+AK127*IFERROR(VLOOKUP(AJ127,LnLst!B:I,3,FALSE),0)</f>
        <v>3.5031999999999996</v>
      </c>
      <c r="Y127" s="219">
        <f>(AE127*IFERROR(VLOOKUP(AD127,LnLst!B:I,4,FALSE),0)+AG127*IFERROR(VLOOKUP(AF127,LnLst!B:I,4,FALSE),0)+AI127*IFERROR(VLOOKUP(AH127,LnLst!B:I,4,FALSE),0)+AK127*IFERROR(VLOOKUP(AJ127,LnLst!B:I,4,FALSE),0))/1000000</f>
        <v>4.3152000000000003E-5</v>
      </c>
      <c r="Z127" s="215">
        <f>AE127*IFERROR(VLOOKUP(AD127,LnLst!B:I,5,FALSE),0)+AG127*IFERROR(VLOOKUP(AF127,LnLst!B:I,5,FALSE),0)+AI127*IFERROR(VLOOKUP(AH127,LnLst!B:I,5,FALSE),0)+AK127*IFERROR(VLOOKUP(AJ127,LnLst!B:I,5,FALSE),0)</f>
        <v>1.276</v>
      </c>
      <c r="AA127" s="215">
        <f>AE127*IFERROR(VLOOKUP(AD127,LnLst!B:I,6,FALSE),0)+AG127*IFERROR(VLOOKUP(AF127,LnLst!B:I,6,FALSE),0)+AI127*IFERROR(VLOOKUP(AH127,LnLst!B:I,6,FALSE),0)+AK127*IFERROR(VLOOKUP(AJ127,LnLst!B:I,6,FALSE),0)</f>
        <v>11.02</v>
      </c>
      <c r="AB127" s="207">
        <f>(AE127*IFERROR(VLOOKUP(AD127,LnLst!B:I,7,FALSE),0)+AG127*IFERROR(VLOOKUP(AF127,LnLst!B:I,7,FALSE),0)+AI127*IFERROR(VLOOKUP(AH127,LnLst!B:I,7,FALSE),0)+AK127*IFERROR(VLOOKUP(AJ127,LnLst!B:I,7,FALSE),0))/1000000</f>
        <v>2.5867999999999997E-5</v>
      </c>
      <c r="AC127" s="211">
        <f>AE127*IFERROR(VLOOKUP(AD127,LnLst!B:I,8,FALSE),0)+AG127*IFERROR(VLOOKUP(AF127,LnLst!B:I,8,FALSE),0)+AI127*IFERROR(VLOOKUP(AH127,LnLst!B:I,8,FALSE),0)+AK127*IFERROR(VLOOKUP(AJ127,LnLst!B:I,8,FALSE),0)</f>
        <v>6.8439999999999994</v>
      </c>
      <c r="AD127" s="106" t="s">
        <v>203</v>
      </c>
      <c r="AE127" s="263">
        <v>11.6</v>
      </c>
      <c r="AF127" s="245" t="s">
        <v>1462</v>
      </c>
      <c r="AG127" s="263"/>
      <c r="AH127" s="250" t="s">
        <v>1462</v>
      </c>
      <c r="AI127" s="263"/>
      <c r="AJ127" s="245" t="s">
        <v>1462</v>
      </c>
      <c r="AK127" s="263"/>
      <c r="AL127" s="84">
        <v>410</v>
      </c>
      <c r="AM127" s="72">
        <v>412</v>
      </c>
      <c r="AN127" s="83">
        <v>0</v>
      </c>
      <c r="AO127" s="72">
        <v>0</v>
      </c>
      <c r="AP127" s="66" t="s">
        <v>621</v>
      </c>
      <c r="AQ127" s="107" t="s">
        <v>618</v>
      </c>
      <c r="AR127" s="61" t="s">
        <v>622</v>
      </c>
      <c r="AS127" s="364"/>
      <c r="AT127" s="205"/>
      <c r="DN127" s="111">
        <f>(AE127*IFERROR(VLOOKUP(AD127,LnLst!B:I,2,FALSE),0))*(100/(H127^2))</f>
        <v>9.8743801652892557E-4</v>
      </c>
      <c r="DO127" s="111">
        <f>(AE127*IFERROR(VLOOKUP(AD127,LnLst!B:I,3,FALSE),0))*(100/(H127^2))</f>
        <v>7.2380165289256193E-3</v>
      </c>
      <c r="DP127" s="111">
        <f>(AE127*IFERROR(VLOOKUP(AD127,LnLst!B:I,4,FALSE),0))*(H127^2/100)/1000000</f>
        <v>2.0885568E-2</v>
      </c>
      <c r="DQ127" s="111">
        <f>(AE127*IFERROR(VLOOKUP(AD127,LnLst!B:I,5,FALSE),0))*(100/(H127^2))</f>
        <v>2.6363636363636363E-3</v>
      </c>
      <c r="DR127" s="111">
        <f>(AE127*IFERROR(VLOOKUP(AD127,LnLst!B:I,6,FALSE),0))*(100/(H127^2))</f>
        <v>2.2768595041322313E-2</v>
      </c>
      <c r="DS127" s="111">
        <f>(AE127*IFERROR(VLOOKUP(AD127,LnLst!B:I,7,FALSE),0))*(H127^2/100)/1000000</f>
        <v>1.2520112E-2</v>
      </c>
      <c r="DT127" s="111">
        <f>(AE127*IFERROR(VLOOKUP(AD127,LnLst!B:I,8,FALSE),0))*(100/(H127^2))</f>
        <v>1.4140495867768594E-2</v>
      </c>
      <c r="DU127" s="111">
        <f>AG127*IFERROR(VLOOKUP(AF127,LnLst!B:I,2,FALSE),0)*100/H127^2</f>
        <v>0</v>
      </c>
      <c r="DV127" s="111">
        <f>(AG127*IFERROR(VLOOKUP(AF127,LnLst!B:I,3,FALSE),0))*(100/(H127^2))</f>
        <v>0</v>
      </c>
      <c r="DW127" s="111">
        <f>(AG127*IFERROR(VLOOKUP(AF127,LnLst!B:I,4,FALSE),0))*(H127^2/100)/1000000</f>
        <v>0</v>
      </c>
      <c r="DX127" s="111">
        <f>(AG127*IFERROR(VLOOKUP(AF127,LnLst!B:I,5,FALSE),0))*(100/(H127^2))</f>
        <v>0</v>
      </c>
      <c r="DY127" s="111">
        <f>(AG127*IFERROR(VLOOKUP(AF127,LnLst!B:I,6,FALSE),0))*(100/(H127^2))</f>
        <v>0</v>
      </c>
      <c r="DZ127" s="111">
        <f>(AG127*IFERROR(VLOOKUP(AF127,LnLst!B:I,7,FALSE),0))*(H127^2/100)/1000000</f>
        <v>0</v>
      </c>
      <c r="EA127" s="111">
        <f>(AG127*IFERROR(VLOOKUP(AF127,LnLst!B:I,8,FALSE),0))*(100/(H127^2))</f>
        <v>0</v>
      </c>
      <c r="EB127" s="111">
        <f>AI127*IFERROR(VLOOKUP(AH127,LnLst!B:I,2,FALSE),0)*100/H127^2</f>
        <v>0</v>
      </c>
      <c r="EC127" s="111">
        <f>AI127*IFERROR(VLOOKUP(AH127,LnLst!B:I,3,FALSE),0)*100/H127^2</f>
        <v>0</v>
      </c>
      <c r="ED127" s="111">
        <f>(AI127*IFERROR(VLOOKUP(AH127,LnLst!B:I,4,FALSE),0))*(H127^2/100)/1000000</f>
        <v>0</v>
      </c>
      <c r="EE127" s="111">
        <f>AI127*IFERROR(VLOOKUP(AH127,LnLst!B:I,5,FALSE),0)*100/H127^2</f>
        <v>0</v>
      </c>
      <c r="EF127" s="111">
        <f>AI127*IFERROR(VLOOKUP(AH127,LnLst!B:I,6,FALSE),0)*100/H127^2</f>
        <v>0</v>
      </c>
      <c r="EG127" s="111">
        <f>(AI127*IFERROR(VLOOKUP(AH127,LnLst!B:I,7,FALSE),0))*(H127^2/100)/1000000</f>
        <v>0</v>
      </c>
      <c r="EH127" s="111">
        <f>AI127*IFERROR(VLOOKUP(AH127,LnLst!B:I,8,FALSE),0)*100/H127^2</f>
        <v>0</v>
      </c>
      <c r="EI127" s="236">
        <f>AK127*IFERROR(VLOOKUP(AJ127,LnLst!B:I,2,FALSE),0)*100/H127^2</f>
        <v>0</v>
      </c>
      <c r="EJ127" s="111">
        <f>AK127*IFERROR(VLOOKUP(AJ127,LnLst!B:I,3,FALSE),0)*100/H127^2</f>
        <v>0</v>
      </c>
      <c r="EK127" s="111">
        <f>(AK127*IFERROR(VLOOKUP(AJ127,LnLst!B:I,4,FALSE),0))*(H127^2/100)/1000000</f>
        <v>0</v>
      </c>
      <c r="EL127" s="111">
        <f>AK127*IFERROR(VLOOKUP(AJ127,LnLst!B:I,5,FALSE),0)*100/H127^2</f>
        <v>0</v>
      </c>
      <c r="EM127" s="111">
        <f>AK127*IFERROR(VLOOKUP(AJ127,LnLst!B:I,6,FALSE),0)*100/H127^2</f>
        <v>0</v>
      </c>
      <c r="EN127" s="111">
        <f>(AK127*IFERROR(VLOOKUP(AJ127,LnLst!B:I,7,FALSE),0))*(H127^2/100)/1000000</f>
        <v>0</v>
      </c>
      <c r="EO127" s="111">
        <f>AK127*IFERROR(VLOOKUP(AJ127,LnLst!B:I,8,FALSE),0)*100/H127^2</f>
        <v>0</v>
      </c>
    </row>
    <row r="128" spans="1:145" ht="15" customHeight="1" x14ac:dyDescent="0.25">
      <c r="A128" s="81" t="s">
        <v>1271</v>
      </c>
      <c r="B128" s="82" t="s">
        <v>381</v>
      </c>
      <c r="C128" s="102" t="s">
        <v>1548</v>
      </c>
      <c r="D128" s="82" t="s">
        <v>1557</v>
      </c>
      <c r="E128" s="9" t="s">
        <v>1708</v>
      </c>
      <c r="F128" s="426" t="s">
        <v>1717</v>
      </c>
      <c r="G128" s="83">
        <v>2</v>
      </c>
      <c r="H128" s="60">
        <v>220</v>
      </c>
      <c r="I128" s="194" t="str">
        <f t="shared" si="17"/>
        <v xml:space="preserve">2*380/88 ACSR    3*380/50 ACSR     Thermal Stacir 1*238/97    </v>
      </c>
      <c r="J128" s="228">
        <f t="shared" si="18"/>
        <v>39.14</v>
      </c>
      <c r="K128" s="113" t="s">
        <v>22</v>
      </c>
      <c r="L128" s="232" t="s">
        <v>23</v>
      </c>
      <c r="M128" s="240">
        <v>1200</v>
      </c>
      <c r="N128" s="115">
        <f t="shared" si="27"/>
        <v>457.24799999999999</v>
      </c>
      <c r="O128" s="241">
        <v>1200</v>
      </c>
      <c r="P128" s="235">
        <f t="shared" si="28"/>
        <v>1.7710241528925618E-3</v>
      </c>
      <c r="Q128" s="104">
        <f t="shared" si="29"/>
        <v>2.3878269958677683E-2</v>
      </c>
      <c r="R128" s="104">
        <f t="shared" si="30"/>
        <v>7.4962923719200006E-2</v>
      </c>
      <c r="S128" s="104">
        <f t="shared" si="31"/>
        <v>1.9967826384297518E-2</v>
      </c>
      <c r="T128" s="104">
        <f t="shared" si="32"/>
        <v>6.3174136363636363E-2</v>
      </c>
      <c r="U128" s="104">
        <f t="shared" si="33"/>
        <v>5.5252467203560002E-2</v>
      </c>
      <c r="V128" s="105">
        <f t="shared" si="34"/>
        <v>1.873058725E-2</v>
      </c>
      <c r="W128" s="223">
        <f>AE128*IFERROR(VLOOKUP(AD128,LnLst!B:I,2,FALSE),0)+AG128*IFERROR(VLOOKUP(AF128,LnLst!B:I,2,FALSE),0)+AI128*IFERROR(VLOOKUP(AH128,LnLst!B:I,2,FALSE),0)+AK128*IFERROR(VLOOKUP(AJ128,LnLst!B:I,2,FALSE),0)</f>
        <v>0.85717569000000005</v>
      </c>
      <c r="X128" s="215">
        <f>AE128*IFERROR(VLOOKUP(AD128,LnLst!B:I,3,FALSE),0)+AG128*IFERROR(VLOOKUP(AF128,LnLst!B:I,3,FALSE),0)+AI128*IFERROR(VLOOKUP(AH128,LnLst!B:I,3,FALSE),0)+AK128*IFERROR(VLOOKUP(AJ128,LnLst!B:I,3,FALSE),0)</f>
        <v>11.557082659999999</v>
      </c>
      <c r="Y128" s="219">
        <f>(AE128*IFERROR(VLOOKUP(AD128,LnLst!B:I,4,FALSE),0)+AG128*IFERROR(VLOOKUP(AF128,LnLst!B:I,4,FALSE),0)+AI128*IFERROR(VLOOKUP(AH128,LnLst!B:I,4,FALSE),0)+AK128*IFERROR(VLOOKUP(AJ128,LnLst!B:I,4,FALSE),0))/1000000</f>
        <v>1.548820738E-4</v>
      </c>
      <c r="Z128" s="215">
        <f>AE128*IFERROR(VLOOKUP(AD128,LnLst!B:I,5,FALSE),0)+AG128*IFERROR(VLOOKUP(AF128,LnLst!B:I,5,FALSE),0)+AI128*IFERROR(VLOOKUP(AH128,LnLst!B:I,5,FALSE),0)+AK128*IFERROR(VLOOKUP(AJ128,LnLst!B:I,5,FALSE),0)</f>
        <v>9.6644279699999984</v>
      </c>
      <c r="AA128" s="215">
        <f>AE128*IFERROR(VLOOKUP(AD128,LnLst!B:I,6,FALSE),0)+AG128*IFERROR(VLOOKUP(AF128,LnLst!B:I,6,FALSE),0)+AI128*IFERROR(VLOOKUP(AH128,LnLst!B:I,6,FALSE),0)+AK128*IFERROR(VLOOKUP(AJ128,LnLst!B:I,6,FALSE),0)</f>
        <v>30.576282000000003</v>
      </c>
      <c r="AB128" s="207">
        <f>(AE128*IFERROR(VLOOKUP(AD128,LnLst!B:I,7,FALSE),0)+AG128*IFERROR(VLOOKUP(AF128,LnLst!B:I,7,FALSE),0)+AI128*IFERROR(VLOOKUP(AH128,LnLst!B:I,7,FALSE),0)+AK128*IFERROR(VLOOKUP(AJ128,LnLst!B:I,7,FALSE),0))/1000000</f>
        <v>1.1415799008999999E-4</v>
      </c>
      <c r="AC128" s="211">
        <f>AE128*IFERROR(VLOOKUP(AD128,LnLst!B:I,8,FALSE),0)+AG128*IFERROR(VLOOKUP(AF128,LnLst!B:I,8,FALSE),0)+AI128*IFERROR(VLOOKUP(AH128,LnLst!B:I,8,FALSE),0)+AK128*IFERROR(VLOOKUP(AJ128,LnLst!B:I,8,FALSE),0)</f>
        <v>9.0656042289999998</v>
      </c>
      <c r="AD128" s="106" t="s">
        <v>203</v>
      </c>
      <c r="AE128" s="263">
        <v>7.0000000000000007E-2</v>
      </c>
      <c r="AF128" s="245" t="s">
        <v>241</v>
      </c>
      <c r="AG128" s="263">
        <v>39</v>
      </c>
      <c r="AH128" s="250" t="s">
        <v>1465</v>
      </c>
      <c r="AI128" s="263">
        <v>7.0000000000000007E-2</v>
      </c>
      <c r="AJ128" s="245" t="s">
        <v>1462</v>
      </c>
      <c r="AK128" s="263"/>
      <c r="AL128" s="84">
        <v>403</v>
      </c>
      <c r="AM128" s="72">
        <v>412</v>
      </c>
      <c r="AN128" s="83">
        <v>0</v>
      </c>
      <c r="AO128" s="72">
        <v>0</v>
      </c>
      <c r="AP128" s="66"/>
      <c r="AQ128" s="107" t="s">
        <v>1169</v>
      </c>
      <c r="AR128" s="61" t="s">
        <v>622</v>
      </c>
      <c r="AS128" s="364"/>
      <c r="AT128" s="205"/>
      <c r="DN128" s="111">
        <f>(AE128*IFERROR(VLOOKUP(AD128,LnLst!B:I,2,FALSE),0))*(100/(H128^2))</f>
        <v>5.9586776859504138E-6</v>
      </c>
      <c r="DO128" s="111">
        <f>(AE128*IFERROR(VLOOKUP(AD128,LnLst!B:I,3,FALSE),0))*(100/(H128^2))</f>
        <v>4.3677685950413233E-5</v>
      </c>
      <c r="DP128" s="111">
        <f>(AE128*IFERROR(VLOOKUP(AD128,LnLst!B:I,4,FALSE),0))*(H128^2/100)/1000000</f>
        <v>1.2603360000000002E-4</v>
      </c>
      <c r="DQ128" s="111">
        <f>(AE128*IFERROR(VLOOKUP(AD128,LnLst!B:I,5,FALSE),0))*(100/(H128^2))</f>
        <v>1.590909090909091E-5</v>
      </c>
      <c r="DR128" s="111">
        <f>(AE128*IFERROR(VLOOKUP(AD128,LnLst!B:I,6,FALSE),0))*(100/(H128^2))</f>
        <v>1.3739669421487604E-4</v>
      </c>
      <c r="DS128" s="111">
        <f>(AE128*IFERROR(VLOOKUP(AD128,LnLst!B:I,7,FALSE),0))*(H128^2/100)/1000000</f>
        <v>7.5552400000000012E-5</v>
      </c>
      <c r="DT128" s="111">
        <f>(AE128*IFERROR(VLOOKUP(AD128,LnLst!B:I,8,FALSE),0))*(100/(H128^2))</f>
        <v>8.5330578512396704E-5</v>
      </c>
      <c r="DU128" s="111">
        <f>AG128*IFERROR(VLOOKUP(AF128,LnLst!B:I,2,FALSE),0)*100/H128^2</f>
        <v>1.7485537190082647E-3</v>
      </c>
      <c r="DV128" s="111">
        <f>(AG128*IFERROR(VLOOKUP(AF128,LnLst!B:I,3,FALSE),0))*(100/(H128^2))</f>
        <v>2.3770661157024791E-2</v>
      </c>
      <c r="DW128" s="111">
        <f>(AG128*IFERROR(VLOOKUP(AF128,LnLst!B:I,4,FALSE),0))*(H128^2/100)/1000000</f>
        <v>7.4748959999999989E-2</v>
      </c>
      <c r="DX128" s="111">
        <f>(AG128*IFERROR(VLOOKUP(AF128,LnLst!B:I,5,FALSE),0))*(100/(H128^2))</f>
        <v>1.9902892561983469E-2</v>
      </c>
      <c r="DY128" s="111">
        <f>(AG128*IFERROR(VLOOKUP(AF128,LnLst!B:I,6,FALSE),0))*(100/(H128^2))</f>
        <v>6.2851239669421494E-2</v>
      </c>
      <c r="DZ128" s="111">
        <f>(AG128*IFERROR(VLOOKUP(AF128,LnLst!B:I,7,FALSE),0))*(H128^2/100)/1000000</f>
        <v>5.5117920000000001E-2</v>
      </c>
      <c r="EA128" s="111">
        <f>(AG128*IFERROR(VLOOKUP(AF128,LnLst!B:I,8,FALSE),0))*(100/(H128^2))</f>
        <v>1.8533057851239671E-2</v>
      </c>
      <c r="EB128" s="111">
        <f>AI128*IFERROR(VLOOKUP(AH128,LnLst!B:I,2,FALSE),0)*100/H128^2</f>
        <v>1.651175619834711E-5</v>
      </c>
      <c r="EC128" s="111">
        <f>AI128*IFERROR(VLOOKUP(AH128,LnLst!B:I,3,FALSE),0)*100/H128^2</f>
        <v>6.3931115702479344E-5</v>
      </c>
      <c r="ED128" s="111">
        <f>(AI128*IFERROR(VLOOKUP(AH128,LnLst!B:I,4,FALSE),0))*(H128^2/100)/1000000</f>
        <v>8.7930119200000002E-5</v>
      </c>
      <c r="EE128" s="111">
        <f>AI128*IFERROR(VLOOKUP(AH128,LnLst!B:I,5,FALSE),0)*100/H128^2</f>
        <v>4.9024731404958683E-5</v>
      </c>
      <c r="EF128" s="111">
        <f>AI128*IFERROR(VLOOKUP(AH128,LnLst!B:I,6,FALSE),0)*100/H128^2</f>
        <v>1.8549999999999998E-4</v>
      </c>
      <c r="EG128" s="111">
        <f>(AI128*IFERROR(VLOOKUP(AH128,LnLst!B:I,7,FALSE),0))*(H128^2/100)/1000000</f>
        <v>5.8994803560000005E-5</v>
      </c>
      <c r="EH128" s="111">
        <f>AI128*IFERROR(VLOOKUP(AH128,LnLst!B:I,8,FALSE),0)*100/H128^2</f>
        <v>1.121988202479339E-4</v>
      </c>
      <c r="EI128" s="236">
        <f>AK128*IFERROR(VLOOKUP(AJ128,LnLst!B:I,2,FALSE),0)*100/H128^2</f>
        <v>0</v>
      </c>
      <c r="EJ128" s="111">
        <f>AK128*IFERROR(VLOOKUP(AJ128,LnLst!B:I,3,FALSE),0)*100/H128^2</f>
        <v>0</v>
      </c>
      <c r="EK128" s="111">
        <f>(AK128*IFERROR(VLOOKUP(AJ128,LnLst!B:I,4,FALSE),0))*(H128^2/100)/1000000</f>
        <v>0</v>
      </c>
      <c r="EL128" s="111">
        <f>AK128*IFERROR(VLOOKUP(AJ128,LnLst!B:I,5,FALSE),0)*100/H128^2</f>
        <v>0</v>
      </c>
      <c r="EM128" s="111">
        <f>AK128*IFERROR(VLOOKUP(AJ128,LnLst!B:I,6,FALSE),0)*100/H128^2</f>
        <v>0</v>
      </c>
      <c r="EN128" s="111">
        <f>(AK128*IFERROR(VLOOKUP(AJ128,LnLst!B:I,7,FALSE),0))*(H128^2/100)/1000000</f>
        <v>0</v>
      </c>
      <c r="EO128" s="111">
        <f>AK128*IFERROR(VLOOKUP(AJ128,LnLst!B:I,8,FALSE),0)*100/H128^2</f>
        <v>0</v>
      </c>
    </row>
    <row r="129" spans="1:145" ht="15" customHeight="1" x14ac:dyDescent="0.25">
      <c r="A129" s="81" t="s">
        <v>1271</v>
      </c>
      <c r="B129" s="82" t="s">
        <v>380</v>
      </c>
      <c r="C129" s="102" t="s">
        <v>1548</v>
      </c>
      <c r="D129" s="82" t="s">
        <v>1468</v>
      </c>
      <c r="E129" s="9" t="s">
        <v>1708</v>
      </c>
      <c r="F129" s="426" t="s">
        <v>1717</v>
      </c>
      <c r="G129" s="83">
        <v>2</v>
      </c>
      <c r="H129" s="60">
        <v>220</v>
      </c>
      <c r="I129" s="194" t="str">
        <f t="shared" si="17"/>
        <v xml:space="preserve">2*380/88 ACSR    3*380/50 ACSR     Thermal Stacir 1*238/97    </v>
      </c>
      <c r="J129" s="228">
        <f t="shared" si="18"/>
        <v>50.57</v>
      </c>
      <c r="K129" s="113" t="s">
        <v>22</v>
      </c>
      <c r="L129" s="232" t="s">
        <v>29</v>
      </c>
      <c r="M129" s="240">
        <v>1200</v>
      </c>
      <c r="N129" s="115">
        <f t="shared" si="27"/>
        <v>457.24799999999999</v>
      </c>
      <c r="O129" s="241">
        <v>1200</v>
      </c>
      <c r="P129" s="235">
        <f t="shared" si="28"/>
        <v>2.7439910950413228E-3</v>
      </c>
      <c r="Q129" s="104">
        <f t="shared" si="29"/>
        <v>3.1010212107438012E-2</v>
      </c>
      <c r="R129" s="104">
        <f t="shared" si="30"/>
        <v>9.5542410119200005E-2</v>
      </c>
      <c r="S129" s="104">
        <f t="shared" si="31"/>
        <v>2.2565553657024791E-2</v>
      </c>
      <c r="T129" s="104">
        <f t="shared" si="32"/>
        <v>8.560905371900826E-2</v>
      </c>
      <c r="U129" s="104">
        <f t="shared" si="33"/>
        <v>6.7589094803559999E-2</v>
      </c>
      <c r="V129" s="105">
        <f t="shared" si="34"/>
        <v>3.2663851712809916E-2</v>
      </c>
      <c r="W129" s="223">
        <f>AE129*IFERROR(VLOOKUP(AD129,LnLst!B:I,2,FALSE),0)+AG129*IFERROR(VLOOKUP(AF129,LnLst!B:I,2,FALSE),0)+AI129*IFERROR(VLOOKUP(AH129,LnLst!B:I,2,FALSE),0)+AK129*IFERROR(VLOOKUP(AJ129,LnLst!B:I,2,FALSE),0)</f>
        <v>1.3280916900000002</v>
      </c>
      <c r="X129" s="215">
        <f>AE129*IFERROR(VLOOKUP(AD129,LnLst!B:I,3,FALSE),0)+AG129*IFERROR(VLOOKUP(AF129,LnLst!B:I,3,FALSE),0)+AI129*IFERROR(VLOOKUP(AH129,LnLst!B:I,3,FALSE),0)+AK129*IFERROR(VLOOKUP(AJ129,LnLst!B:I,3,FALSE),0)</f>
        <v>15.008942659999997</v>
      </c>
      <c r="Y129" s="219">
        <f>(AE129*IFERROR(VLOOKUP(AD129,LnLst!B:I,4,FALSE),0)+AG129*IFERROR(VLOOKUP(AF129,LnLst!B:I,4,FALSE),0)+AI129*IFERROR(VLOOKUP(AH129,LnLst!B:I,4,FALSE),0)+AK129*IFERROR(VLOOKUP(AJ129,LnLst!B:I,4,FALSE),0))/1000000</f>
        <v>1.974016738E-4</v>
      </c>
      <c r="Z129" s="215">
        <f>AE129*IFERROR(VLOOKUP(AD129,LnLst!B:I,5,FALSE),0)+AG129*IFERROR(VLOOKUP(AF129,LnLst!B:I,5,FALSE),0)+AI129*IFERROR(VLOOKUP(AH129,LnLst!B:I,5,FALSE),0)+AK129*IFERROR(VLOOKUP(AJ129,LnLst!B:I,5,FALSE),0)</f>
        <v>10.921727969999999</v>
      </c>
      <c r="AA129" s="215">
        <f>AE129*IFERROR(VLOOKUP(AD129,LnLst!B:I,6,FALSE),0)+AG129*IFERROR(VLOOKUP(AF129,LnLst!B:I,6,FALSE),0)+AI129*IFERROR(VLOOKUP(AH129,LnLst!B:I,6,FALSE),0)+AK129*IFERROR(VLOOKUP(AJ129,LnLst!B:I,6,FALSE),0)</f>
        <v>41.434781999999998</v>
      </c>
      <c r="AB129" s="207">
        <f>(AE129*IFERROR(VLOOKUP(AD129,LnLst!B:I,7,FALSE),0)+AG129*IFERROR(VLOOKUP(AF129,LnLst!B:I,7,FALSE),0)+AI129*IFERROR(VLOOKUP(AH129,LnLst!B:I,7,FALSE),0)+AK129*IFERROR(VLOOKUP(AJ129,LnLst!B:I,7,FALSE),0))/1000000</f>
        <v>1.3964689008999999E-4</v>
      </c>
      <c r="AC129" s="211">
        <f>AE129*IFERROR(VLOOKUP(AD129,LnLst!B:I,8,FALSE),0)+AG129*IFERROR(VLOOKUP(AF129,LnLst!B:I,8,FALSE),0)+AI129*IFERROR(VLOOKUP(AH129,LnLst!B:I,8,FALSE),0)+AK129*IFERROR(VLOOKUP(AJ129,LnLst!B:I,8,FALSE),0)</f>
        <v>15.809304228999999</v>
      </c>
      <c r="AD129" s="106" t="s">
        <v>203</v>
      </c>
      <c r="AE129" s="263">
        <v>11.5</v>
      </c>
      <c r="AF129" s="245" t="s">
        <v>241</v>
      </c>
      <c r="AG129" s="263">
        <v>39</v>
      </c>
      <c r="AH129" s="250" t="s">
        <v>1465</v>
      </c>
      <c r="AI129" s="263">
        <v>7.0000000000000007E-2</v>
      </c>
      <c r="AJ129" s="245" t="s">
        <v>1462</v>
      </c>
      <c r="AK129" s="263"/>
      <c r="AL129" s="84">
        <v>403</v>
      </c>
      <c r="AM129" s="72">
        <v>410</v>
      </c>
      <c r="AN129" s="83">
        <v>0</v>
      </c>
      <c r="AO129" s="72">
        <v>0</v>
      </c>
      <c r="AP129" s="66"/>
      <c r="AQ129" s="107" t="s">
        <v>1169</v>
      </c>
      <c r="AR129" s="61" t="s">
        <v>618</v>
      </c>
      <c r="AS129" s="364"/>
      <c r="AT129" s="205"/>
      <c r="DN129" s="111">
        <f>(AE129*IFERROR(VLOOKUP(AD129,LnLst!B:I,2,FALSE),0))*(100/(H129^2))</f>
        <v>9.7892561983471075E-4</v>
      </c>
      <c r="DO129" s="111">
        <f>(AE129*IFERROR(VLOOKUP(AD129,LnLst!B:I,3,FALSE),0))*(100/(H129^2))</f>
        <v>7.1756198347107435E-3</v>
      </c>
      <c r="DP129" s="111">
        <f>(AE129*IFERROR(VLOOKUP(AD129,LnLst!B:I,4,FALSE),0))*(H129^2/100)/1000000</f>
        <v>2.0705520000000002E-2</v>
      </c>
      <c r="DQ129" s="111">
        <f>(AE129*IFERROR(VLOOKUP(AD129,LnLst!B:I,5,FALSE),0))*(100/(H129^2))</f>
        <v>2.6136363636363636E-3</v>
      </c>
      <c r="DR129" s="111">
        <f>(AE129*IFERROR(VLOOKUP(AD129,LnLst!B:I,6,FALSE),0))*(100/(H129^2))</f>
        <v>2.2572314049586775E-2</v>
      </c>
      <c r="DS129" s="111">
        <f>(AE129*IFERROR(VLOOKUP(AD129,LnLst!B:I,7,FALSE),0))*(H129^2/100)/1000000</f>
        <v>1.241218E-2</v>
      </c>
      <c r="DT129" s="111">
        <f>(AE129*IFERROR(VLOOKUP(AD129,LnLst!B:I,8,FALSE),0))*(100/(H129^2))</f>
        <v>1.4018595041322314E-2</v>
      </c>
      <c r="DU129" s="111">
        <f>AG129*IFERROR(VLOOKUP(AF129,LnLst!B:I,2,FALSE),0)*100/H129^2</f>
        <v>1.7485537190082647E-3</v>
      </c>
      <c r="DV129" s="111">
        <f>(AG129*IFERROR(VLOOKUP(AF129,LnLst!B:I,3,FALSE),0))*(100/(H129^2))</f>
        <v>2.3770661157024791E-2</v>
      </c>
      <c r="DW129" s="111">
        <f>(AG129*IFERROR(VLOOKUP(AF129,LnLst!B:I,4,FALSE),0))*(H129^2/100)/1000000</f>
        <v>7.4748959999999989E-2</v>
      </c>
      <c r="DX129" s="111">
        <f>(AG129*IFERROR(VLOOKUP(AF129,LnLst!B:I,5,FALSE),0))*(100/(H129^2))</f>
        <v>1.9902892561983469E-2</v>
      </c>
      <c r="DY129" s="111">
        <f>(AG129*IFERROR(VLOOKUP(AF129,LnLst!B:I,6,FALSE),0))*(100/(H129^2))</f>
        <v>6.2851239669421494E-2</v>
      </c>
      <c r="DZ129" s="111">
        <f>(AG129*IFERROR(VLOOKUP(AF129,LnLst!B:I,7,FALSE),0))*(H129^2/100)/1000000</f>
        <v>5.5117920000000001E-2</v>
      </c>
      <c r="EA129" s="111">
        <f>(AG129*IFERROR(VLOOKUP(AF129,LnLst!B:I,8,FALSE),0))*(100/(H129^2))</f>
        <v>1.8533057851239671E-2</v>
      </c>
      <c r="EB129" s="111">
        <f>AI129*IFERROR(VLOOKUP(AH129,LnLst!B:I,2,FALSE),0)*100/H129^2</f>
        <v>1.651175619834711E-5</v>
      </c>
      <c r="EC129" s="111">
        <f>AI129*IFERROR(VLOOKUP(AH129,LnLst!B:I,3,FALSE),0)*100/H129^2</f>
        <v>6.3931115702479344E-5</v>
      </c>
      <c r="ED129" s="111">
        <f>(AI129*IFERROR(VLOOKUP(AH129,LnLst!B:I,4,FALSE),0))*(H129^2/100)/1000000</f>
        <v>8.7930119200000002E-5</v>
      </c>
      <c r="EE129" s="111">
        <f>AI129*IFERROR(VLOOKUP(AH129,LnLst!B:I,5,FALSE),0)*100/H129^2</f>
        <v>4.9024731404958683E-5</v>
      </c>
      <c r="EF129" s="111">
        <f>AI129*IFERROR(VLOOKUP(AH129,LnLst!B:I,6,FALSE),0)*100/H129^2</f>
        <v>1.8549999999999998E-4</v>
      </c>
      <c r="EG129" s="111">
        <f>(AI129*IFERROR(VLOOKUP(AH129,LnLst!B:I,7,FALSE),0))*(H129^2/100)/1000000</f>
        <v>5.8994803560000005E-5</v>
      </c>
      <c r="EH129" s="111">
        <f>AI129*IFERROR(VLOOKUP(AH129,LnLst!B:I,8,FALSE),0)*100/H129^2</f>
        <v>1.121988202479339E-4</v>
      </c>
      <c r="EI129" s="236">
        <f>AK129*IFERROR(VLOOKUP(AJ129,LnLst!B:I,2,FALSE),0)*100/H129^2</f>
        <v>0</v>
      </c>
      <c r="EJ129" s="111">
        <f>AK129*IFERROR(VLOOKUP(AJ129,LnLst!B:I,3,FALSE),0)*100/H129^2</f>
        <v>0</v>
      </c>
      <c r="EK129" s="111">
        <f>(AK129*IFERROR(VLOOKUP(AJ129,LnLst!B:I,4,FALSE),0))*(H129^2/100)/1000000</f>
        <v>0</v>
      </c>
      <c r="EL129" s="111">
        <f>AK129*IFERROR(VLOOKUP(AJ129,LnLst!B:I,5,FALSE),0)*100/H129^2</f>
        <v>0</v>
      </c>
      <c r="EM129" s="111">
        <f>AK129*IFERROR(VLOOKUP(AJ129,LnLst!B:I,6,FALSE),0)*100/H129^2</f>
        <v>0</v>
      </c>
      <c r="EN129" s="111">
        <f>(AK129*IFERROR(VLOOKUP(AJ129,LnLst!B:I,7,FALSE),0))*(H129^2/100)/1000000</f>
        <v>0</v>
      </c>
      <c r="EO129" s="111">
        <f>AK129*IFERROR(VLOOKUP(AJ129,LnLst!B:I,8,FALSE),0)*100/H129^2</f>
        <v>0</v>
      </c>
    </row>
    <row r="130" spans="1:145" ht="15" customHeight="1" x14ac:dyDescent="0.25">
      <c r="A130" s="81" t="s">
        <v>381</v>
      </c>
      <c r="B130" s="82" t="s">
        <v>382</v>
      </c>
      <c r="C130" s="102" t="s">
        <v>1557</v>
      </c>
      <c r="D130" s="82" t="s">
        <v>131</v>
      </c>
      <c r="E130" s="9" t="s">
        <v>1708</v>
      </c>
      <c r="F130" s="426" t="s">
        <v>1717</v>
      </c>
      <c r="G130" s="83">
        <v>1</v>
      </c>
      <c r="H130" s="60">
        <v>220</v>
      </c>
      <c r="I130" s="194" t="str">
        <f t="shared" si="17"/>
        <v xml:space="preserve">2*380/88 ACSR             </v>
      </c>
      <c r="J130" s="228">
        <f t="shared" si="18"/>
        <v>15.4</v>
      </c>
      <c r="K130" s="113" t="s">
        <v>23</v>
      </c>
      <c r="L130" s="232" t="s">
        <v>16</v>
      </c>
      <c r="M130" s="240">
        <v>1200</v>
      </c>
      <c r="N130" s="115">
        <f t="shared" si="27"/>
        <v>457.24799999999999</v>
      </c>
      <c r="O130" s="241">
        <v>1200</v>
      </c>
      <c r="P130" s="235">
        <f t="shared" si="28"/>
        <v>1.3109090909090911E-3</v>
      </c>
      <c r="Q130" s="104">
        <f t="shared" si="29"/>
        <v>9.6090909090909091E-3</v>
      </c>
      <c r="R130" s="104">
        <f t="shared" si="30"/>
        <v>2.7727392000000003E-2</v>
      </c>
      <c r="S130" s="104">
        <f t="shared" si="31"/>
        <v>3.5000000000000001E-3</v>
      </c>
      <c r="T130" s="104">
        <f t="shared" si="32"/>
        <v>3.0227272727272728E-2</v>
      </c>
      <c r="U130" s="104">
        <f t="shared" si="33"/>
        <v>1.6621528E-2</v>
      </c>
      <c r="V130" s="105">
        <f t="shared" si="34"/>
        <v>1.8772727272727274E-2</v>
      </c>
      <c r="W130" s="223">
        <f>AE130*IFERROR(VLOOKUP(AD130,LnLst!B:I,2,FALSE),0)+AG130*IFERROR(VLOOKUP(AF130,LnLst!B:I,2,FALSE),0)+AI130*IFERROR(VLOOKUP(AH130,LnLst!B:I,2,FALSE),0)+AK130*IFERROR(VLOOKUP(AJ130,LnLst!B:I,2,FALSE),0)</f>
        <v>0.63448000000000004</v>
      </c>
      <c r="X130" s="215">
        <f>AE130*IFERROR(VLOOKUP(AD130,LnLst!B:I,3,FALSE),0)+AG130*IFERROR(VLOOKUP(AF130,LnLst!B:I,3,FALSE),0)+AI130*IFERROR(VLOOKUP(AH130,LnLst!B:I,3,FALSE),0)+AK130*IFERROR(VLOOKUP(AJ130,LnLst!B:I,3,FALSE),0)</f>
        <v>4.6508000000000003</v>
      </c>
      <c r="Y130" s="219">
        <f>(AE130*IFERROR(VLOOKUP(AD130,LnLst!B:I,4,FALSE),0)+AG130*IFERROR(VLOOKUP(AF130,LnLst!B:I,4,FALSE),0)+AI130*IFERROR(VLOOKUP(AH130,LnLst!B:I,4,FALSE),0)+AK130*IFERROR(VLOOKUP(AJ130,LnLst!B:I,4,FALSE),0))/1000000</f>
        <v>5.7288000000000004E-5</v>
      </c>
      <c r="Z130" s="215">
        <f>AE130*IFERROR(VLOOKUP(AD130,LnLst!B:I,5,FALSE),0)+AG130*IFERROR(VLOOKUP(AF130,LnLst!B:I,5,FALSE),0)+AI130*IFERROR(VLOOKUP(AH130,LnLst!B:I,5,FALSE),0)+AK130*IFERROR(VLOOKUP(AJ130,LnLst!B:I,5,FALSE),0)</f>
        <v>1.694</v>
      </c>
      <c r="AA130" s="215">
        <f>AE130*IFERROR(VLOOKUP(AD130,LnLst!B:I,6,FALSE),0)+AG130*IFERROR(VLOOKUP(AF130,LnLst!B:I,6,FALSE),0)+AI130*IFERROR(VLOOKUP(AH130,LnLst!B:I,6,FALSE),0)+AK130*IFERROR(VLOOKUP(AJ130,LnLst!B:I,6,FALSE),0)</f>
        <v>14.629999999999999</v>
      </c>
      <c r="AB130" s="207">
        <f>(AE130*IFERROR(VLOOKUP(AD130,LnLst!B:I,7,FALSE),0)+AG130*IFERROR(VLOOKUP(AF130,LnLst!B:I,7,FALSE),0)+AI130*IFERROR(VLOOKUP(AH130,LnLst!B:I,7,FALSE),0)+AK130*IFERROR(VLOOKUP(AJ130,LnLst!B:I,7,FALSE),0))/1000000</f>
        <v>3.4341999999999997E-5</v>
      </c>
      <c r="AC130" s="211">
        <f>AE130*IFERROR(VLOOKUP(AD130,LnLst!B:I,8,FALSE),0)+AG130*IFERROR(VLOOKUP(AF130,LnLst!B:I,8,FALSE),0)+AI130*IFERROR(VLOOKUP(AH130,LnLst!B:I,8,FALSE),0)+AK130*IFERROR(VLOOKUP(AJ130,LnLst!B:I,8,FALSE),0)</f>
        <v>9.0860000000000003</v>
      </c>
      <c r="AD130" s="106" t="s">
        <v>203</v>
      </c>
      <c r="AE130" s="263">
        <v>15.4</v>
      </c>
      <c r="AF130" s="245" t="s">
        <v>1462</v>
      </c>
      <c r="AG130" s="263"/>
      <c r="AH130" s="250" t="s">
        <v>1462</v>
      </c>
      <c r="AI130" s="263"/>
      <c r="AJ130" s="245" t="s">
        <v>1462</v>
      </c>
      <c r="AK130" s="263"/>
      <c r="AL130" s="84">
        <v>412</v>
      </c>
      <c r="AM130" s="72">
        <v>414</v>
      </c>
      <c r="AN130" s="83">
        <v>0</v>
      </c>
      <c r="AO130" s="72">
        <v>0</v>
      </c>
      <c r="AP130" s="66" t="s">
        <v>624</v>
      </c>
      <c r="AQ130" s="107" t="s">
        <v>622</v>
      </c>
      <c r="AR130" s="61" t="s">
        <v>623</v>
      </c>
      <c r="AS130" s="364"/>
      <c r="AT130" s="205"/>
      <c r="DN130" s="111">
        <f>(AE130*IFERROR(VLOOKUP(AD130,LnLst!B:I,2,FALSE),0))*(100/(H130^2))</f>
        <v>1.3109090909090911E-3</v>
      </c>
      <c r="DO130" s="111">
        <f>(AE130*IFERROR(VLOOKUP(AD130,LnLst!B:I,3,FALSE),0))*(100/(H130^2))</f>
        <v>9.6090909090909091E-3</v>
      </c>
      <c r="DP130" s="111">
        <f>(AE130*IFERROR(VLOOKUP(AD130,LnLst!B:I,4,FALSE),0))*(H130^2/100)/1000000</f>
        <v>2.7727392000000003E-2</v>
      </c>
      <c r="DQ130" s="111">
        <f>(AE130*IFERROR(VLOOKUP(AD130,LnLst!B:I,5,FALSE),0))*(100/(H130^2))</f>
        <v>3.5000000000000001E-3</v>
      </c>
      <c r="DR130" s="111">
        <f>(AE130*IFERROR(VLOOKUP(AD130,LnLst!B:I,6,FALSE),0))*(100/(H130^2))</f>
        <v>3.0227272727272728E-2</v>
      </c>
      <c r="DS130" s="111">
        <f>(AE130*IFERROR(VLOOKUP(AD130,LnLst!B:I,7,FALSE),0))*(H130^2/100)/1000000</f>
        <v>1.6621528E-2</v>
      </c>
      <c r="DT130" s="111">
        <f>(AE130*IFERROR(VLOOKUP(AD130,LnLst!B:I,8,FALSE),0))*(100/(H130^2))</f>
        <v>1.8772727272727274E-2</v>
      </c>
      <c r="DU130" s="111">
        <f>AG130*IFERROR(VLOOKUP(AF130,LnLst!B:I,2,FALSE),0)*100/H130^2</f>
        <v>0</v>
      </c>
      <c r="DV130" s="111">
        <f>(AG130*IFERROR(VLOOKUP(AF130,LnLst!B:I,3,FALSE),0))*(100/(H130^2))</f>
        <v>0</v>
      </c>
      <c r="DW130" s="111">
        <f>(AG130*IFERROR(VLOOKUP(AF130,LnLst!B:I,4,FALSE),0))*(H130^2/100)/1000000</f>
        <v>0</v>
      </c>
      <c r="DX130" s="111">
        <f>(AG130*IFERROR(VLOOKUP(AF130,LnLst!B:I,5,FALSE),0))*(100/(H130^2))</f>
        <v>0</v>
      </c>
      <c r="DY130" s="111">
        <f>(AG130*IFERROR(VLOOKUP(AF130,LnLst!B:I,6,FALSE),0))*(100/(H130^2))</f>
        <v>0</v>
      </c>
      <c r="DZ130" s="111">
        <f>(AG130*IFERROR(VLOOKUP(AF130,LnLst!B:I,7,FALSE),0))*(H130^2/100)/1000000</f>
        <v>0</v>
      </c>
      <c r="EA130" s="111">
        <f>(AG130*IFERROR(VLOOKUP(AF130,LnLst!B:I,8,FALSE),0))*(100/(H130^2))</f>
        <v>0</v>
      </c>
      <c r="EB130" s="111">
        <f>AI130*IFERROR(VLOOKUP(AH130,LnLst!B:I,2,FALSE),0)*100/H130^2</f>
        <v>0</v>
      </c>
      <c r="EC130" s="111">
        <f>AI130*IFERROR(VLOOKUP(AH130,LnLst!B:I,3,FALSE),0)*100/H130^2</f>
        <v>0</v>
      </c>
      <c r="ED130" s="111">
        <f>(AI130*IFERROR(VLOOKUP(AH130,LnLst!B:I,4,FALSE),0))*(H130^2/100)/1000000</f>
        <v>0</v>
      </c>
      <c r="EE130" s="111">
        <f>AI130*IFERROR(VLOOKUP(AH130,LnLst!B:I,5,FALSE),0)*100/H130^2</f>
        <v>0</v>
      </c>
      <c r="EF130" s="111">
        <f>AI130*IFERROR(VLOOKUP(AH130,LnLst!B:I,6,FALSE),0)*100/H130^2</f>
        <v>0</v>
      </c>
      <c r="EG130" s="111">
        <f>(AI130*IFERROR(VLOOKUP(AH130,LnLst!B:I,7,FALSE),0))*(H130^2/100)/1000000</f>
        <v>0</v>
      </c>
      <c r="EH130" s="111">
        <f>AI130*IFERROR(VLOOKUP(AH130,LnLst!B:I,8,FALSE),0)*100/H130^2</f>
        <v>0</v>
      </c>
      <c r="EI130" s="236">
        <f>AK130*IFERROR(VLOOKUP(AJ130,LnLst!B:I,2,FALSE),0)*100/H130^2</f>
        <v>0</v>
      </c>
      <c r="EJ130" s="111">
        <f>AK130*IFERROR(VLOOKUP(AJ130,LnLst!B:I,3,FALSE),0)*100/H130^2</f>
        <v>0</v>
      </c>
      <c r="EK130" s="111">
        <f>(AK130*IFERROR(VLOOKUP(AJ130,LnLst!B:I,4,FALSE),0))*(H130^2/100)/1000000</f>
        <v>0</v>
      </c>
      <c r="EL130" s="111">
        <f>AK130*IFERROR(VLOOKUP(AJ130,LnLst!B:I,5,FALSE),0)*100/H130^2</f>
        <v>0</v>
      </c>
      <c r="EM130" s="111">
        <f>AK130*IFERROR(VLOOKUP(AJ130,LnLst!B:I,6,FALSE),0)*100/H130^2</f>
        <v>0</v>
      </c>
      <c r="EN130" s="111">
        <f>(AK130*IFERROR(VLOOKUP(AJ130,LnLst!B:I,7,FALSE),0))*(H130^2/100)/1000000</f>
        <v>0</v>
      </c>
      <c r="EO130" s="111">
        <f>AK130*IFERROR(VLOOKUP(AJ130,LnLst!B:I,8,FALSE),0)*100/H130^2</f>
        <v>0</v>
      </c>
    </row>
    <row r="131" spans="1:145" ht="15" customHeight="1" x14ac:dyDescent="0.25">
      <c r="A131" s="81" t="s">
        <v>381</v>
      </c>
      <c r="B131" s="82" t="s">
        <v>382</v>
      </c>
      <c r="C131" s="102" t="s">
        <v>1557</v>
      </c>
      <c r="D131" s="82" t="s">
        <v>131</v>
      </c>
      <c r="E131" s="9" t="s">
        <v>1708</v>
      </c>
      <c r="F131" s="426" t="s">
        <v>1717</v>
      </c>
      <c r="G131" s="83">
        <v>2</v>
      </c>
      <c r="H131" s="60">
        <v>220</v>
      </c>
      <c r="I131" s="194" t="str">
        <f t="shared" si="17"/>
        <v xml:space="preserve">2*380/88 ACSR             </v>
      </c>
      <c r="J131" s="228">
        <f t="shared" si="18"/>
        <v>15.4</v>
      </c>
      <c r="K131" s="113" t="s">
        <v>23</v>
      </c>
      <c r="L131" s="232" t="s">
        <v>16</v>
      </c>
      <c r="M131" s="240">
        <v>1200</v>
      </c>
      <c r="N131" s="115">
        <f t="shared" si="27"/>
        <v>457.24799999999999</v>
      </c>
      <c r="O131" s="241">
        <v>1200</v>
      </c>
      <c r="P131" s="235">
        <f t="shared" si="28"/>
        <v>1.3109090909090911E-3</v>
      </c>
      <c r="Q131" s="104">
        <f t="shared" si="29"/>
        <v>9.6090909090909091E-3</v>
      </c>
      <c r="R131" s="104">
        <f t="shared" si="30"/>
        <v>2.7727392000000003E-2</v>
      </c>
      <c r="S131" s="104">
        <f t="shared" si="31"/>
        <v>3.5000000000000001E-3</v>
      </c>
      <c r="T131" s="104">
        <f t="shared" si="32"/>
        <v>3.0227272727272728E-2</v>
      </c>
      <c r="U131" s="104">
        <f t="shared" si="33"/>
        <v>1.6621528E-2</v>
      </c>
      <c r="V131" s="105">
        <f t="shared" si="34"/>
        <v>1.8772727272727274E-2</v>
      </c>
      <c r="W131" s="223">
        <f>AE131*IFERROR(VLOOKUP(AD131,LnLst!B:I,2,FALSE),0)+AG131*IFERROR(VLOOKUP(AF131,LnLst!B:I,2,FALSE),0)+AI131*IFERROR(VLOOKUP(AH131,LnLst!B:I,2,FALSE),0)+AK131*IFERROR(VLOOKUP(AJ131,LnLst!B:I,2,FALSE),0)</f>
        <v>0.63448000000000004</v>
      </c>
      <c r="X131" s="215">
        <f>AE131*IFERROR(VLOOKUP(AD131,LnLst!B:I,3,FALSE),0)+AG131*IFERROR(VLOOKUP(AF131,LnLst!B:I,3,FALSE),0)+AI131*IFERROR(VLOOKUP(AH131,LnLst!B:I,3,FALSE),0)+AK131*IFERROR(VLOOKUP(AJ131,LnLst!B:I,3,FALSE),0)</f>
        <v>4.6508000000000003</v>
      </c>
      <c r="Y131" s="219">
        <f>(AE131*IFERROR(VLOOKUP(AD131,LnLst!B:I,4,FALSE),0)+AG131*IFERROR(VLOOKUP(AF131,LnLst!B:I,4,FALSE),0)+AI131*IFERROR(VLOOKUP(AH131,LnLst!B:I,4,FALSE),0)+AK131*IFERROR(VLOOKUP(AJ131,LnLst!B:I,4,FALSE),0))/1000000</f>
        <v>5.7288000000000004E-5</v>
      </c>
      <c r="Z131" s="215">
        <f>AE131*IFERROR(VLOOKUP(AD131,LnLst!B:I,5,FALSE),0)+AG131*IFERROR(VLOOKUP(AF131,LnLst!B:I,5,FALSE),0)+AI131*IFERROR(VLOOKUP(AH131,LnLst!B:I,5,FALSE),0)+AK131*IFERROR(VLOOKUP(AJ131,LnLst!B:I,5,FALSE),0)</f>
        <v>1.694</v>
      </c>
      <c r="AA131" s="215">
        <f>AE131*IFERROR(VLOOKUP(AD131,LnLst!B:I,6,FALSE),0)+AG131*IFERROR(VLOOKUP(AF131,LnLst!B:I,6,FALSE),0)+AI131*IFERROR(VLOOKUP(AH131,LnLst!B:I,6,FALSE),0)+AK131*IFERROR(VLOOKUP(AJ131,LnLst!B:I,6,FALSE),0)</f>
        <v>14.629999999999999</v>
      </c>
      <c r="AB131" s="207">
        <f>(AE131*IFERROR(VLOOKUP(AD131,LnLst!B:I,7,FALSE),0)+AG131*IFERROR(VLOOKUP(AF131,LnLst!B:I,7,FALSE),0)+AI131*IFERROR(VLOOKUP(AH131,LnLst!B:I,7,FALSE),0)+AK131*IFERROR(VLOOKUP(AJ131,LnLst!B:I,7,FALSE),0))/1000000</f>
        <v>3.4341999999999997E-5</v>
      </c>
      <c r="AC131" s="211">
        <f>AE131*IFERROR(VLOOKUP(AD131,LnLst!B:I,8,FALSE),0)+AG131*IFERROR(VLOOKUP(AF131,LnLst!B:I,8,FALSE),0)+AI131*IFERROR(VLOOKUP(AH131,LnLst!B:I,8,FALSE),0)+AK131*IFERROR(VLOOKUP(AJ131,LnLst!B:I,8,FALSE),0)</f>
        <v>9.0860000000000003</v>
      </c>
      <c r="AD131" s="106" t="s">
        <v>203</v>
      </c>
      <c r="AE131" s="263">
        <v>15.4</v>
      </c>
      <c r="AF131" s="245" t="s">
        <v>1462</v>
      </c>
      <c r="AG131" s="263"/>
      <c r="AH131" s="250" t="s">
        <v>1462</v>
      </c>
      <c r="AI131" s="263"/>
      <c r="AJ131" s="245" t="s">
        <v>1462</v>
      </c>
      <c r="AK131" s="263"/>
      <c r="AL131" s="84">
        <v>412</v>
      </c>
      <c r="AM131" s="72">
        <v>414</v>
      </c>
      <c r="AN131" s="83">
        <v>0</v>
      </c>
      <c r="AO131" s="72">
        <v>0</v>
      </c>
      <c r="AP131" s="66" t="s">
        <v>625</v>
      </c>
      <c r="AQ131" s="107" t="s">
        <v>622</v>
      </c>
      <c r="AR131" s="61" t="s">
        <v>623</v>
      </c>
      <c r="AS131" s="364"/>
      <c r="AT131" s="205"/>
      <c r="DN131" s="111">
        <f>(AE131*IFERROR(VLOOKUP(AD131,LnLst!B:I,2,FALSE),0))*(100/(H131^2))</f>
        <v>1.3109090909090911E-3</v>
      </c>
      <c r="DO131" s="111">
        <f>(AE131*IFERROR(VLOOKUP(AD131,LnLst!B:I,3,FALSE),0))*(100/(H131^2))</f>
        <v>9.6090909090909091E-3</v>
      </c>
      <c r="DP131" s="111">
        <f>(AE131*IFERROR(VLOOKUP(AD131,LnLst!B:I,4,FALSE),0))*(H131^2/100)/1000000</f>
        <v>2.7727392000000003E-2</v>
      </c>
      <c r="DQ131" s="111">
        <f>(AE131*IFERROR(VLOOKUP(AD131,LnLst!B:I,5,FALSE),0))*(100/(H131^2))</f>
        <v>3.5000000000000001E-3</v>
      </c>
      <c r="DR131" s="111">
        <f>(AE131*IFERROR(VLOOKUP(AD131,LnLst!B:I,6,FALSE),0))*(100/(H131^2))</f>
        <v>3.0227272727272728E-2</v>
      </c>
      <c r="DS131" s="111">
        <f>(AE131*IFERROR(VLOOKUP(AD131,LnLst!B:I,7,FALSE),0))*(H131^2/100)/1000000</f>
        <v>1.6621528E-2</v>
      </c>
      <c r="DT131" s="111">
        <f>(AE131*IFERROR(VLOOKUP(AD131,LnLst!B:I,8,FALSE),0))*(100/(H131^2))</f>
        <v>1.8772727272727274E-2</v>
      </c>
      <c r="DU131" s="111">
        <f>AG131*IFERROR(VLOOKUP(AF131,LnLst!B:I,2,FALSE),0)*100/H131^2</f>
        <v>0</v>
      </c>
      <c r="DV131" s="111">
        <f>(AG131*IFERROR(VLOOKUP(AF131,LnLst!B:I,3,FALSE),0))*(100/(H131^2))</f>
        <v>0</v>
      </c>
      <c r="DW131" s="111">
        <f>(AG131*IFERROR(VLOOKUP(AF131,LnLst!B:I,4,FALSE),0))*(H131^2/100)/1000000</f>
        <v>0</v>
      </c>
      <c r="DX131" s="111">
        <f>(AG131*IFERROR(VLOOKUP(AF131,LnLst!B:I,5,FALSE),0))*(100/(H131^2))</f>
        <v>0</v>
      </c>
      <c r="DY131" s="111">
        <f>(AG131*IFERROR(VLOOKUP(AF131,LnLst!B:I,6,FALSE),0))*(100/(H131^2))</f>
        <v>0</v>
      </c>
      <c r="DZ131" s="111">
        <f>(AG131*IFERROR(VLOOKUP(AF131,LnLst!B:I,7,FALSE),0))*(H131^2/100)/1000000</f>
        <v>0</v>
      </c>
      <c r="EA131" s="111">
        <f>(AG131*IFERROR(VLOOKUP(AF131,LnLst!B:I,8,FALSE),0))*(100/(H131^2))</f>
        <v>0</v>
      </c>
      <c r="EB131" s="111">
        <f>AI131*IFERROR(VLOOKUP(AH131,LnLst!B:I,2,FALSE),0)*100/H131^2</f>
        <v>0</v>
      </c>
      <c r="EC131" s="111">
        <f>AI131*IFERROR(VLOOKUP(AH131,LnLst!B:I,3,FALSE),0)*100/H131^2</f>
        <v>0</v>
      </c>
      <c r="ED131" s="111">
        <f>(AI131*IFERROR(VLOOKUP(AH131,LnLst!B:I,4,FALSE),0))*(H131^2/100)/1000000</f>
        <v>0</v>
      </c>
      <c r="EE131" s="111">
        <f>AI131*IFERROR(VLOOKUP(AH131,LnLst!B:I,5,FALSE),0)*100/H131^2</f>
        <v>0</v>
      </c>
      <c r="EF131" s="111">
        <f>AI131*IFERROR(VLOOKUP(AH131,LnLst!B:I,6,FALSE),0)*100/H131^2</f>
        <v>0</v>
      </c>
      <c r="EG131" s="111">
        <f>(AI131*IFERROR(VLOOKUP(AH131,LnLst!B:I,7,FALSE),0))*(H131^2/100)/1000000</f>
        <v>0</v>
      </c>
      <c r="EH131" s="111">
        <f>AI131*IFERROR(VLOOKUP(AH131,LnLst!B:I,8,FALSE),0)*100/H131^2</f>
        <v>0</v>
      </c>
      <c r="EI131" s="236">
        <f>AK131*IFERROR(VLOOKUP(AJ131,LnLst!B:I,2,FALSE),0)*100/H131^2</f>
        <v>0</v>
      </c>
      <c r="EJ131" s="111">
        <f>AK131*IFERROR(VLOOKUP(AJ131,LnLst!B:I,3,FALSE),0)*100/H131^2</f>
        <v>0</v>
      </c>
      <c r="EK131" s="111">
        <f>(AK131*IFERROR(VLOOKUP(AJ131,LnLst!B:I,4,FALSE),0))*(H131^2/100)/1000000</f>
        <v>0</v>
      </c>
      <c r="EL131" s="111">
        <f>AK131*IFERROR(VLOOKUP(AJ131,LnLst!B:I,5,FALSE),0)*100/H131^2</f>
        <v>0</v>
      </c>
      <c r="EM131" s="111">
        <f>AK131*IFERROR(VLOOKUP(AJ131,LnLst!B:I,6,FALSE),0)*100/H131^2</f>
        <v>0</v>
      </c>
      <c r="EN131" s="111">
        <f>(AK131*IFERROR(VLOOKUP(AJ131,LnLst!B:I,7,FALSE),0))*(H131^2/100)/1000000</f>
        <v>0</v>
      </c>
      <c r="EO131" s="111">
        <f>AK131*IFERROR(VLOOKUP(AJ131,LnLst!B:I,8,FALSE),0)*100/H131^2</f>
        <v>0</v>
      </c>
    </row>
    <row r="132" spans="1:145" ht="15" customHeight="1" x14ac:dyDescent="0.25">
      <c r="A132" s="81" t="s">
        <v>453</v>
      </c>
      <c r="B132" s="82" t="s">
        <v>449</v>
      </c>
      <c r="C132" s="102" t="s">
        <v>1559</v>
      </c>
      <c r="D132" s="82" t="s">
        <v>142</v>
      </c>
      <c r="E132" s="9" t="s">
        <v>1708</v>
      </c>
      <c r="F132" s="426" t="s">
        <v>1717</v>
      </c>
      <c r="G132" s="83">
        <v>1</v>
      </c>
      <c r="H132" s="60">
        <v>220</v>
      </c>
      <c r="I132" s="194" t="str">
        <f t="shared" si="17"/>
        <v xml:space="preserve">Thermal Stacir 1*238/97             </v>
      </c>
      <c r="J132" s="228">
        <f t="shared" si="18"/>
        <v>7.49</v>
      </c>
      <c r="K132" s="113" t="s">
        <v>23</v>
      </c>
      <c r="L132" s="232" t="s">
        <v>22</v>
      </c>
      <c r="M132" s="240">
        <v>1200</v>
      </c>
      <c r="N132" s="115">
        <f t="shared" si="27"/>
        <v>457.24799999999999</v>
      </c>
      <c r="O132" s="241">
        <v>1500</v>
      </c>
      <c r="P132" s="235">
        <f t="shared" si="28"/>
        <v>1.7667579132231409E-3</v>
      </c>
      <c r="Q132" s="104">
        <f t="shared" si="29"/>
        <v>6.840629380165289E-3</v>
      </c>
      <c r="R132" s="104">
        <f t="shared" si="30"/>
        <v>9.4085227544000016E-3</v>
      </c>
      <c r="S132" s="104">
        <f t="shared" si="31"/>
        <v>5.2456462603305788E-3</v>
      </c>
      <c r="T132" s="104">
        <f t="shared" si="32"/>
        <v>1.9848500000000002E-2</v>
      </c>
      <c r="U132" s="104">
        <f t="shared" si="33"/>
        <v>6.3124439809200007E-3</v>
      </c>
      <c r="V132" s="105">
        <f t="shared" si="34"/>
        <v>1.2005273766528926E-2</v>
      </c>
      <c r="W132" s="223">
        <f>AE132*IFERROR(VLOOKUP(AD132,LnLst!B:I,2,FALSE),0)+AG132*IFERROR(VLOOKUP(AF132,LnLst!B:I,2,FALSE),0)+AI132*IFERROR(VLOOKUP(AH132,LnLst!B:I,2,FALSE),0)+AK132*IFERROR(VLOOKUP(AJ132,LnLst!B:I,2,FALSE),0)</f>
        <v>0.8551108300000001</v>
      </c>
      <c r="X132" s="215">
        <f>AE132*IFERROR(VLOOKUP(AD132,LnLst!B:I,3,FALSE),0)+AG132*IFERROR(VLOOKUP(AF132,LnLst!B:I,3,FALSE),0)+AI132*IFERROR(VLOOKUP(AH132,LnLst!B:I,3,FALSE),0)+AK132*IFERROR(VLOOKUP(AJ132,LnLst!B:I,3,FALSE),0)</f>
        <v>3.3108646199999998</v>
      </c>
      <c r="Y132" s="219">
        <f>(AE132*IFERROR(VLOOKUP(AD132,LnLst!B:I,4,FALSE),0)+AG132*IFERROR(VLOOKUP(AF132,LnLst!B:I,4,FALSE),0)+AI132*IFERROR(VLOOKUP(AH132,LnLst!B:I,4,FALSE),0)+AK132*IFERROR(VLOOKUP(AJ132,LnLst!B:I,4,FALSE),0))/1000000</f>
        <v>1.9439096600000004E-5</v>
      </c>
      <c r="Z132" s="215">
        <f>AE132*IFERROR(VLOOKUP(AD132,LnLst!B:I,5,FALSE),0)+AG132*IFERROR(VLOOKUP(AF132,LnLst!B:I,5,FALSE),0)+AI132*IFERROR(VLOOKUP(AH132,LnLst!B:I,5,FALSE),0)+AK132*IFERROR(VLOOKUP(AJ132,LnLst!B:I,5,FALSE),0)</f>
        <v>2.5388927900000002</v>
      </c>
      <c r="AA132" s="215">
        <f>AE132*IFERROR(VLOOKUP(AD132,LnLst!B:I,6,FALSE),0)+AG132*IFERROR(VLOOKUP(AF132,LnLst!B:I,6,FALSE),0)+AI132*IFERROR(VLOOKUP(AH132,LnLst!B:I,6,FALSE),0)+AK132*IFERROR(VLOOKUP(AJ132,LnLst!B:I,6,FALSE),0)</f>
        <v>9.6066739999999999</v>
      </c>
      <c r="AB132" s="207">
        <f>(AE132*IFERROR(VLOOKUP(AD132,LnLst!B:I,7,FALSE),0)+AG132*IFERROR(VLOOKUP(AF132,LnLst!B:I,7,FALSE),0)+AI132*IFERROR(VLOOKUP(AH132,LnLst!B:I,7,FALSE),0)+AK132*IFERROR(VLOOKUP(AJ132,LnLst!B:I,7,FALSE),0))/1000000</f>
        <v>1.3042239630000001E-5</v>
      </c>
      <c r="AC132" s="211">
        <f>AE132*IFERROR(VLOOKUP(AD132,LnLst!B:I,8,FALSE),0)+AG132*IFERROR(VLOOKUP(AF132,LnLst!B:I,8,FALSE),0)+AI132*IFERROR(VLOOKUP(AH132,LnLst!B:I,8,FALSE),0)+AK132*IFERROR(VLOOKUP(AJ132,LnLst!B:I,8,FALSE),0)</f>
        <v>5.8105525030000003</v>
      </c>
      <c r="AD132" s="106" t="s">
        <v>1465</v>
      </c>
      <c r="AE132" s="263">
        <v>7.49</v>
      </c>
      <c r="AF132" s="245" t="s">
        <v>1462</v>
      </c>
      <c r="AG132" s="263"/>
      <c r="AH132" s="250" t="s">
        <v>1462</v>
      </c>
      <c r="AI132" s="263"/>
      <c r="AJ132" s="245" t="s">
        <v>1462</v>
      </c>
      <c r="AK132" s="263"/>
      <c r="AL132" s="84">
        <v>436</v>
      </c>
      <c r="AM132" s="72">
        <v>438</v>
      </c>
      <c r="AN132" s="83">
        <v>0</v>
      </c>
      <c r="AO132" s="72">
        <v>0</v>
      </c>
      <c r="AP132" s="66" t="s">
        <v>637</v>
      </c>
      <c r="AQ132" s="107" t="s">
        <v>638</v>
      </c>
      <c r="AR132" s="61" t="s">
        <v>493</v>
      </c>
      <c r="AS132" s="364"/>
      <c r="AT132" s="205" t="s">
        <v>46</v>
      </c>
      <c r="DN132" s="111">
        <f>(AE132*IFERROR(VLOOKUP(AD132,LnLst!B:I,2,FALSE),0))*(100/(H132^2))</f>
        <v>1.7667579132231406E-3</v>
      </c>
      <c r="DO132" s="111">
        <f>(AE132*IFERROR(VLOOKUP(AD132,LnLst!B:I,3,FALSE),0))*(100/(H132^2))</f>
        <v>6.840629380165289E-3</v>
      </c>
      <c r="DP132" s="111">
        <f>(AE132*IFERROR(VLOOKUP(AD132,LnLst!B:I,4,FALSE),0))*(H132^2/100)/1000000</f>
        <v>9.4085227544000016E-3</v>
      </c>
      <c r="DQ132" s="111">
        <f>(AE132*IFERROR(VLOOKUP(AD132,LnLst!B:I,5,FALSE),0))*(100/(H132^2))</f>
        <v>5.2456462603305788E-3</v>
      </c>
      <c r="DR132" s="111">
        <f>(AE132*IFERROR(VLOOKUP(AD132,LnLst!B:I,6,FALSE),0))*(100/(H132^2))</f>
        <v>1.9848500000000002E-2</v>
      </c>
      <c r="DS132" s="111">
        <f>(AE132*IFERROR(VLOOKUP(AD132,LnLst!B:I,7,FALSE),0))*(H132^2/100)/1000000</f>
        <v>6.3124439809200007E-3</v>
      </c>
      <c r="DT132" s="111">
        <f>(AE132*IFERROR(VLOOKUP(AD132,LnLst!B:I,8,FALSE),0))*(100/(H132^2))</f>
        <v>1.2005273766528926E-2</v>
      </c>
      <c r="DU132" s="111">
        <f>AG132*IFERROR(VLOOKUP(AF132,LnLst!B:I,2,FALSE),0)*100/H132^2</f>
        <v>0</v>
      </c>
      <c r="DV132" s="111">
        <f>(AG132*IFERROR(VLOOKUP(AF132,LnLst!B:I,3,FALSE),0))*(100/(H132^2))</f>
        <v>0</v>
      </c>
      <c r="DW132" s="111">
        <f>(AG132*IFERROR(VLOOKUP(AF132,LnLst!B:I,4,FALSE),0))*(H132^2/100)/1000000</f>
        <v>0</v>
      </c>
      <c r="DX132" s="111">
        <f>(AG132*IFERROR(VLOOKUP(AF132,LnLst!B:I,5,FALSE),0))*(100/(H132^2))</f>
        <v>0</v>
      </c>
      <c r="DY132" s="111">
        <f>(AG132*IFERROR(VLOOKUP(AF132,LnLst!B:I,6,FALSE),0))*(100/(H132^2))</f>
        <v>0</v>
      </c>
      <c r="DZ132" s="111">
        <f>(AG132*IFERROR(VLOOKUP(AF132,LnLst!B:I,7,FALSE),0))*(H132^2/100)/1000000</f>
        <v>0</v>
      </c>
      <c r="EA132" s="111">
        <f>(AG132*IFERROR(VLOOKUP(AF132,LnLst!B:I,8,FALSE),0))*(100/(H132^2))</f>
        <v>0</v>
      </c>
      <c r="EB132" s="111">
        <f>AI132*IFERROR(VLOOKUP(AH132,LnLst!B:I,2,FALSE),0)*100/H132^2</f>
        <v>0</v>
      </c>
      <c r="EC132" s="111">
        <f>AI132*IFERROR(VLOOKUP(AH132,LnLst!B:I,3,FALSE),0)*100/H132^2</f>
        <v>0</v>
      </c>
      <c r="ED132" s="111">
        <f>(AI132*IFERROR(VLOOKUP(AH132,LnLst!B:I,4,FALSE),0))*(H132^2/100)/1000000</f>
        <v>0</v>
      </c>
      <c r="EE132" s="111">
        <f>AI132*IFERROR(VLOOKUP(AH132,LnLst!B:I,5,FALSE),0)*100/H132^2</f>
        <v>0</v>
      </c>
      <c r="EF132" s="111">
        <f>AI132*IFERROR(VLOOKUP(AH132,LnLst!B:I,6,FALSE),0)*100/H132^2</f>
        <v>0</v>
      </c>
      <c r="EG132" s="111">
        <f>(AI132*IFERROR(VLOOKUP(AH132,LnLst!B:I,7,FALSE),0))*(H132^2/100)/1000000</f>
        <v>0</v>
      </c>
      <c r="EH132" s="111">
        <f>AI132*IFERROR(VLOOKUP(AH132,LnLst!B:I,8,FALSE),0)*100/H132^2</f>
        <v>0</v>
      </c>
      <c r="EI132" s="236">
        <f>AK132*IFERROR(VLOOKUP(AJ132,LnLst!B:I,2,FALSE),0)*100/H132^2</f>
        <v>0</v>
      </c>
      <c r="EJ132" s="111">
        <f>AK132*IFERROR(VLOOKUP(AJ132,LnLst!B:I,3,FALSE),0)*100/H132^2</f>
        <v>0</v>
      </c>
      <c r="EK132" s="111">
        <f>(AK132*IFERROR(VLOOKUP(AJ132,LnLst!B:I,4,FALSE),0))*(H132^2/100)/1000000</f>
        <v>0</v>
      </c>
      <c r="EL132" s="111">
        <f>AK132*IFERROR(VLOOKUP(AJ132,LnLst!B:I,5,FALSE),0)*100/H132^2</f>
        <v>0</v>
      </c>
      <c r="EM132" s="111">
        <f>AK132*IFERROR(VLOOKUP(AJ132,LnLst!B:I,6,FALSE),0)*100/H132^2</f>
        <v>0</v>
      </c>
      <c r="EN132" s="111">
        <f>(AK132*IFERROR(VLOOKUP(AJ132,LnLst!B:I,7,FALSE),0))*(H132^2/100)/1000000</f>
        <v>0</v>
      </c>
      <c r="EO132" s="111">
        <f>AK132*IFERROR(VLOOKUP(AJ132,LnLst!B:I,8,FALSE),0)*100/H132^2</f>
        <v>0</v>
      </c>
    </row>
    <row r="133" spans="1:145" ht="15" customHeight="1" x14ac:dyDescent="0.25">
      <c r="A133" s="81" t="s">
        <v>453</v>
      </c>
      <c r="B133" s="82" t="s">
        <v>449</v>
      </c>
      <c r="C133" s="102" t="s">
        <v>1559</v>
      </c>
      <c r="D133" s="82" t="s">
        <v>142</v>
      </c>
      <c r="E133" s="9" t="s">
        <v>1708</v>
      </c>
      <c r="F133" s="426" t="s">
        <v>1717</v>
      </c>
      <c r="G133" s="83">
        <v>2</v>
      </c>
      <c r="H133" s="60">
        <v>220</v>
      </c>
      <c r="I133" s="194" t="str">
        <f t="shared" ref="I133:I196" si="52">AD133&amp;"    "&amp;AF133&amp;"     "&amp;AH133&amp;"    "&amp;AJ133</f>
        <v xml:space="preserve">Thermal Stacir 1*238/97             </v>
      </c>
      <c r="J133" s="228">
        <f t="shared" ref="J133:J196" si="53">AE133+AG133+AI133+AK133</f>
        <v>7.49</v>
      </c>
      <c r="K133" s="113" t="s">
        <v>23</v>
      </c>
      <c r="L133" s="232" t="s">
        <v>22</v>
      </c>
      <c r="M133" s="240">
        <v>1200</v>
      </c>
      <c r="N133" s="115">
        <f t="shared" si="27"/>
        <v>457.24799999999999</v>
      </c>
      <c r="O133" s="241">
        <v>1500</v>
      </c>
      <c r="P133" s="235">
        <f t="shared" si="28"/>
        <v>1.7667579132231409E-3</v>
      </c>
      <c r="Q133" s="104">
        <f t="shared" si="29"/>
        <v>6.840629380165289E-3</v>
      </c>
      <c r="R133" s="104">
        <f t="shared" si="30"/>
        <v>9.4085227544000016E-3</v>
      </c>
      <c r="S133" s="104">
        <f t="shared" si="31"/>
        <v>5.2456462603305788E-3</v>
      </c>
      <c r="T133" s="104">
        <f t="shared" si="32"/>
        <v>1.9848500000000002E-2</v>
      </c>
      <c r="U133" s="104">
        <f t="shared" si="33"/>
        <v>6.3124439809200007E-3</v>
      </c>
      <c r="V133" s="105">
        <f t="shared" si="34"/>
        <v>1.2005273766528926E-2</v>
      </c>
      <c r="W133" s="223">
        <f>AE133*IFERROR(VLOOKUP(AD133,LnLst!B:I,2,FALSE),0)+AG133*IFERROR(VLOOKUP(AF133,LnLst!B:I,2,FALSE),0)+AI133*IFERROR(VLOOKUP(AH133,LnLst!B:I,2,FALSE),0)+AK133*IFERROR(VLOOKUP(AJ133,LnLst!B:I,2,FALSE),0)</f>
        <v>0.8551108300000001</v>
      </c>
      <c r="X133" s="215">
        <f>AE133*IFERROR(VLOOKUP(AD133,LnLst!B:I,3,FALSE),0)+AG133*IFERROR(VLOOKUP(AF133,LnLst!B:I,3,FALSE),0)+AI133*IFERROR(VLOOKUP(AH133,LnLst!B:I,3,FALSE),0)+AK133*IFERROR(VLOOKUP(AJ133,LnLst!B:I,3,FALSE),0)</f>
        <v>3.3108646199999998</v>
      </c>
      <c r="Y133" s="219">
        <f>(AE133*IFERROR(VLOOKUP(AD133,LnLst!B:I,4,FALSE),0)+AG133*IFERROR(VLOOKUP(AF133,LnLst!B:I,4,FALSE),0)+AI133*IFERROR(VLOOKUP(AH133,LnLst!B:I,4,FALSE),0)+AK133*IFERROR(VLOOKUP(AJ133,LnLst!B:I,4,FALSE),0))/1000000</f>
        <v>1.9439096600000004E-5</v>
      </c>
      <c r="Z133" s="215">
        <f>AE133*IFERROR(VLOOKUP(AD133,LnLst!B:I,5,FALSE),0)+AG133*IFERROR(VLOOKUP(AF133,LnLst!B:I,5,FALSE),0)+AI133*IFERROR(VLOOKUP(AH133,LnLst!B:I,5,FALSE),0)+AK133*IFERROR(VLOOKUP(AJ133,LnLst!B:I,5,FALSE),0)</f>
        <v>2.5388927900000002</v>
      </c>
      <c r="AA133" s="215">
        <f>AE133*IFERROR(VLOOKUP(AD133,LnLst!B:I,6,FALSE),0)+AG133*IFERROR(VLOOKUP(AF133,LnLst!B:I,6,FALSE),0)+AI133*IFERROR(VLOOKUP(AH133,LnLst!B:I,6,FALSE),0)+AK133*IFERROR(VLOOKUP(AJ133,LnLst!B:I,6,FALSE),0)</f>
        <v>9.6066739999999999</v>
      </c>
      <c r="AB133" s="207">
        <f>(AE133*IFERROR(VLOOKUP(AD133,LnLst!B:I,7,FALSE),0)+AG133*IFERROR(VLOOKUP(AF133,LnLst!B:I,7,FALSE),0)+AI133*IFERROR(VLOOKUP(AH133,LnLst!B:I,7,FALSE),0)+AK133*IFERROR(VLOOKUP(AJ133,LnLst!B:I,7,FALSE),0))/1000000</f>
        <v>1.3042239630000001E-5</v>
      </c>
      <c r="AC133" s="211">
        <f>AE133*IFERROR(VLOOKUP(AD133,LnLst!B:I,8,FALSE),0)+AG133*IFERROR(VLOOKUP(AF133,LnLst!B:I,8,FALSE),0)+AI133*IFERROR(VLOOKUP(AH133,LnLst!B:I,8,FALSE),0)+AK133*IFERROR(VLOOKUP(AJ133,LnLst!B:I,8,FALSE),0)</f>
        <v>5.8105525030000003</v>
      </c>
      <c r="AD133" s="106" t="s">
        <v>1465</v>
      </c>
      <c r="AE133" s="263">
        <v>7.49</v>
      </c>
      <c r="AF133" s="245" t="s">
        <v>1462</v>
      </c>
      <c r="AG133" s="263"/>
      <c r="AH133" s="250" t="s">
        <v>1462</v>
      </c>
      <c r="AI133" s="263"/>
      <c r="AJ133" s="245" t="s">
        <v>1462</v>
      </c>
      <c r="AK133" s="263"/>
      <c r="AL133" s="84">
        <v>436</v>
      </c>
      <c r="AM133" s="72">
        <v>438</v>
      </c>
      <c r="AN133" s="83">
        <v>0</v>
      </c>
      <c r="AO133" s="72">
        <v>0</v>
      </c>
      <c r="AP133" s="66" t="s">
        <v>639</v>
      </c>
      <c r="AQ133" s="107" t="s">
        <v>638</v>
      </c>
      <c r="AR133" s="61" t="s">
        <v>493</v>
      </c>
      <c r="AS133" s="364"/>
      <c r="AT133" s="205" t="s">
        <v>46</v>
      </c>
      <c r="DN133" s="111">
        <f>(AE133*IFERROR(VLOOKUP(AD133,LnLst!B:I,2,FALSE),0))*(100/(H133^2))</f>
        <v>1.7667579132231406E-3</v>
      </c>
      <c r="DO133" s="111">
        <f>(AE133*IFERROR(VLOOKUP(AD133,LnLst!B:I,3,FALSE),0))*(100/(H133^2))</f>
        <v>6.840629380165289E-3</v>
      </c>
      <c r="DP133" s="111">
        <f>(AE133*IFERROR(VLOOKUP(AD133,LnLst!B:I,4,FALSE),0))*(H133^2/100)/1000000</f>
        <v>9.4085227544000016E-3</v>
      </c>
      <c r="DQ133" s="111">
        <f>(AE133*IFERROR(VLOOKUP(AD133,LnLst!B:I,5,FALSE),0))*(100/(H133^2))</f>
        <v>5.2456462603305788E-3</v>
      </c>
      <c r="DR133" s="111">
        <f>(AE133*IFERROR(VLOOKUP(AD133,LnLst!B:I,6,FALSE),0))*(100/(H133^2))</f>
        <v>1.9848500000000002E-2</v>
      </c>
      <c r="DS133" s="111">
        <f>(AE133*IFERROR(VLOOKUP(AD133,LnLst!B:I,7,FALSE),0))*(H133^2/100)/1000000</f>
        <v>6.3124439809200007E-3</v>
      </c>
      <c r="DT133" s="111">
        <f>(AE133*IFERROR(VLOOKUP(AD133,LnLst!B:I,8,FALSE),0))*(100/(H133^2))</f>
        <v>1.2005273766528926E-2</v>
      </c>
      <c r="DU133" s="111">
        <f>AG133*IFERROR(VLOOKUP(AF133,LnLst!B:I,2,FALSE),0)*100/H133^2</f>
        <v>0</v>
      </c>
      <c r="DV133" s="111">
        <f>(AG133*IFERROR(VLOOKUP(AF133,LnLst!B:I,3,FALSE),0))*(100/(H133^2))</f>
        <v>0</v>
      </c>
      <c r="DW133" s="111">
        <f>(AG133*IFERROR(VLOOKUP(AF133,LnLst!B:I,4,FALSE),0))*(H133^2/100)/1000000</f>
        <v>0</v>
      </c>
      <c r="DX133" s="111">
        <f>(AG133*IFERROR(VLOOKUP(AF133,LnLst!B:I,5,FALSE),0))*(100/(H133^2))</f>
        <v>0</v>
      </c>
      <c r="DY133" s="111">
        <f>(AG133*IFERROR(VLOOKUP(AF133,LnLst!B:I,6,FALSE),0))*(100/(H133^2))</f>
        <v>0</v>
      </c>
      <c r="DZ133" s="111">
        <f>(AG133*IFERROR(VLOOKUP(AF133,LnLst!B:I,7,FALSE),0))*(H133^2/100)/1000000</f>
        <v>0</v>
      </c>
      <c r="EA133" s="111">
        <f>(AG133*IFERROR(VLOOKUP(AF133,LnLst!B:I,8,FALSE),0))*(100/(H133^2))</f>
        <v>0</v>
      </c>
      <c r="EB133" s="111">
        <f>AI133*IFERROR(VLOOKUP(AH133,LnLst!B:I,2,FALSE),0)*100/H133^2</f>
        <v>0</v>
      </c>
      <c r="EC133" s="111">
        <f>AI133*IFERROR(VLOOKUP(AH133,LnLst!B:I,3,FALSE),0)*100/H133^2</f>
        <v>0</v>
      </c>
      <c r="ED133" s="111">
        <f>(AI133*IFERROR(VLOOKUP(AH133,LnLst!B:I,4,FALSE),0))*(H133^2/100)/1000000</f>
        <v>0</v>
      </c>
      <c r="EE133" s="111">
        <f>AI133*IFERROR(VLOOKUP(AH133,LnLst!B:I,5,FALSE),0)*100/H133^2</f>
        <v>0</v>
      </c>
      <c r="EF133" s="111">
        <f>AI133*IFERROR(VLOOKUP(AH133,LnLst!B:I,6,FALSE),0)*100/H133^2</f>
        <v>0</v>
      </c>
      <c r="EG133" s="111">
        <f>(AI133*IFERROR(VLOOKUP(AH133,LnLst!B:I,7,FALSE),0))*(H133^2/100)/1000000</f>
        <v>0</v>
      </c>
      <c r="EH133" s="111">
        <f>AI133*IFERROR(VLOOKUP(AH133,LnLst!B:I,8,FALSE),0)*100/H133^2</f>
        <v>0</v>
      </c>
      <c r="EI133" s="236">
        <f>AK133*IFERROR(VLOOKUP(AJ133,LnLst!B:I,2,FALSE),0)*100/H133^2</f>
        <v>0</v>
      </c>
      <c r="EJ133" s="111">
        <f>AK133*IFERROR(VLOOKUP(AJ133,LnLst!B:I,3,FALSE),0)*100/H133^2</f>
        <v>0</v>
      </c>
      <c r="EK133" s="111">
        <f>(AK133*IFERROR(VLOOKUP(AJ133,LnLst!B:I,4,FALSE),0))*(H133^2/100)/1000000</f>
        <v>0</v>
      </c>
      <c r="EL133" s="111">
        <f>AK133*IFERROR(VLOOKUP(AJ133,LnLst!B:I,5,FALSE),0)*100/H133^2</f>
        <v>0</v>
      </c>
      <c r="EM133" s="111">
        <f>AK133*IFERROR(VLOOKUP(AJ133,LnLst!B:I,6,FALSE),0)*100/H133^2</f>
        <v>0</v>
      </c>
      <c r="EN133" s="111">
        <f>(AK133*IFERROR(VLOOKUP(AJ133,LnLst!B:I,7,FALSE),0))*(H133^2/100)/1000000</f>
        <v>0</v>
      </c>
      <c r="EO133" s="111">
        <f>AK133*IFERROR(VLOOKUP(AJ133,LnLst!B:I,8,FALSE),0)*100/H133^2</f>
        <v>0</v>
      </c>
    </row>
    <row r="134" spans="1:145" ht="15" customHeight="1" x14ac:dyDescent="0.25">
      <c r="A134" s="81" t="s">
        <v>1139</v>
      </c>
      <c r="B134" s="82" t="s">
        <v>451</v>
      </c>
      <c r="C134" s="102" t="s">
        <v>137</v>
      </c>
      <c r="D134" s="82" t="s">
        <v>627</v>
      </c>
      <c r="E134" s="9" t="s">
        <v>1708</v>
      </c>
      <c r="F134" s="426" t="s">
        <v>1718</v>
      </c>
      <c r="G134" s="83">
        <v>1</v>
      </c>
      <c r="H134" s="60">
        <v>220</v>
      </c>
      <c r="I134" s="194" t="str">
        <f t="shared" si="52"/>
        <v xml:space="preserve">XLPE1000mm2             </v>
      </c>
      <c r="J134" s="228">
        <f t="shared" si="53"/>
        <v>4.3</v>
      </c>
      <c r="K134" s="113" t="s">
        <v>23</v>
      </c>
      <c r="L134" s="232" t="s">
        <v>16</v>
      </c>
      <c r="M134" s="240">
        <v>924</v>
      </c>
      <c r="N134" s="115">
        <f t="shared" si="27"/>
        <v>352.08095999999995</v>
      </c>
      <c r="O134" s="241">
        <v>924</v>
      </c>
      <c r="P134" s="235">
        <f t="shared" si="28"/>
        <v>1.5636363636363637E-4</v>
      </c>
      <c r="Q134" s="104">
        <f t="shared" si="29"/>
        <v>1.1016528925619836E-3</v>
      </c>
      <c r="R134" s="104">
        <f t="shared" si="30"/>
        <v>0.11966900000000001</v>
      </c>
      <c r="S134" s="104">
        <f t="shared" si="31"/>
        <v>1.8657024793388428E-3</v>
      </c>
      <c r="T134" s="104">
        <f t="shared" si="32"/>
        <v>7.1074380165289251E-4</v>
      </c>
      <c r="U134" s="104">
        <f t="shared" si="33"/>
        <v>0.10406</v>
      </c>
      <c r="V134" s="105">
        <f t="shared" si="34"/>
        <v>0</v>
      </c>
      <c r="W134" s="223">
        <f>AE134*IFERROR(VLOOKUP(AD134,LnLst!B:I,2,FALSE),0)+AG134*IFERROR(VLOOKUP(AF134,LnLst!B:I,2,FALSE),0)+AI134*IFERROR(VLOOKUP(AH134,LnLst!B:I,2,FALSE),0)+AK134*IFERROR(VLOOKUP(AJ134,LnLst!B:I,2,FALSE),0)</f>
        <v>7.5679999999999997E-2</v>
      </c>
      <c r="X134" s="215">
        <f>AE134*IFERROR(VLOOKUP(AD134,LnLst!B:I,3,FALSE),0)+AG134*IFERROR(VLOOKUP(AF134,LnLst!B:I,3,FALSE),0)+AI134*IFERROR(VLOOKUP(AH134,LnLst!B:I,3,FALSE),0)+AK134*IFERROR(VLOOKUP(AJ134,LnLst!B:I,3,FALSE),0)</f>
        <v>0.53320000000000001</v>
      </c>
      <c r="Y134" s="219">
        <f>(AE134*IFERROR(VLOOKUP(AD134,LnLst!B:I,4,FALSE),0)+AG134*IFERROR(VLOOKUP(AF134,LnLst!B:I,4,FALSE),0)+AI134*IFERROR(VLOOKUP(AH134,LnLst!B:I,4,FALSE),0)+AK134*IFERROR(VLOOKUP(AJ134,LnLst!B:I,4,FALSE),0))/1000000</f>
        <v>2.4725000000000002E-4</v>
      </c>
      <c r="Z134" s="215">
        <f>AE134*IFERROR(VLOOKUP(AD134,LnLst!B:I,5,FALSE),0)+AG134*IFERROR(VLOOKUP(AF134,LnLst!B:I,5,FALSE),0)+AI134*IFERROR(VLOOKUP(AH134,LnLst!B:I,5,FALSE),0)+AK134*IFERROR(VLOOKUP(AJ134,LnLst!B:I,5,FALSE),0)</f>
        <v>0.90299999999999991</v>
      </c>
      <c r="AA134" s="215">
        <f>AE134*IFERROR(VLOOKUP(AD134,LnLst!B:I,6,FALSE),0)+AG134*IFERROR(VLOOKUP(AF134,LnLst!B:I,6,FALSE),0)+AI134*IFERROR(VLOOKUP(AH134,LnLst!B:I,6,FALSE),0)+AK134*IFERROR(VLOOKUP(AJ134,LnLst!B:I,6,FALSE),0)</f>
        <v>0.34399999999999997</v>
      </c>
      <c r="AB134" s="207">
        <f>(AE134*IFERROR(VLOOKUP(AD134,LnLst!B:I,7,FALSE),0)+AG134*IFERROR(VLOOKUP(AF134,LnLst!B:I,7,FALSE),0)+AI134*IFERROR(VLOOKUP(AH134,LnLst!B:I,7,FALSE),0)+AK134*IFERROR(VLOOKUP(AJ134,LnLst!B:I,7,FALSE),0))/1000000</f>
        <v>2.1499999999999999E-4</v>
      </c>
      <c r="AC134" s="211">
        <f>AE134*IFERROR(VLOOKUP(AD134,LnLst!B:I,8,FALSE),0)+AG134*IFERROR(VLOOKUP(AF134,LnLst!B:I,8,FALSE),0)+AI134*IFERROR(VLOOKUP(AH134,LnLst!B:I,8,FALSE),0)+AK134*IFERROR(VLOOKUP(AJ134,LnLst!B:I,8,FALSE),0)</f>
        <v>0</v>
      </c>
      <c r="AD134" s="106" t="s">
        <v>17</v>
      </c>
      <c r="AE134" s="263">
        <v>4.3</v>
      </c>
      <c r="AF134" s="245" t="s">
        <v>1462</v>
      </c>
      <c r="AG134" s="263"/>
      <c r="AH134" s="250" t="s">
        <v>1462</v>
      </c>
      <c r="AI134" s="263"/>
      <c r="AJ134" s="245" t="s">
        <v>1462</v>
      </c>
      <c r="AK134" s="263"/>
      <c r="AL134" s="84">
        <v>422</v>
      </c>
      <c r="AM134" s="72">
        <v>424</v>
      </c>
      <c r="AN134" s="83">
        <v>0</v>
      </c>
      <c r="AO134" s="72">
        <v>0</v>
      </c>
      <c r="AP134" s="66" t="s">
        <v>629</v>
      </c>
      <c r="AQ134" s="107" t="s">
        <v>617</v>
      </c>
      <c r="AR134" s="61" t="s">
        <v>627</v>
      </c>
      <c r="AS134" s="364"/>
      <c r="AT134" s="205"/>
      <c r="DN134" s="111">
        <f>(AE134*IFERROR(VLOOKUP(AD134,LnLst!B:I,2,FALSE),0))*(100/(H134^2))</f>
        <v>1.5636363636363637E-4</v>
      </c>
      <c r="DO134" s="111">
        <f>(AE134*IFERROR(VLOOKUP(AD134,LnLst!B:I,3,FALSE),0))*(100/(H134^2))</f>
        <v>1.1016528925619836E-3</v>
      </c>
      <c r="DP134" s="111">
        <f>(AE134*IFERROR(VLOOKUP(AD134,LnLst!B:I,4,FALSE),0))*(H134^2/100)/1000000</f>
        <v>0.119669</v>
      </c>
      <c r="DQ134" s="111">
        <f>(AE134*IFERROR(VLOOKUP(AD134,LnLst!B:I,5,FALSE),0))*(100/(H134^2))</f>
        <v>1.8657024793388428E-3</v>
      </c>
      <c r="DR134" s="111">
        <f>(AE134*IFERROR(VLOOKUP(AD134,LnLst!B:I,6,FALSE),0))*(100/(H134^2))</f>
        <v>7.1074380165289251E-4</v>
      </c>
      <c r="DS134" s="111">
        <f>(AE134*IFERROR(VLOOKUP(AD134,LnLst!B:I,7,FALSE),0))*(H134^2/100)/1000000</f>
        <v>0.10406</v>
      </c>
      <c r="DT134" s="111">
        <f>(AE134*IFERROR(VLOOKUP(AD134,LnLst!B:I,8,FALSE),0))*(100/(H134^2))</f>
        <v>0</v>
      </c>
      <c r="DU134" s="111">
        <f>AG134*IFERROR(VLOOKUP(AF134,LnLst!B:I,2,FALSE),0)*100/H134^2</f>
        <v>0</v>
      </c>
      <c r="DV134" s="111">
        <f>(AG134*IFERROR(VLOOKUP(AF134,LnLst!B:I,3,FALSE),0))*(100/(H134^2))</f>
        <v>0</v>
      </c>
      <c r="DW134" s="111">
        <f>(AG134*IFERROR(VLOOKUP(AF134,LnLst!B:I,4,FALSE),0))*(H134^2/100)/1000000</f>
        <v>0</v>
      </c>
      <c r="DX134" s="111">
        <f>(AG134*IFERROR(VLOOKUP(AF134,LnLst!B:I,5,FALSE),0))*(100/(H134^2))</f>
        <v>0</v>
      </c>
      <c r="DY134" s="111">
        <f>(AG134*IFERROR(VLOOKUP(AF134,LnLst!B:I,6,FALSE),0))*(100/(H134^2))</f>
        <v>0</v>
      </c>
      <c r="DZ134" s="111">
        <f>(AG134*IFERROR(VLOOKUP(AF134,LnLst!B:I,7,FALSE),0))*(H134^2/100)/1000000</f>
        <v>0</v>
      </c>
      <c r="EA134" s="111">
        <f>(AG134*IFERROR(VLOOKUP(AF134,LnLst!B:I,8,FALSE),0))*(100/(H134^2))</f>
        <v>0</v>
      </c>
      <c r="EB134" s="111">
        <f>AI134*IFERROR(VLOOKUP(AH134,LnLst!B:I,2,FALSE),0)*100/H134^2</f>
        <v>0</v>
      </c>
      <c r="EC134" s="111">
        <f>AI134*IFERROR(VLOOKUP(AH134,LnLst!B:I,3,FALSE),0)*100/H134^2</f>
        <v>0</v>
      </c>
      <c r="ED134" s="111">
        <f>(AI134*IFERROR(VLOOKUP(AH134,LnLst!B:I,4,FALSE),0))*(H134^2/100)/1000000</f>
        <v>0</v>
      </c>
      <c r="EE134" s="111">
        <f>AI134*IFERROR(VLOOKUP(AH134,LnLst!B:I,5,FALSE),0)*100/H134^2</f>
        <v>0</v>
      </c>
      <c r="EF134" s="111">
        <f>AI134*IFERROR(VLOOKUP(AH134,LnLst!B:I,6,FALSE),0)*100/H134^2</f>
        <v>0</v>
      </c>
      <c r="EG134" s="111">
        <f>(AI134*IFERROR(VLOOKUP(AH134,LnLst!B:I,7,FALSE),0))*(H134^2/100)/1000000</f>
        <v>0</v>
      </c>
      <c r="EH134" s="111">
        <f>AI134*IFERROR(VLOOKUP(AH134,LnLst!B:I,8,FALSE),0)*100/H134^2</f>
        <v>0</v>
      </c>
      <c r="EI134" s="236">
        <f>AK134*IFERROR(VLOOKUP(AJ134,LnLst!B:I,2,FALSE),0)*100/H134^2</f>
        <v>0</v>
      </c>
      <c r="EJ134" s="111">
        <f>AK134*IFERROR(VLOOKUP(AJ134,LnLst!B:I,3,FALSE),0)*100/H134^2</f>
        <v>0</v>
      </c>
      <c r="EK134" s="111">
        <f>(AK134*IFERROR(VLOOKUP(AJ134,LnLst!B:I,4,FALSE),0))*(H134^2/100)/1000000</f>
        <v>0</v>
      </c>
      <c r="EL134" s="111">
        <f>AK134*IFERROR(VLOOKUP(AJ134,LnLst!B:I,5,FALSE),0)*100/H134^2</f>
        <v>0</v>
      </c>
      <c r="EM134" s="111">
        <f>AK134*IFERROR(VLOOKUP(AJ134,LnLst!B:I,6,FALSE),0)*100/H134^2</f>
        <v>0</v>
      </c>
      <c r="EN134" s="111">
        <f>(AK134*IFERROR(VLOOKUP(AJ134,LnLst!B:I,7,FALSE),0))*(H134^2/100)/1000000</f>
        <v>0</v>
      </c>
      <c r="EO134" s="111">
        <f>AK134*IFERROR(VLOOKUP(AJ134,LnLst!B:I,8,FALSE),0)*100/H134^2</f>
        <v>0</v>
      </c>
    </row>
    <row r="135" spans="1:145" ht="15" customHeight="1" x14ac:dyDescent="0.25">
      <c r="A135" s="81" t="s">
        <v>1139</v>
      </c>
      <c r="B135" s="82" t="s">
        <v>451</v>
      </c>
      <c r="C135" s="102" t="s">
        <v>137</v>
      </c>
      <c r="D135" s="82" t="s">
        <v>627</v>
      </c>
      <c r="E135" s="9" t="s">
        <v>1708</v>
      </c>
      <c r="F135" s="426" t="s">
        <v>1718</v>
      </c>
      <c r="G135" s="83">
        <v>2</v>
      </c>
      <c r="H135" s="60">
        <v>220</v>
      </c>
      <c r="I135" s="194" t="str">
        <f t="shared" si="52"/>
        <v xml:space="preserve">XLPE1000mm2             </v>
      </c>
      <c r="J135" s="228">
        <f t="shared" si="53"/>
        <v>4.3</v>
      </c>
      <c r="K135" s="113" t="s">
        <v>23</v>
      </c>
      <c r="L135" s="232" t="s">
        <v>16</v>
      </c>
      <c r="M135" s="240">
        <v>924</v>
      </c>
      <c r="N135" s="115">
        <f t="shared" si="27"/>
        <v>352.08095999999995</v>
      </c>
      <c r="O135" s="241">
        <v>924</v>
      </c>
      <c r="P135" s="235">
        <f t="shared" si="28"/>
        <v>1.5636363636363637E-4</v>
      </c>
      <c r="Q135" s="104">
        <f t="shared" si="29"/>
        <v>1.1016528925619836E-3</v>
      </c>
      <c r="R135" s="104">
        <f t="shared" si="30"/>
        <v>0.11966900000000001</v>
      </c>
      <c r="S135" s="104">
        <f t="shared" si="31"/>
        <v>1.8657024793388428E-3</v>
      </c>
      <c r="T135" s="104">
        <f t="shared" si="32"/>
        <v>7.1074380165289251E-4</v>
      </c>
      <c r="U135" s="104">
        <f t="shared" si="33"/>
        <v>0.10406</v>
      </c>
      <c r="V135" s="105">
        <f t="shared" si="34"/>
        <v>0</v>
      </c>
      <c r="W135" s="223">
        <f>AE135*IFERROR(VLOOKUP(AD135,LnLst!B:I,2,FALSE),0)+AG135*IFERROR(VLOOKUP(AF135,LnLst!B:I,2,FALSE),0)+AI135*IFERROR(VLOOKUP(AH135,LnLst!B:I,2,FALSE),0)+AK135*IFERROR(VLOOKUP(AJ135,LnLst!B:I,2,FALSE),0)</f>
        <v>7.5679999999999997E-2</v>
      </c>
      <c r="X135" s="215">
        <f>AE135*IFERROR(VLOOKUP(AD135,LnLst!B:I,3,FALSE),0)+AG135*IFERROR(VLOOKUP(AF135,LnLst!B:I,3,FALSE),0)+AI135*IFERROR(VLOOKUP(AH135,LnLst!B:I,3,FALSE),0)+AK135*IFERROR(VLOOKUP(AJ135,LnLst!B:I,3,FALSE),0)</f>
        <v>0.53320000000000001</v>
      </c>
      <c r="Y135" s="219">
        <f>(AE135*IFERROR(VLOOKUP(AD135,LnLst!B:I,4,FALSE),0)+AG135*IFERROR(VLOOKUP(AF135,LnLst!B:I,4,FALSE),0)+AI135*IFERROR(VLOOKUP(AH135,LnLst!B:I,4,FALSE),0)+AK135*IFERROR(VLOOKUP(AJ135,LnLst!B:I,4,FALSE),0))/1000000</f>
        <v>2.4725000000000002E-4</v>
      </c>
      <c r="Z135" s="215">
        <f>AE135*IFERROR(VLOOKUP(AD135,LnLst!B:I,5,FALSE),0)+AG135*IFERROR(VLOOKUP(AF135,LnLst!B:I,5,FALSE),0)+AI135*IFERROR(VLOOKUP(AH135,LnLst!B:I,5,FALSE),0)+AK135*IFERROR(VLOOKUP(AJ135,LnLst!B:I,5,FALSE),0)</f>
        <v>0.90299999999999991</v>
      </c>
      <c r="AA135" s="215">
        <f>AE135*IFERROR(VLOOKUP(AD135,LnLst!B:I,6,FALSE),0)+AG135*IFERROR(VLOOKUP(AF135,LnLst!B:I,6,FALSE),0)+AI135*IFERROR(VLOOKUP(AH135,LnLst!B:I,6,FALSE),0)+AK135*IFERROR(VLOOKUP(AJ135,LnLst!B:I,6,FALSE),0)</f>
        <v>0.34399999999999997</v>
      </c>
      <c r="AB135" s="207">
        <f>(AE135*IFERROR(VLOOKUP(AD135,LnLst!B:I,7,FALSE),0)+AG135*IFERROR(VLOOKUP(AF135,LnLst!B:I,7,FALSE),0)+AI135*IFERROR(VLOOKUP(AH135,LnLst!B:I,7,FALSE),0)+AK135*IFERROR(VLOOKUP(AJ135,LnLst!B:I,7,FALSE),0))/1000000</f>
        <v>2.1499999999999999E-4</v>
      </c>
      <c r="AC135" s="211">
        <f>AE135*IFERROR(VLOOKUP(AD135,LnLst!B:I,8,FALSE),0)+AG135*IFERROR(VLOOKUP(AF135,LnLst!B:I,8,FALSE),0)+AI135*IFERROR(VLOOKUP(AH135,LnLst!B:I,8,FALSE),0)+AK135*IFERROR(VLOOKUP(AJ135,LnLst!B:I,8,FALSE),0)</f>
        <v>0</v>
      </c>
      <c r="AD135" s="106" t="s">
        <v>17</v>
      </c>
      <c r="AE135" s="263">
        <v>4.3</v>
      </c>
      <c r="AF135" s="245" t="s">
        <v>1462</v>
      </c>
      <c r="AG135" s="263"/>
      <c r="AH135" s="250" t="s">
        <v>1462</v>
      </c>
      <c r="AI135" s="263"/>
      <c r="AJ135" s="245" t="s">
        <v>1462</v>
      </c>
      <c r="AK135" s="263"/>
      <c r="AL135" s="84">
        <v>422</v>
      </c>
      <c r="AM135" s="72">
        <v>424</v>
      </c>
      <c r="AN135" s="83">
        <v>0</v>
      </c>
      <c r="AO135" s="72">
        <v>0</v>
      </c>
      <c r="AP135" s="66" t="s">
        <v>628</v>
      </c>
      <c r="AQ135" s="107" t="s">
        <v>617</v>
      </c>
      <c r="AR135" s="61" t="s">
        <v>627</v>
      </c>
      <c r="AS135" s="364"/>
      <c r="AT135" s="205"/>
      <c r="DN135" s="111">
        <f>(AE135*IFERROR(VLOOKUP(AD135,LnLst!B:I,2,FALSE),0))*(100/(H135^2))</f>
        <v>1.5636363636363637E-4</v>
      </c>
      <c r="DO135" s="111">
        <f>(AE135*IFERROR(VLOOKUP(AD135,LnLst!B:I,3,FALSE),0))*(100/(H135^2))</f>
        <v>1.1016528925619836E-3</v>
      </c>
      <c r="DP135" s="111">
        <f>(AE135*IFERROR(VLOOKUP(AD135,LnLst!B:I,4,FALSE),0))*(H135^2/100)/1000000</f>
        <v>0.119669</v>
      </c>
      <c r="DQ135" s="111">
        <f>(AE135*IFERROR(VLOOKUP(AD135,LnLst!B:I,5,FALSE),0))*(100/(H135^2))</f>
        <v>1.8657024793388428E-3</v>
      </c>
      <c r="DR135" s="111">
        <f>(AE135*IFERROR(VLOOKUP(AD135,LnLst!B:I,6,FALSE),0))*(100/(H135^2))</f>
        <v>7.1074380165289251E-4</v>
      </c>
      <c r="DS135" s="111">
        <f>(AE135*IFERROR(VLOOKUP(AD135,LnLst!B:I,7,FALSE),0))*(H135^2/100)/1000000</f>
        <v>0.10406</v>
      </c>
      <c r="DT135" s="111">
        <f>(AE135*IFERROR(VLOOKUP(AD135,LnLst!B:I,8,FALSE),0))*(100/(H135^2))</f>
        <v>0</v>
      </c>
      <c r="DU135" s="111">
        <f>AG135*IFERROR(VLOOKUP(AF135,LnLst!B:I,2,FALSE),0)*100/H135^2</f>
        <v>0</v>
      </c>
      <c r="DV135" s="111">
        <f>(AG135*IFERROR(VLOOKUP(AF135,LnLst!B:I,3,FALSE),0))*(100/(H135^2))</f>
        <v>0</v>
      </c>
      <c r="DW135" s="111">
        <f>(AG135*IFERROR(VLOOKUP(AF135,LnLst!B:I,4,FALSE),0))*(H135^2/100)/1000000</f>
        <v>0</v>
      </c>
      <c r="DX135" s="111">
        <f>(AG135*IFERROR(VLOOKUP(AF135,LnLst!B:I,5,FALSE),0))*(100/(H135^2))</f>
        <v>0</v>
      </c>
      <c r="DY135" s="111">
        <f>(AG135*IFERROR(VLOOKUP(AF135,LnLst!B:I,6,FALSE),0))*(100/(H135^2))</f>
        <v>0</v>
      </c>
      <c r="DZ135" s="111">
        <f>(AG135*IFERROR(VLOOKUP(AF135,LnLst!B:I,7,FALSE),0))*(H135^2/100)/1000000</f>
        <v>0</v>
      </c>
      <c r="EA135" s="111">
        <f>(AG135*IFERROR(VLOOKUP(AF135,LnLst!B:I,8,FALSE),0))*(100/(H135^2))</f>
        <v>0</v>
      </c>
      <c r="EB135" s="111">
        <f>AI135*IFERROR(VLOOKUP(AH135,LnLst!B:I,2,FALSE),0)*100/H135^2</f>
        <v>0</v>
      </c>
      <c r="EC135" s="111">
        <f>AI135*IFERROR(VLOOKUP(AH135,LnLst!B:I,3,FALSE),0)*100/H135^2</f>
        <v>0</v>
      </c>
      <c r="ED135" s="111">
        <f>(AI135*IFERROR(VLOOKUP(AH135,LnLst!B:I,4,FALSE),0))*(H135^2/100)/1000000</f>
        <v>0</v>
      </c>
      <c r="EE135" s="111">
        <f>AI135*IFERROR(VLOOKUP(AH135,LnLst!B:I,5,FALSE),0)*100/H135^2</f>
        <v>0</v>
      </c>
      <c r="EF135" s="111">
        <f>AI135*IFERROR(VLOOKUP(AH135,LnLst!B:I,6,FALSE),0)*100/H135^2</f>
        <v>0</v>
      </c>
      <c r="EG135" s="111">
        <f>(AI135*IFERROR(VLOOKUP(AH135,LnLst!B:I,7,FALSE),0))*(H135^2/100)/1000000</f>
        <v>0</v>
      </c>
      <c r="EH135" s="111">
        <f>AI135*IFERROR(VLOOKUP(AH135,LnLst!B:I,8,FALSE),0)*100/H135^2</f>
        <v>0</v>
      </c>
      <c r="EI135" s="236">
        <f>AK135*IFERROR(VLOOKUP(AJ135,LnLst!B:I,2,FALSE),0)*100/H135^2</f>
        <v>0</v>
      </c>
      <c r="EJ135" s="111">
        <f>AK135*IFERROR(VLOOKUP(AJ135,LnLst!B:I,3,FALSE),0)*100/H135^2</f>
        <v>0</v>
      </c>
      <c r="EK135" s="111">
        <f>(AK135*IFERROR(VLOOKUP(AJ135,LnLst!B:I,4,FALSE),0))*(H135^2/100)/1000000</f>
        <v>0</v>
      </c>
      <c r="EL135" s="111">
        <f>AK135*IFERROR(VLOOKUP(AJ135,LnLst!B:I,5,FALSE),0)*100/H135^2</f>
        <v>0</v>
      </c>
      <c r="EM135" s="111">
        <f>AK135*IFERROR(VLOOKUP(AJ135,LnLst!B:I,6,FALSE),0)*100/H135^2</f>
        <v>0</v>
      </c>
      <c r="EN135" s="111">
        <f>(AK135*IFERROR(VLOOKUP(AJ135,LnLst!B:I,7,FALSE),0))*(H135^2/100)/1000000</f>
        <v>0</v>
      </c>
      <c r="EO135" s="111">
        <f>AK135*IFERROR(VLOOKUP(AJ135,LnLst!B:I,8,FALSE),0)*100/H135^2</f>
        <v>0</v>
      </c>
    </row>
    <row r="136" spans="1:145" ht="15" customHeight="1" x14ac:dyDescent="0.25">
      <c r="A136" s="81" t="s">
        <v>378</v>
      </c>
      <c r="B136" s="82" t="s">
        <v>376</v>
      </c>
      <c r="C136" s="102" t="s">
        <v>129</v>
      </c>
      <c r="D136" s="82" t="s">
        <v>1556</v>
      </c>
      <c r="E136" s="9" t="s">
        <v>1708</v>
      </c>
      <c r="F136" s="426" t="s">
        <v>1719</v>
      </c>
      <c r="G136" s="83">
        <v>1</v>
      </c>
      <c r="H136" s="60">
        <v>220</v>
      </c>
      <c r="I136" s="194" t="str">
        <f t="shared" si="52"/>
        <v xml:space="preserve">Thermal Invar 1*255/88    2*380/50 ACSR     XLPE 1600mm2 Elswedy    </v>
      </c>
      <c r="J136" s="228">
        <f t="shared" si="53"/>
        <v>31.5</v>
      </c>
      <c r="K136" s="113" t="s">
        <v>41</v>
      </c>
      <c r="L136" s="232" t="s">
        <v>23</v>
      </c>
      <c r="M136" s="240">
        <v>1100</v>
      </c>
      <c r="N136" s="115">
        <f t="shared" si="27"/>
        <v>419.14400000000001</v>
      </c>
      <c r="O136" s="241">
        <v>1200</v>
      </c>
      <c r="P136" s="235">
        <f t="shared" si="28"/>
        <v>5.4260123966942157E-3</v>
      </c>
      <c r="Q136" s="104">
        <f t="shared" si="29"/>
        <v>2.3763450413223142E-2</v>
      </c>
      <c r="R136" s="104">
        <f t="shared" si="30"/>
        <v>0.13355825120000001</v>
      </c>
      <c r="S136" s="104">
        <f t="shared" si="31"/>
        <v>1.7507685950413226E-2</v>
      </c>
      <c r="T136" s="104">
        <f t="shared" si="32"/>
        <v>6.7403512396694218E-2</v>
      </c>
      <c r="U136" s="104">
        <f t="shared" si="33"/>
        <v>0.13984489816000001</v>
      </c>
      <c r="V136" s="105">
        <f t="shared" si="34"/>
        <v>4.0589863636363632E-2</v>
      </c>
      <c r="W136" s="223">
        <f>AE136*IFERROR(VLOOKUP(AD136,LnLst!B:I,2,FALSE),0)+AG136*IFERROR(VLOOKUP(AF136,LnLst!B:I,2,FALSE),0)+AI136*IFERROR(VLOOKUP(AH136,LnLst!B:I,2,FALSE),0)+AK136*IFERROR(VLOOKUP(AJ136,LnLst!B:I,2,FALSE),0)</f>
        <v>2.6261900000000002</v>
      </c>
      <c r="X136" s="215">
        <f>AE136*IFERROR(VLOOKUP(AD136,LnLst!B:I,3,FALSE),0)+AG136*IFERROR(VLOOKUP(AF136,LnLst!B:I,3,FALSE),0)+AI136*IFERROR(VLOOKUP(AH136,LnLst!B:I,3,FALSE),0)+AK136*IFERROR(VLOOKUP(AJ136,LnLst!B:I,3,FALSE),0)</f>
        <v>11.50151</v>
      </c>
      <c r="Y136" s="219">
        <f>(AE136*IFERROR(VLOOKUP(AD136,LnLst!B:I,4,FALSE),0)+AG136*IFERROR(VLOOKUP(AF136,LnLst!B:I,4,FALSE),0)+AI136*IFERROR(VLOOKUP(AH136,LnLst!B:I,4,FALSE),0)+AK136*IFERROR(VLOOKUP(AJ136,LnLst!B:I,4,FALSE),0))/1000000</f>
        <v>2.7594680000000001E-4</v>
      </c>
      <c r="Z136" s="215">
        <f>AE136*IFERROR(VLOOKUP(AD136,LnLst!B:I,5,FALSE),0)+AG136*IFERROR(VLOOKUP(AF136,LnLst!B:I,5,FALSE),0)+AI136*IFERROR(VLOOKUP(AH136,LnLst!B:I,5,FALSE),0)+AK136*IFERROR(VLOOKUP(AJ136,LnLst!B:I,5,FALSE),0)</f>
        <v>8.4737200000000001</v>
      </c>
      <c r="AA136" s="215">
        <f>AE136*IFERROR(VLOOKUP(AD136,LnLst!B:I,6,FALSE),0)+AG136*IFERROR(VLOOKUP(AF136,LnLst!B:I,6,FALSE),0)+AI136*IFERROR(VLOOKUP(AH136,LnLst!B:I,6,FALSE),0)+AK136*IFERROR(VLOOKUP(AJ136,LnLst!B:I,6,FALSE),0)</f>
        <v>32.6233</v>
      </c>
      <c r="AB136" s="207">
        <f>(AE136*IFERROR(VLOOKUP(AD136,LnLst!B:I,7,FALSE),0)+AG136*IFERROR(VLOOKUP(AF136,LnLst!B:I,7,FALSE),0)+AI136*IFERROR(VLOOKUP(AH136,LnLst!B:I,7,FALSE),0)+AK136*IFERROR(VLOOKUP(AJ136,LnLst!B:I,7,FALSE),0))/1000000</f>
        <v>2.8893574000000001E-4</v>
      </c>
      <c r="AC136" s="211">
        <f>AE136*IFERROR(VLOOKUP(AD136,LnLst!B:I,8,FALSE),0)+AG136*IFERROR(VLOOKUP(AF136,LnLst!B:I,8,FALSE),0)+AI136*IFERROR(VLOOKUP(AH136,LnLst!B:I,8,FALSE),0)+AK136*IFERROR(VLOOKUP(AJ136,LnLst!B:I,8,FALSE),0)</f>
        <v>19.645493999999999</v>
      </c>
      <c r="AD136" s="106" t="s">
        <v>1466</v>
      </c>
      <c r="AE136" s="263">
        <v>20</v>
      </c>
      <c r="AF136" s="245" t="s">
        <v>25</v>
      </c>
      <c r="AG136" s="263">
        <v>7</v>
      </c>
      <c r="AH136" s="250" t="s">
        <v>1155</v>
      </c>
      <c r="AI136" s="263">
        <v>4.5</v>
      </c>
      <c r="AJ136" s="245" t="s">
        <v>1462</v>
      </c>
      <c r="AK136" s="263"/>
      <c r="AL136" s="84">
        <v>405</v>
      </c>
      <c r="AM136" s="72">
        <v>408</v>
      </c>
      <c r="AN136" s="83">
        <v>0</v>
      </c>
      <c r="AO136" s="72">
        <v>0</v>
      </c>
      <c r="AP136" s="66" t="s">
        <v>640</v>
      </c>
      <c r="AQ136" s="107" t="s">
        <v>129</v>
      </c>
      <c r="AR136" s="61" t="s">
        <v>468</v>
      </c>
      <c r="AS136" s="364"/>
      <c r="AT136" s="205"/>
      <c r="DN136" s="111">
        <f>(AE136*IFERROR(VLOOKUP(AD136,LnLst!B:I,2,FALSE),0))*(100/(H136^2))</f>
        <v>4.7176446280991734E-3</v>
      </c>
      <c r="DO136" s="111">
        <f>(AE136*IFERROR(VLOOKUP(AD136,LnLst!B:I,3,FALSE),0))*(100/(H136^2))</f>
        <v>1.8266033057851239E-2</v>
      </c>
      <c r="DP136" s="111">
        <f>(AE136*IFERROR(VLOOKUP(AD136,LnLst!B:I,4,FALSE),0))*(H136^2/100)/1000000</f>
        <v>2.5122891200000001E-2</v>
      </c>
      <c r="DQ136" s="111">
        <f>(AE136*IFERROR(VLOOKUP(AD136,LnLst!B:I,5,FALSE),0))*(100/(H136^2))</f>
        <v>1.4007066115702479E-2</v>
      </c>
      <c r="DR136" s="111">
        <f>(AE136*IFERROR(VLOOKUP(AD136,LnLst!B:I,6,FALSE),0))*(100/(H136^2))</f>
        <v>5.3000000000000005E-2</v>
      </c>
      <c r="DS136" s="111">
        <f>(AE136*IFERROR(VLOOKUP(AD136,LnLst!B:I,7,FALSE),0))*(H136^2/100)/1000000</f>
        <v>1.6855658160000002E-2</v>
      </c>
      <c r="DT136" s="111">
        <f>(AE136*IFERROR(VLOOKUP(AD136,LnLst!B:I,8,FALSE),0))*(100/(H136^2))</f>
        <v>3.2056805785123967E-2</v>
      </c>
      <c r="DU136" s="111">
        <f>AG136*IFERROR(VLOOKUP(AF136,LnLst!B:I,2,FALSE),0)*100/H136^2</f>
        <v>5.9586776859504127E-4</v>
      </c>
      <c r="DV136" s="111">
        <f>(AG136*IFERROR(VLOOKUP(AF136,LnLst!B:I,3,FALSE),0))*(100/(H136^2))</f>
        <v>4.3677685950413219E-3</v>
      </c>
      <c r="DW136" s="111">
        <f>(AG136*IFERROR(VLOOKUP(AF136,LnLst!B:I,4,FALSE),0))*(H136^2/100)/1000000</f>
        <v>1.2603360000000001E-2</v>
      </c>
      <c r="DX136" s="111">
        <f>(AG136*IFERROR(VLOOKUP(AF136,LnLst!B:I,5,FALSE),0))*(100/(H136^2))</f>
        <v>1.590909090909091E-3</v>
      </c>
      <c r="DY136" s="111">
        <f>(AG136*IFERROR(VLOOKUP(AF136,LnLst!B:I,6,FALSE),0))*(100/(H136^2))</f>
        <v>1.3739669421487603E-2</v>
      </c>
      <c r="DZ136" s="111">
        <f>(AG136*IFERROR(VLOOKUP(AF136,LnLst!B:I,7,FALSE),0))*(H136^2/100)/1000000</f>
        <v>7.5552399999999995E-3</v>
      </c>
      <c r="EA136" s="111">
        <f>(AG136*IFERROR(VLOOKUP(AF136,LnLst!B:I,8,FALSE),0))*(100/(H136^2))</f>
        <v>8.5330578512396692E-3</v>
      </c>
      <c r="EB136" s="111">
        <f>AI136*IFERROR(VLOOKUP(AH136,LnLst!B:I,2,FALSE),0)*100/H136^2</f>
        <v>1.1250000000000001E-4</v>
      </c>
      <c r="EC136" s="111">
        <f>AI136*IFERROR(VLOOKUP(AH136,LnLst!B:I,3,FALSE),0)*100/H136^2</f>
        <v>1.1296487603305785E-3</v>
      </c>
      <c r="ED136" s="111">
        <f>(AI136*IFERROR(VLOOKUP(AH136,LnLst!B:I,4,FALSE),0))*(H136^2/100)/1000000</f>
        <v>9.5832000000000001E-2</v>
      </c>
      <c r="EE136" s="111">
        <f>AI136*IFERROR(VLOOKUP(AH136,LnLst!B:I,5,FALSE),0)*100/H136^2</f>
        <v>1.9097107438016531E-3</v>
      </c>
      <c r="EF136" s="111">
        <f>AI136*IFERROR(VLOOKUP(AH136,LnLst!B:I,6,FALSE),0)*100/H136^2</f>
        <v>6.6384297520661164E-4</v>
      </c>
      <c r="EG136" s="111">
        <f>(AI136*IFERROR(VLOOKUP(AH136,LnLst!B:I,7,FALSE),0))*(H136^2/100)/1000000</f>
        <v>0.11543399999999999</v>
      </c>
      <c r="EH136" s="111">
        <f>AI136*IFERROR(VLOOKUP(AH136,LnLst!B:I,8,FALSE),0)*100/H136^2</f>
        <v>0</v>
      </c>
      <c r="EI136" s="236">
        <f>AK136*IFERROR(VLOOKUP(AJ136,LnLst!B:I,2,FALSE),0)*100/H136^2</f>
        <v>0</v>
      </c>
      <c r="EJ136" s="111">
        <f>AK136*IFERROR(VLOOKUP(AJ136,LnLst!B:I,3,FALSE),0)*100/H136^2</f>
        <v>0</v>
      </c>
      <c r="EK136" s="111">
        <f>(AK136*IFERROR(VLOOKUP(AJ136,LnLst!B:I,4,FALSE),0))*(H136^2/100)/1000000</f>
        <v>0</v>
      </c>
      <c r="EL136" s="111">
        <f>AK136*IFERROR(VLOOKUP(AJ136,LnLst!B:I,5,FALSE),0)*100/H136^2</f>
        <v>0</v>
      </c>
      <c r="EM136" s="111">
        <f>AK136*IFERROR(VLOOKUP(AJ136,LnLst!B:I,6,FALSE),0)*100/H136^2</f>
        <v>0</v>
      </c>
      <c r="EN136" s="111">
        <f>(AK136*IFERROR(VLOOKUP(AJ136,LnLst!B:I,7,FALSE),0))*(H136^2/100)/1000000</f>
        <v>0</v>
      </c>
      <c r="EO136" s="111">
        <f>AK136*IFERROR(VLOOKUP(AJ136,LnLst!B:I,8,FALSE),0)*100/H136^2</f>
        <v>0</v>
      </c>
    </row>
    <row r="137" spans="1:145" ht="15" customHeight="1" x14ac:dyDescent="0.25">
      <c r="A137" s="81" t="s">
        <v>378</v>
      </c>
      <c r="B137" s="82" t="s">
        <v>376</v>
      </c>
      <c r="C137" s="102" t="s">
        <v>129</v>
      </c>
      <c r="D137" s="82" t="s">
        <v>1556</v>
      </c>
      <c r="E137" s="9" t="s">
        <v>1708</v>
      </c>
      <c r="F137" s="426" t="s">
        <v>1719</v>
      </c>
      <c r="G137" s="83">
        <v>2</v>
      </c>
      <c r="H137" s="60">
        <v>220</v>
      </c>
      <c r="I137" s="194" t="str">
        <f t="shared" si="52"/>
        <v xml:space="preserve">Thermal Invar 1*255/88    2*380/50 ACSR     XLPE 1600mm2 Elswedy    </v>
      </c>
      <c r="J137" s="228">
        <f t="shared" si="53"/>
        <v>31.5</v>
      </c>
      <c r="K137" s="113" t="s">
        <v>41</v>
      </c>
      <c r="L137" s="232" t="s">
        <v>23</v>
      </c>
      <c r="M137" s="240">
        <v>1100</v>
      </c>
      <c r="N137" s="115">
        <f t="shared" si="27"/>
        <v>419.14400000000001</v>
      </c>
      <c r="O137" s="241">
        <v>1200</v>
      </c>
      <c r="P137" s="235">
        <f t="shared" si="28"/>
        <v>5.4260123966942157E-3</v>
      </c>
      <c r="Q137" s="104">
        <f t="shared" si="29"/>
        <v>2.3763450413223142E-2</v>
      </c>
      <c r="R137" s="104">
        <f t="shared" si="30"/>
        <v>0.13355825120000001</v>
      </c>
      <c r="S137" s="104">
        <f t="shared" si="31"/>
        <v>1.7507685950413226E-2</v>
      </c>
      <c r="T137" s="104">
        <f t="shared" si="32"/>
        <v>6.7403512396694218E-2</v>
      </c>
      <c r="U137" s="104">
        <f t="shared" si="33"/>
        <v>0.13984489816000001</v>
      </c>
      <c r="V137" s="105">
        <f t="shared" si="34"/>
        <v>4.0589863636363632E-2</v>
      </c>
      <c r="W137" s="223">
        <f>AE137*IFERROR(VLOOKUP(AD137,LnLst!B:I,2,FALSE),0)+AG137*IFERROR(VLOOKUP(AF137,LnLst!B:I,2,FALSE),0)+AI137*IFERROR(VLOOKUP(AH137,LnLst!B:I,2,FALSE),0)+AK137*IFERROR(VLOOKUP(AJ137,LnLst!B:I,2,FALSE),0)</f>
        <v>2.6261900000000002</v>
      </c>
      <c r="X137" s="215">
        <f>AE137*IFERROR(VLOOKUP(AD137,LnLst!B:I,3,FALSE),0)+AG137*IFERROR(VLOOKUP(AF137,LnLst!B:I,3,FALSE),0)+AI137*IFERROR(VLOOKUP(AH137,LnLst!B:I,3,FALSE),0)+AK137*IFERROR(VLOOKUP(AJ137,LnLst!B:I,3,FALSE),0)</f>
        <v>11.50151</v>
      </c>
      <c r="Y137" s="219">
        <f>(AE137*IFERROR(VLOOKUP(AD137,LnLst!B:I,4,FALSE),0)+AG137*IFERROR(VLOOKUP(AF137,LnLst!B:I,4,FALSE),0)+AI137*IFERROR(VLOOKUP(AH137,LnLst!B:I,4,FALSE),0)+AK137*IFERROR(VLOOKUP(AJ137,LnLst!B:I,4,FALSE),0))/1000000</f>
        <v>2.7594680000000001E-4</v>
      </c>
      <c r="Z137" s="215">
        <f>AE137*IFERROR(VLOOKUP(AD137,LnLst!B:I,5,FALSE),0)+AG137*IFERROR(VLOOKUP(AF137,LnLst!B:I,5,FALSE),0)+AI137*IFERROR(VLOOKUP(AH137,LnLst!B:I,5,FALSE),0)+AK137*IFERROR(VLOOKUP(AJ137,LnLst!B:I,5,FALSE),0)</f>
        <v>8.4737200000000001</v>
      </c>
      <c r="AA137" s="215">
        <f>AE137*IFERROR(VLOOKUP(AD137,LnLst!B:I,6,FALSE),0)+AG137*IFERROR(VLOOKUP(AF137,LnLst!B:I,6,FALSE),0)+AI137*IFERROR(VLOOKUP(AH137,LnLst!B:I,6,FALSE),0)+AK137*IFERROR(VLOOKUP(AJ137,LnLst!B:I,6,FALSE),0)</f>
        <v>32.6233</v>
      </c>
      <c r="AB137" s="207">
        <f>(AE137*IFERROR(VLOOKUP(AD137,LnLst!B:I,7,FALSE),0)+AG137*IFERROR(VLOOKUP(AF137,LnLst!B:I,7,FALSE),0)+AI137*IFERROR(VLOOKUP(AH137,LnLst!B:I,7,FALSE),0)+AK137*IFERROR(VLOOKUP(AJ137,LnLst!B:I,7,FALSE),0))/1000000</f>
        <v>2.8893574000000001E-4</v>
      </c>
      <c r="AC137" s="211">
        <f>AE137*IFERROR(VLOOKUP(AD137,LnLst!B:I,8,FALSE),0)+AG137*IFERROR(VLOOKUP(AF137,LnLst!B:I,8,FALSE),0)+AI137*IFERROR(VLOOKUP(AH137,LnLst!B:I,8,FALSE),0)+AK137*IFERROR(VLOOKUP(AJ137,LnLst!B:I,8,FALSE),0)</f>
        <v>19.645493999999999</v>
      </c>
      <c r="AD137" s="106" t="s">
        <v>1466</v>
      </c>
      <c r="AE137" s="263">
        <v>20</v>
      </c>
      <c r="AF137" s="245" t="s">
        <v>25</v>
      </c>
      <c r="AG137" s="263">
        <v>7</v>
      </c>
      <c r="AH137" s="250" t="s">
        <v>1155</v>
      </c>
      <c r="AI137" s="263">
        <v>4.5</v>
      </c>
      <c r="AJ137" s="245" t="s">
        <v>1462</v>
      </c>
      <c r="AK137" s="263"/>
      <c r="AL137" s="84">
        <v>405</v>
      </c>
      <c r="AM137" s="72">
        <v>408</v>
      </c>
      <c r="AN137" s="83">
        <v>0</v>
      </c>
      <c r="AO137" s="72">
        <v>0</v>
      </c>
      <c r="AP137" s="66" t="s">
        <v>641</v>
      </c>
      <c r="AQ137" s="107" t="s">
        <v>129</v>
      </c>
      <c r="AR137" s="61" t="s">
        <v>468</v>
      </c>
      <c r="AS137" s="364"/>
      <c r="AT137" s="205"/>
      <c r="DN137" s="111">
        <f>(AE137*IFERROR(VLOOKUP(AD137,LnLst!B:I,2,FALSE),0))*(100/(H137^2))</f>
        <v>4.7176446280991734E-3</v>
      </c>
      <c r="DO137" s="111">
        <f>(AE137*IFERROR(VLOOKUP(AD137,LnLst!B:I,3,FALSE),0))*(100/(H137^2))</f>
        <v>1.8266033057851239E-2</v>
      </c>
      <c r="DP137" s="111">
        <f>(AE137*IFERROR(VLOOKUP(AD137,LnLst!B:I,4,FALSE),0))*(H137^2/100)/1000000</f>
        <v>2.5122891200000001E-2</v>
      </c>
      <c r="DQ137" s="111">
        <f>(AE137*IFERROR(VLOOKUP(AD137,LnLst!B:I,5,FALSE),0))*(100/(H137^2))</f>
        <v>1.4007066115702479E-2</v>
      </c>
      <c r="DR137" s="111">
        <f>(AE137*IFERROR(VLOOKUP(AD137,LnLst!B:I,6,FALSE),0))*(100/(H137^2))</f>
        <v>5.3000000000000005E-2</v>
      </c>
      <c r="DS137" s="111">
        <f>(AE137*IFERROR(VLOOKUP(AD137,LnLst!B:I,7,FALSE),0))*(H137^2/100)/1000000</f>
        <v>1.6855658160000002E-2</v>
      </c>
      <c r="DT137" s="111">
        <f>(AE137*IFERROR(VLOOKUP(AD137,LnLst!B:I,8,FALSE),0))*(100/(H137^2))</f>
        <v>3.2056805785123967E-2</v>
      </c>
      <c r="DU137" s="111">
        <f>AG137*IFERROR(VLOOKUP(AF137,LnLst!B:I,2,FALSE),0)*100/H137^2</f>
        <v>5.9586776859504127E-4</v>
      </c>
      <c r="DV137" s="111">
        <f>(AG137*IFERROR(VLOOKUP(AF137,LnLst!B:I,3,FALSE),0))*(100/(H137^2))</f>
        <v>4.3677685950413219E-3</v>
      </c>
      <c r="DW137" s="111">
        <f>(AG137*IFERROR(VLOOKUP(AF137,LnLst!B:I,4,FALSE),0))*(H137^2/100)/1000000</f>
        <v>1.2603360000000001E-2</v>
      </c>
      <c r="DX137" s="111">
        <f>(AG137*IFERROR(VLOOKUP(AF137,LnLst!B:I,5,FALSE),0))*(100/(H137^2))</f>
        <v>1.590909090909091E-3</v>
      </c>
      <c r="DY137" s="111">
        <f>(AG137*IFERROR(VLOOKUP(AF137,LnLst!B:I,6,FALSE),0))*(100/(H137^2))</f>
        <v>1.3739669421487603E-2</v>
      </c>
      <c r="DZ137" s="111">
        <f>(AG137*IFERROR(VLOOKUP(AF137,LnLst!B:I,7,FALSE),0))*(H137^2/100)/1000000</f>
        <v>7.5552399999999995E-3</v>
      </c>
      <c r="EA137" s="111">
        <f>(AG137*IFERROR(VLOOKUP(AF137,LnLst!B:I,8,FALSE),0))*(100/(H137^2))</f>
        <v>8.5330578512396692E-3</v>
      </c>
      <c r="EB137" s="111">
        <f>AI137*IFERROR(VLOOKUP(AH137,LnLst!B:I,2,FALSE),0)*100/H137^2</f>
        <v>1.1250000000000001E-4</v>
      </c>
      <c r="EC137" s="111">
        <f>AI137*IFERROR(VLOOKUP(AH137,LnLst!B:I,3,FALSE),0)*100/H137^2</f>
        <v>1.1296487603305785E-3</v>
      </c>
      <c r="ED137" s="111">
        <f>(AI137*IFERROR(VLOOKUP(AH137,LnLst!B:I,4,FALSE),0))*(H137^2/100)/1000000</f>
        <v>9.5832000000000001E-2</v>
      </c>
      <c r="EE137" s="111">
        <f>AI137*IFERROR(VLOOKUP(AH137,LnLst!B:I,5,FALSE),0)*100/H137^2</f>
        <v>1.9097107438016531E-3</v>
      </c>
      <c r="EF137" s="111">
        <f>AI137*IFERROR(VLOOKUP(AH137,LnLst!B:I,6,FALSE),0)*100/H137^2</f>
        <v>6.6384297520661164E-4</v>
      </c>
      <c r="EG137" s="111">
        <f>(AI137*IFERROR(VLOOKUP(AH137,LnLst!B:I,7,FALSE),0))*(H137^2/100)/1000000</f>
        <v>0.11543399999999999</v>
      </c>
      <c r="EH137" s="111">
        <f>AI137*IFERROR(VLOOKUP(AH137,LnLst!B:I,8,FALSE),0)*100/H137^2</f>
        <v>0</v>
      </c>
      <c r="EI137" s="236">
        <f>AK137*IFERROR(VLOOKUP(AJ137,LnLst!B:I,2,FALSE),0)*100/H137^2</f>
        <v>0</v>
      </c>
      <c r="EJ137" s="111">
        <f>AK137*IFERROR(VLOOKUP(AJ137,LnLst!B:I,3,FALSE),0)*100/H137^2</f>
        <v>0</v>
      </c>
      <c r="EK137" s="111">
        <f>(AK137*IFERROR(VLOOKUP(AJ137,LnLst!B:I,4,FALSE),0))*(H137^2/100)/1000000</f>
        <v>0</v>
      </c>
      <c r="EL137" s="111">
        <f>AK137*IFERROR(VLOOKUP(AJ137,LnLst!B:I,5,FALSE),0)*100/H137^2</f>
        <v>0</v>
      </c>
      <c r="EM137" s="111">
        <f>AK137*IFERROR(VLOOKUP(AJ137,LnLst!B:I,6,FALSE),0)*100/H137^2</f>
        <v>0</v>
      </c>
      <c r="EN137" s="111">
        <f>(AK137*IFERROR(VLOOKUP(AJ137,LnLst!B:I,7,FALSE),0))*(H137^2/100)/1000000</f>
        <v>0</v>
      </c>
      <c r="EO137" s="111">
        <f>AK137*IFERROR(VLOOKUP(AJ137,LnLst!B:I,8,FALSE),0)*100/H137^2</f>
        <v>0</v>
      </c>
    </row>
    <row r="138" spans="1:145" ht="15" customHeight="1" x14ac:dyDescent="0.25">
      <c r="A138" s="81" t="s">
        <v>378</v>
      </c>
      <c r="B138" s="82" t="s">
        <v>320</v>
      </c>
      <c r="C138" s="102" t="s">
        <v>129</v>
      </c>
      <c r="D138" s="82" t="s">
        <v>130</v>
      </c>
      <c r="E138" s="9" t="s">
        <v>1708</v>
      </c>
      <c r="F138" s="426" t="s">
        <v>1718</v>
      </c>
      <c r="G138" s="83">
        <v>1</v>
      </c>
      <c r="H138" s="60">
        <v>220</v>
      </c>
      <c r="I138" s="194" t="str">
        <f t="shared" si="52"/>
        <v xml:space="preserve">XLPE 1600mm2 Elswedy             </v>
      </c>
      <c r="J138" s="228">
        <f t="shared" si="53"/>
        <v>4.5</v>
      </c>
      <c r="K138" s="113" t="s">
        <v>41</v>
      </c>
      <c r="L138" s="232" t="s">
        <v>23</v>
      </c>
      <c r="M138" s="114">
        <v>1200</v>
      </c>
      <c r="N138" s="115">
        <f t="shared" si="27"/>
        <v>457.24799999999999</v>
      </c>
      <c r="O138" s="116">
        <v>1200</v>
      </c>
      <c r="P138" s="235">
        <f t="shared" si="28"/>
        <v>1.1250000000000001E-4</v>
      </c>
      <c r="Q138" s="104">
        <f t="shared" si="29"/>
        <v>1.1296487603305785E-3</v>
      </c>
      <c r="R138" s="104">
        <f t="shared" si="30"/>
        <v>9.5832000000000001E-2</v>
      </c>
      <c r="S138" s="104">
        <f t="shared" si="31"/>
        <v>1.9097107438016531E-3</v>
      </c>
      <c r="T138" s="104">
        <f t="shared" si="32"/>
        <v>6.6384297520661164E-4</v>
      </c>
      <c r="U138" s="104">
        <f t="shared" si="33"/>
        <v>0.11543399999999999</v>
      </c>
      <c r="V138" s="105">
        <f t="shared" si="34"/>
        <v>0</v>
      </c>
      <c r="W138" s="223">
        <f>AE138*IFERROR(VLOOKUP(AD138,LnLst!B:I,2,FALSE),0)+AG138*IFERROR(VLOOKUP(AF138,LnLst!B:I,2,FALSE),0)+AI138*IFERROR(VLOOKUP(AH138,LnLst!B:I,2,FALSE),0)+AK138*IFERROR(VLOOKUP(AJ138,LnLst!B:I,2,FALSE),0)</f>
        <v>5.4449999999999998E-2</v>
      </c>
      <c r="X138" s="215">
        <f>AE138*IFERROR(VLOOKUP(AD138,LnLst!B:I,3,FALSE),0)+AG138*IFERROR(VLOOKUP(AF138,LnLst!B:I,3,FALSE),0)+AI138*IFERROR(VLOOKUP(AH138,LnLst!B:I,3,FALSE),0)+AK138*IFERROR(VLOOKUP(AJ138,LnLst!B:I,3,FALSE),0)</f>
        <v>0.54674999999999996</v>
      </c>
      <c r="Y138" s="219">
        <f>(AE138*IFERROR(VLOOKUP(AD138,LnLst!B:I,4,FALSE),0)+AG138*IFERROR(VLOOKUP(AF138,LnLst!B:I,4,FALSE),0)+AI138*IFERROR(VLOOKUP(AH138,LnLst!B:I,4,FALSE),0)+AK138*IFERROR(VLOOKUP(AJ138,LnLst!B:I,4,FALSE),0))/1000000</f>
        <v>1.9799999999999999E-4</v>
      </c>
      <c r="Z138" s="215">
        <f>AE138*IFERROR(VLOOKUP(AD138,LnLst!B:I,5,FALSE),0)+AG138*IFERROR(VLOOKUP(AF138,LnLst!B:I,5,FALSE),0)+AI138*IFERROR(VLOOKUP(AH138,LnLst!B:I,5,FALSE),0)+AK138*IFERROR(VLOOKUP(AJ138,LnLst!B:I,5,FALSE),0)</f>
        <v>0.92430000000000001</v>
      </c>
      <c r="AA138" s="215">
        <f>AE138*IFERROR(VLOOKUP(AD138,LnLst!B:I,6,FALSE),0)+AG138*IFERROR(VLOOKUP(AF138,LnLst!B:I,6,FALSE),0)+AI138*IFERROR(VLOOKUP(AH138,LnLst!B:I,6,FALSE),0)+AK138*IFERROR(VLOOKUP(AJ138,LnLst!B:I,6,FALSE),0)</f>
        <v>0.32130000000000003</v>
      </c>
      <c r="AB138" s="207">
        <f>(AE138*IFERROR(VLOOKUP(AD138,LnLst!B:I,7,FALSE),0)+AG138*IFERROR(VLOOKUP(AF138,LnLst!B:I,7,FALSE),0)+AI138*IFERROR(VLOOKUP(AH138,LnLst!B:I,7,FALSE),0)+AK138*IFERROR(VLOOKUP(AJ138,LnLst!B:I,7,FALSE),0))/1000000</f>
        <v>2.385E-4</v>
      </c>
      <c r="AC138" s="211">
        <f>AE138*IFERROR(VLOOKUP(AD138,LnLst!B:I,8,FALSE),0)+AG138*IFERROR(VLOOKUP(AF138,LnLst!B:I,8,FALSE),0)+AI138*IFERROR(VLOOKUP(AH138,LnLst!B:I,8,FALSE),0)+AK138*IFERROR(VLOOKUP(AJ138,LnLst!B:I,8,FALSE),0)</f>
        <v>0</v>
      </c>
      <c r="AD138" s="106" t="s">
        <v>1155</v>
      </c>
      <c r="AE138" s="263">
        <v>4.5</v>
      </c>
      <c r="AF138" s="245" t="s">
        <v>1462</v>
      </c>
      <c r="AG138" s="263"/>
      <c r="AH138" s="250" t="s">
        <v>1462</v>
      </c>
      <c r="AI138" s="263"/>
      <c r="AJ138" s="245" t="s">
        <v>1462</v>
      </c>
      <c r="AK138" s="263"/>
      <c r="AL138" s="84">
        <v>405</v>
      </c>
      <c r="AM138" s="72">
        <v>406</v>
      </c>
      <c r="AN138" s="83">
        <v>0</v>
      </c>
      <c r="AO138" s="72">
        <v>0</v>
      </c>
      <c r="AP138" s="66" t="s">
        <v>642</v>
      </c>
      <c r="AQ138" s="107" t="s">
        <v>129</v>
      </c>
      <c r="AR138" s="61" t="s">
        <v>130</v>
      </c>
      <c r="AS138" s="364"/>
      <c r="AT138" s="205"/>
      <c r="DN138" s="111">
        <f>(AE138*IFERROR(VLOOKUP(AD138,LnLst!B:I,2,FALSE),0))*(100/(H138^2))</f>
        <v>1.125E-4</v>
      </c>
      <c r="DO138" s="111">
        <f>(AE138*IFERROR(VLOOKUP(AD138,LnLst!B:I,3,FALSE),0))*(100/(H138^2))</f>
        <v>1.1296487603305785E-3</v>
      </c>
      <c r="DP138" s="111">
        <f>(AE138*IFERROR(VLOOKUP(AD138,LnLst!B:I,4,FALSE),0))*(H138^2/100)/1000000</f>
        <v>9.5832000000000001E-2</v>
      </c>
      <c r="DQ138" s="111">
        <f>(AE138*IFERROR(VLOOKUP(AD138,LnLst!B:I,5,FALSE),0))*(100/(H138^2))</f>
        <v>1.9097107438016529E-3</v>
      </c>
      <c r="DR138" s="111">
        <f>(AE138*IFERROR(VLOOKUP(AD138,LnLst!B:I,6,FALSE),0))*(100/(H138^2))</f>
        <v>6.6384297520661164E-4</v>
      </c>
      <c r="DS138" s="111">
        <f>(AE138*IFERROR(VLOOKUP(AD138,LnLst!B:I,7,FALSE),0))*(H138^2/100)/1000000</f>
        <v>0.11543399999999999</v>
      </c>
      <c r="DT138" s="111">
        <f>(AE138*IFERROR(VLOOKUP(AD138,LnLst!B:I,8,FALSE),0))*(100/(H138^2))</f>
        <v>0</v>
      </c>
      <c r="DU138" s="111">
        <f>AG138*IFERROR(VLOOKUP(AF138,LnLst!B:I,2,FALSE),0)*100/H138^2</f>
        <v>0</v>
      </c>
      <c r="DV138" s="111">
        <f>(AG138*IFERROR(VLOOKUP(AF138,LnLst!B:I,3,FALSE),0))*(100/(H138^2))</f>
        <v>0</v>
      </c>
      <c r="DW138" s="111">
        <f>(AG138*IFERROR(VLOOKUP(AF138,LnLst!B:I,4,FALSE),0))*(H138^2/100)/1000000</f>
        <v>0</v>
      </c>
      <c r="DX138" s="111">
        <f>(AG138*IFERROR(VLOOKUP(AF138,LnLst!B:I,5,FALSE),0))*(100/(H138^2))</f>
        <v>0</v>
      </c>
      <c r="DY138" s="111">
        <f>(AG138*IFERROR(VLOOKUP(AF138,LnLst!B:I,6,FALSE),0))*(100/(H138^2))</f>
        <v>0</v>
      </c>
      <c r="DZ138" s="111">
        <f>(AG138*IFERROR(VLOOKUP(AF138,LnLst!B:I,7,FALSE),0))*(H138^2/100)/1000000</f>
        <v>0</v>
      </c>
      <c r="EA138" s="111">
        <f>(AG138*IFERROR(VLOOKUP(AF138,LnLst!B:I,8,FALSE),0))*(100/(H138^2))</f>
        <v>0</v>
      </c>
      <c r="EB138" s="111">
        <f>AI138*IFERROR(VLOOKUP(AH138,LnLst!B:I,2,FALSE),0)*100/H138^2</f>
        <v>0</v>
      </c>
      <c r="EC138" s="111">
        <f>AI138*IFERROR(VLOOKUP(AH138,LnLst!B:I,3,FALSE),0)*100/H138^2</f>
        <v>0</v>
      </c>
      <c r="ED138" s="111">
        <f>(AI138*IFERROR(VLOOKUP(AH138,LnLst!B:I,4,FALSE),0))*(H138^2/100)/1000000</f>
        <v>0</v>
      </c>
      <c r="EE138" s="111">
        <f>AI138*IFERROR(VLOOKUP(AH138,LnLst!B:I,5,FALSE),0)*100/H138^2</f>
        <v>0</v>
      </c>
      <c r="EF138" s="111">
        <f>AI138*IFERROR(VLOOKUP(AH138,LnLst!B:I,6,FALSE),0)*100/H138^2</f>
        <v>0</v>
      </c>
      <c r="EG138" s="111">
        <f>(AI138*IFERROR(VLOOKUP(AH138,LnLst!B:I,7,FALSE),0))*(H138^2/100)/1000000</f>
        <v>0</v>
      </c>
      <c r="EH138" s="111">
        <f>AI138*IFERROR(VLOOKUP(AH138,LnLst!B:I,8,FALSE),0)*100/H138^2</f>
        <v>0</v>
      </c>
      <c r="EI138" s="236">
        <f>AK138*IFERROR(VLOOKUP(AJ138,LnLst!B:I,2,FALSE),0)*100/H138^2</f>
        <v>0</v>
      </c>
      <c r="EJ138" s="111">
        <f>AK138*IFERROR(VLOOKUP(AJ138,LnLst!B:I,3,FALSE),0)*100/H138^2</f>
        <v>0</v>
      </c>
      <c r="EK138" s="111">
        <f>(AK138*IFERROR(VLOOKUP(AJ138,LnLst!B:I,4,FALSE),0))*(H138^2/100)/1000000</f>
        <v>0</v>
      </c>
      <c r="EL138" s="111">
        <f>AK138*IFERROR(VLOOKUP(AJ138,LnLst!B:I,5,FALSE),0)*100/H138^2</f>
        <v>0</v>
      </c>
      <c r="EM138" s="111">
        <f>AK138*IFERROR(VLOOKUP(AJ138,LnLst!B:I,6,FALSE),0)*100/H138^2</f>
        <v>0</v>
      </c>
      <c r="EN138" s="111">
        <f>(AK138*IFERROR(VLOOKUP(AJ138,LnLst!B:I,7,FALSE),0))*(H138^2/100)/1000000</f>
        <v>0</v>
      </c>
      <c r="EO138" s="111">
        <f>AK138*IFERROR(VLOOKUP(AJ138,LnLst!B:I,8,FALSE),0)*100/H138^2</f>
        <v>0</v>
      </c>
    </row>
    <row r="139" spans="1:145" ht="15" customHeight="1" x14ac:dyDescent="0.25">
      <c r="A139" s="81" t="s">
        <v>378</v>
      </c>
      <c r="B139" s="82" t="s">
        <v>320</v>
      </c>
      <c r="C139" s="102" t="s">
        <v>129</v>
      </c>
      <c r="D139" s="82" t="s">
        <v>130</v>
      </c>
      <c r="E139" s="9" t="s">
        <v>1708</v>
      </c>
      <c r="F139" s="426" t="s">
        <v>1718</v>
      </c>
      <c r="G139" s="83">
        <v>2</v>
      </c>
      <c r="H139" s="60">
        <v>220</v>
      </c>
      <c r="I139" s="194" t="str">
        <f t="shared" si="52"/>
        <v xml:space="preserve">XLPE 1600mm2 Elswedy             </v>
      </c>
      <c r="J139" s="228">
        <f t="shared" si="53"/>
        <v>4.5</v>
      </c>
      <c r="K139" s="113" t="s">
        <v>41</v>
      </c>
      <c r="L139" s="232" t="s">
        <v>23</v>
      </c>
      <c r="M139" s="114">
        <v>1200</v>
      </c>
      <c r="N139" s="115">
        <f t="shared" si="27"/>
        <v>457.24799999999999</v>
      </c>
      <c r="O139" s="116">
        <v>1200</v>
      </c>
      <c r="P139" s="235">
        <f t="shared" si="28"/>
        <v>1.1250000000000001E-4</v>
      </c>
      <c r="Q139" s="104">
        <f t="shared" si="29"/>
        <v>1.1296487603305785E-3</v>
      </c>
      <c r="R139" s="104">
        <f t="shared" si="30"/>
        <v>9.5832000000000001E-2</v>
      </c>
      <c r="S139" s="104">
        <f t="shared" si="31"/>
        <v>1.9097107438016531E-3</v>
      </c>
      <c r="T139" s="104">
        <f t="shared" si="32"/>
        <v>6.6384297520661164E-4</v>
      </c>
      <c r="U139" s="104">
        <f t="shared" si="33"/>
        <v>0.11543399999999999</v>
      </c>
      <c r="V139" s="105">
        <f t="shared" si="34"/>
        <v>0</v>
      </c>
      <c r="W139" s="223">
        <f>AE139*IFERROR(VLOOKUP(AD139,LnLst!B:I,2,FALSE),0)+AG139*IFERROR(VLOOKUP(AF139,LnLst!B:I,2,FALSE),0)+AI139*IFERROR(VLOOKUP(AH139,LnLst!B:I,2,FALSE),0)+AK139*IFERROR(VLOOKUP(AJ139,LnLst!B:I,2,FALSE),0)</f>
        <v>5.4449999999999998E-2</v>
      </c>
      <c r="X139" s="215">
        <f>AE139*IFERROR(VLOOKUP(AD139,LnLst!B:I,3,FALSE),0)+AG139*IFERROR(VLOOKUP(AF139,LnLst!B:I,3,FALSE),0)+AI139*IFERROR(VLOOKUP(AH139,LnLst!B:I,3,FALSE),0)+AK139*IFERROR(VLOOKUP(AJ139,LnLst!B:I,3,FALSE),0)</f>
        <v>0.54674999999999996</v>
      </c>
      <c r="Y139" s="219">
        <f>(AE139*IFERROR(VLOOKUP(AD139,LnLst!B:I,4,FALSE),0)+AG139*IFERROR(VLOOKUP(AF139,LnLst!B:I,4,FALSE),0)+AI139*IFERROR(VLOOKUP(AH139,LnLst!B:I,4,FALSE),0)+AK139*IFERROR(VLOOKUP(AJ139,LnLst!B:I,4,FALSE),0))/1000000</f>
        <v>1.9799999999999999E-4</v>
      </c>
      <c r="Z139" s="215">
        <f>AE139*IFERROR(VLOOKUP(AD139,LnLst!B:I,5,FALSE),0)+AG139*IFERROR(VLOOKUP(AF139,LnLst!B:I,5,FALSE),0)+AI139*IFERROR(VLOOKUP(AH139,LnLst!B:I,5,FALSE),0)+AK139*IFERROR(VLOOKUP(AJ139,LnLst!B:I,5,FALSE),0)</f>
        <v>0.92430000000000001</v>
      </c>
      <c r="AA139" s="215">
        <f>AE139*IFERROR(VLOOKUP(AD139,LnLst!B:I,6,FALSE),0)+AG139*IFERROR(VLOOKUP(AF139,LnLst!B:I,6,FALSE),0)+AI139*IFERROR(VLOOKUP(AH139,LnLst!B:I,6,FALSE),0)+AK139*IFERROR(VLOOKUP(AJ139,LnLst!B:I,6,FALSE),0)</f>
        <v>0.32130000000000003</v>
      </c>
      <c r="AB139" s="207">
        <f>(AE139*IFERROR(VLOOKUP(AD139,LnLst!B:I,7,FALSE),0)+AG139*IFERROR(VLOOKUP(AF139,LnLst!B:I,7,FALSE),0)+AI139*IFERROR(VLOOKUP(AH139,LnLst!B:I,7,FALSE),0)+AK139*IFERROR(VLOOKUP(AJ139,LnLst!B:I,7,FALSE),0))/1000000</f>
        <v>2.385E-4</v>
      </c>
      <c r="AC139" s="211">
        <f>AE139*IFERROR(VLOOKUP(AD139,LnLst!B:I,8,FALSE),0)+AG139*IFERROR(VLOOKUP(AF139,LnLst!B:I,8,FALSE),0)+AI139*IFERROR(VLOOKUP(AH139,LnLst!B:I,8,FALSE),0)+AK139*IFERROR(VLOOKUP(AJ139,LnLst!B:I,8,FALSE),0)</f>
        <v>0</v>
      </c>
      <c r="AD139" s="106" t="s">
        <v>1155</v>
      </c>
      <c r="AE139" s="263">
        <v>4.5</v>
      </c>
      <c r="AF139" s="245" t="s">
        <v>1462</v>
      </c>
      <c r="AG139" s="263"/>
      <c r="AH139" s="250" t="s">
        <v>1462</v>
      </c>
      <c r="AI139" s="263"/>
      <c r="AJ139" s="245" t="s">
        <v>1462</v>
      </c>
      <c r="AK139" s="263"/>
      <c r="AL139" s="84">
        <v>405</v>
      </c>
      <c r="AM139" s="72">
        <v>406</v>
      </c>
      <c r="AN139" s="83">
        <v>0</v>
      </c>
      <c r="AO139" s="72">
        <v>0</v>
      </c>
      <c r="AP139" s="66" t="s">
        <v>643</v>
      </c>
      <c r="AQ139" s="107" t="s">
        <v>129</v>
      </c>
      <c r="AR139" s="61" t="s">
        <v>130</v>
      </c>
      <c r="AS139" s="364"/>
      <c r="AT139" s="205"/>
      <c r="DN139" s="111">
        <f>(AE139*IFERROR(VLOOKUP(AD139,LnLst!B:I,2,FALSE),0))*(100/(H139^2))</f>
        <v>1.125E-4</v>
      </c>
      <c r="DO139" s="111">
        <f>(AE139*IFERROR(VLOOKUP(AD139,LnLst!B:I,3,FALSE),0))*(100/(H139^2))</f>
        <v>1.1296487603305785E-3</v>
      </c>
      <c r="DP139" s="111">
        <f>(AE139*IFERROR(VLOOKUP(AD139,LnLst!B:I,4,FALSE),0))*(H139^2/100)/1000000</f>
        <v>9.5832000000000001E-2</v>
      </c>
      <c r="DQ139" s="111">
        <f>(AE139*IFERROR(VLOOKUP(AD139,LnLst!B:I,5,FALSE),0))*(100/(H139^2))</f>
        <v>1.9097107438016529E-3</v>
      </c>
      <c r="DR139" s="111">
        <f>(AE139*IFERROR(VLOOKUP(AD139,LnLst!B:I,6,FALSE),0))*(100/(H139^2))</f>
        <v>6.6384297520661164E-4</v>
      </c>
      <c r="DS139" s="111">
        <f>(AE139*IFERROR(VLOOKUP(AD139,LnLst!B:I,7,FALSE),0))*(H139^2/100)/1000000</f>
        <v>0.11543399999999999</v>
      </c>
      <c r="DT139" s="111">
        <f>(AE139*IFERROR(VLOOKUP(AD139,LnLst!B:I,8,FALSE),0))*(100/(H139^2))</f>
        <v>0</v>
      </c>
      <c r="DU139" s="111">
        <f>AG139*IFERROR(VLOOKUP(AF139,LnLst!B:I,2,FALSE),0)*100/H139^2</f>
        <v>0</v>
      </c>
      <c r="DV139" s="111">
        <f>(AG139*IFERROR(VLOOKUP(AF139,LnLst!B:I,3,FALSE),0))*(100/(H139^2))</f>
        <v>0</v>
      </c>
      <c r="DW139" s="111">
        <f>(AG139*IFERROR(VLOOKUP(AF139,LnLst!B:I,4,FALSE),0))*(H139^2/100)/1000000</f>
        <v>0</v>
      </c>
      <c r="DX139" s="111">
        <f>(AG139*IFERROR(VLOOKUP(AF139,LnLst!B:I,5,FALSE),0))*(100/(H139^2))</f>
        <v>0</v>
      </c>
      <c r="DY139" s="111">
        <f>(AG139*IFERROR(VLOOKUP(AF139,LnLst!B:I,6,FALSE),0))*(100/(H139^2))</f>
        <v>0</v>
      </c>
      <c r="DZ139" s="111">
        <f>(AG139*IFERROR(VLOOKUP(AF139,LnLst!B:I,7,FALSE),0))*(H139^2/100)/1000000</f>
        <v>0</v>
      </c>
      <c r="EA139" s="111">
        <f>(AG139*IFERROR(VLOOKUP(AF139,LnLst!B:I,8,FALSE),0))*(100/(H139^2))</f>
        <v>0</v>
      </c>
      <c r="EB139" s="111">
        <f>AI139*IFERROR(VLOOKUP(AH139,LnLst!B:I,2,FALSE),0)*100/H139^2</f>
        <v>0</v>
      </c>
      <c r="EC139" s="111">
        <f>AI139*IFERROR(VLOOKUP(AH139,LnLst!B:I,3,FALSE),0)*100/H139^2</f>
        <v>0</v>
      </c>
      <c r="ED139" s="111">
        <f>(AI139*IFERROR(VLOOKUP(AH139,LnLst!B:I,4,FALSE),0))*(H139^2/100)/1000000</f>
        <v>0</v>
      </c>
      <c r="EE139" s="111">
        <f>AI139*IFERROR(VLOOKUP(AH139,LnLst!B:I,5,FALSE),0)*100/H139^2</f>
        <v>0</v>
      </c>
      <c r="EF139" s="111">
        <f>AI139*IFERROR(VLOOKUP(AH139,LnLst!B:I,6,FALSE),0)*100/H139^2</f>
        <v>0</v>
      </c>
      <c r="EG139" s="111">
        <f>(AI139*IFERROR(VLOOKUP(AH139,LnLst!B:I,7,FALSE),0))*(H139^2/100)/1000000</f>
        <v>0</v>
      </c>
      <c r="EH139" s="111">
        <f>AI139*IFERROR(VLOOKUP(AH139,LnLst!B:I,8,FALSE),0)*100/H139^2</f>
        <v>0</v>
      </c>
      <c r="EI139" s="236">
        <f>AK139*IFERROR(VLOOKUP(AJ139,LnLst!B:I,2,FALSE),0)*100/H139^2</f>
        <v>0</v>
      </c>
      <c r="EJ139" s="111">
        <f>AK139*IFERROR(VLOOKUP(AJ139,LnLst!B:I,3,FALSE),0)*100/H139^2</f>
        <v>0</v>
      </c>
      <c r="EK139" s="111">
        <f>(AK139*IFERROR(VLOOKUP(AJ139,LnLst!B:I,4,FALSE),0))*(H139^2/100)/1000000</f>
        <v>0</v>
      </c>
      <c r="EL139" s="111">
        <f>AK139*IFERROR(VLOOKUP(AJ139,LnLst!B:I,5,FALSE),0)*100/H139^2</f>
        <v>0</v>
      </c>
      <c r="EM139" s="111">
        <f>AK139*IFERROR(VLOOKUP(AJ139,LnLst!B:I,6,FALSE),0)*100/H139^2</f>
        <v>0</v>
      </c>
      <c r="EN139" s="111">
        <f>(AK139*IFERROR(VLOOKUP(AJ139,LnLst!B:I,7,FALSE),0))*(H139^2/100)/1000000</f>
        <v>0</v>
      </c>
      <c r="EO139" s="111">
        <f>AK139*IFERROR(VLOOKUP(AJ139,LnLst!B:I,8,FALSE),0)*100/H139^2</f>
        <v>0</v>
      </c>
    </row>
    <row r="140" spans="1:145" ht="15" customHeight="1" x14ac:dyDescent="0.25">
      <c r="A140" s="81" t="s">
        <v>364</v>
      </c>
      <c r="B140" s="82" t="s">
        <v>366</v>
      </c>
      <c r="C140" s="102" t="s">
        <v>1560</v>
      </c>
      <c r="D140" s="82" t="s">
        <v>145</v>
      </c>
      <c r="E140" s="9" t="s">
        <v>1708</v>
      </c>
      <c r="F140" s="426" t="s">
        <v>1718</v>
      </c>
      <c r="G140" s="83">
        <v>1</v>
      </c>
      <c r="H140" s="60">
        <v>220</v>
      </c>
      <c r="I140" s="194" t="str">
        <f t="shared" si="52"/>
        <v xml:space="preserve">XLPE 1600mm2 Elswedy             </v>
      </c>
      <c r="J140" s="228">
        <f t="shared" si="53"/>
        <v>10.5</v>
      </c>
      <c r="K140" s="113" t="s">
        <v>23</v>
      </c>
      <c r="L140" s="232" t="s">
        <v>16</v>
      </c>
      <c r="M140" s="240">
        <v>1060</v>
      </c>
      <c r="N140" s="115">
        <f t="shared" ref="N140:N203" si="54">1.732*M140*H140/1000</f>
        <v>403.9024</v>
      </c>
      <c r="O140" s="116">
        <v>1200</v>
      </c>
      <c r="P140" s="235">
        <f t="shared" ref="P140:P203" si="55">W140*100/H140^2</f>
        <v>2.6249999999999998E-4</v>
      </c>
      <c r="Q140" s="104">
        <f t="shared" ref="Q140:Q203" si="56">X140*100/H140^2</f>
        <v>2.6358471074380161E-3</v>
      </c>
      <c r="R140" s="104">
        <f t="shared" ref="R140:R203" si="57">Y140*H140^2/100</f>
        <v>0.223608</v>
      </c>
      <c r="S140" s="104">
        <f t="shared" ref="S140:S203" si="58">Z140*100/H140^2</f>
        <v>4.4559917355371896E-3</v>
      </c>
      <c r="T140" s="104">
        <f t="shared" ref="T140:T203" si="59">AA140*100/H140^2</f>
        <v>1.5489669421487604E-3</v>
      </c>
      <c r="U140" s="104">
        <f t="shared" ref="U140:U203" si="60">AB140*H140^2/100</f>
        <v>0.26934599999999997</v>
      </c>
      <c r="V140" s="105">
        <f t="shared" ref="V140:V203" si="61">AC140*100/H140^2</f>
        <v>0</v>
      </c>
      <c r="W140" s="223">
        <f>AE140*IFERROR(VLOOKUP(AD140,LnLst!B:I,2,FALSE),0)+AG140*IFERROR(VLOOKUP(AF140,LnLst!B:I,2,FALSE),0)+AI140*IFERROR(VLOOKUP(AH140,LnLst!B:I,2,FALSE),0)+AK140*IFERROR(VLOOKUP(AJ140,LnLst!B:I,2,FALSE),0)</f>
        <v>0.12705</v>
      </c>
      <c r="X140" s="215">
        <f>AE140*IFERROR(VLOOKUP(AD140,LnLst!B:I,3,FALSE),0)+AG140*IFERROR(VLOOKUP(AF140,LnLst!B:I,3,FALSE),0)+AI140*IFERROR(VLOOKUP(AH140,LnLst!B:I,3,FALSE),0)+AK140*IFERROR(VLOOKUP(AJ140,LnLst!B:I,3,FALSE),0)</f>
        <v>1.2757499999999999</v>
      </c>
      <c r="Y140" s="219">
        <f>(AE140*IFERROR(VLOOKUP(AD140,LnLst!B:I,4,FALSE),0)+AG140*IFERROR(VLOOKUP(AF140,LnLst!B:I,4,FALSE),0)+AI140*IFERROR(VLOOKUP(AH140,LnLst!B:I,4,FALSE),0)+AK140*IFERROR(VLOOKUP(AJ140,LnLst!B:I,4,FALSE),0))/1000000</f>
        <v>4.6200000000000001E-4</v>
      </c>
      <c r="Z140" s="215">
        <f>AE140*IFERROR(VLOOKUP(AD140,LnLst!B:I,5,FALSE),0)+AG140*IFERROR(VLOOKUP(AF140,LnLst!B:I,5,FALSE),0)+AI140*IFERROR(VLOOKUP(AH140,LnLst!B:I,5,FALSE),0)+AK140*IFERROR(VLOOKUP(AJ140,LnLst!B:I,5,FALSE),0)</f>
        <v>2.1566999999999998</v>
      </c>
      <c r="AA140" s="215">
        <f>AE140*IFERROR(VLOOKUP(AD140,LnLst!B:I,6,FALSE),0)+AG140*IFERROR(VLOOKUP(AF140,LnLst!B:I,6,FALSE),0)+AI140*IFERROR(VLOOKUP(AH140,LnLst!B:I,6,FALSE),0)+AK140*IFERROR(VLOOKUP(AJ140,LnLst!B:I,6,FALSE),0)</f>
        <v>0.74970000000000003</v>
      </c>
      <c r="AB140" s="207">
        <f>(AE140*IFERROR(VLOOKUP(AD140,LnLst!B:I,7,FALSE),0)+AG140*IFERROR(VLOOKUP(AF140,LnLst!B:I,7,FALSE),0)+AI140*IFERROR(VLOOKUP(AH140,LnLst!B:I,7,FALSE),0)+AK140*IFERROR(VLOOKUP(AJ140,LnLst!B:I,7,FALSE),0))/1000000</f>
        <v>5.5650000000000003E-4</v>
      </c>
      <c r="AC140" s="211">
        <f>AE140*IFERROR(VLOOKUP(AD140,LnLst!B:I,8,FALSE),0)+AG140*IFERROR(VLOOKUP(AF140,LnLst!B:I,8,FALSE),0)+AI140*IFERROR(VLOOKUP(AH140,LnLst!B:I,8,FALSE),0)+AK140*IFERROR(VLOOKUP(AJ140,LnLst!B:I,8,FALSE),0)</f>
        <v>0</v>
      </c>
      <c r="AD140" s="106" t="s">
        <v>1155</v>
      </c>
      <c r="AE140" s="263">
        <v>10.5</v>
      </c>
      <c r="AF140" s="245" t="s">
        <v>1462</v>
      </c>
      <c r="AG140" s="263"/>
      <c r="AH140" s="250" t="s">
        <v>1462</v>
      </c>
      <c r="AI140" s="263"/>
      <c r="AJ140" s="245" t="s">
        <v>1462</v>
      </c>
      <c r="AK140" s="263"/>
      <c r="AL140" s="84">
        <v>456</v>
      </c>
      <c r="AM140" s="72">
        <v>468</v>
      </c>
      <c r="AN140" s="83">
        <v>0</v>
      </c>
      <c r="AO140" s="72">
        <v>0</v>
      </c>
      <c r="AP140" s="66" t="s">
        <v>1119</v>
      </c>
      <c r="AQ140" s="107" t="s">
        <v>646</v>
      </c>
      <c r="AR140" s="61" t="s">
        <v>658</v>
      </c>
      <c r="AS140" s="364"/>
      <c r="AT140" s="205"/>
      <c r="DN140" s="111">
        <f>(AE140*IFERROR(VLOOKUP(AD140,LnLst!B:I,2,FALSE),0))*(100/(H140^2))</f>
        <v>2.6249999999999998E-4</v>
      </c>
      <c r="DO140" s="111">
        <f>(AE140*IFERROR(VLOOKUP(AD140,LnLst!B:I,3,FALSE),0))*(100/(H140^2))</f>
        <v>2.6358471074380166E-3</v>
      </c>
      <c r="DP140" s="111">
        <f>(AE140*IFERROR(VLOOKUP(AD140,LnLst!B:I,4,FALSE),0))*(H140^2/100)/1000000</f>
        <v>0.223608</v>
      </c>
      <c r="DQ140" s="111">
        <f>(AE140*IFERROR(VLOOKUP(AD140,LnLst!B:I,5,FALSE),0))*(100/(H140^2))</f>
        <v>4.4559917355371896E-3</v>
      </c>
      <c r="DR140" s="111">
        <f>(AE140*IFERROR(VLOOKUP(AD140,LnLst!B:I,6,FALSE),0))*(100/(H140^2))</f>
        <v>1.5489669421487604E-3</v>
      </c>
      <c r="DS140" s="111">
        <f>(AE140*IFERROR(VLOOKUP(AD140,LnLst!B:I,7,FALSE),0))*(H140^2/100)/1000000</f>
        <v>0.26934599999999997</v>
      </c>
      <c r="DT140" s="111">
        <f>(AE140*IFERROR(VLOOKUP(AD140,LnLst!B:I,8,FALSE),0))*(100/(H140^2))</f>
        <v>0</v>
      </c>
      <c r="DU140" s="111">
        <f>AG140*IFERROR(VLOOKUP(AF140,LnLst!B:I,2,FALSE),0)*100/H140^2</f>
        <v>0</v>
      </c>
      <c r="DV140" s="111">
        <f>(AG140*IFERROR(VLOOKUP(AF140,LnLst!B:I,3,FALSE),0))*(100/(H140^2))</f>
        <v>0</v>
      </c>
      <c r="DW140" s="111">
        <f>(AG140*IFERROR(VLOOKUP(AF140,LnLst!B:I,4,FALSE),0))*(H140^2/100)/1000000</f>
        <v>0</v>
      </c>
      <c r="DX140" s="111">
        <f>(AG140*IFERROR(VLOOKUP(AF140,LnLst!B:I,5,FALSE),0))*(100/(H140^2))</f>
        <v>0</v>
      </c>
      <c r="DY140" s="111">
        <f>(AG140*IFERROR(VLOOKUP(AF140,LnLst!B:I,6,FALSE),0))*(100/(H140^2))</f>
        <v>0</v>
      </c>
      <c r="DZ140" s="111">
        <f>(AG140*IFERROR(VLOOKUP(AF140,LnLst!B:I,7,FALSE),0))*(H140^2/100)/1000000</f>
        <v>0</v>
      </c>
      <c r="EA140" s="111">
        <f>(AG140*IFERROR(VLOOKUP(AF140,LnLst!B:I,8,FALSE),0))*(100/(H140^2))</f>
        <v>0</v>
      </c>
      <c r="EB140" s="111">
        <f>AI140*IFERROR(VLOOKUP(AH140,LnLst!B:I,2,FALSE),0)*100/H140^2</f>
        <v>0</v>
      </c>
      <c r="EC140" s="111">
        <f>AI140*IFERROR(VLOOKUP(AH140,LnLst!B:I,3,FALSE),0)*100/H140^2</f>
        <v>0</v>
      </c>
      <c r="ED140" s="111">
        <f>(AI140*IFERROR(VLOOKUP(AH140,LnLst!B:I,4,FALSE),0))*(H140^2/100)/1000000</f>
        <v>0</v>
      </c>
      <c r="EE140" s="111">
        <f>AI140*IFERROR(VLOOKUP(AH140,LnLst!B:I,5,FALSE),0)*100/H140^2</f>
        <v>0</v>
      </c>
      <c r="EF140" s="111">
        <f>AI140*IFERROR(VLOOKUP(AH140,LnLst!B:I,6,FALSE),0)*100/H140^2</f>
        <v>0</v>
      </c>
      <c r="EG140" s="111">
        <f>(AI140*IFERROR(VLOOKUP(AH140,LnLst!B:I,7,FALSE),0))*(H140^2/100)/1000000</f>
        <v>0</v>
      </c>
      <c r="EH140" s="111">
        <f>AI140*IFERROR(VLOOKUP(AH140,LnLst!B:I,8,FALSE),0)*100/H140^2</f>
        <v>0</v>
      </c>
      <c r="EI140" s="236">
        <f>AK140*IFERROR(VLOOKUP(AJ140,LnLst!B:I,2,FALSE),0)*100/H140^2</f>
        <v>0</v>
      </c>
      <c r="EJ140" s="111">
        <f>AK140*IFERROR(VLOOKUP(AJ140,LnLst!B:I,3,FALSE),0)*100/H140^2</f>
        <v>0</v>
      </c>
      <c r="EK140" s="111">
        <f>(AK140*IFERROR(VLOOKUP(AJ140,LnLst!B:I,4,FALSE),0))*(H140^2/100)/1000000</f>
        <v>0</v>
      </c>
      <c r="EL140" s="111">
        <f>AK140*IFERROR(VLOOKUP(AJ140,LnLst!B:I,5,FALSE),0)*100/H140^2</f>
        <v>0</v>
      </c>
      <c r="EM140" s="111">
        <f>AK140*IFERROR(VLOOKUP(AJ140,LnLst!B:I,6,FALSE),0)*100/H140^2</f>
        <v>0</v>
      </c>
      <c r="EN140" s="111">
        <f>(AK140*IFERROR(VLOOKUP(AJ140,LnLst!B:I,7,FALSE),0))*(H140^2/100)/1000000</f>
        <v>0</v>
      </c>
      <c r="EO140" s="111">
        <f>AK140*IFERROR(VLOOKUP(AJ140,LnLst!B:I,8,FALSE),0)*100/H140^2</f>
        <v>0</v>
      </c>
    </row>
    <row r="141" spans="1:145" ht="15" customHeight="1" x14ac:dyDescent="0.25">
      <c r="A141" s="81" t="s">
        <v>363</v>
      </c>
      <c r="B141" s="82" t="s">
        <v>364</v>
      </c>
      <c r="C141" s="102" t="s">
        <v>1561</v>
      </c>
      <c r="D141" s="82" t="s">
        <v>1560</v>
      </c>
      <c r="E141" s="9" t="s">
        <v>1708</v>
      </c>
      <c r="F141" s="426" t="s">
        <v>1718</v>
      </c>
      <c r="G141" s="83">
        <v>1</v>
      </c>
      <c r="H141" s="60">
        <v>220</v>
      </c>
      <c r="I141" s="194" t="str">
        <f t="shared" si="52"/>
        <v xml:space="preserve">XLPE 1600mm2 Elswedy             </v>
      </c>
      <c r="J141" s="228">
        <f t="shared" si="53"/>
        <v>7.2560000000000002</v>
      </c>
      <c r="K141" s="113" t="s">
        <v>28</v>
      </c>
      <c r="L141" s="232" t="s">
        <v>23</v>
      </c>
      <c r="M141" s="240">
        <v>1100</v>
      </c>
      <c r="N141" s="115">
        <f t="shared" si="54"/>
        <v>419.14400000000001</v>
      </c>
      <c r="O141" s="241">
        <v>1200</v>
      </c>
      <c r="P141" s="235">
        <f t="shared" si="55"/>
        <v>1.8139999999999999E-4</v>
      </c>
      <c r="Q141" s="104">
        <f t="shared" si="56"/>
        <v>1.8214958677685953E-3</v>
      </c>
      <c r="R141" s="104">
        <f t="shared" si="57"/>
        <v>0.15452377599999997</v>
      </c>
      <c r="S141" s="104">
        <f t="shared" si="58"/>
        <v>3.0793024793388428E-3</v>
      </c>
      <c r="T141" s="104">
        <f t="shared" si="59"/>
        <v>1.070409917355372E-3</v>
      </c>
      <c r="U141" s="104">
        <f t="shared" si="60"/>
        <v>0.18613091199999998</v>
      </c>
      <c r="V141" s="105">
        <f t="shared" si="61"/>
        <v>0</v>
      </c>
      <c r="W141" s="223">
        <f>AE141*IFERROR(VLOOKUP(AD141,LnLst!B:I,2,FALSE),0)+AG141*IFERROR(VLOOKUP(AF141,LnLst!B:I,2,FALSE),0)+AI141*IFERROR(VLOOKUP(AH141,LnLst!B:I,2,FALSE),0)+AK141*IFERROR(VLOOKUP(AJ141,LnLst!B:I,2,FALSE),0)</f>
        <v>8.7797600000000003E-2</v>
      </c>
      <c r="X141" s="215">
        <f>AE141*IFERROR(VLOOKUP(AD141,LnLst!B:I,3,FALSE),0)+AG141*IFERROR(VLOOKUP(AF141,LnLst!B:I,3,FALSE),0)+AI141*IFERROR(VLOOKUP(AH141,LnLst!B:I,3,FALSE),0)+AK141*IFERROR(VLOOKUP(AJ141,LnLst!B:I,3,FALSE),0)</f>
        <v>0.88160400000000005</v>
      </c>
      <c r="Y141" s="219">
        <f>(AE141*IFERROR(VLOOKUP(AD141,LnLst!B:I,4,FALSE),0)+AG141*IFERROR(VLOOKUP(AF141,LnLst!B:I,4,FALSE),0)+AI141*IFERROR(VLOOKUP(AH141,LnLst!B:I,4,FALSE),0)+AK141*IFERROR(VLOOKUP(AJ141,LnLst!B:I,4,FALSE),0))/1000000</f>
        <v>3.1926399999999998E-4</v>
      </c>
      <c r="Z141" s="215">
        <f>AE141*IFERROR(VLOOKUP(AD141,LnLst!B:I,5,FALSE),0)+AG141*IFERROR(VLOOKUP(AF141,LnLst!B:I,5,FALSE),0)+AI141*IFERROR(VLOOKUP(AH141,LnLst!B:I,5,FALSE),0)+AK141*IFERROR(VLOOKUP(AJ141,LnLst!B:I,5,FALSE),0)</f>
        <v>1.4903824000000001</v>
      </c>
      <c r="AA141" s="215">
        <f>AE141*IFERROR(VLOOKUP(AD141,LnLst!B:I,6,FALSE),0)+AG141*IFERROR(VLOOKUP(AF141,LnLst!B:I,6,FALSE),0)+AI141*IFERROR(VLOOKUP(AH141,LnLst!B:I,6,FALSE),0)+AK141*IFERROR(VLOOKUP(AJ141,LnLst!B:I,6,FALSE),0)</f>
        <v>0.51807840000000005</v>
      </c>
      <c r="AB141" s="207">
        <f>(AE141*IFERROR(VLOOKUP(AD141,LnLst!B:I,7,FALSE),0)+AG141*IFERROR(VLOOKUP(AF141,LnLst!B:I,7,FALSE),0)+AI141*IFERROR(VLOOKUP(AH141,LnLst!B:I,7,FALSE),0)+AK141*IFERROR(VLOOKUP(AJ141,LnLst!B:I,7,FALSE),0))/1000000</f>
        <v>3.8456800000000001E-4</v>
      </c>
      <c r="AC141" s="211">
        <f>AE141*IFERROR(VLOOKUP(AD141,LnLst!B:I,8,FALSE),0)+AG141*IFERROR(VLOOKUP(AF141,LnLst!B:I,8,FALSE),0)+AI141*IFERROR(VLOOKUP(AH141,LnLst!B:I,8,FALSE),0)+AK141*IFERROR(VLOOKUP(AJ141,LnLst!B:I,8,FALSE),0)</f>
        <v>0</v>
      </c>
      <c r="AD141" s="106" t="s">
        <v>1155</v>
      </c>
      <c r="AE141" s="263">
        <v>7.2560000000000002</v>
      </c>
      <c r="AF141" s="245" t="s">
        <v>1462</v>
      </c>
      <c r="AG141" s="263"/>
      <c r="AH141" s="250" t="s">
        <v>1462</v>
      </c>
      <c r="AI141" s="263"/>
      <c r="AJ141" s="245" t="s">
        <v>1462</v>
      </c>
      <c r="AK141" s="263"/>
      <c r="AL141" s="84">
        <v>450</v>
      </c>
      <c r="AM141" s="72">
        <v>454</v>
      </c>
      <c r="AN141" s="83">
        <v>0</v>
      </c>
      <c r="AO141" s="72">
        <v>0</v>
      </c>
      <c r="AP141" s="66" t="s">
        <v>644</v>
      </c>
      <c r="AQ141" s="107" t="s">
        <v>647</v>
      </c>
      <c r="AR141" s="61" t="s">
        <v>646</v>
      </c>
      <c r="AS141" s="364"/>
      <c r="AT141" s="205"/>
      <c r="DN141" s="111">
        <f>(AE141*IFERROR(VLOOKUP(AD141,LnLst!B:I,2,FALSE),0))*(100/(H141^2))</f>
        <v>1.8140000000000002E-4</v>
      </c>
      <c r="DO141" s="111">
        <f>(AE141*IFERROR(VLOOKUP(AD141,LnLst!B:I,3,FALSE),0))*(100/(H141^2))</f>
        <v>1.8214958677685953E-3</v>
      </c>
      <c r="DP141" s="111">
        <f>(AE141*IFERROR(VLOOKUP(AD141,LnLst!B:I,4,FALSE),0))*(H141^2/100)/1000000</f>
        <v>0.154523776</v>
      </c>
      <c r="DQ141" s="111">
        <f>(AE141*IFERROR(VLOOKUP(AD141,LnLst!B:I,5,FALSE),0))*(100/(H141^2))</f>
        <v>3.0793024793388433E-3</v>
      </c>
      <c r="DR141" s="111">
        <f>(AE141*IFERROR(VLOOKUP(AD141,LnLst!B:I,6,FALSE),0))*(100/(H141^2))</f>
        <v>1.070409917355372E-3</v>
      </c>
      <c r="DS141" s="111">
        <f>(AE141*IFERROR(VLOOKUP(AD141,LnLst!B:I,7,FALSE),0))*(H141^2/100)/1000000</f>
        <v>0.18613091199999998</v>
      </c>
      <c r="DT141" s="111">
        <f>(AE141*IFERROR(VLOOKUP(AD141,LnLst!B:I,8,FALSE),0))*(100/(H141^2))</f>
        <v>0</v>
      </c>
      <c r="DU141" s="111">
        <f>AG141*IFERROR(VLOOKUP(AF141,LnLst!B:I,2,FALSE),0)*100/H141^2</f>
        <v>0</v>
      </c>
      <c r="DV141" s="111">
        <f>(AG141*IFERROR(VLOOKUP(AF141,LnLst!B:I,3,FALSE),0))*(100/(H141^2))</f>
        <v>0</v>
      </c>
      <c r="DW141" s="111">
        <f>(AG141*IFERROR(VLOOKUP(AF141,LnLst!B:I,4,FALSE),0))*(H141^2/100)/1000000</f>
        <v>0</v>
      </c>
      <c r="DX141" s="111">
        <f>(AG141*IFERROR(VLOOKUP(AF141,LnLst!B:I,5,FALSE),0))*(100/(H141^2))</f>
        <v>0</v>
      </c>
      <c r="DY141" s="111">
        <f>(AG141*IFERROR(VLOOKUP(AF141,LnLst!B:I,6,FALSE),0))*(100/(H141^2))</f>
        <v>0</v>
      </c>
      <c r="DZ141" s="111">
        <f>(AG141*IFERROR(VLOOKUP(AF141,LnLst!B:I,7,FALSE),0))*(H141^2/100)/1000000</f>
        <v>0</v>
      </c>
      <c r="EA141" s="111">
        <f>(AG141*IFERROR(VLOOKUP(AF141,LnLst!B:I,8,FALSE),0))*(100/(H141^2))</f>
        <v>0</v>
      </c>
      <c r="EB141" s="111">
        <f>AI141*IFERROR(VLOOKUP(AH141,LnLst!B:I,2,FALSE),0)*100/H141^2</f>
        <v>0</v>
      </c>
      <c r="EC141" s="111">
        <f>AI141*IFERROR(VLOOKUP(AH141,LnLst!B:I,3,FALSE),0)*100/H141^2</f>
        <v>0</v>
      </c>
      <c r="ED141" s="111">
        <f>(AI141*IFERROR(VLOOKUP(AH141,LnLst!B:I,4,FALSE),0))*(H141^2/100)/1000000</f>
        <v>0</v>
      </c>
      <c r="EE141" s="111">
        <f>AI141*IFERROR(VLOOKUP(AH141,LnLst!B:I,5,FALSE),0)*100/H141^2</f>
        <v>0</v>
      </c>
      <c r="EF141" s="111">
        <f>AI141*IFERROR(VLOOKUP(AH141,LnLst!B:I,6,FALSE),0)*100/H141^2</f>
        <v>0</v>
      </c>
      <c r="EG141" s="111">
        <f>(AI141*IFERROR(VLOOKUP(AH141,LnLst!B:I,7,FALSE),0))*(H141^2/100)/1000000</f>
        <v>0</v>
      </c>
      <c r="EH141" s="111">
        <f>AI141*IFERROR(VLOOKUP(AH141,LnLst!B:I,8,FALSE),0)*100/H141^2</f>
        <v>0</v>
      </c>
      <c r="EI141" s="236">
        <f>AK141*IFERROR(VLOOKUP(AJ141,LnLst!B:I,2,FALSE),0)*100/H141^2</f>
        <v>0</v>
      </c>
      <c r="EJ141" s="111">
        <f>AK141*IFERROR(VLOOKUP(AJ141,LnLst!B:I,3,FALSE),0)*100/H141^2</f>
        <v>0</v>
      </c>
      <c r="EK141" s="111">
        <f>(AK141*IFERROR(VLOOKUP(AJ141,LnLst!B:I,4,FALSE),0))*(H141^2/100)/1000000</f>
        <v>0</v>
      </c>
      <c r="EL141" s="111">
        <f>AK141*IFERROR(VLOOKUP(AJ141,LnLst!B:I,5,FALSE),0)*100/H141^2</f>
        <v>0</v>
      </c>
      <c r="EM141" s="111">
        <f>AK141*IFERROR(VLOOKUP(AJ141,LnLst!B:I,6,FALSE),0)*100/H141^2</f>
        <v>0</v>
      </c>
      <c r="EN141" s="111">
        <f>(AK141*IFERROR(VLOOKUP(AJ141,LnLst!B:I,7,FALSE),0))*(H141^2/100)/1000000</f>
        <v>0</v>
      </c>
      <c r="EO141" s="111">
        <f>AK141*IFERROR(VLOOKUP(AJ141,LnLst!B:I,8,FALSE),0)*100/H141^2</f>
        <v>0</v>
      </c>
    </row>
    <row r="142" spans="1:145" ht="15" customHeight="1" x14ac:dyDescent="0.25">
      <c r="A142" s="81" t="s">
        <v>363</v>
      </c>
      <c r="B142" s="82" t="s">
        <v>364</v>
      </c>
      <c r="C142" s="102" t="s">
        <v>1561</v>
      </c>
      <c r="D142" s="82" t="s">
        <v>1560</v>
      </c>
      <c r="E142" s="9" t="s">
        <v>1708</v>
      </c>
      <c r="F142" s="426" t="s">
        <v>1718</v>
      </c>
      <c r="G142" s="83">
        <v>2</v>
      </c>
      <c r="H142" s="60">
        <v>220</v>
      </c>
      <c r="I142" s="194" t="str">
        <f t="shared" si="52"/>
        <v xml:space="preserve">XLPE 1600mm2 Elswedy             </v>
      </c>
      <c r="J142" s="228">
        <f t="shared" si="53"/>
        <v>7.2560000000000002</v>
      </c>
      <c r="K142" s="113" t="s">
        <v>28</v>
      </c>
      <c r="L142" s="232" t="s">
        <v>23</v>
      </c>
      <c r="M142" s="240">
        <v>1100</v>
      </c>
      <c r="N142" s="115">
        <f t="shared" si="54"/>
        <v>419.14400000000001</v>
      </c>
      <c r="O142" s="241">
        <v>1200</v>
      </c>
      <c r="P142" s="235">
        <f t="shared" si="55"/>
        <v>1.8139999999999999E-4</v>
      </c>
      <c r="Q142" s="104">
        <f t="shared" si="56"/>
        <v>1.8214958677685953E-3</v>
      </c>
      <c r="R142" s="104">
        <f t="shared" si="57"/>
        <v>0.15452377599999997</v>
      </c>
      <c r="S142" s="104">
        <f t="shared" si="58"/>
        <v>3.0793024793388428E-3</v>
      </c>
      <c r="T142" s="104">
        <f t="shared" si="59"/>
        <v>1.070409917355372E-3</v>
      </c>
      <c r="U142" s="104">
        <f t="shared" si="60"/>
        <v>0.18613091199999998</v>
      </c>
      <c r="V142" s="105">
        <f t="shared" si="61"/>
        <v>0</v>
      </c>
      <c r="W142" s="223">
        <f>AE142*IFERROR(VLOOKUP(AD142,LnLst!B:I,2,FALSE),0)+AG142*IFERROR(VLOOKUP(AF142,LnLst!B:I,2,FALSE),0)+AI142*IFERROR(VLOOKUP(AH142,LnLst!B:I,2,FALSE),0)+AK142*IFERROR(VLOOKUP(AJ142,LnLst!B:I,2,FALSE),0)</f>
        <v>8.7797600000000003E-2</v>
      </c>
      <c r="X142" s="215">
        <f>AE142*IFERROR(VLOOKUP(AD142,LnLst!B:I,3,FALSE),0)+AG142*IFERROR(VLOOKUP(AF142,LnLst!B:I,3,FALSE),0)+AI142*IFERROR(VLOOKUP(AH142,LnLst!B:I,3,FALSE),0)+AK142*IFERROR(VLOOKUP(AJ142,LnLst!B:I,3,FALSE),0)</f>
        <v>0.88160400000000005</v>
      </c>
      <c r="Y142" s="219">
        <f>(AE142*IFERROR(VLOOKUP(AD142,LnLst!B:I,4,FALSE),0)+AG142*IFERROR(VLOOKUP(AF142,LnLst!B:I,4,FALSE),0)+AI142*IFERROR(VLOOKUP(AH142,LnLst!B:I,4,FALSE),0)+AK142*IFERROR(VLOOKUP(AJ142,LnLst!B:I,4,FALSE),0))/1000000</f>
        <v>3.1926399999999998E-4</v>
      </c>
      <c r="Z142" s="215">
        <f>AE142*IFERROR(VLOOKUP(AD142,LnLst!B:I,5,FALSE),0)+AG142*IFERROR(VLOOKUP(AF142,LnLst!B:I,5,FALSE),0)+AI142*IFERROR(VLOOKUP(AH142,LnLst!B:I,5,FALSE),0)+AK142*IFERROR(VLOOKUP(AJ142,LnLst!B:I,5,FALSE),0)</f>
        <v>1.4903824000000001</v>
      </c>
      <c r="AA142" s="215">
        <f>AE142*IFERROR(VLOOKUP(AD142,LnLst!B:I,6,FALSE),0)+AG142*IFERROR(VLOOKUP(AF142,LnLst!B:I,6,FALSE),0)+AI142*IFERROR(VLOOKUP(AH142,LnLst!B:I,6,FALSE),0)+AK142*IFERROR(VLOOKUP(AJ142,LnLst!B:I,6,FALSE),0)</f>
        <v>0.51807840000000005</v>
      </c>
      <c r="AB142" s="207">
        <f>(AE142*IFERROR(VLOOKUP(AD142,LnLst!B:I,7,FALSE),0)+AG142*IFERROR(VLOOKUP(AF142,LnLst!B:I,7,FALSE),0)+AI142*IFERROR(VLOOKUP(AH142,LnLst!B:I,7,FALSE),0)+AK142*IFERROR(VLOOKUP(AJ142,LnLst!B:I,7,FALSE),0))/1000000</f>
        <v>3.8456800000000001E-4</v>
      </c>
      <c r="AC142" s="211">
        <f>AE142*IFERROR(VLOOKUP(AD142,LnLst!B:I,8,FALSE),0)+AG142*IFERROR(VLOOKUP(AF142,LnLst!B:I,8,FALSE),0)+AI142*IFERROR(VLOOKUP(AH142,LnLst!B:I,8,FALSE),0)+AK142*IFERROR(VLOOKUP(AJ142,LnLst!B:I,8,FALSE),0)</f>
        <v>0</v>
      </c>
      <c r="AD142" s="106" t="s">
        <v>1155</v>
      </c>
      <c r="AE142" s="263">
        <v>7.2560000000000002</v>
      </c>
      <c r="AF142" s="245" t="s">
        <v>1462</v>
      </c>
      <c r="AG142" s="263"/>
      <c r="AH142" s="250" t="s">
        <v>1462</v>
      </c>
      <c r="AI142" s="263"/>
      <c r="AJ142" s="245" t="s">
        <v>1462</v>
      </c>
      <c r="AK142" s="263"/>
      <c r="AL142" s="84">
        <v>450</v>
      </c>
      <c r="AM142" s="72">
        <v>454</v>
      </c>
      <c r="AN142" s="83">
        <v>0</v>
      </c>
      <c r="AO142" s="72">
        <v>0</v>
      </c>
      <c r="AP142" s="66" t="s">
        <v>645</v>
      </c>
      <c r="AQ142" s="107" t="s">
        <v>647</v>
      </c>
      <c r="AR142" s="61" t="s">
        <v>646</v>
      </c>
      <c r="AS142" s="364"/>
      <c r="AT142" s="205"/>
      <c r="DN142" s="111">
        <f>(AE142*IFERROR(VLOOKUP(AD142,LnLst!B:I,2,FALSE),0))*(100/(H142^2))</f>
        <v>1.8140000000000002E-4</v>
      </c>
      <c r="DO142" s="111">
        <f>(AE142*IFERROR(VLOOKUP(AD142,LnLst!B:I,3,FALSE),0))*(100/(H142^2))</f>
        <v>1.8214958677685953E-3</v>
      </c>
      <c r="DP142" s="111">
        <f>(AE142*IFERROR(VLOOKUP(AD142,LnLst!B:I,4,FALSE),0))*(H142^2/100)/1000000</f>
        <v>0.154523776</v>
      </c>
      <c r="DQ142" s="111">
        <f>(AE142*IFERROR(VLOOKUP(AD142,LnLst!B:I,5,FALSE),0))*(100/(H142^2))</f>
        <v>3.0793024793388433E-3</v>
      </c>
      <c r="DR142" s="111">
        <f>(AE142*IFERROR(VLOOKUP(AD142,LnLst!B:I,6,FALSE),0))*(100/(H142^2))</f>
        <v>1.070409917355372E-3</v>
      </c>
      <c r="DS142" s="111">
        <f>(AE142*IFERROR(VLOOKUP(AD142,LnLst!B:I,7,FALSE),0))*(H142^2/100)/1000000</f>
        <v>0.18613091199999998</v>
      </c>
      <c r="DT142" s="111">
        <f>(AE142*IFERROR(VLOOKUP(AD142,LnLst!B:I,8,FALSE),0))*(100/(H142^2))</f>
        <v>0</v>
      </c>
      <c r="DU142" s="111">
        <f>AG142*IFERROR(VLOOKUP(AF142,LnLst!B:I,2,FALSE),0)*100/H142^2</f>
        <v>0</v>
      </c>
      <c r="DV142" s="111">
        <f>(AG142*IFERROR(VLOOKUP(AF142,LnLst!B:I,3,FALSE),0))*(100/(H142^2))</f>
        <v>0</v>
      </c>
      <c r="DW142" s="111">
        <f>(AG142*IFERROR(VLOOKUP(AF142,LnLst!B:I,4,FALSE),0))*(H142^2/100)/1000000</f>
        <v>0</v>
      </c>
      <c r="DX142" s="111">
        <f>(AG142*IFERROR(VLOOKUP(AF142,LnLst!B:I,5,FALSE),0))*(100/(H142^2))</f>
        <v>0</v>
      </c>
      <c r="DY142" s="111">
        <f>(AG142*IFERROR(VLOOKUP(AF142,LnLst!B:I,6,FALSE),0))*(100/(H142^2))</f>
        <v>0</v>
      </c>
      <c r="DZ142" s="111">
        <f>(AG142*IFERROR(VLOOKUP(AF142,LnLst!B:I,7,FALSE),0))*(H142^2/100)/1000000</f>
        <v>0</v>
      </c>
      <c r="EA142" s="111">
        <f>(AG142*IFERROR(VLOOKUP(AF142,LnLst!B:I,8,FALSE),0))*(100/(H142^2))</f>
        <v>0</v>
      </c>
      <c r="EB142" s="111">
        <f>AI142*IFERROR(VLOOKUP(AH142,LnLst!B:I,2,FALSE),0)*100/H142^2</f>
        <v>0</v>
      </c>
      <c r="EC142" s="111">
        <f>AI142*IFERROR(VLOOKUP(AH142,LnLst!B:I,3,FALSE),0)*100/H142^2</f>
        <v>0</v>
      </c>
      <c r="ED142" s="111">
        <f>(AI142*IFERROR(VLOOKUP(AH142,LnLst!B:I,4,FALSE),0))*(H142^2/100)/1000000</f>
        <v>0</v>
      </c>
      <c r="EE142" s="111">
        <f>AI142*IFERROR(VLOOKUP(AH142,LnLst!B:I,5,FALSE),0)*100/H142^2</f>
        <v>0</v>
      </c>
      <c r="EF142" s="111">
        <f>AI142*IFERROR(VLOOKUP(AH142,LnLst!B:I,6,FALSE),0)*100/H142^2</f>
        <v>0</v>
      </c>
      <c r="EG142" s="111">
        <f>(AI142*IFERROR(VLOOKUP(AH142,LnLst!B:I,7,FALSE),0))*(H142^2/100)/1000000</f>
        <v>0</v>
      </c>
      <c r="EH142" s="111">
        <f>AI142*IFERROR(VLOOKUP(AH142,LnLst!B:I,8,FALSE),0)*100/H142^2</f>
        <v>0</v>
      </c>
      <c r="EI142" s="236">
        <f>AK142*IFERROR(VLOOKUP(AJ142,LnLst!B:I,2,FALSE),0)*100/H142^2</f>
        <v>0</v>
      </c>
      <c r="EJ142" s="111">
        <f>AK142*IFERROR(VLOOKUP(AJ142,LnLst!B:I,3,FALSE),0)*100/H142^2</f>
        <v>0</v>
      </c>
      <c r="EK142" s="111">
        <f>(AK142*IFERROR(VLOOKUP(AJ142,LnLst!B:I,4,FALSE),0))*(H142^2/100)/1000000</f>
        <v>0</v>
      </c>
      <c r="EL142" s="111">
        <f>AK142*IFERROR(VLOOKUP(AJ142,LnLst!B:I,5,FALSE),0)*100/H142^2</f>
        <v>0</v>
      </c>
      <c r="EM142" s="111">
        <f>AK142*IFERROR(VLOOKUP(AJ142,LnLst!B:I,6,FALSE),0)*100/H142^2</f>
        <v>0</v>
      </c>
      <c r="EN142" s="111">
        <f>(AK142*IFERROR(VLOOKUP(AJ142,LnLst!B:I,7,FALSE),0))*(H142^2/100)/1000000</f>
        <v>0</v>
      </c>
      <c r="EO142" s="111">
        <f>AK142*IFERROR(VLOOKUP(AJ142,LnLst!B:I,8,FALSE),0)*100/H142^2</f>
        <v>0</v>
      </c>
    </row>
    <row r="143" spans="1:145" ht="15" customHeight="1" x14ac:dyDescent="0.25">
      <c r="A143" s="81" t="s">
        <v>363</v>
      </c>
      <c r="B143" s="82" t="s">
        <v>386</v>
      </c>
      <c r="C143" s="102" t="s">
        <v>1562</v>
      </c>
      <c r="D143" s="82" t="s">
        <v>1550</v>
      </c>
      <c r="E143" s="9" t="s">
        <v>1708</v>
      </c>
      <c r="F143" s="426" t="s">
        <v>1718</v>
      </c>
      <c r="G143" s="83">
        <v>1</v>
      </c>
      <c r="H143" s="60">
        <v>220</v>
      </c>
      <c r="I143" s="194" t="str">
        <f t="shared" si="52"/>
        <v xml:space="preserve">CableHi-Pr kanda1267             </v>
      </c>
      <c r="J143" s="228">
        <f t="shared" si="53"/>
        <v>4.5</v>
      </c>
      <c r="K143" s="113" t="s">
        <v>28</v>
      </c>
      <c r="L143" s="232" t="s">
        <v>22</v>
      </c>
      <c r="M143" s="240">
        <v>1000</v>
      </c>
      <c r="N143" s="115">
        <f t="shared" si="54"/>
        <v>381.04</v>
      </c>
      <c r="O143" s="241">
        <v>1000</v>
      </c>
      <c r="P143" s="235">
        <f t="shared" si="55"/>
        <v>1.8595041322314049E-4</v>
      </c>
      <c r="Q143" s="104">
        <f t="shared" si="56"/>
        <v>1.2495867768595043E-3</v>
      </c>
      <c r="R143" s="104">
        <f t="shared" si="57"/>
        <v>0.191664</v>
      </c>
      <c r="S143" s="104">
        <f t="shared" si="58"/>
        <v>7.4380165289256194E-4</v>
      </c>
      <c r="T143" s="104">
        <f t="shared" si="59"/>
        <v>1.2086776859504132E-3</v>
      </c>
      <c r="U143" s="104">
        <f t="shared" si="60"/>
        <v>0.14374800000000001</v>
      </c>
      <c r="V143" s="105">
        <f t="shared" si="61"/>
        <v>0</v>
      </c>
      <c r="W143" s="223">
        <f>AE143*IFERROR(VLOOKUP(AD143,LnLst!B:I,2,FALSE),0)+AG143*IFERROR(VLOOKUP(AF143,LnLst!B:I,2,FALSE),0)+AI143*IFERROR(VLOOKUP(AH143,LnLst!B:I,2,FALSE),0)+AK143*IFERROR(VLOOKUP(AJ143,LnLst!B:I,2,FALSE),0)</f>
        <v>0.09</v>
      </c>
      <c r="X143" s="215">
        <f>AE143*IFERROR(VLOOKUP(AD143,LnLst!B:I,3,FALSE),0)+AG143*IFERROR(VLOOKUP(AF143,LnLst!B:I,3,FALSE),0)+AI143*IFERROR(VLOOKUP(AH143,LnLst!B:I,3,FALSE),0)+AK143*IFERROR(VLOOKUP(AJ143,LnLst!B:I,3,FALSE),0)</f>
        <v>0.6048</v>
      </c>
      <c r="Y143" s="219">
        <f>(AE143*IFERROR(VLOOKUP(AD143,LnLst!B:I,4,FALSE),0)+AG143*IFERROR(VLOOKUP(AF143,LnLst!B:I,4,FALSE),0)+AI143*IFERROR(VLOOKUP(AH143,LnLst!B:I,4,FALSE),0)+AK143*IFERROR(VLOOKUP(AJ143,LnLst!B:I,4,FALSE),0))/1000000</f>
        <v>3.9599999999999998E-4</v>
      </c>
      <c r="Z143" s="215">
        <f>AE143*IFERROR(VLOOKUP(AD143,LnLst!B:I,5,FALSE),0)+AG143*IFERROR(VLOOKUP(AF143,LnLst!B:I,5,FALSE),0)+AI143*IFERROR(VLOOKUP(AH143,LnLst!B:I,5,FALSE),0)+AK143*IFERROR(VLOOKUP(AJ143,LnLst!B:I,5,FALSE),0)</f>
        <v>0.36</v>
      </c>
      <c r="AA143" s="215">
        <f>AE143*IFERROR(VLOOKUP(AD143,LnLst!B:I,6,FALSE),0)+AG143*IFERROR(VLOOKUP(AF143,LnLst!B:I,6,FALSE),0)+AI143*IFERROR(VLOOKUP(AH143,LnLst!B:I,6,FALSE),0)+AK143*IFERROR(VLOOKUP(AJ143,LnLst!B:I,6,FALSE),0)</f>
        <v>0.58499999999999996</v>
      </c>
      <c r="AB143" s="207">
        <f>(AE143*IFERROR(VLOOKUP(AD143,LnLst!B:I,7,FALSE),0)+AG143*IFERROR(VLOOKUP(AF143,LnLst!B:I,7,FALSE),0)+AI143*IFERROR(VLOOKUP(AH143,LnLst!B:I,7,FALSE),0)+AK143*IFERROR(VLOOKUP(AJ143,LnLst!B:I,7,FALSE),0))/1000000</f>
        <v>2.9700000000000001E-4</v>
      </c>
      <c r="AC143" s="211">
        <f>AE143*IFERROR(VLOOKUP(AD143,LnLst!B:I,8,FALSE),0)+AG143*IFERROR(VLOOKUP(AF143,LnLst!B:I,8,FALSE),0)+AI143*IFERROR(VLOOKUP(AH143,LnLst!B:I,8,FALSE),0)+AK143*IFERROR(VLOOKUP(AJ143,LnLst!B:I,8,FALSE),0)</f>
        <v>0</v>
      </c>
      <c r="AD143" s="106" t="s">
        <v>14</v>
      </c>
      <c r="AE143" s="263">
        <v>4.5</v>
      </c>
      <c r="AF143" s="245" t="s">
        <v>1462</v>
      </c>
      <c r="AG143" s="263"/>
      <c r="AH143" s="250" t="s">
        <v>1462</v>
      </c>
      <c r="AI143" s="263"/>
      <c r="AJ143" s="245" t="s">
        <v>1462</v>
      </c>
      <c r="AK143" s="263"/>
      <c r="AL143" s="84">
        <v>452</v>
      </c>
      <c r="AM143" s="72">
        <v>480</v>
      </c>
      <c r="AN143" s="83">
        <v>0</v>
      </c>
      <c r="AO143" s="72">
        <v>0</v>
      </c>
      <c r="AP143" s="66" t="s">
        <v>648</v>
      </c>
      <c r="AQ143" s="107" t="s">
        <v>647</v>
      </c>
      <c r="AR143" s="61" t="s">
        <v>247</v>
      </c>
      <c r="AS143" s="364"/>
      <c r="AT143" s="205"/>
      <c r="DN143" s="111">
        <f>(AE143*IFERROR(VLOOKUP(AD143,LnLst!B:I,2,FALSE),0))*(100/(H143^2))</f>
        <v>1.8595041322314049E-4</v>
      </c>
      <c r="DO143" s="111">
        <f>(AE143*IFERROR(VLOOKUP(AD143,LnLst!B:I,3,FALSE),0))*(100/(H143^2))</f>
        <v>1.2495867768595043E-3</v>
      </c>
      <c r="DP143" s="111">
        <f>(AE143*IFERROR(VLOOKUP(AD143,LnLst!B:I,4,FALSE),0))*(H143^2/100)/1000000</f>
        <v>0.191664</v>
      </c>
      <c r="DQ143" s="111">
        <f>(AE143*IFERROR(VLOOKUP(AD143,LnLst!B:I,5,FALSE),0))*(100/(H143^2))</f>
        <v>7.4380165289256194E-4</v>
      </c>
      <c r="DR143" s="111">
        <f>(AE143*IFERROR(VLOOKUP(AD143,LnLst!B:I,6,FALSE),0))*(100/(H143^2))</f>
        <v>1.2086776859504132E-3</v>
      </c>
      <c r="DS143" s="111">
        <f>(AE143*IFERROR(VLOOKUP(AD143,LnLst!B:I,7,FALSE),0))*(H143^2/100)/1000000</f>
        <v>0.14374799999999999</v>
      </c>
      <c r="DT143" s="111">
        <f>(AE143*IFERROR(VLOOKUP(AD143,LnLst!B:I,8,FALSE),0))*(100/(H143^2))</f>
        <v>0</v>
      </c>
      <c r="DU143" s="111">
        <f>AG143*IFERROR(VLOOKUP(AF143,LnLst!B:I,2,FALSE),0)*100/H143^2</f>
        <v>0</v>
      </c>
      <c r="DV143" s="111">
        <f>(AG143*IFERROR(VLOOKUP(AF143,LnLst!B:I,3,FALSE),0))*(100/(H143^2))</f>
        <v>0</v>
      </c>
      <c r="DW143" s="111">
        <f>(AG143*IFERROR(VLOOKUP(AF143,LnLst!B:I,4,FALSE),0))*(H143^2/100)/1000000</f>
        <v>0</v>
      </c>
      <c r="DX143" s="111">
        <f>(AG143*IFERROR(VLOOKUP(AF143,LnLst!B:I,5,FALSE),0))*(100/(H143^2))</f>
        <v>0</v>
      </c>
      <c r="DY143" s="111">
        <f>(AG143*IFERROR(VLOOKUP(AF143,LnLst!B:I,6,FALSE),0))*(100/(H143^2))</f>
        <v>0</v>
      </c>
      <c r="DZ143" s="111">
        <f>(AG143*IFERROR(VLOOKUP(AF143,LnLst!B:I,7,FALSE),0))*(H143^2/100)/1000000</f>
        <v>0</v>
      </c>
      <c r="EA143" s="111">
        <f>(AG143*IFERROR(VLOOKUP(AF143,LnLst!B:I,8,FALSE),0))*(100/(H143^2))</f>
        <v>0</v>
      </c>
      <c r="EB143" s="111">
        <f>AI143*IFERROR(VLOOKUP(AH143,LnLst!B:I,2,FALSE),0)*100/H143^2</f>
        <v>0</v>
      </c>
      <c r="EC143" s="111">
        <f>AI143*IFERROR(VLOOKUP(AH143,LnLst!B:I,3,FALSE),0)*100/H143^2</f>
        <v>0</v>
      </c>
      <c r="ED143" s="111">
        <f>(AI143*IFERROR(VLOOKUP(AH143,LnLst!B:I,4,FALSE),0))*(H143^2/100)/1000000</f>
        <v>0</v>
      </c>
      <c r="EE143" s="111">
        <f>AI143*IFERROR(VLOOKUP(AH143,LnLst!B:I,5,FALSE),0)*100/H143^2</f>
        <v>0</v>
      </c>
      <c r="EF143" s="111">
        <f>AI143*IFERROR(VLOOKUP(AH143,LnLst!B:I,6,FALSE),0)*100/H143^2</f>
        <v>0</v>
      </c>
      <c r="EG143" s="111">
        <f>(AI143*IFERROR(VLOOKUP(AH143,LnLst!B:I,7,FALSE),0))*(H143^2/100)/1000000</f>
        <v>0</v>
      </c>
      <c r="EH143" s="111">
        <f>AI143*IFERROR(VLOOKUP(AH143,LnLst!B:I,8,FALSE),0)*100/H143^2</f>
        <v>0</v>
      </c>
      <c r="EI143" s="236">
        <f>AK143*IFERROR(VLOOKUP(AJ143,LnLst!B:I,2,FALSE),0)*100/H143^2</f>
        <v>0</v>
      </c>
      <c r="EJ143" s="111">
        <f>AK143*IFERROR(VLOOKUP(AJ143,LnLst!B:I,3,FALSE),0)*100/H143^2</f>
        <v>0</v>
      </c>
      <c r="EK143" s="111">
        <f>(AK143*IFERROR(VLOOKUP(AJ143,LnLst!B:I,4,FALSE),0))*(H143^2/100)/1000000</f>
        <v>0</v>
      </c>
      <c r="EL143" s="111">
        <f>AK143*IFERROR(VLOOKUP(AJ143,LnLst!B:I,5,FALSE),0)*100/H143^2</f>
        <v>0</v>
      </c>
      <c r="EM143" s="111">
        <f>AK143*IFERROR(VLOOKUP(AJ143,LnLst!B:I,6,FALSE),0)*100/H143^2</f>
        <v>0</v>
      </c>
      <c r="EN143" s="111">
        <f>(AK143*IFERROR(VLOOKUP(AJ143,LnLst!B:I,7,FALSE),0))*(H143^2/100)/1000000</f>
        <v>0</v>
      </c>
      <c r="EO143" s="111">
        <f>AK143*IFERROR(VLOOKUP(AJ143,LnLst!B:I,8,FALSE),0)*100/H143^2</f>
        <v>0</v>
      </c>
    </row>
    <row r="144" spans="1:145" ht="15" customHeight="1" x14ac:dyDescent="0.25">
      <c r="A144" s="81" t="s">
        <v>1373</v>
      </c>
      <c r="B144" s="82" t="s">
        <v>363</v>
      </c>
      <c r="C144" s="102" t="s">
        <v>1551</v>
      </c>
      <c r="D144" s="82" t="s">
        <v>1561</v>
      </c>
      <c r="E144" s="9" t="s">
        <v>1708</v>
      </c>
      <c r="F144" s="426" t="s">
        <v>1718</v>
      </c>
      <c r="G144" s="83">
        <v>1</v>
      </c>
      <c r="H144" s="60">
        <v>220</v>
      </c>
      <c r="I144" s="194" t="str">
        <f t="shared" si="52"/>
        <v xml:space="preserve">Gas Insulated Busbar (Zero Branch)             </v>
      </c>
      <c r="J144" s="228">
        <f t="shared" si="53"/>
        <v>0.3</v>
      </c>
      <c r="K144" s="113" t="s">
        <v>32</v>
      </c>
      <c r="L144" s="232" t="s">
        <v>32</v>
      </c>
      <c r="M144" s="114">
        <v>3000</v>
      </c>
      <c r="N144" s="115">
        <f t="shared" si="54"/>
        <v>1143.1199999999999</v>
      </c>
      <c r="O144" s="116">
        <v>3000</v>
      </c>
      <c r="P144" s="235">
        <f t="shared" si="55"/>
        <v>9.7314049586776858E-6</v>
      </c>
      <c r="Q144" s="104">
        <f t="shared" si="56"/>
        <v>1.2371900826446279E-4</v>
      </c>
      <c r="R144" s="104">
        <f t="shared" si="57"/>
        <v>9.0023999999999989E-3</v>
      </c>
      <c r="S144" s="104">
        <f t="shared" si="58"/>
        <v>1.2520661157024794E-4</v>
      </c>
      <c r="T144" s="104">
        <f t="shared" si="59"/>
        <v>4.3388429752066119E-5</v>
      </c>
      <c r="U144" s="104">
        <f t="shared" si="60"/>
        <v>7.5503999999999996E-3</v>
      </c>
      <c r="V144" s="105">
        <f t="shared" si="61"/>
        <v>0</v>
      </c>
      <c r="W144" s="223">
        <f>AE144*IFERROR(VLOOKUP(AD144,LnLst!B:I,2,FALSE),0)+AG144*IFERROR(VLOOKUP(AF144,LnLst!B:I,2,FALSE),0)+AI144*IFERROR(VLOOKUP(AH144,LnLst!B:I,2,FALSE),0)+AK144*IFERROR(VLOOKUP(AJ144,LnLst!B:I,2,FALSE),0)</f>
        <v>4.7099999999999998E-3</v>
      </c>
      <c r="X144" s="215">
        <f>AE144*IFERROR(VLOOKUP(AD144,LnLst!B:I,3,FALSE),0)+AG144*IFERROR(VLOOKUP(AF144,LnLst!B:I,3,FALSE),0)+AI144*IFERROR(VLOOKUP(AH144,LnLst!B:I,3,FALSE),0)+AK144*IFERROR(VLOOKUP(AJ144,LnLst!B:I,3,FALSE),0)</f>
        <v>5.9879999999999996E-2</v>
      </c>
      <c r="Y144" s="219">
        <f>(AE144*IFERROR(VLOOKUP(AD144,LnLst!B:I,4,FALSE),0)+AG144*IFERROR(VLOOKUP(AF144,LnLst!B:I,4,FALSE),0)+AI144*IFERROR(VLOOKUP(AH144,LnLst!B:I,4,FALSE),0)+AK144*IFERROR(VLOOKUP(AJ144,LnLst!B:I,4,FALSE),0))/1000000</f>
        <v>1.8599999999999998E-5</v>
      </c>
      <c r="Z144" s="215">
        <f>AE144*IFERROR(VLOOKUP(AD144,LnLst!B:I,5,FALSE),0)+AG144*IFERROR(VLOOKUP(AF144,LnLst!B:I,5,FALSE),0)+AI144*IFERROR(VLOOKUP(AH144,LnLst!B:I,5,FALSE),0)+AK144*IFERROR(VLOOKUP(AJ144,LnLst!B:I,5,FALSE),0)</f>
        <v>6.0600000000000001E-2</v>
      </c>
      <c r="AA144" s="215">
        <f>AE144*IFERROR(VLOOKUP(AD144,LnLst!B:I,6,FALSE),0)+AG144*IFERROR(VLOOKUP(AF144,LnLst!B:I,6,FALSE),0)+AI144*IFERROR(VLOOKUP(AH144,LnLst!B:I,6,FALSE),0)+AK144*IFERROR(VLOOKUP(AJ144,LnLst!B:I,6,FALSE),0)</f>
        <v>2.1000000000000001E-2</v>
      </c>
      <c r="AB144" s="207">
        <f>(AE144*IFERROR(VLOOKUP(AD144,LnLst!B:I,7,FALSE),0)+AG144*IFERROR(VLOOKUP(AF144,LnLst!B:I,7,FALSE),0)+AI144*IFERROR(VLOOKUP(AH144,LnLst!B:I,7,FALSE),0)+AK144*IFERROR(VLOOKUP(AJ144,LnLst!B:I,7,FALSE),0))/1000000</f>
        <v>1.56E-5</v>
      </c>
      <c r="AC144" s="211">
        <f>AE144*IFERROR(VLOOKUP(AD144,LnLst!B:I,8,FALSE),0)+AG144*IFERROR(VLOOKUP(AF144,LnLst!B:I,8,FALSE),0)+AI144*IFERROR(VLOOKUP(AH144,LnLst!B:I,8,FALSE),0)+AK144*IFERROR(VLOOKUP(AJ144,LnLst!B:I,8,FALSE),0)</f>
        <v>0</v>
      </c>
      <c r="AD144" s="106" t="s">
        <v>1469</v>
      </c>
      <c r="AE144" s="263">
        <v>0.3</v>
      </c>
      <c r="AF144" s="245" t="s">
        <v>1462</v>
      </c>
      <c r="AG144" s="263"/>
      <c r="AH144" s="250" t="s">
        <v>1462</v>
      </c>
      <c r="AI144" s="263"/>
      <c r="AJ144" s="245" t="s">
        <v>1462</v>
      </c>
      <c r="AK144" s="263"/>
      <c r="AL144" s="84">
        <v>448</v>
      </c>
      <c r="AM144" s="72">
        <v>450</v>
      </c>
      <c r="AN144" s="83">
        <v>0</v>
      </c>
      <c r="AO144" s="72">
        <v>0</v>
      </c>
      <c r="AP144" s="66" t="s">
        <v>649</v>
      </c>
      <c r="AQ144" s="107" t="s">
        <v>249</v>
      </c>
      <c r="AR144" s="61" t="s">
        <v>647</v>
      </c>
      <c r="AS144" s="364"/>
      <c r="AT144" s="205"/>
      <c r="DN144" s="111">
        <f>(AE144*IFERROR(VLOOKUP(AD144,LnLst!B:I,2,FALSE),0))*(100/(H144^2))</f>
        <v>9.7314049586776858E-6</v>
      </c>
      <c r="DO144" s="111">
        <f>(AE144*IFERROR(VLOOKUP(AD144,LnLst!B:I,3,FALSE),0))*(100/(H144^2))</f>
        <v>1.2371900826446282E-4</v>
      </c>
      <c r="DP144" s="111">
        <f>(AE144*IFERROR(VLOOKUP(AD144,LnLst!B:I,4,FALSE),0))*(H144^2/100)/1000000</f>
        <v>9.0023999999999989E-3</v>
      </c>
      <c r="DQ144" s="111">
        <f>(AE144*IFERROR(VLOOKUP(AD144,LnLst!B:I,5,FALSE),0))*(100/(H144^2))</f>
        <v>1.2520661157024794E-4</v>
      </c>
      <c r="DR144" s="111">
        <f>(AE144*IFERROR(VLOOKUP(AD144,LnLst!B:I,6,FALSE),0))*(100/(H144^2))</f>
        <v>4.3388429752066119E-5</v>
      </c>
      <c r="DS144" s="111">
        <f>(AE144*IFERROR(VLOOKUP(AD144,LnLst!B:I,7,FALSE),0))*(H144^2/100)/1000000</f>
        <v>7.5503999999999996E-3</v>
      </c>
      <c r="DT144" s="111">
        <f>(AE144*IFERROR(VLOOKUP(AD144,LnLst!B:I,8,FALSE),0))*(100/(H144^2))</f>
        <v>0</v>
      </c>
      <c r="DU144" s="111">
        <f>AG144*IFERROR(VLOOKUP(AF144,LnLst!B:I,2,FALSE),0)*100/H144^2</f>
        <v>0</v>
      </c>
      <c r="DV144" s="111">
        <f>(AG144*IFERROR(VLOOKUP(AF144,LnLst!B:I,3,FALSE),0))*(100/(H144^2))</f>
        <v>0</v>
      </c>
      <c r="DW144" s="111">
        <f>(AG144*IFERROR(VLOOKUP(AF144,LnLst!B:I,4,FALSE),0))*(H144^2/100)/1000000</f>
        <v>0</v>
      </c>
      <c r="DX144" s="111">
        <f>(AG144*IFERROR(VLOOKUP(AF144,LnLst!B:I,5,FALSE),0))*(100/(H144^2))</f>
        <v>0</v>
      </c>
      <c r="DY144" s="111">
        <f>(AG144*IFERROR(VLOOKUP(AF144,LnLst!B:I,6,FALSE),0))*(100/(H144^2))</f>
        <v>0</v>
      </c>
      <c r="DZ144" s="111">
        <f>(AG144*IFERROR(VLOOKUP(AF144,LnLst!B:I,7,FALSE),0))*(H144^2/100)/1000000</f>
        <v>0</v>
      </c>
      <c r="EA144" s="111">
        <f>(AG144*IFERROR(VLOOKUP(AF144,LnLst!B:I,8,FALSE),0))*(100/(H144^2))</f>
        <v>0</v>
      </c>
      <c r="EB144" s="111">
        <f>AI144*IFERROR(VLOOKUP(AH144,LnLst!B:I,2,FALSE),0)*100/H144^2</f>
        <v>0</v>
      </c>
      <c r="EC144" s="111">
        <f>AI144*IFERROR(VLOOKUP(AH144,LnLst!B:I,3,FALSE),0)*100/H144^2</f>
        <v>0</v>
      </c>
      <c r="ED144" s="111">
        <f>(AI144*IFERROR(VLOOKUP(AH144,LnLst!B:I,4,FALSE),0))*(H144^2/100)/1000000</f>
        <v>0</v>
      </c>
      <c r="EE144" s="111">
        <f>AI144*IFERROR(VLOOKUP(AH144,LnLst!B:I,5,FALSE),0)*100/H144^2</f>
        <v>0</v>
      </c>
      <c r="EF144" s="111">
        <f>AI144*IFERROR(VLOOKUP(AH144,LnLst!B:I,6,FALSE),0)*100/H144^2</f>
        <v>0</v>
      </c>
      <c r="EG144" s="111">
        <f>(AI144*IFERROR(VLOOKUP(AH144,LnLst!B:I,7,FALSE),0))*(H144^2/100)/1000000</f>
        <v>0</v>
      </c>
      <c r="EH144" s="111">
        <f>AI144*IFERROR(VLOOKUP(AH144,LnLst!B:I,8,FALSE),0)*100/H144^2</f>
        <v>0</v>
      </c>
      <c r="EI144" s="236">
        <f>AK144*IFERROR(VLOOKUP(AJ144,LnLst!B:I,2,FALSE),0)*100/H144^2</f>
        <v>0</v>
      </c>
      <c r="EJ144" s="111">
        <f>AK144*IFERROR(VLOOKUP(AJ144,LnLst!B:I,3,FALSE),0)*100/H144^2</f>
        <v>0</v>
      </c>
      <c r="EK144" s="111">
        <f>(AK144*IFERROR(VLOOKUP(AJ144,LnLst!B:I,4,FALSE),0))*(H144^2/100)/1000000</f>
        <v>0</v>
      </c>
      <c r="EL144" s="111">
        <f>AK144*IFERROR(VLOOKUP(AJ144,LnLst!B:I,5,FALSE),0)*100/H144^2</f>
        <v>0</v>
      </c>
      <c r="EM144" s="111">
        <f>AK144*IFERROR(VLOOKUP(AJ144,LnLst!B:I,6,FALSE),0)*100/H144^2</f>
        <v>0</v>
      </c>
      <c r="EN144" s="111">
        <f>(AK144*IFERROR(VLOOKUP(AJ144,LnLst!B:I,7,FALSE),0))*(H144^2/100)/1000000</f>
        <v>0</v>
      </c>
      <c r="EO144" s="111">
        <f>AK144*IFERROR(VLOOKUP(AJ144,LnLst!B:I,8,FALSE),0)*100/H144^2</f>
        <v>0</v>
      </c>
    </row>
    <row r="145" spans="1:145" ht="15" customHeight="1" x14ac:dyDescent="0.25">
      <c r="A145" s="81" t="s">
        <v>1373</v>
      </c>
      <c r="B145" s="82" t="s">
        <v>363</v>
      </c>
      <c r="C145" s="102" t="s">
        <v>1551</v>
      </c>
      <c r="D145" s="82" t="s">
        <v>1561</v>
      </c>
      <c r="E145" s="9" t="s">
        <v>1708</v>
      </c>
      <c r="F145" s="426" t="s">
        <v>1718</v>
      </c>
      <c r="G145" s="83">
        <v>2</v>
      </c>
      <c r="H145" s="60">
        <v>220</v>
      </c>
      <c r="I145" s="194" t="str">
        <f t="shared" si="52"/>
        <v xml:space="preserve">Gas Insulated Busbar (Zero Branch)             </v>
      </c>
      <c r="J145" s="228">
        <f t="shared" si="53"/>
        <v>0.3</v>
      </c>
      <c r="K145" s="113" t="s">
        <v>32</v>
      </c>
      <c r="L145" s="232" t="s">
        <v>32</v>
      </c>
      <c r="M145" s="114">
        <v>3000</v>
      </c>
      <c r="N145" s="115">
        <f t="shared" si="54"/>
        <v>1143.1199999999999</v>
      </c>
      <c r="O145" s="116">
        <v>3000</v>
      </c>
      <c r="P145" s="235">
        <f t="shared" si="55"/>
        <v>9.7314049586776858E-6</v>
      </c>
      <c r="Q145" s="104">
        <f t="shared" si="56"/>
        <v>1.2371900826446279E-4</v>
      </c>
      <c r="R145" s="104">
        <f t="shared" si="57"/>
        <v>9.0023999999999989E-3</v>
      </c>
      <c r="S145" s="104">
        <f t="shared" si="58"/>
        <v>1.2520661157024794E-4</v>
      </c>
      <c r="T145" s="104">
        <f t="shared" si="59"/>
        <v>4.3388429752066119E-5</v>
      </c>
      <c r="U145" s="104">
        <f t="shared" si="60"/>
        <v>7.5503999999999996E-3</v>
      </c>
      <c r="V145" s="105">
        <f t="shared" si="61"/>
        <v>0</v>
      </c>
      <c r="W145" s="223">
        <f>AE145*IFERROR(VLOOKUP(AD145,LnLst!B:I,2,FALSE),0)+AG145*IFERROR(VLOOKUP(AF145,LnLst!B:I,2,FALSE),0)+AI145*IFERROR(VLOOKUP(AH145,LnLst!B:I,2,FALSE),0)+AK145*IFERROR(VLOOKUP(AJ145,LnLst!B:I,2,FALSE),0)</f>
        <v>4.7099999999999998E-3</v>
      </c>
      <c r="X145" s="215">
        <f>AE145*IFERROR(VLOOKUP(AD145,LnLst!B:I,3,FALSE),0)+AG145*IFERROR(VLOOKUP(AF145,LnLst!B:I,3,FALSE),0)+AI145*IFERROR(VLOOKUP(AH145,LnLst!B:I,3,FALSE),0)+AK145*IFERROR(VLOOKUP(AJ145,LnLst!B:I,3,FALSE),0)</f>
        <v>5.9879999999999996E-2</v>
      </c>
      <c r="Y145" s="219">
        <f>(AE145*IFERROR(VLOOKUP(AD145,LnLst!B:I,4,FALSE),0)+AG145*IFERROR(VLOOKUP(AF145,LnLst!B:I,4,FALSE),0)+AI145*IFERROR(VLOOKUP(AH145,LnLst!B:I,4,FALSE),0)+AK145*IFERROR(VLOOKUP(AJ145,LnLst!B:I,4,FALSE),0))/1000000</f>
        <v>1.8599999999999998E-5</v>
      </c>
      <c r="Z145" s="215">
        <f>AE145*IFERROR(VLOOKUP(AD145,LnLst!B:I,5,FALSE),0)+AG145*IFERROR(VLOOKUP(AF145,LnLst!B:I,5,FALSE),0)+AI145*IFERROR(VLOOKUP(AH145,LnLst!B:I,5,FALSE),0)+AK145*IFERROR(VLOOKUP(AJ145,LnLst!B:I,5,FALSE),0)</f>
        <v>6.0600000000000001E-2</v>
      </c>
      <c r="AA145" s="215">
        <f>AE145*IFERROR(VLOOKUP(AD145,LnLst!B:I,6,FALSE),0)+AG145*IFERROR(VLOOKUP(AF145,LnLst!B:I,6,FALSE),0)+AI145*IFERROR(VLOOKUP(AH145,LnLst!B:I,6,FALSE),0)+AK145*IFERROR(VLOOKUP(AJ145,LnLst!B:I,6,FALSE),0)</f>
        <v>2.1000000000000001E-2</v>
      </c>
      <c r="AB145" s="207">
        <f>(AE145*IFERROR(VLOOKUP(AD145,LnLst!B:I,7,FALSE),0)+AG145*IFERROR(VLOOKUP(AF145,LnLst!B:I,7,FALSE),0)+AI145*IFERROR(VLOOKUP(AH145,LnLst!B:I,7,FALSE),0)+AK145*IFERROR(VLOOKUP(AJ145,LnLst!B:I,7,FALSE),0))/1000000</f>
        <v>1.56E-5</v>
      </c>
      <c r="AC145" s="211">
        <f>AE145*IFERROR(VLOOKUP(AD145,LnLst!B:I,8,FALSE),0)+AG145*IFERROR(VLOOKUP(AF145,LnLst!B:I,8,FALSE),0)+AI145*IFERROR(VLOOKUP(AH145,LnLst!B:I,8,FALSE),0)+AK145*IFERROR(VLOOKUP(AJ145,LnLst!B:I,8,FALSE),0)</f>
        <v>0</v>
      </c>
      <c r="AD145" s="106" t="s">
        <v>1469</v>
      </c>
      <c r="AE145" s="263">
        <v>0.3</v>
      </c>
      <c r="AF145" s="245" t="s">
        <v>1462</v>
      </c>
      <c r="AG145" s="263"/>
      <c r="AH145" s="250" t="s">
        <v>1462</v>
      </c>
      <c r="AI145" s="263"/>
      <c r="AJ145" s="245" t="s">
        <v>1462</v>
      </c>
      <c r="AK145" s="263"/>
      <c r="AL145" s="84">
        <v>448</v>
      </c>
      <c r="AM145" s="72">
        <v>450</v>
      </c>
      <c r="AN145" s="83">
        <v>0</v>
      </c>
      <c r="AO145" s="72">
        <v>0</v>
      </c>
      <c r="AP145" s="66" t="s">
        <v>650</v>
      </c>
      <c r="AQ145" s="107" t="s">
        <v>249</v>
      </c>
      <c r="AR145" s="61" t="s">
        <v>647</v>
      </c>
      <c r="AS145" s="364"/>
      <c r="AT145" s="205"/>
      <c r="DN145" s="111">
        <f>(AE145*IFERROR(VLOOKUP(AD145,LnLst!B:I,2,FALSE),0))*(100/(H145^2))</f>
        <v>9.7314049586776858E-6</v>
      </c>
      <c r="DO145" s="111">
        <f>(AE145*IFERROR(VLOOKUP(AD145,LnLst!B:I,3,FALSE),0))*(100/(H145^2))</f>
        <v>1.2371900826446282E-4</v>
      </c>
      <c r="DP145" s="111">
        <f>(AE145*IFERROR(VLOOKUP(AD145,LnLst!B:I,4,FALSE),0))*(H145^2/100)/1000000</f>
        <v>9.0023999999999989E-3</v>
      </c>
      <c r="DQ145" s="111">
        <f>(AE145*IFERROR(VLOOKUP(AD145,LnLst!B:I,5,FALSE),0))*(100/(H145^2))</f>
        <v>1.2520661157024794E-4</v>
      </c>
      <c r="DR145" s="111">
        <f>(AE145*IFERROR(VLOOKUP(AD145,LnLst!B:I,6,FALSE),0))*(100/(H145^2))</f>
        <v>4.3388429752066119E-5</v>
      </c>
      <c r="DS145" s="111">
        <f>(AE145*IFERROR(VLOOKUP(AD145,LnLst!B:I,7,FALSE),0))*(H145^2/100)/1000000</f>
        <v>7.5503999999999996E-3</v>
      </c>
      <c r="DT145" s="111">
        <f>(AE145*IFERROR(VLOOKUP(AD145,LnLst!B:I,8,FALSE),0))*(100/(H145^2))</f>
        <v>0</v>
      </c>
      <c r="DU145" s="111">
        <f>AG145*IFERROR(VLOOKUP(AF145,LnLst!B:I,2,FALSE),0)*100/H145^2</f>
        <v>0</v>
      </c>
      <c r="DV145" s="111">
        <f>(AG145*IFERROR(VLOOKUP(AF145,LnLst!B:I,3,FALSE),0))*(100/(H145^2))</f>
        <v>0</v>
      </c>
      <c r="DW145" s="111">
        <f>(AG145*IFERROR(VLOOKUP(AF145,LnLst!B:I,4,FALSE),0))*(H145^2/100)/1000000</f>
        <v>0</v>
      </c>
      <c r="DX145" s="111">
        <f>(AG145*IFERROR(VLOOKUP(AF145,LnLst!B:I,5,FALSE),0))*(100/(H145^2))</f>
        <v>0</v>
      </c>
      <c r="DY145" s="111">
        <f>(AG145*IFERROR(VLOOKUP(AF145,LnLst!B:I,6,FALSE),0))*(100/(H145^2))</f>
        <v>0</v>
      </c>
      <c r="DZ145" s="111">
        <f>(AG145*IFERROR(VLOOKUP(AF145,LnLst!B:I,7,FALSE),0))*(H145^2/100)/1000000</f>
        <v>0</v>
      </c>
      <c r="EA145" s="111">
        <f>(AG145*IFERROR(VLOOKUP(AF145,LnLst!B:I,8,FALSE),0))*(100/(H145^2))</f>
        <v>0</v>
      </c>
      <c r="EB145" s="111">
        <f>AI145*IFERROR(VLOOKUP(AH145,LnLst!B:I,2,FALSE),0)*100/H145^2</f>
        <v>0</v>
      </c>
      <c r="EC145" s="111">
        <f>AI145*IFERROR(VLOOKUP(AH145,LnLst!B:I,3,FALSE),0)*100/H145^2</f>
        <v>0</v>
      </c>
      <c r="ED145" s="111">
        <f>(AI145*IFERROR(VLOOKUP(AH145,LnLst!B:I,4,FALSE),0))*(H145^2/100)/1000000</f>
        <v>0</v>
      </c>
      <c r="EE145" s="111">
        <f>AI145*IFERROR(VLOOKUP(AH145,LnLst!B:I,5,FALSE),0)*100/H145^2</f>
        <v>0</v>
      </c>
      <c r="EF145" s="111">
        <f>AI145*IFERROR(VLOOKUP(AH145,LnLst!B:I,6,FALSE),0)*100/H145^2</f>
        <v>0</v>
      </c>
      <c r="EG145" s="111">
        <f>(AI145*IFERROR(VLOOKUP(AH145,LnLst!B:I,7,FALSE),0))*(H145^2/100)/1000000</f>
        <v>0</v>
      </c>
      <c r="EH145" s="111">
        <f>AI145*IFERROR(VLOOKUP(AH145,LnLst!B:I,8,FALSE),0)*100/H145^2</f>
        <v>0</v>
      </c>
      <c r="EI145" s="236">
        <f>AK145*IFERROR(VLOOKUP(AJ145,LnLst!B:I,2,FALSE),0)*100/H145^2</f>
        <v>0</v>
      </c>
      <c r="EJ145" s="111">
        <f>AK145*IFERROR(VLOOKUP(AJ145,LnLst!B:I,3,FALSE),0)*100/H145^2</f>
        <v>0</v>
      </c>
      <c r="EK145" s="111">
        <f>(AK145*IFERROR(VLOOKUP(AJ145,LnLst!B:I,4,FALSE),0))*(H145^2/100)/1000000</f>
        <v>0</v>
      </c>
      <c r="EL145" s="111">
        <f>AK145*IFERROR(VLOOKUP(AJ145,LnLst!B:I,5,FALSE),0)*100/H145^2</f>
        <v>0</v>
      </c>
      <c r="EM145" s="111">
        <f>AK145*IFERROR(VLOOKUP(AJ145,LnLst!B:I,6,FALSE),0)*100/H145^2</f>
        <v>0</v>
      </c>
      <c r="EN145" s="111">
        <f>(AK145*IFERROR(VLOOKUP(AJ145,LnLst!B:I,7,FALSE),0))*(H145^2/100)/1000000</f>
        <v>0</v>
      </c>
      <c r="EO145" s="111">
        <f>AK145*IFERROR(VLOOKUP(AJ145,LnLst!B:I,8,FALSE),0)*100/H145^2</f>
        <v>0</v>
      </c>
    </row>
    <row r="146" spans="1:145" ht="15" customHeight="1" x14ac:dyDescent="0.25">
      <c r="A146" s="81" t="s">
        <v>361</v>
      </c>
      <c r="B146" s="82" t="s">
        <v>1373</v>
      </c>
      <c r="C146" s="102" t="s">
        <v>1552</v>
      </c>
      <c r="D146" s="82" t="s">
        <v>1551</v>
      </c>
      <c r="E146" s="9" t="s">
        <v>1708</v>
      </c>
      <c r="F146" s="426" t="s">
        <v>1718</v>
      </c>
      <c r="G146" s="83">
        <v>1</v>
      </c>
      <c r="H146" s="60">
        <v>220</v>
      </c>
      <c r="I146" s="194" t="str">
        <f t="shared" si="52"/>
        <v xml:space="preserve">XLPE 2000mm2 Elswedy energy             </v>
      </c>
      <c r="J146" s="228">
        <f t="shared" si="53"/>
        <v>11.116</v>
      </c>
      <c r="K146" s="113" t="s">
        <v>23</v>
      </c>
      <c r="L146" s="232" t="s">
        <v>32</v>
      </c>
      <c r="M146" s="240">
        <v>1250</v>
      </c>
      <c r="N146" s="115">
        <f t="shared" si="54"/>
        <v>476.3</v>
      </c>
      <c r="O146" s="241">
        <v>1400</v>
      </c>
      <c r="P146" s="235">
        <f t="shared" si="55"/>
        <v>2.9558454545454546E-4</v>
      </c>
      <c r="Q146" s="104">
        <f t="shared" si="56"/>
        <v>3.8664847107438014E-3</v>
      </c>
      <c r="R146" s="104">
        <f t="shared" si="57"/>
        <v>0.38871540399999999</v>
      </c>
      <c r="S146" s="104">
        <f t="shared" si="58"/>
        <v>3.5309376859504128E-3</v>
      </c>
      <c r="T146" s="104">
        <f t="shared" si="59"/>
        <v>1.4629942148760334E-3</v>
      </c>
      <c r="U146" s="104">
        <f t="shared" si="60"/>
        <v>0.32280864000000004</v>
      </c>
      <c r="V146" s="105">
        <f t="shared" si="61"/>
        <v>0</v>
      </c>
      <c r="W146" s="223">
        <f>AE146*IFERROR(VLOOKUP(AD146,LnLst!B:I,2,FALSE),0)+AG146*IFERROR(VLOOKUP(AF146,LnLst!B:I,2,FALSE),0)+AI146*IFERROR(VLOOKUP(AH146,LnLst!B:I,2,FALSE),0)+AK146*IFERROR(VLOOKUP(AJ146,LnLst!B:I,2,FALSE),0)</f>
        <v>0.14306291999999998</v>
      </c>
      <c r="X146" s="215">
        <f>AE146*IFERROR(VLOOKUP(AD146,LnLst!B:I,3,FALSE),0)+AG146*IFERROR(VLOOKUP(AF146,LnLst!B:I,3,FALSE),0)+AI146*IFERROR(VLOOKUP(AH146,LnLst!B:I,3,FALSE),0)+AK146*IFERROR(VLOOKUP(AJ146,LnLst!B:I,3,FALSE),0)</f>
        <v>1.8713785999999999</v>
      </c>
      <c r="Y146" s="219">
        <f>(AE146*IFERROR(VLOOKUP(AD146,LnLst!B:I,4,FALSE),0)+AG146*IFERROR(VLOOKUP(AF146,LnLst!B:I,4,FALSE),0)+AI146*IFERROR(VLOOKUP(AH146,LnLst!B:I,4,FALSE),0)+AK146*IFERROR(VLOOKUP(AJ146,LnLst!B:I,4,FALSE),0))/1000000</f>
        <v>8.0313100000000001E-4</v>
      </c>
      <c r="Z146" s="215">
        <f>AE146*IFERROR(VLOOKUP(AD146,LnLst!B:I,5,FALSE),0)+AG146*IFERROR(VLOOKUP(AF146,LnLst!B:I,5,FALSE),0)+AI146*IFERROR(VLOOKUP(AH146,LnLst!B:I,5,FALSE),0)+AK146*IFERROR(VLOOKUP(AJ146,LnLst!B:I,5,FALSE),0)</f>
        <v>1.7089738399999999</v>
      </c>
      <c r="AA146" s="215">
        <f>AE146*IFERROR(VLOOKUP(AD146,LnLst!B:I,6,FALSE),0)+AG146*IFERROR(VLOOKUP(AF146,LnLst!B:I,6,FALSE),0)+AI146*IFERROR(VLOOKUP(AH146,LnLst!B:I,6,FALSE),0)+AK146*IFERROR(VLOOKUP(AJ146,LnLst!B:I,6,FALSE),0)</f>
        <v>0.70808920000000009</v>
      </c>
      <c r="AB146" s="207">
        <f>(AE146*IFERROR(VLOOKUP(AD146,LnLst!B:I,7,FALSE),0)+AG146*IFERROR(VLOOKUP(AF146,LnLst!B:I,7,FALSE),0)+AI146*IFERROR(VLOOKUP(AH146,LnLst!B:I,7,FALSE),0)+AK146*IFERROR(VLOOKUP(AJ146,LnLst!B:I,7,FALSE),0))/1000000</f>
        <v>6.6696000000000008E-4</v>
      </c>
      <c r="AC146" s="211">
        <f>AE146*IFERROR(VLOOKUP(AD146,LnLst!B:I,8,FALSE),0)+AG146*IFERROR(VLOOKUP(AF146,LnLst!B:I,8,FALSE),0)+AI146*IFERROR(VLOOKUP(AH146,LnLst!B:I,8,FALSE),0)+AK146*IFERROR(VLOOKUP(AJ146,LnLst!B:I,8,FALSE),0)</f>
        <v>0</v>
      </c>
      <c r="AD146" s="106" t="s">
        <v>61</v>
      </c>
      <c r="AE146" s="263">
        <v>11.116</v>
      </c>
      <c r="AF146" s="245" t="s">
        <v>1462</v>
      </c>
      <c r="AG146" s="263"/>
      <c r="AH146" s="250" t="s">
        <v>1462</v>
      </c>
      <c r="AI146" s="263"/>
      <c r="AJ146" s="245" t="s">
        <v>1462</v>
      </c>
      <c r="AK146" s="263"/>
      <c r="AL146" s="84">
        <v>444</v>
      </c>
      <c r="AM146" s="72">
        <v>448</v>
      </c>
      <c r="AN146" s="83">
        <v>0</v>
      </c>
      <c r="AO146" s="72">
        <v>0</v>
      </c>
      <c r="AP146" s="66" t="s">
        <v>593</v>
      </c>
      <c r="AQ146" s="107" t="s">
        <v>595</v>
      </c>
      <c r="AR146" s="61" t="s">
        <v>249</v>
      </c>
      <c r="AS146" s="364"/>
      <c r="AT146" s="205"/>
      <c r="DN146" s="111">
        <f>(AE146*IFERROR(VLOOKUP(AD146,LnLst!B:I,2,FALSE),0))*(100/(H146^2))</f>
        <v>2.955845454545454E-4</v>
      </c>
      <c r="DO146" s="111">
        <f>(AE146*IFERROR(VLOOKUP(AD146,LnLst!B:I,3,FALSE),0))*(100/(H146^2))</f>
        <v>3.8664847107438014E-3</v>
      </c>
      <c r="DP146" s="111">
        <f>(AE146*IFERROR(VLOOKUP(AD146,LnLst!B:I,4,FALSE),0))*(H146^2/100)/1000000</f>
        <v>0.38871540399999999</v>
      </c>
      <c r="DQ146" s="111">
        <f>(AE146*IFERROR(VLOOKUP(AD146,LnLst!B:I,5,FALSE),0))*(100/(H146^2))</f>
        <v>3.5309376859504128E-3</v>
      </c>
      <c r="DR146" s="111">
        <f>(AE146*IFERROR(VLOOKUP(AD146,LnLst!B:I,6,FALSE),0))*(100/(H146^2))</f>
        <v>1.4629942148760332E-3</v>
      </c>
      <c r="DS146" s="111">
        <f>(AE146*IFERROR(VLOOKUP(AD146,LnLst!B:I,7,FALSE),0))*(H146^2/100)/1000000</f>
        <v>0.32280864000000004</v>
      </c>
      <c r="DT146" s="111">
        <f>(AE146*IFERROR(VLOOKUP(AD146,LnLst!B:I,8,FALSE),0))*(100/(H146^2))</f>
        <v>0</v>
      </c>
      <c r="DU146" s="111">
        <f>AG146*IFERROR(VLOOKUP(AF146,LnLst!B:I,2,FALSE),0)*100/H146^2</f>
        <v>0</v>
      </c>
      <c r="DV146" s="111">
        <f>(AG146*IFERROR(VLOOKUP(AF146,LnLst!B:I,3,FALSE),0))*(100/(H146^2))</f>
        <v>0</v>
      </c>
      <c r="DW146" s="111">
        <f>(AG146*IFERROR(VLOOKUP(AF146,LnLst!B:I,4,FALSE),0))*(H146^2/100)/1000000</f>
        <v>0</v>
      </c>
      <c r="DX146" s="111">
        <f>(AG146*IFERROR(VLOOKUP(AF146,LnLst!B:I,5,FALSE),0))*(100/(H146^2))</f>
        <v>0</v>
      </c>
      <c r="DY146" s="111">
        <f>(AG146*IFERROR(VLOOKUP(AF146,LnLst!B:I,6,FALSE),0))*(100/(H146^2))</f>
        <v>0</v>
      </c>
      <c r="DZ146" s="111">
        <f>(AG146*IFERROR(VLOOKUP(AF146,LnLst!B:I,7,FALSE),0))*(H146^2/100)/1000000</f>
        <v>0</v>
      </c>
      <c r="EA146" s="111">
        <f>(AG146*IFERROR(VLOOKUP(AF146,LnLst!B:I,8,FALSE),0))*(100/(H146^2))</f>
        <v>0</v>
      </c>
      <c r="EB146" s="111">
        <f>AI146*IFERROR(VLOOKUP(AH146,LnLst!B:I,2,FALSE),0)*100/H146^2</f>
        <v>0</v>
      </c>
      <c r="EC146" s="111">
        <f>AI146*IFERROR(VLOOKUP(AH146,LnLst!B:I,3,FALSE),0)*100/H146^2</f>
        <v>0</v>
      </c>
      <c r="ED146" s="111">
        <f>(AI146*IFERROR(VLOOKUP(AH146,LnLst!B:I,4,FALSE),0))*(H146^2/100)/1000000</f>
        <v>0</v>
      </c>
      <c r="EE146" s="111">
        <f>AI146*IFERROR(VLOOKUP(AH146,LnLst!B:I,5,FALSE),0)*100/H146^2</f>
        <v>0</v>
      </c>
      <c r="EF146" s="111">
        <f>AI146*IFERROR(VLOOKUP(AH146,LnLst!B:I,6,FALSE),0)*100/H146^2</f>
        <v>0</v>
      </c>
      <c r="EG146" s="111">
        <f>(AI146*IFERROR(VLOOKUP(AH146,LnLst!B:I,7,FALSE),0))*(H146^2/100)/1000000</f>
        <v>0</v>
      </c>
      <c r="EH146" s="111">
        <f>AI146*IFERROR(VLOOKUP(AH146,LnLst!B:I,8,FALSE),0)*100/H146^2</f>
        <v>0</v>
      </c>
      <c r="EI146" s="236">
        <f>AK146*IFERROR(VLOOKUP(AJ146,LnLst!B:I,2,FALSE),0)*100/H146^2</f>
        <v>0</v>
      </c>
      <c r="EJ146" s="111">
        <f>AK146*IFERROR(VLOOKUP(AJ146,LnLst!B:I,3,FALSE),0)*100/H146^2</f>
        <v>0</v>
      </c>
      <c r="EK146" s="111">
        <f>(AK146*IFERROR(VLOOKUP(AJ146,LnLst!B:I,4,FALSE),0))*(H146^2/100)/1000000</f>
        <v>0</v>
      </c>
      <c r="EL146" s="111">
        <f>AK146*IFERROR(VLOOKUP(AJ146,LnLst!B:I,5,FALSE),0)*100/H146^2</f>
        <v>0</v>
      </c>
      <c r="EM146" s="111">
        <f>AK146*IFERROR(VLOOKUP(AJ146,LnLst!B:I,6,FALSE),0)*100/H146^2</f>
        <v>0</v>
      </c>
      <c r="EN146" s="111">
        <f>(AK146*IFERROR(VLOOKUP(AJ146,LnLst!B:I,7,FALSE),0))*(H146^2/100)/1000000</f>
        <v>0</v>
      </c>
      <c r="EO146" s="111">
        <f>AK146*IFERROR(VLOOKUP(AJ146,LnLst!B:I,8,FALSE),0)*100/H146^2</f>
        <v>0</v>
      </c>
    </row>
    <row r="147" spans="1:145" ht="15" customHeight="1" x14ac:dyDescent="0.25">
      <c r="A147" s="81" t="s">
        <v>361</v>
      </c>
      <c r="B147" s="82" t="s">
        <v>1373</v>
      </c>
      <c r="C147" s="102" t="s">
        <v>1552</v>
      </c>
      <c r="D147" s="82" t="s">
        <v>1551</v>
      </c>
      <c r="E147" s="9" t="s">
        <v>1708</v>
      </c>
      <c r="F147" s="426" t="s">
        <v>1718</v>
      </c>
      <c r="G147" s="83">
        <v>2</v>
      </c>
      <c r="H147" s="60">
        <v>220</v>
      </c>
      <c r="I147" s="194" t="str">
        <f t="shared" si="52"/>
        <v xml:space="preserve">XLPE 2000mm2 Elswedy energy             </v>
      </c>
      <c r="J147" s="228">
        <f t="shared" si="53"/>
        <v>11.116</v>
      </c>
      <c r="K147" s="113" t="s">
        <v>23</v>
      </c>
      <c r="L147" s="232" t="s">
        <v>32</v>
      </c>
      <c r="M147" s="240">
        <v>1250</v>
      </c>
      <c r="N147" s="115">
        <f t="shared" si="54"/>
        <v>476.3</v>
      </c>
      <c r="O147" s="241">
        <v>1400</v>
      </c>
      <c r="P147" s="235">
        <f t="shared" si="55"/>
        <v>2.9558454545454546E-4</v>
      </c>
      <c r="Q147" s="104">
        <f t="shared" si="56"/>
        <v>3.8664847107438014E-3</v>
      </c>
      <c r="R147" s="104">
        <f t="shared" si="57"/>
        <v>0.38871540399999999</v>
      </c>
      <c r="S147" s="104">
        <f t="shared" si="58"/>
        <v>3.5309376859504128E-3</v>
      </c>
      <c r="T147" s="104">
        <f t="shared" si="59"/>
        <v>1.4629942148760334E-3</v>
      </c>
      <c r="U147" s="104">
        <f t="shared" si="60"/>
        <v>0.32280864000000004</v>
      </c>
      <c r="V147" s="105">
        <f t="shared" si="61"/>
        <v>0</v>
      </c>
      <c r="W147" s="223">
        <f>AE147*IFERROR(VLOOKUP(AD147,LnLst!B:I,2,FALSE),0)+AG147*IFERROR(VLOOKUP(AF147,LnLst!B:I,2,FALSE),0)+AI147*IFERROR(VLOOKUP(AH147,LnLst!B:I,2,FALSE),0)+AK147*IFERROR(VLOOKUP(AJ147,LnLst!B:I,2,FALSE),0)</f>
        <v>0.14306291999999998</v>
      </c>
      <c r="X147" s="215">
        <f>AE147*IFERROR(VLOOKUP(AD147,LnLst!B:I,3,FALSE),0)+AG147*IFERROR(VLOOKUP(AF147,LnLst!B:I,3,FALSE),0)+AI147*IFERROR(VLOOKUP(AH147,LnLst!B:I,3,FALSE),0)+AK147*IFERROR(VLOOKUP(AJ147,LnLst!B:I,3,FALSE),0)</f>
        <v>1.8713785999999999</v>
      </c>
      <c r="Y147" s="219">
        <f>(AE147*IFERROR(VLOOKUP(AD147,LnLst!B:I,4,FALSE),0)+AG147*IFERROR(VLOOKUP(AF147,LnLst!B:I,4,FALSE),0)+AI147*IFERROR(VLOOKUP(AH147,LnLst!B:I,4,FALSE),0)+AK147*IFERROR(VLOOKUP(AJ147,LnLst!B:I,4,FALSE),0))/1000000</f>
        <v>8.0313100000000001E-4</v>
      </c>
      <c r="Z147" s="215">
        <f>AE147*IFERROR(VLOOKUP(AD147,LnLst!B:I,5,FALSE),0)+AG147*IFERROR(VLOOKUP(AF147,LnLst!B:I,5,FALSE),0)+AI147*IFERROR(VLOOKUP(AH147,LnLst!B:I,5,FALSE),0)+AK147*IFERROR(VLOOKUP(AJ147,LnLst!B:I,5,FALSE),0)</f>
        <v>1.7089738399999999</v>
      </c>
      <c r="AA147" s="215">
        <f>AE147*IFERROR(VLOOKUP(AD147,LnLst!B:I,6,FALSE),0)+AG147*IFERROR(VLOOKUP(AF147,LnLst!B:I,6,FALSE),0)+AI147*IFERROR(VLOOKUP(AH147,LnLst!B:I,6,FALSE),0)+AK147*IFERROR(VLOOKUP(AJ147,LnLst!B:I,6,FALSE),0)</f>
        <v>0.70808920000000009</v>
      </c>
      <c r="AB147" s="207">
        <f>(AE147*IFERROR(VLOOKUP(AD147,LnLst!B:I,7,FALSE),0)+AG147*IFERROR(VLOOKUP(AF147,LnLst!B:I,7,FALSE),0)+AI147*IFERROR(VLOOKUP(AH147,LnLst!B:I,7,FALSE),0)+AK147*IFERROR(VLOOKUP(AJ147,LnLst!B:I,7,FALSE),0))/1000000</f>
        <v>6.6696000000000008E-4</v>
      </c>
      <c r="AC147" s="211">
        <f>AE147*IFERROR(VLOOKUP(AD147,LnLst!B:I,8,FALSE),0)+AG147*IFERROR(VLOOKUP(AF147,LnLst!B:I,8,FALSE),0)+AI147*IFERROR(VLOOKUP(AH147,LnLst!B:I,8,FALSE),0)+AK147*IFERROR(VLOOKUP(AJ147,LnLst!B:I,8,FALSE),0)</f>
        <v>0</v>
      </c>
      <c r="AD147" s="106" t="s">
        <v>61</v>
      </c>
      <c r="AE147" s="263">
        <v>11.116</v>
      </c>
      <c r="AF147" s="245" t="s">
        <v>1462</v>
      </c>
      <c r="AG147" s="263"/>
      <c r="AH147" s="250" t="s">
        <v>1462</v>
      </c>
      <c r="AI147" s="263"/>
      <c r="AJ147" s="245" t="s">
        <v>1462</v>
      </c>
      <c r="AK147" s="263"/>
      <c r="AL147" s="84">
        <v>444</v>
      </c>
      <c r="AM147" s="72">
        <v>448</v>
      </c>
      <c r="AN147" s="83">
        <v>0</v>
      </c>
      <c r="AO147" s="72">
        <v>0</v>
      </c>
      <c r="AP147" s="66" t="s">
        <v>594</v>
      </c>
      <c r="AQ147" s="107" t="s">
        <v>595</v>
      </c>
      <c r="AR147" s="61" t="s">
        <v>249</v>
      </c>
      <c r="AS147" s="364"/>
      <c r="AT147" s="205"/>
      <c r="DN147" s="111">
        <f>(AE147*IFERROR(VLOOKUP(AD147,LnLst!B:I,2,FALSE),0))*(100/(H147^2))</f>
        <v>2.955845454545454E-4</v>
      </c>
      <c r="DO147" s="111">
        <f>(AE147*IFERROR(VLOOKUP(AD147,LnLst!B:I,3,FALSE),0))*(100/(H147^2))</f>
        <v>3.8664847107438014E-3</v>
      </c>
      <c r="DP147" s="111">
        <f>(AE147*IFERROR(VLOOKUP(AD147,LnLst!B:I,4,FALSE),0))*(H147^2/100)/1000000</f>
        <v>0.38871540399999999</v>
      </c>
      <c r="DQ147" s="111">
        <f>(AE147*IFERROR(VLOOKUP(AD147,LnLst!B:I,5,FALSE),0))*(100/(H147^2))</f>
        <v>3.5309376859504128E-3</v>
      </c>
      <c r="DR147" s="111">
        <f>(AE147*IFERROR(VLOOKUP(AD147,LnLst!B:I,6,FALSE),0))*(100/(H147^2))</f>
        <v>1.4629942148760332E-3</v>
      </c>
      <c r="DS147" s="111">
        <f>(AE147*IFERROR(VLOOKUP(AD147,LnLst!B:I,7,FALSE),0))*(H147^2/100)/1000000</f>
        <v>0.32280864000000004</v>
      </c>
      <c r="DT147" s="111">
        <f>(AE147*IFERROR(VLOOKUP(AD147,LnLst!B:I,8,FALSE),0))*(100/(H147^2))</f>
        <v>0</v>
      </c>
      <c r="DU147" s="111">
        <f>AG147*IFERROR(VLOOKUP(AF147,LnLst!B:I,2,FALSE),0)*100/H147^2</f>
        <v>0</v>
      </c>
      <c r="DV147" s="111">
        <f>(AG147*IFERROR(VLOOKUP(AF147,LnLst!B:I,3,FALSE),0))*(100/(H147^2))</f>
        <v>0</v>
      </c>
      <c r="DW147" s="111">
        <f>(AG147*IFERROR(VLOOKUP(AF147,LnLst!B:I,4,FALSE),0))*(H147^2/100)/1000000</f>
        <v>0</v>
      </c>
      <c r="DX147" s="111">
        <f>(AG147*IFERROR(VLOOKUP(AF147,LnLst!B:I,5,FALSE),0))*(100/(H147^2))</f>
        <v>0</v>
      </c>
      <c r="DY147" s="111">
        <f>(AG147*IFERROR(VLOOKUP(AF147,LnLst!B:I,6,FALSE),0))*(100/(H147^2))</f>
        <v>0</v>
      </c>
      <c r="DZ147" s="111">
        <f>(AG147*IFERROR(VLOOKUP(AF147,LnLst!B:I,7,FALSE),0))*(H147^2/100)/1000000</f>
        <v>0</v>
      </c>
      <c r="EA147" s="111">
        <f>(AG147*IFERROR(VLOOKUP(AF147,LnLst!B:I,8,FALSE),0))*(100/(H147^2))</f>
        <v>0</v>
      </c>
      <c r="EB147" s="111">
        <f>AI147*IFERROR(VLOOKUP(AH147,LnLst!B:I,2,FALSE),0)*100/H147^2</f>
        <v>0</v>
      </c>
      <c r="EC147" s="111">
        <f>AI147*IFERROR(VLOOKUP(AH147,LnLst!B:I,3,FALSE),0)*100/H147^2</f>
        <v>0</v>
      </c>
      <c r="ED147" s="111">
        <f>(AI147*IFERROR(VLOOKUP(AH147,LnLst!B:I,4,FALSE),0))*(H147^2/100)/1000000</f>
        <v>0</v>
      </c>
      <c r="EE147" s="111">
        <f>AI147*IFERROR(VLOOKUP(AH147,LnLst!B:I,5,FALSE),0)*100/H147^2</f>
        <v>0</v>
      </c>
      <c r="EF147" s="111">
        <f>AI147*IFERROR(VLOOKUP(AH147,LnLst!B:I,6,FALSE),0)*100/H147^2</f>
        <v>0</v>
      </c>
      <c r="EG147" s="111">
        <f>(AI147*IFERROR(VLOOKUP(AH147,LnLst!B:I,7,FALSE),0))*(H147^2/100)/1000000</f>
        <v>0</v>
      </c>
      <c r="EH147" s="111">
        <f>AI147*IFERROR(VLOOKUP(AH147,LnLst!B:I,8,FALSE),0)*100/H147^2</f>
        <v>0</v>
      </c>
      <c r="EI147" s="236">
        <f>AK147*IFERROR(VLOOKUP(AJ147,LnLst!B:I,2,FALSE),0)*100/H147^2</f>
        <v>0</v>
      </c>
      <c r="EJ147" s="111">
        <f>AK147*IFERROR(VLOOKUP(AJ147,LnLst!B:I,3,FALSE),0)*100/H147^2</f>
        <v>0</v>
      </c>
      <c r="EK147" s="111">
        <f>(AK147*IFERROR(VLOOKUP(AJ147,LnLst!B:I,4,FALSE),0))*(H147^2/100)/1000000</f>
        <v>0</v>
      </c>
      <c r="EL147" s="111">
        <f>AK147*IFERROR(VLOOKUP(AJ147,LnLst!B:I,5,FALSE),0)*100/H147^2</f>
        <v>0</v>
      </c>
      <c r="EM147" s="111">
        <f>AK147*IFERROR(VLOOKUP(AJ147,LnLst!B:I,6,FALSE),0)*100/H147^2</f>
        <v>0</v>
      </c>
      <c r="EN147" s="111">
        <f>(AK147*IFERROR(VLOOKUP(AJ147,LnLst!B:I,7,FALSE),0))*(H147^2/100)/1000000</f>
        <v>0</v>
      </c>
      <c r="EO147" s="111">
        <f>AK147*IFERROR(VLOOKUP(AJ147,LnLst!B:I,8,FALSE),0)*100/H147^2</f>
        <v>0</v>
      </c>
    </row>
    <row r="148" spans="1:145" ht="15" customHeight="1" x14ac:dyDescent="0.25">
      <c r="A148" s="81" t="s">
        <v>1141</v>
      </c>
      <c r="B148" s="82" t="s">
        <v>386</v>
      </c>
      <c r="C148" s="102" t="s">
        <v>1560</v>
      </c>
      <c r="D148" s="82" t="s">
        <v>1550</v>
      </c>
      <c r="E148" s="9" t="s">
        <v>1708</v>
      </c>
      <c r="F148" s="426" t="s">
        <v>1718</v>
      </c>
      <c r="G148" s="83">
        <v>1</v>
      </c>
      <c r="H148" s="60">
        <v>220</v>
      </c>
      <c r="I148" s="194" t="str">
        <f t="shared" si="52"/>
        <v xml:space="preserve">CableHi-Pr kanda1267             </v>
      </c>
      <c r="J148" s="228">
        <f t="shared" si="53"/>
        <v>9</v>
      </c>
      <c r="K148" s="113" t="s">
        <v>21</v>
      </c>
      <c r="L148" s="232" t="s">
        <v>22</v>
      </c>
      <c r="M148" s="240">
        <v>800</v>
      </c>
      <c r="N148" s="115">
        <f t="shared" si="54"/>
        <v>304.83199999999999</v>
      </c>
      <c r="O148" s="241">
        <v>1000</v>
      </c>
      <c r="P148" s="235">
        <f t="shared" si="55"/>
        <v>3.7190082644628097E-4</v>
      </c>
      <c r="Q148" s="104">
        <f t="shared" si="56"/>
        <v>2.4991735537190085E-3</v>
      </c>
      <c r="R148" s="104">
        <f t="shared" si="57"/>
        <v>0.383328</v>
      </c>
      <c r="S148" s="104">
        <f t="shared" si="58"/>
        <v>1.4876033057851239E-3</v>
      </c>
      <c r="T148" s="104">
        <f t="shared" si="59"/>
        <v>2.4173553719008265E-3</v>
      </c>
      <c r="U148" s="104">
        <f t="shared" si="60"/>
        <v>0.28749600000000003</v>
      </c>
      <c r="V148" s="105">
        <f t="shared" si="61"/>
        <v>0</v>
      </c>
      <c r="W148" s="223">
        <f>AE148*IFERROR(VLOOKUP(AD148,LnLst!B:I,2,FALSE),0)+AG148*IFERROR(VLOOKUP(AF148,LnLst!B:I,2,FALSE),0)+AI148*IFERROR(VLOOKUP(AH148,LnLst!B:I,2,FALSE),0)+AK148*IFERROR(VLOOKUP(AJ148,LnLst!B:I,2,FALSE),0)</f>
        <v>0.18</v>
      </c>
      <c r="X148" s="215">
        <f>AE148*IFERROR(VLOOKUP(AD148,LnLst!B:I,3,FALSE),0)+AG148*IFERROR(VLOOKUP(AF148,LnLst!B:I,3,FALSE),0)+AI148*IFERROR(VLOOKUP(AH148,LnLst!B:I,3,FALSE),0)+AK148*IFERROR(VLOOKUP(AJ148,LnLst!B:I,3,FALSE),0)</f>
        <v>1.2096</v>
      </c>
      <c r="Y148" s="219">
        <f>(AE148*IFERROR(VLOOKUP(AD148,LnLst!B:I,4,FALSE),0)+AG148*IFERROR(VLOOKUP(AF148,LnLst!B:I,4,FALSE),0)+AI148*IFERROR(VLOOKUP(AH148,LnLst!B:I,4,FALSE),0)+AK148*IFERROR(VLOOKUP(AJ148,LnLst!B:I,4,FALSE),0))/1000000</f>
        <v>7.9199999999999995E-4</v>
      </c>
      <c r="Z148" s="215">
        <f>AE148*IFERROR(VLOOKUP(AD148,LnLst!B:I,5,FALSE),0)+AG148*IFERROR(VLOOKUP(AF148,LnLst!B:I,5,FALSE),0)+AI148*IFERROR(VLOOKUP(AH148,LnLst!B:I,5,FALSE),0)+AK148*IFERROR(VLOOKUP(AJ148,LnLst!B:I,5,FALSE),0)</f>
        <v>0.72</v>
      </c>
      <c r="AA148" s="215">
        <f>AE148*IFERROR(VLOOKUP(AD148,LnLst!B:I,6,FALSE),0)+AG148*IFERROR(VLOOKUP(AF148,LnLst!B:I,6,FALSE),0)+AI148*IFERROR(VLOOKUP(AH148,LnLst!B:I,6,FALSE),0)+AK148*IFERROR(VLOOKUP(AJ148,LnLst!B:I,6,FALSE),0)</f>
        <v>1.17</v>
      </c>
      <c r="AB148" s="207">
        <f>(AE148*IFERROR(VLOOKUP(AD148,LnLst!B:I,7,FALSE),0)+AG148*IFERROR(VLOOKUP(AF148,LnLst!B:I,7,FALSE),0)+AI148*IFERROR(VLOOKUP(AH148,LnLst!B:I,7,FALSE),0)+AK148*IFERROR(VLOOKUP(AJ148,LnLst!B:I,7,FALSE),0))/1000000</f>
        <v>5.9400000000000002E-4</v>
      </c>
      <c r="AC148" s="211">
        <f>AE148*IFERROR(VLOOKUP(AD148,LnLst!B:I,8,FALSE),0)+AG148*IFERROR(VLOOKUP(AF148,LnLst!B:I,8,FALSE),0)+AI148*IFERROR(VLOOKUP(AH148,LnLst!B:I,8,FALSE),0)+AK148*IFERROR(VLOOKUP(AJ148,LnLst!B:I,8,FALSE),0)</f>
        <v>0</v>
      </c>
      <c r="AD148" s="106" t="s">
        <v>14</v>
      </c>
      <c r="AE148" s="263">
        <v>9</v>
      </c>
      <c r="AF148" s="245" t="s">
        <v>1462</v>
      </c>
      <c r="AG148" s="263"/>
      <c r="AH148" s="250" t="s">
        <v>1462</v>
      </c>
      <c r="AI148" s="263"/>
      <c r="AJ148" s="245" t="s">
        <v>1462</v>
      </c>
      <c r="AK148" s="263"/>
      <c r="AL148" s="84">
        <v>456</v>
      </c>
      <c r="AM148" s="72">
        <v>480</v>
      </c>
      <c r="AN148" s="83">
        <v>0</v>
      </c>
      <c r="AO148" s="72">
        <v>0</v>
      </c>
      <c r="AP148" s="66" t="s">
        <v>652</v>
      </c>
      <c r="AQ148" s="107" t="s">
        <v>646</v>
      </c>
      <c r="AR148" s="61" t="s">
        <v>247</v>
      </c>
      <c r="AS148" s="364"/>
      <c r="AT148" s="205" t="s">
        <v>39</v>
      </c>
      <c r="DN148" s="111">
        <f>(AE148*IFERROR(VLOOKUP(AD148,LnLst!B:I,2,FALSE),0))*(100/(H148^2))</f>
        <v>3.7190082644628097E-4</v>
      </c>
      <c r="DO148" s="111">
        <f>(AE148*IFERROR(VLOOKUP(AD148,LnLst!B:I,3,FALSE),0))*(100/(H148^2))</f>
        <v>2.4991735537190085E-3</v>
      </c>
      <c r="DP148" s="111">
        <f>(AE148*IFERROR(VLOOKUP(AD148,LnLst!B:I,4,FALSE),0))*(H148^2/100)/1000000</f>
        <v>0.383328</v>
      </c>
      <c r="DQ148" s="111">
        <f>(AE148*IFERROR(VLOOKUP(AD148,LnLst!B:I,5,FALSE),0))*(100/(H148^2))</f>
        <v>1.4876033057851239E-3</v>
      </c>
      <c r="DR148" s="111">
        <f>(AE148*IFERROR(VLOOKUP(AD148,LnLst!B:I,6,FALSE),0))*(100/(H148^2))</f>
        <v>2.4173553719008265E-3</v>
      </c>
      <c r="DS148" s="111">
        <f>(AE148*IFERROR(VLOOKUP(AD148,LnLst!B:I,7,FALSE),0))*(H148^2/100)/1000000</f>
        <v>0.28749599999999997</v>
      </c>
      <c r="DT148" s="111">
        <f>(AE148*IFERROR(VLOOKUP(AD148,LnLst!B:I,8,FALSE),0))*(100/(H148^2))</f>
        <v>0</v>
      </c>
      <c r="DU148" s="111">
        <f>AG148*IFERROR(VLOOKUP(AF148,LnLst!B:I,2,FALSE),0)*100/H148^2</f>
        <v>0</v>
      </c>
      <c r="DV148" s="111">
        <f>(AG148*IFERROR(VLOOKUP(AF148,LnLst!B:I,3,FALSE),0))*(100/(H148^2))</f>
        <v>0</v>
      </c>
      <c r="DW148" s="111">
        <f>(AG148*IFERROR(VLOOKUP(AF148,LnLst!B:I,4,FALSE),0))*(H148^2/100)/1000000</f>
        <v>0</v>
      </c>
      <c r="DX148" s="111">
        <f>(AG148*IFERROR(VLOOKUP(AF148,LnLst!B:I,5,FALSE),0))*(100/(H148^2))</f>
        <v>0</v>
      </c>
      <c r="DY148" s="111">
        <f>(AG148*IFERROR(VLOOKUP(AF148,LnLst!B:I,6,FALSE),0))*(100/(H148^2))</f>
        <v>0</v>
      </c>
      <c r="DZ148" s="111">
        <f>(AG148*IFERROR(VLOOKUP(AF148,LnLst!B:I,7,FALSE),0))*(H148^2/100)/1000000</f>
        <v>0</v>
      </c>
      <c r="EA148" s="111">
        <f>(AG148*IFERROR(VLOOKUP(AF148,LnLst!B:I,8,FALSE),0))*(100/(H148^2))</f>
        <v>0</v>
      </c>
      <c r="EB148" s="111">
        <f>AI148*IFERROR(VLOOKUP(AH148,LnLst!B:I,2,FALSE),0)*100/H148^2</f>
        <v>0</v>
      </c>
      <c r="EC148" s="111">
        <f>AI148*IFERROR(VLOOKUP(AH148,LnLst!B:I,3,FALSE),0)*100/H148^2</f>
        <v>0</v>
      </c>
      <c r="ED148" s="111">
        <f>(AI148*IFERROR(VLOOKUP(AH148,LnLst!B:I,4,FALSE),0))*(H148^2/100)/1000000</f>
        <v>0</v>
      </c>
      <c r="EE148" s="111">
        <f>AI148*IFERROR(VLOOKUP(AH148,LnLst!B:I,5,FALSE),0)*100/H148^2</f>
        <v>0</v>
      </c>
      <c r="EF148" s="111">
        <f>AI148*IFERROR(VLOOKUP(AH148,LnLst!B:I,6,FALSE),0)*100/H148^2</f>
        <v>0</v>
      </c>
      <c r="EG148" s="111">
        <f>(AI148*IFERROR(VLOOKUP(AH148,LnLst!B:I,7,FALSE),0))*(H148^2/100)/1000000</f>
        <v>0</v>
      </c>
      <c r="EH148" s="111">
        <f>AI148*IFERROR(VLOOKUP(AH148,LnLst!B:I,8,FALSE),0)*100/H148^2</f>
        <v>0</v>
      </c>
      <c r="EI148" s="236">
        <f>AK148*IFERROR(VLOOKUP(AJ148,LnLst!B:I,2,FALSE),0)*100/H148^2</f>
        <v>0</v>
      </c>
      <c r="EJ148" s="111">
        <f>AK148*IFERROR(VLOOKUP(AJ148,LnLst!B:I,3,FALSE),0)*100/H148^2</f>
        <v>0</v>
      </c>
      <c r="EK148" s="111">
        <f>(AK148*IFERROR(VLOOKUP(AJ148,LnLst!B:I,4,FALSE),0))*(H148^2/100)/1000000</f>
        <v>0</v>
      </c>
      <c r="EL148" s="111">
        <f>AK148*IFERROR(VLOOKUP(AJ148,LnLst!B:I,5,FALSE),0)*100/H148^2</f>
        <v>0</v>
      </c>
      <c r="EM148" s="111">
        <f>AK148*IFERROR(VLOOKUP(AJ148,LnLst!B:I,6,FALSE),0)*100/H148^2</f>
        <v>0</v>
      </c>
      <c r="EN148" s="111">
        <f>(AK148*IFERROR(VLOOKUP(AJ148,LnLst!B:I,7,FALSE),0))*(H148^2/100)/1000000</f>
        <v>0</v>
      </c>
      <c r="EO148" s="111">
        <f>AK148*IFERROR(VLOOKUP(AJ148,LnLst!B:I,8,FALSE),0)*100/H148^2</f>
        <v>0</v>
      </c>
    </row>
    <row r="149" spans="1:145" ht="15" customHeight="1" x14ac:dyDescent="0.25">
      <c r="A149" s="81" t="s">
        <v>1141</v>
      </c>
      <c r="B149" s="82" t="s">
        <v>386</v>
      </c>
      <c r="C149" s="102" t="s">
        <v>1560</v>
      </c>
      <c r="D149" s="82" t="s">
        <v>1550</v>
      </c>
      <c r="E149" s="9" t="s">
        <v>1708</v>
      </c>
      <c r="F149" s="426" t="s">
        <v>1718</v>
      </c>
      <c r="G149" s="83">
        <v>2</v>
      </c>
      <c r="H149" s="60">
        <v>220</v>
      </c>
      <c r="I149" s="194" t="str">
        <f t="shared" si="52"/>
        <v xml:space="preserve">CableHi-Pr kanda1267             </v>
      </c>
      <c r="J149" s="228">
        <f t="shared" si="53"/>
        <v>9</v>
      </c>
      <c r="K149" s="113" t="s">
        <v>21</v>
      </c>
      <c r="L149" s="232" t="s">
        <v>22</v>
      </c>
      <c r="M149" s="240">
        <v>800</v>
      </c>
      <c r="N149" s="115">
        <f t="shared" si="54"/>
        <v>304.83199999999999</v>
      </c>
      <c r="O149" s="241">
        <v>1000</v>
      </c>
      <c r="P149" s="235">
        <f t="shared" si="55"/>
        <v>3.7190082644628097E-4</v>
      </c>
      <c r="Q149" s="104">
        <f t="shared" si="56"/>
        <v>2.4991735537190085E-3</v>
      </c>
      <c r="R149" s="104">
        <f t="shared" si="57"/>
        <v>0.383328</v>
      </c>
      <c r="S149" s="104">
        <f t="shared" si="58"/>
        <v>1.4876033057851239E-3</v>
      </c>
      <c r="T149" s="104">
        <f t="shared" si="59"/>
        <v>2.4173553719008265E-3</v>
      </c>
      <c r="U149" s="104">
        <f t="shared" si="60"/>
        <v>0.28749600000000003</v>
      </c>
      <c r="V149" s="105">
        <f t="shared" si="61"/>
        <v>0</v>
      </c>
      <c r="W149" s="223">
        <f>AE149*IFERROR(VLOOKUP(AD149,LnLst!B:I,2,FALSE),0)+AG149*IFERROR(VLOOKUP(AF149,LnLst!B:I,2,FALSE),0)+AI149*IFERROR(VLOOKUP(AH149,LnLst!B:I,2,FALSE),0)+AK149*IFERROR(VLOOKUP(AJ149,LnLst!B:I,2,FALSE),0)</f>
        <v>0.18</v>
      </c>
      <c r="X149" s="215">
        <f>AE149*IFERROR(VLOOKUP(AD149,LnLst!B:I,3,FALSE),0)+AG149*IFERROR(VLOOKUP(AF149,LnLst!B:I,3,FALSE),0)+AI149*IFERROR(VLOOKUP(AH149,LnLst!B:I,3,FALSE),0)+AK149*IFERROR(VLOOKUP(AJ149,LnLst!B:I,3,FALSE),0)</f>
        <v>1.2096</v>
      </c>
      <c r="Y149" s="219">
        <f>(AE149*IFERROR(VLOOKUP(AD149,LnLst!B:I,4,FALSE),0)+AG149*IFERROR(VLOOKUP(AF149,LnLst!B:I,4,FALSE),0)+AI149*IFERROR(VLOOKUP(AH149,LnLst!B:I,4,FALSE),0)+AK149*IFERROR(VLOOKUP(AJ149,LnLst!B:I,4,FALSE),0))/1000000</f>
        <v>7.9199999999999995E-4</v>
      </c>
      <c r="Z149" s="215">
        <f>AE149*IFERROR(VLOOKUP(AD149,LnLst!B:I,5,FALSE),0)+AG149*IFERROR(VLOOKUP(AF149,LnLst!B:I,5,FALSE),0)+AI149*IFERROR(VLOOKUP(AH149,LnLst!B:I,5,FALSE),0)+AK149*IFERROR(VLOOKUP(AJ149,LnLst!B:I,5,FALSE),0)</f>
        <v>0.72</v>
      </c>
      <c r="AA149" s="215">
        <f>AE149*IFERROR(VLOOKUP(AD149,LnLst!B:I,6,FALSE),0)+AG149*IFERROR(VLOOKUP(AF149,LnLst!B:I,6,FALSE),0)+AI149*IFERROR(VLOOKUP(AH149,LnLst!B:I,6,FALSE),0)+AK149*IFERROR(VLOOKUP(AJ149,LnLst!B:I,6,FALSE),0)</f>
        <v>1.17</v>
      </c>
      <c r="AB149" s="207">
        <f>(AE149*IFERROR(VLOOKUP(AD149,LnLst!B:I,7,FALSE),0)+AG149*IFERROR(VLOOKUP(AF149,LnLst!B:I,7,FALSE),0)+AI149*IFERROR(VLOOKUP(AH149,LnLst!B:I,7,FALSE),0)+AK149*IFERROR(VLOOKUP(AJ149,LnLst!B:I,7,FALSE),0))/1000000</f>
        <v>5.9400000000000002E-4</v>
      </c>
      <c r="AC149" s="211">
        <f>AE149*IFERROR(VLOOKUP(AD149,LnLst!B:I,8,FALSE),0)+AG149*IFERROR(VLOOKUP(AF149,LnLst!B:I,8,FALSE),0)+AI149*IFERROR(VLOOKUP(AH149,LnLst!B:I,8,FALSE),0)+AK149*IFERROR(VLOOKUP(AJ149,LnLst!B:I,8,FALSE),0)</f>
        <v>0</v>
      </c>
      <c r="AD149" s="106" t="s">
        <v>14</v>
      </c>
      <c r="AE149" s="263">
        <v>9</v>
      </c>
      <c r="AF149" s="245" t="s">
        <v>1462</v>
      </c>
      <c r="AG149" s="263"/>
      <c r="AH149" s="250" t="s">
        <v>1462</v>
      </c>
      <c r="AI149" s="263"/>
      <c r="AJ149" s="245" t="s">
        <v>1462</v>
      </c>
      <c r="AK149" s="263"/>
      <c r="AL149" s="84">
        <v>456</v>
      </c>
      <c r="AM149" s="72">
        <v>480</v>
      </c>
      <c r="AN149" s="83">
        <v>0</v>
      </c>
      <c r="AO149" s="72">
        <v>0</v>
      </c>
      <c r="AP149" s="66" t="s">
        <v>651</v>
      </c>
      <c r="AQ149" s="107" t="s">
        <v>646</v>
      </c>
      <c r="AR149" s="61" t="s">
        <v>247</v>
      </c>
      <c r="AS149" s="364"/>
      <c r="AT149" s="205" t="s">
        <v>39</v>
      </c>
      <c r="DN149" s="111">
        <f>(AE149*IFERROR(VLOOKUP(AD149,LnLst!B:I,2,FALSE),0))*(100/(H149^2))</f>
        <v>3.7190082644628097E-4</v>
      </c>
      <c r="DO149" s="111">
        <f>(AE149*IFERROR(VLOOKUP(AD149,LnLst!B:I,3,FALSE),0))*(100/(H149^2))</f>
        <v>2.4991735537190085E-3</v>
      </c>
      <c r="DP149" s="111">
        <f>(AE149*IFERROR(VLOOKUP(AD149,LnLst!B:I,4,FALSE),0))*(H149^2/100)/1000000</f>
        <v>0.383328</v>
      </c>
      <c r="DQ149" s="111">
        <f>(AE149*IFERROR(VLOOKUP(AD149,LnLst!B:I,5,FALSE),0))*(100/(H149^2))</f>
        <v>1.4876033057851239E-3</v>
      </c>
      <c r="DR149" s="111">
        <f>(AE149*IFERROR(VLOOKUP(AD149,LnLst!B:I,6,FALSE),0))*(100/(H149^2))</f>
        <v>2.4173553719008265E-3</v>
      </c>
      <c r="DS149" s="111">
        <f>(AE149*IFERROR(VLOOKUP(AD149,LnLst!B:I,7,FALSE),0))*(H149^2/100)/1000000</f>
        <v>0.28749599999999997</v>
      </c>
      <c r="DT149" s="111">
        <f>(AE149*IFERROR(VLOOKUP(AD149,LnLst!B:I,8,FALSE),0))*(100/(H149^2))</f>
        <v>0</v>
      </c>
      <c r="DU149" s="111">
        <f>AG149*IFERROR(VLOOKUP(AF149,LnLst!B:I,2,FALSE),0)*100/H149^2</f>
        <v>0</v>
      </c>
      <c r="DV149" s="111">
        <f>(AG149*IFERROR(VLOOKUP(AF149,LnLst!B:I,3,FALSE),0))*(100/(H149^2))</f>
        <v>0</v>
      </c>
      <c r="DW149" s="111">
        <f>(AG149*IFERROR(VLOOKUP(AF149,LnLst!B:I,4,FALSE),0))*(H149^2/100)/1000000</f>
        <v>0</v>
      </c>
      <c r="DX149" s="111">
        <f>(AG149*IFERROR(VLOOKUP(AF149,LnLst!B:I,5,FALSE),0))*(100/(H149^2))</f>
        <v>0</v>
      </c>
      <c r="DY149" s="111">
        <f>(AG149*IFERROR(VLOOKUP(AF149,LnLst!B:I,6,FALSE),0))*(100/(H149^2))</f>
        <v>0</v>
      </c>
      <c r="DZ149" s="111">
        <f>(AG149*IFERROR(VLOOKUP(AF149,LnLst!B:I,7,FALSE),0))*(H149^2/100)/1000000</f>
        <v>0</v>
      </c>
      <c r="EA149" s="111">
        <f>(AG149*IFERROR(VLOOKUP(AF149,LnLst!B:I,8,FALSE),0))*(100/(H149^2))</f>
        <v>0</v>
      </c>
      <c r="EB149" s="111">
        <f>AI149*IFERROR(VLOOKUP(AH149,LnLst!B:I,2,FALSE),0)*100/H149^2</f>
        <v>0</v>
      </c>
      <c r="EC149" s="111">
        <f>AI149*IFERROR(VLOOKUP(AH149,LnLst!B:I,3,FALSE),0)*100/H149^2</f>
        <v>0</v>
      </c>
      <c r="ED149" s="111">
        <f>(AI149*IFERROR(VLOOKUP(AH149,LnLst!B:I,4,FALSE),0))*(H149^2/100)/1000000</f>
        <v>0</v>
      </c>
      <c r="EE149" s="111">
        <f>AI149*IFERROR(VLOOKUP(AH149,LnLst!B:I,5,FALSE),0)*100/H149^2</f>
        <v>0</v>
      </c>
      <c r="EF149" s="111">
        <f>AI149*IFERROR(VLOOKUP(AH149,LnLst!B:I,6,FALSE),0)*100/H149^2</f>
        <v>0</v>
      </c>
      <c r="EG149" s="111">
        <f>(AI149*IFERROR(VLOOKUP(AH149,LnLst!B:I,7,FALSE),0))*(H149^2/100)/1000000</f>
        <v>0</v>
      </c>
      <c r="EH149" s="111">
        <f>AI149*IFERROR(VLOOKUP(AH149,LnLst!B:I,8,FALSE),0)*100/H149^2</f>
        <v>0</v>
      </c>
      <c r="EI149" s="236">
        <f>AK149*IFERROR(VLOOKUP(AJ149,LnLst!B:I,2,FALSE),0)*100/H149^2</f>
        <v>0</v>
      </c>
      <c r="EJ149" s="111">
        <f>AK149*IFERROR(VLOOKUP(AJ149,LnLst!B:I,3,FALSE),0)*100/H149^2</f>
        <v>0</v>
      </c>
      <c r="EK149" s="111">
        <f>(AK149*IFERROR(VLOOKUP(AJ149,LnLst!B:I,4,FALSE),0))*(H149^2/100)/1000000</f>
        <v>0</v>
      </c>
      <c r="EL149" s="111">
        <f>AK149*IFERROR(VLOOKUP(AJ149,LnLst!B:I,5,FALSE),0)*100/H149^2</f>
        <v>0</v>
      </c>
      <c r="EM149" s="111">
        <f>AK149*IFERROR(VLOOKUP(AJ149,LnLst!B:I,6,FALSE),0)*100/H149^2</f>
        <v>0</v>
      </c>
      <c r="EN149" s="111">
        <f>(AK149*IFERROR(VLOOKUP(AJ149,LnLst!B:I,7,FALSE),0))*(H149^2/100)/1000000</f>
        <v>0</v>
      </c>
      <c r="EO149" s="111">
        <f>AK149*IFERROR(VLOOKUP(AJ149,LnLst!B:I,8,FALSE),0)*100/H149^2</f>
        <v>0</v>
      </c>
    </row>
    <row r="150" spans="1:145" ht="15" customHeight="1" x14ac:dyDescent="0.25">
      <c r="A150" s="81" t="s">
        <v>1141</v>
      </c>
      <c r="B150" s="82" t="s">
        <v>365</v>
      </c>
      <c r="C150" s="102" t="s">
        <v>1560</v>
      </c>
      <c r="D150" s="82" t="s">
        <v>1563</v>
      </c>
      <c r="E150" s="9" t="s">
        <v>1708</v>
      </c>
      <c r="F150" s="426" t="s">
        <v>1718</v>
      </c>
      <c r="G150" s="83">
        <v>1</v>
      </c>
      <c r="H150" s="60">
        <v>220</v>
      </c>
      <c r="I150" s="194" t="str">
        <f t="shared" si="52"/>
        <v xml:space="preserve">CableHi-Pr kanda1267             </v>
      </c>
      <c r="J150" s="228">
        <f t="shared" si="53"/>
        <v>0.3</v>
      </c>
      <c r="K150" s="113" t="s">
        <v>21</v>
      </c>
      <c r="L150" s="232" t="s">
        <v>21</v>
      </c>
      <c r="M150" s="240">
        <v>800</v>
      </c>
      <c r="N150" s="115">
        <f t="shared" si="54"/>
        <v>304.83199999999999</v>
      </c>
      <c r="O150" s="241">
        <v>1000</v>
      </c>
      <c r="P150" s="235">
        <f t="shared" si="55"/>
        <v>1.2396694214876033E-5</v>
      </c>
      <c r="Q150" s="104">
        <f t="shared" si="56"/>
        <v>8.3305785123966928E-5</v>
      </c>
      <c r="R150" s="104">
        <f t="shared" si="57"/>
        <v>1.27776E-2</v>
      </c>
      <c r="S150" s="104">
        <f t="shared" si="58"/>
        <v>4.958677685950413E-5</v>
      </c>
      <c r="T150" s="104">
        <f t="shared" si="59"/>
        <v>8.0578512396694207E-5</v>
      </c>
      <c r="U150" s="104">
        <f t="shared" si="60"/>
        <v>9.5832000000000001E-3</v>
      </c>
      <c r="V150" s="105">
        <f t="shared" si="61"/>
        <v>0</v>
      </c>
      <c r="W150" s="223">
        <f>AE150*IFERROR(VLOOKUP(AD150,LnLst!B:I,2,FALSE),0)+AG150*IFERROR(VLOOKUP(AF150,LnLst!B:I,2,FALSE),0)+AI150*IFERROR(VLOOKUP(AH150,LnLst!B:I,2,FALSE),0)+AK150*IFERROR(VLOOKUP(AJ150,LnLst!B:I,2,FALSE),0)</f>
        <v>6.0000000000000001E-3</v>
      </c>
      <c r="X150" s="215">
        <f>AE150*IFERROR(VLOOKUP(AD150,LnLst!B:I,3,FALSE),0)+AG150*IFERROR(VLOOKUP(AF150,LnLst!B:I,3,FALSE),0)+AI150*IFERROR(VLOOKUP(AH150,LnLst!B:I,3,FALSE),0)+AK150*IFERROR(VLOOKUP(AJ150,LnLst!B:I,3,FALSE),0)</f>
        <v>4.0319999999999995E-2</v>
      </c>
      <c r="Y150" s="219">
        <f>(AE150*IFERROR(VLOOKUP(AD150,LnLst!B:I,4,FALSE),0)+AG150*IFERROR(VLOOKUP(AF150,LnLst!B:I,4,FALSE),0)+AI150*IFERROR(VLOOKUP(AH150,LnLst!B:I,4,FALSE),0)+AK150*IFERROR(VLOOKUP(AJ150,LnLst!B:I,4,FALSE),0))/1000000</f>
        <v>2.6399999999999998E-5</v>
      </c>
      <c r="Z150" s="215">
        <f>AE150*IFERROR(VLOOKUP(AD150,LnLst!B:I,5,FALSE),0)+AG150*IFERROR(VLOOKUP(AF150,LnLst!B:I,5,FALSE),0)+AI150*IFERROR(VLOOKUP(AH150,LnLst!B:I,5,FALSE),0)+AK150*IFERROR(VLOOKUP(AJ150,LnLst!B:I,5,FALSE),0)</f>
        <v>2.4E-2</v>
      </c>
      <c r="AA150" s="215">
        <f>AE150*IFERROR(VLOOKUP(AD150,LnLst!B:I,6,FALSE),0)+AG150*IFERROR(VLOOKUP(AF150,LnLst!B:I,6,FALSE),0)+AI150*IFERROR(VLOOKUP(AH150,LnLst!B:I,6,FALSE),0)+AK150*IFERROR(VLOOKUP(AJ150,LnLst!B:I,6,FALSE),0)</f>
        <v>3.9E-2</v>
      </c>
      <c r="AB150" s="207">
        <f>(AE150*IFERROR(VLOOKUP(AD150,LnLst!B:I,7,FALSE),0)+AG150*IFERROR(VLOOKUP(AF150,LnLst!B:I,7,FALSE),0)+AI150*IFERROR(VLOOKUP(AH150,LnLst!B:I,7,FALSE),0)+AK150*IFERROR(VLOOKUP(AJ150,LnLst!B:I,7,FALSE),0))/1000000</f>
        <v>1.98E-5</v>
      </c>
      <c r="AC150" s="211">
        <f>AE150*IFERROR(VLOOKUP(AD150,LnLst!B:I,8,FALSE),0)+AG150*IFERROR(VLOOKUP(AF150,LnLst!B:I,8,FALSE),0)+AI150*IFERROR(VLOOKUP(AH150,LnLst!B:I,8,FALSE),0)+AK150*IFERROR(VLOOKUP(AJ150,LnLst!B:I,8,FALSE),0)</f>
        <v>0</v>
      </c>
      <c r="AD150" s="106" t="s">
        <v>14</v>
      </c>
      <c r="AE150" s="263">
        <v>0.3</v>
      </c>
      <c r="AF150" s="245" t="s">
        <v>1462</v>
      </c>
      <c r="AG150" s="263"/>
      <c r="AH150" s="250" t="s">
        <v>1462</v>
      </c>
      <c r="AI150" s="263"/>
      <c r="AJ150" s="245" t="s">
        <v>1462</v>
      </c>
      <c r="AK150" s="263"/>
      <c r="AL150" s="84">
        <v>454</v>
      </c>
      <c r="AM150" s="72">
        <v>458</v>
      </c>
      <c r="AN150" s="83">
        <v>0</v>
      </c>
      <c r="AO150" s="72">
        <v>0</v>
      </c>
      <c r="AP150" s="66" t="s">
        <v>684</v>
      </c>
      <c r="AQ150" s="107" t="s">
        <v>646</v>
      </c>
      <c r="AR150" s="61" t="s">
        <v>686</v>
      </c>
      <c r="AS150" s="364"/>
      <c r="AT150" s="205" t="s">
        <v>39</v>
      </c>
      <c r="DN150" s="111">
        <f>(AE150*IFERROR(VLOOKUP(AD150,LnLst!B:I,2,FALSE),0))*(100/(H150^2))</f>
        <v>1.2396694214876034E-5</v>
      </c>
      <c r="DO150" s="111">
        <f>(AE150*IFERROR(VLOOKUP(AD150,LnLst!B:I,3,FALSE),0))*(100/(H150^2))</f>
        <v>8.3305785123966928E-5</v>
      </c>
      <c r="DP150" s="111">
        <f>(AE150*IFERROR(VLOOKUP(AD150,LnLst!B:I,4,FALSE),0))*(H150^2/100)/1000000</f>
        <v>1.2777599999999998E-2</v>
      </c>
      <c r="DQ150" s="111">
        <f>(AE150*IFERROR(VLOOKUP(AD150,LnLst!B:I,5,FALSE),0))*(100/(H150^2))</f>
        <v>4.9586776859504137E-5</v>
      </c>
      <c r="DR150" s="111">
        <f>(AE150*IFERROR(VLOOKUP(AD150,LnLst!B:I,6,FALSE),0))*(100/(H150^2))</f>
        <v>8.057851239669422E-5</v>
      </c>
      <c r="DS150" s="111">
        <f>(AE150*IFERROR(VLOOKUP(AD150,LnLst!B:I,7,FALSE),0))*(H150^2/100)/1000000</f>
        <v>9.5832000000000001E-3</v>
      </c>
      <c r="DT150" s="111">
        <f>(AE150*IFERROR(VLOOKUP(AD150,LnLst!B:I,8,FALSE),0))*(100/(H150^2))</f>
        <v>0</v>
      </c>
      <c r="DU150" s="111">
        <f>AG150*IFERROR(VLOOKUP(AF150,LnLst!B:I,2,FALSE),0)*100/H150^2</f>
        <v>0</v>
      </c>
      <c r="DV150" s="111">
        <f>(AG150*IFERROR(VLOOKUP(AF150,LnLst!B:I,3,FALSE),0))*(100/(H150^2))</f>
        <v>0</v>
      </c>
      <c r="DW150" s="111">
        <f>(AG150*IFERROR(VLOOKUP(AF150,LnLst!B:I,4,FALSE),0))*(H150^2/100)/1000000</f>
        <v>0</v>
      </c>
      <c r="DX150" s="111">
        <f>(AG150*IFERROR(VLOOKUP(AF150,LnLst!B:I,5,FALSE),0))*(100/(H150^2))</f>
        <v>0</v>
      </c>
      <c r="DY150" s="111">
        <f>(AG150*IFERROR(VLOOKUP(AF150,LnLst!B:I,6,FALSE),0))*(100/(H150^2))</f>
        <v>0</v>
      </c>
      <c r="DZ150" s="111">
        <f>(AG150*IFERROR(VLOOKUP(AF150,LnLst!B:I,7,FALSE),0))*(H150^2/100)/1000000</f>
        <v>0</v>
      </c>
      <c r="EA150" s="111">
        <f>(AG150*IFERROR(VLOOKUP(AF150,LnLst!B:I,8,FALSE),0))*(100/(H150^2))</f>
        <v>0</v>
      </c>
      <c r="EB150" s="111">
        <f>AI150*IFERROR(VLOOKUP(AH150,LnLst!B:I,2,FALSE),0)*100/H150^2</f>
        <v>0</v>
      </c>
      <c r="EC150" s="111">
        <f>AI150*IFERROR(VLOOKUP(AH150,LnLst!B:I,3,FALSE),0)*100/H150^2</f>
        <v>0</v>
      </c>
      <c r="ED150" s="111">
        <f>(AI150*IFERROR(VLOOKUP(AH150,LnLst!B:I,4,FALSE),0))*(H150^2/100)/1000000</f>
        <v>0</v>
      </c>
      <c r="EE150" s="111">
        <f>AI150*IFERROR(VLOOKUP(AH150,LnLst!B:I,5,FALSE),0)*100/H150^2</f>
        <v>0</v>
      </c>
      <c r="EF150" s="111">
        <f>AI150*IFERROR(VLOOKUP(AH150,LnLst!B:I,6,FALSE),0)*100/H150^2</f>
        <v>0</v>
      </c>
      <c r="EG150" s="111">
        <f>(AI150*IFERROR(VLOOKUP(AH150,LnLst!B:I,7,FALSE),0))*(H150^2/100)/1000000</f>
        <v>0</v>
      </c>
      <c r="EH150" s="111">
        <f>AI150*IFERROR(VLOOKUP(AH150,LnLst!B:I,8,FALSE),0)*100/H150^2</f>
        <v>0</v>
      </c>
      <c r="EI150" s="236">
        <f>AK150*IFERROR(VLOOKUP(AJ150,LnLst!B:I,2,FALSE),0)*100/H150^2</f>
        <v>0</v>
      </c>
      <c r="EJ150" s="111">
        <f>AK150*IFERROR(VLOOKUP(AJ150,LnLst!B:I,3,FALSE),0)*100/H150^2</f>
        <v>0</v>
      </c>
      <c r="EK150" s="111">
        <f>(AK150*IFERROR(VLOOKUP(AJ150,LnLst!B:I,4,FALSE),0))*(H150^2/100)/1000000</f>
        <v>0</v>
      </c>
      <c r="EL150" s="111">
        <f>AK150*IFERROR(VLOOKUP(AJ150,LnLst!B:I,5,FALSE),0)*100/H150^2</f>
        <v>0</v>
      </c>
      <c r="EM150" s="111">
        <f>AK150*IFERROR(VLOOKUP(AJ150,LnLst!B:I,6,FALSE),0)*100/H150^2</f>
        <v>0</v>
      </c>
      <c r="EN150" s="111">
        <f>(AK150*IFERROR(VLOOKUP(AJ150,LnLst!B:I,7,FALSE),0))*(H150^2/100)/1000000</f>
        <v>0</v>
      </c>
      <c r="EO150" s="111">
        <f>AK150*IFERROR(VLOOKUP(AJ150,LnLst!B:I,8,FALSE),0)*100/H150^2</f>
        <v>0</v>
      </c>
    </row>
    <row r="151" spans="1:145" ht="15" customHeight="1" x14ac:dyDescent="0.25">
      <c r="A151" s="81" t="s">
        <v>1141</v>
      </c>
      <c r="B151" s="82" t="s">
        <v>365</v>
      </c>
      <c r="C151" s="102" t="s">
        <v>1560</v>
      </c>
      <c r="D151" s="82" t="s">
        <v>1563</v>
      </c>
      <c r="E151" s="9" t="s">
        <v>1708</v>
      </c>
      <c r="F151" s="426" t="s">
        <v>1718</v>
      </c>
      <c r="G151" s="83">
        <v>2</v>
      </c>
      <c r="H151" s="60">
        <v>220</v>
      </c>
      <c r="I151" s="194" t="str">
        <f t="shared" si="52"/>
        <v xml:space="preserve">CableHi-Pr kanda1267             </v>
      </c>
      <c r="J151" s="228">
        <f t="shared" si="53"/>
        <v>0.3</v>
      </c>
      <c r="K151" s="113" t="s">
        <v>21</v>
      </c>
      <c r="L151" s="232" t="s">
        <v>21</v>
      </c>
      <c r="M151" s="240">
        <v>800</v>
      </c>
      <c r="N151" s="115">
        <f t="shared" si="54"/>
        <v>304.83199999999999</v>
      </c>
      <c r="O151" s="241">
        <v>1000</v>
      </c>
      <c r="P151" s="235">
        <f t="shared" si="55"/>
        <v>1.2396694214876033E-5</v>
      </c>
      <c r="Q151" s="104">
        <f t="shared" si="56"/>
        <v>8.3305785123966928E-5</v>
      </c>
      <c r="R151" s="104">
        <f t="shared" si="57"/>
        <v>1.27776E-2</v>
      </c>
      <c r="S151" s="104">
        <f t="shared" si="58"/>
        <v>4.958677685950413E-5</v>
      </c>
      <c r="T151" s="104">
        <f t="shared" si="59"/>
        <v>8.0578512396694207E-5</v>
      </c>
      <c r="U151" s="104">
        <f t="shared" si="60"/>
        <v>9.5832000000000001E-3</v>
      </c>
      <c r="V151" s="105">
        <f t="shared" si="61"/>
        <v>0</v>
      </c>
      <c r="W151" s="223">
        <f>AE151*IFERROR(VLOOKUP(AD151,LnLst!B:I,2,FALSE),0)+AG151*IFERROR(VLOOKUP(AF151,LnLst!B:I,2,FALSE),0)+AI151*IFERROR(VLOOKUP(AH151,LnLst!B:I,2,FALSE),0)+AK151*IFERROR(VLOOKUP(AJ151,LnLst!B:I,2,FALSE),0)</f>
        <v>6.0000000000000001E-3</v>
      </c>
      <c r="X151" s="215">
        <f>AE151*IFERROR(VLOOKUP(AD151,LnLst!B:I,3,FALSE),0)+AG151*IFERROR(VLOOKUP(AF151,LnLst!B:I,3,FALSE),0)+AI151*IFERROR(VLOOKUP(AH151,LnLst!B:I,3,FALSE),0)+AK151*IFERROR(VLOOKUP(AJ151,LnLst!B:I,3,FALSE),0)</f>
        <v>4.0319999999999995E-2</v>
      </c>
      <c r="Y151" s="219">
        <f>(AE151*IFERROR(VLOOKUP(AD151,LnLst!B:I,4,FALSE),0)+AG151*IFERROR(VLOOKUP(AF151,LnLst!B:I,4,FALSE),0)+AI151*IFERROR(VLOOKUP(AH151,LnLst!B:I,4,FALSE),0)+AK151*IFERROR(VLOOKUP(AJ151,LnLst!B:I,4,FALSE),0))/1000000</f>
        <v>2.6399999999999998E-5</v>
      </c>
      <c r="Z151" s="215">
        <f>AE151*IFERROR(VLOOKUP(AD151,LnLst!B:I,5,FALSE),0)+AG151*IFERROR(VLOOKUP(AF151,LnLst!B:I,5,FALSE),0)+AI151*IFERROR(VLOOKUP(AH151,LnLst!B:I,5,FALSE),0)+AK151*IFERROR(VLOOKUP(AJ151,LnLst!B:I,5,FALSE),0)</f>
        <v>2.4E-2</v>
      </c>
      <c r="AA151" s="215">
        <f>AE151*IFERROR(VLOOKUP(AD151,LnLst!B:I,6,FALSE),0)+AG151*IFERROR(VLOOKUP(AF151,LnLst!B:I,6,FALSE),0)+AI151*IFERROR(VLOOKUP(AH151,LnLst!B:I,6,FALSE),0)+AK151*IFERROR(VLOOKUP(AJ151,LnLst!B:I,6,FALSE),0)</f>
        <v>3.9E-2</v>
      </c>
      <c r="AB151" s="207">
        <f>(AE151*IFERROR(VLOOKUP(AD151,LnLst!B:I,7,FALSE),0)+AG151*IFERROR(VLOOKUP(AF151,LnLst!B:I,7,FALSE),0)+AI151*IFERROR(VLOOKUP(AH151,LnLst!B:I,7,FALSE),0)+AK151*IFERROR(VLOOKUP(AJ151,LnLst!B:I,7,FALSE),0))/1000000</f>
        <v>1.98E-5</v>
      </c>
      <c r="AC151" s="211">
        <f>AE151*IFERROR(VLOOKUP(AD151,LnLst!B:I,8,FALSE),0)+AG151*IFERROR(VLOOKUP(AF151,LnLst!B:I,8,FALSE),0)+AI151*IFERROR(VLOOKUP(AH151,LnLst!B:I,8,FALSE),0)+AK151*IFERROR(VLOOKUP(AJ151,LnLst!B:I,8,FALSE),0)</f>
        <v>0</v>
      </c>
      <c r="AD151" s="106" t="s">
        <v>14</v>
      </c>
      <c r="AE151" s="263">
        <v>0.3</v>
      </c>
      <c r="AF151" s="245" t="s">
        <v>1462</v>
      </c>
      <c r="AG151" s="263"/>
      <c r="AH151" s="250" t="s">
        <v>1462</v>
      </c>
      <c r="AI151" s="263"/>
      <c r="AJ151" s="245" t="s">
        <v>1462</v>
      </c>
      <c r="AK151" s="263"/>
      <c r="AL151" s="84">
        <v>456</v>
      </c>
      <c r="AM151" s="72">
        <v>460</v>
      </c>
      <c r="AN151" s="83">
        <v>0</v>
      </c>
      <c r="AO151" s="72">
        <v>0</v>
      </c>
      <c r="AP151" s="66" t="s">
        <v>685</v>
      </c>
      <c r="AQ151" s="107" t="s">
        <v>646</v>
      </c>
      <c r="AR151" s="61" t="s">
        <v>686</v>
      </c>
      <c r="AS151" s="364"/>
      <c r="AT151" s="205" t="s">
        <v>39</v>
      </c>
      <c r="DN151" s="111">
        <f>(AE151*IFERROR(VLOOKUP(AD151,LnLst!B:I,2,FALSE),0))*(100/(H151^2))</f>
        <v>1.2396694214876034E-5</v>
      </c>
      <c r="DO151" s="111">
        <f>(AE151*IFERROR(VLOOKUP(AD151,LnLst!B:I,3,FALSE),0))*(100/(H151^2))</f>
        <v>8.3305785123966928E-5</v>
      </c>
      <c r="DP151" s="111">
        <f>(AE151*IFERROR(VLOOKUP(AD151,LnLst!B:I,4,FALSE),0))*(H151^2/100)/1000000</f>
        <v>1.2777599999999998E-2</v>
      </c>
      <c r="DQ151" s="111">
        <f>(AE151*IFERROR(VLOOKUP(AD151,LnLst!B:I,5,FALSE),0))*(100/(H151^2))</f>
        <v>4.9586776859504137E-5</v>
      </c>
      <c r="DR151" s="111">
        <f>(AE151*IFERROR(VLOOKUP(AD151,LnLst!B:I,6,FALSE),0))*(100/(H151^2))</f>
        <v>8.057851239669422E-5</v>
      </c>
      <c r="DS151" s="111">
        <f>(AE151*IFERROR(VLOOKUP(AD151,LnLst!B:I,7,FALSE),0))*(H151^2/100)/1000000</f>
        <v>9.5832000000000001E-3</v>
      </c>
      <c r="DT151" s="111">
        <f>(AE151*IFERROR(VLOOKUP(AD151,LnLst!B:I,8,FALSE),0))*(100/(H151^2))</f>
        <v>0</v>
      </c>
      <c r="DU151" s="111">
        <f>AG151*IFERROR(VLOOKUP(AF151,LnLst!B:I,2,FALSE),0)*100/H151^2</f>
        <v>0</v>
      </c>
      <c r="DV151" s="111">
        <f>(AG151*IFERROR(VLOOKUP(AF151,LnLst!B:I,3,FALSE),0))*(100/(H151^2))</f>
        <v>0</v>
      </c>
      <c r="DW151" s="111">
        <f>(AG151*IFERROR(VLOOKUP(AF151,LnLst!B:I,4,FALSE),0))*(H151^2/100)/1000000</f>
        <v>0</v>
      </c>
      <c r="DX151" s="111">
        <f>(AG151*IFERROR(VLOOKUP(AF151,LnLst!B:I,5,FALSE),0))*(100/(H151^2))</f>
        <v>0</v>
      </c>
      <c r="DY151" s="111">
        <f>(AG151*IFERROR(VLOOKUP(AF151,LnLst!B:I,6,FALSE),0))*(100/(H151^2))</f>
        <v>0</v>
      </c>
      <c r="DZ151" s="111">
        <f>(AG151*IFERROR(VLOOKUP(AF151,LnLst!B:I,7,FALSE),0))*(H151^2/100)/1000000</f>
        <v>0</v>
      </c>
      <c r="EA151" s="111">
        <f>(AG151*IFERROR(VLOOKUP(AF151,LnLst!B:I,8,FALSE),0))*(100/(H151^2))</f>
        <v>0</v>
      </c>
      <c r="EB151" s="111">
        <f>AI151*IFERROR(VLOOKUP(AH151,LnLst!B:I,2,FALSE),0)*100/H151^2</f>
        <v>0</v>
      </c>
      <c r="EC151" s="111">
        <f>AI151*IFERROR(VLOOKUP(AH151,LnLst!B:I,3,FALSE),0)*100/H151^2</f>
        <v>0</v>
      </c>
      <c r="ED151" s="111">
        <f>(AI151*IFERROR(VLOOKUP(AH151,LnLst!B:I,4,FALSE),0))*(H151^2/100)/1000000</f>
        <v>0</v>
      </c>
      <c r="EE151" s="111">
        <f>AI151*IFERROR(VLOOKUP(AH151,LnLst!B:I,5,FALSE),0)*100/H151^2</f>
        <v>0</v>
      </c>
      <c r="EF151" s="111">
        <f>AI151*IFERROR(VLOOKUP(AH151,LnLst!B:I,6,FALSE),0)*100/H151^2</f>
        <v>0</v>
      </c>
      <c r="EG151" s="111">
        <f>(AI151*IFERROR(VLOOKUP(AH151,LnLst!B:I,7,FALSE),0))*(H151^2/100)/1000000</f>
        <v>0</v>
      </c>
      <c r="EH151" s="111">
        <f>AI151*IFERROR(VLOOKUP(AH151,LnLst!B:I,8,FALSE),0)*100/H151^2</f>
        <v>0</v>
      </c>
      <c r="EI151" s="236">
        <f>AK151*IFERROR(VLOOKUP(AJ151,LnLst!B:I,2,FALSE),0)*100/H151^2</f>
        <v>0</v>
      </c>
      <c r="EJ151" s="111">
        <f>AK151*IFERROR(VLOOKUP(AJ151,LnLst!B:I,3,FALSE),0)*100/H151^2</f>
        <v>0</v>
      </c>
      <c r="EK151" s="111">
        <f>(AK151*IFERROR(VLOOKUP(AJ151,LnLst!B:I,4,FALSE),0))*(H151^2/100)/1000000</f>
        <v>0</v>
      </c>
      <c r="EL151" s="111">
        <f>AK151*IFERROR(VLOOKUP(AJ151,LnLst!B:I,5,FALSE),0)*100/H151^2</f>
        <v>0</v>
      </c>
      <c r="EM151" s="111">
        <f>AK151*IFERROR(VLOOKUP(AJ151,LnLst!B:I,6,FALSE),0)*100/H151^2</f>
        <v>0</v>
      </c>
      <c r="EN151" s="111">
        <f>(AK151*IFERROR(VLOOKUP(AJ151,LnLst!B:I,7,FALSE),0))*(H151^2/100)/1000000</f>
        <v>0</v>
      </c>
      <c r="EO151" s="111">
        <f>AK151*IFERROR(VLOOKUP(AJ151,LnLst!B:I,8,FALSE),0)*100/H151^2</f>
        <v>0</v>
      </c>
    </row>
    <row r="152" spans="1:145" ht="15" customHeight="1" x14ac:dyDescent="0.25">
      <c r="A152" s="81" t="s">
        <v>365</v>
      </c>
      <c r="B152" s="82" t="s">
        <v>385</v>
      </c>
      <c r="C152" s="102" t="s">
        <v>1563</v>
      </c>
      <c r="D152" s="82" t="s">
        <v>1564</v>
      </c>
      <c r="E152" s="9" t="s">
        <v>1708</v>
      </c>
      <c r="F152" s="426" t="s">
        <v>1718</v>
      </c>
      <c r="G152" s="83">
        <v>1</v>
      </c>
      <c r="H152" s="60">
        <v>220</v>
      </c>
      <c r="I152" s="194" t="str">
        <f t="shared" si="52"/>
        <v xml:space="preserve">CableHi-Pr kanda1267             </v>
      </c>
      <c r="J152" s="228">
        <f t="shared" si="53"/>
        <v>1.6</v>
      </c>
      <c r="K152" s="113" t="s">
        <v>23</v>
      </c>
      <c r="L152" s="232" t="s">
        <v>21</v>
      </c>
      <c r="M152" s="240">
        <v>800</v>
      </c>
      <c r="N152" s="115">
        <f t="shared" si="54"/>
        <v>304.83199999999999</v>
      </c>
      <c r="O152" s="241">
        <v>1000</v>
      </c>
      <c r="P152" s="235">
        <f t="shared" si="55"/>
        <v>6.6115702479338845E-5</v>
      </c>
      <c r="Q152" s="104">
        <f t="shared" si="56"/>
        <v>4.4429752066115706E-4</v>
      </c>
      <c r="R152" s="104">
        <f t="shared" si="57"/>
        <v>6.8147200000000005E-2</v>
      </c>
      <c r="S152" s="104">
        <f t="shared" si="58"/>
        <v>2.6446280991735538E-4</v>
      </c>
      <c r="T152" s="104">
        <f t="shared" si="59"/>
        <v>4.2975206611570247E-4</v>
      </c>
      <c r="U152" s="104">
        <f t="shared" si="60"/>
        <v>5.11104E-2</v>
      </c>
      <c r="V152" s="105">
        <f t="shared" si="61"/>
        <v>0</v>
      </c>
      <c r="W152" s="223">
        <f>AE152*IFERROR(VLOOKUP(AD152,LnLst!B:I,2,FALSE),0)+AG152*IFERROR(VLOOKUP(AF152,LnLst!B:I,2,FALSE),0)+AI152*IFERROR(VLOOKUP(AH152,LnLst!B:I,2,FALSE),0)+AK152*IFERROR(VLOOKUP(AJ152,LnLst!B:I,2,FALSE),0)</f>
        <v>3.2000000000000001E-2</v>
      </c>
      <c r="X152" s="215">
        <f>AE152*IFERROR(VLOOKUP(AD152,LnLst!B:I,3,FALSE),0)+AG152*IFERROR(VLOOKUP(AF152,LnLst!B:I,3,FALSE),0)+AI152*IFERROR(VLOOKUP(AH152,LnLst!B:I,3,FALSE),0)+AK152*IFERROR(VLOOKUP(AJ152,LnLst!B:I,3,FALSE),0)</f>
        <v>0.21504000000000001</v>
      </c>
      <c r="Y152" s="219">
        <f>(AE152*IFERROR(VLOOKUP(AD152,LnLst!B:I,4,FALSE),0)+AG152*IFERROR(VLOOKUP(AF152,LnLst!B:I,4,FALSE),0)+AI152*IFERROR(VLOOKUP(AH152,LnLst!B:I,4,FALSE),0)+AK152*IFERROR(VLOOKUP(AJ152,LnLst!B:I,4,FALSE),0))/1000000</f>
        <v>1.4080000000000001E-4</v>
      </c>
      <c r="Z152" s="215">
        <f>AE152*IFERROR(VLOOKUP(AD152,LnLst!B:I,5,FALSE),0)+AG152*IFERROR(VLOOKUP(AF152,LnLst!B:I,5,FALSE),0)+AI152*IFERROR(VLOOKUP(AH152,LnLst!B:I,5,FALSE),0)+AK152*IFERROR(VLOOKUP(AJ152,LnLst!B:I,5,FALSE),0)</f>
        <v>0.128</v>
      </c>
      <c r="AA152" s="215">
        <f>AE152*IFERROR(VLOOKUP(AD152,LnLst!B:I,6,FALSE),0)+AG152*IFERROR(VLOOKUP(AF152,LnLst!B:I,6,FALSE),0)+AI152*IFERROR(VLOOKUP(AH152,LnLst!B:I,6,FALSE),0)+AK152*IFERROR(VLOOKUP(AJ152,LnLst!B:I,6,FALSE),0)</f>
        <v>0.20800000000000002</v>
      </c>
      <c r="AB152" s="207">
        <f>(AE152*IFERROR(VLOOKUP(AD152,LnLst!B:I,7,FALSE),0)+AG152*IFERROR(VLOOKUP(AF152,LnLst!B:I,7,FALSE),0)+AI152*IFERROR(VLOOKUP(AH152,LnLst!B:I,7,FALSE),0)+AK152*IFERROR(VLOOKUP(AJ152,LnLst!B:I,7,FALSE),0))/1000000</f>
        <v>1.0560000000000001E-4</v>
      </c>
      <c r="AC152" s="211">
        <f>AE152*IFERROR(VLOOKUP(AD152,LnLst!B:I,8,FALSE),0)+AG152*IFERROR(VLOOKUP(AF152,LnLst!B:I,8,FALSE),0)+AI152*IFERROR(VLOOKUP(AH152,LnLst!B:I,8,FALSE),0)+AK152*IFERROR(VLOOKUP(AJ152,LnLst!B:I,8,FALSE),0)</f>
        <v>0</v>
      </c>
      <c r="AD152" s="106" t="s">
        <v>14</v>
      </c>
      <c r="AE152" s="263">
        <v>1.6</v>
      </c>
      <c r="AF152" s="245" t="s">
        <v>1462</v>
      </c>
      <c r="AG152" s="263"/>
      <c r="AH152" s="250" t="s">
        <v>1462</v>
      </c>
      <c r="AI152" s="263"/>
      <c r="AJ152" s="245" t="s">
        <v>1462</v>
      </c>
      <c r="AK152" s="263"/>
      <c r="AL152" s="84">
        <v>458</v>
      </c>
      <c r="AM152" s="72">
        <v>462</v>
      </c>
      <c r="AN152" s="83">
        <v>0</v>
      </c>
      <c r="AO152" s="72">
        <v>0</v>
      </c>
      <c r="AP152" s="66" t="s">
        <v>687</v>
      </c>
      <c r="AQ152" s="107" t="s">
        <v>686</v>
      </c>
      <c r="AR152" s="61" t="s">
        <v>689</v>
      </c>
      <c r="AS152" s="364"/>
      <c r="AT152" s="205" t="s">
        <v>226</v>
      </c>
      <c r="DN152" s="111">
        <f>(AE152*IFERROR(VLOOKUP(AD152,LnLst!B:I,2,FALSE),0))*(100/(H152^2))</f>
        <v>6.6115702479338845E-5</v>
      </c>
      <c r="DO152" s="111">
        <f>(AE152*IFERROR(VLOOKUP(AD152,LnLst!B:I,3,FALSE),0))*(100/(H152^2))</f>
        <v>4.4429752066115706E-4</v>
      </c>
      <c r="DP152" s="111">
        <f>(AE152*IFERROR(VLOOKUP(AD152,LnLst!B:I,4,FALSE),0))*(H152^2/100)/1000000</f>
        <v>6.8147200000000005E-2</v>
      </c>
      <c r="DQ152" s="111">
        <f>(AE152*IFERROR(VLOOKUP(AD152,LnLst!B:I,5,FALSE),0))*(100/(H152^2))</f>
        <v>2.6446280991735538E-4</v>
      </c>
      <c r="DR152" s="111">
        <f>(AE152*IFERROR(VLOOKUP(AD152,LnLst!B:I,6,FALSE),0))*(100/(H152^2))</f>
        <v>4.2975206611570253E-4</v>
      </c>
      <c r="DS152" s="111">
        <f>(AE152*IFERROR(VLOOKUP(AD152,LnLst!B:I,7,FALSE),0))*(H152^2/100)/1000000</f>
        <v>5.11104E-2</v>
      </c>
      <c r="DT152" s="111">
        <f>(AE152*IFERROR(VLOOKUP(AD152,LnLst!B:I,8,FALSE),0))*(100/(H152^2))</f>
        <v>0</v>
      </c>
      <c r="DU152" s="111">
        <f>AG152*IFERROR(VLOOKUP(AF152,LnLst!B:I,2,FALSE),0)*100/H152^2</f>
        <v>0</v>
      </c>
      <c r="DV152" s="111">
        <f>(AG152*IFERROR(VLOOKUP(AF152,LnLst!B:I,3,FALSE),0))*(100/(H152^2))</f>
        <v>0</v>
      </c>
      <c r="DW152" s="111">
        <f>(AG152*IFERROR(VLOOKUP(AF152,LnLst!B:I,4,FALSE),0))*(H152^2/100)/1000000</f>
        <v>0</v>
      </c>
      <c r="DX152" s="111">
        <f>(AG152*IFERROR(VLOOKUP(AF152,LnLst!B:I,5,FALSE),0))*(100/(H152^2))</f>
        <v>0</v>
      </c>
      <c r="DY152" s="111">
        <f>(AG152*IFERROR(VLOOKUP(AF152,LnLst!B:I,6,FALSE),0))*(100/(H152^2))</f>
        <v>0</v>
      </c>
      <c r="DZ152" s="111">
        <f>(AG152*IFERROR(VLOOKUP(AF152,LnLst!B:I,7,FALSE),0))*(H152^2/100)/1000000</f>
        <v>0</v>
      </c>
      <c r="EA152" s="111">
        <f>(AG152*IFERROR(VLOOKUP(AF152,LnLst!B:I,8,FALSE),0))*(100/(H152^2))</f>
        <v>0</v>
      </c>
      <c r="EB152" s="111">
        <f>AI152*IFERROR(VLOOKUP(AH152,LnLst!B:I,2,FALSE),0)*100/H152^2</f>
        <v>0</v>
      </c>
      <c r="EC152" s="111">
        <f>AI152*IFERROR(VLOOKUP(AH152,LnLst!B:I,3,FALSE),0)*100/H152^2</f>
        <v>0</v>
      </c>
      <c r="ED152" s="111">
        <f>(AI152*IFERROR(VLOOKUP(AH152,LnLst!B:I,4,FALSE),0))*(H152^2/100)/1000000</f>
        <v>0</v>
      </c>
      <c r="EE152" s="111">
        <f>AI152*IFERROR(VLOOKUP(AH152,LnLst!B:I,5,FALSE),0)*100/H152^2</f>
        <v>0</v>
      </c>
      <c r="EF152" s="111">
        <f>AI152*IFERROR(VLOOKUP(AH152,LnLst!B:I,6,FALSE),0)*100/H152^2</f>
        <v>0</v>
      </c>
      <c r="EG152" s="111">
        <f>(AI152*IFERROR(VLOOKUP(AH152,LnLst!B:I,7,FALSE),0))*(H152^2/100)/1000000</f>
        <v>0</v>
      </c>
      <c r="EH152" s="111">
        <f>AI152*IFERROR(VLOOKUP(AH152,LnLst!B:I,8,FALSE),0)*100/H152^2</f>
        <v>0</v>
      </c>
      <c r="EI152" s="236">
        <f>AK152*IFERROR(VLOOKUP(AJ152,LnLst!B:I,2,FALSE),0)*100/H152^2</f>
        <v>0</v>
      </c>
      <c r="EJ152" s="111">
        <f>AK152*IFERROR(VLOOKUP(AJ152,LnLst!B:I,3,FALSE),0)*100/H152^2</f>
        <v>0</v>
      </c>
      <c r="EK152" s="111">
        <f>(AK152*IFERROR(VLOOKUP(AJ152,LnLst!B:I,4,FALSE),0))*(H152^2/100)/1000000</f>
        <v>0</v>
      </c>
      <c r="EL152" s="111">
        <f>AK152*IFERROR(VLOOKUP(AJ152,LnLst!B:I,5,FALSE),0)*100/H152^2</f>
        <v>0</v>
      </c>
      <c r="EM152" s="111">
        <f>AK152*IFERROR(VLOOKUP(AJ152,LnLst!B:I,6,FALSE),0)*100/H152^2</f>
        <v>0</v>
      </c>
      <c r="EN152" s="111">
        <f>(AK152*IFERROR(VLOOKUP(AJ152,LnLst!B:I,7,FALSE),0))*(H152^2/100)/1000000</f>
        <v>0</v>
      </c>
      <c r="EO152" s="111">
        <f>AK152*IFERROR(VLOOKUP(AJ152,LnLst!B:I,8,FALSE),0)*100/H152^2</f>
        <v>0</v>
      </c>
    </row>
    <row r="153" spans="1:145" ht="15" customHeight="1" x14ac:dyDescent="0.25">
      <c r="A153" s="81" t="s">
        <v>365</v>
      </c>
      <c r="B153" s="82" t="s">
        <v>385</v>
      </c>
      <c r="C153" s="102" t="s">
        <v>1563</v>
      </c>
      <c r="D153" s="82" t="s">
        <v>1564</v>
      </c>
      <c r="E153" s="9" t="s">
        <v>1708</v>
      </c>
      <c r="F153" s="426" t="s">
        <v>1718</v>
      </c>
      <c r="G153" s="83">
        <v>2</v>
      </c>
      <c r="H153" s="60">
        <v>220</v>
      </c>
      <c r="I153" s="194" t="str">
        <f t="shared" si="52"/>
        <v xml:space="preserve">CableHi-Pr kanda1267             </v>
      </c>
      <c r="J153" s="228">
        <f t="shared" si="53"/>
        <v>1.6</v>
      </c>
      <c r="K153" s="113" t="s">
        <v>23</v>
      </c>
      <c r="L153" s="232" t="s">
        <v>21</v>
      </c>
      <c r="M153" s="240">
        <v>800</v>
      </c>
      <c r="N153" s="115">
        <f t="shared" si="54"/>
        <v>304.83199999999999</v>
      </c>
      <c r="O153" s="241">
        <v>1000</v>
      </c>
      <c r="P153" s="235">
        <f t="shared" si="55"/>
        <v>6.6115702479338845E-5</v>
      </c>
      <c r="Q153" s="104">
        <f t="shared" si="56"/>
        <v>4.4429752066115706E-4</v>
      </c>
      <c r="R153" s="104">
        <f t="shared" si="57"/>
        <v>6.8147200000000005E-2</v>
      </c>
      <c r="S153" s="104">
        <f t="shared" si="58"/>
        <v>2.6446280991735538E-4</v>
      </c>
      <c r="T153" s="104">
        <f t="shared" si="59"/>
        <v>4.2975206611570247E-4</v>
      </c>
      <c r="U153" s="104">
        <f t="shared" si="60"/>
        <v>5.11104E-2</v>
      </c>
      <c r="V153" s="105">
        <f t="shared" si="61"/>
        <v>0</v>
      </c>
      <c r="W153" s="223">
        <f>AE153*IFERROR(VLOOKUP(AD153,LnLst!B:I,2,FALSE),0)+AG153*IFERROR(VLOOKUP(AF153,LnLst!B:I,2,FALSE),0)+AI153*IFERROR(VLOOKUP(AH153,LnLst!B:I,2,FALSE),0)+AK153*IFERROR(VLOOKUP(AJ153,LnLst!B:I,2,FALSE),0)</f>
        <v>3.2000000000000001E-2</v>
      </c>
      <c r="X153" s="215">
        <f>AE153*IFERROR(VLOOKUP(AD153,LnLst!B:I,3,FALSE),0)+AG153*IFERROR(VLOOKUP(AF153,LnLst!B:I,3,FALSE),0)+AI153*IFERROR(VLOOKUP(AH153,LnLst!B:I,3,FALSE),0)+AK153*IFERROR(VLOOKUP(AJ153,LnLst!B:I,3,FALSE),0)</f>
        <v>0.21504000000000001</v>
      </c>
      <c r="Y153" s="219">
        <f>(AE153*IFERROR(VLOOKUP(AD153,LnLst!B:I,4,FALSE),0)+AG153*IFERROR(VLOOKUP(AF153,LnLst!B:I,4,FALSE),0)+AI153*IFERROR(VLOOKUP(AH153,LnLst!B:I,4,FALSE),0)+AK153*IFERROR(VLOOKUP(AJ153,LnLst!B:I,4,FALSE),0))/1000000</f>
        <v>1.4080000000000001E-4</v>
      </c>
      <c r="Z153" s="215">
        <f>AE153*IFERROR(VLOOKUP(AD153,LnLst!B:I,5,FALSE),0)+AG153*IFERROR(VLOOKUP(AF153,LnLst!B:I,5,FALSE),0)+AI153*IFERROR(VLOOKUP(AH153,LnLst!B:I,5,FALSE),0)+AK153*IFERROR(VLOOKUP(AJ153,LnLst!B:I,5,FALSE),0)</f>
        <v>0.128</v>
      </c>
      <c r="AA153" s="215">
        <f>AE153*IFERROR(VLOOKUP(AD153,LnLst!B:I,6,FALSE),0)+AG153*IFERROR(VLOOKUP(AF153,LnLst!B:I,6,FALSE),0)+AI153*IFERROR(VLOOKUP(AH153,LnLst!B:I,6,FALSE),0)+AK153*IFERROR(VLOOKUP(AJ153,LnLst!B:I,6,FALSE),0)</f>
        <v>0.20800000000000002</v>
      </c>
      <c r="AB153" s="207">
        <f>(AE153*IFERROR(VLOOKUP(AD153,LnLst!B:I,7,FALSE),0)+AG153*IFERROR(VLOOKUP(AF153,LnLst!B:I,7,FALSE),0)+AI153*IFERROR(VLOOKUP(AH153,LnLst!B:I,7,FALSE),0)+AK153*IFERROR(VLOOKUP(AJ153,LnLst!B:I,7,FALSE),0))/1000000</f>
        <v>1.0560000000000001E-4</v>
      </c>
      <c r="AC153" s="211">
        <f>AE153*IFERROR(VLOOKUP(AD153,LnLst!B:I,8,FALSE),0)+AG153*IFERROR(VLOOKUP(AF153,LnLst!B:I,8,FALSE),0)+AI153*IFERROR(VLOOKUP(AH153,LnLst!B:I,8,FALSE),0)+AK153*IFERROR(VLOOKUP(AJ153,LnLst!B:I,8,FALSE),0)</f>
        <v>0</v>
      </c>
      <c r="AD153" s="106" t="s">
        <v>14</v>
      </c>
      <c r="AE153" s="263">
        <v>1.6</v>
      </c>
      <c r="AF153" s="245" t="s">
        <v>1462</v>
      </c>
      <c r="AG153" s="263"/>
      <c r="AH153" s="250" t="s">
        <v>1462</v>
      </c>
      <c r="AI153" s="263"/>
      <c r="AJ153" s="245" t="s">
        <v>1462</v>
      </c>
      <c r="AK153" s="263"/>
      <c r="AL153" s="84">
        <v>460</v>
      </c>
      <c r="AM153" s="72">
        <v>464</v>
      </c>
      <c r="AN153" s="83">
        <v>0</v>
      </c>
      <c r="AO153" s="72">
        <v>0</v>
      </c>
      <c r="AP153" s="66" t="s">
        <v>688</v>
      </c>
      <c r="AQ153" s="107" t="s">
        <v>686</v>
      </c>
      <c r="AR153" s="61" t="s">
        <v>689</v>
      </c>
      <c r="AS153" s="364"/>
      <c r="AT153" s="205" t="s">
        <v>226</v>
      </c>
      <c r="DN153" s="111">
        <f>(AE153*IFERROR(VLOOKUP(AD153,LnLst!B:I,2,FALSE),0))*(100/(H153^2))</f>
        <v>6.6115702479338845E-5</v>
      </c>
      <c r="DO153" s="111">
        <f>(AE153*IFERROR(VLOOKUP(AD153,LnLst!B:I,3,FALSE),0))*(100/(H153^2))</f>
        <v>4.4429752066115706E-4</v>
      </c>
      <c r="DP153" s="111">
        <f>(AE153*IFERROR(VLOOKUP(AD153,LnLst!B:I,4,FALSE),0))*(H153^2/100)/1000000</f>
        <v>6.8147200000000005E-2</v>
      </c>
      <c r="DQ153" s="111">
        <f>(AE153*IFERROR(VLOOKUP(AD153,LnLst!B:I,5,FALSE),0))*(100/(H153^2))</f>
        <v>2.6446280991735538E-4</v>
      </c>
      <c r="DR153" s="111">
        <f>(AE153*IFERROR(VLOOKUP(AD153,LnLst!B:I,6,FALSE),0))*(100/(H153^2))</f>
        <v>4.2975206611570253E-4</v>
      </c>
      <c r="DS153" s="111">
        <f>(AE153*IFERROR(VLOOKUP(AD153,LnLst!B:I,7,FALSE),0))*(H153^2/100)/1000000</f>
        <v>5.11104E-2</v>
      </c>
      <c r="DT153" s="111">
        <f>(AE153*IFERROR(VLOOKUP(AD153,LnLst!B:I,8,FALSE),0))*(100/(H153^2))</f>
        <v>0</v>
      </c>
      <c r="DU153" s="111">
        <f>AG153*IFERROR(VLOOKUP(AF153,LnLst!B:I,2,FALSE),0)*100/H153^2</f>
        <v>0</v>
      </c>
      <c r="DV153" s="111">
        <f>(AG153*IFERROR(VLOOKUP(AF153,LnLst!B:I,3,FALSE),0))*(100/(H153^2))</f>
        <v>0</v>
      </c>
      <c r="DW153" s="111">
        <f>(AG153*IFERROR(VLOOKUP(AF153,LnLst!B:I,4,FALSE),0))*(H153^2/100)/1000000</f>
        <v>0</v>
      </c>
      <c r="DX153" s="111">
        <f>(AG153*IFERROR(VLOOKUP(AF153,LnLst!B:I,5,FALSE),0))*(100/(H153^2))</f>
        <v>0</v>
      </c>
      <c r="DY153" s="111">
        <f>(AG153*IFERROR(VLOOKUP(AF153,LnLst!B:I,6,FALSE),0))*(100/(H153^2))</f>
        <v>0</v>
      </c>
      <c r="DZ153" s="111">
        <f>(AG153*IFERROR(VLOOKUP(AF153,LnLst!B:I,7,FALSE),0))*(H153^2/100)/1000000</f>
        <v>0</v>
      </c>
      <c r="EA153" s="111">
        <f>(AG153*IFERROR(VLOOKUP(AF153,LnLst!B:I,8,FALSE),0))*(100/(H153^2))</f>
        <v>0</v>
      </c>
      <c r="EB153" s="111">
        <f>AI153*IFERROR(VLOOKUP(AH153,LnLst!B:I,2,FALSE),0)*100/H153^2</f>
        <v>0</v>
      </c>
      <c r="EC153" s="111">
        <f>AI153*IFERROR(VLOOKUP(AH153,LnLst!B:I,3,FALSE),0)*100/H153^2</f>
        <v>0</v>
      </c>
      <c r="ED153" s="111">
        <f>(AI153*IFERROR(VLOOKUP(AH153,LnLst!B:I,4,FALSE),0))*(H153^2/100)/1000000</f>
        <v>0</v>
      </c>
      <c r="EE153" s="111">
        <f>AI153*IFERROR(VLOOKUP(AH153,LnLst!B:I,5,FALSE),0)*100/H153^2</f>
        <v>0</v>
      </c>
      <c r="EF153" s="111">
        <f>AI153*IFERROR(VLOOKUP(AH153,LnLst!B:I,6,FALSE),0)*100/H153^2</f>
        <v>0</v>
      </c>
      <c r="EG153" s="111">
        <f>(AI153*IFERROR(VLOOKUP(AH153,LnLst!B:I,7,FALSE),0))*(H153^2/100)/1000000</f>
        <v>0</v>
      </c>
      <c r="EH153" s="111">
        <f>AI153*IFERROR(VLOOKUP(AH153,LnLst!B:I,8,FALSE),0)*100/H153^2</f>
        <v>0</v>
      </c>
      <c r="EI153" s="236">
        <f>AK153*IFERROR(VLOOKUP(AJ153,LnLst!B:I,2,FALSE),0)*100/H153^2</f>
        <v>0</v>
      </c>
      <c r="EJ153" s="111">
        <f>AK153*IFERROR(VLOOKUP(AJ153,LnLst!B:I,3,FALSE),0)*100/H153^2</f>
        <v>0</v>
      </c>
      <c r="EK153" s="111">
        <f>(AK153*IFERROR(VLOOKUP(AJ153,LnLst!B:I,4,FALSE),0))*(H153^2/100)/1000000</f>
        <v>0</v>
      </c>
      <c r="EL153" s="111">
        <f>AK153*IFERROR(VLOOKUP(AJ153,LnLst!B:I,5,FALSE),0)*100/H153^2</f>
        <v>0</v>
      </c>
      <c r="EM153" s="111">
        <f>AK153*IFERROR(VLOOKUP(AJ153,LnLst!B:I,6,FALSE),0)*100/H153^2</f>
        <v>0</v>
      </c>
      <c r="EN153" s="111">
        <f>(AK153*IFERROR(VLOOKUP(AJ153,LnLst!B:I,7,FALSE),0))*(H153^2/100)/1000000</f>
        <v>0</v>
      </c>
      <c r="EO153" s="111">
        <f>AK153*IFERROR(VLOOKUP(AJ153,LnLst!B:I,8,FALSE),0)*100/H153^2</f>
        <v>0</v>
      </c>
    </row>
    <row r="154" spans="1:145" ht="15" customHeight="1" x14ac:dyDescent="0.25">
      <c r="A154" s="81" t="s">
        <v>385</v>
      </c>
      <c r="B154" s="82" t="s">
        <v>366</v>
      </c>
      <c r="C154" s="102" t="s">
        <v>1564</v>
      </c>
      <c r="D154" s="82" t="s">
        <v>145</v>
      </c>
      <c r="E154" s="9" t="s">
        <v>1708</v>
      </c>
      <c r="F154" s="426" t="s">
        <v>1718</v>
      </c>
      <c r="G154" s="83">
        <v>1</v>
      </c>
      <c r="H154" s="60">
        <v>220</v>
      </c>
      <c r="I154" s="194" t="str">
        <f t="shared" si="52"/>
        <v xml:space="preserve">XLPE 1600mm2 Elswedy             </v>
      </c>
      <c r="J154" s="228">
        <f t="shared" si="53"/>
        <v>8</v>
      </c>
      <c r="K154" s="113" t="s">
        <v>23</v>
      </c>
      <c r="L154" s="232" t="s">
        <v>16</v>
      </c>
      <c r="M154" s="240">
        <v>1060</v>
      </c>
      <c r="N154" s="115">
        <f t="shared" si="54"/>
        <v>403.9024</v>
      </c>
      <c r="O154" s="241">
        <v>1200</v>
      </c>
      <c r="P154" s="235">
        <f t="shared" si="55"/>
        <v>1.9999999999999998E-4</v>
      </c>
      <c r="Q154" s="104">
        <f t="shared" si="56"/>
        <v>2.0082644628099176E-3</v>
      </c>
      <c r="R154" s="104">
        <f t="shared" si="57"/>
        <v>0.17036799999999999</v>
      </c>
      <c r="S154" s="104">
        <f t="shared" si="58"/>
        <v>3.3950413223140493E-3</v>
      </c>
      <c r="T154" s="104">
        <f t="shared" si="59"/>
        <v>1.1801652892561984E-3</v>
      </c>
      <c r="U154" s="104">
        <f t="shared" si="60"/>
        <v>0.20521599999999998</v>
      </c>
      <c r="V154" s="105">
        <f t="shared" si="61"/>
        <v>0</v>
      </c>
      <c r="W154" s="223">
        <f>AE154*IFERROR(VLOOKUP(AD154,LnLst!B:I,2,FALSE),0)+AG154*IFERROR(VLOOKUP(AF154,LnLst!B:I,2,FALSE),0)+AI154*IFERROR(VLOOKUP(AH154,LnLst!B:I,2,FALSE),0)+AK154*IFERROR(VLOOKUP(AJ154,LnLst!B:I,2,FALSE),0)</f>
        <v>9.6799999999999997E-2</v>
      </c>
      <c r="X154" s="215">
        <f>AE154*IFERROR(VLOOKUP(AD154,LnLst!B:I,3,FALSE),0)+AG154*IFERROR(VLOOKUP(AF154,LnLst!B:I,3,FALSE),0)+AI154*IFERROR(VLOOKUP(AH154,LnLst!B:I,3,FALSE),0)+AK154*IFERROR(VLOOKUP(AJ154,LnLst!B:I,3,FALSE),0)</f>
        <v>0.97199999999999998</v>
      </c>
      <c r="Y154" s="219">
        <f>(AE154*IFERROR(VLOOKUP(AD154,LnLst!B:I,4,FALSE),0)+AG154*IFERROR(VLOOKUP(AF154,LnLst!B:I,4,FALSE),0)+AI154*IFERROR(VLOOKUP(AH154,LnLst!B:I,4,FALSE),0)+AK154*IFERROR(VLOOKUP(AJ154,LnLst!B:I,4,FALSE),0))/1000000</f>
        <v>3.5199999999999999E-4</v>
      </c>
      <c r="Z154" s="215">
        <f>AE154*IFERROR(VLOOKUP(AD154,LnLst!B:I,5,FALSE),0)+AG154*IFERROR(VLOOKUP(AF154,LnLst!B:I,5,FALSE),0)+AI154*IFERROR(VLOOKUP(AH154,LnLst!B:I,5,FALSE),0)+AK154*IFERROR(VLOOKUP(AJ154,LnLst!B:I,5,FALSE),0)</f>
        <v>1.6432</v>
      </c>
      <c r="AA154" s="215">
        <f>AE154*IFERROR(VLOOKUP(AD154,LnLst!B:I,6,FALSE),0)+AG154*IFERROR(VLOOKUP(AF154,LnLst!B:I,6,FALSE),0)+AI154*IFERROR(VLOOKUP(AH154,LnLst!B:I,6,FALSE),0)+AK154*IFERROR(VLOOKUP(AJ154,LnLst!B:I,6,FALSE),0)</f>
        <v>0.57120000000000004</v>
      </c>
      <c r="AB154" s="207">
        <f>(AE154*IFERROR(VLOOKUP(AD154,LnLst!B:I,7,FALSE),0)+AG154*IFERROR(VLOOKUP(AF154,LnLst!B:I,7,FALSE),0)+AI154*IFERROR(VLOOKUP(AH154,LnLst!B:I,7,FALSE),0)+AK154*IFERROR(VLOOKUP(AJ154,LnLst!B:I,7,FALSE),0))/1000000</f>
        <v>4.2400000000000001E-4</v>
      </c>
      <c r="AC154" s="211">
        <f>AE154*IFERROR(VLOOKUP(AD154,LnLst!B:I,8,FALSE),0)+AG154*IFERROR(VLOOKUP(AF154,LnLst!B:I,8,FALSE),0)+AI154*IFERROR(VLOOKUP(AH154,LnLst!B:I,8,FALSE),0)+AK154*IFERROR(VLOOKUP(AJ154,LnLst!B:I,8,FALSE),0)</f>
        <v>0</v>
      </c>
      <c r="AD154" s="106" t="s">
        <v>1155</v>
      </c>
      <c r="AE154" s="263">
        <v>8</v>
      </c>
      <c r="AF154" s="245" t="s">
        <v>1462</v>
      </c>
      <c r="AG154" s="263"/>
      <c r="AH154" s="250" t="s">
        <v>1462</v>
      </c>
      <c r="AI154" s="263"/>
      <c r="AJ154" s="245" t="s">
        <v>1462</v>
      </c>
      <c r="AK154" s="263"/>
      <c r="AL154" s="84">
        <v>464</v>
      </c>
      <c r="AM154" s="72">
        <v>468</v>
      </c>
      <c r="AN154" s="83">
        <v>0</v>
      </c>
      <c r="AO154" s="72">
        <v>0</v>
      </c>
      <c r="AP154" s="66" t="s">
        <v>690</v>
      </c>
      <c r="AQ154" s="107" t="s">
        <v>689</v>
      </c>
      <c r="AR154" s="61" t="s">
        <v>658</v>
      </c>
      <c r="AS154" s="364"/>
      <c r="AT154" s="205" t="s">
        <v>211</v>
      </c>
      <c r="DN154" s="111">
        <f>(AE154*IFERROR(VLOOKUP(AD154,LnLst!B:I,2,FALSE),0))*(100/(H154^2))</f>
        <v>2.0000000000000001E-4</v>
      </c>
      <c r="DO154" s="111">
        <f>(AE154*IFERROR(VLOOKUP(AD154,LnLst!B:I,3,FALSE),0))*(100/(H154^2))</f>
        <v>2.0082644628099172E-3</v>
      </c>
      <c r="DP154" s="111">
        <f>(AE154*IFERROR(VLOOKUP(AD154,LnLst!B:I,4,FALSE),0))*(H154^2/100)/1000000</f>
        <v>0.17036799999999999</v>
      </c>
      <c r="DQ154" s="111">
        <f>(AE154*IFERROR(VLOOKUP(AD154,LnLst!B:I,5,FALSE),0))*(100/(H154^2))</f>
        <v>3.3950413223140497E-3</v>
      </c>
      <c r="DR154" s="111">
        <f>(AE154*IFERROR(VLOOKUP(AD154,LnLst!B:I,6,FALSE),0))*(100/(H154^2))</f>
        <v>1.1801652892561984E-3</v>
      </c>
      <c r="DS154" s="111">
        <f>(AE154*IFERROR(VLOOKUP(AD154,LnLst!B:I,7,FALSE),0))*(H154^2/100)/1000000</f>
        <v>0.20521600000000001</v>
      </c>
      <c r="DT154" s="111">
        <f>(AE154*IFERROR(VLOOKUP(AD154,LnLst!B:I,8,FALSE),0))*(100/(H154^2))</f>
        <v>0</v>
      </c>
      <c r="DU154" s="111">
        <f>AG154*IFERROR(VLOOKUP(AF154,LnLst!B:I,2,FALSE),0)*100/H154^2</f>
        <v>0</v>
      </c>
      <c r="DV154" s="111">
        <f>(AG154*IFERROR(VLOOKUP(AF154,LnLst!B:I,3,FALSE),0))*(100/(H154^2))</f>
        <v>0</v>
      </c>
      <c r="DW154" s="111">
        <f>(AG154*IFERROR(VLOOKUP(AF154,LnLst!B:I,4,FALSE),0))*(H154^2/100)/1000000</f>
        <v>0</v>
      </c>
      <c r="DX154" s="111">
        <f>(AG154*IFERROR(VLOOKUP(AF154,LnLst!B:I,5,FALSE),0))*(100/(H154^2))</f>
        <v>0</v>
      </c>
      <c r="DY154" s="111">
        <f>(AG154*IFERROR(VLOOKUP(AF154,LnLst!B:I,6,FALSE),0))*(100/(H154^2))</f>
        <v>0</v>
      </c>
      <c r="DZ154" s="111">
        <f>(AG154*IFERROR(VLOOKUP(AF154,LnLst!B:I,7,FALSE),0))*(H154^2/100)/1000000</f>
        <v>0</v>
      </c>
      <c r="EA154" s="111">
        <f>(AG154*IFERROR(VLOOKUP(AF154,LnLst!B:I,8,FALSE),0))*(100/(H154^2))</f>
        <v>0</v>
      </c>
      <c r="EB154" s="111">
        <f>AI154*IFERROR(VLOOKUP(AH154,LnLst!B:I,2,FALSE),0)*100/H154^2</f>
        <v>0</v>
      </c>
      <c r="EC154" s="111">
        <f>AI154*IFERROR(VLOOKUP(AH154,LnLst!B:I,3,FALSE),0)*100/H154^2</f>
        <v>0</v>
      </c>
      <c r="ED154" s="111">
        <f>(AI154*IFERROR(VLOOKUP(AH154,LnLst!B:I,4,FALSE),0))*(H154^2/100)/1000000</f>
        <v>0</v>
      </c>
      <c r="EE154" s="111">
        <f>AI154*IFERROR(VLOOKUP(AH154,LnLst!B:I,5,FALSE),0)*100/H154^2</f>
        <v>0</v>
      </c>
      <c r="EF154" s="111">
        <f>AI154*IFERROR(VLOOKUP(AH154,LnLst!B:I,6,FALSE),0)*100/H154^2</f>
        <v>0</v>
      </c>
      <c r="EG154" s="111">
        <f>(AI154*IFERROR(VLOOKUP(AH154,LnLst!B:I,7,FALSE),0))*(H154^2/100)/1000000</f>
        <v>0</v>
      </c>
      <c r="EH154" s="111">
        <f>AI154*IFERROR(VLOOKUP(AH154,LnLst!B:I,8,FALSE),0)*100/H154^2</f>
        <v>0</v>
      </c>
      <c r="EI154" s="236">
        <f>AK154*IFERROR(VLOOKUP(AJ154,LnLst!B:I,2,FALSE),0)*100/H154^2</f>
        <v>0</v>
      </c>
      <c r="EJ154" s="111">
        <f>AK154*IFERROR(VLOOKUP(AJ154,LnLst!B:I,3,FALSE),0)*100/H154^2</f>
        <v>0</v>
      </c>
      <c r="EK154" s="111">
        <f>(AK154*IFERROR(VLOOKUP(AJ154,LnLst!B:I,4,FALSE),0))*(H154^2/100)/1000000</f>
        <v>0</v>
      </c>
      <c r="EL154" s="111">
        <f>AK154*IFERROR(VLOOKUP(AJ154,LnLst!B:I,5,FALSE),0)*100/H154^2</f>
        <v>0</v>
      </c>
      <c r="EM154" s="111">
        <f>AK154*IFERROR(VLOOKUP(AJ154,LnLst!B:I,6,FALSE),0)*100/H154^2</f>
        <v>0</v>
      </c>
      <c r="EN154" s="111">
        <f>(AK154*IFERROR(VLOOKUP(AJ154,LnLst!B:I,7,FALSE),0))*(H154^2/100)/1000000</f>
        <v>0</v>
      </c>
      <c r="EO154" s="111">
        <f>AK154*IFERROR(VLOOKUP(AJ154,LnLst!B:I,8,FALSE),0)*100/H154^2</f>
        <v>0</v>
      </c>
    </row>
    <row r="155" spans="1:145" ht="15" customHeight="1" x14ac:dyDescent="0.25">
      <c r="A155" s="81" t="s">
        <v>385</v>
      </c>
      <c r="B155" s="82" t="s">
        <v>386</v>
      </c>
      <c r="C155" s="102" t="s">
        <v>1564</v>
      </c>
      <c r="D155" s="82" t="s">
        <v>1550</v>
      </c>
      <c r="E155" s="9" t="s">
        <v>1708</v>
      </c>
      <c r="F155" s="426" t="s">
        <v>1718</v>
      </c>
      <c r="G155" s="83">
        <v>1</v>
      </c>
      <c r="H155" s="60">
        <v>220</v>
      </c>
      <c r="I155" s="194" t="str">
        <f t="shared" si="52"/>
        <v xml:space="preserve">CableHi-Pr kanda1267             </v>
      </c>
      <c r="J155" s="228">
        <f t="shared" si="53"/>
        <v>12</v>
      </c>
      <c r="K155" s="113" t="s">
        <v>23</v>
      </c>
      <c r="L155" s="232" t="s">
        <v>22</v>
      </c>
      <c r="M155" s="240">
        <v>1000</v>
      </c>
      <c r="N155" s="115">
        <f t="shared" si="54"/>
        <v>381.04</v>
      </c>
      <c r="O155" s="241">
        <v>1000</v>
      </c>
      <c r="P155" s="235">
        <f t="shared" si="55"/>
        <v>4.9586776859504133E-4</v>
      </c>
      <c r="Q155" s="104">
        <f t="shared" si="56"/>
        <v>3.3322314049586779E-3</v>
      </c>
      <c r="R155" s="104">
        <f t="shared" si="57"/>
        <v>0.511104</v>
      </c>
      <c r="S155" s="104">
        <f t="shared" si="58"/>
        <v>1.9834710743801653E-3</v>
      </c>
      <c r="T155" s="104">
        <f t="shared" si="59"/>
        <v>3.2231404958677685E-3</v>
      </c>
      <c r="U155" s="104">
        <f t="shared" si="60"/>
        <v>0.383328</v>
      </c>
      <c r="V155" s="105">
        <f t="shared" si="61"/>
        <v>0</v>
      </c>
      <c r="W155" s="223">
        <f>AE155*IFERROR(VLOOKUP(AD155,LnLst!B:I,2,FALSE),0)+AG155*IFERROR(VLOOKUP(AF155,LnLst!B:I,2,FALSE),0)+AI155*IFERROR(VLOOKUP(AH155,LnLst!B:I,2,FALSE),0)+AK155*IFERROR(VLOOKUP(AJ155,LnLst!B:I,2,FALSE),0)</f>
        <v>0.24</v>
      </c>
      <c r="X155" s="215">
        <f>AE155*IFERROR(VLOOKUP(AD155,LnLst!B:I,3,FALSE),0)+AG155*IFERROR(VLOOKUP(AF155,LnLst!B:I,3,FALSE),0)+AI155*IFERROR(VLOOKUP(AH155,LnLst!B:I,3,FALSE),0)+AK155*IFERROR(VLOOKUP(AJ155,LnLst!B:I,3,FALSE),0)</f>
        <v>1.6128</v>
      </c>
      <c r="Y155" s="219">
        <f>(AE155*IFERROR(VLOOKUP(AD155,LnLst!B:I,4,FALSE),0)+AG155*IFERROR(VLOOKUP(AF155,LnLst!B:I,4,FALSE),0)+AI155*IFERROR(VLOOKUP(AH155,LnLst!B:I,4,FALSE),0)+AK155*IFERROR(VLOOKUP(AJ155,LnLst!B:I,4,FALSE),0))/1000000</f>
        <v>1.0560000000000001E-3</v>
      </c>
      <c r="Z155" s="215">
        <f>AE155*IFERROR(VLOOKUP(AD155,LnLst!B:I,5,FALSE),0)+AG155*IFERROR(VLOOKUP(AF155,LnLst!B:I,5,FALSE),0)+AI155*IFERROR(VLOOKUP(AH155,LnLst!B:I,5,FALSE),0)+AK155*IFERROR(VLOOKUP(AJ155,LnLst!B:I,5,FALSE),0)</f>
        <v>0.96</v>
      </c>
      <c r="AA155" s="215">
        <f>AE155*IFERROR(VLOOKUP(AD155,LnLst!B:I,6,FALSE),0)+AG155*IFERROR(VLOOKUP(AF155,LnLst!B:I,6,FALSE),0)+AI155*IFERROR(VLOOKUP(AH155,LnLst!B:I,6,FALSE),0)+AK155*IFERROR(VLOOKUP(AJ155,LnLst!B:I,6,FALSE),0)</f>
        <v>1.56</v>
      </c>
      <c r="AB155" s="207">
        <f>(AE155*IFERROR(VLOOKUP(AD155,LnLst!B:I,7,FALSE),0)+AG155*IFERROR(VLOOKUP(AF155,LnLst!B:I,7,FALSE),0)+AI155*IFERROR(VLOOKUP(AH155,LnLst!B:I,7,FALSE),0)+AK155*IFERROR(VLOOKUP(AJ155,LnLst!B:I,7,FALSE),0))/1000000</f>
        <v>7.9199999999999995E-4</v>
      </c>
      <c r="AC155" s="211">
        <f>AE155*IFERROR(VLOOKUP(AD155,LnLst!B:I,8,FALSE),0)+AG155*IFERROR(VLOOKUP(AF155,LnLst!B:I,8,FALSE),0)+AI155*IFERROR(VLOOKUP(AH155,LnLst!B:I,8,FALSE),0)+AK155*IFERROR(VLOOKUP(AJ155,LnLst!B:I,8,FALSE),0)</f>
        <v>0</v>
      </c>
      <c r="AD155" s="106" t="s">
        <v>14</v>
      </c>
      <c r="AE155" s="263">
        <v>12</v>
      </c>
      <c r="AF155" s="245" t="s">
        <v>1462</v>
      </c>
      <c r="AG155" s="263"/>
      <c r="AH155" s="250" t="s">
        <v>1462</v>
      </c>
      <c r="AI155" s="263"/>
      <c r="AJ155" s="245" t="s">
        <v>1462</v>
      </c>
      <c r="AK155" s="263"/>
      <c r="AL155" s="84">
        <v>464</v>
      </c>
      <c r="AM155" s="72">
        <v>480</v>
      </c>
      <c r="AN155" s="83">
        <v>0</v>
      </c>
      <c r="AO155" s="72">
        <v>0</v>
      </c>
      <c r="AP155" s="66" t="s">
        <v>691</v>
      </c>
      <c r="AQ155" s="107" t="s">
        <v>689</v>
      </c>
      <c r="AR155" s="61" t="s">
        <v>247</v>
      </c>
      <c r="AS155" s="364"/>
      <c r="AT155" s="205"/>
      <c r="DN155" s="111">
        <f>(AE155*IFERROR(VLOOKUP(AD155,LnLst!B:I,2,FALSE),0))*(100/(H155^2))</f>
        <v>4.9586776859504133E-4</v>
      </c>
      <c r="DO155" s="111">
        <f>(AE155*IFERROR(VLOOKUP(AD155,LnLst!B:I,3,FALSE),0))*(100/(H155^2))</f>
        <v>3.3322314049586779E-3</v>
      </c>
      <c r="DP155" s="111">
        <f>(AE155*IFERROR(VLOOKUP(AD155,LnLst!B:I,4,FALSE),0))*(H155^2/100)/1000000</f>
        <v>0.511104</v>
      </c>
      <c r="DQ155" s="111">
        <f>(AE155*IFERROR(VLOOKUP(AD155,LnLst!B:I,5,FALSE),0))*(100/(H155^2))</f>
        <v>1.9834710743801653E-3</v>
      </c>
      <c r="DR155" s="111">
        <f>(AE155*IFERROR(VLOOKUP(AD155,LnLst!B:I,6,FALSE),0))*(100/(H155^2))</f>
        <v>3.2231404958677689E-3</v>
      </c>
      <c r="DS155" s="111">
        <f>(AE155*IFERROR(VLOOKUP(AD155,LnLst!B:I,7,FALSE),0))*(H155^2/100)/1000000</f>
        <v>0.383328</v>
      </c>
      <c r="DT155" s="111">
        <f>(AE155*IFERROR(VLOOKUP(AD155,LnLst!B:I,8,FALSE),0))*(100/(H155^2))</f>
        <v>0</v>
      </c>
      <c r="DU155" s="111">
        <f>AG155*IFERROR(VLOOKUP(AF155,LnLst!B:I,2,FALSE),0)*100/H155^2</f>
        <v>0</v>
      </c>
      <c r="DV155" s="111">
        <f>(AG155*IFERROR(VLOOKUP(AF155,LnLst!B:I,3,FALSE),0))*(100/(H155^2))</f>
        <v>0</v>
      </c>
      <c r="DW155" s="111">
        <f>(AG155*IFERROR(VLOOKUP(AF155,LnLst!B:I,4,FALSE),0))*(H155^2/100)/1000000</f>
        <v>0</v>
      </c>
      <c r="DX155" s="111">
        <f>(AG155*IFERROR(VLOOKUP(AF155,LnLst!B:I,5,FALSE),0))*(100/(H155^2))</f>
        <v>0</v>
      </c>
      <c r="DY155" s="111">
        <f>(AG155*IFERROR(VLOOKUP(AF155,LnLst!B:I,6,FALSE),0))*(100/(H155^2))</f>
        <v>0</v>
      </c>
      <c r="DZ155" s="111">
        <f>(AG155*IFERROR(VLOOKUP(AF155,LnLst!B:I,7,FALSE),0))*(H155^2/100)/1000000</f>
        <v>0</v>
      </c>
      <c r="EA155" s="111">
        <f>(AG155*IFERROR(VLOOKUP(AF155,LnLst!B:I,8,FALSE),0))*(100/(H155^2))</f>
        <v>0</v>
      </c>
      <c r="EB155" s="111">
        <f>AI155*IFERROR(VLOOKUP(AH155,LnLst!B:I,2,FALSE),0)*100/H155^2</f>
        <v>0</v>
      </c>
      <c r="EC155" s="111">
        <f>AI155*IFERROR(VLOOKUP(AH155,LnLst!B:I,3,FALSE),0)*100/H155^2</f>
        <v>0</v>
      </c>
      <c r="ED155" s="111">
        <f>(AI155*IFERROR(VLOOKUP(AH155,LnLst!B:I,4,FALSE),0))*(H155^2/100)/1000000</f>
        <v>0</v>
      </c>
      <c r="EE155" s="111">
        <f>AI155*IFERROR(VLOOKUP(AH155,LnLst!B:I,5,FALSE),0)*100/H155^2</f>
        <v>0</v>
      </c>
      <c r="EF155" s="111">
        <f>AI155*IFERROR(VLOOKUP(AH155,LnLst!B:I,6,FALSE),0)*100/H155^2</f>
        <v>0</v>
      </c>
      <c r="EG155" s="111">
        <f>(AI155*IFERROR(VLOOKUP(AH155,LnLst!B:I,7,FALSE),0))*(H155^2/100)/1000000</f>
        <v>0</v>
      </c>
      <c r="EH155" s="111">
        <f>AI155*IFERROR(VLOOKUP(AH155,LnLst!B:I,8,FALSE),0)*100/H155^2</f>
        <v>0</v>
      </c>
      <c r="EI155" s="236">
        <f>AK155*IFERROR(VLOOKUP(AJ155,LnLst!B:I,2,FALSE),0)*100/H155^2</f>
        <v>0</v>
      </c>
      <c r="EJ155" s="111">
        <f>AK155*IFERROR(VLOOKUP(AJ155,LnLst!B:I,3,FALSE),0)*100/H155^2</f>
        <v>0</v>
      </c>
      <c r="EK155" s="111">
        <f>(AK155*IFERROR(VLOOKUP(AJ155,LnLst!B:I,4,FALSE),0))*(H155^2/100)/1000000</f>
        <v>0</v>
      </c>
      <c r="EL155" s="111">
        <f>AK155*IFERROR(VLOOKUP(AJ155,LnLst!B:I,5,FALSE),0)*100/H155^2</f>
        <v>0</v>
      </c>
      <c r="EM155" s="111">
        <f>AK155*IFERROR(VLOOKUP(AJ155,LnLst!B:I,6,FALSE),0)*100/H155^2</f>
        <v>0</v>
      </c>
      <c r="EN155" s="111">
        <f>(AK155*IFERROR(VLOOKUP(AJ155,LnLst!B:I,7,FALSE),0))*(H155^2/100)/1000000</f>
        <v>0</v>
      </c>
      <c r="EO155" s="111">
        <f>AK155*IFERROR(VLOOKUP(AJ155,LnLst!B:I,8,FALSE),0)*100/H155^2</f>
        <v>0</v>
      </c>
    </row>
    <row r="156" spans="1:145" ht="15" customHeight="1" x14ac:dyDescent="0.25">
      <c r="A156" s="81" t="s">
        <v>1138</v>
      </c>
      <c r="B156" s="82" t="s">
        <v>366</v>
      </c>
      <c r="C156" s="102" t="s">
        <v>1565</v>
      </c>
      <c r="D156" s="82" t="s">
        <v>145</v>
      </c>
      <c r="E156" s="9" t="s">
        <v>1708</v>
      </c>
      <c r="F156" s="426" t="s">
        <v>1718</v>
      </c>
      <c r="G156" s="83">
        <v>1</v>
      </c>
      <c r="H156" s="60">
        <v>220</v>
      </c>
      <c r="I156" s="194" t="str">
        <f t="shared" si="52"/>
        <v xml:space="preserve">Cable Hi-Pr Dilion 1267             </v>
      </c>
      <c r="J156" s="228">
        <f t="shared" si="53"/>
        <v>7</v>
      </c>
      <c r="K156" s="113" t="s">
        <v>21</v>
      </c>
      <c r="L156" s="232" t="s">
        <v>16</v>
      </c>
      <c r="M156" s="240">
        <v>800</v>
      </c>
      <c r="N156" s="115">
        <f t="shared" si="54"/>
        <v>304.83199999999999</v>
      </c>
      <c r="O156" s="241">
        <v>1000</v>
      </c>
      <c r="P156" s="235">
        <f t="shared" si="55"/>
        <v>4.0495867768595046E-4</v>
      </c>
      <c r="Q156" s="104">
        <f t="shared" si="56"/>
        <v>1.8657024793388428E-3</v>
      </c>
      <c r="R156" s="104">
        <f t="shared" si="57"/>
        <v>0.43639235232485091</v>
      </c>
      <c r="S156" s="104">
        <f t="shared" si="58"/>
        <v>2.6277479338842977E-3</v>
      </c>
      <c r="T156" s="104">
        <f t="shared" si="59"/>
        <v>4.0929752066115703E-3</v>
      </c>
      <c r="U156" s="104">
        <f t="shared" si="60"/>
        <v>0.2195424</v>
      </c>
      <c r="V156" s="105">
        <f t="shared" si="61"/>
        <v>0</v>
      </c>
      <c r="W156" s="223">
        <f>AE156*IFERROR(VLOOKUP(AD156,LnLst!B:I,2,FALSE),0)+AG156*IFERROR(VLOOKUP(AF156,LnLst!B:I,2,FALSE),0)+AI156*IFERROR(VLOOKUP(AH156,LnLst!B:I,2,FALSE),0)+AK156*IFERROR(VLOOKUP(AJ156,LnLst!B:I,2,FALSE),0)</f>
        <v>0.19600000000000001</v>
      </c>
      <c r="X156" s="215">
        <f>AE156*IFERROR(VLOOKUP(AD156,LnLst!B:I,3,FALSE),0)+AG156*IFERROR(VLOOKUP(AF156,LnLst!B:I,3,FALSE),0)+AI156*IFERROR(VLOOKUP(AH156,LnLst!B:I,3,FALSE),0)+AK156*IFERROR(VLOOKUP(AJ156,LnLst!B:I,3,FALSE),0)</f>
        <v>0.90300000000000002</v>
      </c>
      <c r="Y156" s="219">
        <f>(AE156*IFERROR(VLOOKUP(AD156,LnLst!B:I,4,FALSE),0)+AG156*IFERROR(VLOOKUP(AF156,LnLst!B:I,4,FALSE),0)+AI156*IFERROR(VLOOKUP(AH156,LnLst!B:I,4,FALSE),0)+AK156*IFERROR(VLOOKUP(AJ156,LnLst!B:I,4,FALSE),0))/1000000</f>
        <v>9.0163709158027055E-4</v>
      </c>
      <c r="Z156" s="215">
        <f>AE156*IFERROR(VLOOKUP(AD156,LnLst!B:I,5,FALSE),0)+AG156*IFERROR(VLOOKUP(AF156,LnLst!B:I,5,FALSE),0)+AI156*IFERROR(VLOOKUP(AH156,LnLst!B:I,5,FALSE),0)+AK156*IFERROR(VLOOKUP(AJ156,LnLst!B:I,5,FALSE),0)</f>
        <v>1.27183</v>
      </c>
      <c r="AA156" s="215">
        <f>AE156*IFERROR(VLOOKUP(AD156,LnLst!B:I,6,FALSE),0)+AG156*IFERROR(VLOOKUP(AF156,LnLst!B:I,6,FALSE),0)+AI156*IFERROR(VLOOKUP(AH156,LnLst!B:I,6,FALSE),0)+AK156*IFERROR(VLOOKUP(AJ156,LnLst!B:I,6,FALSE),0)</f>
        <v>1.9809999999999999</v>
      </c>
      <c r="AB156" s="207">
        <f>(AE156*IFERROR(VLOOKUP(AD156,LnLst!B:I,7,FALSE),0)+AG156*IFERROR(VLOOKUP(AF156,LnLst!B:I,7,FALSE),0)+AI156*IFERROR(VLOOKUP(AH156,LnLst!B:I,7,FALSE),0)+AK156*IFERROR(VLOOKUP(AJ156,LnLst!B:I,7,FALSE),0))/1000000</f>
        <v>4.5359999999999997E-4</v>
      </c>
      <c r="AC156" s="211">
        <f>AE156*IFERROR(VLOOKUP(AD156,LnLst!B:I,8,FALSE),0)+AG156*IFERROR(VLOOKUP(AF156,LnLst!B:I,8,FALSE),0)+AI156*IFERROR(VLOOKUP(AH156,LnLst!B:I,8,FALSE),0)+AK156*IFERROR(VLOOKUP(AJ156,LnLst!B:I,8,FALSE),0)</f>
        <v>0</v>
      </c>
      <c r="AD156" s="106" t="s">
        <v>1470</v>
      </c>
      <c r="AE156" s="263">
        <v>7</v>
      </c>
      <c r="AF156" s="245" t="s">
        <v>1462</v>
      </c>
      <c r="AG156" s="263"/>
      <c r="AH156" s="250" t="s">
        <v>1462</v>
      </c>
      <c r="AI156" s="263"/>
      <c r="AJ156" s="245" t="s">
        <v>1462</v>
      </c>
      <c r="AK156" s="263"/>
      <c r="AL156" s="84">
        <v>426</v>
      </c>
      <c r="AM156" s="72">
        <v>466</v>
      </c>
      <c r="AN156" s="83">
        <v>0</v>
      </c>
      <c r="AO156" s="72">
        <v>0</v>
      </c>
      <c r="AP156" s="66" t="s">
        <v>694</v>
      </c>
      <c r="AQ156" s="107" t="s">
        <v>657</v>
      </c>
      <c r="AR156" s="61" t="s">
        <v>658</v>
      </c>
      <c r="AS156" s="364"/>
      <c r="AT156" s="205" t="s">
        <v>39</v>
      </c>
      <c r="DN156" s="111">
        <f>(AE156*IFERROR(VLOOKUP(AD156,LnLst!B:I,2,FALSE),0))*(100/(H156^2))</f>
        <v>4.0495867768595046E-4</v>
      </c>
      <c r="DO156" s="111">
        <f>(AE156*IFERROR(VLOOKUP(AD156,LnLst!B:I,3,FALSE),0))*(100/(H156^2))</f>
        <v>1.865702479338843E-3</v>
      </c>
      <c r="DP156" s="111">
        <f>(AE156*IFERROR(VLOOKUP(AD156,LnLst!B:I,4,FALSE),0))*(H156^2/100)/1000000</f>
        <v>0.43639235232485091</v>
      </c>
      <c r="DQ156" s="111">
        <f>(AE156*IFERROR(VLOOKUP(AD156,LnLst!B:I,5,FALSE),0))*(100/(H156^2))</f>
        <v>2.6277479338842977E-3</v>
      </c>
      <c r="DR156" s="111">
        <f>(AE156*IFERROR(VLOOKUP(AD156,LnLst!B:I,6,FALSE),0))*(100/(H156^2))</f>
        <v>4.0929752066115703E-3</v>
      </c>
      <c r="DS156" s="111">
        <f>(AE156*IFERROR(VLOOKUP(AD156,LnLst!B:I,7,FALSE),0))*(H156^2/100)/1000000</f>
        <v>0.2195424</v>
      </c>
      <c r="DT156" s="111">
        <f>(AE156*IFERROR(VLOOKUP(AD156,LnLst!B:I,8,FALSE),0))*(100/(H156^2))</f>
        <v>0</v>
      </c>
      <c r="DU156" s="111">
        <f>AG156*IFERROR(VLOOKUP(AF156,LnLst!B:I,2,FALSE),0)*100/H156^2</f>
        <v>0</v>
      </c>
      <c r="DV156" s="111">
        <f>(AG156*IFERROR(VLOOKUP(AF156,LnLst!B:I,3,FALSE),0))*(100/(H156^2))</f>
        <v>0</v>
      </c>
      <c r="DW156" s="111">
        <f>(AG156*IFERROR(VLOOKUP(AF156,LnLst!B:I,4,FALSE),0))*(H156^2/100)/1000000</f>
        <v>0</v>
      </c>
      <c r="DX156" s="111">
        <f>(AG156*IFERROR(VLOOKUP(AF156,LnLst!B:I,5,FALSE),0))*(100/(H156^2))</f>
        <v>0</v>
      </c>
      <c r="DY156" s="111">
        <f>(AG156*IFERROR(VLOOKUP(AF156,LnLst!B:I,6,FALSE),0))*(100/(H156^2))</f>
        <v>0</v>
      </c>
      <c r="DZ156" s="111">
        <f>(AG156*IFERROR(VLOOKUP(AF156,LnLst!B:I,7,FALSE),0))*(H156^2/100)/1000000</f>
        <v>0</v>
      </c>
      <c r="EA156" s="111">
        <f>(AG156*IFERROR(VLOOKUP(AF156,LnLst!B:I,8,FALSE),0))*(100/(H156^2))</f>
        <v>0</v>
      </c>
      <c r="EB156" s="111">
        <f>AI156*IFERROR(VLOOKUP(AH156,LnLst!B:I,2,FALSE),0)*100/H156^2</f>
        <v>0</v>
      </c>
      <c r="EC156" s="111">
        <f>AI156*IFERROR(VLOOKUP(AH156,LnLst!B:I,3,FALSE),0)*100/H156^2</f>
        <v>0</v>
      </c>
      <c r="ED156" s="111">
        <f>(AI156*IFERROR(VLOOKUP(AH156,LnLst!B:I,4,FALSE),0))*(H156^2/100)/1000000</f>
        <v>0</v>
      </c>
      <c r="EE156" s="111">
        <f>AI156*IFERROR(VLOOKUP(AH156,LnLst!B:I,5,FALSE),0)*100/H156^2</f>
        <v>0</v>
      </c>
      <c r="EF156" s="111">
        <f>AI156*IFERROR(VLOOKUP(AH156,LnLst!B:I,6,FALSE),0)*100/H156^2</f>
        <v>0</v>
      </c>
      <c r="EG156" s="111">
        <f>(AI156*IFERROR(VLOOKUP(AH156,LnLst!B:I,7,FALSE),0))*(H156^2/100)/1000000</f>
        <v>0</v>
      </c>
      <c r="EH156" s="111">
        <f>AI156*IFERROR(VLOOKUP(AH156,LnLst!B:I,8,FALSE),0)*100/H156^2</f>
        <v>0</v>
      </c>
      <c r="EI156" s="236">
        <f>AK156*IFERROR(VLOOKUP(AJ156,LnLst!B:I,2,FALSE),0)*100/H156^2</f>
        <v>0</v>
      </c>
      <c r="EJ156" s="111">
        <f>AK156*IFERROR(VLOOKUP(AJ156,LnLst!B:I,3,FALSE),0)*100/H156^2</f>
        <v>0</v>
      </c>
      <c r="EK156" s="111">
        <f>(AK156*IFERROR(VLOOKUP(AJ156,LnLst!B:I,4,FALSE),0))*(H156^2/100)/1000000</f>
        <v>0</v>
      </c>
      <c r="EL156" s="111">
        <f>AK156*IFERROR(VLOOKUP(AJ156,LnLst!B:I,5,FALSE),0)*100/H156^2</f>
        <v>0</v>
      </c>
      <c r="EM156" s="111">
        <f>AK156*IFERROR(VLOOKUP(AJ156,LnLst!B:I,6,FALSE),0)*100/H156^2</f>
        <v>0</v>
      </c>
      <c r="EN156" s="111">
        <f>(AK156*IFERROR(VLOOKUP(AJ156,LnLst!B:I,7,FALSE),0))*(H156^2/100)/1000000</f>
        <v>0</v>
      </c>
      <c r="EO156" s="111">
        <f>AK156*IFERROR(VLOOKUP(AJ156,LnLst!B:I,8,FALSE),0)*100/H156^2</f>
        <v>0</v>
      </c>
    </row>
    <row r="157" spans="1:145" ht="15" customHeight="1" x14ac:dyDescent="0.25">
      <c r="A157" s="81" t="s">
        <v>1138</v>
      </c>
      <c r="B157" s="82" t="s">
        <v>384</v>
      </c>
      <c r="C157" s="102" t="s">
        <v>1565</v>
      </c>
      <c r="D157" s="82" t="s">
        <v>1566</v>
      </c>
      <c r="E157" s="9" t="s">
        <v>1708</v>
      </c>
      <c r="F157" s="426" t="s">
        <v>1718</v>
      </c>
      <c r="G157" s="83">
        <v>1</v>
      </c>
      <c r="H157" s="60">
        <v>220</v>
      </c>
      <c r="I157" s="194" t="str">
        <f t="shared" si="52"/>
        <v xml:space="preserve">Giza XLPE 1200             </v>
      </c>
      <c r="J157" s="228">
        <f t="shared" si="53"/>
        <v>11.3</v>
      </c>
      <c r="K157" s="113" t="s">
        <v>21</v>
      </c>
      <c r="L157" s="232" t="s">
        <v>23</v>
      </c>
      <c r="M157" s="240">
        <v>800</v>
      </c>
      <c r="N157" s="115">
        <f t="shared" si="54"/>
        <v>304.83199999999999</v>
      </c>
      <c r="O157" s="241">
        <v>950</v>
      </c>
      <c r="P157" s="235">
        <f t="shared" si="55"/>
        <v>3.7822314049586777E-4</v>
      </c>
      <c r="Q157" s="104">
        <f t="shared" si="56"/>
        <v>4.2024793388429757E-3</v>
      </c>
      <c r="R157" s="104">
        <f t="shared" si="57"/>
        <v>0.33159759599999999</v>
      </c>
      <c r="S157" s="104">
        <f t="shared" si="58"/>
        <v>5.4048553719008271E-3</v>
      </c>
      <c r="T157" s="104">
        <f t="shared" si="59"/>
        <v>1.6669834710743806E-3</v>
      </c>
      <c r="U157" s="104">
        <f t="shared" si="60"/>
        <v>0.35440415999999997</v>
      </c>
      <c r="V157" s="105">
        <f t="shared" si="61"/>
        <v>0</v>
      </c>
      <c r="W157" s="223">
        <f>AE157*IFERROR(VLOOKUP(AD157,LnLst!B:I,2,FALSE),0)+AG157*IFERROR(VLOOKUP(AF157,LnLst!B:I,2,FALSE),0)+AI157*IFERROR(VLOOKUP(AH157,LnLst!B:I,2,FALSE),0)+AK157*IFERROR(VLOOKUP(AJ157,LnLst!B:I,2,FALSE),0)</f>
        <v>0.18306</v>
      </c>
      <c r="X157" s="215">
        <f>AE157*IFERROR(VLOOKUP(AD157,LnLst!B:I,3,FALSE),0)+AG157*IFERROR(VLOOKUP(AF157,LnLst!B:I,3,FALSE),0)+AI157*IFERROR(VLOOKUP(AH157,LnLst!B:I,3,FALSE),0)+AK157*IFERROR(VLOOKUP(AJ157,LnLst!B:I,3,FALSE),0)</f>
        <v>2.0340000000000003</v>
      </c>
      <c r="Y157" s="219">
        <f>(AE157*IFERROR(VLOOKUP(AD157,LnLst!B:I,4,FALSE),0)+AG157*IFERROR(VLOOKUP(AF157,LnLst!B:I,4,FALSE),0)+AI157*IFERROR(VLOOKUP(AH157,LnLst!B:I,4,FALSE),0)+AK157*IFERROR(VLOOKUP(AJ157,LnLst!B:I,4,FALSE),0))/1000000</f>
        <v>6.8511899999999998E-4</v>
      </c>
      <c r="Z157" s="215">
        <f>AE157*IFERROR(VLOOKUP(AD157,LnLst!B:I,5,FALSE),0)+AG157*IFERROR(VLOOKUP(AF157,LnLst!B:I,5,FALSE),0)+AI157*IFERROR(VLOOKUP(AH157,LnLst!B:I,5,FALSE),0)+AK157*IFERROR(VLOOKUP(AJ157,LnLst!B:I,5,FALSE),0)</f>
        <v>2.6159500000000002</v>
      </c>
      <c r="AA157" s="215">
        <f>AE157*IFERROR(VLOOKUP(AD157,LnLst!B:I,6,FALSE),0)+AG157*IFERROR(VLOOKUP(AF157,LnLst!B:I,6,FALSE),0)+AI157*IFERROR(VLOOKUP(AH157,LnLst!B:I,6,FALSE),0)+AK157*IFERROR(VLOOKUP(AJ157,LnLst!B:I,6,FALSE),0)</f>
        <v>0.80682000000000009</v>
      </c>
      <c r="AB157" s="207">
        <f>(AE157*IFERROR(VLOOKUP(AD157,LnLst!B:I,7,FALSE),0)+AG157*IFERROR(VLOOKUP(AF157,LnLst!B:I,7,FALSE),0)+AI157*IFERROR(VLOOKUP(AH157,LnLst!B:I,7,FALSE),0)+AK157*IFERROR(VLOOKUP(AJ157,LnLst!B:I,7,FALSE),0))/1000000</f>
        <v>7.3224E-4</v>
      </c>
      <c r="AC157" s="211">
        <f>AE157*IFERROR(VLOOKUP(AD157,LnLst!B:I,8,FALSE),0)+AG157*IFERROR(VLOOKUP(AF157,LnLst!B:I,8,FALSE),0)+AI157*IFERROR(VLOOKUP(AH157,LnLst!B:I,8,FALSE),0)+AK157*IFERROR(VLOOKUP(AJ157,LnLst!B:I,8,FALSE),0)</f>
        <v>0</v>
      </c>
      <c r="AD157" s="106" t="s">
        <v>19</v>
      </c>
      <c r="AE157" s="263">
        <v>11.3</v>
      </c>
      <c r="AF157" s="245" t="s">
        <v>1462</v>
      </c>
      <c r="AG157" s="263"/>
      <c r="AH157" s="250" t="s">
        <v>1462</v>
      </c>
      <c r="AI157" s="263"/>
      <c r="AJ157" s="245" t="s">
        <v>1462</v>
      </c>
      <c r="AK157" s="263"/>
      <c r="AL157" s="84">
        <v>426</v>
      </c>
      <c r="AM157" s="72">
        <v>470</v>
      </c>
      <c r="AN157" s="83">
        <v>0</v>
      </c>
      <c r="AO157" s="72">
        <v>0</v>
      </c>
      <c r="AP157" s="66" t="s">
        <v>692</v>
      </c>
      <c r="AQ157" s="107" t="s">
        <v>657</v>
      </c>
      <c r="AR157" s="61" t="s">
        <v>693</v>
      </c>
      <c r="AS157" s="364"/>
      <c r="AT157" s="205" t="s">
        <v>39</v>
      </c>
      <c r="DN157" s="111">
        <f>(AE157*IFERROR(VLOOKUP(AD157,LnLst!B:I,2,FALSE),0))*(100/(H157^2))</f>
        <v>3.7822314049586777E-4</v>
      </c>
      <c r="DO157" s="111">
        <f>(AE157*IFERROR(VLOOKUP(AD157,LnLst!B:I,3,FALSE),0))*(100/(H157^2))</f>
        <v>4.2024793388429757E-3</v>
      </c>
      <c r="DP157" s="111">
        <f>(AE157*IFERROR(VLOOKUP(AD157,LnLst!B:I,4,FALSE),0))*(H157^2/100)/1000000</f>
        <v>0.33159759599999999</v>
      </c>
      <c r="DQ157" s="111">
        <f>(AE157*IFERROR(VLOOKUP(AD157,LnLst!B:I,5,FALSE),0))*(100/(H157^2))</f>
        <v>5.4048553719008271E-3</v>
      </c>
      <c r="DR157" s="111">
        <f>(AE157*IFERROR(VLOOKUP(AD157,LnLst!B:I,6,FALSE),0))*(100/(H157^2))</f>
        <v>1.6669834710743804E-3</v>
      </c>
      <c r="DS157" s="111">
        <f>(AE157*IFERROR(VLOOKUP(AD157,LnLst!B:I,7,FALSE),0))*(H157^2/100)/1000000</f>
        <v>0.35440416000000002</v>
      </c>
      <c r="DT157" s="111">
        <f>(AE157*IFERROR(VLOOKUP(AD157,LnLst!B:I,8,FALSE),0))*(100/(H157^2))</f>
        <v>0</v>
      </c>
      <c r="DU157" s="111">
        <f>AG157*IFERROR(VLOOKUP(AF157,LnLst!B:I,2,FALSE),0)*100/H157^2</f>
        <v>0</v>
      </c>
      <c r="DV157" s="111">
        <f>(AG157*IFERROR(VLOOKUP(AF157,LnLst!B:I,3,FALSE),0))*(100/(H157^2))</f>
        <v>0</v>
      </c>
      <c r="DW157" s="111">
        <f>(AG157*IFERROR(VLOOKUP(AF157,LnLst!B:I,4,FALSE),0))*(H157^2/100)/1000000</f>
        <v>0</v>
      </c>
      <c r="DX157" s="111">
        <f>(AG157*IFERROR(VLOOKUP(AF157,LnLst!B:I,5,FALSE),0))*(100/(H157^2))</f>
        <v>0</v>
      </c>
      <c r="DY157" s="111">
        <f>(AG157*IFERROR(VLOOKUP(AF157,LnLst!B:I,6,FALSE),0))*(100/(H157^2))</f>
        <v>0</v>
      </c>
      <c r="DZ157" s="111">
        <f>(AG157*IFERROR(VLOOKUP(AF157,LnLst!B:I,7,FALSE),0))*(H157^2/100)/1000000</f>
        <v>0</v>
      </c>
      <c r="EA157" s="111">
        <f>(AG157*IFERROR(VLOOKUP(AF157,LnLst!B:I,8,FALSE),0))*(100/(H157^2))</f>
        <v>0</v>
      </c>
      <c r="EB157" s="111">
        <f>AI157*IFERROR(VLOOKUP(AH157,LnLst!B:I,2,FALSE),0)*100/H157^2</f>
        <v>0</v>
      </c>
      <c r="EC157" s="111">
        <f>AI157*IFERROR(VLOOKUP(AH157,LnLst!B:I,3,FALSE),0)*100/H157^2</f>
        <v>0</v>
      </c>
      <c r="ED157" s="111">
        <f>(AI157*IFERROR(VLOOKUP(AH157,LnLst!B:I,4,FALSE),0))*(H157^2/100)/1000000</f>
        <v>0</v>
      </c>
      <c r="EE157" s="111">
        <f>AI157*IFERROR(VLOOKUP(AH157,LnLst!B:I,5,FALSE),0)*100/H157^2</f>
        <v>0</v>
      </c>
      <c r="EF157" s="111">
        <f>AI157*IFERROR(VLOOKUP(AH157,LnLst!B:I,6,FALSE),0)*100/H157^2</f>
        <v>0</v>
      </c>
      <c r="EG157" s="111">
        <f>(AI157*IFERROR(VLOOKUP(AH157,LnLst!B:I,7,FALSE),0))*(H157^2/100)/1000000</f>
        <v>0</v>
      </c>
      <c r="EH157" s="111">
        <f>AI157*IFERROR(VLOOKUP(AH157,LnLst!B:I,8,FALSE),0)*100/H157^2</f>
        <v>0</v>
      </c>
      <c r="EI157" s="236">
        <f>AK157*IFERROR(VLOOKUP(AJ157,LnLst!B:I,2,FALSE),0)*100/H157^2</f>
        <v>0</v>
      </c>
      <c r="EJ157" s="111">
        <f>AK157*IFERROR(VLOOKUP(AJ157,LnLst!B:I,3,FALSE),0)*100/H157^2</f>
        <v>0</v>
      </c>
      <c r="EK157" s="111">
        <f>(AK157*IFERROR(VLOOKUP(AJ157,LnLst!B:I,4,FALSE),0))*(H157^2/100)/1000000</f>
        <v>0</v>
      </c>
      <c r="EL157" s="111">
        <f>AK157*IFERROR(VLOOKUP(AJ157,LnLst!B:I,5,FALSE),0)*100/H157^2</f>
        <v>0</v>
      </c>
      <c r="EM157" s="111">
        <f>AK157*IFERROR(VLOOKUP(AJ157,LnLst!B:I,6,FALSE),0)*100/H157^2</f>
        <v>0</v>
      </c>
      <c r="EN157" s="111">
        <f>(AK157*IFERROR(VLOOKUP(AJ157,LnLst!B:I,7,FALSE),0))*(H157^2/100)/1000000</f>
        <v>0</v>
      </c>
      <c r="EO157" s="111">
        <f>AK157*IFERROR(VLOOKUP(AJ157,LnLst!B:I,8,FALSE),0)*100/H157^2</f>
        <v>0</v>
      </c>
    </row>
    <row r="158" spans="1:145" ht="15" customHeight="1" x14ac:dyDescent="0.25">
      <c r="A158" s="81" t="s">
        <v>366</v>
      </c>
      <c r="B158" s="82" t="s">
        <v>384</v>
      </c>
      <c r="C158" s="102" t="s">
        <v>145</v>
      </c>
      <c r="D158" s="82" t="s">
        <v>1566</v>
      </c>
      <c r="E158" s="9" t="s">
        <v>1708</v>
      </c>
      <c r="F158" s="426" t="s">
        <v>1718</v>
      </c>
      <c r="G158" s="83">
        <v>1</v>
      </c>
      <c r="H158" s="60">
        <v>220</v>
      </c>
      <c r="I158" s="194" t="str">
        <f t="shared" si="52"/>
        <v xml:space="preserve">Giza XLPE 1200             </v>
      </c>
      <c r="J158" s="228">
        <f t="shared" si="53"/>
        <v>3.3</v>
      </c>
      <c r="K158" s="113" t="s">
        <v>16</v>
      </c>
      <c r="L158" s="232" t="s">
        <v>23</v>
      </c>
      <c r="M158" s="240">
        <v>950</v>
      </c>
      <c r="N158" s="115">
        <f t="shared" si="54"/>
        <v>361.988</v>
      </c>
      <c r="O158" s="241">
        <v>950</v>
      </c>
      <c r="P158" s="235">
        <f t="shared" si="55"/>
        <v>1.1045454545454543E-4</v>
      </c>
      <c r="Q158" s="104">
        <f t="shared" si="56"/>
        <v>1.2272727272727272E-3</v>
      </c>
      <c r="R158" s="104">
        <f t="shared" si="57"/>
        <v>9.6838236000000008E-2</v>
      </c>
      <c r="S158" s="104">
        <f t="shared" si="58"/>
        <v>1.5784090909090908E-3</v>
      </c>
      <c r="T158" s="104">
        <f t="shared" si="59"/>
        <v>4.8681818181818185E-4</v>
      </c>
      <c r="U158" s="104">
        <f t="shared" si="60"/>
        <v>0.10349855999999999</v>
      </c>
      <c r="V158" s="105">
        <f t="shared" si="61"/>
        <v>0</v>
      </c>
      <c r="W158" s="223">
        <f>AE158*IFERROR(VLOOKUP(AD158,LnLst!B:I,2,FALSE),0)+AG158*IFERROR(VLOOKUP(AF158,LnLst!B:I,2,FALSE),0)+AI158*IFERROR(VLOOKUP(AH158,LnLst!B:I,2,FALSE),0)+AK158*IFERROR(VLOOKUP(AJ158,LnLst!B:I,2,FALSE),0)</f>
        <v>5.3459999999999994E-2</v>
      </c>
      <c r="X158" s="215">
        <f>AE158*IFERROR(VLOOKUP(AD158,LnLst!B:I,3,FALSE),0)+AG158*IFERROR(VLOOKUP(AF158,LnLst!B:I,3,FALSE),0)+AI158*IFERROR(VLOOKUP(AH158,LnLst!B:I,3,FALSE),0)+AK158*IFERROR(VLOOKUP(AJ158,LnLst!B:I,3,FALSE),0)</f>
        <v>0.59399999999999997</v>
      </c>
      <c r="Y158" s="219">
        <f>(AE158*IFERROR(VLOOKUP(AD158,LnLst!B:I,4,FALSE),0)+AG158*IFERROR(VLOOKUP(AF158,LnLst!B:I,4,FALSE),0)+AI158*IFERROR(VLOOKUP(AH158,LnLst!B:I,4,FALSE),0)+AK158*IFERROR(VLOOKUP(AJ158,LnLst!B:I,4,FALSE),0))/1000000</f>
        <v>2.0007900000000001E-4</v>
      </c>
      <c r="Z158" s="215">
        <f>AE158*IFERROR(VLOOKUP(AD158,LnLst!B:I,5,FALSE),0)+AG158*IFERROR(VLOOKUP(AF158,LnLst!B:I,5,FALSE),0)+AI158*IFERROR(VLOOKUP(AH158,LnLst!B:I,5,FALSE),0)+AK158*IFERROR(VLOOKUP(AJ158,LnLst!B:I,5,FALSE),0)</f>
        <v>0.76395000000000002</v>
      </c>
      <c r="AA158" s="215">
        <f>AE158*IFERROR(VLOOKUP(AD158,LnLst!B:I,6,FALSE),0)+AG158*IFERROR(VLOOKUP(AF158,LnLst!B:I,6,FALSE),0)+AI158*IFERROR(VLOOKUP(AH158,LnLst!B:I,6,FALSE),0)+AK158*IFERROR(VLOOKUP(AJ158,LnLst!B:I,6,FALSE),0)</f>
        <v>0.23562</v>
      </c>
      <c r="AB158" s="207">
        <f>(AE158*IFERROR(VLOOKUP(AD158,LnLst!B:I,7,FALSE),0)+AG158*IFERROR(VLOOKUP(AF158,LnLst!B:I,7,FALSE),0)+AI158*IFERROR(VLOOKUP(AH158,LnLst!B:I,7,FALSE),0)+AK158*IFERROR(VLOOKUP(AJ158,LnLst!B:I,7,FALSE),0))/1000000</f>
        <v>2.1383999999999997E-4</v>
      </c>
      <c r="AC158" s="211">
        <f>AE158*IFERROR(VLOOKUP(AD158,LnLst!B:I,8,FALSE),0)+AG158*IFERROR(VLOOKUP(AF158,LnLst!B:I,8,FALSE),0)+AI158*IFERROR(VLOOKUP(AH158,LnLst!B:I,8,FALSE),0)+AK158*IFERROR(VLOOKUP(AJ158,LnLst!B:I,8,FALSE),0)</f>
        <v>0</v>
      </c>
      <c r="AD158" s="106" t="s">
        <v>19</v>
      </c>
      <c r="AE158" s="263">
        <v>3.3</v>
      </c>
      <c r="AF158" s="245" t="s">
        <v>1462</v>
      </c>
      <c r="AG158" s="263"/>
      <c r="AH158" s="250" t="s">
        <v>1462</v>
      </c>
      <c r="AI158" s="263"/>
      <c r="AJ158" s="245" t="s">
        <v>1462</v>
      </c>
      <c r="AK158" s="263"/>
      <c r="AL158" s="84">
        <v>466</v>
      </c>
      <c r="AM158" s="72">
        <v>470</v>
      </c>
      <c r="AN158" s="83">
        <v>0</v>
      </c>
      <c r="AO158" s="72">
        <v>0</v>
      </c>
      <c r="AP158" s="66" t="s">
        <v>695</v>
      </c>
      <c r="AQ158" s="107" t="s">
        <v>658</v>
      </c>
      <c r="AR158" s="61" t="s">
        <v>693</v>
      </c>
      <c r="AS158" s="364"/>
      <c r="AT158" s="205"/>
      <c r="DN158" s="111">
        <f>(AE158*IFERROR(VLOOKUP(AD158,LnLst!B:I,2,FALSE),0))*(100/(H158^2))</f>
        <v>1.1045454545454545E-4</v>
      </c>
      <c r="DO158" s="111">
        <f>(AE158*IFERROR(VLOOKUP(AD158,LnLst!B:I,3,FALSE),0))*(100/(H158^2))</f>
        <v>1.2272727272727272E-3</v>
      </c>
      <c r="DP158" s="111">
        <f>(AE158*IFERROR(VLOOKUP(AD158,LnLst!B:I,4,FALSE),0))*(H158^2/100)/1000000</f>
        <v>9.6838236000000008E-2</v>
      </c>
      <c r="DQ158" s="111">
        <f>(AE158*IFERROR(VLOOKUP(AD158,LnLst!B:I,5,FALSE),0))*(100/(H158^2))</f>
        <v>1.578409090909091E-3</v>
      </c>
      <c r="DR158" s="111">
        <f>(AE158*IFERROR(VLOOKUP(AD158,LnLst!B:I,6,FALSE),0))*(100/(H158^2))</f>
        <v>4.8681818181818185E-4</v>
      </c>
      <c r="DS158" s="111">
        <f>(AE158*IFERROR(VLOOKUP(AD158,LnLst!B:I,7,FALSE),0))*(H158^2/100)/1000000</f>
        <v>0.10349855999999999</v>
      </c>
      <c r="DT158" s="111">
        <f>(AE158*IFERROR(VLOOKUP(AD158,LnLst!B:I,8,FALSE),0))*(100/(H158^2))</f>
        <v>0</v>
      </c>
      <c r="DU158" s="111">
        <f>AG158*IFERROR(VLOOKUP(AF158,LnLst!B:I,2,FALSE),0)*100/H158^2</f>
        <v>0</v>
      </c>
      <c r="DV158" s="111">
        <f>(AG158*IFERROR(VLOOKUP(AF158,LnLst!B:I,3,FALSE),0))*(100/(H158^2))</f>
        <v>0</v>
      </c>
      <c r="DW158" s="111">
        <f>(AG158*IFERROR(VLOOKUP(AF158,LnLst!B:I,4,FALSE),0))*(H158^2/100)/1000000</f>
        <v>0</v>
      </c>
      <c r="DX158" s="111">
        <f>(AG158*IFERROR(VLOOKUP(AF158,LnLst!B:I,5,FALSE),0))*(100/(H158^2))</f>
        <v>0</v>
      </c>
      <c r="DY158" s="111">
        <f>(AG158*IFERROR(VLOOKUP(AF158,LnLst!B:I,6,FALSE),0))*(100/(H158^2))</f>
        <v>0</v>
      </c>
      <c r="DZ158" s="111">
        <f>(AG158*IFERROR(VLOOKUP(AF158,LnLst!B:I,7,FALSE),0))*(H158^2/100)/1000000</f>
        <v>0</v>
      </c>
      <c r="EA158" s="111">
        <f>(AG158*IFERROR(VLOOKUP(AF158,LnLst!B:I,8,FALSE),0))*(100/(H158^2))</f>
        <v>0</v>
      </c>
      <c r="EB158" s="111">
        <f>AI158*IFERROR(VLOOKUP(AH158,LnLst!B:I,2,FALSE),0)*100/H158^2</f>
        <v>0</v>
      </c>
      <c r="EC158" s="111">
        <f>AI158*IFERROR(VLOOKUP(AH158,LnLst!B:I,3,FALSE),0)*100/H158^2</f>
        <v>0</v>
      </c>
      <c r="ED158" s="111">
        <f>(AI158*IFERROR(VLOOKUP(AH158,LnLst!B:I,4,FALSE),0))*(H158^2/100)/1000000</f>
        <v>0</v>
      </c>
      <c r="EE158" s="111">
        <f>AI158*IFERROR(VLOOKUP(AH158,LnLst!B:I,5,FALSE),0)*100/H158^2</f>
        <v>0</v>
      </c>
      <c r="EF158" s="111">
        <f>AI158*IFERROR(VLOOKUP(AH158,LnLst!B:I,6,FALSE),0)*100/H158^2</f>
        <v>0</v>
      </c>
      <c r="EG158" s="111">
        <f>(AI158*IFERROR(VLOOKUP(AH158,LnLst!B:I,7,FALSE),0))*(H158^2/100)/1000000</f>
        <v>0</v>
      </c>
      <c r="EH158" s="111">
        <f>AI158*IFERROR(VLOOKUP(AH158,LnLst!B:I,8,FALSE),0)*100/H158^2</f>
        <v>0</v>
      </c>
      <c r="EI158" s="236">
        <f>AK158*IFERROR(VLOOKUP(AJ158,LnLst!B:I,2,FALSE),0)*100/H158^2</f>
        <v>0</v>
      </c>
      <c r="EJ158" s="111">
        <f>AK158*IFERROR(VLOOKUP(AJ158,LnLst!B:I,3,FALSE),0)*100/H158^2</f>
        <v>0</v>
      </c>
      <c r="EK158" s="111">
        <f>(AK158*IFERROR(VLOOKUP(AJ158,LnLst!B:I,4,FALSE),0))*(H158^2/100)/1000000</f>
        <v>0</v>
      </c>
      <c r="EL158" s="111">
        <f>AK158*IFERROR(VLOOKUP(AJ158,LnLst!B:I,5,FALSE),0)*100/H158^2</f>
        <v>0</v>
      </c>
      <c r="EM158" s="111">
        <f>AK158*IFERROR(VLOOKUP(AJ158,LnLst!B:I,6,FALSE),0)*100/H158^2</f>
        <v>0</v>
      </c>
      <c r="EN158" s="111">
        <f>(AK158*IFERROR(VLOOKUP(AJ158,LnLst!B:I,7,FALSE),0))*(H158^2/100)/1000000</f>
        <v>0</v>
      </c>
      <c r="EO158" s="111">
        <f>AK158*IFERROR(VLOOKUP(AJ158,LnLst!B:I,8,FALSE),0)*100/H158^2</f>
        <v>0</v>
      </c>
    </row>
    <row r="159" spans="1:145" ht="15" customHeight="1" x14ac:dyDescent="0.25">
      <c r="A159" s="81" t="s">
        <v>1139</v>
      </c>
      <c r="B159" s="82" t="s">
        <v>482</v>
      </c>
      <c r="C159" s="102" t="s">
        <v>137</v>
      </c>
      <c r="D159" s="82" t="s">
        <v>1567</v>
      </c>
      <c r="E159" s="9" t="s">
        <v>1708</v>
      </c>
      <c r="F159" s="426" t="s">
        <v>1718</v>
      </c>
      <c r="G159" s="83">
        <v>1</v>
      </c>
      <c r="H159" s="60">
        <v>220</v>
      </c>
      <c r="I159" s="194" t="str">
        <f t="shared" si="52"/>
        <v xml:space="preserve">XLPE 1200mm2             </v>
      </c>
      <c r="J159" s="228">
        <f t="shared" si="53"/>
        <v>5</v>
      </c>
      <c r="K159" s="113" t="s">
        <v>23</v>
      </c>
      <c r="L159" s="232" t="s">
        <v>23</v>
      </c>
      <c r="M159" s="240">
        <v>900</v>
      </c>
      <c r="N159" s="115">
        <f t="shared" si="54"/>
        <v>342.93599999999998</v>
      </c>
      <c r="O159" s="241">
        <v>950</v>
      </c>
      <c r="P159" s="235">
        <f t="shared" si="55"/>
        <v>1.6219008264462808E-4</v>
      </c>
      <c r="Q159" s="104">
        <f t="shared" si="56"/>
        <v>2.0619834710743799E-3</v>
      </c>
      <c r="R159" s="104">
        <f t="shared" si="57"/>
        <v>0.15004000000000001</v>
      </c>
      <c r="S159" s="104">
        <f t="shared" si="58"/>
        <v>2.0867768595041322E-3</v>
      </c>
      <c r="T159" s="104">
        <f t="shared" si="59"/>
        <v>7.2314049586776855E-4</v>
      </c>
      <c r="U159" s="104">
        <f t="shared" si="60"/>
        <v>0.12584000000000001</v>
      </c>
      <c r="V159" s="105">
        <f t="shared" si="61"/>
        <v>0</v>
      </c>
      <c r="W159" s="223">
        <f>AE159*IFERROR(VLOOKUP(AD159,LnLst!B:I,2,FALSE),0)+AG159*IFERROR(VLOOKUP(AF159,LnLst!B:I,2,FALSE),0)+AI159*IFERROR(VLOOKUP(AH159,LnLst!B:I,2,FALSE),0)+AK159*IFERROR(VLOOKUP(AJ159,LnLst!B:I,2,FALSE),0)</f>
        <v>7.8499999999999986E-2</v>
      </c>
      <c r="X159" s="215">
        <f>AE159*IFERROR(VLOOKUP(AD159,LnLst!B:I,3,FALSE),0)+AG159*IFERROR(VLOOKUP(AF159,LnLst!B:I,3,FALSE),0)+AI159*IFERROR(VLOOKUP(AH159,LnLst!B:I,3,FALSE),0)+AK159*IFERROR(VLOOKUP(AJ159,LnLst!B:I,3,FALSE),0)</f>
        <v>0.998</v>
      </c>
      <c r="Y159" s="219">
        <f>(AE159*IFERROR(VLOOKUP(AD159,LnLst!B:I,4,FALSE),0)+AG159*IFERROR(VLOOKUP(AF159,LnLst!B:I,4,FALSE),0)+AI159*IFERROR(VLOOKUP(AH159,LnLst!B:I,4,FALSE),0)+AK159*IFERROR(VLOOKUP(AJ159,LnLst!B:I,4,FALSE),0))/1000000</f>
        <v>3.1E-4</v>
      </c>
      <c r="Z159" s="215">
        <f>AE159*IFERROR(VLOOKUP(AD159,LnLst!B:I,5,FALSE),0)+AG159*IFERROR(VLOOKUP(AF159,LnLst!B:I,5,FALSE),0)+AI159*IFERROR(VLOOKUP(AH159,LnLst!B:I,5,FALSE),0)+AK159*IFERROR(VLOOKUP(AJ159,LnLst!B:I,5,FALSE),0)</f>
        <v>1.01</v>
      </c>
      <c r="AA159" s="215">
        <f>AE159*IFERROR(VLOOKUP(AD159,LnLst!B:I,6,FALSE),0)+AG159*IFERROR(VLOOKUP(AF159,LnLst!B:I,6,FALSE),0)+AI159*IFERROR(VLOOKUP(AH159,LnLst!B:I,6,FALSE),0)+AK159*IFERROR(VLOOKUP(AJ159,LnLst!B:I,6,FALSE),0)</f>
        <v>0.35000000000000003</v>
      </c>
      <c r="AB159" s="207">
        <f>(AE159*IFERROR(VLOOKUP(AD159,LnLst!B:I,7,FALSE),0)+AG159*IFERROR(VLOOKUP(AF159,LnLst!B:I,7,FALSE),0)+AI159*IFERROR(VLOOKUP(AH159,LnLst!B:I,7,FALSE),0)+AK159*IFERROR(VLOOKUP(AJ159,LnLst!B:I,7,FALSE),0))/1000000</f>
        <v>2.5999999999999998E-4</v>
      </c>
      <c r="AC159" s="211">
        <f>AE159*IFERROR(VLOOKUP(AD159,LnLst!B:I,8,FALSE),0)+AG159*IFERROR(VLOOKUP(AF159,LnLst!B:I,8,FALSE),0)+AI159*IFERROR(VLOOKUP(AH159,LnLst!B:I,8,FALSE),0)+AK159*IFERROR(VLOOKUP(AJ159,LnLst!B:I,8,FALSE),0)</f>
        <v>0</v>
      </c>
      <c r="AD159" s="106" t="s">
        <v>204</v>
      </c>
      <c r="AE159" s="263">
        <v>5</v>
      </c>
      <c r="AF159" s="245" t="s">
        <v>1462</v>
      </c>
      <c r="AG159" s="263"/>
      <c r="AH159" s="250" t="s">
        <v>1462</v>
      </c>
      <c r="AI159" s="263"/>
      <c r="AJ159" s="245" t="s">
        <v>1462</v>
      </c>
      <c r="AK159" s="263"/>
      <c r="AL159" s="84">
        <v>422</v>
      </c>
      <c r="AM159" s="72">
        <v>471</v>
      </c>
      <c r="AN159" s="83">
        <v>0</v>
      </c>
      <c r="AO159" s="72">
        <v>0</v>
      </c>
      <c r="AP159" s="66" t="s">
        <v>699</v>
      </c>
      <c r="AQ159" s="107" t="s">
        <v>617</v>
      </c>
      <c r="AR159" s="61" t="s">
        <v>697</v>
      </c>
      <c r="AS159" s="364"/>
      <c r="AT159" s="205"/>
      <c r="DN159" s="111">
        <f>(AE159*IFERROR(VLOOKUP(AD159,LnLst!B:I,2,FALSE),0))*(100/(H159^2))</f>
        <v>1.6219008264462808E-4</v>
      </c>
      <c r="DO159" s="111">
        <f>(AE159*IFERROR(VLOOKUP(AD159,LnLst!B:I,3,FALSE),0))*(100/(H159^2))</f>
        <v>2.0619834710743803E-3</v>
      </c>
      <c r="DP159" s="111">
        <f>(AE159*IFERROR(VLOOKUP(AD159,LnLst!B:I,4,FALSE),0))*(H159^2/100)/1000000</f>
        <v>0.15004000000000001</v>
      </c>
      <c r="DQ159" s="111">
        <f>(AE159*IFERROR(VLOOKUP(AD159,LnLst!B:I,5,FALSE),0))*(100/(H159^2))</f>
        <v>2.0867768595041322E-3</v>
      </c>
      <c r="DR159" s="111">
        <f>(AE159*IFERROR(VLOOKUP(AD159,LnLst!B:I,6,FALSE),0))*(100/(H159^2))</f>
        <v>7.2314049586776866E-4</v>
      </c>
      <c r="DS159" s="111">
        <f>(AE159*IFERROR(VLOOKUP(AD159,LnLst!B:I,7,FALSE),0))*(H159^2/100)/1000000</f>
        <v>0.12584000000000001</v>
      </c>
      <c r="DT159" s="111">
        <f>(AE159*IFERROR(VLOOKUP(AD159,LnLst!B:I,8,FALSE),0))*(100/(H159^2))</f>
        <v>0</v>
      </c>
      <c r="DU159" s="111">
        <f>AG159*IFERROR(VLOOKUP(AF159,LnLst!B:I,2,FALSE),0)*100/H159^2</f>
        <v>0</v>
      </c>
      <c r="DV159" s="111">
        <f>(AG159*IFERROR(VLOOKUP(AF159,LnLst!B:I,3,FALSE),0))*(100/(H159^2))</f>
        <v>0</v>
      </c>
      <c r="DW159" s="111">
        <f>(AG159*IFERROR(VLOOKUP(AF159,LnLst!B:I,4,FALSE),0))*(H159^2/100)/1000000</f>
        <v>0</v>
      </c>
      <c r="DX159" s="111">
        <f>(AG159*IFERROR(VLOOKUP(AF159,LnLst!B:I,5,FALSE),0))*(100/(H159^2))</f>
        <v>0</v>
      </c>
      <c r="DY159" s="111">
        <f>(AG159*IFERROR(VLOOKUP(AF159,LnLst!B:I,6,FALSE),0))*(100/(H159^2))</f>
        <v>0</v>
      </c>
      <c r="DZ159" s="111">
        <f>(AG159*IFERROR(VLOOKUP(AF159,LnLst!B:I,7,FALSE),0))*(H159^2/100)/1000000</f>
        <v>0</v>
      </c>
      <c r="EA159" s="111">
        <f>(AG159*IFERROR(VLOOKUP(AF159,LnLst!B:I,8,FALSE),0))*(100/(H159^2))</f>
        <v>0</v>
      </c>
      <c r="EB159" s="111">
        <f>AI159*IFERROR(VLOOKUP(AH159,LnLst!B:I,2,FALSE),0)*100/H159^2</f>
        <v>0</v>
      </c>
      <c r="EC159" s="111">
        <f>AI159*IFERROR(VLOOKUP(AH159,LnLst!B:I,3,FALSE),0)*100/H159^2</f>
        <v>0</v>
      </c>
      <c r="ED159" s="111">
        <f>(AI159*IFERROR(VLOOKUP(AH159,LnLst!B:I,4,FALSE),0))*(H159^2/100)/1000000</f>
        <v>0</v>
      </c>
      <c r="EE159" s="111">
        <f>AI159*IFERROR(VLOOKUP(AH159,LnLst!B:I,5,FALSE),0)*100/H159^2</f>
        <v>0</v>
      </c>
      <c r="EF159" s="111">
        <f>AI159*IFERROR(VLOOKUP(AH159,LnLst!B:I,6,FALSE),0)*100/H159^2</f>
        <v>0</v>
      </c>
      <c r="EG159" s="111">
        <f>(AI159*IFERROR(VLOOKUP(AH159,LnLst!B:I,7,FALSE),0))*(H159^2/100)/1000000</f>
        <v>0</v>
      </c>
      <c r="EH159" s="111">
        <f>AI159*IFERROR(VLOOKUP(AH159,LnLst!B:I,8,FALSE),0)*100/H159^2</f>
        <v>0</v>
      </c>
      <c r="EI159" s="236">
        <f>AK159*IFERROR(VLOOKUP(AJ159,LnLst!B:I,2,FALSE),0)*100/H159^2</f>
        <v>0</v>
      </c>
      <c r="EJ159" s="111">
        <f>AK159*IFERROR(VLOOKUP(AJ159,LnLst!B:I,3,FALSE),0)*100/H159^2</f>
        <v>0</v>
      </c>
      <c r="EK159" s="111">
        <f>(AK159*IFERROR(VLOOKUP(AJ159,LnLst!B:I,4,FALSE),0))*(H159^2/100)/1000000</f>
        <v>0</v>
      </c>
      <c r="EL159" s="111">
        <f>AK159*IFERROR(VLOOKUP(AJ159,LnLst!B:I,5,FALSE),0)*100/H159^2</f>
        <v>0</v>
      </c>
      <c r="EM159" s="111">
        <f>AK159*IFERROR(VLOOKUP(AJ159,LnLst!B:I,6,FALSE),0)*100/H159^2</f>
        <v>0</v>
      </c>
      <c r="EN159" s="111">
        <f>(AK159*IFERROR(VLOOKUP(AJ159,LnLst!B:I,7,FALSE),0))*(H159^2/100)/1000000</f>
        <v>0</v>
      </c>
      <c r="EO159" s="111">
        <f>AK159*IFERROR(VLOOKUP(AJ159,LnLst!B:I,8,FALSE),0)*100/H159^2</f>
        <v>0</v>
      </c>
    </row>
    <row r="160" spans="1:145" ht="15" customHeight="1" x14ac:dyDescent="0.25">
      <c r="A160" s="81" t="s">
        <v>1139</v>
      </c>
      <c r="B160" s="82" t="s">
        <v>482</v>
      </c>
      <c r="C160" s="102" t="s">
        <v>137</v>
      </c>
      <c r="D160" s="82" t="s">
        <v>1567</v>
      </c>
      <c r="E160" s="9" t="s">
        <v>1708</v>
      </c>
      <c r="F160" s="426" t="s">
        <v>1718</v>
      </c>
      <c r="G160" s="83">
        <v>2</v>
      </c>
      <c r="H160" s="60">
        <v>220</v>
      </c>
      <c r="I160" s="194" t="str">
        <f t="shared" si="52"/>
        <v xml:space="preserve">XLPE 1200mm2             </v>
      </c>
      <c r="J160" s="228">
        <f t="shared" si="53"/>
        <v>5</v>
      </c>
      <c r="K160" s="113" t="s">
        <v>23</v>
      </c>
      <c r="L160" s="232" t="s">
        <v>23</v>
      </c>
      <c r="M160" s="240">
        <v>900</v>
      </c>
      <c r="N160" s="115">
        <f t="shared" si="54"/>
        <v>342.93599999999998</v>
      </c>
      <c r="O160" s="241">
        <v>950</v>
      </c>
      <c r="P160" s="235">
        <f t="shared" si="55"/>
        <v>1.6219008264462808E-4</v>
      </c>
      <c r="Q160" s="104">
        <f t="shared" si="56"/>
        <v>2.0619834710743799E-3</v>
      </c>
      <c r="R160" s="104">
        <f t="shared" si="57"/>
        <v>0.15004000000000001</v>
      </c>
      <c r="S160" s="104">
        <f t="shared" si="58"/>
        <v>2.0867768595041322E-3</v>
      </c>
      <c r="T160" s="104">
        <f t="shared" si="59"/>
        <v>7.2314049586776855E-4</v>
      </c>
      <c r="U160" s="104">
        <f t="shared" si="60"/>
        <v>0.12584000000000001</v>
      </c>
      <c r="V160" s="105">
        <f t="shared" si="61"/>
        <v>0</v>
      </c>
      <c r="W160" s="223">
        <f>AE160*IFERROR(VLOOKUP(AD160,LnLst!B:I,2,FALSE),0)+AG160*IFERROR(VLOOKUP(AF160,LnLst!B:I,2,FALSE),0)+AI160*IFERROR(VLOOKUP(AH160,LnLst!B:I,2,FALSE),0)+AK160*IFERROR(VLOOKUP(AJ160,LnLst!B:I,2,FALSE),0)</f>
        <v>7.8499999999999986E-2</v>
      </c>
      <c r="X160" s="215">
        <f>AE160*IFERROR(VLOOKUP(AD160,LnLst!B:I,3,FALSE),0)+AG160*IFERROR(VLOOKUP(AF160,LnLst!B:I,3,FALSE),0)+AI160*IFERROR(VLOOKUP(AH160,LnLst!B:I,3,FALSE),0)+AK160*IFERROR(VLOOKUP(AJ160,LnLst!B:I,3,FALSE),0)</f>
        <v>0.998</v>
      </c>
      <c r="Y160" s="219">
        <f>(AE160*IFERROR(VLOOKUP(AD160,LnLst!B:I,4,FALSE),0)+AG160*IFERROR(VLOOKUP(AF160,LnLst!B:I,4,FALSE),0)+AI160*IFERROR(VLOOKUP(AH160,LnLst!B:I,4,FALSE),0)+AK160*IFERROR(VLOOKUP(AJ160,LnLst!B:I,4,FALSE),0))/1000000</f>
        <v>3.1E-4</v>
      </c>
      <c r="Z160" s="215">
        <f>AE160*IFERROR(VLOOKUP(AD160,LnLst!B:I,5,FALSE),0)+AG160*IFERROR(VLOOKUP(AF160,LnLst!B:I,5,FALSE),0)+AI160*IFERROR(VLOOKUP(AH160,LnLst!B:I,5,FALSE),0)+AK160*IFERROR(VLOOKUP(AJ160,LnLst!B:I,5,FALSE),0)</f>
        <v>1.01</v>
      </c>
      <c r="AA160" s="215">
        <f>AE160*IFERROR(VLOOKUP(AD160,LnLst!B:I,6,FALSE),0)+AG160*IFERROR(VLOOKUP(AF160,LnLst!B:I,6,FALSE),0)+AI160*IFERROR(VLOOKUP(AH160,LnLst!B:I,6,FALSE),0)+AK160*IFERROR(VLOOKUP(AJ160,LnLst!B:I,6,FALSE),0)</f>
        <v>0.35000000000000003</v>
      </c>
      <c r="AB160" s="207">
        <f>(AE160*IFERROR(VLOOKUP(AD160,LnLst!B:I,7,FALSE),0)+AG160*IFERROR(VLOOKUP(AF160,LnLst!B:I,7,FALSE),0)+AI160*IFERROR(VLOOKUP(AH160,LnLst!B:I,7,FALSE),0)+AK160*IFERROR(VLOOKUP(AJ160,LnLst!B:I,7,FALSE),0))/1000000</f>
        <v>2.5999999999999998E-4</v>
      </c>
      <c r="AC160" s="211">
        <f>AE160*IFERROR(VLOOKUP(AD160,LnLst!B:I,8,FALSE),0)+AG160*IFERROR(VLOOKUP(AF160,LnLst!B:I,8,FALSE),0)+AI160*IFERROR(VLOOKUP(AH160,LnLst!B:I,8,FALSE),0)+AK160*IFERROR(VLOOKUP(AJ160,LnLst!B:I,8,FALSE),0)</f>
        <v>0</v>
      </c>
      <c r="AD160" s="106" t="s">
        <v>204</v>
      </c>
      <c r="AE160" s="263">
        <v>5</v>
      </c>
      <c r="AF160" s="245" t="s">
        <v>1462</v>
      </c>
      <c r="AG160" s="263"/>
      <c r="AH160" s="250" t="s">
        <v>1462</v>
      </c>
      <c r="AI160" s="263"/>
      <c r="AJ160" s="245" t="s">
        <v>1462</v>
      </c>
      <c r="AK160" s="263"/>
      <c r="AL160" s="84">
        <v>422</v>
      </c>
      <c r="AM160" s="72">
        <v>471</v>
      </c>
      <c r="AN160" s="83">
        <v>0</v>
      </c>
      <c r="AO160" s="72">
        <v>0</v>
      </c>
      <c r="AP160" s="66" t="s">
        <v>696</v>
      </c>
      <c r="AQ160" s="107" t="s">
        <v>617</v>
      </c>
      <c r="AR160" s="61" t="s">
        <v>697</v>
      </c>
      <c r="AS160" s="364"/>
      <c r="AT160" s="205"/>
      <c r="DN160" s="111">
        <f>(AE160*IFERROR(VLOOKUP(AD160,LnLst!B:I,2,FALSE),0))*(100/(H160^2))</f>
        <v>1.6219008264462808E-4</v>
      </c>
      <c r="DO160" s="111">
        <f>(AE160*IFERROR(VLOOKUP(AD160,LnLst!B:I,3,FALSE),0))*(100/(H160^2))</f>
        <v>2.0619834710743803E-3</v>
      </c>
      <c r="DP160" s="111">
        <f>(AE160*IFERROR(VLOOKUP(AD160,LnLst!B:I,4,FALSE),0))*(H160^2/100)/1000000</f>
        <v>0.15004000000000001</v>
      </c>
      <c r="DQ160" s="111">
        <f>(AE160*IFERROR(VLOOKUP(AD160,LnLst!B:I,5,FALSE),0))*(100/(H160^2))</f>
        <v>2.0867768595041322E-3</v>
      </c>
      <c r="DR160" s="111">
        <f>(AE160*IFERROR(VLOOKUP(AD160,LnLst!B:I,6,FALSE),0))*(100/(H160^2))</f>
        <v>7.2314049586776866E-4</v>
      </c>
      <c r="DS160" s="111">
        <f>(AE160*IFERROR(VLOOKUP(AD160,LnLst!B:I,7,FALSE),0))*(H160^2/100)/1000000</f>
        <v>0.12584000000000001</v>
      </c>
      <c r="DT160" s="111">
        <f>(AE160*IFERROR(VLOOKUP(AD160,LnLst!B:I,8,FALSE),0))*(100/(H160^2))</f>
        <v>0</v>
      </c>
      <c r="DU160" s="111">
        <f>AG160*IFERROR(VLOOKUP(AF160,LnLst!B:I,2,FALSE),0)*100/H160^2</f>
        <v>0</v>
      </c>
      <c r="DV160" s="111">
        <f>(AG160*IFERROR(VLOOKUP(AF160,LnLst!B:I,3,FALSE),0))*(100/(H160^2))</f>
        <v>0</v>
      </c>
      <c r="DW160" s="111">
        <f>(AG160*IFERROR(VLOOKUP(AF160,LnLst!B:I,4,FALSE),0))*(H160^2/100)/1000000</f>
        <v>0</v>
      </c>
      <c r="DX160" s="111">
        <f>(AG160*IFERROR(VLOOKUP(AF160,LnLst!B:I,5,FALSE),0))*(100/(H160^2))</f>
        <v>0</v>
      </c>
      <c r="DY160" s="111">
        <f>(AG160*IFERROR(VLOOKUP(AF160,LnLst!B:I,6,FALSE),0))*(100/(H160^2))</f>
        <v>0</v>
      </c>
      <c r="DZ160" s="111">
        <f>(AG160*IFERROR(VLOOKUP(AF160,LnLst!B:I,7,FALSE),0))*(H160^2/100)/1000000</f>
        <v>0</v>
      </c>
      <c r="EA160" s="111">
        <f>(AG160*IFERROR(VLOOKUP(AF160,LnLst!B:I,8,FALSE),0))*(100/(H160^2))</f>
        <v>0</v>
      </c>
      <c r="EB160" s="111">
        <f>AI160*IFERROR(VLOOKUP(AH160,LnLst!B:I,2,FALSE),0)*100/H160^2</f>
        <v>0</v>
      </c>
      <c r="EC160" s="111">
        <f>AI160*IFERROR(VLOOKUP(AH160,LnLst!B:I,3,FALSE),0)*100/H160^2</f>
        <v>0</v>
      </c>
      <c r="ED160" s="111">
        <f>(AI160*IFERROR(VLOOKUP(AH160,LnLst!B:I,4,FALSE),0))*(H160^2/100)/1000000</f>
        <v>0</v>
      </c>
      <c r="EE160" s="111">
        <f>AI160*IFERROR(VLOOKUP(AH160,LnLst!B:I,5,FALSE),0)*100/H160^2</f>
        <v>0</v>
      </c>
      <c r="EF160" s="111">
        <f>AI160*IFERROR(VLOOKUP(AH160,LnLst!B:I,6,FALSE),0)*100/H160^2</f>
        <v>0</v>
      </c>
      <c r="EG160" s="111">
        <f>(AI160*IFERROR(VLOOKUP(AH160,LnLst!B:I,7,FALSE),0))*(H160^2/100)/1000000</f>
        <v>0</v>
      </c>
      <c r="EH160" s="111">
        <f>AI160*IFERROR(VLOOKUP(AH160,LnLst!B:I,8,FALSE),0)*100/H160^2</f>
        <v>0</v>
      </c>
      <c r="EI160" s="236">
        <f>AK160*IFERROR(VLOOKUP(AJ160,LnLst!B:I,2,FALSE),0)*100/H160^2</f>
        <v>0</v>
      </c>
      <c r="EJ160" s="111">
        <f>AK160*IFERROR(VLOOKUP(AJ160,LnLst!B:I,3,FALSE),0)*100/H160^2</f>
        <v>0</v>
      </c>
      <c r="EK160" s="111">
        <f>(AK160*IFERROR(VLOOKUP(AJ160,LnLst!B:I,4,FALSE),0))*(H160^2/100)/1000000</f>
        <v>0</v>
      </c>
      <c r="EL160" s="111">
        <f>AK160*IFERROR(VLOOKUP(AJ160,LnLst!B:I,5,FALSE),0)*100/H160^2</f>
        <v>0</v>
      </c>
      <c r="EM160" s="111">
        <f>AK160*IFERROR(VLOOKUP(AJ160,LnLst!B:I,6,FALSE),0)*100/H160^2</f>
        <v>0</v>
      </c>
      <c r="EN160" s="111">
        <f>(AK160*IFERROR(VLOOKUP(AJ160,LnLst!B:I,7,FALSE),0))*(H160^2/100)/1000000</f>
        <v>0</v>
      </c>
      <c r="EO160" s="111">
        <f>AK160*IFERROR(VLOOKUP(AJ160,LnLst!B:I,8,FALSE),0)*100/H160^2</f>
        <v>0</v>
      </c>
    </row>
    <row r="161" spans="1:145" ht="15" customHeight="1" x14ac:dyDescent="0.25">
      <c r="A161" s="81" t="s">
        <v>384</v>
      </c>
      <c r="B161" s="82" t="s">
        <v>482</v>
      </c>
      <c r="C161" s="102" t="s">
        <v>1566</v>
      </c>
      <c r="D161" s="82" t="s">
        <v>1567</v>
      </c>
      <c r="E161" s="9" t="s">
        <v>1708</v>
      </c>
      <c r="F161" s="426" t="s">
        <v>1718</v>
      </c>
      <c r="G161" s="83">
        <v>1</v>
      </c>
      <c r="H161" s="60">
        <v>220</v>
      </c>
      <c r="I161" s="194" t="str">
        <f t="shared" si="52"/>
        <v xml:space="preserve">XLPE 1200mm2             </v>
      </c>
      <c r="J161" s="228">
        <f t="shared" si="53"/>
        <v>5</v>
      </c>
      <c r="K161" s="113" t="s">
        <v>23</v>
      </c>
      <c r="L161" s="232" t="s">
        <v>23</v>
      </c>
      <c r="M161" s="240">
        <v>900</v>
      </c>
      <c r="N161" s="115">
        <f t="shared" si="54"/>
        <v>342.93599999999998</v>
      </c>
      <c r="O161" s="241">
        <v>950</v>
      </c>
      <c r="P161" s="235">
        <f t="shared" si="55"/>
        <v>1.6219008264462808E-4</v>
      </c>
      <c r="Q161" s="104">
        <f t="shared" si="56"/>
        <v>2.0619834710743799E-3</v>
      </c>
      <c r="R161" s="104">
        <f t="shared" si="57"/>
        <v>0.15004000000000001</v>
      </c>
      <c r="S161" s="104">
        <f t="shared" si="58"/>
        <v>2.0867768595041322E-3</v>
      </c>
      <c r="T161" s="104">
        <f t="shared" si="59"/>
        <v>7.2314049586776855E-4</v>
      </c>
      <c r="U161" s="104">
        <f t="shared" si="60"/>
        <v>0.12584000000000001</v>
      </c>
      <c r="V161" s="105">
        <f t="shared" si="61"/>
        <v>0</v>
      </c>
      <c r="W161" s="223">
        <f>AE161*IFERROR(VLOOKUP(AD161,LnLst!B:I,2,FALSE),0)+AG161*IFERROR(VLOOKUP(AF161,LnLst!B:I,2,FALSE),0)+AI161*IFERROR(VLOOKUP(AH161,LnLst!B:I,2,FALSE),0)+AK161*IFERROR(VLOOKUP(AJ161,LnLst!B:I,2,FALSE),0)</f>
        <v>7.8499999999999986E-2</v>
      </c>
      <c r="X161" s="215">
        <f>AE161*IFERROR(VLOOKUP(AD161,LnLst!B:I,3,FALSE),0)+AG161*IFERROR(VLOOKUP(AF161,LnLst!B:I,3,FALSE),0)+AI161*IFERROR(VLOOKUP(AH161,LnLst!B:I,3,FALSE),0)+AK161*IFERROR(VLOOKUP(AJ161,LnLst!B:I,3,FALSE),0)</f>
        <v>0.998</v>
      </c>
      <c r="Y161" s="219">
        <f>(AE161*IFERROR(VLOOKUP(AD161,LnLst!B:I,4,FALSE),0)+AG161*IFERROR(VLOOKUP(AF161,LnLst!B:I,4,FALSE),0)+AI161*IFERROR(VLOOKUP(AH161,LnLst!B:I,4,FALSE),0)+AK161*IFERROR(VLOOKUP(AJ161,LnLst!B:I,4,FALSE),0))/1000000</f>
        <v>3.1E-4</v>
      </c>
      <c r="Z161" s="215">
        <f>AE161*IFERROR(VLOOKUP(AD161,LnLst!B:I,5,FALSE),0)+AG161*IFERROR(VLOOKUP(AF161,LnLst!B:I,5,FALSE),0)+AI161*IFERROR(VLOOKUP(AH161,LnLst!B:I,5,FALSE),0)+AK161*IFERROR(VLOOKUP(AJ161,LnLst!B:I,5,FALSE),0)</f>
        <v>1.01</v>
      </c>
      <c r="AA161" s="215">
        <f>AE161*IFERROR(VLOOKUP(AD161,LnLst!B:I,6,FALSE),0)+AG161*IFERROR(VLOOKUP(AF161,LnLst!B:I,6,FALSE),0)+AI161*IFERROR(VLOOKUP(AH161,LnLst!B:I,6,FALSE),0)+AK161*IFERROR(VLOOKUP(AJ161,LnLst!B:I,6,FALSE),0)</f>
        <v>0.35000000000000003</v>
      </c>
      <c r="AB161" s="207">
        <f>(AE161*IFERROR(VLOOKUP(AD161,LnLst!B:I,7,FALSE),0)+AG161*IFERROR(VLOOKUP(AF161,LnLst!B:I,7,FALSE),0)+AI161*IFERROR(VLOOKUP(AH161,LnLst!B:I,7,FALSE),0)+AK161*IFERROR(VLOOKUP(AJ161,LnLst!B:I,7,FALSE),0))/1000000</f>
        <v>2.5999999999999998E-4</v>
      </c>
      <c r="AC161" s="211">
        <f>AE161*IFERROR(VLOOKUP(AD161,LnLst!B:I,8,FALSE),0)+AG161*IFERROR(VLOOKUP(AF161,LnLst!B:I,8,FALSE),0)+AI161*IFERROR(VLOOKUP(AH161,LnLst!B:I,8,FALSE),0)+AK161*IFERROR(VLOOKUP(AJ161,LnLst!B:I,8,FALSE),0)</f>
        <v>0</v>
      </c>
      <c r="AD161" s="106" t="s">
        <v>204</v>
      </c>
      <c r="AE161" s="263">
        <v>5</v>
      </c>
      <c r="AF161" s="245" t="s">
        <v>1462</v>
      </c>
      <c r="AG161" s="263"/>
      <c r="AH161" s="250" t="s">
        <v>1462</v>
      </c>
      <c r="AI161" s="263"/>
      <c r="AJ161" s="245" t="s">
        <v>1462</v>
      </c>
      <c r="AK161" s="263"/>
      <c r="AL161" s="84">
        <v>470</v>
      </c>
      <c r="AM161" s="72">
        <v>471</v>
      </c>
      <c r="AN161" s="83">
        <v>0</v>
      </c>
      <c r="AO161" s="72">
        <v>0</v>
      </c>
      <c r="AP161" s="66" t="s">
        <v>698</v>
      </c>
      <c r="AQ161" s="107" t="s">
        <v>693</v>
      </c>
      <c r="AR161" s="61" t="s">
        <v>697</v>
      </c>
      <c r="AS161" s="364"/>
      <c r="AT161" s="205"/>
      <c r="DN161" s="111">
        <f>(AE161*IFERROR(VLOOKUP(AD161,LnLst!B:I,2,FALSE),0))*(100/(H161^2))</f>
        <v>1.6219008264462808E-4</v>
      </c>
      <c r="DO161" s="111">
        <f>(AE161*IFERROR(VLOOKUP(AD161,LnLst!B:I,3,FALSE),0))*(100/(H161^2))</f>
        <v>2.0619834710743803E-3</v>
      </c>
      <c r="DP161" s="111">
        <f>(AE161*IFERROR(VLOOKUP(AD161,LnLst!B:I,4,FALSE),0))*(H161^2/100)/1000000</f>
        <v>0.15004000000000001</v>
      </c>
      <c r="DQ161" s="111">
        <f>(AE161*IFERROR(VLOOKUP(AD161,LnLst!B:I,5,FALSE),0))*(100/(H161^2))</f>
        <v>2.0867768595041322E-3</v>
      </c>
      <c r="DR161" s="111">
        <f>(AE161*IFERROR(VLOOKUP(AD161,LnLst!B:I,6,FALSE),0))*(100/(H161^2))</f>
        <v>7.2314049586776866E-4</v>
      </c>
      <c r="DS161" s="111">
        <f>(AE161*IFERROR(VLOOKUP(AD161,LnLst!B:I,7,FALSE),0))*(H161^2/100)/1000000</f>
        <v>0.12584000000000001</v>
      </c>
      <c r="DT161" s="111">
        <f>(AE161*IFERROR(VLOOKUP(AD161,LnLst!B:I,8,FALSE),0))*(100/(H161^2))</f>
        <v>0</v>
      </c>
      <c r="DU161" s="111">
        <f>AG161*IFERROR(VLOOKUP(AF161,LnLst!B:I,2,FALSE),0)*100/H161^2</f>
        <v>0</v>
      </c>
      <c r="DV161" s="111">
        <f>(AG161*IFERROR(VLOOKUP(AF161,LnLst!B:I,3,FALSE),0))*(100/(H161^2))</f>
        <v>0</v>
      </c>
      <c r="DW161" s="111">
        <f>(AG161*IFERROR(VLOOKUP(AF161,LnLst!B:I,4,FALSE),0))*(H161^2/100)/1000000</f>
        <v>0</v>
      </c>
      <c r="DX161" s="111">
        <f>(AG161*IFERROR(VLOOKUP(AF161,LnLst!B:I,5,FALSE),0))*(100/(H161^2))</f>
        <v>0</v>
      </c>
      <c r="DY161" s="111">
        <f>(AG161*IFERROR(VLOOKUP(AF161,LnLst!B:I,6,FALSE),0))*(100/(H161^2))</f>
        <v>0</v>
      </c>
      <c r="DZ161" s="111">
        <f>(AG161*IFERROR(VLOOKUP(AF161,LnLst!B:I,7,FALSE),0))*(H161^2/100)/1000000</f>
        <v>0</v>
      </c>
      <c r="EA161" s="111">
        <f>(AG161*IFERROR(VLOOKUP(AF161,LnLst!B:I,8,FALSE),0))*(100/(H161^2))</f>
        <v>0</v>
      </c>
      <c r="EB161" s="111">
        <f>AI161*IFERROR(VLOOKUP(AH161,LnLst!B:I,2,FALSE),0)*100/H161^2</f>
        <v>0</v>
      </c>
      <c r="EC161" s="111">
        <f>AI161*IFERROR(VLOOKUP(AH161,LnLst!B:I,3,FALSE),0)*100/H161^2</f>
        <v>0</v>
      </c>
      <c r="ED161" s="111">
        <f>(AI161*IFERROR(VLOOKUP(AH161,LnLst!B:I,4,FALSE),0))*(H161^2/100)/1000000</f>
        <v>0</v>
      </c>
      <c r="EE161" s="111">
        <f>AI161*IFERROR(VLOOKUP(AH161,LnLst!B:I,5,FALSE),0)*100/H161^2</f>
        <v>0</v>
      </c>
      <c r="EF161" s="111">
        <f>AI161*IFERROR(VLOOKUP(AH161,LnLst!B:I,6,FALSE),0)*100/H161^2</f>
        <v>0</v>
      </c>
      <c r="EG161" s="111">
        <f>(AI161*IFERROR(VLOOKUP(AH161,LnLst!B:I,7,FALSE),0))*(H161^2/100)/1000000</f>
        <v>0</v>
      </c>
      <c r="EH161" s="111">
        <f>AI161*IFERROR(VLOOKUP(AH161,LnLst!B:I,8,FALSE),0)*100/H161^2</f>
        <v>0</v>
      </c>
      <c r="EI161" s="236">
        <f>AK161*IFERROR(VLOOKUP(AJ161,LnLst!B:I,2,FALSE),0)*100/H161^2</f>
        <v>0</v>
      </c>
      <c r="EJ161" s="111">
        <f>AK161*IFERROR(VLOOKUP(AJ161,LnLst!B:I,3,FALSE),0)*100/H161^2</f>
        <v>0</v>
      </c>
      <c r="EK161" s="111">
        <f>(AK161*IFERROR(VLOOKUP(AJ161,LnLst!B:I,4,FALSE),0))*(H161^2/100)/1000000</f>
        <v>0</v>
      </c>
      <c r="EL161" s="111">
        <f>AK161*IFERROR(VLOOKUP(AJ161,LnLst!B:I,5,FALSE),0)*100/H161^2</f>
        <v>0</v>
      </c>
      <c r="EM161" s="111">
        <f>AK161*IFERROR(VLOOKUP(AJ161,LnLst!B:I,6,FALSE),0)*100/H161^2</f>
        <v>0</v>
      </c>
      <c r="EN161" s="111">
        <f>(AK161*IFERROR(VLOOKUP(AJ161,LnLst!B:I,7,FALSE),0))*(H161^2/100)/1000000</f>
        <v>0</v>
      </c>
      <c r="EO161" s="111">
        <f>AK161*IFERROR(VLOOKUP(AJ161,LnLst!B:I,8,FALSE),0)*100/H161^2</f>
        <v>0</v>
      </c>
    </row>
    <row r="162" spans="1:145" ht="15" customHeight="1" x14ac:dyDescent="0.25">
      <c r="A162" s="81" t="s">
        <v>384</v>
      </c>
      <c r="B162" s="82" t="s">
        <v>482</v>
      </c>
      <c r="C162" s="102" t="s">
        <v>1566</v>
      </c>
      <c r="D162" s="82" t="s">
        <v>1567</v>
      </c>
      <c r="E162" s="9" t="s">
        <v>1708</v>
      </c>
      <c r="F162" s="426" t="s">
        <v>1718</v>
      </c>
      <c r="G162" s="83">
        <v>2</v>
      </c>
      <c r="H162" s="60">
        <v>220</v>
      </c>
      <c r="I162" s="194" t="str">
        <f t="shared" si="52"/>
        <v xml:space="preserve">XLPE 1200mm2             </v>
      </c>
      <c r="J162" s="228">
        <f t="shared" si="53"/>
        <v>5</v>
      </c>
      <c r="K162" s="113" t="s">
        <v>23</v>
      </c>
      <c r="L162" s="232" t="s">
        <v>23</v>
      </c>
      <c r="M162" s="240">
        <v>900</v>
      </c>
      <c r="N162" s="115">
        <f t="shared" si="54"/>
        <v>342.93599999999998</v>
      </c>
      <c r="O162" s="241">
        <v>950</v>
      </c>
      <c r="P162" s="235">
        <f t="shared" si="55"/>
        <v>1.6219008264462808E-4</v>
      </c>
      <c r="Q162" s="104">
        <f t="shared" si="56"/>
        <v>2.0619834710743799E-3</v>
      </c>
      <c r="R162" s="104">
        <f t="shared" si="57"/>
        <v>0.15004000000000001</v>
      </c>
      <c r="S162" s="104">
        <f t="shared" si="58"/>
        <v>2.0867768595041322E-3</v>
      </c>
      <c r="T162" s="104">
        <f t="shared" si="59"/>
        <v>7.2314049586776855E-4</v>
      </c>
      <c r="U162" s="104">
        <f t="shared" si="60"/>
        <v>0.12584000000000001</v>
      </c>
      <c r="V162" s="105">
        <f t="shared" si="61"/>
        <v>0</v>
      </c>
      <c r="W162" s="223">
        <f>AE162*IFERROR(VLOOKUP(AD162,LnLst!B:I,2,FALSE),0)+AG162*IFERROR(VLOOKUP(AF162,LnLst!B:I,2,FALSE),0)+AI162*IFERROR(VLOOKUP(AH162,LnLst!B:I,2,FALSE),0)+AK162*IFERROR(VLOOKUP(AJ162,LnLst!B:I,2,FALSE),0)</f>
        <v>7.8499999999999986E-2</v>
      </c>
      <c r="X162" s="215">
        <f>AE162*IFERROR(VLOOKUP(AD162,LnLst!B:I,3,FALSE),0)+AG162*IFERROR(VLOOKUP(AF162,LnLst!B:I,3,FALSE),0)+AI162*IFERROR(VLOOKUP(AH162,LnLst!B:I,3,FALSE),0)+AK162*IFERROR(VLOOKUP(AJ162,LnLst!B:I,3,FALSE),0)</f>
        <v>0.998</v>
      </c>
      <c r="Y162" s="219">
        <f>(AE162*IFERROR(VLOOKUP(AD162,LnLst!B:I,4,FALSE),0)+AG162*IFERROR(VLOOKUP(AF162,LnLst!B:I,4,FALSE),0)+AI162*IFERROR(VLOOKUP(AH162,LnLst!B:I,4,FALSE),0)+AK162*IFERROR(VLOOKUP(AJ162,LnLst!B:I,4,FALSE),0))/1000000</f>
        <v>3.1E-4</v>
      </c>
      <c r="Z162" s="215">
        <f>AE162*IFERROR(VLOOKUP(AD162,LnLst!B:I,5,FALSE),0)+AG162*IFERROR(VLOOKUP(AF162,LnLst!B:I,5,FALSE),0)+AI162*IFERROR(VLOOKUP(AH162,LnLst!B:I,5,FALSE),0)+AK162*IFERROR(VLOOKUP(AJ162,LnLst!B:I,5,FALSE),0)</f>
        <v>1.01</v>
      </c>
      <c r="AA162" s="215">
        <f>AE162*IFERROR(VLOOKUP(AD162,LnLst!B:I,6,FALSE),0)+AG162*IFERROR(VLOOKUP(AF162,LnLst!B:I,6,FALSE),0)+AI162*IFERROR(VLOOKUP(AH162,LnLst!B:I,6,FALSE),0)+AK162*IFERROR(VLOOKUP(AJ162,LnLst!B:I,6,FALSE),0)</f>
        <v>0.35000000000000003</v>
      </c>
      <c r="AB162" s="207">
        <f>(AE162*IFERROR(VLOOKUP(AD162,LnLst!B:I,7,FALSE),0)+AG162*IFERROR(VLOOKUP(AF162,LnLst!B:I,7,FALSE),0)+AI162*IFERROR(VLOOKUP(AH162,LnLst!B:I,7,FALSE),0)+AK162*IFERROR(VLOOKUP(AJ162,LnLst!B:I,7,FALSE),0))/1000000</f>
        <v>2.5999999999999998E-4</v>
      </c>
      <c r="AC162" s="211">
        <f>AE162*IFERROR(VLOOKUP(AD162,LnLst!B:I,8,FALSE),0)+AG162*IFERROR(VLOOKUP(AF162,LnLst!B:I,8,FALSE),0)+AI162*IFERROR(VLOOKUP(AH162,LnLst!B:I,8,FALSE),0)+AK162*IFERROR(VLOOKUP(AJ162,LnLst!B:I,8,FALSE),0)</f>
        <v>0</v>
      </c>
      <c r="AD162" s="106" t="s">
        <v>204</v>
      </c>
      <c r="AE162" s="263">
        <v>5</v>
      </c>
      <c r="AF162" s="245" t="s">
        <v>1462</v>
      </c>
      <c r="AG162" s="263"/>
      <c r="AH162" s="250" t="s">
        <v>1462</v>
      </c>
      <c r="AI162" s="263"/>
      <c r="AJ162" s="245" t="s">
        <v>1462</v>
      </c>
      <c r="AK162" s="263"/>
      <c r="AL162" s="84">
        <v>470</v>
      </c>
      <c r="AM162" s="72">
        <v>471</v>
      </c>
      <c r="AN162" s="83">
        <v>0</v>
      </c>
      <c r="AO162" s="72">
        <v>0</v>
      </c>
      <c r="AP162" s="66" t="s">
        <v>700</v>
      </c>
      <c r="AQ162" s="107" t="s">
        <v>693</v>
      </c>
      <c r="AR162" s="61" t="s">
        <v>697</v>
      </c>
      <c r="AS162" s="364"/>
      <c r="AT162" s="205"/>
      <c r="DN162" s="111">
        <f>(AE162*IFERROR(VLOOKUP(AD162,LnLst!B:I,2,FALSE),0))*(100/(H162^2))</f>
        <v>1.6219008264462808E-4</v>
      </c>
      <c r="DO162" s="111">
        <f>(AE162*IFERROR(VLOOKUP(AD162,LnLst!B:I,3,FALSE),0))*(100/(H162^2))</f>
        <v>2.0619834710743803E-3</v>
      </c>
      <c r="DP162" s="111">
        <f>(AE162*IFERROR(VLOOKUP(AD162,LnLst!B:I,4,FALSE),0))*(H162^2/100)/1000000</f>
        <v>0.15004000000000001</v>
      </c>
      <c r="DQ162" s="111">
        <f>(AE162*IFERROR(VLOOKUP(AD162,LnLst!B:I,5,FALSE),0))*(100/(H162^2))</f>
        <v>2.0867768595041322E-3</v>
      </c>
      <c r="DR162" s="111">
        <f>(AE162*IFERROR(VLOOKUP(AD162,LnLst!B:I,6,FALSE),0))*(100/(H162^2))</f>
        <v>7.2314049586776866E-4</v>
      </c>
      <c r="DS162" s="111">
        <f>(AE162*IFERROR(VLOOKUP(AD162,LnLst!B:I,7,FALSE),0))*(H162^2/100)/1000000</f>
        <v>0.12584000000000001</v>
      </c>
      <c r="DT162" s="111">
        <f>(AE162*IFERROR(VLOOKUP(AD162,LnLst!B:I,8,FALSE),0))*(100/(H162^2))</f>
        <v>0</v>
      </c>
      <c r="DU162" s="111">
        <f>AG162*IFERROR(VLOOKUP(AF162,LnLst!B:I,2,FALSE),0)*100/H162^2</f>
        <v>0</v>
      </c>
      <c r="DV162" s="111">
        <f>(AG162*IFERROR(VLOOKUP(AF162,LnLst!B:I,3,FALSE),0))*(100/(H162^2))</f>
        <v>0</v>
      </c>
      <c r="DW162" s="111">
        <f>(AG162*IFERROR(VLOOKUP(AF162,LnLst!B:I,4,FALSE),0))*(H162^2/100)/1000000</f>
        <v>0</v>
      </c>
      <c r="DX162" s="111">
        <f>(AG162*IFERROR(VLOOKUP(AF162,LnLst!B:I,5,FALSE),0))*(100/(H162^2))</f>
        <v>0</v>
      </c>
      <c r="DY162" s="111">
        <f>(AG162*IFERROR(VLOOKUP(AF162,LnLst!B:I,6,FALSE),0))*(100/(H162^2))</f>
        <v>0</v>
      </c>
      <c r="DZ162" s="111">
        <f>(AG162*IFERROR(VLOOKUP(AF162,LnLst!B:I,7,FALSE),0))*(H162^2/100)/1000000</f>
        <v>0</v>
      </c>
      <c r="EA162" s="111">
        <f>(AG162*IFERROR(VLOOKUP(AF162,LnLst!B:I,8,FALSE),0))*(100/(H162^2))</f>
        <v>0</v>
      </c>
      <c r="EB162" s="111">
        <f>AI162*IFERROR(VLOOKUP(AH162,LnLst!B:I,2,FALSE),0)*100/H162^2</f>
        <v>0</v>
      </c>
      <c r="EC162" s="111">
        <f>AI162*IFERROR(VLOOKUP(AH162,LnLst!B:I,3,FALSE),0)*100/H162^2</f>
        <v>0</v>
      </c>
      <c r="ED162" s="111">
        <f>(AI162*IFERROR(VLOOKUP(AH162,LnLst!B:I,4,FALSE),0))*(H162^2/100)/1000000</f>
        <v>0</v>
      </c>
      <c r="EE162" s="111">
        <f>AI162*IFERROR(VLOOKUP(AH162,LnLst!B:I,5,FALSE),0)*100/H162^2</f>
        <v>0</v>
      </c>
      <c r="EF162" s="111">
        <f>AI162*IFERROR(VLOOKUP(AH162,LnLst!B:I,6,FALSE),0)*100/H162^2</f>
        <v>0</v>
      </c>
      <c r="EG162" s="111">
        <f>(AI162*IFERROR(VLOOKUP(AH162,LnLst!B:I,7,FALSE),0))*(H162^2/100)/1000000</f>
        <v>0</v>
      </c>
      <c r="EH162" s="111">
        <f>AI162*IFERROR(VLOOKUP(AH162,LnLst!B:I,8,FALSE),0)*100/H162^2</f>
        <v>0</v>
      </c>
      <c r="EI162" s="236">
        <f>AK162*IFERROR(VLOOKUP(AJ162,LnLst!B:I,2,FALSE),0)*100/H162^2</f>
        <v>0</v>
      </c>
      <c r="EJ162" s="111">
        <f>AK162*IFERROR(VLOOKUP(AJ162,LnLst!B:I,3,FALSE),0)*100/H162^2</f>
        <v>0</v>
      </c>
      <c r="EK162" s="111">
        <f>(AK162*IFERROR(VLOOKUP(AJ162,LnLst!B:I,4,FALSE),0))*(H162^2/100)/1000000</f>
        <v>0</v>
      </c>
      <c r="EL162" s="111">
        <f>AK162*IFERROR(VLOOKUP(AJ162,LnLst!B:I,5,FALSE),0)*100/H162^2</f>
        <v>0</v>
      </c>
      <c r="EM162" s="111">
        <f>AK162*IFERROR(VLOOKUP(AJ162,LnLst!B:I,6,FALSE),0)*100/H162^2</f>
        <v>0</v>
      </c>
      <c r="EN162" s="111">
        <f>(AK162*IFERROR(VLOOKUP(AJ162,LnLst!B:I,7,FALSE),0))*(H162^2/100)/1000000</f>
        <v>0</v>
      </c>
      <c r="EO162" s="111">
        <f>AK162*IFERROR(VLOOKUP(AJ162,LnLst!B:I,8,FALSE),0)*100/H162^2</f>
        <v>0</v>
      </c>
    </row>
    <row r="163" spans="1:145" ht="15" customHeight="1" x14ac:dyDescent="0.25">
      <c r="A163" s="81" t="s">
        <v>361</v>
      </c>
      <c r="B163" s="82" t="s">
        <v>1138</v>
      </c>
      <c r="C163" s="102" t="s">
        <v>1552</v>
      </c>
      <c r="D163" s="82" t="s">
        <v>1565</v>
      </c>
      <c r="E163" s="9" t="s">
        <v>1708</v>
      </c>
      <c r="F163" s="426" t="s">
        <v>1718</v>
      </c>
      <c r="G163" s="83">
        <v>1</v>
      </c>
      <c r="H163" s="60">
        <v>220</v>
      </c>
      <c r="I163" s="194" t="str">
        <f t="shared" si="52"/>
        <v xml:space="preserve">XLPE 1200mm2             </v>
      </c>
      <c r="J163" s="228">
        <f t="shared" si="53"/>
        <v>12.6</v>
      </c>
      <c r="K163" s="113" t="s">
        <v>23</v>
      </c>
      <c r="L163" s="232" t="s">
        <v>21</v>
      </c>
      <c r="M163" s="240">
        <v>800</v>
      </c>
      <c r="N163" s="115">
        <f t="shared" si="54"/>
        <v>304.83199999999999</v>
      </c>
      <c r="O163" s="241">
        <v>950</v>
      </c>
      <c r="P163" s="235">
        <f t="shared" si="55"/>
        <v>4.0871900826446272E-4</v>
      </c>
      <c r="Q163" s="104">
        <f t="shared" si="56"/>
        <v>5.1961983471074374E-3</v>
      </c>
      <c r="R163" s="104">
        <f t="shared" si="57"/>
        <v>0.3781007999999999</v>
      </c>
      <c r="S163" s="104">
        <f t="shared" si="58"/>
        <v>5.2586776859504126E-3</v>
      </c>
      <c r="T163" s="104">
        <f t="shared" si="59"/>
        <v>1.822314049586777E-3</v>
      </c>
      <c r="U163" s="104">
        <f t="shared" si="60"/>
        <v>0.31711679999999992</v>
      </c>
      <c r="V163" s="105">
        <f t="shared" si="61"/>
        <v>0</v>
      </c>
      <c r="W163" s="223">
        <f>AE163*IFERROR(VLOOKUP(AD163,LnLst!B:I,2,FALSE),0)+AG163*IFERROR(VLOOKUP(AF163,LnLst!B:I,2,FALSE),0)+AI163*IFERROR(VLOOKUP(AH163,LnLst!B:I,2,FALSE),0)+AK163*IFERROR(VLOOKUP(AJ163,LnLst!B:I,2,FALSE),0)</f>
        <v>0.19781999999999997</v>
      </c>
      <c r="X163" s="215">
        <f>AE163*IFERROR(VLOOKUP(AD163,LnLst!B:I,3,FALSE),0)+AG163*IFERROR(VLOOKUP(AF163,LnLst!B:I,3,FALSE),0)+AI163*IFERROR(VLOOKUP(AH163,LnLst!B:I,3,FALSE),0)+AK163*IFERROR(VLOOKUP(AJ163,LnLst!B:I,3,FALSE),0)</f>
        <v>2.5149599999999999</v>
      </c>
      <c r="Y163" s="219">
        <f>(AE163*IFERROR(VLOOKUP(AD163,LnLst!B:I,4,FALSE),0)+AG163*IFERROR(VLOOKUP(AF163,LnLst!B:I,4,FALSE),0)+AI163*IFERROR(VLOOKUP(AH163,LnLst!B:I,4,FALSE),0)+AK163*IFERROR(VLOOKUP(AJ163,LnLst!B:I,4,FALSE),0))/1000000</f>
        <v>7.8119999999999991E-4</v>
      </c>
      <c r="Z163" s="215">
        <f>AE163*IFERROR(VLOOKUP(AD163,LnLst!B:I,5,FALSE),0)+AG163*IFERROR(VLOOKUP(AF163,LnLst!B:I,5,FALSE),0)+AI163*IFERROR(VLOOKUP(AH163,LnLst!B:I,5,FALSE),0)+AK163*IFERROR(VLOOKUP(AJ163,LnLst!B:I,5,FALSE),0)</f>
        <v>2.5451999999999999</v>
      </c>
      <c r="AA163" s="215">
        <f>AE163*IFERROR(VLOOKUP(AD163,LnLst!B:I,6,FALSE),0)+AG163*IFERROR(VLOOKUP(AF163,LnLst!B:I,6,FALSE),0)+AI163*IFERROR(VLOOKUP(AH163,LnLst!B:I,6,FALSE),0)+AK163*IFERROR(VLOOKUP(AJ163,LnLst!B:I,6,FALSE),0)</f>
        <v>0.88200000000000001</v>
      </c>
      <c r="AB163" s="207">
        <f>(AE163*IFERROR(VLOOKUP(AD163,LnLst!B:I,7,FALSE),0)+AG163*IFERROR(VLOOKUP(AF163,LnLst!B:I,7,FALSE),0)+AI163*IFERROR(VLOOKUP(AH163,LnLst!B:I,7,FALSE),0)+AK163*IFERROR(VLOOKUP(AJ163,LnLst!B:I,7,FALSE),0))/1000000</f>
        <v>6.5519999999999988E-4</v>
      </c>
      <c r="AC163" s="211">
        <f>AE163*IFERROR(VLOOKUP(AD163,LnLst!B:I,8,FALSE),0)+AG163*IFERROR(VLOOKUP(AF163,LnLst!B:I,8,FALSE),0)+AI163*IFERROR(VLOOKUP(AH163,LnLst!B:I,8,FALSE),0)+AK163*IFERROR(VLOOKUP(AJ163,LnLst!B:I,8,FALSE),0)</f>
        <v>0</v>
      </c>
      <c r="AD163" s="106" t="s">
        <v>204</v>
      </c>
      <c r="AE163" s="263">
        <v>12.6</v>
      </c>
      <c r="AF163" s="245" t="s">
        <v>1462</v>
      </c>
      <c r="AG163" s="263"/>
      <c r="AH163" s="250" t="s">
        <v>1462</v>
      </c>
      <c r="AI163" s="263"/>
      <c r="AJ163" s="245" t="s">
        <v>1462</v>
      </c>
      <c r="AK163" s="263"/>
      <c r="AL163" s="84">
        <v>444</v>
      </c>
      <c r="AM163" s="72">
        <v>426</v>
      </c>
      <c r="AN163" s="83">
        <v>0</v>
      </c>
      <c r="AO163" s="72">
        <v>0</v>
      </c>
      <c r="AP163" s="66" t="s">
        <v>701</v>
      </c>
      <c r="AQ163" s="107" t="s">
        <v>595</v>
      </c>
      <c r="AR163" s="61" t="s">
        <v>657</v>
      </c>
      <c r="AS163" s="364"/>
      <c r="AT163" s="205" t="s">
        <v>39</v>
      </c>
      <c r="DN163" s="111">
        <f>(AE163*IFERROR(VLOOKUP(AD163,LnLst!B:I,2,FALSE),0))*(100/(H163^2))</f>
        <v>4.0871900826446278E-4</v>
      </c>
      <c r="DO163" s="111">
        <f>(AE163*IFERROR(VLOOKUP(AD163,LnLst!B:I,3,FALSE),0))*(100/(H163^2))</f>
        <v>5.1961983471074382E-3</v>
      </c>
      <c r="DP163" s="111">
        <f>(AE163*IFERROR(VLOOKUP(AD163,LnLst!B:I,4,FALSE),0))*(H163^2/100)/1000000</f>
        <v>0.37810080000000001</v>
      </c>
      <c r="DQ163" s="111">
        <f>(AE163*IFERROR(VLOOKUP(AD163,LnLst!B:I,5,FALSE),0))*(100/(H163^2))</f>
        <v>5.2586776859504135E-3</v>
      </c>
      <c r="DR163" s="111">
        <f>(AE163*IFERROR(VLOOKUP(AD163,LnLst!B:I,6,FALSE),0))*(100/(H163^2))</f>
        <v>1.822314049586777E-3</v>
      </c>
      <c r="DS163" s="111">
        <f>(AE163*IFERROR(VLOOKUP(AD163,LnLst!B:I,7,FALSE),0))*(H163^2/100)/1000000</f>
        <v>0.31711679999999998</v>
      </c>
      <c r="DT163" s="111">
        <f>(AE163*IFERROR(VLOOKUP(AD163,LnLst!B:I,8,FALSE),0))*(100/(H163^2))</f>
        <v>0</v>
      </c>
      <c r="DU163" s="111">
        <f>AG163*IFERROR(VLOOKUP(AF163,LnLst!B:I,2,FALSE),0)*100/H163^2</f>
        <v>0</v>
      </c>
      <c r="DV163" s="111">
        <f>(AG163*IFERROR(VLOOKUP(AF163,LnLst!B:I,3,FALSE),0))*(100/(H163^2))</f>
        <v>0</v>
      </c>
      <c r="DW163" s="111">
        <f>(AG163*IFERROR(VLOOKUP(AF163,LnLst!B:I,4,FALSE),0))*(H163^2/100)/1000000</f>
        <v>0</v>
      </c>
      <c r="DX163" s="111">
        <f>(AG163*IFERROR(VLOOKUP(AF163,LnLst!B:I,5,FALSE),0))*(100/(H163^2))</f>
        <v>0</v>
      </c>
      <c r="DY163" s="111">
        <f>(AG163*IFERROR(VLOOKUP(AF163,LnLst!B:I,6,FALSE),0))*(100/(H163^2))</f>
        <v>0</v>
      </c>
      <c r="DZ163" s="111">
        <f>(AG163*IFERROR(VLOOKUP(AF163,LnLst!B:I,7,FALSE),0))*(H163^2/100)/1000000</f>
        <v>0</v>
      </c>
      <c r="EA163" s="111">
        <f>(AG163*IFERROR(VLOOKUP(AF163,LnLst!B:I,8,FALSE),0))*(100/(H163^2))</f>
        <v>0</v>
      </c>
      <c r="EB163" s="111">
        <f>AI163*IFERROR(VLOOKUP(AH163,LnLst!B:I,2,FALSE),0)*100/H163^2</f>
        <v>0</v>
      </c>
      <c r="EC163" s="111">
        <f>AI163*IFERROR(VLOOKUP(AH163,LnLst!B:I,3,FALSE),0)*100/H163^2</f>
        <v>0</v>
      </c>
      <c r="ED163" s="111">
        <f>(AI163*IFERROR(VLOOKUP(AH163,LnLst!B:I,4,FALSE),0))*(H163^2/100)/1000000</f>
        <v>0</v>
      </c>
      <c r="EE163" s="111">
        <f>AI163*IFERROR(VLOOKUP(AH163,LnLst!B:I,5,FALSE),0)*100/H163^2</f>
        <v>0</v>
      </c>
      <c r="EF163" s="111">
        <f>AI163*IFERROR(VLOOKUP(AH163,LnLst!B:I,6,FALSE),0)*100/H163^2</f>
        <v>0</v>
      </c>
      <c r="EG163" s="111">
        <f>(AI163*IFERROR(VLOOKUP(AH163,LnLst!B:I,7,FALSE),0))*(H163^2/100)/1000000</f>
        <v>0</v>
      </c>
      <c r="EH163" s="111">
        <f>AI163*IFERROR(VLOOKUP(AH163,LnLst!B:I,8,FALSE),0)*100/H163^2</f>
        <v>0</v>
      </c>
      <c r="EI163" s="236">
        <f>AK163*IFERROR(VLOOKUP(AJ163,LnLst!B:I,2,FALSE),0)*100/H163^2</f>
        <v>0</v>
      </c>
      <c r="EJ163" s="111">
        <f>AK163*IFERROR(VLOOKUP(AJ163,LnLst!B:I,3,FALSE),0)*100/H163^2</f>
        <v>0</v>
      </c>
      <c r="EK163" s="111">
        <f>(AK163*IFERROR(VLOOKUP(AJ163,LnLst!B:I,4,FALSE),0))*(H163^2/100)/1000000</f>
        <v>0</v>
      </c>
      <c r="EL163" s="111">
        <f>AK163*IFERROR(VLOOKUP(AJ163,LnLst!B:I,5,FALSE),0)*100/H163^2</f>
        <v>0</v>
      </c>
      <c r="EM163" s="111">
        <f>AK163*IFERROR(VLOOKUP(AJ163,LnLst!B:I,6,FALSE),0)*100/H163^2</f>
        <v>0</v>
      </c>
      <c r="EN163" s="111">
        <f>(AK163*IFERROR(VLOOKUP(AJ163,LnLst!B:I,7,FALSE),0))*(H163^2/100)/1000000</f>
        <v>0</v>
      </c>
      <c r="EO163" s="111">
        <f>AK163*IFERROR(VLOOKUP(AJ163,LnLst!B:I,8,FALSE),0)*100/H163^2</f>
        <v>0</v>
      </c>
    </row>
    <row r="164" spans="1:145" ht="15" customHeight="1" x14ac:dyDescent="0.25">
      <c r="A164" s="81" t="s">
        <v>1377</v>
      </c>
      <c r="B164" s="82" t="s">
        <v>367</v>
      </c>
      <c r="C164" s="102" t="s">
        <v>1568</v>
      </c>
      <c r="D164" s="82" t="s">
        <v>304</v>
      </c>
      <c r="E164" s="9" t="s">
        <v>1708</v>
      </c>
      <c r="F164" s="426" t="s">
        <v>1718</v>
      </c>
      <c r="G164" s="83">
        <v>1</v>
      </c>
      <c r="H164" s="60">
        <v>220</v>
      </c>
      <c r="I164" s="194" t="str">
        <f t="shared" si="52"/>
        <v xml:space="preserve">XLPE 1600mm2 Elswedy             </v>
      </c>
      <c r="J164" s="228">
        <f t="shared" si="53"/>
        <v>1.89</v>
      </c>
      <c r="K164" s="113" t="s">
        <v>16</v>
      </c>
      <c r="L164" s="232" t="s">
        <v>22</v>
      </c>
      <c r="M164" s="240">
        <v>1100</v>
      </c>
      <c r="N164" s="115">
        <f t="shared" ref="N164" si="62">1.732*M164*H164/1000</f>
        <v>419.14400000000001</v>
      </c>
      <c r="O164" s="241">
        <v>1200</v>
      </c>
      <c r="P164" s="235">
        <f t="shared" si="55"/>
        <v>4.7249999999999997E-5</v>
      </c>
      <c r="Q164" s="104">
        <f t="shared" si="56"/>
        <v>4.7445247933884291E-4</v>
      </c>
      <c r="R164" s="104">
        <f t="shared" si="57"/>
        <v>4.0249439999999997E-2</v>
      </c>
      <c r="S164" s="104">
        <f t="shared" si="58"/>
        <v>8.0207851239669421E-4</v>
      </c>
      <c r="T164" s="104">
        <f t="shared" si="59"/>
        <v>2.7881404958677691E-4</v>
      </c>
      <c r="U164" s="104">
        <f t="shared" si="60"/>
        <v>4.8482279999999996E-2</v>
      </c>
      <c r="V164" s="105">
        <f t="shared" si="61"/>
        <v>0</v>
      </c>
      <c r="W164" s="223">
        <f>AE164*IFERROR(VLOOKUP(AD164,LnLst!B:I,2,FALSE),0)+AG164*IFERROR(VLOOKUP(AF164,LnLst!B:I,2,FALSE),0)+AI164*IFERROR(VLOOKUP(AH164,LnLst!B:I,2,FALSE),0)+AK164*IFERROR(VLOOKUP(AJ164,LnLst!B:I,2,FALSE),0)</f>
        <v>2.2868999999999997E-2</v>
      </c>
      <c r="X164" s="215">
        <f>AE164*IFERROR(VLOOKUP(AD164,LnLst!B:I,3,FALSE),0)+AG164*IFERROR(VLOOKUP(AF164,LnLst!B:I,3,FALSE),0)+AI164*IFERROR(VLOOKUP(AH164,LnLst!B:I,3,FALSE),0)+AK164*IFERROR(VLOOKUP(AJ164,LnLst!B:I,3,FALSE),0)</f>
        <v>0.22963499999999998</v>
      </c>
      <c r="Y164" s="219">
        <f>(AE164*IFERROR(VLOOKUP(AD164,LnLst!B:I,4,FALSE),0)+AG164*IFERROR(VLOOKUP(AF164,LnLst!B:I,4,FALSE),0)+AI164*IFERROR(VLOOKUP(AH164,LnLst!B:I,4,FALSE),0)+AK164*IFERROR(VLOOKUP(AJ164,LnLst!B:I,4,FALSE),0))/1000000</f>
        <v>8.3159999999999997E-5</v>
      </c>
      <c r="Z164" s="215">
        <f>AE164*IFERROR(VLOOKUP(AD164,LnLst!B:I,5,FALSE),0)+AG164*IFERROR(VLOOKUP(AF164,LnLst!B:I,5,FALSE),0)+AI164*IFERROR(VLOOKUP(AH164,LnLst!B:I,5,FALSE),0)+AK164*IFERROR(VLOOKUP(AJ164,LnLst!B:I,5,FALSE),0)</f>
        <v>0.388206</v>
      </c>
      <c r="AA164" s="215">
        <f>AE164*IFERROR(VLOOKUP(AD164,LnLst!B:I,6,FALSE),0)+AG164*IFERROR(VLOOKUP(AF164,LnLst!B:I,6,FALSE),0)+AI164*IFERROR(VLOOKUP(AH164,LnLst!B:I,6,FALSE),0)+AK164*IFERROR(VLOOKUP(AJ164,LnLst!B:I,6,FALSE),0)</f>
        <v>0.13494600000000001</v>
      </c>
      <c r="AB164" s="207">
        <f>(AE164*IFERROR(VLOOKUP(AD164,LnLst!B:I,7,FALSE),0)+AG164*IFERROR(VLOOKUP(AF164,LnLst!B:I,7,FALSE),0)+AI164*IFERROR(VLOOKUP(AH164,LnLst!B:I,7,FALSE),0)+AK164*IFERROR(VLOOKUP(AJ164,LnLst!B:I,7,FALSE),0))/1000000</f>
        <v>1.0017E-4</v>
      </c>
      <c r="AC164" s="211">
        <f>AE164*IFERROR(VLOOKUP(AD164,LnLst!B:I,8,FALSE),0)+AG164*IFERROR(VLOOKUP(AF164,LnLst!B:I,8,FALSE),0)+AI164*IFERROR(VLOOKUP(AH164,LnLst!B:I,8,FALSE),0)+AK164*IFERROR(VLOOKUP(AJ164,LnLst!B:I,8,FALSE),0)</f>
        <v>0</v>
      </c>
      <c r="AD164" s="106" t="s">
        <v>1155</v>
      </c>
      <c r="AE164" s="263">
        <v>1.89</v>
      </c>
      <c r="AF164" s="245" t="s">
        <v>1462</v>
      </c>
      <c r="AG164" s="263"/>
      <c r="AH164" s="250" t="s">
        <v>1462</v>
      </c>
      <c r="AI164" s="263"/>
      <c r="AJ164" s="245" t="s">
        <v>1462</v>
      </c>
      <c r="AK164" s="263"/>
      <c r="AL164" s="84">
        <v>428</v>
      </c>
      <c r="AM164" s="72">
        <v>431</v>
      </c>
      <c r="AN164" s="83">
        <v>0</v>
      </c>
      <c r="AO164" s="72">
        <v>0</v>
      </c>
      <c r="AP164" s="66" t="s">
        <v>709</v>
      </c>
      <c r="AQ164" s="107" t="s">
        <v>656</v>
      </c>
      <c r="AR164" s="61" t="s">
        <v>304</v>
      </c>
      <c r="AS164" s="364"/>
      <c r="AT164" s="205"/>
      <c r="DN164" s="111">
        <f>(AE164*IFERROR(VLOOKUP(AD164,LnLst!B:I,2,FALSE),0))*(100/(H164^2))</f>
        <v>4.7249999999999997E-5</v>
      </c>
      <c r="DO164" s="111">
        <f>(AE164*IFERROR(VLOOKUP(AD164,LnLst!B:I,3,FALSE),0))*(100/(H164^2))</f>
        <v>4.7445247933884297E-4</v>
      </c>
      <c r="DP164" s="111">
        <f>(AE164*IFERROR(VLOOKUP(AD164,LnLst!B:I,4,FALSE),0))*(H164^2/100)/1000000</f>
        <v>4.0249439999999997E-2</v>
      </c>
      <c r="DQ164" s="111">
        <f>(AE164*IFERROR(VLOOKUP(AD164,LnLst!B:I,5,FALSE),0))*(100/(H164^2))</f>
        <v>8.0207851239669421E-4</v>
      </c>
      <c r="DR164" s="111">
        <f>(AE164*IFERROR(VLOOKUP(AD164,LnLst!B:I,6,FALSE),0))*(100/(H164^2))</f>
        <v>2.7881404958677691E-4</v>
      </c>
      <c r="DS164" s="111">
        <f>(AE164*IFERROR(VLOOKUP(AD164,LnLst!B:I,7,FALSE),0))*(H164^2/100)/1000000</f>
        <v>4.8482279999999996E-2</v>
      </c>
      <c r="DT164" s="111">
        <f>(AE164*IFERROR(VLOOKUP(AD164,LnLst!B:I,8,FALSE),0))*(100/(H164^2))</f>
        <v>0</v>
      </c>
      <c r="DU164" s="111">
        <f>AG164*IFERROR(VLOOKUP(AF164,LnLst!B:I,2,FALSE),0)*100/H164^2</f>
        <v>0</v>
      </c>
      <c r="DV164" s="111">
        <f>(AG164*IFERROR(VLOOKUP(AF164,LnLst!B:I,3,FALSE),0))*(100/(H164^2))</f>
        <v>0</v>
      </c>
      <c r="DW164" s="111">
        <f>(AG164*IFERROR(VLOOKUP(AF164,LnLst!B:I,4,FALSE),0))*(H164^2/100)/1000000</f>
        <v>0</v>
      </c>
      <c r="DX164" s="111">
        <f>(AG164*IFERROR(VLOOKUP(AF164,LnLst!B:I,5,FALSE),0))*(100/(H164^2))</f>
        <v>0</v>
      </c>
      <c r="DY164" s="111">
        <f>(AG164*IFERROR(VLOOKUP(AF164,LnLst!B:I,6,FALSE),0))*(100/(H164^2))</f>
        <v>0</v>
      </c>
      <c r="DZ164" s="111">
        <f>(AG164*IFERROR(VLOOKUP(AF164,LnLst!B:I,7,FALSE),0))*(H164^2/100)/1000000</f>
        <v>0</v>
      </c>
      <c r="EA164" s="111">
        <f>(AG164*IFERROR(VLOOKUP(AF164,LnLst!B:I,8,FALSE),0))*(100/(H164^2))</f>
        <v>0</v>
      </c>
      <c r="EB164" s="111">
        <f>AI164*IFERROR(VLOOKUP(AH164,LnLst!B:I,2,FALSE),0)*100/H164^2</f>
        <v>0</v>
      </c>
      <c r="EC164" s="111">
        <f>AI164*IFERROR(VLOOKUP(AH164,LnLst!B:I,3,FALSE),0)*100/H164^2</f>
        <v>0</v>
      </c>
      <c r="ED164" s="111">
        <f>(AI164*IFERROR(VLOOKUP(AH164,LnLst!B:I,4,FALSE),0))*(H164^2/100)/1000000</f>
        <v>0</v>
      </c>
      <c r="EE164" s="111">
        <f>AI164*IFERROR(VLOOKUP(AH164,LnLst!B:I,5,FALSE),0)*100/H164^2</f>
        <v>0</v>
      </c>
      <c r="EF164" s="111">
        <f>AI164*IFERROR(VLOOKUP(AH164,LnLst!B:I,6,FALSE),0)*100/H164^2</f>
        <v>0</v>
      </c>
      <c r="EG164" s="111">
        <f>(AI164*IFERROR(VLOOKUP(AH164,LnLst!B:I,7,FALSE),0))*(H164^2/100)/1000000</f>
        <v>0</v>
      </c>
      <c r="EH164" s="111">
        <f>AI164*IFERROR(VLOOKUP(AH164,LnLst!B:I,8,FALSE),0)*100/H164^2</f>
        <v>0</v>
      </c>
      <c r="EI164" s="236">
        <f>AK164*IFERROR(VLOOKUP(AJ164,LnLst!B:I,2,FALSE),0)*100/H164^2</f>
        <v>0</v>
      </c>
      <c r="EJ164" s="111">
        <f>AK164*IFERROR(VLOOKUP(AJ164,LnLst!B:I,3,FALSE),0)*100/H164^2</f>
        <v>0</v>
      </c>
      <c r="EK164" s="111">
        <f>(AK164*IFERROR(VLOOKUP(AJ164,LnLst!B:I,4,FALSE),0))*(H164^2/100)/1000000</f>
        <v>0</v>
      </c>
      <c r="EL164" s="111">
        <f>AK164*IFERROR(VLOOKUP(AJ164,LnLst!B:I,5,FALSE),0)*100/H164^2</f>
        <v>0</v>
      </c>
      <c r="EM164" s="111">
        <f>AK164*IFERROR(VLOOKUP(AJ164,LnLst!B:I,6,FALSE),0)*100/H164^2</f>
        <v>0</v>
      </c>
      <c r="EN164" s="111">
        <f>(AK164*IFERROR(VLOOKUP(AJ164,LnLst!B:I,7,FALSE),0))*(H164^2/100)/1000000</f>
        <v>0</v>
      </c>
      <c r="EO164" s="111">
        <f>AK164*IFERROR(VLOOKUP(AJ164,LnLst!B:I,8,FALSE),0)*100/H164^2</f>
        <v>0</v>
      </c>
    </row>
    <row r="165" spans="1:145" ht="15" customHeight="1" x14ac:dyDescent="0.25">
      <c r="A165" s="81" t="s">
        <v>1377</v>
      </c>
      <c r="B165" s="82" t="s">
        <v>367</v>
      </c>
      <c r="C165" s="102" t="s">
        <v>1568</v>
      </c>
      <c r="D165" s="82" t="s">
        <v>304</v>
      </c>
      <c r="E165" s="9" t="s">
        <v>1708</v>
      </c>
      <c r="F165" s="426" t="s">
        <v>1718</v>
      </c>
      <c r="G165" s="83">
        <v>2</v>
      </c>
      <c r="H165" s="60">
        <v>220</v>
      </c>
      <c r="I165" s="194" t="str">
        <f t="shared" si="52"/>
        <v xml:space="preserve">XLPE 1600mm2 Elswedy             </v>
      </c>
      <c r="J165" s="228">
        <f t="shared" si="53"/>
        <v>1.89</v>
      </c>
      <c r="K165" s="113" t="s">
        <v>16</v>
      </c>
      <c r="L165" s="232" t="s">
        <v>22</v>
      </c>
      <c r="M165" s="240">
        <v>1100</v>
      </c>
      <c r="N165" s="115">
        <f t="shared" si="54"/>
        <v>419.14400000000001</v>
      </c>
      <c r="O165" s="241">
        <v>1200</v>
      </c>
      <c r="P165" s="235">
        <f t="shared" si="55"/>
        <v>4.7249999999999997E-5</v>
      </c>
      <c r="Q165" s="104">
        <f t="shared" si="56"/>
        <v>4.7445247933884291E-4</v>
      </c>
      <c r="R165" s="104">
        <f t="shared" si="57"/>
        <v>4.0249439999999997E-2</v>
      </c>
      <c r="S165" s="104">
        <f t="shared" si="58"/>
        <v>8.0207851239669421E-4</v>
      </c>
      <c r="T165" s="104">
        <f t="shared" si="59"/>
        <v>2.7881404958677691E-4</v>
      </c>
      <c r="U165" s="104">
        <f t="shared" si="60"/>
        <v>4.8482279999999996E-2</v>
      </c>
      <c r="V165" s="105">
        <f t="shared" si="61"/>
        <v>0</v>
      </c>
      <c r="W165" s="223">
        <f>AE165*IFERROR(VLOOKUP(AD165,LnLst!B:I,2,FALSE),0)+AG165*IFERROR(VLOOKUP(AF165,LnLst!B:I,2,FALSE),0)+AI165*IFERROR(VLOOKUP(AH165,LnLst!B:I,2,FALSE),0)+AK165*IFERROR(VLOOKUP(AJ165,LnLst!B:I,2,FALSE),0)</f>
        <v>2.2868999999999997E-2</v>
      </c>
      <c r="X165" s="215">
        <f>AE165*IFERROR(VLOOKUP(AD165,LnLst!B:I,3,FALSE),0)+AG165*IFERROR(VLOOKUP(AF165,LnLst!B:I,3,FALSE),0)+AI165*IFERROR(VLOOKUP(AH165,LnLst!B:I,3,FALSE),0)+AK165*IFERROR(VLOOKUP(AJ165,LnLst!B:I,3,FALSE),0)</f>
        <v>0.22963499999999998</v>
      </c>
      <c r="Y165" s="219">
        <f>(AE165*IFERROR(VLOOKUP(AD165,LnLst!B:I,4,FALSE),0)+AG165*IFERROR(VLOOKUP(AF165,LnLst!B:I,4,FALSE),0)+AI165*IFERROR(VLOOKUP(AH165,LnLst!B:I,4,FALSE),0)+AK165*IFERROR(VLOOKUP(AJ165,LnLst!B:I,4,FALSE),0))/1000000</f>
        <v>8.3159999999999997E-5</v>
      </c>
      <c r="Z165" s="215">
        <f>AE165*IFERROR(VLOOKUP(AD165,LnLst!B:I,5,FALSE),0)+AG165*IFERROR(VLOOKUP(AF165,LnLst!B:I,5,FALSE),0)+AI165*IFERROR(VLOOKUP(AH165,LnLst!B:I,5,FALSE),0)+AK165*IFERROR(VLOOKUP(AJ165,LnLst!B:I,5,FALSE),0)</f>
        <v>0.388206</v>
      </c>
      <c r="AA165" s="215">
        <f>AE165*IFERROR(VLOOKUP(AD165,LnLst!B:I,6,FALSE),0)+AG165*IFERROR(VLOOKUP(AF165,LnLst!B:I,6,FALSE),0)+AI165*IFERROR(VLOOKUP(AH165,LnLst!B:I,6,FALSE),0)+AK165*IFERROR(VLOOKUP(AJ165,LnLst!B:I,6,FALSE),0)</f>
        <v>0.13494600000000001</v>
      </c>
      <c r="AB165" s="207">
        <f>(AE165*IFERROR(VLOOKUP(AD165,LnLst!B:I,7,FALSE),0)+AG165*IFERROR(VLOOKUP(AF165,LnLst!B:I,7,FALSE),0)+AI165*IFERROR(VLOOKUP(AH165,LnLst!B:I,7,FALSE),0)+AK165*IFERROR(VLOOKUP(AJ165,LnLst!B:I,7,FALSE),0))/1000000</f>
        <v>1.0017E-4</v>
      </c>
      <c r="AC165" s="211">
        <f>AE165*IFERROR(VLOOKUP(AD165,LnLst!B:I,8,FALSE),0)+AG165*IFERROR(VLOOKUP(AF165,LnLst!B:I,8,FALSE),0)+AI165*IFERROR(VLOOKUP(AH165,LnLst!B:I,8,FALSE),0)+AK165*IFERROR(VLOOKUP(AJ165,LnLst!B:I,8,FALSE),0)</f>
        <v>0</v>
      </c>
      <c r="AD165" s="106" t="s">
        <v>1155</v>
      </c>
      <c r="AE165" s="263">
        <v>1.89</v>
      </c>
      <c r="AF165" s="245" t="s">
        <v>1462</v>
      </c>
      <c r="AG165" s="263"/>
      <c r="AH165" s="250" t="s">
        <v>1462</v>
      </c>
      <c r="AI165" s="263"/>
      <c r="AJ165" s="245" t="s">
        <v>1462</v>
      </c>
      <c r="AK165" s="263"/>
      <c r="AL165" s="84">
        <v>428</v>
      </c>
      <c r="AM165" s="72">
        <v>431</v>
      </c>
      <c r="AN165" s="83">
        <v>0</v>
      </c>
      <c r="AO165" s="72">
        <v>0</v>
      </c>
      <c r="AP165" s="66" t="s">
        <v>710</v>
      </c>
      <c r="AQ165" s="107" t="s">
        <v>656</v>
      </c>
      <c r="AR165" s="61" t="s">
        <v>304</v>
      </c>
      <c r="AS165" s="364"/>
      <c r="AT165" s="205"/>
      <c r="DN165" s="111">
        <f>(AE165*IFERROR(VLOOKUP(AD165,LnLst!B:I,2,FALSE),0))*(100/(H165^2))</f>
        <v>4.7249999999999997E-5</v>
      </c>
      <c r="DO165" s="111">
        <f>(AE165*IFERROR(VLOOKUP(AD165,LnLst!B:I,3,FALSE),0))*(100/(H165^2))</f>
        <v>4.7445247933884297E-4</v>
      </c>
      <c r="DP165" s="111">
        <f>(AE165*IFERROR(VLOOKUP(AD165,LnLst!B:I,4,FALSE),0))*(H165^2/100)/1000000</f>
        <v>4.0249439999999997E-2</v>
      </c>
      <c r="DQ165" s="111">
        <f>(AE165*IFERROR(VLOOKUP(AD165,LnLst!B:I,5,FALSE),0))*(100/(H165^2))</f>
        <v>8.0207851239669421E-4</v>
      </c>
      <c r="DR165" s="111">
        <f>(AE165*IFERROR(VLOOKUP(AD165,LnLst!B:I,6,FALSE),0))*(100/(H165^2))</f>
        <v>2.7881404958677691E-4</v>
      </c>
      <c r="DS165" s="111">
        <f>(AE165*IFERROR(VLOOKUP(AD165,LnLst!B:I,7,FALSE),0))*(H165^2/100)/1000000</f>
        <v>4.8482279999999996E-2</v>
      </c>
      <c r="DT165" s="111">
        <f>(AE165*IFERROR(VLOOKUP(AD165,LnLst!B:I,8,FALSE),0))*(100/(H165^2))</f>
        <v>0</v>
      </c>
      <c r="DU165" s="111">
        <f>AG165*IFERROR(VLOOKUP(AF165,LnLst!B:I,2,FALSE),0)*100/H165^2</f>
        <v>0</v>
      </c>
      <c r="DV165" s="111">
        <f>(AG165*IFERROR(VLOOKUP(AF165,LnLst!B:I,3,FALSE),0))*(100/(H165^2))</f>
        <v>0</v>
      </c>
      <c r="DW165" s="111">
        <f>(AG165*IFERROR(VLOOKUP(AF165,LnLst!B:I,4,FALSE),0))*(H165^2/100)/1000000</f>
        <v>0</v>
      </c>
      <c r="DX165" s="111">
        <f>(AG165*IFERROR(VLOOKUP(AF165,LnLst!B:I,5,FALSE),0))*(100/(H165^2))</f>
        <v>0</v>
      </c>
      <c r="DY165" s="111">
        <f>(AG165*IFERROR(VLOOKUP(AF165,LnLst!B:I,6,FALSE),0))*(100/(H165^2))</f>
        <v>0</v>
      </c>
      <c r="DZ165" s="111">
        <f>(AG165*IFERROR(VLOOKUP(AF165,LnLst!B:I,7,FALSE),0))*(H165^2/100)/1000000</f>
        <v>0</v>
      </c>
      <c r="EA165" s="111">
        <f>(AG165*IFERROR(VLOOKUP(AF165,LnLst!B:I,8,FALSE),0))*(100/(H165^2))</f>
        <v>0</v>
      </c>
      <c r="EB165" s="111">
        <f>AI165*IFERROR(VLOOKUP(AH165,LnLst!B:I,2,FALSE),0)*100/H165^2</f>
        <v>0</v>
      </c>
      <c r="EC165" s="111">
        <f>AI165*IFERROR(VLOOKUP(AH165,LnLst!B:I,3,FALSE),0)*100/H165^2</f>
        <v>0</v>
      </c>
      <c r="ED165" s="111">
        <f>(AI165*IFERROR(VLOOKUP(AH165,LnLst!B:I,4,FALSE),0))*(H165^2/100)/1000000</f>
        <v>0</v>
      </c>
      <c r="EE165" s="111">
        <f>AI165*IFERROR(VLOOKUP(AH165,LnLst!B:I,5,FALSE),0)*100/H165^2</f>
        <v>0</v>
      </c>
      <c r="EF165" s="111">
        <f>AI165*IFERROR(VLOOKUP(AH165,LnLst!B:I,6,FALSE),0)*100/H165^2</f>
        <v>0</v>
      </c>
      <c r="EG165" s="111">
        <f>(AI165*IFERROR(VLOOKUP(AH165,LnLst!B:I,7,FALSE),0))*(H165^2/100)/1000000</f>
        <v>0</v>
      </c>
      <c r="EH165" s="111">
        <f>AI165*IFERROR(VLOOKUP(AH165,LnLst!B:I,8,FALSE),0)*100/H165^2</f>
        <v>0</v>
      </c>
      <c r="EI165" s="236">
        <f>AK165*IFERROR(VLOOKUP(AJ165,LnLst!B:I,2,FALSE),0)*100/H165^2</f>
        <v>0</v>
      </c>
      <c r="EJ165" s="111">
        <f>AK165*IFERROR(VLOOKUP(AJ165,LnLst!B:I,3,FALSE),0)*100/H165^2</f>
        <v>0</v>
      </c>
      <c r="EK165" s="111">
        <f>(AK165*IFERROR(VLOOKUP(AJ165,LnLst!B:I,4,FALSE),0))*(H165^2/100)/1000000</f>
        <v>0</v>
      </c>
      <c r="EL165" s="111">
        <f>AK165*IFERROR(VLOOKUP(AJ165,LnLst!B:I,5,FALSE),0)*100/H165^2</f>
        <v>0</v>
      </c>
      <c r="EM165" s="111">
        <f>AK165*IFERROR(VLOOKUP(AJ165,LnLst!B:I,6,FALSE),0)*100/H165^2</f>
        <v>0</v>
      </c>
      <c r="EN165" s="111">
        <f>(AK165*IFERROR(VLOOKUP(AJ165,LnLst!B:I,7,FALSE),0))*(H165^2/100)/1000000</f>
        <v>0</v>
      </c>
      <c r="EO165" s="111">
        <f>AK165*IFERROR(VLOOKUP(AJ165,LnLst!B:I,8,FALSE),0)*100/H165^2</f>
        <v>0</v>
      </c>
    </row>
    <row r="166" spans="1:145" ht="15" customHeight="1" x14ac:dyDescent="0.25">
      <c r="A166" s="81" t="s">
        <v>1138</v>
      </c>
      <c r="B166" s="82" t="s">
        <v>367</v>
      </c>
      <c r="C166" s="102" t="s">
        <v>1565</v>
      </c>
      <c r="D166" s="82" t="s">
        <v>304</v>
      </c>
      <c r="E166" s="9" t="s">
        <v>1708</v>
      </c>
      <c r="F166" s="426" t="s">
        <v>1718</v>
      </c>
      <c r="G166" s="83">
        <v>1</v>
      </c>
      <c r="H166" s="60">
        <v>220</v>
      </c>
      <c r="I166" s="194" t="str">
        <f t="shared" si="52"/>
        <v xml:space="preserve">XLPE 1600mm2 Elswedy             </v>
      </c>
      <c r="J166" s="228">
        <f t="shared" si="53"/>
        <v>6.5</v>
      </c>
      <c r="K166" s="113" t="s">
        <v>21</v>
      </c>
      <c r="L166" s="232" t="s">
        <v>22</v>
      </c>
      <c r="M166" s="240">
        <v>800</v>
      </c>
      <c r="N166" s="115">
        <f t="shared" si="54"/>
        <v>304.83199999999999</v>
      </c>
      <c r="O166" s="241">
        <v>1200</v>
      </c>
      <c r="P166" s="235">
        <f t="shared" si="55"/>
        <v>1.6249999999999999E-4</v>
      </c>
      <c r="Q166" s="104">
        <f t="shared" si="56"/>
        <v>1.6317148760330578E-3</v>
      </c>
      <c r="R166" s="104">
        <f t="shared" si="57"/>
        <v>0.13842400000000002</v>
      </c>
      <c r="S166" s="104">
        <f t="shared" si="58"/>
        <v>2.758471074380165E-3</v>
      </c>
      <c r="T166" s="104">
        <f t="shared" si="59"/>
        <v>9.5888429752066123E-4</v>
      </c>
      <c r="U166" s="104">
        <f t="shared" si="60"/>
        <v>0.166738</v>
      </c>
      <c r="V166" s="105">
        <f t="shared" si="61"/>
        <v>0</v>
      </c>
      <c r="W166" s="223">
        <f>AE166*IFERROR(VLOOKUP(AD166,LnLst!B:I,2,FALSE),0)+AG166*IFERROR(VLOOKUP(AF166,LnLst!B:I,2,FALSE),0)+AI166*IFERROR(VLOOKUP(AH166,LnLst!B:I,2,FALSE),0)+AK166*IFERROR(VLOOKUP(AJ166,LnLst!B:I,2,FALSE),0)</f>
        <v>7.8649999999999998E-2</v>
      </c>
      <c r="X166" s="215">
        <f>AE166*IFERROR(VLOOKUP(AD166,LnLst!B:I,3,FALSE),0)+AG166*IFERROR(VLOOKUP(AF166,LnLst!B:I,3,FALSE),0)+AI166*IFERROR(VLOOKUP(AH166,LnLst!B:I,3,FALSE),0)+AK166*IFERROR(VLOOKUP(AJ166,LnLst!B:I,3,FALSE),0)</f>
        <v>0.78974999999999995</v>
      </c>
      <c r="Y166" s="219">
        <f>(AE166*IFERROR(VLOOKUP(AD166,LnLst!B:I,4,FALSE),0)+AG166*IFERROR(VLOOKUP(AF166,LnLst!B:I,4,FALSE),0)+AI166*IFERROR(VLOOKUP(AH166,LnLst!B:I,4,FALSE),0)+AK166*IFERROR(VLOOKUP(AJ166,LnLst!B:I,4,FALSE),0))/1000000</f>
        <v>2.8600000000000001E-4</v>
      </c>
      <c r="Z166" s="215">
        <f>AE166*IFERROR(VLOOKUP(AD166,LnLst!B:I,5,FALSE),0)+AG166*IFERROR(VLOOKUP(AF166,LnLst!B:I,5,FALSE),0)+AI166*IFERROR(VLOOKUP(AH166,LnLst!B:I,5,FALSE),0)+AK166*IFERROR(VLOOKUP(AJ166,LnLst!B:I,5,FALSE),0)</f>
        <v>1.3351</v>
      </c>
      <c r="AA166" s="215">
        <f>AE166*IFERROR(VLOOKUP(AD166,LnLst!B:I,6,FALSE),0)+AG166*IFERROR(VLOOKUP(AF166,LnLst!B:I,6,FALSE),0)+AI166*IFERROR(VLOOKUP(AH166,LnLst!B:I,6,FALSE),0)+AK166*IFERROR(VLOOKUP(AJ166,LnLst!B:I,6,FALSE),0)</f>
        <v>0.46410000000000001</v>
      </c>
      <c r="AB166" s="207">
        <f>(AE166*IFERROR(VLOOKUP(AD166,LnLst!B:I,7,FALSE),0)+AG166*IFERROR(VLOOKUP(AF166,LnLst!B:I,7,FALSE),0)+AI166*IFERROR(VLOOKUP(AH166,LnLst!B:I,7,FALSE),0)+AK166*IFERROR(VLOOKUP(AJ166,LnLst!B:I,7,FALSE),0))/1000000</f>
        <v>3.4450000000000003E-4</v>
      </c>
      <c r="AC166" s="211">
        <f>AE166*IFERROR(VLOOKUP(AD166,LnLst!B:I,8,FALSE),0)+AG166*IFERROR(VLOOKUP(AF166,LnLst!B:I,8,FALSE),0)+AI166*IFERROR(VLOOKUP(AH166,LnLst!B:I,8,FALSE),0)+AK166*IFERROR(VLOOKUP(AJ166,LnLst!B:I,8,FALSE),0)</f>
        <v>0</v>
      </c>
      <c r="AD166" s="106" t="s">
        <v>1155</v>
      </c>
      <c r="AE166" s="263">
        <v>6.5</v>
      </c>
      <c r="AF166" s="245" t="s">
        <v>1462</v>
      </c>
      <c r="AG166" s="263"/>
      <c r="AH166" s="250" t="s">
        <v>1462</v>
      </c>
      <c r="AI166" s="263"/>
      <c r="AJ166" s="245" t="s">
        <v>1462</v>
      </c>
      <c r="AK166" s="263"/>
      <c r="AL166" s="84">
        <v>426</v>
      </c>
      <c r="AM166" s="72">
        <v>431</v>
      </c>
      <c r="AN166" s="83">
        <v>0</v>
      </c>
      <c r="AO166" s="72">
        <v>0</v>
      </c>
      <c r="AP166" s="66" t="s">
        <v>702</v>
      </c>
      <c r="AQ166" s="107" t="s">
        <v>657</v>
      </c>
      <c r="AR166" s="61" t="s">
        <v>304</v>
      </c>
      <c r="AS166" s="364"/>
      <c r="AT166" s="205" t="s">
        <v>39</v>
      </c>
      <c r="DN166" s="111">
        <f>(AE166*IFERROR(VLOOKUP(AD166,LnLst!B:I,2,FALSE),0))*(100/(H166^2))</f>
        <v>1.6249999999999999E-4</v>
      </c>
      <c r="DO166" s="111">
        <f>(AE166*IFERROR(VLOOKUP(AD166,LnLst!B:I,3,FALSE),0))*(100/(H166^2))</f>
        <v>1.6317148760330578E-3</v>
      </c>
      <c r="DP166" s="111">
        <f>(AE166*IFERROR(VLOOKUP(AD166,LnLst!B:I,4,FALSE),0))*(H166^2/100)/1000000</f>
        <v>0.13842399999999999</v>
      </c>
      <c r="DQ166" s="111">
        <f>(AE166*IFERROR(VLOOKUP(AD166,LnLst!B:I,5,FALSE),0))*(100/(H166^2))</f>
        <v>2.7584710743801654E-3</v>
      </c>
      <c r="DR166" s="111">
        <f>(AE166*IFERROR(VLOOKUP(AD166,LnLst!B:I,6,FALSE),0))*(100/(H166^2))</f>
        <v>9.5888429752066123E-4</v>
      </c>
      <c r="DS166" s="111">
        <f>(AE166*IFERROR(VLOOKUP(AD166,LnLst!B:I,7,FALSE),0))*(H166^2/100)/1000000</f>
        <v>0.166738</v>
      </c>
      <c r="DT166" s="111">
        <f>(AE166*IFERROR(VLOOKUP(AD166,LnLst!B:I,8,FALSE),0))*(100/(H166^2))</f>
        <v>0</v>
      </c>
      <c r="DU166" s="111">
        <f>AG166*IFERROR(VLOOKUP(AF166,LnLst!B:I,2,FALSE),0)*100/H166^2</f>
        <v>0</v>
      </c>
      <c r="DV166" s="111">
        <f>(AG166*IFERROR(VLOOKUP(AF166,LnLst!B:I,3,FALSE),0))*(100/(H166^2))</f>
        <v>0</v>
      </c>
      <c r="DW166" s="111">
        <f>(AG166*IFERROR(VLOOKUP(AF166,LnLst!B:I,4,FALSE),0))*(H166^2/100)/1000000</f>
        <v>0</v>
      </c>
      <c r="DX166" s="111">
        <f>(AG166*IFERROR(VLOOKUP(AF166,LnLst!B:I,5,FALSE),0))*(100/(H166^2))</f>
        <v>0</v>
      </c>
      <c r="DY166" s="111">
        <f>(AG166*IFERROR(VLOOKUP(AF166,LnLst!B:I,6,FALSE),0))*(100/(H166^2))</f>
        <v>0</v>
      </c>
      <c r="DZ166" s="111">
        <f>(AG166*IFERROR(VLOOKUP(AF166,LnLst!B:I,7,FALSE),0))*(H166^2/100)/1000000</f>
        <v>0</v>
      </c>
      <c r="EA166" s="111">
        <f>(AG166*IFERROR(VLOOKUP(AF166,LnLst!B:I,8,FALSE),0))*(100/(H166^2))</f>
        <v>0</v>
      </c>
      <c r="EB166" s="111">
        <f>AI166*IFERROR(VLOOKUP(AH166,LnLst!B:I,2,FALSE),0)*100/H166^2</f>
        <v>0</v>
      </c>
      <c r="EC166" s="111">
        <f>AI166*IFERROR(VLOOKUP(AH166,LnLst!B:I,3,FALSE),0)*100/H166^2</f>
        <v>0</v>
      </c>
      <c r="ED166" s="111">
        <f>(AI166*IFERROR(VLOOKUP(AH166,LnLst!B:I,4,FALSE),0))*(H166^2/100)/1000000</f>
        <v>0</v>
      </c>
      <c r="EE166" s="111">
        <f>AI166*IFERROR(VLOOKUP(AH166,LnLst!B:I,5,FALSE),0)*100/H166^2</f>
        <v>0</v>
      </c>
      <c r="EF166" s="111">
        <f>AI166*IFERROR(VLOOKUP(AH166,LnLst!B:I,6,FALSE),0)*100/H166^2</f>
        <v>0</v>
      </c>
      <c r="EG166" s="111">
        <f>(AI166*IFERROR(VLOOKUP(AH166,LnLst!B:I,7,FALSE),0))*(H166^2/100)/1000000</f>
        <v>0</v>
      </c>
      <c r="EH166" s="111">
        <f>AI166*IFERROR(VLOOKUP(AH166,LnLst!B:I,8,FALSE),0)*100/H166^2</f>
        <v>0</v>
      </c>
      <c r="EI166" s="236">
        <f>AK166*IFERROR(VLOOKUP(AJ166,LnLst!B:I,2,FALSE),0)*100/H166^2</f>
        <v>0</v>
      </c>
      <c r="EJ166" s="111">
        <f>AK166*IFERROR(VLOOKUP(AJ166,LnLst!B:I,3,FALSE),0)*100/H166^2</f>
        <v>0</v>
      </c>
      <c r="EK166" s="111">
        <f>(AK166*IFERROR(VLOOKUP(AJ166,LnLst!B:I,4,FALSE),0))*(H166^2/100)/1000000</f>
        <v>0</v>
      </c>
      <c r="EL166" s="111">
        <f>AK166*IFERROR(VLOOKUP(AJ166,LnLst!B:I,5,FALSE),0)*100/H166^2</f>
        <v>0</v>
      </c>
      <c r="EM166" s="111">
        <f>AK166*IFERROR(VLOOKUP(AJ166,LnLst!B:I,6,FALSE),0)*100/H166^2</f>
        <v>0</v>
      </c>
      <c r="EN166" s="111">
        <f>(AK166*IFERROR(VLOOKUP(AJ166,LnLst!B:I,7,FALSE),0))*(H166^2/100)/1000000</f>
        <v>0</v>
      </c>
      <c r="EO166" s="111">
        <f>AK166*IFERROR(VLOOKUP(AJ166,LnLst!B:I,8,FALSE),0)*100/H166^2</f>
        <v>0</v>
      </c>
    </row>
    <row r="167" spans="1:145" ht="15" customHeight="1" x14ac:dyDescent="0.25">
      <c r="A167" s="81" t="s">
        <v>1138</v>
      </c>
      <c r="B167" s="82" t="s">
        <v>367</v>
      </c>
      <c r="C167" s="102" t="s">
        <v>1565</v>
      </c>
      <c r="D167" s="82" t="s">
        <v>304</v>
      </c>
      <c r="E167" s="9" t="s">
        <v>1708</v>
      </c>
      <c r="F167" s="426" t="s">
        <v>1718</v>
      </c>
      <c r="G167" s="83">
        <v>2</v>
      </c>
      <c r="H167" s="60">
        <v>220</v>
      </c>
      <c r="I167" s="194" t="str">
        <f t="shared" si="52"/>
        <v xml:space="preserve">XLPE 1600mm2 Elswedy             </v>
      </c>
      <c r="J167" s="228">
        <f t="shared" si="53"/>
        <v>6.5</v>
      </c>
      <c r="K167" s="113" t="s">
        <v>21</v>
      </c>
      <c r="L167" s="232" t="s">
        <v>22</v>
      </c>
      <c r="M167" s="240">
        <v>800</v>
      </c>
      <c r="N167" s="115">
        <f t="shared" si="54"/>
        <v>304.83199999999999</v>
      </c>
      <c r="O167" s="241">
        <v>1200</v>
      </c>
      <c r="P167" s="235">
        <f t="shared" si="55"/>
        <v>1.6249999999999999E-4</v>
      </c>
      <c r="Q167" s="104">
        <f t="shared" si="56"/>
        <v>1.6317148760330578E-3</v>
      </c>
      <c r="R167" s="104">
        <f t="shared" si="57"/>
        <v>0.13842400000000002</v>
      </c>
      <c r="S167" s="104">
        <f t="shared" si="58"/>
        <v>2.758471074380165E-3</v>
      </c>
      <c r="T167" s="104">
        <f t="shared" si="59"/>
        <v>9.5888429752066123E-4</v>
      </c>
      <c r="U167" s="104">
        <f t="shared" si="60"/>
        <v>0.166738</v>
      </c>
      <c r="V167" s="105">
        <f t="shared" si="61"/>
        <v>0</v>
      </c>
      <c r="W167" s="223">
        <f>AE167*IFERROR(VLOOKUP(AD167,LnLst!B:I,2,FALSE),0)+AG167*IFERROR(VLOOKUP(AF167,LnLst!B:I,2,FALSE),0)+AI167*IFERROR(VLOOKUP(AH167,LnLst!B:I,2,FALSE),0)+AK167*IFERROR(VLOOKUP(AJ167,LnLst!B:I,2,FALSE),0)</f>
        <v>7.8649999999999998E-2</v>
      </c>
      <c r="X167" s="215">
        <f>AE167*IFERROR(VLOOKUP(AD167,LnLst!B:I,3,FALSE),0)+AG167*IFERROR(VLOOKUP(AF167,LnLst!B:I,3,FALSE),0)+AI167*IFERROR(VLOOKUP(AH167,LnLst!B:I,3,FALSE),0)+AK167*IFERROR(VLOOKUP(AJ167,LnLst!B:I,3,FALSE),0)</f>
        <v>0.78974999999999995</v>
      </c>
      <c r="Y167" s="219">
        <f>(AE167*IFERROR(VLOOKUP(AD167,LnLst!B:I,4,FALSE),0)+AG167*IFERROR(VLOOKUP(AF167,LnLst!B:I,4,FALSE),0)+AI167*IFERROR(VLOOKUP(AH167,LnLst!B:I,4,FALSE),0)+AK167*IFERROR(VLOOKUP(AJ167,LnLst!B:I,4,FALSE),0))/1000000</f>
        <v>2.8600000000000001E-4</v>
      </c>
      <c r="Z167" s="215">
        <f>AE167*IFERROR(VLOOKUP(AD167,LnLst!B:I,5,FALSE),0)+AG167*IFERROR(VLOOKUP(AF167,LnLst!B:I,5,FALSE),0)+AI167*IFERROR(VLOOKUP(AH167,LnLst!B:I,5,FALSE),0)+AK167*IFERROR(VLOOKUP(AJ167,LnLst!B:I,5,FALSE),0)</f>
        <v>1.3351</v>
      </c>
      <c r="AA167" s="215">
        <f>AE167*IFERROR(VLOOKUP(AD167,LnLst!B:I,6,FALSE),0)+AG167*IFERROR(VLOOKUP(AF167,LnLst!B:I,6,FALSE),0)+AI167*IFERROR(VLOOKUP(AH167,LnLst!B:I,6,FALSE),0)+AK167*IFERROR(VLOOKUP(AJ167,LnLst!B:I,6,FALSE),0)</f>
        <v>0.46410000000000001</v>
      </c>
      <c r="AB167" s="207">
        <f>(AE167*IFERROR(VLOOKUP(AD167,LnLst!B:I,7,FALSE),0)+AG167*IFERROR(VLOOKUP(AF167,LnLst!B:I,7,FALSE),0)+AI167*IFERROR(VLOOKUP(AH167,LnLst!B:I,7,FALSE),0)+AK167*IFERROR(VLOOKUP(AJ167,LnLst!B:I,7,FALSE),0))/1000000</f>
        <v>3.4450000000000003E-4</v>
      </c>
      <c r="AC167" s="211">
        <f>AE167*IFERROR(VLOOKUP(AD167,LnLst!B:I,8,FALSE),0)+AG167*IFERROR(VLOOKUP(AF167,LnLst!B:I,8,FALSE),0)+AI167*IFERROR(VLOOKUP(AH167,LnLst!B:I,8,FALSE),0)+AK167*IFERROR(VLOOKUP(AJ167,LnLst!B:I,8,FALSE),0)</f>
        <v>0</v>
      </c>
      <c r="AD167" s="106" t="s">
        <v>1155</v>
      </c>
      <c r="AE167" s="263">
        <v>6.5</v>
      </c>
      <c r="AF167" s="245" t="s">
        <v>1462</v>
      </c>
      <c r="AG167" s="263"/>
      <c r="AH167" s="250" t="s">
        <v>1462</v>
      </c>
      <c r="AI167" s="263"/>
      <c r="AJ167" s="245" t="s">
        <v>1462</v>
      </c>
      <c r="AK167" s="263"/>
      <c r="AL167" s="84">
        <v>426</v>
      </c>
      <c r="AM167" s="72">
        <v>431</v>
      </c>
      <c r="AN167" s="83">
        <v>0</v>
      </c>
      <c r="AO167" s="72">
        <v>0</v>
      </c>
      <c r="AP167" s="66" t="s">
        <v>703</v>
      </c>
      <c r="AQ167" s="107" t="s">
        <v>657</v>
      </c>
      <c r="AR167" s="61" t="s">
        <v>304</v>
      </c>
      <c r="AS167" s="364"/>
      <c r="AT167" s="205" t="s">
        <v>39</v>
      </c>
      <c r="DN167" s="111">
        <f>(AE167*IFERROR(VLOOKUP(AD167,LnLst!B:I,2,FALSE),0))*(100/(H167^2))</f>
        <v>1.6249999999999999E-4</v>
      </c>
      <c r="DO167" s="111">
        <f>(AE167*IFERROR(VLOOKUP(AD167,LnLst!B:I,3,FALSE),0))*(100/(H167^2))</f>
        <v>1.6317148760330578E-3</v>
      </c>
      <c r="DP167" s="111">
        <f>(AE167*IFERROR(VLOOKUP(AD167,LnLst!B:I,4,FALSE),0))*(H167^2/100)/1000000</f>
        <v>0.13842399999999999</v>
      </c>
      <c r="DQ167" s="111">
        <f>(AE167*IFERROR(VLOOKUP(AD167,LnLst!B:I,5,FALSE),0))*(100/(H167^2))</f>
        <v>2.7584710743801654E-3</v>
      </c>
      <c r="DR167" s="111">
        <f>(AE167*IFERROR(VLOOKUP(AD167,LnLst!B:I,6,FALSE),0))*(100/(H167^2))</f>
        <v>9.5888429752066123E-4</v>
      </c>
      <c r="DS167" s="111">
        <f>(AE167*IFERROR(VLOOKUP(AD167,LnLst!B:I,7,FALSE),0))*(H167^2/100)/1000000</f>
        <v>0.166738</v>
      </c>
      <c r="DT167" s="111">
        <f>(AE167*IFERROR(VLOOKUP(AD167,LnLst!B:I,8,FALSE),0))*(100/(H167^2))</f>
        <v>0</v>
      </c>
      <c r="DU167" s="111">
        <f>AG167*IFERROR(VLOOKUP(AF167,LnLst!B:I,2,FALSE),0)*100/H167^2</f>
        <v>0</v>
      </c>
      <c r="DV167" s="111">
        <f>(AG167*IFERROR(VLOOKUP(AF167,LnLst!B:I,3,FALSE),0))*(100/(H167^2))</f>
        <v>0</v>
      </c>
      <c r="DW167" s="111">
        <f>(AG167*IFERROR(VLOOKUP(AF167,LnLst!B:I,4,FALSE),0))*(H167^2/100)/1000000</f>
        <v>0</v>
      </c>
      <c r="DX167" s="111">
        <f>(AG167*IFERROR(VLOOKUP(AF167,LnLst!B:I,5,FALSE),0))*(100/(H167^2))</f>
        <v>0</v>
      </c>
      <c r="DY167" s="111">
        <f>(AG167*IFERROR(VLOOKUP(AF167,LnLst!B:I,6,FALSE),0))*(100/(H167^2))</f>
        <v>0</v>
      </c>
      <c r="DZ167" s="111">
        <f>(AG167*IFERROR(VLOOKUP(AF167,LnLst!B:I,7,FALSE),0))*(H167^2/100)/1000000</f>
        <v>0</v>
      </c>
      <c r="EA167" s="111">
        <f>(AG167*IFERROR(VLOOKUP(AF167,LnLst!B:I,8,FALSE),0))*(100/(H167^2))</f>
        <v>0</v>
      </c>
      <c r="EB167" s="111">
        <f>AI167*IFERROR(VLOOKUP(AH167,LnLst!B:I,2,FALSE),0)*100/H167^2</f>
        <v>0</v>
      </c>
      <c r="EC167" s="111">
        <f>AI167*IFERROR(VLOOKUP(AH167,LnLst!B:I,3,FALSE),0)*100/H167^2</f>
        <v>0</v>
      </c>
      <c r="ED167" s="111">
        <f>(AI167*IFERROR(VLOOKUP(AH167,LnLst!B:I,4,FALSE),0))*(H167^2/100)/1000000</f>
        <v>0</v>
      </c>
      <c r="EE167" s="111">
        <f>AI167*IFERROR(VLOOKUP(AH167,LnLst!B:I,5,FALSE),0)*100/H167^2</f>
        <v>0</v>
      </c>
      <c r="EF167" s="111">
        <f>AI167*IFERROR(VLOOKUP(AH167,LnLst!B:I,6,FALSE),0)*100/H167^2</f>
        <v>0</v>
      </c>
      <c r="EG167" s="111">
        <f>(AI167*IFERROR(VLOOKUP(AH167,LnLst!B:I,7,FALSE),0))*(H167^2/100)/1000000</f>
        <v>0</v>
      </c>
      <c r="EH167" s="111">
        <f>AI167*IFERROR(VLOOKUP(AH167,LnLst!B:I,8,FALSE),0)*100/H167^2</f>
        <v>0</v>
      </c>
      <c r="EI167" s="236">
        <f>AK167*IFERROR(VLOOKUP(AJ167,LnLst!B:I,2,FALSE),0)*100/H167^2</f>
        <v>0</v>
      </c>
      <c r="EJ167" s="111">
        <f>AK167*IFERROR(VLOOKUP(AJ167,LnLst!B:I,3,FALSE),0)*100/H167^2</f>
        <v>0</v>
      </c>
      <c r="EK167" s="111">
        <f>(AK167*IFERROR(VLOOKUP(AJ167,LnLst!B:I,4,FALSE),0))*(H167^2/100)/1000000</f>
        <v>0</v>
      </c>
      <c r="EL167" s="111">
        <f>AK167*IFERROR(VLOOKUP(AJ167,LnLst!B:I,5,FALSE),0)*100/H167^2</f>
        <v>0</v>
      </c>
      <c r="EM167" s="111">
        <f>AK167*IFERROR(VLOOKUP(AJ167,LnLst!B:I,6,FALSE),0)*100/H167^2</f>
        <v>0</v>
      </c>
      <c r="EN167" s="111">
        <f>(AK167*IFERROR(VLOOKUP(AJ167,LnLst!B:I,7,FALSE),0))*(H167^2/100)/1000000</f>
        <v>0</v>
      </c>
      <c r="EO167" s="111">
        <f>AK167*IFERROR(VLOOKUP(AJ167,LnLst!B:I,8,FALSE),0)*100/H167^2</f>
        <v>0</v>
      </c>
    </row>
    <row r="168" spans="1:145" ht="15" customHeight="1" x14ac:dyDescent="0.25">
      <c r="A168" s="81" t="s">
        <v>1138</v>
      </c>
      <c r="B168" s="82" t="s">
        <v>368</v>
      </c>
      <c r="C168" s="102" t="s">
        <v>1565</v>
      </c>
      <c r="D168" s="82" t="s">
        <v>1568</v>
      </c>
      <c r="E168" s="9" t="s">
        <v>1708</v>
      </c>
      <c r="F168" s="426" t="s">
        <v>1718</v>
      </c>
      <c r="G168" s="83">
        <v>3</v>
      </c>
      <c r="H168" s="60">
        <v>220</v>
      </c>
      <c r="I168" s="194" t="str">
        <f t="shared" si="52"/>
        <v xml:space="preserve">XLPE 1200mm2             </v>
      </c>
      <c r="J168" s="228">
        <f t="shared" si="53"/>
        <v>10.5</v>
      </c>
      <c r="K168" s="113" t="s">
        <v>21</v>
      </c>
      <c r="L168" s="232" t="s">
        <v>16</v>
      </c>
      <c r="M168" s="240">
        <v>800</v>
      </c>
      <c r="N168" s="115">
        <f t="shared" si="54"/>
        <v>304.83199999999999</v>
      </c>
      <c r="O168" s="241">
        <v>950</v>
      </c>
      <c r="P168" s="235">
        <f t="shared" si="55"/>
        <v>3.40599173553719E-4</v>
      </c>
      <c r="Q168" s="104">
        <f t="shared" si="56"/>
        <v>4.3301652892561984E-3</v>
      </c>
      <c r="R168" s="104">
        <f t="shared" si="57"/>
        <v>0.31508399999999998</v>
      </c>
      <c r="S168" s="104">
        <f t="shared" si="58"/>
        <v>4.3822314049586772E-3</v>
      </c>
      <c r="T168" s="104">
        <f t="shared" si="59"/>
        <v>1.5185950413223142E-3</v>
      </c>
      <c r="U168" s="104">
        <f t="shared" si="60"/>
        <v>0.264264</v>
      </c>
      <c r="V168" s="105">
        <f t="shared" si="61"/>
        <v>0</v>
      </c>
      <c r="W168" s="223">
        <f>AE168*IFERROR(VLOOKUP(AD168,LnLst!B:I,2,FALSE),0)+AG168*IFERROR(VLOOKUP(AF168,LnLst!B:I,2,FALSE),0)+AI168*IFERROR(VLOOKUP(AH168,LnLst!B:I,2,FALSE),0)+AK168*IFERROR(VLOOKUP(AJ168,LnLst!B:I,2,FALSE),0)</f>
        <v>0.16485</v>
      </c>
      <c r="X168" s="215">
        <f>AE168*IFERROR(VLOOKUP(AD168,LnLst!B:I,3,FALSE),0)+AG168*IFERROR(VLOOKUP(AF168,LnLst!B:I,3,FALSE),0)+AI168*IFERROR(VLOOKUP(AH168,LnLst!B:I,3,FALSE),0)+AK168*IFERROR(VLOOKUP(AJ168,LnLst!B:I,3,FALSE),0)</f>
        <v>2.0958000000000001</v>
      </c>
      <c r="Y168" s="219">
        <f>(AE168*IFERROR(VLOOKUP(AD168,LnLst!B:I,4,FALSE),0)+AG168*IFERROR(VLOOKUP(AF168,LnLst!B:I,4,FALSE),0)+AI168*IFERROR(VLOOKUP(AH168,LnLst!B:I,4,FALSE),0)+AK168*IFERROR(VLOOKUP(AJ168,LnLst!B:I,4,FALSE),0))/1000000</f>
        <v>6.5099999999999999E-4</v>
      </c>
      <c r="Z168" s="215">
        <f>AE168*IFERROR(VLOOKUP(AD168,LnLst!B:I,5,FALSE),0)+AG168*IFERROR(VLOOKUP(AF168,LnLst!B:I,5,FALSE),0)+AI168*IFERROR(VLOOKUP(AH168,LnLst!B:I,5,FALSE),0)+AK168*IFERROR(VLOOKUP(AJ168,LnLst!B:I,5,FALSE),0)</f>
        <v>2.121</v>
      </c>
      <c r="AA168" s="215">
        <f>AE168*IFERROR(VLOOKUP(AD168,LnLst!B:I,6,FALSE),0)+AG168*IFERROR(VLOOKUP(AF168,LnLst!B:I,6,FALSE),0)+AI168*IFERROR(VLOOKUP(AH168,LnLst!B:I,6,FALSE),0)+AK168*IFERROR(VLOOKUP(AJ168,LnLst!B:I,6,FALSE),0)</f>
        <v>0.7350000000000001</v>
      </c>
      <c r="AB168" s="207">
        <f>(AE168*IFERROR(VLOOKUP(AD168,LnLst!B:I,7,FALSE),0)+AG168*IFERROR(VLOOKUP(AF168,LnLst!B:I,7,FALSE),0)+AI168*IFERROR(VLOOKUP(AH168,LnLst!B:I,7,FALSE),0)+AK168*IFERROR(VLOOKUP(AJ168,LnLst!B:I,7,FALSE),0))/1000000</f>
        <v>5.4600000000000004E-4</v>
      </c>
      <c r="AC168" s="211">
        <f>AE168*IFERROR(VLOOKUP(AD168,LnLst!B:I,8,FALSE),0)+AG168*IFERROR(VLOOKUP(AF168,LnLst!B:I,8,FALSE),0)+AI168*IFERROR(VLOOKUP(AH168,LnLst!B:I,8,FALSE),0)+AK168*IFERROR(VLOOKUP(AJ168,LnLst!B:I,8,FALSE),0)</f>
        <v>0</v>
      </c>
      <c r="AD168" s="106" t="s">
        <v>204</v>
      </c>
      <c r="AE168" s="263">
        <v>10.5</v>
      </c>
      <c r="AF168" s="245" t="s">
        <v>1462</v>
      </c>
      <c r="AG168" s="263"/>
      <c r="AH168" s="250" t="s">
        <v>1462</v>
      </c>
      <c r="AI168" s="263"/>
      <c r="AJ168" s="245" t="s">
        <v>1462</v>
      </c>
      <c r="AK168" s="263"/>
      <c r="AL168" s="84">
        <v>426</v>
      </c>
      <c r="AM168" s="72">
        <v>428</v>
      </c>
      <c r="AN168" s="83">
        <v>0</v>
      </c>
      <c r="AO168" s="72">
        <v>0</v>
      </c>
      <c r="AP168" s="66" t="s">
        <v>704</v>
      </c>
      <c r="AQ168" s="107" t="s">
        <v>657</v>
      </c>
      <c r="AR168" s="61" t="s">
        <v>656</v>
      </c>
      <c r="AS168" s="364"/>
      <c r="AT168" s="205" t="s">
        <v>39</v>
      </c>
      <c r="DN168" s="111">
        <f>(AE168*IFERROR(VLOOKUP(AD168,LnLst!B:I,2,FALSE),0))*(100/(H168^2))</f>
        <v>3.40599173553719E-4</v>
      </c>
      <c r="DO168" s="111">
        <f>(AE168*IFERROR(VLOOKUP(AD168,LnLst!B:I,3,FALSE),0))*(100/(H168^2))</f>
        <v>4.3301652892561984E-3</v>
      </c>
      <c r="DP168" s="111">
        <f>(AE168*IFERROR(VLOOKUP(AD168,LnLst!B:I,4,FALSE),0))*(H168^2/100)/1000000</f>
        <v>0.31508399999999998</v>
      </c>
      <c r="DQ168" s="111">
        <f>(AE168*IFERROR(VLOOKUP(AD168,LnLst!B:I,5,FALSE),0))*(100/(H168^2))</f>
        <v>4.382231404958678E-3</v>
      </c>
      <c r="DR168" s="111">
        <f>(AE168*IFERROR(VLOOKUP(AD168,LnLst!B:I,6,FALSE),0))*(100/(H168^2))</f>
        <v>1.5185950413223142E-3</v>
      </c>
      <c r="DS168" s="111">
        <f>(AE168*IFERROR(VLOOKUP(AD168,LnLst!B:I,7,FALSE),0))*(H168^2/100)/1000000</f>
        <v>0.264264</v>
      </c>
      <c r="DT168" s="111">
        <f>(AE168*IFERROR(VLOOKUP(AD168,LnLst!B:I,8,FALSE),0))*(100/(H168^2))</f>
        <v>0</v>
      </c>
      <c r="DU168" s="111">
        <f>AG168*IFERROR(VLOOKUP(AF168,LnLst!B:I,2,FALSE),0)*100/H168^2</f>
        <v>0</v>
      </c>
      <c r="DV168" s="111">
        <f>(AG168*IFERROR(VLOOKUP(AF168,LnLst!B:I,3,FALSE),0))*(100/(H168^2))</f>
        <v>0</v>
      </c>
      <c r="DW168" s="111">
        <f>(AG168*IFERROR(VLOOKUP(AF168,LnLst!B:I,4,FALSE),0))*(H168^2/100)/1000000</f>
        <v>0</v>
      </c>
      <c r="DX168" s="111">
        <f>(AG168*IFERROR(VLOOKUP(AF168,LnLst!B:I,5,FALSE),0))*(100/(H168^2))</f>
        <v>0</v>
      </c>
      <c r="DY168" s="111">
        <f>(AG168*IFERROR(VLOOKUP(AF168,LnLst!B:I,6,FALSE),0))*(100/(H168^2))</f>
        <v>0</v>
      </c>
      <c r="DZ168" s="111">
        <f>(AG168*IFERROR(VLOOKUP(AF168,LnLst!B:I,7,FALSE),0))*(H168^2/100)/1000000</f>
        <v>0</v>
      </c>
      <c r="EA168" s="111">
        <f>(AG168*IFERROR(VLOOKUP(AF168,LnLst!B:I,8,FALSE),0))*(100/(H168^2))</f>
        <v>0</v>
      </c>
      <c r="EB168" s="111">
        <f>AI168*IFERROR(VLOOKUP(AH168,LnLst!B:I,2,FALSE),0)*100/H168^2</f>
        <v>0</v>
      </c>
      <c r="EC168" s="111">
        <f>AI168*IFERROR(VLOOKUP(AH168,LnLst!B:I,3,FALSE),0)*100/H168^2</f>
        <v>0</v>
      </c>
      <c r="ED168" s="111">
        <f>(AI168*IFERROR(VLOOKUP(AH168,LnLst!B:I,4,FALSE),0))*(H168^2/100)/1000000</f>
        <v>0</v>
      </c>
      <c r="EE168" s="111">
        <f>AI168*IFERROR(VLOOKUP(AH168,LnLst!B:I,5,FALSE),0)*100/H168^2</f>
        <v>0</v>
      </c>
      <c r="EF168" s="111">
        <f>AI168*IFERROR(VLOOKUP(AH168,LnLst!B:I,6,FALSE),0)*100/H168^2</f>
        <v>0</v>
      </c>
      <c r="EG168" s="111">
        <f>(AI168*IFERROR(VLOOKUP(AH168,LnLst!B:I,7,FALSE),0))*(H168^2/100)/1000000</f>
        <v>0</v>
      </c>
      <c r="EH168" s="111">
        <f>AI168*IFERROR(VLOOKUP(AH168,LnLst!B:I,8,FALSE),0)*100/H168^2</f>
        <v>0</v>
      </c>
      <c r="EI168" s="236">
        <f>AK168*IFERROR(VLOOKUP(AJ168,LnLst!B:I,2,FALSE),0)*100/H168^2</f>
        <v>0</v>
      </c>
      <c r="EJ168" s="111">
        <f>AK168*IFERROR(VLOOKUP(AJ168,LnLst!B:I,3,FALSE),0)*100/H168^2</f>
        <v>0</v>
      </c>
      <c r="EK168" s="111">
        <f>(AK168*IFERROR(VLOOKUP(AJ168,LnLst!B:I,4,FALSE),0))*(H168^2/100)/1000000</f>
        <v>0</v>
      </c>
      <c r="EL168" s="111">
        <f>AK168*IFERROR(VLOOKUP(AJ168,LnLst!B:I,5,FALSE),0)*100/H168^2</f>
        <v>0</v>
      </c>
      <c r="EM168" s="111">
        <f>AK168*IFERROR(VLOOKUP(AJ168,LnLst!B:I,6,FALSE),0)*100/H168^2</f>
        <v>0</v>
      </c>
      <c r="EN168" s="111">
        <f>(AK168*IFERROR(VLOOKUP(AJ168,LnLst!B:I,7,FALSE),0))*(H168^2/100)/1000000</f>
        <v>0</v>
      </c>
      <c r="EO168" s="111">
        <f>AK168*IFERROR(VLOOKUP(AJ168,LnLst!B:I,8,FALSE),0)*100/H168^2</f>
        <v>0</v>
      </c>
    </row>
    <row r="169" spans="1:145" ht="15" customHeight="1" x14ac:dyDescent="0.25">
      <c r="A169" s="81" t="s">
        <v>388</v>
      </c>
      <c r="B169" s="82" t="s">
        <v>460</v>
      </c>
      <c r="C169" s="102" t="s">
        <v>388</v>
      </c>
      <c r="D169" s="82" t="s">
        <v>1569</v>
      </c>
      <c r="E169" s="9" t="s">
        <v>1708</v>
      </c>
      <c r="F169" s="426" t="s">
        <v>1718</v>
      </c>
      <c r="G169" s="83">
        <v>1</v>
      </c>
      <c r="H169" s="60">
        <v>220</v>
      </c>
      <c r="I169" s="194" t="str">
        <f t="shared" si="52"/>
        <v xml:space="preserve">XLPE 2000mm2 Elswedy energy             </v>
      </c>
      <c r="J169" s="228">
        <f t="shared" si="53"/>
        <v>7.0679999999999996</v>
      </c>
      <c r="K169" s="113" t="s">
        <v>41</v>
      </c>
      <c r="L169" s="232" t="s">
        <v>41</v>
      </c>
      <c r="M169" s="240">
        <v>1170</v>
      </c>
      <c r="N169" s="115">
        <f t="shared" si="54"/>
        <v>445.8168</v>
      </c>
      <c r="O169" s="116">
        <v>1400</v>
      </c>
      <c r="P169" s="235">
        <f t="shared" si="55"/>
        <v>1.8794454545454544E-4</v>
      </c>
      <c r="Q169" s="104">
        <f t="shared" si="56"/>
        <v>2.4584665289256197E-3</v>
      </c>
      <c r="R169" s="104">
        <f t="shared" si="57"/>
        <v>0.24716089199999999</v>
      </c>
      <c r="S169" s="104">
        <f t="shared" si="58"/>
        <v>2.2451122314049586E-3</v>
      </c>
      <c r="T169" s="104">
        <f t="shared" si="59"/>
        <v>9.3023057851239683E-4</v>
      </c>
      <c r="U169" s="104">
        <f t="shared" si="60"/>
        <v>0.20525471999999997</v>
      </c>
      <c r="V169" s="105">
        <f t="shared" si="61"/>
        <v>0</v>
      </c>
      <c r="W169" s="223">
        <f>AE169*IFERROR(VLOOKUP(AD169,LnLst!B:I,2,FALSE),0)+AG169*IFERROR(VLOOKUP(AF169,LnLst!B:I,2,FALSE),0)+AI169*IFERROR(VLOOKUP(AH169,LnLst!B:I,2,FALSE),0)+AK169*IFERROR(VLOOKUP(AJ169,LnLst!B:I,2,FALSE),0)</f>
        <v>9.0965159999999989E-2</v>
      </c>
      <c r="X169" s="215">
        <f>AE169*IFERROR(VLOOKUP(AD169,LnLst!B:I,3,FALSE),0)+AG169*IFERROR(VLOOKUP(AF169,LnLst!B:I,3,FALSE),0)+AI169*IFERROR(VLOOKUP(AH169,LnLst!B:I,3,FALSE),0)+AK169*IFERROR(VLOOKUP(AJ169,LnLst!B:I,3,FALSE),0)</f>
        <v>1.1898978</v>
      </c>
      <c r="Y169" s="219">
        <f>(AE169*IFERROR(VLOOKUP(AD169,LnLst!B:I,4,FALSE),0)+AG169*IFERROR(VLOOKUP(AF169,LnLst!B:I,4,FALSE),0)+AI169*IFERROR(VLOOKUP(AH169,LnLst!B:I,4,FALSE),0)+AK169*IFERROR(VLOOKUP(AJ169,LnLst!B:I,4,FALSE),0))/1000000</f>
        <v>5.1066299999999996E-4</v>
      </c>
      <c r="Z169" s="215">
        <f>AE169*IFERROR(VLOOKUP(AD169,LnLst!B:I,5,FALSE),0)+AG169*IFERROR(VLOOKUP(AF169,LnLst!B:I,5,FALSE),0)+AI169*IFERROR(VLOOKUP(AH169,LnLst!B:I,5,FALSE),0)+AK169*IFERROR(VLOOKUP(AJ169,LnLst!B:I,5,FALSE),0)</f>
        <v>1.0866343199999999</v>
      </c>
      <c r="AA169" s="215">
        <f>AE169*IFERROR(VLOOKUP(AD169,LnLst!B:I,6,FALSE),0)+AG169*IFERROR(VLOOKUP(AF169,LnLst!B:I,6,FALSE),0)+AI169*IFERROR(VLOOKUP(AH169,LnLst!B:I,6,FALSE),0)+AK169*IFERROR(VLOOKUP(AJ169,LnLst!B:I,6,FALSE),0)</f>
        <v>0.45023160000000001</v>
      </c>
      <c r="AB169" s="207">
        <f>(AE169*IFERROR(VLOOKUP(AD169,LnLst!B:I,7,FALSE),0)+AG169*IFERROR(VLOOKUP(AF169,LnLst!B:I,7,FALSE),0)+AI169*IFERROR(VLOOKUP(AH169,LnLst!B:I,7,FALSE),0)+AK169*IFERROR(VLOOKUP(AJ169,LnLst!B:I,7,FALSE),0))/1000000</f>
        <v>4.2407999999999996E-4</v>
      </c>
      <c r="AC169" s="211">
        <f>AE169*IFERROR(VLOOKUP(AD169,LnLst!B:I,8,FALSE),0)+AG169*IFERROR(VLOOKUP(AF169,LnLst!B:I,8,FALSE),0)+AI169*IFERROR(VLOOKUP(AH169,LnLst!B:I,8,FALSE),0)+AK169*IFERROR(VLOOKUP(AJ169,LnLst!B:I,8,FALSE),0)</f>
        <v>0</v>
      </c>
      <c r="AD169" s="106" t="s">
        <v>61</v>
      </c>
      <c r="AE169" s="263">
        <v>7.0679999999999996</v>
      </c>
      <c r="AF169" s="245" t="s">
        <v>1462</v>
      </c>
      <c r="AG169" s="263"/>
      <c r="AH169" s="250" t="s">
        <v>1462</v>
      </c>
      <c r="AI169" s="263"/>
      <c r="AJ169" s="245" t="s">
        <v>1462</v>
      </c>
      <c r="AK169" s="263"/>
      <c r="AL169" s="84">
        <v>449</v>
      </c>
      <c r="AM169" s="72">
        <v>483</v>
      </c>
      <c r="AN169" s="83">
        <v>0</v>
      </c>
      <c r="AO169" s="72">
        <v>0</v>
      </c>
      <c r="AP169" s="66"/>
      <c r="AQ169" s="107" t="s">
        <v>1161</v>
      </c>
      <c r="AR169" s="61" t="s">
        <v>744</v>
      </c>
      <c r="AS169" s="364"/>
      <c r="AT169" s="205"/>
      <c r="DN169" s="111">
        <f>(AE169*IFERROR(VLOOKUP(AD169,LnLst!B:I,2,FALSE),0))*(100/(H169^2))</f>
        <v>1.8794454545454544E-4</v>
      </c>
      <c r="DO169" s="111">
        <f>(AE169*IFERROR(VLOOKUP(AD169,LnLst!B:I,3,FALSE),0))*(100/(H169^2))</f>
        <v>2.4584665289256197E-3</v>
      </c>
      <c r="DP169" s="111">
        <f>(AE169*IFERROR(VLOOKUP(AD169,LnLst!B:I,4,FALSE),0))*(H169^2/100)/1000000</f>
        <v>0.24716089199999997</v>
      </c>
      <c r="DQ169" s="111">
        <f>(AE169*IFERROR(VLOOKUP(AD169,LnLst!B:I,5,FALSE),0))*(100/(H169^2))</f>
        <v>2.2451122314049586E-3</v>
      </c>
      <c r="DR169" s="111">
        <f>(AE169*IFERROR(VLOOKUP(AD169,LnLst!B:I,6,FALSE),0))*(100/(H169^2))</f>
        <v>9.3023057851239672E-4</v>
      </c>
      <c r="DS169" s="111">
        <f>(AE169*IFERROR(VLOOKUP(AD169,LnLst!B:I,7,FALSE),0))*(H169^2/100)/1000000</f>
        <v>0.20525472</v>
      </c>
      <c r="DT169" s="111">
        <f>(AE169*IFERROR(VLOOKUP(AD169,LnLst!B:I,8,FALSE),0))*(100/(H169^2))</f>
        <v>0</v>
      </c>
      <c r="DU169" s="111">
        <f>AG169*IFERROR(VLOOKUP(AF169,LnLst!B:I,2,FALSE),0)*100/H169^2</f>
        <v>0</v>
      </c>
      <c r="DV169" s="111">
        <f>(AG169*IFERROR(VLOOKUP(AF169,LnLst!B:I,3,FALSE),0))*(100/(H169^2))</f>
        <v>0</v>
      </c>
      <c r="DW169" s="111">
        <f>(AG169*IFERROR(VLOOKUP(AF169,LnLst!B:I,4,FALSE),0))*(H169^2/100)/1000000</f>
        <v>0</v>
      </c>
      <c r="DX169" s="111">
        <f>(AG169*IFERROR(VLOOKUP(AF169,LnLst!B:I,5,FALSE),0))*(100/(H169^2))</f>
        <v>0</v>
      </c>
      <c r="DY169" s="111">
        <f>(AG169*IFERROR(VLOOKUP(AF169,LnLst!B:I,6,FALSE),0))*(100/(H169^2))</f>
        <v>0</v>
      </c>
      <c r="DZ169" s="111">
        <f>(AG169*IFERROR(VLOOKUP(AF169,LnLst!B:I,7,FALSE),0))*(H169^2/100)/1000000</f>
        <v>0</v>
      </c>
      <c r="EA169" s="111">
        <f>(AG169*IFERROR(VLOOKUP(AF169,LnLst!B:I,8,FALSE),0))*(100/(H169^2))</f>
        <v>0</v>
      </c>
      <c r="EB169" s="111">
        <f>AI169*IFERROR(VLOOKUP(AH169,LnLst!B:I,2,FALSE),0)*100/H169^2</f>
        <v>0</v>
      </c>
      <c r="EC169" s="111">
        <f>AI169*IFERROR(VLOOKUP(AH169,LnLst!B:I,3,FALSE),0)*100/H169^2</f>
        <v>0</v>
      </c>
      <c r="ED169" s="111">
        <f>(AI169*IFERROR(VLOOKUP(AH169,LnLst!B:I,4,FALSE),0))*(H169^2/100)/1000000</f>
        <v>0</v>
      </c>
      <c r="EE169" s="111">
        <f>AI169*IFERROR(VLOOKUP(AH169,LnLst!B:I,5,FALSE),0)*100/H169^2</f>
        <v>0</v>
      </c>
      <c r="EF169" s="111">
        <f>AI169*IFERROR(VLOOKUP(AH169,LnLst!B:I,6,FALSE),0)*100/H169^2</f>
        <v>0</v>
      </c>
      <c r="EG169" s="111">
        <f>(AI169*IFERROR(VLOOKUP(AH169,LnLst!B:I,7,FALSE),0))*(H169^2/100)/1000000</f>
        <v>0</v>
      </c>
      <c r="EH169" s="111">
        <f>AI169*IFERROR(VLOOKUP(AH169,LnLst!B:I,8,FALSE),0)*100/H169^2</f>
        <v>0</v>
      </c>
      <c r="EI169" s="236">
        <f>AK169*IFERROR(VLOOKUP(AJ169,LnLst!B:I,2,FALSE),0)*100/H169^2</f>
        <v>0</v>
      </c>
      <c r="EJ169" s="111">
        <f>AK169*IFERROR(VLOOKUP(AJ169,LnLst!B:I,3,FALSE),0)*100/H169^2</f>
        <v>0</v>
      </c>
      <c r="EK169" s="111">
        <f>(AK169*IFERROR(VLOOKUP(AJ169,LnLst!B:I,4,FALSE),0))*(H169^2/100)/1000000</f>
        <v>0</v>
      </c>
      <c r="EL169" s="111">
        <f>AK169*IFERROR(VLOOKUP(AJ169,LnLst!B:I,5,FALSE),0)*100/H169^2</f>
        <v>0</v>
      </c>
      <c r="EM169" s="111">
        <f>AK169*IFERROR(VLOOKUP(AJ169,LnLst!B:I,6,FALSE),0)*100/H169^2</f>
        <v>0</v>
      </c>
      <c r="EN169" s="111">
        <f>(AK169*IFERROR(VLOOKUP(AJ169,LnLst!B:I,7,FALSE),0))*(H169^2/100)/1000000</f>
        <v>0</v>
      </c>
      <c r="EO169" s="111">
        <f>AK169*IFERROR(VLOOKUP(AJ169,LnLst!B:I,8,FALSE),0)*100/H169^2</f>
        <v>0</v>
      </c>
    </row>
    <row r="170" spans="1:145" ht="15" customHeight="1" x14ac:dyDescent="0.25">
      <c r="A170" s="81" t="s">
        <v>388</v>
      </c>
      <c r="B170" s="82" t="s">
        <v>460</v>
      </c>
      <c r="C170" s="102" t="s">
        <v>388</v>
      </c>
      <c r="D170" s="82" t="s">
        <v>1569</v>
      </c>
      <c r="E170" s="9" t="s">
        <v>1708</v>
      </c>
      <c r="F170" s="426" t="s">
        <v>1718</v>
      </c>
      <c r="G170" s="83">
        <v>2</v>
      </c>
      <c r="H170" s="60">
        <v>220</v>
      </c>
      <c r="I170" s="194" t="str">
        <f t="shared" si="52"/>
        <v xml:space="preserve">XLPE 2000mm2 Elswedy energy             </v>
      </c>
      <c r="J170" s="228">
        <f t="shared" si="53"/>
        <v>7.0679999999999996</v>
      </c>
      <c r="K170" s="113" t="s">
        <v>41</v>
      </c>
      <c r="L170" s="232" t="s">
        <v>41</v>
      </c>
      <c r="M170" s="240">
        <v>1170</v>
      </c>
      <c r="N170" s="115">
        <f t="shared" si="54"/>
        <v>445.8168</v>
      </c>
      <c r="O170" s="116">
        <v>1400</v>
      </c>
      <c r="P170" s="235">
        <f t="shared" si="55"/>
        <v>1.8794454545454544E-4</v>
      </c>
      <c r="Q170" s="104">
        <f t="shared" si="56"/>
        <v>2.4584665289256197E-3</v>
      </c>
      <c r="R170" s="104">
        <f t="shared" si="57"/>
        <v>0.24716089199999999</v>
      </c>
      <c r="S170" s="104">
        <f t="shared" si="58"/>
        <v>2.2451122314049586E-3</v>
      </c>
      <c r="T170" s="104">
        <f t="shared" si="59"/>
        <v>9.3023057851239683E-4</v>
      </c>
      <c r="U170" s="104">
        <f t="shared" si="60"/>
        <v>0.20525471999999997</v>
      </c>
      <c r="V170" s="105">
        <f t="shared" si="61"/>
        <v>0</v>
      </c>
      <c r="W170" s="223">
        <f>AE170*IFERROR(VLOOKUP(AD170,LnLst!B:I,2,FALSE),0)+AG170*IFERROR(VLOOKUP(AF170,LnLst!B:I,2,FALSE),0)+AI170*IFERROR(VLOOKUP(AH170,LnLst!B:I,2,FALSE),0)+AK170*IFERROR(VLOOKUP(AJ170,LnLst!B:I,2,FALSE),0)</f>
        <v>9.0965159999999989E-2</v>
      </c>
      <c r="X170" s="215">
        <f>AE170*IFERROR(VLOOKUP(AD170,LnLst!B:I,3,FALSE),0)+AG170*IFERROR(VLOOKUP(AF170,LnLst!B:I,3,FALSE),0)+AI170*IFERROR(VLOOKUP(AH170,LnLst!B:I,3,FALSE),0)+AK170*IFERROR(VLOOKUP(AJ170,LnLst!B:I,3,FALSE),0)</f>
        <v>1.1898978</v>
      </c>
      <c r="Y170" s="219">
        <f>(AE170*IFERROR(VLOOKUP(AD170,LnLst!B:I,4,FALSE),0)+AG170*IFERROR(VLOOKUP(AF170,LnLst!B:I,4,FALSE),0)+AI170*IFERROR(VLOOKUP(AH170,LnLst!B:I,4,FALSE),0)+AK170*IFERROR(VLOOKUP(AJ170,LnLst!B:I,4,FALSE),0))/1000000</f>
        <v>5.1066299999999996E-4</v>
      </c>
      <c r="Z170" s="215">
        <f>AE170*IFERROR(VLOOKUP(AD170,LnLst!B:I,5,FALSE),0)+AG170*IFERROR(VLOOKUP(AF170,LnLst!B:I,5,FALSE),0)+AI170*IFERROR(VLOOKUP(AH170,LnLst!B:I,5,FALSE),0)+AK170*IFERROR(VLOOKUP(AJ170,LnLst!B:I,5,FALSE),0)</f>
        <v>1.0866343199999999</v>
      </c>
      <c r="AA170" s="215">
        <f>AE170*IFERROR(VLOOKUP(AD170,LnLst!B:I,6,FALSE),0)+AG170*IFERROR(VLOOKUP(AF170,LnLst!B:I,6,FALSE),0)+AI170*IFERROR(VLOOKUP(AH170,LnLst!B:I,6,FALSE),0)+AK170*IFERROR(VLOOKUP(AJ170,LnLst!B:I,6,FALSE),0)</f>
        <v>0.45023160000000001</v>
      </c>
      <c r="AB170" s="207">
        <f>(AE170*IFERROR(VLOOKUP(AD170,LnLst!B:I,7,FALSE),0)+AG170*IFERROR(VLOOKUP(AF170,LnLst!B:I,7,FALSE),0)+AI170*IFERROR(VLOOKUP(AH170,LnLst!B:I,7,FALSE),0)+AK170*IFERROR(VLOOKUP(AJ170,LnLst!B:I,7,FALSE),0))/1000000</f>
        <v>4.2407999999999996E-4</v>
      </c>
      <c r="AC170" s="211">
        <f>AE170*IFERROR(VLOOKUP(AD170,LnLst!B:I,8,FALSE),0)+AG170*IFERROR(VLOOKUP(AF170,LnLst!B:I,8,FALSE),0)+AI170*IFERROR(VLOOKUP(AH170,LnLst!B:I,8,FALSE),0)+AK170*IFERROR(VLOOKUP(AJ170,LnLst!B:I,8,FALSE),0)</f>
        <v>0</v>
      </c>
      <c r="AD170" s="106" t="s">
        <v>61</v>
      </c>
      <c r="AE170" s="263">
        <v>7.0679999999999996</v>
      </c>
      <c r="AF170" s="245" t="s">
        <v>1462</v>
      </c>
      <c r="AG170" s="263"/>
      <c r="AH170" s="250" t="s">
        <v>1462</v>
      </c>
      <c r="AI170" s="263"/>
      <c r="AJ170" s="245" t="s">
        <v>1462</v>
      </c>
      <c r="AK170" s="263"/>
      <c r="AL170" s="84">
        <v>449</v>
      </c>
      <c r="AM170" s="72">
        <v>483</v>
      </c>
      <c r="AN170" s="83">
        <v>0</v>
      </c>
      <c r="AO170" s="72">
        <v>0</v>
      </c>
      <c r="AP170" s="66"/>
      <c r="AQ170" s="107" t="s">
        <v>1161</v>
      </c>
      <c r="AR170" s="61" t="s">
        <v>744</v>
      </c>
      <c r="AS170" s="364"/>
      <c r="AT170" s="205"/>
      <c r="DN170" s="111">
        <f>(AE170*IFERROR(VLOOKUP(AD170,LnLst!B:I,2,FALSE),0))*(100/(H170^2))</f>
        <v>1.8794454545454544E-4</v>
      </c>
      <c r="DO170" s="111">
        <f>(AE170*IFERROR(VLOOKUP(AD170,LnLst!B:I,3,FALSE),0))*(100/(H170^2))</f>
        <v>2.4584665289256197E-3</v>
      </c>
      <c r="DP170" s="111">
        <f>(AE170*IFERROR(VLOOKUP(AD170,LnLst!B:I,4,FALSE),0))*(H170^2/100)/1000000</f>
        <v>0.24716089199999997</v>
      </c>
      <c r="DQ170" s="111">
        <f>(AE170*IFERROR(VLOOKUP(AD170,LnLst!B:I,5,FALSE),0))*(100/(H170^2))</f>
        <v>2.2451122314049586E-3</v>
      </c>
      <c r="DR170" s="111">
        <f>(AE170*IFERROR(VLOOKUP(AD170,LnLst!B:I,6,FALSE),0))*(100/(H170^2))</f>
        <v>9.3023057851239672E-4</v>
      </c>
      <c r="DS170" s="111">
        <f>(AE170*IFERROR(VLOOKUP(AD170,LnLst!B:I,7,FALSE),0))*(H170^2/100)/1000000</f>
        <v>0.20525472</v>
      </c>
      <c r="DT170" s="111">
        <f>(AE170*IFERROR(VLOOKUP(AD170,LnLst!B:I,8,FALSE),0))*(100/(H170^2))</f>
        <v>0</v>
      </c>
      <c r="DU170" s="111">
        <f>AG170*IFERROR(VLOOKUP(AF170,LnLst!B:I,2,FALSE),0)*100/H170^2</f>
        <v>0</v>
      </c>
      <c r="DV170" s="111">
        <f>(AG170*IFERROR(VLOOKUP(AF170,LnLst!B:I,3,FALSE),0))*(100/(H170^2))</f>
        <v>0</v>
      </c>
      <c r="DW170" s="111">
        <f>(AG170*IFERROR(VLOOKUP(AF170,LnLst!B:I,4,FALSE),0))*(H170^2/100)/1000000</f>
        <v>0</v>
      </c>
      <c r="DX170" s="111">
        <f>(AG170*IFERROR(VLOOKUP(AF170,LnLst!B:I,5,FALSE),0))*(100/(H170^2))</f>
        <v>0</v>
      </c>
      <c r="DY170" s="111">
        <f>(AG170*IFERROR(VLOOKUP(AF170,LnLst!B:I,6,FALSE),0))*(100/(H170^2))</f>
        <v>0</v>
      </c>
      <c r="DZ170" s="111">
        <f>(AG170*IFERROR(VLOOKUP(AF170,LnLst!B:I,7,FALSE),0))*(H170^2/100)/1000000</f>
        <v>0</v>
      </c>
      <c r="EA170" s="111">
        <f>(AG170*IFERROR(VLOOKUP(AF170,LnLst!B:I,8,FALSE),0))*(100/(H170^2))</f>
        <v>0</v>
      </c>
      <c r="EB170" s="111">
        <f>AI170*IFERROR(VLOOKUP(AH170,LnLst!B:I,2,FALSE),0)*100/H170^2</f>
        <v>0</v>
      </c>
      <c r="EC170" s="111">
        <f>AI170*IFERROR(VLOOKUP(AH170,LnLst!B:I,3,FALSE),0)*100/H170^2</f>
        <v>0</v>
      </c>
      <c r="ED170" s="111">
        <f>(AI170*IFERROR(VLOOKUP(AH170,LnLst!B:I,4,FALSE),0))*(H170^2/100)/1000000</f>
        <v>0</v>
      </c>
      <c r="EE170" s="111">
        <f>AI170*IFERROR(VLOOKUP(AH170,LnLst!B:I,5,FALSE),0)*100/H170^2</f>
        <v>0</v>
      </c>
      <c r="EF170" s="111">
        <f>AI170*IFERROR(VLOOKUP(AH170,LnLst!B:I,6,FALSE),0)*100/H170^2</f>
        <v>0</v>
      </c>
      <c r="EG170" s="111">
        <f>(AI170*IFERROR(VLOOKUP(AH170,LnLst!B:I,7,FALSE),0))*(H170^2/100)/1000000</f>
        <v>0</v>
      </c>
      <c r="EH170" s="111">
        <f>AI170*IFERROR(VLOOKUP(AH170,LnLst!B:I,8,FALSE),0)*100/H170^2</f>
        <v>0</v>
      </c>
      <c r="EI170" s="236">
        <f>AK170*IFERROR(VLOOKUP(AJ170,LnLst!B:I,2,FALSE),0)*100/H170^2</f>
        <v>0</v>
      </c>
      <c r="EJ170" s="111">
        <f>AK170*IFERROR(VLOOKUP(AJ170,LnLst!B:I,3,FALSE),0)*100/H170^2</f>
        <v>0</v>
      </c>
      <c r="EK170" s="111">
        <f>(AK170*IFERROR(VLOOKUP(AJ170,LnLst!B:I,4,FALSE),0))*(H170^2/100)/1000000</f>
        <v>0</v>
      </c>
      <c r="EL170" s="111">
        <f>AK170*IFERROR(VLOOKUP(AJ170,LnLst!B:I,5,FALSE),0)*100/H170^2</f>
        <v>0</v>
      </c>
      <c r="EM170" s="111">
        <f>AK170*IFERROR(VLOOKUP(AJ170,LnLst!B:I,6,FALSE),0)*100/H170^2</f>
        <v>0</v>
      </c>
      <c r="EN170" s="111">
        <f>(AK170*IFERROR(VLOOKUP(AJ170,LnLst!B:I,7,FALSE),0))*(H170^2/100)/1000000</f>
        <v>0</v>
      </c>
      <c r="EO170" s="111">
        <f>AK170*IFERROR(VLOOKUP(AJ170,LnLst!B:I,8,FALSE),0)*100/H170^2</f>
        <v>0</v>
      </c>
    </row>
    <row r="171" spans="1:145" ht="15" customHeight="1" x14ac:dyDescent="0.25">
      <c r="A171" s="81" t="s">
        <v>451</v>
      </c>
      <c r="B171" s="82" t="s">
        <v>452</v>
      </c>
      <c r="C171" s="102" t="s">
        <v>627</v>
      </c>
      <c r="D171" s="82" t="s">
        <v>138</v>
      </c>
      <c r="E171" s="9" t="s">
        <v>1708</v>
      </c>
      <c r="F171" s="426" t="s">
        <v>1718</v>
      </c>
      <c r="G171" s="83">
        <v>1</v>
      </c>
      <c r="H171" s="60">
        <v>220</v>
      </c>
      <c r="I171" s="194" t="str">
        <f t="shared" si="52"/>
        <v xml:space="preserve">XLPE 2000mm2 Elswedy energy             </v>
      </c>
      <c r="J171" s="228">
        <f t="shared" si="53"/>
        <v>8.33</v>
      </c>
      <c r="K171" s="113" t="s">
        <v>16</v>
      </c>
      <c r="L171" s="232" t="s">
        <v>41</v>
      </c>
      <c r="M171" s="240">
        <v>1170</v>
      </c>
      <c r="N171" s="115">
        <f t="shared" si="54"/>
        <v>445.8168</v>
      </c>
      <c r="O171" s="241">
        <v>1400</v>
      </c>
      <c r="P171" s="235">
        <f t="shared" si="55"/>
        <v>2.2150227272727273E-4</v>
      </c>
      <c r="Q171" s="104">
        <f t="shared" si="56"/>
        <v>2.8974287190082649E-3</v>
      </c>
      <c r="R171" s="104">
        <f t="shared" si="57"/>
        <v>0.29129177000000001</v>
      </c>
      <c r="S171" s="104">
        <f t="shared" si="58"/>
        <v>2.6459797520661157E-3</v>
      </c>
      <c r="T171" s="104">
        <f t="shared" si="59"/>
        <v>1.0963243801652893E-3</v>
      </c>
      <c r="U171" s="104">
        <f t="shared" si="60"/>
        <v>0.24190319999999998</v>
      </c>
      <c r="V171" s="105">
        <f t="shared" si="61"/>
        <v>0</v>
      </c>
      <c r="W171" s="223">
        <f>AE171*IFERROR(VLOOKUP(AD171,LnLst!B:I,2,FALSE),0)+AG171*IFERROR(VLOOKUP(AF171,LnLst!B:I,2,FALSE),0)+AI171*IFERROR(VLOOKUP(AH171,LnLst!B:I,2,FALSE),0)+AK171*IFERROR(VLOOKUP(AJ171,LnLst!B:I,2,FALSE),0)</f>
        <v>0.1072071</v>
      </c>
      <c r="X171" s="215">
        <f>AE171*IFERROR(VLOOKUP(AD171,LnLst!B:I,3,FALSE),0)+AG171*IFERROR(VLOOKUP(AF171,LnLst!B:I,3,FALSE),0)+AI171*IFERROR(VLOOKUP(AH171,LnLst!B:I,3,FALSE),0)+AK171*IFERROR(VLOOKUP(AJ171,LnLst!B:I,3,FALSE),0)</f>
        <v>1.4023555000000001</v>
      </c>
      <c r="Y171" s="219">
        <f>(AE171*IFERROR(VLOOKUP(AD171,LnLst!B:I,4,FALSE),0)+AG171*IFERROR(VLOOKUP(AF171,LnLst!B:I,4,FALSE),0)+AI171*IFERROR(VLOOKUP(AH171,LnLst!B:I,4,FALSE),0)+AK171*IFERROR(VLOOKUP(AJ171,LnLst!B:I,4,FALSE),0))/1000000</f>
        <v>6.0184249999999996E-4</v>
      </c>
      <c r="Z171" s="215">
        <f>AE171*IFERROR(VLOOKUP(AD171,LnLst!B:I,5,FALSE),0)+AG171*IFERROR(VLOOKUP(AF171,LnLst!B:I,5,FALSE),0)+AI171*IFERROR(VLOOKUP(AH171,LnLst!B:I,5,FALSE),0)+AK171*IFERROR(VLOOKUP(AJ171,LnLst!B:I,5,FALSE),0)</f>
        <v>1.2806541999999999</v>
      </c>
      <c r="AA171" s="215">
        <f>AE171*IFERROR(VLOOKUP(AD171,LnLst!B:I,6,FALSE),0)+AG171*IFERROR(VLOOKUP(AF171,LnLst!B:I,6,FALSE),0)+AI171*IFERROR(VLOOKUP(AH171,LnLst!B:I,6,FALSE),0)+AK171*IFERROR(VLOOKUP(AJ171,LnLst!B:I,6,FALSE),0)</f>
        <v>0.53062100000000001</v>
      </c>
      <c r="AB171" s="207">
        <f>(AE171*IFERROR(VLOOKUP(AD171,LnLst!B:I,7,FALSE),0)+AG171*IFERROR(VLOOKUP(AF171,LnLst!B:I,7,FALSE),0)+AI171*IFERROR(VLOOKUP(AH171,LnLst!B:I,7,FALSE),0)+AK171*IFERROR(VLOOKUP(AJ171,LnLst!B:I,7,FALSE),0))/1000000</f>
        <v>4.9980000000000001E-4</v>
      </c>
      <c r="AC171" s="211">
        <f>AE171*IFERROR(VLOOKUP(AD171,LnLst!B:I,8,FALSE),0)+AG171*IFERROR(VLOOKUP(AF171,LnLst!B:I,8,FALSE),0)+AI171*IFERROR(VLOOKUP(AH171,LnLst!B:I,8,FALSE),0)+AK171*IFERROR(VLOOKUP(AJ171,LnLst!B:I,8,FALSE),0)</f>
        <v>0</v>
      </c>
      <c r="AD171" s="106" t="s">
        <v>61</v>
      </c>
      <c r="AE171" s="263">
        <v>8.33</v>
      </c>
      <c r="AF171" s="245" t="s">
        <v>1462</v>
      </c>
      <c r="AG171" s="263"/>
      <c r="AH171" s="250" t="s">
        <v>1462</v>
      </c>
      <c r="AI171" s="263"/>
      <c r="AJ171" s="245" t="s">
        <v>1462</v>
      </c>
      <c r="AK171" s="263"/>
      <c r="AL171" s="84">
        <v>424</v>
      </c>
      <c r="AM171" s="72">
        <v>425</v>
      </c>
      <c r="AN171" s="83">
        <v>0</v>
      </c>
      <c r="AO171" s="72">
        <v>0</v>
      </c>
      <c r="AP171" s="66" t="s">
        <v>707</v>
      </c>
      <c r="AQ171" s="107" t="s">
        <v>627</v>
      </c>
      <c r="AR171" s="61" t="s">
        <v>705</v>
      </c>
      <c r="AS171" s="364"/>
      <c r="AT171" s="205" t="s">
        <v>39</v>
      </c>
      <c r="DN171" s="111">
        <f>(AE171*IFERROR(VLOOKUP(AD171,LnLst!B:I,2,FALSE),0))*(100/(H171^2))</f>
        <v>2.2150227272727273E-4</v>
      </c>
      <c r="DO171" s="111">
        <f>(AE171*IFERROR(VLOOKUP(AD171,LnLst!B:I,3,FALSE),0))*(100/(H171^2))</f>
        <v>2.8974287190082649E-3</v>
      </c>
      <c r="DP171" s="111">
        <f>(AE171*IFERROR(VLOOKUP(AD171,LnLst!B:I,4,FALSE),0))*(H171^2/100)/1000000</f>
        <v>0.29129176999999995</v>
      </c>
      <c r="DQ171" s="111">
        <f>(AE171*IFERROR(VLOOKUP(AD171,LnLst!B:I,5,FALSE),0))*(100/(H171^2))</f>
        <v>2.6459797520661157E-3</v>
      </c>
      <c r="DR171" s="111">
        <f>(AE171*IFERROR(VLOOKUP(AD171,LnLst!B:I,6,FALSE),0))*(100/(H171^2))</f>
        <v>1.0963243801652893E-3</v>
      </c>
      <c r="DS171" s="111">
        <f>(AE171*IFERROR(VLOOKUP(AD171,LnLst!B:I,7,FALSE),0))*(H171^2/100)/1000000</f>
        <v>0.24190320000000001</v>
      </c>
      <c r="DT171" s="111">
        <f>(AE171*IFERROR(VLOOKUP(AD171,LnLst!B:I,8,FALSE),0))*(100/(H171^2))</f>
        <v>0</v>
      </c>
      <c r="DU171" s="111">
        <f>AG171*IFERROR(VLOOKUP(AF171,LnLst!B:I,2,FALSE),0)*100/H171^2</f>
        <v>0</v>
      </c>
      <c r="DV171" s="111">
        <f>(AG171*IFERROR(VLOOKUP(AF171,LnLst!B:I,3,FALSE),0))*(100/(H171^2))</f>
        <v>0</v>
      </c>
      <c r="DW171" s="111">
        <f>(AG171*IFERROR(VLOOKUP(AF171,LnLst!B:I,4,FALSE),0))*(H171^2/100)/1000000</f>
        <v>0</v>
      </c>
      <c r="DX171" s="111">
        <f>(AG171*IFERROR(VLOOKUP(AF171,LnLst!B:I,5,FALSE),0))*(100/(H171^2))</f>
        <v>0</v>
      </c>
      <c r="DY171" s="111">
        <f>(AG171*IFERROR(VLOOKUP(AF171,LnLst!B:I,6,FALSE),0))*(100/(H171^2))</f>
        <v>0</v>
      </c>
      <c r="DZ171" s="111">
        <f>(AG171*IFERROR(VLOOKUP(AF171,LnLst!B:I,7,FALSE),0))*(H171^2/100)/1000000</f>
        <v>0</v>
      </c>
      <c r="EA171" s="111">
        <f>(AG171*IFERROR(VLOOKUP(AF171,LnLst!B:I,8,FALSE),0))*(100/(H171^2))</f>
        <v>0</v>
      </c>
      <c r="EB171" s="111">
        <f>AI171*IFERROR(VLOOKUP(AH171,LnLst!B:I,2,FALSE),0)*100/H171^2</f>
        <v>0</v>
      </c>
      <c r="EC171" s="111">
        <f>AI171*IFERROR(VLOOKUP(AH171,LnLst!B:I,3,FALSE),0)*100/H171^2</f>
        <v>0</v>
      </c>
      <c r="ED171" s="111">
        <f>(AI171*IFERROR(VLOOKUP(AH171,LnLst!B:I,4,FALSE),0))*(H171^2/100)/1000000</f>
        <v>0</v>
      </c>
      <c r="EE171" s="111">
        <f>AI171*IFERROR(VLOOKUP(AH171,LnLst!B:I,5,FALSE),0)*100/H171^2</f>
        <v>0</v>
      </c>
      <c r="EF171" s="111">
        <f>AI171*IFERROR(VLOOKUP(AH171,LnLst!B:I,6,FALSE),0)*100/H171^2</f>
        <v>0</v>
      </c>
      <c r="EG171" s="111">
        <f>(AI171*IFERROR(VLOOKUP(AH171,LnLst!B:I,7,FALSE),0))*(H171^2/100)/1000000</f>
        <v>0</v>
      </c>
      <c r="EH171" s="111">
        <f>AI171*IFERROR(VLOOKUP(AH171,LnLst!B:I,8,FALSE),0)*100/H171^2</f>
        <v>0</v>
      </c>
      <c r="EI171" s="236">
        <f>AK171*IFERROR(VLOOKUP(AJ171,LnLst!B:I,2,FALSE),0)*100/H171^2</f>
        <v>0</v>
      </c>
      <c r="EJ171" s="111">
        <f>AK171*IFERROR(VLOOKUP(AJ171,LnLst!B:I,3,FALSE),0)*100/H171^2</f>
        <v>0</v>
      </c>
      <c r="EK171" s="111">
        <f>(AK171*IFERROR(VLOOKUP(AJ171,LnLst!B:I,4,FALSE),0))*(H171^2/100)/1000000</f>
        <v>0</v>
      </c>
      <c r="EL171" s="111">
        <f>AK171*IFERROR(VLOOKUP(AJ171,LnLst!B:I,5,FALSE),0)*100/H171^2</f>
        <v>0</v>
      </c>
      <c r="EM171" s="111">
        <f>AK171*IFERROR(VLOOKUP(AJ171,LnLst!B:I,6,FALSE),0)*100/H171^2</f>
        <v>0</v>
      </c>
      <c r="EN171" s="111">
        <f>(AK171*IFERROR(VLOOKUP(AJ171,LnLst!B:I,7,FALSE),0))*(H171^2/100)/1000000</f>
        <v>0</v>
      </c>
      <c r="EO171" s="111">
        <f>AK171*IFERROR(VLOOKUP(AJ171,LnLst!B:I,8,FALSE),0)*100/H171^2</f>
        <v>0</v>
      </c>
    </row>
    <row r="172" spans="1:145" ht="15" customHeight="1" x14ac:dyDescent="0.25">
      <c r="A172" s="81" t="s">
        <v>451</v>
      </c>
      <c r="B172" s="82" t="s">
        <v>452</v>
      </c>
      <c r="C172" s="102" t="s">
        <v>627</v>
      </c>
      <c r="D172" s="82" t="s">
        <v>138</v>
      </c>
      <c r="E172" s="9" t="s">
        <v>1708</v>
      </c>
      <c r="F172" s="426" t="s">
        <v>1718</v>
      </c>
      <c r="G172" s="83">
        <v>2</v>
      </c>
      <c r="H172" s="60">
        <v>220</v>
      </c>
      <c r="I172" s="194" t="str">
        <f t="shared" si="52"/>
        <v xml:space="preserve">XLPE 2000mm2 Elswedy energy             </v>
      </c>
      <c r="J172" s="228">
        <f t="shared" si="53"/>
        <v>8.33</v>
      </c>
      <c r="K172" s="113" t="s">
        <v>16</v>
      </c>
      <c r="L172" s="232" t="s">
        <v>41</v>
      </c>
      <c r="M172" s="240">
        <v>1170</v>
      </c>
      <c r="N172" s="115">
        <f t="shared" si="54"/>
        <v>445.8168</v>
      </c>
      <c r="O172" s="241">
        <v>1400</v>
      </c>
      <c r="P172" s="235">
        <f t="shared" si="55"/>
        <v>2.2150227272727273E-4</v>
      </c>
      <c r="Q172" s="104">
        <f t="shared" si="56"/>
        <v>2.8974287190082649E-3</v>
      </c>
      <c r="R172" s="104">
        <f t="shared" si="57"/>
        <v>0.29129177000000001</v>
      </c>
      <c r="S172" s="104">
        <f t="shared" si="58"/>
        <v>2.6459797520661157E-3</v>
      </c>
      <c r="T172" s="104">
        <f t="shared" si="59"/>
        <v>1.0963243801652893E-3</v>
      </c>
      <c r="U172" s="104">
        <f t="shared" si="60"/>
        <v>0.24190319999999998</v>
      </c>
      <c r="V172" s="105">
        <f t="shared" si="61"/>
        <v>0</v>
      </c>
      <c r="W172" s="223">
        <f>AE172*IFERROR(VLOOKUP(AD172,LnLst!B:I,2,FALSE),0)+AG172*IFERROR(VLOOKUP(AF172,LnLst!B:I,2,FALSE),0)+AI172*IFERROR(VLOOKUP(AH172,LnLst!B:I,2,FALSE),0)+AK172*IFERROR(VLOOKUP(AJ172,LnLst!B:I,2,FALSE),0)</f>
        <v>0.1072071</v>
      </c>
      <c r="X172" s="215">
        <f>AE172*IFERROR(VLOOKUP(AD172,LnLst!B:I,3,FALSE),0)+AG172*IFERROR(VLOOKUP(AF172,LnLst!B:I,3,FALSE),0)+AI172*IFERROR(VLOOKUP(AH172,LnLst!B:I,3,FALSE),0)+AK172*IFERROR(VLOOKUP(AJ172,LnLst!B:I,3,FALSE),0)</f>
        <v>1.4023555000000001</v>
      </c>
      <c r="Y172" s="219">
        <f>(AE172*IFERROR(VLOOKUP(AD172,LnLst!B:I,4,FALSE),0)+AG172*IFERROR(VLOOKUP(AF172,LnLst!B:I,4,FALSE),0)+AI172*IFERROR(VLOOKUP(AH172,LnLst!B:I,4,FALSE),0)+AK172*IFERROR(VLOOKUP(AJ172,LnLst!B:I,4,FALSE),0))/1000000</f>
        <v>6.0184249999999996E-4</v>
      </c>
      <c r="Z172" s="215">
        <f>AE172*IFERROR(VLOOKUP(AD172,LnLst!B:I,5,FALSE),0)+AG172*IFERROR(VLOOKUP(AF172,LnLst!B:I,5,FALSE),0)+AI172*IFERROR(VLOOKUP(AH172,LnLst!B:I,5,FALSE),0)+AK172*IFERROR(VLOOKUP(AJ172,LnLst!B:I,5,FALSE),0)</f>
        <v>1.2806541999999999</v>
      </c>
      <c r="AA172" s="215">
        <f>AE172*IFERROR(VLOOKUP(AD172,LnLst!B:I,6,FALSE),0)+AG172*IFERROR(VLOOKUP(AF172,LnLst!B:I,6,FALSE),0)+AI172*IFERROR(VLOOKUP(AH172,LnLst!B:I,6,FALSE),0)+AK172*IFERROR(VLOOKUP(AJ172,LnLst!B:I,6,FALSE),0)</f>
        <v>0.53062100000000001</v>
      </c>
      <c r="AB172" s="207">
        <f>(AE172*IFERROR(VLOOKUP(AD172,LnLst!B:I,7,FALSE),0)+AG172*IFERROR(VLOOKUP(AF172,LnLst!B:I,7,FALSE),0)+AI172*IFERROR(VLOOKUP(AH172,LnLst!B:I,7,FALSE),0)+AK172*IFERROR(VLOOKUP(AJ172,LnLst!B:I,7,FALSE),0))/1000000</f>
        <v>4.9980000000000001E-4</v>
      </c>
      <c r="AC172" s="211">
        <f>AE172*IFERROR(VLOOKUP(AD172,LnLst!B:I,8,FALSE),0)+AG172*IFERROR(VLOOKUP(AF172,LnLst!B:I,8,FALSE),0)+AI172*IFERROR(VLOOKUP(AH172,LnLst!B:I,8,FALSE),0)+AK172*IFERROR(VLOOKUP(AJ172,LnLst!B:I,8,FALSE),0)</f>
        <v>0</v>
      </c>
      <c r="AD172" s="106" t="s">
        <v>61</v>
      </c>
      <c r="AE172" s="263">
        <v>8.33</v>
      </c>
      <c r="AF172" s="245" t="s">
        <v>1462</v>
      </c>
      <c r="AG172" s="263"/>
      <c r="AH172" s="250" t="s">
        <v>1462</v>
      </c>
      <c r="AI172" s="263"/>
      <c r="AJ172" s="245" t="s">
        <v>1462</v>
      </c>
      <c r="AK172" s="263"/>
      <c r="AL172" s="84">
        <v>424</v>
      </c>
      <c r="AM172" s="72">
        <v>425</v>
      </c>
      <c r="AN172" s="83">
        <v>0</v>
      </c>
      <c r="AO172" s="72">
        <v>0</v>
      </c>
      <c r="AP172" s="66" t="s">
        <v>708</v>
      </c>
      <c r="AQ172" s="107" t="s">
        <v>627</v>
      </c>
      <c r="AR172" s="61" t="s">
        <v>705</v>
      </c>
      <c r="AS172" s="364"/>
      <c r="AT172" s="205" t="s">
        <v>39</v>
      </c>
      <c r="DN172" s="111">
        <f>(AE172*IFERROR(VLOOKUP(AD172,LnLst!B:I,2,FALSE),0))*(100/(H172^2))</f>
        <v>2.2150227272727273E-4</v>
      </c>
      <c r="DO172" s="111">
        <f>(AE172*IFERROR(VLOOKUP(AD172,LnLst!B:I,3,FALSE),0))*(100/(H172^2))</f>
        <v>2.8974287190082649E-3</v>
      </c>
      <c r="DP172" s="111">
        <f>(AE172*IFERROR(VLOOKUP(AD172,LnLst!B:I,4,FALSE),0))*(H172^2/100)/1000000</f>
        <v>0.29129176999999995</v>
      </c>
      <c r="DQ172" s="111">
        <f>(AE172*IFERROR(VLOOKUP(AD172,LnLst!B:I,5,FALSE),0))*(100/(H172^2))</f>
        <v>2.6459797520661157E-3</v>
      </c>
      <c r="DR172" s="111">
        <f>(AE172*IFERROR(VLOOKUP(AD172,LnLst!B:I,6,FALSE),0))*(100/(H172^2))</f>
        <v>1.0963243801652893E-3</v>
      </c>
      <c r="DS172" s="111">
        <f>(AE172*IFERROR(VLOOKUP(AD172,LnLst!B:I,7,FALSE),0))*(H172^2/100)/1000000</f>
        <v>0.24190320000000001</v>
      </c>
      <c r="DT172" s="111">
        <f>(AE172*IFERROR(VLOOKUP(AD172,LnLst!B:I,8,FALSE),0))*(100/(H172^2))</f>
        <v>0</v>
      </c>
      <c r="DU172" s="111">
        <f>AG172*IFERROR(VLOOKUP(AF172,LnLst!B:I,2,FALSE),0)*100/H172^2</f>
        <v>0</v>
      </c>
      <c r="DV172" s="111">
        <f>(AG172*IFERROR(VLOOKUP(AF172,LnLst!B:I,3,FALSE),0))*(100/(H172^2))</f>
        <v>0</v>
      </c>
      <c r="DW172" s="111">
        <f>(AG172*IFERROR(VLOOKUP(AF172,LnLst!B:I,4,FALSE),0))*(H172^2/100)/1000000</f>
        <v>0</v>
      </c>
      <c r="DX172" s="111">
        <f>(AG172*IFERROR(VLOOKUP(AF172,LnLst!B:I,5,FALSE),0))*(100/(H172^2))</f>
        <v>0</v>
      </c>
      <c r="DY172" s="111">
        <f>(AG172*IFERROR(VLOOKUP(AF172,LnLst!B:I,6,FALSE),0))*(100/(H172^2))</f>
        <v>0</v>
      </c>
      <c r="DZ172" s="111">
        <f>(AG172*IFERROR(VLOOKUP(AF172,LnLst!B:I,7,FALSE),0))*(H172^2/100)/1000000</f>
        <v>0</v>
      </c>
      <c r="EA172" s="111">
        <f>(AG172*IFERROR(VLOOKUP(AF172,LnLst!B:I,8,FALSE),0))*(100/(H172^2))</f>
        <v>0</v>
      </c>
      <c r="EB172" s="111">
        <f>AI172*IFERROR(VLOOKUP(AH172,LnLst!B:I,2,FALSE),0)*100/H172^2</f>
        <v>0</v>
      </c>
      <c r="EC172" s="111">
        <f>AI172*IFERROR(VLOOKUP(AH172,LnLst!B:I,3,FALSE),0)*100/H172^2</f>
        <v>0</v>
      </c>
      <c r="ED172" s="111">
        <f>(AI172*IFERROR(VLOOKUP(AH172,LnLst!B:I,4,FALSE),0))*(H172^2/100)/1000000</f>
        <v>0</v>
      </c>
      <c r="EE172" s="111">
        <f>AI172*IFERROR(VLOOKUP(AH172,LnLst!B:I,5,FALSE),0)*100/H172^2</f>
        <v>0</v>
      </c>
      <c r="EF172" s="111">
        <f>AI172*IFERROR(VLOOKUP(AH172,LnLst!B:I,6,FALSE),0)*100/H172^2</f>
        <v>0</v>
      </c>
      <c r="EG172" s="111">
        <f>(AI172*IFERROR(VLOOKUP(AH172,LnLst!B:I,7,FALSE),0))*(H172^2/100)/1000000</f>
        <v>0</v>
      </c>
      <c r="EH172" s="111">
        <f>AI172*IFERROR(VLOOKUP(AH172,LnLst!B:I,8,FALSE),0)*100/H172^2</f>
        <v>0</v>
      </c>
      <c r="EI172" s="236">
        <f>AK172*IFERROR(VLOOKUP(AJ172,LnLst!B:I,2,FALSE),0)*100/H172^2</f>
        <v>0</v>
      </c>
      <c r="EJ172" s="111">
        <f>AK172*IFERROR(VLOOKUP(AJ172,LnLst!B:I,3,FALSE),0)*100/H172^2</f>
        <v>0</v>
      </c>
      <c r="EK172" s="111">
        <f>(AK172*IFERROR(VLOOKUP(AJ172,LnLst!B:I,4,FALSE),0))*(H172^2/100)/1000000</f>
        <v>0</v>
      </c>
      <c r="EL172" s="111">
        <f>AK172*IFERROR(VLOOKUP(AJ172,LnLst!B:I,5,FALSE),0)*100/H172^2</f>
        <v>0</v>
      </c>
      <c r="EM172" s="111">
        <f>AK172*IFERROR(VLOOKUP(AJ172,LnLst!B:I,6,FALSE),0)*100/H172^2</f>
        <v>0</v>
      </c>
      <c r="EN172" s="111">
        <f>(AK172*IFERROR(VLOOKUP(AJ172,LnLst!B:I,7,FALSE),0))*(H172^2/100)/1000000</f>
        <v>0</v>
      </c>
      <c r="EO172" s="111">
        <f>AK172*IFERROR(VLOOKUP(AJ172,LnLst!B:I,8,FALSE),0)*100/H172^2</f>
        <v>0</v>
      </c>
    </row>
    <row r="173" spans="1:145" ht="15" customHeight="1" x14ac:dyDescent="0.25">
      <c r="A173" s="81" t="s">
        <v>452</v>
      </c>
      <c r="B173" s="82" t="s">
        <v>1138</v>
      </c>
      <c r="C173" s="102" t="s">
        <v>138</v>
      </c>
      <c r="D173" s="82" t="s">
        <v>1565</v>
      </c>
      <c r="E173" s="9" t="s">
        <v>1708</v>
      </c>
      <c r="F173" s="426" t="s">
        <v>1718</v>
      </c>
      <c r="G173" s="83">
        <v>1</v>
      </c>
      <c r="H173" s="60">
        <v>220</v>
      </c>
      <c r="I173" s="194" t="str">
        <f t="shared" si="52"/>
        <v xml:space="preserve">XLPE 2000mm2 Elswedy             </v>
      </c>
      <c r="J173" s="228">
        <f t="shared" si="53"/>
        <v>8.17</v>
      </c>
      <c r="K173" s="113" t="s">
        <v>41</v>
      </c>
      <c r="L173" s="232" t="s">
        <v>21</v>
      </c>
      <c r="M173" s="240">
        <v>800</v>
      </c>
      <c r="N173" s="115">
        <f t="shared" si="54"/>
        <v>304.83199999999999</v>
      </c>
      <c r="O173" s="241">
        <v>1400</v>
      </c>
      <c r="P173" s="235">
        <f t="shared" si="55"/>
        <v>2.1724772727272726E-4</v>
      </c>
      <c r="Q173" s="104">
        <f t="shared" si="56"/>
        <v>2.8417758264462811E-3</v>
      </c>
      <c r="R173" s="104">
        <f t="shared" si="57"/>
        <v>0.2832055336</v>
      </c>
      <c r="S173" s="104">
        <f t="shared" si="58"/>
        <v>2.5951566115702475E-3</v>
      </c>
      <c r="T173" s="104">
        <f t="shared" si="59"/>
        <v>1.772079752066116E-3</v>
      </c>
      <c r="U173" s="104">
        <f t="shared" si="60"/>
        <v>0.23725680000000002</v>
      </c>
      <c r="V173" s="105">
        <f t="shared" si="61"/>
        <v>0</v>
      </c>
      <c r="W173" s="223">
        <f>AE173*IFERROR(VLOOKUP(AD173,LnLst!B:I,2,FALSE),0)+AG173*IFERROR(VLOOKUP(AF173,LnLst!B:I,2,FALSE),0)+AI173*IFERROR(VLOOKUP(AH173,LnLst!B:I,2,FALSE),0)+AK173*IFERROR(VLOOKUP(AJ173,LnLst!B:I,2,FALSE),0)</f>
        <v>0.10514789999999999</v>
      </c>
      <c r="X173" s="215">
        <f>AE173*IFERROR(VLOOKUP(AD173,LnLst!B:I,3,FALSE),0)+AG173*IFERROR(VLOOKUP(AF173,LnLst!B:I,3,FALSE),0)+AI173*IFERROR(VLOOKUP(AH173,LnLst!B:I,3,FALSE),0)+AK173*IFERROR(VLOOKUP(AJ173,LnLst!B:I,3,FALSE),0)</f>
        <v>1.3754195</v>
      </c>
      <c r="Y173" s="219">
        <f>(AE173*IFERROR(VLOOKUP(AD173,LnLst!B:I,4,FALSE),0)+AG173*IFERROR(VLOOKUP(AF173,LnLst!B:I,4,FALSE),0)+AI173*IFERROR(VLOOKUP(AH173,LnLst!B:I,4,FALSE),0)+AK173*IFERROR(VLOOKUP(AJ173,LnLst!B:I,4,FALSE),0))/1000000</f>
        <v>5.851354E-4</v>
      </c>
      <c r="Z173" s="215">
        <f>AE173*IFERROR(VLOOKUP(AD173,LnLst!B:I,5,FALSE),0)+AG173*IFERROR(VLOOKUP(AF173,LnLst!B:I,5,FALSE),0)+AI173*IFERROR(VLOOKUP(AH173,LnLst!B:I,5,FALSE),0)+AK173*IFERROR(VLOOKUP(AJ173,LnLst!B:I,5,FALSE),0)</f>
        <v>1.2560557999999999</v>
      </c>
      <c r="AA173" s="215">
        <f>AE173*IFERROR(VLOOKUP(AD173,LnLst!B:I,6,FALSE),0)+AG173*IFERROR(VLOOKUP(AF173,LnLst!B:I,6,FALSE),0)+AI173*IFERROR(VLOOKUP(AH173,LnLst!B:I,6,FALSE),0)+AK173*IFERROR(VLOOKUP(AJ173,LnLst!B:I,6,FALSE),0)</f>
        <v>0.85768660000000008</v>
      </c>
      <c r="AB173" s="207">
        <f>(AE173*IFERROR(VLOOKUP(AD173,LnLst!B:I,7,FALSE),0)+AG173*IFERROR(VLOOKUP(AF173,LnLst!B:I,7,FALSE),0)+AI173*IFERROR(VLOOKUP(AH173,LnLst!B:I,7,FALSE),0)+AK173*IFERROR(VLOOKUP(AJ173,LnLst!B:I,7,FALSE),0))/1000000</f>
        <v>4.9019999999999999E-4</v>
      </c>
      <c r="AC173" s="211">
        <f>AE173*IFERROR(VLOOKUP(AD173,LnLst!B:I,8,FALSE),0)+AG173*IFERROR(VLOOKUP(AF173,LnLst!B:I,8,FALSE),0)+AI173*IFERROR(VLOOKUP(AH173,LnLst!B:I,8,FALSE),0)+AK173*IFERROR(VLOOKUP(AJ173,LnLst!B:I,8,FALSE),0)</f>
        <v>0</v>
      </c>
      <c r="AD173" s="106" t="s">
        <v>58</v>
      </c>
      <c r="AE173" s="263">
        <f>3.77+4.4</f>
        <v>8.17</v>
      </c>
      <c r="AF173" s="245" t="s">
        <v>1462</v>
      </c>
      <c r="AG173" s="263"/>
      <c r="AH173" s="250" t="s">
        <v>1462</v>
      </c>
      <c r="AI173" s="263"/>
      <c r="AJ173" s="245" t="s">
        <v>1462</v>
      </c>
      <c r="AK173" s="263"/>
      <c r="AL173" s="84">
        <v>425</v>
      </c>
      <c r="AM173" s="72">
        <v>426</v>
      </c>
      <c r="AN173" s="83">
        <v>0</v>
      </c>
      <c r="AO173" s="72">
        <v>0</v>
      </c>
      <c r="AP173" s="66" t="s">
        <v>706</v>
      </c>
      <c r="AQ173" s="107" t="s">
        <v>705</v>
      </c>
      <c r="AR173" s="61" t="s">
        <v>657</v>
      </c>
      <c r="AS173" s="364"/>
      <c r="AT173" s="205" t="s">
        <v>39</v>
      </c>
      <c r="DN173" s="111">
        <f>(AE173*IFERROR(VLOOKUP(AD173,LnLst!B:I,2,FALSE),0))*(100/(H173^2))</f>
        <v>2.1724772727272726E-4</v>
      </c>
      <c r="DO173" s="111">
        <f>(AE173*IFERROR(VLOOKUP(AD173,LnLst!B:I,3,FALSE),0))*(100/(H173^2))</f>
        <v>2.8417758264462811E-3</v>
      </c>
      <c r="DP173" s="111">
        <f>(AE173*IFERROR(VLOOKUP(AD173,LnLst!B:I,4,FALSE),0))*(H173^2/100)/1000000</f>
        <v>0.2832055336</v>
      </c>
      <c r="DQ173" s="111">
        <f>(AE173*IFERROR(VLOOKUP(AD173,LnLst!B:I,5,FALSE),0))*(100/(H173^2))</f>
        <v>2.5951566115702479E-3</v>
      </c>
      <c r="DR173" s="111">
        <f>(AE173*IFERROR(VLOOKUP(AD173,LnLst!B:I,6,FALSE),0))*(100/(H173^2))</f>
        <v>1.772079752066116E-3</v>
      </c>
      <c r="DS173" s="111">
        <f>(AE173*IFERROR(VLOOKUP(AD173,LnLst!B:I,7,FALSE),0))*(H173^2/100)/1000000</f>
        <v>0.23725679999999999</v>
      </c>
      <c r="DT173" s="111">
        <f>(AE173*IFERROR(VLOOKUP(AD173,LnLst!B:I,8,FALSE),0))*(100/(H173^2))</f>
        <v>0</v>
      </c>
      <c r="DU173" s="111">
        <f>AG173*IFERROR(VLOOKUP(AF173,LnLst!B:I,2,FALSE),0)*100/H173^2</f>
        <v>0</v>
      </c>
      <c r="DV173" s="111">
        <f>(AG173*IFERROR(VLOOKUP(AF173,LnLst!B:I,3,FALSE),0))*(100/(H173^2))</f>
        <v>0</v>
      </c>
      <c r="DW173" s="111">
        <f>(AG173*IFERROR(VLOOKUP(AF173,LnLst!B:I,4,FALSE),0))*(H173^2/100)/1000000</f>
        <v>0</v>
      </c>
      <c r="DX173" s="111">
        <f>(AG173*IFERROR(VLOOKUP(AF173,LnLst!B:I,5,FALSE),0))*(100/(H173^2))</f>
        <v>0</v>
      </c>
      <c r="DY173" s="111">
        <f>(AG173*IFERROR(VLOOKUP(AF173,LnLst!B:I,6,FALSE),0))*(100/(H173^2))</f>
        <v>0</v>
      </c>
      <c r="DZ173" s="111">
        <f>(AG173*IFERROR(VLOOKUP(AF173,LnLst!B:I,7,FALSE),0))*(H173^2/100)/1000000</f>
        <v>0</v>
      </c>
      <c r="EA173" s="111">
        <f>(AG173*IFERROR(VLOOKUP(AF173,LnLst!B:I,8,FALSE),0))*(100/(H173^2))</f>
        <v>0</v>
      </c>
      <c r="EB173" s="111">
        <f>AI173*IFERROR(VLOOKUP(AH173,LnLst!B:I,2,FALSE),0)*100/H173^2</f>
        <v>0</v>
      </c>
      <c r="EC173" s="111">
        <f>AI173*IFERROR(VLOOKUP(AH173,LnLst!B:I,3,FALSE),0)*100/H173^2</f>
        <v>0</v>
      </c>
      <c r="ED173" s="111">
        <f>(AI173*IFERROR(VLOOKUP(AH173,LnLst!B:I,4,FALSE),0))*(H173^2/100)/1000000</f>
        <v>0</v>
      </c>
      <c r="EE173" s="111">
        <f>AI173*IFERROR(VLOOKUP(AH173,LnLst!B:I,5,FALSE),0)*100/H173^2</f>
        <v>0</v>
      </c>
      <c r="EF173" s="111">
        <f>AI173*IFERROR(VLOOKUP(AH173,LnLst!B:I,6,FALSE),0)*100/H173^2</f>
        <v>0</v>
      </c>
      <c r="EG173" s="111">
        <f>(AI173*IFERROR(VLOOKUP(AH173,LnLst!B:I,7,FALSE),0))*(H173^2/100)/1000000</f>
        <v>0</v>
      </c>
      <c r="EH173" s="111">
        <f>AI173*IFERROR(VLOOKUP(AH173,LnLst!B:I,8,FALSE),0)*100/H173^2</f>
        <v>0</v>
      </c>
      <c r="EI173" s="236">
        <f>AK173*IFERROR(VLOOKUP(AJ173,LnLst!B:I,2,FALSE),0)*100/H173^2</f>
        <v>0</v>
      </c>
      <c r="EJ173" s="111">
        <f>AK173*IFERROR(VLOOKUP(AJ173,LnLst!B:I,3,FALSE),0)*100/H173^2</f>
        <v>0</v>
      </c>
      <c r="EK173" s="111">
        <f>(AK173*IFERROR(VLOOKUP(AJ173,LnLst!B:I,4,FALSE),0))*(H173^2/100)/1000000</f>
        <v>0</v>
      </c>
      <c r="EL173" s="111">
        <f>AK173*IFERROR(VLOOKUP(AJ173,LnLst!B:I,5,FALSE),0)*100/H173^2</f>
        <v>0</v>
      </c>
      <c r="EM173" s="111">
        <f>AK173*IFERROR(VLOOKUP(AJ173,LnLst!B:I,6,FALSE),0)*100/H173^2</f>
        <v>0</v>
      </c>
      <c r="EN173" s="111">
        <f>(AK173*IFERROR(VLOOKUP(AJ173,LnLst!B:I,7,FALSE),0))*(H173^2/100)/1000000</f>
        <v>0</v>
      </c>
      <c r="EO173" s="111">
        <f>AK173*IFERROR(VLOOKUP(AJ173,LnLst!B:I,8,FALSE),0)*100/H173^2</f>
        <v>0</v>
      </c>
    </row>
    <row r="174" spans="1:145" ht="15" customHeight="1" x14ac:dyDescent="0.25">
      <c r="A174" s="81" t="s">
        <v>1138</v>
      </c>
      <c r="B174" s="82" t="s">
        <v>1382</v>
      </c>
      <c r="C174" s="102" t="s">
        <v>1565</v>
      </c>
      <c r="D174" s="82" t="s">
        <v>1570</v>
      </c>
      <c r="E174" s="9" t="s">
        <v>1708</v>
      </c>
      <c r="F174" s="426" t="s">
        <v>1719</v>
      </c>
      <c r="G174" s="83">
        <v>1</v>
      </c>
      <c r="H174" s="60">
        <v>220</v>
      </c>
      <c r="I174" s="194" t="str">
        <f t="shared" si="52"/>
        <v xml:space="preserve">2*380/50 ACSR    XLPE 2000mm2 Elswedy         </v>
      </c>
      <c r="J174" s="228">
        <f t="shared" si="53"/>
        <v>6.1000000000000005</v>
      </c>
      <c r="K174" s="113" t="s">
        <v>21</v>
      </c>
      <c r="L174" s="232" t="s">
        <v>23</v>
      </c>
      <c r="M174" s="240">
        <v>800</v>
      </c>
      <c r="N174" s="115">
        <f t="shared" si="54"/>
        <v>304.83199999999999</v>
      </c>
      <c r="O174" s="241">
        <v>1200</v>
      </c>
      <c r="P174" s="235">
        <f t="shared" si="55"/>
        <v>2.6171074380165288E-4</v>
      </c>
      <c r="Q174" s="104">
        <f t="shared" si="56"/>
        <v>2.5911983471074381E-3</v>
      </c>
      <c r="R174" s="104">
        <f t="shared" si="57"/>
        <v>0.15558276800000004</v>
      </c>
      <c r="S174" s="104">
        <f t="shared" si="58"/>
        <v>1.784E-3</v>
      </c>
      <c r="T174" s="104">
        <f t="shared" si="59"/>
        <v>4.2911404958677684E-3</v>
      </c>
      <c r="U174" s="104">
        <f t="shared" si="60"/>
        <v>0.129610844</v>
      </c>
      <c r="V174" s="105">
        <f t="shared" si="61"/>
        <v>2.0723140495867765E-3</v>
      </c>
      <c r="W174" s="223">
        <f>AE174*IFERROR(VLOOKUP(AD174,LnLst!B:I,2,FALSE),0)+AG174*IFERROR(VLOOKUP(AF174,LnLst!B:I,2,FALSE),0)+AI174*IFERROR(VLOOKUP(AH174,LnLst!B:I,2,FALSE),0)+AK174*IFERROR(VLOOKUP(AJ174,LnLst!B:I,2,FALSE),0)</f>
        <v>0.126668</v>
      </c>
      <c r="X174" s="215">
        <f>AE174*IFERROR(VLOOKUP(AD174,LnLst!B:I,3,FALSE),0)+AG174*IFERROR(VLOOKUP(AF174,LnLst!B:I,3,FALSE),0)+AI174*IFERROR(VLOOKUP(AH174,LnLst!B:I,3,FALSE),0)+AK174*IFERROR(VLOOKUP(AJ174,LnLst!B:I,3,FALSE),0)</f>
        <v>1.25414</v>
      </c>
      <c r="Y174" s="219">
        <f>(AE174*IFERROR(VLOOKUP(AD174,LnLst!B:I,4,FALSE),0)+AG174*IFERROR(VLOOKUP(AF174,LnLst!B:I,4,FALSE),0)+AI174*IFERROR(VLOOKUP(AH174,LnLst!B:I,4,FALSE),0)+AK174*IFERROR(VLOOKUP(AJ174,LnLst!B:I,4,FALSE),0))/1000000</f>
        <v>3.2145200000000007E-4</v>
      </c>
      <c r="Z174" s="215">
        <f>AE174*IFERROR(VLOOKUP(AD174,LnLst!B:I,5,FALSE),0)+AG174*IFERROR(VLOOKUP(AF174,LnLst!B:I,5,FALSE),0)+AI174*IFERROR(VLOOKUP(AH174,LnLst!B:I,5,FALSE),0)+AK174*IFERROR(VLOOKUP(AJ174,LnLst!B:I,5,FALSE),0)</f>
        <v>0.863456</v>
      </c>
      <c r="AA174" s="215">
        <f>AE174*IFERROR(VLOOKUP(AD174,LnLst!B:I,6,FALSE),0)+AG174*IFERROR(VLOOKUP(AF174,LnLst!B:I,6,FALSE),0)+AI174*IFERROR(VLOOKUP(AH174,LnLst!B:I,6,FALSE),0)+AK174*IFERROR(VLOOKUP(AJ174,LnLst!B:I,6,FALSE),0)</f>
        <v>2.0769120000000001</v>
      </c>
      <c r="AB174" s="207">
        <f>(AE174*IFERROR(VLOOKUP(AD174,LnLst!B:I,7,FALSE),0)+AG174*IFERROR(VLOOKUP(AF174,LnLst!B:I,7,FALSE),0)+AI174*IFERROR(VLOOKUP(AH174,LnLst!B:I,7,FALSE),0)+AK174*IFERROR(VLOOKUP(AJ174,LnLst!B:I,7,FALSE),0))/1000000</f>
        <v>2.6779099999999997E-4</v>
      </c>
      <c r="AC174" s="211">
        <f>AE174*IFERROR(VLOOKUP(AD174,LnLst!B:I,8,FALSE),0)+AG174*IFERROR(VLOOKUP(AF174,LnLst!B:I,8,FALSE),0)+AI174*IFERROR(VLOOKUP(AH174,LnLst!B:I,8,FALSE),0)+AK174*IFERROR(VLOOKUP(AJ174,LnLst!B:I,8,FALSE),0)</f>
        <v>1.0029999999999999</v>
      </c>
      <c r="AD174" s="106" t="s">
        <v>25</v>
      </c>
      <c r="AE174" s="263">
        <v>1.7</v>
      </c>
      <c r="AF174" s="245" t="s">
        <v>58</v>
      </c>
      <c r="AG174" s="263">
        <v>4.4000000000000004</v>
      </c>
      <c r="AH174" s="250" t="s">
        <v>1462</v>
      </c>
      <c r="AI174" s="263"/>
      <c r="AJ174" s="245" t="s">
        <v>1462</v>
      </c>
      <c r="AK174" s="263"/>
      <c r="AL174" s="84">
        <v>426</v>
      </c>
      <c r="AM174" s="72">
        <v>455</v>
      </c>
      <c r="AN174" s="83">
        <v>0</v>
      </c>
      <c r="AO174" s="72">
        <v>0</v>
      </c>
      <c r="AP174" s="66" t="s">
        <v>1310</v>
      </c>
      <c r="AQ174" s="107" t="s">
        <v>657</v>
      </c>
      <c r="AR174" s="61" t="s">
        <v>1308</v>
      </c>
      <c r="AS174" s="364"/>
      <c r="AT174" s="205" t="s">
        <v>39</v>
      </c>
      <c r="DN174" s="111">
        <f>(AE174*IFERROR(VLOOKUP(AD174,LnLst!B:I,2,FALSE),0))*(100/(H174^2))</f>
        <v>1.4471074380165291E-4</v>
      </c>
      <c r="DO174" s="111">
        <f>(AE174*IFERROR(VLOOKUP(AD174,LnLst!B:I,3,FALSE),0))*(100/(H174^2))</f>
        <v>1.0607438016528926E-3</v>
      </c>
      <c r="DP174" s="111">
        <f>(AE174*IFERROR(VLOOKUP(AD174,LnLst!B:I,4,FALSE),0))*(H174^2/100)/1000000</f>
        <v>3.0608159999999996E-3</v>
      </c>
      <c r="DQ174" s="111">
        <f>(AE174*IFERROR(VLOOKUP(AD174,LnLst!B:I,5,FALSE),0))*(100/(H174^2))</f>
        <v>3.8636363636363635E-4</v>
      </c>
      <c r="DR174" s="111">
        <f>(AE174*IFERROR(VLOOKUP(AD174,LnLst!B:I,6,FALSE),0))*(100/(H174^2))</f>
        <v>3.3367768595041324E-3</v>
      </c>
      <c r="DS174" s="111">
        <f>(AE174*IFERROR(VLOOKUP(AD174,LnLst!B:I,7,FALSE),0))*(H174^2/100)/1000000</f>
        <v>1.834844E-3</v>
      </c>
      <c r="DT174" s="111">
        <f>(AE174*IFERROR(VLOOKUP(AD174,LnLst!B:I,8,FALSE),0))*(100/(H174^2))</f>
        <v>2.0723140495867765E-3</v>
      </c>
      <c r="DU174" s="111">
        <f>AG174*IFERROR(VLOOKUP(AF174,LnLst!B:I,2,FALSE),0)*100/H174^2</f>
        <v>1.1700000000000001E-4</v>
      </c>
      <c r="DV174" s="111">
        <f>(AG174*IFERROR(VLOOKUP(AF174,LnLst!B:I,3,FALSE),0))*(100/(H174^2))</f>
        <v>1.5304545454545456E-3</v>
      </c>
      <c r="DW174" s="111">
        <f>(AG174*IFERROR(VLOOKUP(AF174,LnLst!B:I,4,FALSE),0))*(H174^2/100)/1000000</f>
        <v>0.15252195200000002</v>
      </c>
      <c r="DX174" s="111">
        <f>(AG174*IFERROR(VLOOKUP(AF174,LnLst!B:I,5,FALSE),0))*(100/(H174^2))</f>
        <v>1.3976363636363635E-3</v>
      </c>
      <c r="DY174" s="111">
        <f>(AG174*IFERROR(VLOOKUP(AF174,LnLst!B:I,6,FALSE),0))*(100/(H174^2))</f>
        <v>9.5436363636363644E-4</v>
      </c>
      <c r="DZ174" s="111">
        <f>(AG174*IFERROR(VLOOKUP(AF174,LnLst!B:I,7,FALSE),0))*(H174^2/100)/1000000</f>
        <v>0.127776</v>
      </c>
      <c r="EA174" s="111">
        <f>(AG174*IFERROR(VLOOKUP(AF174,LnLst!B:I,8,FALSE),0))*(100/(H174^2))</f>
        <v>0</v>
      </c>
      <c r="EB174" s="111">
        <f>AI174*IFERROR(VLOOKUP(AH174,LnLst!B:I,2,FALSE),0)*100/H174^2</f>
        <v>0</v>
      </c>
      <c r="EC174" s="111">
        <f>AI174*IFERROR(VLOOKUP(AH174,LnLst!B:I,3,FALSE),0)*100/H174^2</f>
        <v>0</v>
      </c>
      <c r="ED174" s="111">
        <f>(AI174*IFERROR(VLOOKUP(AH174,LnLst!B:I,4,FALSE),0))*(H174^2/100)/1000000</f>
        <v>0</v>
      </c>
      <c r="EE174" s="111">
        <f>AI174*IFERROR(VLOOKUP(AH174,LnLst!B:I,5,FALSE),0)*100/H174^2</f>
        <v>0</v>
      </c>
      <c r="EF174" s="111">
        <f>AI174*IFERROR(VLOOKUP(AH174,LnLst!B:I,6,FALSE),0)*100/H174^2</f>
        <v>0</v>
      </c>
      <c r="EG174" s="111">
        <f>(AI174*IFERROR(VLOOKUP(AH174,LnLst!B:I,7,FALSE),0))*(H174^2/100)/1000000</f>
        <v>0</v>
      </c>
      <c r="EH174" s="111">
        <f>AI174*IFERROR(VLOOKUP(AH174,LnLst!B:I,8,FALSE),0)*100/H174^2</f>
        <v>0</v>
      </c>
      <c r="EI174" s="236">
        <f>AK174*IFERROR(VLOOKUP(AJ174,LnLst!B:I,2,FALSE),0)*100/H174^2</f>
        <v>0</v>
      </c>
      <c r="EJ174" s="111">
        <f>AK174*IFERROR(VLOOKUP(AJ174,LnLst!B:I,3,FALSE),0)*100/H174^2</f>
        <v>0</v>
      </c>
      <c r="EK174" s="111">
        <f>(AK174*IFERROR(VLOOKUP(AJ174,LnLst!B:I,4,FALSE),0))*(H174^2/100)/1000000</f>
        <v>0</v>
      </c>
      <c r="EL174" s="111">
        <f>AK174*IFERROR(VLOOKUP(AJ174,LnLst!B:I,5,FALSE),0)*100/H174^2</f>
        <v>0</v>
      </c>
      <c r="EM174" s="111">
        <f>AK174*IFERROR(VLOOKUP(AJ174,LnLst!B:I,6,FALSE),0)*100/H174^2</f>
        <v>0</v>
      </c>
      <c r="EN174" s="111">
        <f>(AK174*IFERROR(VLOOKUP(AJ174,LnLst!B:I,7,FALSE),0))*(H174^2/100)/1000000</f>
        <v>0</v>
      </c>
      <c r="EO174" s="111">
        <f>AK174*IFERROR(VLOOKUP(AJ174,LnLst!B:I,8,FALSE),0)*100/H174^2</f>
        <v>0</v>
      </c>
    </row>
    <row r="175" spans="1:145" ht="24" customHeight="1" x14ac:dyDescent="0.25">
      <c r="A175" s="81" t="s">
        <v>452</v>
      </c>
      <c r="B175" s="82" t="s">
        <v>1382</v>
      </c>
      <c r="C175" s="102" t="s">
        <v>138</v>
      </c>
      <c r="D175" s="82" t="s">
        <v>1570</v>
      </c>
      <c r="E175" s="9" t="s">
        <v>1708</v>
      </c>
      <c r="F175" s="426" t="s">
        <v>1719</v>
      </c>
      <c r="G175" s="83">
        <v>1</v>
      </c>
      <c r="H175" s="60">
        <v>220</v>
      </c>
      <c r="I175" s="194" t="str">
        <f t="shared" si="52"/>
        <v xml:space="preserve">2*380/50 ACSR    XLPE 2000mm2 Elswedy     Thermal Invar 1*238/97    </v>
      </c>
      <c r="J175" s="228">
        <f t="shared" si="53"/>
        <v>5.87</v>
      </c>
      <c r="K175" s="113" t="s">
        <v>41</v>
      </c>
      <c r="L175" s="232" t="s">
        <v>23</v>
      </c>
      <c r="M175" s="240">
        <v>1170</v>
      </c>
      <c r="N175" s="115">
        <f t="shared" si="54"/>
        <v>445.8168</v>
      </c>
      <c r="O175" s="241">
        <v>1200</v>
      </c>
      <c r="P175" s="235">
        <f t="shared" si="55"/>
        <v>3.3931136363636366E-4</v>
      </c>
      <c r="Q175" s="104">
        <f t="shared" si="56"/>
        <v>2.7373857438016532E-3</v>
      </c>
      <c r="R175" s="104">
        <f t="shared" si="57"/>
        <v>0.13424685542400003</v>
      </c>
      <c r="S175" s="104">
        <f t="shared" si="58"/>
        <v>1.8640252066115704E-3</v>
      </c>
      <c r="T175" s="104">
        <f t="shared" si="59"/>
        <v>5.2144929752066119E-3</v>
      </c>
      <c r="U175" s="104">
        <f t="shared" si="60"/>
        <v>0.11165275716319999</v>
      </c>
      <c r="V175" s="105">
        <f t="shared" si="61"/>
        <v>2.7134501652892559E-3</v>
      </c>
      <c r="W175" s="223">
        <f>AE175*IFERROR(VLOOKUP(AD175,LnLst!B:I,2,FALSE),0)+AG175*IFERROR(VLOOKUP(AF175,LnLst!B:I,2,FALSE),0)+AI175*IFERROR(VLOOKUP(AH175,LnLst!B:I,2,FALSE),0)+AK175*IFERROR(VLOOKUP(AJ175,LnLst!B:I,2,FALSE),0)</f>
        <v>0.1642267</v>
      </c>
      <c r="X175" s="215">
        <f>AE175*IFERROR(VLOOKUP(AD175,LnLst!B:I,3,FALSE),0)+AG175*IFERROR(VLOOKUP(AF175,LnLst!B:I,3,FALSE),0)+AI175*IFERROR(VLOOKUP(AH175,LnLst!B:I,3,FALSE),0)+AK175*IFERROR(VLOOKUP(AJ175,LnLst!B:I,3,FALSE),0)</f>
        <v>1.3248947</v>
      </c>
      <c r="Y175" s="219">
        <f>(AE175*IFERROR(VLOOKUP(AD175,LnLst!B:I,4,FALSE),0)+AG175*IFERROR(VLOOKUP(AF175,LnLst!B:I,4,FALSE),0)+AI175*IFERROR(VLOOKUP(AH175,LnLst!B:I,4,FALSE),0)+AK175*IFERROR(VLOOKUP(AJ175,LnLst!B:I,4,FALSE),0))/1000000</f>
        <v>2.7736953600000005E-4</v>
      </c>
      <c r="Z175" s="215">
        <f>AE175*IFERROR(VLOOKUP(AD175,LnLst!B:I,5,FALSE),0)+AG175*IFERROR(VLOOKUP(AF175,LnLst!B:I,5,FALSE),0)+AI175*IFERROR(VLOOKUP(AH175,LnLst!B:I,5,FALSE),0)+AK175*IFERROR(VLOOKUP(AJ175,LnLst!B:I,5,FALSE),0)</f>
        <v>0.90218820000000011</v>
      </c>
      <c r="AA175" s="215">
        <f>AE175*IFERROR(VLOOKUP(AD175,LnLst!B:I,6,FALSE),0)+AG175*IFERROR(VLOOKUP(AF175,LnLst!B:I,6,FALSE),0)+AI175*IFERROR(VLOOKUP(AH175,LnLst!B:I,6,FALSE),0)+AK175*IFERROR(VLOOKUP(AJ175,LnLst!B:I,6,FALSE),0)</f>
        <v>2.5238146000000001</v>
      </c>
      <c r="AB175" s="207">
        <f>(AE175*IFERROR(VLOOKUP(AD175,LnLst!B:I,7,FALSE),0)+AG175*IFERROR(VLOOKUP(AF175,LnLst!B:I,7,FALSE),0)+AI175*IFERROR(VLOOKUP(AH175,LnLst!B:I,7,FALSE),0)+AK175*IFERROR(VLOOKUP(AJ175,LnLst!B:I,7,FALSE),0))/1000000</f>
        <v>2.3068751479999997E-4</v>
      </c>
      <c r="AC175" s="211">
        <f>AE175*IFERROR(VLOOKUP(AD175,LnLst!B:I,8,FALSE),0)+AG175*IFERROR(VLOOKUP(AF175,LnLst!B:I,8,FALSE),0)+AI175*IFERROR(VLOOKUP(AH175,LnLst!B:I,8,FALSE),0)+AK175*IFERROR(VLOOKUP(AJ175,LnLst!B:I,8,FALSE),0)</f>
        <v>1.3133098799999998</v>
      </c>
      <c r="AD175" s="106" t="s">
        <v>25</v>
      </c>
      <c r="AE175" s="263">
        <v>1.7</v>
      </c>
      <c r="AF175" s="245" t="s">
        <v>58</v>
      </c>
      <c r="AG175" s="263">
        <v>3.77</v>
      </c>
      <c r="AH175" s="250" t="s">
        <v>1471</v>
      </c>
      <c r="AI175" s="263">
        <v>0.4</v>
      </c>
      <c r="AJ175" s="245" t="s">
        <v>1462</v>
      </c>
      <c r="AK175" s="263"/>
      <c r="AL175" s="84">
        <v>425</v>
      </c>
      <c r="AM175" s="72">
        <v>455</v>
      </c>
      <c r="AN175" s="83">
        <v>0</v>
      </c>
      <c r="AO175" s="72">
        <v>0</v>
      </c>
      <c r="AP175" s="66" t="s">
        <v>1309</v>
      </c>
      <c r="AQ175" s="107" t="s">
        <v>705</v>
      </c>
      <c r="AR175" s="61" t="s">
        <v>1308</v>
      </c>
      <c r="AS175" s="364"/>
      <c r="AT175" s="205"/>
      <c r="DN175" s="111">
        <f>(AE175*IFERROR(VLOOKUP(AD175,LnLst!B:I,2,FALSE),0))*(100/(H175^2))</f>
        <v>1.4471074380165291E-4</v>
      </c>
      <c r="DO175" s="111">
        <f>(AE175*IFERROR(VLOOKUP(AD175,LnLst!B:I,3,FALSE),0))*(100/(H175^2))</f>
        <v>1.0607438016528926E-3</v>
      </c>
      <c r="DP175" s="111">
        <f>(AE175*IFERROR(VLOOKUP(AD175,LnLst!B:I,4,FALSE),0))*(H175^2/100)/1000000</f>
        <v>3.0608159999999996E-3</v>
      </c>
      <c r="DQ175" s="111">
        <f>(AE175*IFERROR(VLOOKUP(AD175,LnLst!B:I,5,FALSE),0))*(100/(H175^2))</f>
        <v>3.8636363636363635E-4</v>
      </c>
      <c r="DR175" s="111">
        <f>(AE175*IFERROR(VLOOKUP(AD175,LnLst!B:I,6,FALSE),0))*(100/(H175^2))</f>
        <v>3.3367768595041324E-3</v>
      </c>
      <c r="DS175" s="111">
        <f>(AE175*IFERROR(VLOOKUP(AD175,LnLst!B:I,7,FALSE),0))*(H175^2/100)/1000000</f>
        <v>1.834844E-3</v>
      </c>
      <c r="DT175" s="111">
        <f>(AE175*IFERROR(VLOOKUP(AD175,LnLst!B:I,8,FALSE),0))*(100/(H175^2))</f>
        <v>2.0723140495867765E-3</v>
      </c>
      <c r="DU175" s="111">
        <f>AG175*IFERROR(VLOOKUP(AF175,LnLst!B:I,2,FALSE),0)*100/H175^2</f>
        <v>1.0024772727272727E-4</v>
      </c>
      <c r="DV175" s="111">
        <f>(AG175*IFERROR(VLOOKUP(AF175,LnLst!B:I,3,FALSE),0))*(100/(H175^2))</f>
        <v>1.3113212809917356E-3</v>
      </c>
      <c r="DW175" s="111">
        <f>(AG175*IFERROR(VLOOKUP(AF175,LnLst!B:I,4,FALSE),0))*(H175^2/100)/1000000</f>
        <v>0.13068358160000001</v>
      </c>
      <c r="DX175" s="111">
        <f>(AG175*IFERROR(VLOOKUP(AF175,LnLst!B:I,5,FALSE),0))*(100/(H175^2))</f>
        <v>1.1975202479338842E-3</v>
      </c>
      <c r="DY175" s="111">
        <f>(AG175*IFERROR(VLOOKUP(AF175,LnLst!B:I,6,FALSE),0))*(100/(H175^2))</f>
        <v>8.1771611570247941E-4</v>
      </c>
      <c r="DZ175" s="111">
        <f>(AG175*IFERROR(VLOOKUP(AF175,LnLst!B:I,7,FALSE),0))*(H175^2/100)/1000000</f>
        <v>0.10948079999999999</v>
      </c>
      <c r="EA175" s="111">
        <f>(AG175*IFERROR(VLOOKUP(AF175,LnLst!B:I,8,FALSE),0))*(100/(H175^2))</f>
        <v>0</v>
      </c>
      <c r="EB175" s="111">
        <f>AI175*IFERROR(VLOOKUP(AH175,LnLst!B:I,2,FALSE),0)*100/H175^2</f>
        <v>9.4352892561983491E-5</v>
      </c>
      <c r="EC175" s="111">
        <f>AI175*IFERROR(VLOOKUP(AH175,LnLst!B:I,3,FALSE),0)*100/H175^2</f>
        <v>3.6532066115702478E-4</v>
      </c>
      <c r="ED175" s="111">
        <f>(AI175*IFERROR(VLOOKUP(AH175,LnLst!B:I,4,FALSE),0))*(H175^2/100)/1000000</f>
        <v>5.0245782400000006E-4</v>
      </c>
      <c r="EE175" s="111">
        <f>AI175*IFERROR(VLOOKUP(AH175,LnLst!B:I,5,FALSE),0)*100/H175^2</f>
        <v>2.8014132231404961E-4</v>
      </c>
      <c r="EF175" s="111">
        <f>AI175*IFERROR(VLOOKUP(AH175,LnLst!B:I,6,FALSE),0)*100/H175^2</f>
        <v>1.06E-3</v>
      </c>
      <c r="EG175" s="111">
        <f>(AI175*IFERROR(VLOOKUP(AH175,LnLst!B:I,7,FALSE),0))*(H175^2/100)/1000000</f>
        <v>3.3711316320000001E-4</v>
      </c>
      <c r="EH175" s="111">
        <f>AI175*IFERROR(VLOOKUP(AH175,LnLst!B:I,8,FALSE),0)*100/H175^2</f>
        <v>6.4113611570247944E-4</v>
      </c>
      <c r="EI175" s="236">
        <f>AK175*IFERROR(VLOOKUP(AJ175,LnLst!B:I,2,FALSE),0)*100/H175^2</f>
        <v>0</v>
      </c>
      <c r="EJ175" s="111">
        <f>AK175*IFERROR(VLOOKUP(AJ175,LnLst!B:I,3,FALSE),0)*100/H175^2</f>
        <v>0</v>
      </c>
      <c r="EK175" s="111">
        <f>(AK175*IFERROR(VLOOKUP(AJ175,LnLst!B:I,4,FALSE),0))*(H175^2/100)/1000000</f>
        <v>0</v>
      </c>
      <c r="EL175" s="111">
        <f>AK175*IFERROR(VLOOKUP(AJ175,LnLst!B:I,5,FALSE),0)*100/H175^2</f>
        <v>0</v>
      </c>
      <c r="EM175" s="111">
        <f>AK175*IFERROR(VLOOKUP(AJ175,LnLst!B:I,6,FALSE),0)*100/H175^2</f>
        <v>0</v>
      </c>
      <c r="EN175" s="111">
        <f>(AK175*IFERROR(VLOOKUP(AJ175,LnLst!B:I,7,FALSE),0))*(H175^2/100)/1000000</f>
        <v>0</v>
      </c>
      <c r="EO175" s="111">
        <f>AK175*IFERROR(VLOOKUP(AJ175,LnLst!B:I,8,FALSE),0)*100/H175^2</f>
        <v>0</v>
      </c>
    </row>
    <row r="176" spans="1:145" s="13" customFormat="1" ht="15" customHeight="1" x14ac:dyDescent="0.25">
      <c r="A176" s="81" t="s">
        <v>1704</v>
      </c>
      <c r="B176" s="82" t="s">
        <v>1334</v>
      </c>
      <c r="C176" s="102" t="s">
        <v>144</v>
      </c>
      <c r="D176" s="82" t="s">
        <v>1330</v>
      </c>
      <c r="E176" s="9" t="s">
        <v>1708</v>
      </c>
      <c r="F176" s="426" t="s">
        <v>1718</v>
      </c>
      <c r="G176" s="83">
        <v>1</v>
      </c>
      <c r="H176" s="60">
        <v>220</v>
      </c>
      <c r="I176" s="194" t="str">
        <f t="shared" si="52"/>
        <v xml:space="preserve">XLPE 2000mm2 Elswedy             </v>
      </c>
      <c r="J176" s="228">
        <f t="shared" si="53"/>
        <v>5.5</v>
      </c>
      <c r="K176" s="113" t="s">
        <v>23</v>
      </c>
      <c r="L176" s="232" t="s">
        <v>41</v>
      </c>
      <c r="M176" s="240">
        <v>1200</v>
      </c>
      <c r="N176" s="115">
        <f t="shared" si="54"/>
        <v>457.24799999999999</v>
      </c>
      <c r="O176" s="242">
        <v>1400</v>
      </c>
      <c r="P176" s="235">
        <f t="shared" si="55"/>
        <v>1.4625E-4</v>
      </c>
      <c r="Q176" s="104">
        <f t="shared" si="56"/>
        <v>1.9130681818181818E-3</v>
      </c>
      <c r="R176" s="104">
        <f t="shared" si="57"/>
        <v>0.19065244000000001</v>
      </c>
      <c r="S176" s="104">
        <f t="shared" si="58"/>
        <v>1.7470454545454542E-3</v>
      </c>
      <c r="T176" s="104">
        <f t="shared" si="59"/>
        <v>1.1929545454545454E-3</v>
      </c>
      <c r="U176" s="104">
        <f t="shared" si="60"/>
        <v>0.15972</v>
      </c>
      <c r="V176" s="105">
        <f t="shared" si="61"/>
        <v>0</v>
      </c>
      <c r="W176" s="223">
        <f>AE176*IFERROR(VLOOKUP(AD176,LnLst!B:I,2,FALSE),0)+AG176*IFERROR(VLOOKUP(AF176,LnLst!B:I,2,FALSE),0)+AI176*IFERROR(VLOOKUP(AH176,LnLst!B:I,2,FALSE),0)+AK176*IFERROR(VLOOKUP(AJ176,LnLst!B:I,2,FALSE),0)</f>
        <v>7.0785000000000001E-2</v>
      </c>
      <c r="X176" s="215">
        <f>AE176*IFERROR(VLOOKUP(AD176,LnLst!B:I,3,FALSE),0)+AG176*IFERROR(VLOOKUP(AF176,LnLst!B:I,3,FALSE),0)+AI176*IFERROR(VLOOKUP(AH176,LnLst!B:I,3,FALSE),0)+AK176*IFERROR(VLOOKUP(AJ176,LnLst!B:I,3,FALSE),0)</f>
        <v>0.925925</v>
      </c>
      <c r="Y176" s="219">
        <f>(AE176*IFERROR(VLOOKUP(AD176,LnLst!B:I,4,FALSE),0)+AG176*IFERROR(VLOOKUP(AF176,LnLst!B:I,4,FALSE),0)+AI176*IFERROR(VLOOKUP(AH176,LnLst!B:I,4,FALSE),0)+AK176*IFERROR(VLOOKUP(AJ176,LnLst!B:I,4,FALSE),0))/1000000</f>
        <v>3.9391000000000003E-4</v>
      </c>
      <c r="Z176" s="215">
        <f>AE176*IFERROR(VLOOKUP(AD176,LnLst!B:I,5,FALSE),0)+AG176*IFERROR(VLOOKUP(AF176,LnLst!B:I,5,FALSE),0)+AI176*IFERROR(VLOOKUP(AH176,LnLst!B:I,5,FALSE),0)+AK176*IFERROR(VLOOKUP(AJ176,LnLst!B:I,5,FALSE),0)</f>
        <v>0.84556999999999993</v>
      </c>
      <c r="AA176" s="215">
        <f>AE176*IFERROR(VLOOKUP(AD176,LnLst!B:I,6,FALSE),0)+AG176*IFERROR(VLOOKUP(AF176,LnLst!B:I,6,FALSE),0)+AI176*IFERROR(VLOOKUP(AH176,LnLst!B:I,6,FALSE),0)+AK176*IFERROR(VLOOKUP(AJ176,LnLst!B:I,6,FALSE),0)</f>
        <v>0.57739000000000007</v>
      </c>
      <c r="AB176" s="207">
        <f>(AE176*IFERROR(VLOOKUP(AD176,LnLst!B:I,7,FALSE),0)+AG176*IFERROR(VLOOKUP(AF176,LnLst!B:I,7,FALSE),0)+AI176*IFERROR(VLOOKUP(AH176,LnLst!B:I,7,FALSE),0)+AK176*IFERROR(VLOOKUP(AJ176,LnLst!B:I,7,FALSE),0))/1000000</f>
        <v>3.3E-4</v>
      </c>
      <c r="AC176" s="211">
        <f>AE176*IFERROR(VLOOKUP(AD176,LnLst!B:I,8,FALSE),0)+AG176*IFERROR(VLOOKUP(AF176,LnLst!B:I,8,FALSE),0)+AI176*IFERROR(VLOOKUP(AH176,LnLst!B:I,8,FALSE),0)+AK176*IFERROR(VLOOKUP(AJ176,LnLst!B:I,8,FALSE),0)</f>
        <v>0</v>
      </c>
      <c r="AD176" s="106" t="s">
        <v>58</v>
      </c>
      <c r="AE176" s="263">
        <v>5.5</v>
      </c>
      <c r="AF176" s="245" t="s">
        <v>1462</v>
      </c>
      <c r="AG176" s="263"/>
      <c r="AH176" s="250" t="s">
        <v>1462</v>
      </c>
      <c r="AI176" s="263"/>
      <c r="AJ176" s="245" t="s">
        <v>1462</v>
      </c>
      <c r="AK176" s="263"/>
      <c r="AL176" s="84">
        <v>443</v>
      </c>
      <c r="AM176" s="72">
        <v>457</v>
      </c>
      <c r="AN176" s="83">
        <v>0</v>
      </c>
      <c r="AO176" s="72">
        <v>0</v>
      </c>
      <c r="AP176" s="66" t="s">
        <v>1336</v>
      </c>
      <c r="AQ176" s="107" t="s">
        <v>711</v>
      </c>
      <c r="AR176" s="61" t="s">
        <v>1330</v>
      </c>
      <c r="AS176" s="364"/>
      <c r="AT176" s="205"/>
      <c r="DN176" s="111">
        <f>(AE176*IFERROR(VLOOKUP(AD176,LnLst!B:I,2,FALSE),0))*(100/(H176^2))</f>
        <v>1.4625E-4</v>
      </c>
      <c r="DO176" s="111">
        <f>(AE176*IFERROR(VLOOKUP(AD176,LnLst!B:I,3,FALSE),0))*(100/(H176^2))</f>
        <v>1.9130681818181818E-3</v>
      </c>
      <c r="DP176" s="111">
        <f>(AE176*IFERROR(VLOOKUP(AD176,LnLst!B:I,4,FALSE),0))*(H176^2/100)/1000000</f>
        <v>0.19065244000000001</v>
      </c>
      <c r="DQ176" s="111">
        <f>(AE176*IFERROR(VLOOKUP(AD176,LnLst!B:I,5,FALSE),0))*(100/(H176^2))</f>
        <v>1.7470454545454545E-3</v>
      </c>
      <c r="DR176" s="111">
        <f>(AE176*IFERROR(VLOOKUP(AD176,LnLst!B:I,6,FALSE),0))*(100/(H176^2))</f>
        <v>1.1929545454545457E-3</v>
      </c>
      <c r="DS176" s="111">
        <f>(AE176*IFERROR(VLOOKUP(AD176,LnLst!B:I,7,FALSE),0))*(H176^2/100)/1000000</f>
        <v>0.15972</v>
      </c>
      <c r="DT176" s="111">
        <f>(AE176*IFERROR(VLOOKUP(AD176,LnLst!B:I,8,FALSE),0))*(100/(H176^2))</f>
        <v>0</v>
      </c>
      <c r="DU176" s="111">
        <f>AG176*IFERROR(VLOOKUP(AF176,LnLst!B:I,2,FALSE),0)*100/H176^2</f>
        <v>0</v>
      </c>
      <c r="DV176" s="111">
        <f>(AG176*IFERROR(VLOOKUP(AF176,LnLst!B:I,3,FALSE),0))*(100/(H176^2))</f>
        <v>0</v>
      </c>
      <c r="DW176" s="111">
        <f>(AG176*IFERROR(VLOOKUP(AF176,LnLst!B:I,4,FALSE),0))*(H176^2/100)/1000000</f>
        <v>0</v>
      </c>
      <c r="DX176" s="111">
        <f>(AG176*IFERROR(VLOOKUP(AF176,LnLst!B:I,5,FALSE),0))*(100/(H176^2))</f>
        <v>0</v>
      </c>
      <c r="DY176" s="111">
        <f>(AG176*IFERROR(VLOOKUP(AF176,LnLst!B:I,6,FALSE),0))*(100/(H176^2))</f>
        <v>0</v>
      </c>
      <c r="DZ176" s="111">
        <f>(AG176*IFERROR(VLOOKUP(AF176,LnLst!B:I,7,FALSE),0))*(H176^2/100)/1000000</f>
        <v>0</v>
      </c>
      <c r="EA176" s="111">
        <f>(AG176*IFERROR(VLOOKUP(AF176,LnLst!B:I,8,FALSE),0))*(100/(H176^2))</f>
        <v>0</v>
      </c>
      <c r="EB176" s="111">
        <f>AI176*IFERROR(VLOOKUP(AH176,LnLst!B:I,2,FALSE),0)*100/H176^2</f>
        <v>0</v>
      </c>
      <c r="EC176" s="111">
        <f>AI176*IFERROR(VLOOKUP(AH176,LnLst!B:I,3,FALSE),0)*100/H176^2</f>
        <v>0</v>
      </c>
      <c r="ED176" s="111">
        <f>(AI176*IFERROR(VLOOKUP(AH176,LnLst!B:I,4,FALSE),0))*(H176^2/100)/1000000</f>
        <v>0</v>
      </c>
      <c r="EE176" s="111">
        <f>AI176*IFERROR(VLOOKUP(AH176,LnLst!B:I,5,FALSE),0)*100/H176^2</f>
        <v>0</v>
      </c>
      <c r="EF176" s="111">
        <f>AI176*IFERROR(VLOOKUP(AH176,LnLst!B:I,6,FALSE),0)*100/H176^2</f>
        <v>0</v>
      </c>
      <c r="EG176" s="111">
        <f>(AI176*IFERROR(VLOOKUP(AH176,LnLst!B:I,7,FALSE),0))*(H176^2/100)/1000000</f>
        <v>0</v>
      </c>
      <c r="EH176" s="111">
        <f>AI176*IFERROR(VLOOKUP(AH176,LnLst!B:I,8,FALSE),0)*100/H176^2</f>
        <v>0</v>
      </c>
      <c r="EI176" s="236">
        <f>AK176*IFERROR(VLOOKUP(AJ176,LnLst!B:I,2,FALSE),0)*100/H176^2</f>
        <v>0</v>
      </c>
      <c r="EJ176" s="111">
        <f>AK176*IFERROR(VLOOKUP(AJ176,LnLst!B:I,3,FALSE),0)*100/H176^2</f>
        <v>0</v>
      </c>
      <c r="EK176" s="111">
        <f>(AK176*IFERROR(VLOOKUP(AJ176,LnLst!B:I,4,FALSE),0))*(H176^2/100)/1000000</f>
        <v>0</v>
      </c>
      <c r="EL176" s="111">
        <f>AK176*IFERROR(VLOOKUP(AJ176,LnLst!B:I,5,FALSE),0)*100/H176^2</f>
        <v>0</v>
      </c>
      <c r="EM176" s="111">
        <f>AK176*IFERROR(VLOOKUP(AJ176,LnLst!B:I,6,FALSE),0)*100/H176^2</f>
        <v>0</v>
      </c>
      <c r="EN176" s="111">
        <f>(AK176*IFERROR(VLOOKUP(AJ176,LnLst!B:I,7,FALSE),0))*(H176^2/100)/1000000</f>
        <v>0</v>
      </c>
      <c r="EO176" s="111">
        <f>AK176*IFERROR(VLOOKUP(AJ176,LnLst!B:I,8,FALSE),0)*100/H176^2</f>
        <v>0</v>
      </c>
    </row>
    <row r="177" spans="1:145" s="13" customFormat="1" ht="15" customHeight="1" x14ac:dyDescent="0.25">
      <c r="A177" s="81" t="s">
        <v>1704</v>
      </c>
      <c r="B177" s="82" t="s">
        <v>1334</v>
      </c>
      <c r="C177" s="102" t="s">
        <v>144</v>
      </c>
      <c r="D177" s="82" t="s">
        <v>1330</v>
      </c>
      <c r="E177" s="9" t="s">
        <v>1708</v>
      </c>
      <c r="F177" s="426" t="s">
        <v>1718</v>
      </c>
      <c r="G177" s="83">
        <v>2</v>
      </c>
      <c r="H177" s="60">
        <v>220</v>
      </c>
      <c r="I177" s="194" t="str">
        <f t="shared" si="52"/>
        <v xml:space="preserve">XLPE 2000mm2 Elswedy             </v>
      </c>
      <c r="J177" s="228">
        <f t="shared" si="53"/>
        <v>5.5</v>
      </c>
      <c r="K177" s="113" t="s">
        <v>23</v>
      </c>
      <c r="L177" s="232" t="s">
        <v>41</v>
      </c>
      <c r="M177" s="240">
        <v>1200</v>
      </c>
      <c r="N177" s="115">
        <f t="shared" si="54"/>
        <v>457.24799999999999</v>
      </c>
      <c r="O177" s="242">
        <v>1400</v>
      </c>
      <c r="P177" s="235">
        <f t="shared" si="55"/>
        <v>1.4625E-4</v>
      </c>
      <c r="Q177" s="104">
        <f t="shared" si="56"/>
        <v>1.9130681818181818E-3</v>
      </c>
      <c r="R177" s="104">
        <f t="shared" si="57"/>
        <v>0.19065244000000001</v>
      </c>
      <c r="S177" s="104">
        <f t="shared" si="58"/>
        <v>1.7470454545454542E-3</v>
      </c>
      <c r="T177" s="104">
        <f t="shared" si="59"/>
        <v>1.1929545454545454E-3</v>
      </c>
      <c r="U177" s="104">
        <f t="shared" si="60"/>
        <v>0.15972</v>
      </c>
      <c r="V177" s="105">
        <f t="shared" si="61"/>
        <v>0</v>
      </c>
      <c r="W177" s="223">
        <f>AE177*IFERROR(VLOOKUP(AD177,LnLst!B:I,2,FALSE),0)+AG177*IFERROR(VLOOKUP(AF177,LnLst!B:I,2,FALSE),0)+AI177*IFERROR(VLOOKUP(AH177,LnLst!B:I,2,FALSE),0)+AK177*IFERROR(VLOOKUP(AJ177,LnLst!B:I,2,FALSE),0)</f>
        <v>7.0785000000000001E-2</v>
      </c>
      <c r="X177" s="215">
        <f>AE177*IFERROR(VLOOKUP(AD177,LnLst!B:I,3,FALSE),0)+AG177*IFERROR(VLOOKUP(AF177,LnLst!B:I,3,FALSE),0)+AI177*IFERROR(VLOOKUP(AH177,LnLst!B:I,3,FALSE),0)+AK177*IFERROR(VLOOKUP(AJ177,LnLst!B:I,3,FALSE),0)</f>
        <v>0.925925</v>
      </c>
      <c r="Y177" s="219">
        <f>(AE177*IFERROR(VLOOKUP(AD177,LnLst!B:I,4,FALSE),0)+AG177*IFERROR(VLOOKUP(AF177,LnLst!B:I,4,FALSE),0)+AI177*IFERROR(VLOOKUP(AH177,LnLst!B:I,4,FALSE),0)+AK177*IFERROR(VLOOKUP(AJ177,LnLst!B:I,4,FALSE),0))/1000000</f>
        <v>3.9391000000000003E-4</v>
      </c>
      <c r="Z177" s="215">
        <f>AE177*IFERROR(VLOOKUP(AD177,LnLst!B:I,5,FALSE),0)+AG177*IFERROR(VLOOKUP(AF177,LnLst!B:I,5,FALSE),0)+AI177*IFERROR(VLOOKUP(AH177,LnLst!B:I,5,FALSE),0)+AK177*IFERROR(VLOOKUP(AJ177,LnLst!B:I,5,FALSE),0)</f>
        <v>0.84556999999999993</v>
      </c>
      <c r="AA177" s="215">
        <f>AE177*IFERROR(VLOOKUP(AD177,LnLst!B:I,6,FALSE),0)+AG177*IFERROR(VLOOKUP(AF177,LnLst!B:I,6,FALSE),0)+AI177*IFERROR(VLOOKUP(AH177,LnLst!B:I,6,FALSE),0)+AK177*IFERROR(VLOOKUP(AJ177,LnLst!B:I,6,FALSE),0)</f>
        <v>0.57739000000000007</v>
      </c>
      <c r="AB177" s="207">
        <f>(AE177*IFERROR(VLOOKUP(AD177,LnLst!B:I,7,FALSE),0)+AG177*IFERROR(VLOOKUP(AF177,LnLst!B:I,7,FALSE),0)+AI177*IFERROR(VLOOKUP(AH177,LnLst!B:I,7,FALSE),0)+AK177*IFERROR(VLOOKUP(AJ177,LnLst!B:I,7,FALSE),0))/1000000</f>
        <v>3.3E-4</v>
      </c>
      <c r="AC177" s="211">
        <f>AE177*IFERROR(VLOOKUP(AD177,LnLst!B:I,8,FALSE),0)+AG177*IFERROR(VLOOKUP(AF177,LnLst!B:I,8,FALSE),0)+AI177*IFERROR(VLOOKUP(AH177,LnLst!B:I,8,FALSE),0)+AK177*IFERROR(VLOOKUP(AJ177,LnLst!B:I,8,FALSE),0)</f>
        <v>0</v>
      </c>
      <c r="AD177" s="106" t="s">
        <v>58</v>
      </c>
      <c r="AE177" s="263">
        <v>5.5</v>
      </c>
      <c r="AF177" s="245" t="s">
        <v>1462</v>
      </c>
      <c r="AG177" s="263"/>
      <c r="AH177" s="250" t="s">
        <v>1462</v>
      </c>
      <c r="AI177" s="263"/>
      <c r="AJ177" s="245" t="s">
        <v>1462</v>
      </c>
      <c r="AK177" s="263"/>
      <c r="AL177" s="84">
        <v>443</v>
      </c>
      <c r="AM177" s="72">
        <v>457</v>
      </c>
      <c r="AN177" s="83">
        <v>0</v>
      </c>
      <c r="AO177" s="72">
        <v>0</v>
      </c>
      <c r="AP177" s="66" t="s">
        <v>1337</v>
      </c>
      <c r="AQ177" s="107" t="s">
        <v>711</v>
      </c>
      <c r="AR177" s="61" t="s">
        <v>1330</v>
      </c>
      <c r="AS177" s="364"/>
      <c r="AT177" s="205"/>
      <c r="DN177" s="111">
        <f>(AE177*IFERROR(VLOOKUP(AD177,LnLst!B:I,2,FALSE),0))*(100/(H177^2))</f>
        <v>1.4625E-4</v>
      </c>
      <c r="DO177" s="111">
        <f>(AE177*IFERROR(VLOOKUP(AD177,LnLst!B:I,3,FALSE),0))*(100/(H177^2))</f>
        <v>1.9130681818181818E-3</v>
      </c>
      <c r="DP177" s="111">
        <f>(AE177*IFERROR(VLOOKUP(AD177,LnLst!B:I,4,FALSE),0))*(H177^2/100)/1000000</f>
        <v>0.19065244000000001</v>
      </c>
      <c r="DQ177" s="111">
        <f>(AE177*IFERROR(VLOOKUP(AD177,LnLst!B:I,5,FALSE),0))*(100/(H177^2))</f>
        <v>1.7470454545454545E-3</v>
      </c>
      <c r="DR177" s="111">
        <f>(AE177*IFERROR(VLOOKUP(AD177,LnLst!B:I,6,FALSE),0))*(100/(H177^2))</f>
        <v>1.1929545454545457E-3</v>
      </c>
      <c r="DS177" s="111">
        <f>(AE177*IFERROR(VLOOKUP(AD177,LnLst!B:I,7,FALSE),0))*(H177^2/100)/1000000</f>
        <v>0.15972</v>
      </c>
      <c r="DT177" s="111">
        <f>(AE177*IFERROR(VLOOKUP(AD177,LnLst!B:I,8,FALSE),0))*(100/(H177^2))</f>
        <v>0</v>
      </c>
      <c r="DU177" s="111">
        <f>AG177*IFERROR(VLOOKUP(AF177,LnLst!B:I,2,FALSE),0)*100/H177^2</f>
        <v>0</v>
      </c>
      <c r="DV177" s="111">
        <f>(AG177*IFERROR(VLOOKUP(AF177,LnLst!B:I,3,FALSE),0))*(100/(H177^2))</f>
        <v>0</v>
      </c>
      <c r="DW177" s="111">
        <f>(AG177*IFERROR(VLOOKUP(AF177,LnLst!B:I,4,FALSE),0))*(H177^2/100)/1000000</f>
        <v>0</v>
      </c>
      <c r="DX177" s="111">
        <f>(AG177*IFERROR(VLOOKUP(AF177,LnLst!B:I,5,FALSE),0))*(100/(H177^2))</f>
        <v>0</v>
      </c>
      <c r="DY177" s="111">
        <f>(AG177*IFERROR(VLOOKUP(AF177,LnLst!B:I,6,FALSE),0))*(100/(H177^2))</f>
        <v>0</v>
      </c>
      <c r="DZ177" s="111">
        <f>(AG177*IFERROR(VLOOKUP(AF177,LnLst!B:I,7,FALSE),0))*(H177^2/100)/1000000</f>
        <v>0</v>
      </c>
      <c r="EA177" s="111">
        <f>(AG177*IFERROR(VLOOKUP(AF177,LnLst!B:I,8,FALSE),0))*(100/(H177^2))</f>
        <v>0</v>
      </c>
      <c r="EB177" s="111">
        <f>AI177*IFERROR(VLOOKUP(AH177,LnLst!B:I,2,FALSE),0)*100/H177^2</f>
        <v>0</v>
      </c>
      <c r="EC177" s="111">
        <f>AI177*IFERROR(VLOOKUP(AH177,LnLst!B:I,3,FALSE),0)*100/H177^2</f>
        <v>0</v>
      </c>
      <c r="ED177" s="111">
        <f>(AI177*IFERROR(VLOOKUP(AH177,LnLst!B:I,4,FALSE),0))*(H177^2/100)/1000000</f>
        <v>0</v>
      </c>
      <c r="EE177" s="111">
        <f>AI177*IFERROR(VLOOKUP(AH177,LnLst!B:I,5,FALSE),0)*100/H177^2</f>
        <v>0</v>
      </c>
      <c r="EF177" s="111">
        <f>AI177*IFERROR(VLOOKUP(AH177,LnLst!B:I,6,FALSE),0)*100/H177^2</f>
        <v>0</v>
      </c>
      <c r="EG177" s="111">
        <f>(AI177*IFERROR(VLOOKUP(AH177,LnLst!B:I,7,FALSE),0))*(H177^2/100)/1000000</f>
        <v>0</v>
      </c>
      <c r="EH177" s="111">
        <f>AI177*IFERROR(VLOOKUP(AH177,LnLst!B:I,8,FALSE),0)*100/H177^2</f>
        <v>0</v>
      </c>
      <c r="EI177" s="236">
        <f>AK177*IFERROR(VLOOKUP(AJ177,LnLst!B:I,2,FALSE),0)*100/H177^2</f>
        <v>0</v>
      </c>
      <c r="EJ177" s="111">
        <f>AK177*IFERROR(VLOOKUP(AJ177,LnLst!B:I,3,FALSE),0)*100/H177^2</f>
        <v>0</v>
      </c>
      <c r="EK177" s="111">
        <f>(AK177*IFERROR(VLOOKUP(AJ177,LnLst!B:I,4,FALSE),0))*(H177^2/100)/1000000</f>
        <v>0</v>
      </c>
      <c r="EL177" s="111">
        <f>AK177*IFERROR(VLOOKUP(AJ177,LnLst!B:I,5,FALSE),0)*100/H177^2</f>
        <v>0</v>
      </c>
      <c r="EM177" s="111">
        <f>AK177*IFERROR(VLOOKUP(AJ177,LnLst!B:I,6,FALSE),0)*100/H177^2</f>
        <v>0</v>
      </c>
      <c r="EN177" s="111">
        <f>(AK177*IFERROR(VLOOKUP(AJ177,LnLst!B:I,7,FALSE),0))*(H177^2/100)/1000000</f>
        <v>0</v>
      </c>
      <c r="EO177" s="111">
        <f>AK177*IFERROR(VLOOKUP(AJ177,LnLst!B:I,8,FALSE),0)*100/H177^2</f>
        <v>0</v>
      </c>
    </row>
    <row r="178" spans="1:145" s="13" customFormat="1" ht="24.75" customHeight="1" x14ac:dyDescent="0.25">
      <c r="A178" s="81" t="s">
        <v>361</v>
      </c>
      <c r="B178" s="82" t="s">
        <v>1334</v>
      </c>
      <c r="C178" s="102" t="s">
        <v>1552</v>
      </c>
      <c r="D178" s="82" t="s">
        <v>1330</v>
      </c>
      <c r="E178" s="9" t="s">
        <v>1708</v>
      </c>
      <c r="F178" s="426" t="s">
        <v>1719</v>
      </c>
      <c r="G178" s="83">
        <v>1</v>
      </c>
      <c r="H178" s="60">
        <v>220</v>
      </c>
      <c r="I178" s="103" t="str">
        <f t="shared" si="52"/>
        <v>1*506 AAAC    XLPE 1600mm2 Elswedy     2*380/50 ACSR    XLPE 2000mm2 Elswedy</v>
      </c>
      <c r="J178" s="228">
        <f t="shared" si="53"/>
        <v>29</v>
      </c>
      <c r="K178" s="113" t="s">
        <v>23</v>
      </c>
      <c r="L178" s="232" t="s">
        <v>41</v>
      </c>
      <c r="M178" s="240">
        <v>900</v>
      </c>
      <c r="N178" s="115">
        <f t="shared" si="54"/>
        <v>342.93599999999998</v>
      </c>
      <c r="O178" s="242">
        <v>900</v>
      </c>
      <c r="P178" s="235">
        <f t="shared" si="55"/>
        <v>2.1427376033057851E-3</v>
      </c>
      <c r="Q178" s="104">
        <f t="shared" si="56"/>
        <v>1.4524638429752067E-2</v>
      </c>
      <c r="R178" s="104">
        <f t="shared" si="57"/>
        <v>0.42453092000000003</v>
      </c>
      <c r="S178" s="104">
        <f t="shared" si="58"/>
        <v>1.1806962809917354E-2</v>
      </c>
      <c r="T178" s="104">
        <f t="shared" si="59"/>
        <v>2.9166095041322313E-2</v>
      </c>
      <c r="U178" s="104">
        <f t="shared" si="60"/>
        <v>0.43081082000000004</v>
      </c>
      <c r="V178" s="105">
        <f t="shared" si="61"/>
        <v>1.6456611570247935E-2</v>
      </c>
      <c r="W178" s="223">
        <f>AE178*IFERROR(VLOOKUP(AD178,LnLst!B:I,2,FALSE),0)+AG178*IFERROR(VLOOKUP(AF178,LnLst!B:I,2,FALSE),0)+AI178*IFERROR(VLOOKUP(AH178,LnLst!B:I,2,FALSE),0)+AK178*IFERROR(VLOOKUP(AJ178,LnLst!B:I,2,FALSE),0)</f>
        <v>1.037085</v>
      </c>
      <c r="X178" s="215">
        <f>AE178*IFERROR(VLOOKUP(AD178,LnLst!B:I,3,FALSE),0)+AG178*IFERROR(VLOOKUP(AF178,LnLst!B:I,3,FALSE),0)+AI178*IFERROR(VLOOKUP(AH178,LnLst!B:I,3,FALSE),0)+AK178*IFERROR(VLOOKUP(AJ178,LnLst!B:I,3,FALSE),0)</f>
        <v>7.0299250000000004</v>
      </c>
      <c r="Y178" s="219">
        <f>(AE178*IFERROR(VLOOKUP(AD178,LnLst!B:I,4,FALSE),0)+AG178*IFERROR(VLOOKUP(AF178,LnLst!B:I,4,FALSE),0)+AI178*IFERROR(VLOOKUP(AH178,LnLst!B:I,4,FALSE),0)+AK178*IFERROR(VLOOKUP(AJ178,LnLst!B:I,4,FALSE),0))/1000000</f>
        <v>8.7713000000000016E-4</v>
      </c>
      <c r="Z178" s="215">
        <f>AE178*IFERROR(VLOOKUP(AD178,LnLst!B:I,5,FALSE),0)+AG178*IFERROR(VLOOKUP(AF178,LnLst!B:I,5,FALSE),0)+AI178*IFERROR(VLOOKUP(AH178,LnLst!B:I,5,FALSE),0)+AK178*IFERROR(VLOOKUP(AJ178,LnLst!B:I,5,FALSE),0)</f>
        <v>5.7145700000000001</v>
      </c>
      <c r="AA178" s="215">
        <f>AE178*IFERROR(VLOOKUP(AD178,LnLst!B:I,6,FALSE),0)+AG178*IFERROR(VLOOKUP(AF178,LnLst!B:I,6,FALSE),0)+AI178*IFERROR(VLOOKUP(AH178,LnLst!B:I,6,FALSE),0)+AK178*IFERROR(VLOOKUP(AJ178,LnLst!B:I,6,FALSE),0)</f>
        <v>14.116389999999999</v>
      </c>
      <c r="AB178" s="207">
        <f>(AE178*IFERROR(VLOOKUP(AD178,LnLst!B:I,7,FALSE),0)+AG178*IFERROR(VLOOKUP(AF178,LnLst!B:I,7,FALSE),0)+AI178*IFERROR(VLOOKUP(AH178,LnLst!B:I,7,FALSE),0)+AK178*IFERROR(VLOOKUP(AJ178,LnLst!B:I,7,FALSE),0))/1000000</f>
        <v>8.9010499999999998E-4</v>
      </c>
      <c r="AC178" s="211">
        <f>AE178*IFERROR(VLOOKUP(AD178,LnLst!B:I,8,FALSE),0)+AG178*IFERROR(VLOOKUP(AF178,LnLst!B:I,8,FALSE),0)+AI178*IFERROR(VLOOKUP(AH178,LnLst!B:I,8,FALSE),0)+AK178*IFERROR(VLOOKUP(AJ178,LnLst!B:I,8,FALSE),0)</f>
        <v>7.9649999999999999</v>
      </c>
      <c r="AD178" s="106" t="s">
        <v>1329</v>
      </c>
      <c r="AE178" s="263">
        <v>7</v>
      </c>
      <c r="AF178" s="245" t="s">
        <v>1155</v>
      </c>
      <c r="AG178" s="263">
        <v>10</v>
      </c>
      <c r="AH178" s="250" t="s">
        <v>25</v>
      </c>
      <c r="AI178" s="263">
        <v>6.5</v>
      </c>
      <c r="AJ178" s="245" t="s">
        <v>58</v>
      </c>
      <c r="AK178" s="263">
        <v>5.5</v>
      </c>
      <c r="AL178" s="84">
        <v>444</v>
      </c>
      <c r="AM178" s="72">
        <v>457</v>
      </c>
      <c r="AN178" s="83">
        <v>0</v>
      </c>
      <c r="AO178" s="72">
        <v>0</v>
      </c>
      <c r="AP178" s="66" t="s">
        <v>1338</v>
      </c>
      <c r="AQ178" s="107" t="s">
        <v>595</v>
      </c>
      <c r="AR178" s="61" t="s">
        <v>1330</v>
      </c>
      <c r="AS178" s="364"/>
      <c r="AT178" s="205"/>
      <c r="DN178" s="111">
        <f>(AE178*IFERROR(VLOOKUP(AD178,LnLst!B:I,2,FALSE),0))*(100/(H178^2))</f>
        <v>1.1931818181818183E-3</v>
      </c>
      <c r="DO178" s="111">
        <f>(AE178*IFERROR(VLOOKUP(AD178,LnLst!B:I,3,FALSE),0))*(100/(H178^2))</f>
        <v>6.0454545454545448E-3</v>
      </c>
      <c r="DP178" s="111">
        <f>(AE178*IFERROR(VLOOKUP(AD178,LnLst!B:I,4,FALSE),0))*(H178^2/100)/1000000</f>
        <v>9.2153600000000006E-3</v>
      </c>
      <c r="DQ178" s="111">
        <f>(AE178*IFERROR(VLOOKUP(AD178,LnLst!B:I,5,FALSE),0))*(100/(H178^2))</f>
        <v>4.3388429752066115E-3</v>
      </c>
      <c r="DR178" s="111">
        <f>(AE178*IFERROR(VLOOKUP(AD178,LnLst!B:I,6,FALSE),0))*(100/(H178^2))</f>
        <v>1.3739669421487603E-2</v>
      </c>
      <c r="DS178" s="111">
        <f>(AE178*IFERROR(VLOOKUP(AD178,LnLst!B:I,7,FALSE),0))*(H178^2/100)/1000000</f>
        <v>7.5552399999999995E-3</v>
      </c>
      <c r="DT178" s="111">
        <f>(AE178*IFERROR(VLOOKUP(AD178,LnLst!B:I,8,FALSE),0))*(100/(H178^2))</f>
        <v>8.5330578512396692E-3</v>
      </c>
      <c r="DU178" s="111">
        <f>AG178*IFERROR(VLOOKUP(AF178,LnLst!B:I,2,FALSE),0)*100/H178^2</f>
        <v>2.5000000000000001E-4</v>
      </c>
      <c r="DV178" s="111">
        <f>(AG178*IFERROR(VLOOKUP(AF178,LnLst!B:I,3,FALSE),0))*(100/(H178^2))</f>
        <v>2.5103305785123963E-3</v>
      </c>
      <c r="DW178" s="111">
        <f>(AG178*IFERROR(VLOOKUP(AF178,LnLst!B:I,4,FALSE),0))*(H178^2/100)/1000000</f>
        <v>0.21296000000000001</v>
      </c>
      <c r="DX178" s="111">
        <f>(AG178*IFERROR(VLOOKUP(AF178,LnLst!B:I,5,FALSE),0))*(100/(H178^2))</f>
        <v>4.2438016528925614E-3</v>
      </c>
      <c r="DY178" s="111">
        <f>(AG178*IFERROR(VLOOKUP(AF178,LnLst!B:I,6,FALSE),0))*(100/(H178^2))</f>
        <v>1.4752066115702482E-3</v>
      </c>
      <c r="DZ178" s="111">
        <f>(AG178*IFERROR(VLOOKUP(AF178,LnLst!B:I,7,FALSE),0))*(H178^2/100)/1000000</f>
        <v>0.25652000000000003</v>
      </c>
      <c r="EA178" s="111">
        <f>(AG178*IFERROR(VLOOKUP(AF178,LnLst!B:I,8,FALSE),0))*(100/(H178^2))</f>
        <v>0</v>
      </c>
      <c r="EB178" s="111">
        <f>AI178*IFERROR(VLOOKUP(AH178,LnLst!B:I,2,FALSE),0)*100/H178^2</f>
        <v>5.5330578512396685E-4</v>
      </c>
      <c r="EC178" s="111">
        <f>AI178*IFERROR(VLOOKUP(AH178,LnLst!B:I,3,FALSE),0)*100/H178^2</f>
        <v>4.0557851239669419E-3</v>
      </c>
      <c r="ED178" s="111">
        <f>(AI178*IFERROR(VLOOKUP(AH178,LnLst!B:I,4,FALSE),0))*(H178^2/100)/1000000</f>
        <v>1.1703119999999999E-2</v>
      </c>
      <c r="EE178" s="111">
        <f>AI178*IFERROR(VLOOKUP(AH178,LnLst!B:I,5,FALSE),0)*100/H178^2</f>
        <v>1.4772727272727272E-3</v>
      </c>
      <c r="EF178" s="111">
        <f>AI178*IFERROR(VLOOKUP(AH178,LnLst!B:I,6,FALSE),0)*100/H178^2</f>
        <v>1.2758264462809917E-2</v>
      </c>
      <c r="EG178" s="111">
        <f>(AI178*IFERROR(VLOOKUP(AH178,LnLst!B:I,7,FALSE),0))*(H178^2/100)/1000000</f>
        <v>7.0155799999999996E-3</v>
      </c>
      <c r="EH178" s="111">
        <f>AI178*IFERROR(VLOOKUP(AH178,LnLst!B:I,8,FALSE),0)*100/H178^2</f>
        <v>7.9235537190082642E-3</v>
      </c>
      <c r="EI178" s="236">
        <f>AK178*IFERROR(VLOOKUP(AJ178,LnLst!B:I,2,FALSE),0)*100/H178^2</f>
        <v>1.4625E-4</v>
      </c>
      <c r="EJ178" s="111">
        <f>AK178*IFERROR(VLOOKUP(AJ178,LnLst!B:I,3,FALSE),0)*100/H178^2</f>
        <v>1.9130681818181818E-3</v>
      </c>
      <c r="EK178" s="111">
        <f>(AK178*IFERROR(VLOOKUP(AJ178,LnLst!B:I,4,FALSE),0))*(H178^2/100)/1000000</f>
        <v>0.19065244000000001</v>
      </c>
      <c r="EL178" s="111">
        <f>AK178*IFERROR(VLOOKUP(AJ178,LnLst!B:I,5,FALSE),0)*100/H178^2</f>
        <v>1.7470454545454542E-3</v>
      </c>
      <c r="EM178" s="111">
        <f>AK178*IFERROR(VLOOKUP(AJ178,LnLst!B:I,6,FALSE),0)*100/H178^2</f>
        <v>1.1929545454545454E-3</v>
      </c>
      <c r="EN178" s="111">
        <f>(AK178*IFERROR(VLOOKUP(AJ178,LnLst!B:I,7,FALSE),0))*(H178^2/100)/1000000</f>
        <v>0.15972</v>
      </c>
      <c r="EO178" s="111">
        <f>AK178*IFERROR(VLOOKUP(AJ178,LnLst!B:I,8,FALSE),0)*100/H178^2</f>
        <v>0</v>
      </c>
    </row>
    <row r="179" spans="1:145" s="13" customFormat="1" ht="23.25" customHeight="1" x14ac:dyDescent="0.25">
      <c r="A179" s="81" t="s">
        <v>361</v>
      </c>
      <c r="B179" s="82" t="s">
        <v>1334</v>
      </c>
      <c r="C179" s="102" t="s">
        <v>1552</v>
      </c>
      <c r="D179" s="82" t="s">
        <v>1330</v>
      </c>
      <c r="E179" s="9" t="s">
        <v>1708</v>
      </c>
      <c r="F179" s="426" t="s">
        <v>1719</v>
      </c>
      <c r="G179" s="83">
        <v>2</v>
      </c>
      <c r="H179" s="60">
        <v>220</v>
      </c>
      <c r="I179" s="257" t="str">
        <f t="shared" si="52"/>
        <v>1*506 AAAC    Two Cable in Parralel of Cable L-Pr Brilli800     2*380/50 ACSR    XLPE 2000mm2 Elswedy</v>
      </c>
      <c r="J179" s="228">
        <f t="shared" si="53"/>
        <v>28.5</v>
      </c>
      <c r="K179" s="113" t="s">
        <v>23</v>
      </c>
      <c r="L179" s="232" t="s">
        <v>41</v>
      </c>
      <c r="M179" s="240">
        <v>900</v>
      </c>
      <c r="N179" s="115">
        <f t="shared" si="54"/>
        <v>342.93599999999998</v>
      </c>
      <c r="O179" s="242">
        <v>900</v>
      </c>
      <c r="P179" s="235">
        <f t="shared" si="55"/>
        <v>2.109628099173554E-3</v>
      </c>
      <c r="Q179" s="104">
        <f t="shared" si="56"/>
        <v>1.3829907024793387E-2</v>
      </c>
      <c r="R179" s="104">
        <f t="shared" si="57"/>
        <v>1.0208189200000002</v>
      </c>
      <c r="S179" s="104">
        <f t="shared" si="58"/>
        <v>9.9872314049586769E-3</v>
      </c>
      <c r="T179" s="104">
        <f t="shared" si="59"/>
        <v>3.6719814049586776E-2</v>
      </c>
      <c r="U179" s="104">
        <f t="shared" si="60"/>
        <v>0.77019161999999997</v>
      </c>
      <c r="V179" s="105">
        <f t="shared" si="61"/>
        <v>1.6456611570247935E-2</v>
      </c>
      <c r="W179" s="223">
        <f>AE179*IFERROR(VLOOKUP(AD179,LnLst!B:I,2,FALSE),0)+AG179*IFERROR(VLOOKUP(AF179,LnLst!B:I,2,FALSE),0)+AI179*IFERROR(VLOOKUP(AH179,LnLst!B:I,2,FALSE),0)+AK179*IFERROR(VLOOKUP(AJ179,LnLst!B:I,2,FALSE),0)</f>
        <v>1.0210600000000001</v>
      </c>
      <c r="X179" s="215">
        <f>AE179*IFERROR(VLOOKUP(AD179,LnLst!B:I,3,FALSE),0)+AG179*IFERROR(VLOOKUP(AF179,LnLst!B:I,3,FALSE),0)+AI179*IFERROR(VLOOKUP(AH179,LnLst!B:I,3,FALSE),0)+AK179*IFERROR(VLOOKUP(AJ179,LnLst!B:I,3,FALSE),0)</f>
        <v>6.6936749999999998</v>
      </c>
      <c r="Y179" s="219">
        <f>(AE179*IFERROR(VLOOKUP(AD179,LnLst!B:I,4,FALSE),0)+AG179*IFERROR(VLOOKUP(AF179,LnLst!B:I,4,FALSE),0)+AI179*IFERROR(VLOOKUP(AH179,LnLst!B:I,4,FALSE),0)+AK179*IFERROR(VLOOKUP(AJ179,LnLst!B:I,4,FALSE),0))/1000000</f>
        <v>2.1091300000000003E-3</v>
      </c>
      <c r="Z179" s="215">
        <f>AE179*IFERROR(VLOOKUP(AD179,LnLst!B:I,5,FALSE),0)+AG179*IFERROR(VLOOKUP(AF179,LnLst!B:I,5,FALSE),0)+AI179*IFERROR(VLOOKUP(AH179,LnLst!B:I,5,FALSE),0)+AK179*IFERROR(VLOOKUP(AJ179,LnLst!B:I,5,FALSE),0)</f>
        <v>4.8338199999999993</v>
      </c>
      <c r="AA179" s="215">
        <f>AE179*IFERROR(VLOOKUP(AD179,LnLst!B:I,6,FALSE),0)+AG179*IFERROR(VLOOKUP(AF179,LnLst!B:I,6,FALSE),0)+AI179*IFERROR(VLOOKUP(AH179,LnLst!B:I,6,FALSE),0)+AK179*IFERROR(VLOOKUP(AJ179,LnLst!B:I,6,FALSE),0)</f>
        <v>17.772390000000001</v>
      </c>
      <c r="AB179" s="207">
        <f>(AE179*IFERROR(VLOOKUP(AD179,LnLst!B:I,7,FALSE),0)+AG179*IFERROR(VLOOKUP(AF179,LnLst!B:I,7,FALSE),0)+AI179*IFERROR(VLOOKUP(AH179,LnLst!B:I,7,FALSE),0)+AK179*IFERROR(VLOOKUP(AJ179,LnLst!B:I,7,FALSE),0))/1000000</f>
        <v>1.5913049999999999E-3</v>
      </c>
      <c r="AC179" s="211">
        <f>AE179*IFERROR(VLOOKUP(AD179,LnLst!B:I,8,FALSE),0)+AG179*IFERROR(VLOOKUP(AF179,LnLst!B:I,8,FALSE),0)+AI179*IFERROR(VLOOKUP(AH179,LnLst!B:I,8,FALSE),0)+AK179*IFERROR(VLOOKUP(AJ179,LnLst!B:I,8,FALSE),0)</f>
        <v>7.9649999999999999</v>
      </c>
      <c r="AD179" s="106" t="s">
        <v>1329</v>
      </c>
      <c r="AE179" s="263">
        <v>7</v>
      </c>
      <c r="AF179" s="245" t="s">
        <v>1467</v>
      </c>
      <c r="AG179" s="263">
        <v>9.5</v>
      </c>
      <c r="AH179" s="250" t="s">
        <v>25</v>
      </c>
      <c r="AI179" s="263">
        <v>6.5</v>
      </c>
      <c r="AJ179" s="245" t="s">
        <v>58</v>
      </c>
      <c r="AK179" s="263">
        <v>5.5</v>
      </c>
      <c r="AL179" s="84">
        <v>444</v>
      </c>
      <c r="AM179" s="72">
        <v>457</v>
      </c>
      <c r="AN179" s="83">
        <v>0</v>
      </c>
      <c r="AO179" s="72">
        <v>0</v>
      </c>
      <c r="AP179" s="66" t="s">
        <v>1339</v>
      </c>
      <c r="AQ179" s="107" t="s">
        <v>595</v>
      </c>
      <c r="AR179" s="61" t="s">
        <v>1330</v>
      </c>
      <c r="AS179" s="364"/>
      <c r="AT179" s="205"/>
      <c r="DN179" s="111">
        <f>(AE179*IFERROR(VLOOKUP(AD179,LnLst!B:I,2,FALSE),0))*(100/(H179^2))</f>
        <v>1.1931818181818183E-3</v>
      </c>
      <c r="DO179" s="111">
        <f>(AE179*IFERROR(VLOOKUP(AD179,LnLst!B:I,3,FALSE),0))*(100/(H179^2))</f>
        <v>6.0454545454545448E-3</v>
      </c>
      <c r="DP179" s="111">
        <f>(AE179*IFERROR(VLOOKUP(AD179,LnLst!B:I,4,FALSE),0))*(H179^2/100)/1000000</f>
        <v>9.2153600000000006E-3</v>
      </c>
      <c r="DQ179" s="111">
        <f>(AE179*IFERROR(VLOOKUP(AD179,LnLst!B:I,5,FALSE),0))*(100/(H179^2))</f>
        <v>4.3388429752066115E-3</v>
      </c>
      <c r="DR179" s="111">
        <f>(AE179*IFERROR(VLOOKUP(AD179,LnLst!B:I,6,FALSE),0))*(100/(H179^2))</f>
        <v>1.3739669421487603E-2</v>
      </c>
      <c r="DS179" s="111">
        <f>(AE179*IFERROR(VLOOKUP(AD179,LnLst!B:I,7,FALSE),0))*(H179^2/100)/1000000</f>
        <v>7.5552399999999995E-3</v>
      </c>
      <c r="DT179" s="111">
        <f>(AE179*IFERROR(VLOOKUP(AD179,LnLst!B:I,8,FALSE),0))*(100/(H179^2))</f>
        <v>8.5330578512396692E-3</v>
      </c>
      <c r="DU179" s="111">
        <f>AG179*IFERROR(VLOOKUP(AF179,LnLst!B:I,2,FALSE),0)*100/H179^2</f>
        <v>2.168904958677686E-4</v>
      </c>
      <c r="DV179" s="111">
        <f>(AG179*IFERROR(VLOOKUP(AF179,LnLst!B:I,3,FALSE),0))*(100/(H179^2))</f>
        <v>1.8155991735537191E-3</v>
      </c>
      <c r="DW179" s="111">
        <f>(AG179*IFERROR(VLOOKUP(AF179,LnLst!B:I,4,FALSE),0))*(H179^2/100)/1000000</f>
        <v>0.80924799999999997</v>
      </c>
      <c r="DX179" s="111">
        <f>(AG179*IFERROR(VLOOKUP(AF179,LnLst!B:I,5,FALSE),0))*(100/(H179^2))</f>
        <v>2.4240702479338843E-3</v>
      </c>
      <c r="DY179" s="111">
        <f>(AG179*IFERROR(VLOOKUP(AF179,LnLst!B:I,6,FALSE),0))*(100/(H179^2))</f>
        <v>9.0289256198347115E-3</v>
      </c>
      <c r="DZ179" s="111">
        <f>(AG179*IFERROR(VLOOKUP(AF179,LnLst!B:I,7,FALSE),0))*(H179^2/100)/1000000</f>
        <v>0.59590080000000001</v>
      </c>
      <c r="EA179" s="111">
        <f>(AG179*IFERROR(VLOOKUP(AF179,LnLst!B:I,8,FALSE),0))*(100/(H179^2))</f>
        <v>0</v>
      </c>
      <c r="EB179" s="111">
        <f>AI179*IFERROR(VLOOKUP(AH179,LnLst!B:I,2,FALSE),0)*100/H179^2</f>
        <v>5.5330578512396685E-4</v>
      </c>
      <c r="EC179" s="111">
        <f>AI179*IFERROR(VLOOKUP(AH179,LnLst!B:I,3,FALSE),0)*100/H179^2</f>
        <v>4.0557851239669419E-3</v>
      </c>
      <c r="ED179" s="111">
        <f>(AI179*IFERROR(VLOOKUP(AH179,LnLst!B:I,4,FALSE),0))*(H179^2/100)/1000000</f>
        <v>1.1703119999999999E-2</v>
      </c>
      <c r="EE179" s="111">
        <f>AI179*IFERROR(VLOOKUP(AH179,LnLst!B:I,5,FALSE),0)*100/H179^2</f>
        <v>1.4772727272727272E-3</v>
      </c>
      <c r="EF179" s="111">
        <f>AI179*IFERROR(VLOOKUP(AH179,LnLst!B:I,6,FALSE),0)*100/H179^2</f>
        <v>1.2758264462809917E-2</v>
      </c>
      <c r="EG179" s="111">
        <f>(AI179*IFERROR(VLOOKUP(AH179,LnLst!B:I,7,FALSE),0))*(H179^2/100)/1000000</f>
        <v>7.0155799999999996E-3</v>
      </c>
      <c r="EH179" s="111">
        <f>AI179*IFERROR(VLOOKUP(AH179,LnLst!B:I,8,FALSE),0)*100/H179^2</f>
        <v>7.9235537190082642E-3</v>
      </c>
      <c r="EI179" s="236">
        <f>AK179*IFERROR(VLOOKUP(AJ179,LnLst!B:I,2,FALSE),0)*100/H179^2</f>
        <v>1.4625E-4</v>
      </c>
      <c r="EJ179" s="111">
        <f>AK179*IFERROR(VLOOKUP(AJ179,LnLst!B:I,3,FALSE),0)*100/H179^2</f>
        <v>1.9130681818181818E-3</v>
      </c>
      <c r="EK179" s="111">
        <f>(AK179*IFERROR(VLOOKUP(AJ179,LnLst!B:I,4,FALSE),0))*(H179^2/100)/1000000</f>
        <v>0.19065244000000001</v>
      </c>
      <c r="EL179" s="111">
        <f>AK179*IFERROR(VLOOKUP(AJ179,LnLst!B:I,5,FALSE),0)*100/H179^2</f>
        <v>1.7470454545454542E-3</v>
      </c>
      <c r="EM179" s="111">
        <f>AK179*IFERROR(VLOOKUP(AJ179,LnLst!B:I,6,FALSE),0)*100/H179^2</f>
        <v>1.1929545454545454E-3</v>
      </c>
      <c r="EN179" s="111">
        <f>(AK179*IFERROR(VLOOKUP(AJ179,LnLst!B:I,7,FALSE),0))*(H179^2/100)/1000000</f>
        <v>0.15972</v>
      </c>
      <c r="EO179" s="111">
        <f>AK179*IFERROR(VLOOKUP(AJ179,LnLst!B:I,8,FALSE),0)*100/H179^2</f>
        <v>0</v>
      </c>
    </row>
    <row r="180" spans="1:145" ht="15" customHeight="1" x14ac:dyDescent="0.25">
      <c r="A180" s="81" t="s">
        <v>360</v>
      </c>
      <c r="B180" s="81" t="s">
        <v>1704</v>
      </c>
      <c r="C180" s="102" t="s">
        <v>1537</v>
      </c>
      <c r="D180" s="82" t="s">
        <v>144</v>
      </c>
      <c r="E180" s="9" t="s">
        <v>1708</v>
      </c>
      <c r="F180" s="426" t="s">
        <v>1717</v>
      </c>
      <c r="G180" s="83">
        <v>1</v>
      </c>
      <c r="H180" s="60">
        <v>220</v>
      </c>
      <c r="I180" s="194" t="str">
        <f t="shared" si="52"/>
        <v xml:space="preserve">Thermal 1*290/88    2*380/50 ACSR         </v>
      </c>
      <c r="J180" s="228">
        <f t="shared" si="53"/>
        <v>7.5</v>
      </c>
      <c r="K180" s="113" t="s">
        <v>22</v>
      </c>
      <c r="L180" s="232" t="s">
        <v>23</v>
      </c>
      <c r="M180" s="240">
        <v>1200</v>
      </c>
      <c r="N180" s="115">
        <f t="shared" si="54"/>
        <v>457.24799999999999</v>
      </c>
      <c r="O180" s="241">
        <v>1200</v>
      </c>
      <c r="P180" s="235">
        <f t="shared" si="55"/>
        <v>8.6456714876033056E-4</v>
      </c>
      <c r="Q180" s="104">
        <f t="shared" si="56"/>
        <v>5.1137541322314045E-3</v>
      </c>
      <c r="R180" s="104">
        <f t="shared" si="57"/>
        <v>1.268709684E-2</v>
      </c>
      <c r="S180" s="104">
        <f t="shared" si="58"/>
        <v>2.4141663223140497E-3</v>
      </c>
      <c r="T180" s="104">
        <f t="shared" si="59"/>
        <v>1.5751859504132229E-2</v>
      </c>
      <c r="U180" s="104">
        <f t="shared" si="60"/>
        <v>7.7400943619999997E-3</v>
      </c>
      <c r="V180" s="105">
        <f t="shared" si="61"/>
        <v>9.7183100206611576E-3</v>
      </c>
      <c r="W180" s="223">
        <f>AE180*IFERROR(VLOOKUP(AD180,LnLst!B:I,2,FALSE),0)+AG180*IFERROR(VLOOKUP(AF180,LnLst!B:I,2,FALSE),0)+AI180*IFERROR(VLOOKUP(AH180,LnLst!B:I,2,FALSE),0)+AK180*IFERROR(VLOOKUP(AJ180,LnLst!B:I,2,FALSE),0)</f>
        <v>0.4184505</v>
      </c>
      <c r="X180" s="215">
        <f>AE180*IFERROR(VLOOKUP(AD180,LnLst!B:I,3,FALSE),0)+AG180*IFERROR(VLOOKUP(AF180,LnLst!B:I,3,FALSE),0)+AI180*IFERROR(VLOOKUP(AH180,LnLst!B:I,3,FALSE),0)+AK180*IFERROR(VLOOKUP(AJ180,LnLst!B:I,3,FALSE),0)</f>
        <v>2.4750569999999996</v>
      </c>
      <c r="Y180" s="219">
        <f>(AE180*IFERROR(VLOOKUP(AD180,LnLst!B:I,4,FALSE),0)+AG180*IFERROR(VLOOKUP(AF180,LnLst!B:I,4,FALSE),0)+AI180*IFERROR(VLOOKUP(AH180,LnLst!B:I,4,FALSE),0)+AK180*IFERROR(VLOOKUP(AJ180,LnLst!B:I,4,FALSE),0))/1000000</f>
        <v>2.6213010000000002E-5</v>
      </c>
      <c r="Z180" s="215">
        <f>AE180*IFERROR(VLOOKUP(AD180,LnLst!B:I,5,FALSE),0)+AG180*IFERROR(VLOOKUP(AF180,LnLst!B:I,5,FALSE),0)+AI180*IFERROR(VLOOKUP(AH180,LnLst!B:I,5,FALSE),0)+AK180*IFERROR(VLOOKUP(AJ180,LnLst!B:I,5,FALSE),0)</f>
        <v>1.1684565</v>
      </c>
      <c r="AA180" s="215">
        <f>AE180*IFERROR(VLOOKUP(AD180,LnLst!B:I,6,FALSE),0)+AG180*IFERROR(VLOOKUP(AF180,LnLst!B:I,6,FALSE),0)+AI180*IFERROR(VLOOKUP(AH180,LnLst!B:I,6,FALSE),0)+AK180*IFERROR(VLOOKUP(AJ180,LnLst!B:I,6,FALSE),0)</f>
        <v>7.623899999999999</v>
      </c>
      <c r="AB180" s="207">
        <f>(AE180*IFERROR(VLOOKUP(AD180,LnLst!B:I,7,FALSE),0)+AG180*IFERROR(VLOOKUP(AF180,LnLst!B:I,7,FALSE),0)+AI180*IFERROR(VLOOKUP(AH180,LnLst!B:I,7,FALSE),0)+AK180*IFERROR(VLOOKUP(AJ180,LnLst!B:I,7,FALSE),0))/1000000</f>
        <v>1.5991930499999999E-5</v>
      </c>
      <c r="AC180" s="211">
        <f>AE180*IFERROR(VLOOKUP(AD180,LnLst!B:I,8,FALSE),0)+AG180*IFERROR(VLOOKUP(AF180,LnLst!B:I,8,FALSE),0)+AI180*IFERROR(VLOOKUP(AH180,LnLst!B:I,8,FALSE),0)+AK180*IFERROR(VLOOKUP(AJ180,LnLst!B:I,8,FALSE),0)</f>
        <v>4.7036620500000001</v>
      </c>
      <c r="AD180" s="106" t="s">
        <v>1472</v>
      </c>
      <c r="AE180" s="263">
        <v>1.5</v>
      </c>
      <c r="AF180" s="245" t="s">
        <v>25</v>
      </c>
      <c r="AG180" s="263">
        <v>6</v>
      </c>
      <c r="AH180" s="250" t="s">
        <v>1462</v>
      </c>
      <c r="AI180" s="263"/>
      <c r="AJ180" s="245" t="s">
        <v>1462</v>
      </c>
      <c r="AK180" s="263"/>
      <c r="AL180" s="84">
        <v>442</v>
      </c>
      <c r="AM180" s="72">
        <v>443</v>
      </c>
      <c r="AN180" s="83">
        <v>0</v>
      </c>
      <c r="AO180" s="72">
        <v>0</v>
      </c>
      <c r="AP180" s="66" t="s">
        <v>712</v>
      </c>
      <c r="AQ180" s="107" t="s">
        <v>500</v>
      </c>
      <c r="AR180" s="61" t="s">
        <v>711</v>
      </c>
      <c r="AS180" s="364"/>
      <c r="AT180" s="205" t="s">
        <v>1688</v>
      </c>
      <c r="DN180" s="111">
        <f>(AE180*IFERROR(VLOOKUP(AD180,LnLst!B:I,2,FALSE),0))*(100/(H180^2))</f>
        <v>3.5382334710743802E-4</v>
      </c>
      <c r="DO180" s="111">
        <f>(AE180*IFERROR(VLOOKUP(AD180,LnLst!B:I,3,FALSE),0))*(100/(H180^2))</f>
        <v>1.3699524793388429E-3</v>
      </c>
      <c r="DP180" s="111">
        <f>(AE180*IFERROR(VLOOKUP(AD180,LnLst!B:I,4,FALSE),0))*(H180^2/100)/1000000</f>
        <v>1.8842168400000001E-3</v>
      </c>
      <c r="DQ180" s="111">
        <f>(AE180*IFERROR(VLOOKUP(AD180,LnLst!B:I,5,FALSE),0))*(100/(H180^2))</f>
        <v>1.0505299586776862E-3</v>
      </c>
      <c r="DR180" s="111">
        <f>(AE180*IFERROR(VLOOKUP(AD180,LnLst!B:I,6,FALSE),0))*(100/(H180^2))</f>
        <v>3.9750000000000002E-3</v>
      </c>
      <c r="DS180" s="111">
        <f>(AE180*IFERROR(VLOOKUP(AD180,LnLst!B:I,7,FALSE),0))*(H180^2/100)/1000000</f>
        <v>1.2641743619999999E-3</v>
      </c>
      <c r="DT180" s="111">
        <f>(AE180*IFERROR(VLOOKUP(AD180,LnLst!B:I,8,FALSE),0))*(100/(H180^2))</f>
        <v>2.4042604338842979E-3</v>
      </c>
      <c r="DU180" s="111">
        <f>AG180*IFERROR(VLOOKUP(AF180,LnLst!B:I,2,FALSE),0)*100/H180^2</f>
        <v>5.1074380165289253E-4</v>
      </c>
      <c r="DV180" s="111">
        <f>(AG180*IFERROR(VLOOKUP(AF180,LnLst!B:I,3,FALSE),0))*(100/(H180^2))</f>
        <v>3.7438016528925618E-3</v>
      </c>
      <c r="DW180" s="111">
        <f>(AG180*IFERROR(VLOOKUP(AF180,LnLst!B:I,4,FALSE),0))*(H180^2/100)/1000000</f>
        <v>1.0802880000000001E-2</v>
      </c>
      <c r="DX180" s="111">
        <f>(AG180*IFERROR(VLOOKUP(AF180,LnLst!B:I,5,FALSE),0))*(100/(H180^2))</f>
        <v>1.3636363636363637E-3</v>
      </c>
      <c r="DY180" s="111">
        <f>(AG180*IFERROR(VLOOKUP(AF180,LnLst!B:I,6,FALSE),0))*(100/(H180^2))</f>
        <v>1.177685950413223E-2</v>
      </c>
      <c r="DZ180" s="111">
        <f>(AG180*IFERROR(VLOOKUP(AF180,LnLst!B:I,7,FALSE),0))*(H180^2/100)/1000000</f>
        <v>6.4759199999999996E-3</v>
      </c>
      <c r="EA180" s="111">
        <f>(AG180*IFERROR(VLOOKUP(AF180,LnLst!B:I,8,FALSE),0))*(100/(H180^2))</f>
        <v>7.3140495867768602E-3</v>
      </c>
      <c r="EB180" s="111">
        <f>AI180*IFERROR(VLOOKUP(AH180,LnLst!B:I,2,FALSE),0)*100/H180^2</f>
        <v>0</v>
      </c>
      <c r="EC180" s="111">
        <f>AI180*IFERROR(VLOOKUP(AH180,LnLst!B:I,3,FALSE),0)*100/H180^2</f>
        <v>0</v>
      </c>
      <c r="ED180" s="111">
        <f>(AI180*IFERROR(VLOOKUP(AH180,LnLst!B:I,4,FALSE),0))*(H180^2/100)/1000000</f>
        <v>0</v>
      </c>
      <c r="EE180" s="111">
        <f>AI180*IFERROR(VLOOKUP(AH180,LnLst!B:I,5,FALSE),0)*100/H180^2</f>
        <v>0</v>
      </c>
      <c r="EF180" s="111">
        <f>AI180*IFERROR(VLOOKUP(AH180,LnLst!B:I,6,FALSE),0)*100/H180^2</f>
        <v>0</v>
      </c>
      <c r="EG180" s="111">
        <f>(AI180*IFERROR(VLOOKUP(AH180,LnLst!B:I,7,FALSE),0))*(H180^2/100)/1000000</f>
        <v>0</v>
      </c>
      <c r="EH180" s="111">
        <f>AI180*IFERROR(VLOOKUP(AH180,LnLst!B:I,8,FALSE),0)*100/H180^2</f>
        <v>0</v>
      </c>
      <c r="EI180" s="236">
        <f>AK180*IFERROR(VLOOKUP(AJ180,LnLst!B:I,2,FALSE),0)*100/H180^2</f>
        <v>0</v>
      </c>
      <c r="EJ180" s="111">
        <f>AK180*IFERROR(VLOOKUP(AJ180,LnLst!B:I,3,FALSE),0)*100/H180^2</f>
        <v>0</v>
      </c>
      <c r="EK180" s="111">
        <f>(AK180*IFERROR(VLOOKUP(AJ180,LnLst!B:I,4,FALSE),0))*(H180^2/100)/1000000</f>
        <v>0</v>
      </c>
      <c r="EL180" s="111">
        <f>AK180*IFERROR(VLOOKUP(AJ180,LnLst!B:I,5,FALSE),0)*100/H180^2</f>
        <v>0</v>
      </c>
      <c r="EM180" s="111">
        <f>AK180*IFERROR(VLOOKUP(AJ180,LnLst!B:I,6,FALSE),0)*100/H180^2</f>
        <v>0</v>
      </c>
      <c r="EN180" s="111">
        <f>(AK180*IFERROR(VLOOKUP(AJ180,LnLst!B:I,7,FALSE),0))*(H180^2/100)/1000000</f>
        <v>0</v>
      </c>
      <c r="EO180" s="111">
        <f>AK180*IFERROR(VLOOKUP(AJ180,LnLst!B:I,8,FALSE),0)*100/H180^2</f>
        <v>0</v>
      </c>
    </row>
    <row r="181" spans="1:145" ht="15" customHeight="1" x14ac:dyDescent="0.25">
      <c r="A181" s="81" t="s">
        <v>360</v>
      </c>
      <c r="B181" s="81" t="s">
        <v>1704</v>
      </c>
      <c r="C181" s="102" t="s">
        <v>1537</v>
      </c>
      <c r="D181" s="82" t="s">
        <v>144</v>
      </c>
      <c r="E181" s="9" t="s">
        <v>1708</v>
      </c>
      <c r="F181" s="426" t="s">
        <v>1717</v>
      </c>
      <c r="G181" s="83">
        <v>2</v>
      </c>
      <c r="H181" s="60">
        <v>220</v>
      </c>
      <c r="I181" s="194" t="str">
        <f t="shared" si="52"/>
        <v xml:space="preserve">Thermal 1*290/88    2*380/50 ACSR         </v>
      </c>
      <c r="J181" s="228">
        <f t="shared" si="53"/>
        <v>7.5</v>
      </c>
      <c r="K181" s="113" t="s">
        <v>22</v>
      </c>
      <c r="L181" s="232" t="s">
        <v>23</v>
      </c>
      <c r="M181" s="240">
        <v>1200</v>
      </c>
      <c r="N181" s="115">
        <f t="shared" si="54"/>
        <v>457.24799999999999</v>
      </c>
      <c r="O181" s="241">
        <v>1200</v>
      </c>
      <c r="P181" s="235">
        <f t="shared" si="55"/>
        <v>8.6456714876033056E-4</v>
      </c>
      <c r="Q181" s="104">
        <f t="shared" si="56"/>
        <v>5.1137541322314045E-3</v>
      </c>
      <c r="R181" s="104">
        <f t="shared" si="57"/>
        <v>1.268709684E-2</v>
      </c>
      <c r="S181" s="104">
        <f t="shared" si="58"/>
        <v>2.4141663223140497E-3</v>
      </c>
      <c r="T181" s="104">
        <f t="shared" si="59"/>
        <v>1.5751859504132229E-2</v>
      </c>
      <c r="U181" s="104">
        <f t="shared" si="60"/>
        <v>7.7400943619999997E-3</v>
      </c>
      <c r="V181" s="105">
        <f t="shared" si="61"/>
        <v>9.7183100206611576E-3</v>
      </c>
      <c r="W181" s="223">
        <f>AE181*IFERROR(VLOOKUP(AD181,LnLst!B:I,2,FALSE),0)+AG181*IFERROR(VLOOKUP(AF181,LnLst!B:I,2,FALSE),0)+AI181*IFERROR(VLOOKUP(AH181,LnLst!B:I,2,FALSE),0)+AK181*IFERROR(VLOOKUP(AJ181,LnLst!B:I,2,FALSE),0)</f>
        <v>0.4184505</v>
      </c>
      <c r="X181" s="215">
        <f>AE181*IFERROR(VLOOKUP(AD181,LnLst!B:I,3,FALSE),0)+AG181*IFERROR(VLOOKUP(AF181,LnLst!B:I,3,FALSE),0)+AI181*IFERROR(VLOOKUP(AH181,LnLst!B:I,3,FALSE),0)+AK181*IFERROR(VLOOKUP(AJ181,LnLst!B:I,3,FALSE),0)</f>
        <v>2.4750569999999996</v>
      </c>
      <c r="Y181" s="219">
        <f>(AE181*IFERROR(VLOOKUP(AD181,LnLst!B:I,4,FALSE),0)+AG181*IFERROR(VLOOKUP(AF181,LnLst!B:I,4,FALSE),0)+AI181*IFERROR(VLOOKUP(AH181,LnLst!B:I,4,FALSE),0)+AK181*IFERROR(VLOOKUP(AJ181,LnLst!B:I,4,FALSE),0))/1000000</f>
        <v>2.6213010000000002E-5</v>
      </c>
      <c r="Z181" s="215">
        <f>AE181*IFERROR(VLOOKUP(AD181,LnLst!B:I,5,FALSE),0)+AG181*IFERROR(VLOOKUP(AF181,LnLst!B:I,5,FALSE),0)+AI181*IFERROR(VLOOKUP(AH181,LnLst!B:I,5,FALSE),0)+AK181*IFERROR(VLOOKUP(AJ181,LnLst!B:I,5,FALSE),0)</f>
        <v>1.1684565</v>
      </c>
      <c r="AA181" s="215">
        <f>AE181*IFERROR(VLOOKUP(AD181,LnLst!B:I,6,FALSE),0)+AG181*IFERROR(VLOOKUP(AF181,LnLst!B:I,6,FALSE),0)+AI181*IFERROR(VLOOKUP(AH181,LnLst!B:I,6,FALSE),0)+AK181*IFERROR(VLOOKUP(AJ181,LnLst!B:I,6,FALSE),0)</f>
        <v>7.623899999999999</v>
      </c>
      <c r="AB181" s="207">
        <f>(AE181*IFERROR(VLOOKUP(AD181,LnLst!B:I,7,FALSE),0)+AG181*IFERROR(VLOOKUP(AF181,LnLst!B:I,7,FALSE),0)+AI181*IFERROR(VLOOKUP(AH181,LnLst!B:I,7,FALSE),0)+AK181*IFERROR(VLOOKUP(AJ181,LnLst!B:I,7,FALSE),0))/1000000</f>
        <v>1.5991930499999999E-5</v>
      </c>
      <c r="AC181" s="211">
        <f>AE181*IFERROR(VLOOKUP(AD181,LnLst!B:I,8,FALSE),0)+AG181*IFERROR(VLOOKUP(AF181,LnLst!B:I,8,FALSE),0)+AI181*IFERROR(VLOOKUP(AH181,LnLst!B:I,8,FALSE),0)+AK181*IFERROR(VLOOKUP(AJ181,LnLst!B:I,8,FALSE),0)</f>
        <v>4.7036620500000001</v>
      </c>
      <c r="AD181" s="106" t="s">
        <v>1472</v>
      </c>
      <c r="AE181" s="263">
        <v>1.5</v>
      </c>
      <c r="AF181" s="245" t="s">
        <v>25</v>
      </c>
      <c r="AG181" s="263">
        <v>6</v>
      </c>
      <c r="AH181" s="250" t="s">
        <v>1462</v>
      </c>
      <c r="AI181" s="263"/>
      <c r="AJ181" s="245" t="s">
        <v>1462</v>
      </c>
      <c r="AK181" s="263"/>
      <c r="AL181" s="84">
        <v>442</v>
      </c>
      <c r="AM181" s="72">
        <v>443</v>
      </c>
      <c r="AN181" s="83">
        <v>0</v>
      </c>
      <c r="AO181" s="72">
        <v>0</v>
      </c>
      <c r="AP181" s="66" t="s">
        <v>713</v>
      </c>
      <c r="AQ181" s="107" t="s">
        <v>500</v>
      </c>
      <c r="AR181" s="61" t="s">
        <v>711</v>
      </c>
      <c r="AS181" s="364"/>
      <c r="AT181" s="205" t="s">
        <v>1688</v>
      </c>
      <c r="DN181" s="111">
        <f>(AE181*IFERROR(VLOOKUP(AD181,LnLst!B:I,2,FALSE),0))*(100/(H181^2))</f>
        <v>3.5382334710743802E-4</v>
      </c>
      <c r="DO181" s="111">
        <f>(AE181*IFERROR(VLOOKUP(AD181,LnLst!B:I,3,FALSE),0))*(100/(H181^2))</f>
        <v>1.3699524793388429E-3</v>
      </c>
      <c r="DP181" s="111">
        <f>(AE181*IFERROR(VLOOKUP(AD181,LnLst!B:I,4,FALSE),0))*(H181^2/100)/1000000</f>
        <v>1.8842168400000001E-3</v>
      </c>
      <c r="DQ181" s="111">
        <f>(AE181*IFERROR(VLOOKUP(AD181,LnLst!B:I,5,FALSE),0))*(100/(H181^2))</f>
        <v>1.0505299586776862E-3</v>
      </c>
      <c r="DR181" s="111">
        <f>(AE181*IFERROR(VLOOKUP(AD181,LnLst!B:I,6,FALSE),0))*(100/(H181^2))</f>
        <v>3.9750000000000002E-3</v>
      </c>
      <c r="DS181" s="111">
        <f>(AE181*IFERROR(VLOOKUP(AD181,LnLst!B:I,7,FALSE),0))*(H181^2/100)/1000000</f>
        <v>1.2641743619999999E-3</v>
      </c>
      <c r="DT181" s="111">
        <f>(AE181*IFERROR(VLOOKUP(AD181,LnLst!B:I,8,FALSE),0))*(100/(H181^2))</f>
        <v>2.4042604338842979E-3</v>
      </c>
      <c r="DU181" s="111">
        <f>AG181*IFERROR(VLOOKUP(AF181,LnLst!B:I,2,FALSE),0)*100/H181^2</f>
        <v>5.1074380165289253E-4</v>
      </c>
      <c r="DV181" s="111">
        <f>(AG181*IFERROR(VLOOKUP(AF181,LnLst!B:I,3,FALSE),0))*(100/(H181^2))</f>
        <v>3.7438016528925618E-3</v>
      </c>
      <c r="DW181" s="111">
        <f>(AG181*IFERROR(VLOOKUP(AF181,LnLst!B:I,4,FALSE),0))*(H181^2/100)/1000000</f>
        <v>1.0802880000000001E-2</v>
      </c>
      <c r="DX181" s="111">
        <f>(AG181*IFERROR(VLOOKUP(AF181,LnLst!B:I,5,FALSE),0))*(100/(H181^2))</f>
        <v>1.3636363636363637E-3</v>
      </c>
      <c r="DY181" s="111">
        <f>(AG181*IFERROR(VLOOKUP(AF181,LnLst!B:I,6,FALSE),0))*(100/(H181^2))</f>
        <v>1.177685950413223E-2</v>
      </c>
      <c r="DZ181" s="111">
        <f>(AG181*IFERROR(VLOOKUP(AF181,LnLst!B:I,7,FALSE),0))*(H181^2/100)/1000000</f>
        <v>6.4759199999999996E-3</v>
      </c>
      <c r="EA181" s="111">
        <f>(AG181*IFERROR(VLOOKUP(AF181,LnLst!B:I,8,FALSE),0))*(100/(H181^2))</f>
        <v>7.3140495867768602E-3</v>
      </c>
      <c r="EB181" s="111">
        <f>AI181*IFERROR(VLOOKUP(AH181,LnLst!B:I,2,FALSE),0)*100/H181^2</f>
        <v>0</v>
      </c>
      <c r="EC181" s="111">
        <f>AI181*IFERROR(VLOOKUP(AH181,LnLst!B:I,3,FALSE),0)*100/H181^2</f>
        <v>0</v>
      </c>
      <c r="ED181" s="111">
        <f>(AI181*IFERROR(VLOOKUP(AH181,LnLst!B:I,4,FALSE),0))*(H181^2/100)/1000000</f>
        <v>0</v>
      </c>
      <c r="EE181" s="111">
        <f>AI181*IFERROR(VLOOKUP(AH181,LnLst!B:I,5,FALSE),0)*100/H181^2</f>
        <v>0</v>
      </c>
      <c r="EF181" s="111">
        <f>AI181*IFERROR(VLOOKUP(AH181,LnLst!B:I,6,FALSE),0)*100/H181^2</f>
        <v>0</v>
      </c>
      <c r="EG181" s="111">
        <f>(AI181*IFERROR(VLOOKUP(AH181,LnLst!B:I,7,FALSE),0))*(H181^2/100)/1000000</f>
        <v>0</v>
      </c>
      <c r="EH181" s="111">
        <f>AI181*IFERROR(VLOOKUP(AH181,LnLst!B:I,8,FALSE),0)*100/H181^2</f>
        <v>0</v>
      </c>
      <c r="EI181" s="236">
        <f>AK181*IFERROR(VLOOKUP(AJ181,LnLst!B:I,2,FALSE),0)*100/H181^2</f>
        <v>0</v>
      </c>
      <c r="EJ181" s="111">
        <f>AK181*IFERROR(VLOOKUP(AJ181,LnLst!B:I,3,FALSE),0)*100/H181^2</f>
        <v>0</v>
      </c>
      <c r="EK181" s="111">
        <f>(AK181*IFERROR(VLOOKUP(AJ181,LnLst!B:I,4,FALSE),0))*(H181^2/100)/1000000</f>
        <v>0</v>
      </c>
      <c r="EL181" s="111">
        <f>AK181*IFERROR(VLOOKUP(AJ181,LnLst!B:I,5,FALSE),0)*100/H181^2</f>
        <v>0</v>
      </c>
      <c r="EM181" s="111">
        <f>AK181*IFERROR(VLOOKUP(AJ181,LnLst!B:I,6,FALSE),0)*100/H181^2</f>
        <v>0</v>
      </c>
      <c r="EN181" s="111">
        <f>(AK181*IFERROR(VLOOKUP(AJ181,LnLst!B:I,7,FALSE),0))*(H181^2/100)/1000000</f>
        <v>0</v>
      </c>
      <c r="EO181" s="111">
        <f>AK181*IFERROR(VLOOKUP(AJ181,LnLst!B:I,8,FALSE),0)*100/H181^2</f>
        <v>0</v>
      </c>
    </row>
    <row r="182" spans="1:145" ht="15" customHeight="1" x14ac:dyDescent="0.25">
      <c r="A182" s="81" t="s">
        <v>369</v>
      </c>
      <c r="B182" s="82" t="s">
        <v>370</v>
      </c>
      <c r="C182" s="102" t="s">
        <v>139</v>
      </c>
      <c r="D182" s="82" t="s">
        <v>140</v>
      </c>
      <c r="E182" s="9" t="s">
        <v>1708</v>
      </c>
      <c r="F182" s="426" t="s">
        <v>1719</v>
      </c>
      <c r="G182" s="83">
        <v>1</v>
      </c>
      <c r="H182" s="60">
        <v>220</v>
      </c>
      <c r="I182" s="194" t="str">
        <f t="shared" si="52"/>
        <v xml:space="preserve">2*380/50 ACSR    XLPE 1200mm2     XLPE 2000mm2 Elswedy    </v>
      </c>
      <c r="J182" s="228">
        <f t="shared" si="53"/>
        <v>8.4</v>
      </c>
      <c r="K182" s="113" t="s">
        <v>23</v>
      </c>
      <c r="L182" s="232" t="s">
        <v>23</v>
      </c>
      <c r="M182" s="240">
        <v>900</v>
      </c>
      <c r="N182" s="115">
        <f t="shared" si="54"/>
        <v>342.93599999999998</v>
      </c>
      <c r="O182" s="241">
        <v>950</v>
      </c>
      <c r="P182" s="235">
        <f t="shared" si="55"/>
        <v>5.7133677685950401E-4</v>
      </c>
      <c r="Q182" s="104">
        <f t="shared" si="56"/>
        <v>4.5985123966942138E-3</v>
      </c>
      <c r="R182" s="104">
        <f t="shared" si="57"/>
        <v>9.4502935999999996E-2</v>
      </c>
      <c r="S182" s="104">
        <f t="shared" si="58"/>
        <v>2.2342644628099173E-3</v>
      </c>
      <c r="T182" s="104">
        <f t="shared" si="59"/>
        <v>1.1966876033057849E-2</v>
      </c>
      <c r="U182" s="104">
        <f t="shared" si="60"/>
        <v>7.6687621999999997E-2</v>
      </c>
      <c r="V182" s="105">
        <f t="shared" si="61"/>
        <v>7.1311983471074375E-3</v>
      </c>
      <c r="W182" s="223">
        <f>AE182*IFERROR(VLOOKUP(AD182,LnLst!B:I,2,FALSE),0)+AG182*IFERROR(VLOOKUP(AF182,LnLst!B:I,2,FALSE),0)+AI182*IFERROR(VLOOKUP(AH182,LnLst!B:I,2,FALSE),0)+AK182*IFERROR(VLOOKUP(AJ182,LnLst!B:I,2,FALSE),0)</f>
        <v>0.27652699999999997</v>
      </c>
      <c r="X182" s="215">
        <f>AE182*IFERROR(VLOOKUP(AD182,LnLst!B:I,3,FALSE),0)+AG182*IFERROR(VLOOKUP(AF182,LnLst!B:I,3,FALSE),0)+AI182*IFERROR(VLOOKUP(AH182,LnLst!B:I,3,FALSE),0)+AK182*IFERROR(VLOOKUP(AJ182,LnLst!B:I,3,FALSE),0)</f>
        <v>2.2256799999999997</v>
      </c>
      <c r="Y182" s="219">
        <f>(AE182*IFERROR(VLOOKUP(AD182,LnLst!B:I,4,FALSE),0)+AG182*IFERROR(VLOOKUP(AF182,LnLst!B:I,4,FALSE),0)+AI182*IFERROR(VLOOKUP(AH182,LnLst!B:I,4,FALSE),0)+AK182*IFERROR(VLOOKUP(AJ182,LnLst!B:I,4,FALSE),0))/1000000</f>
        <v>1.9525400000000001E-4</v>
      </c>
      <c r="Z182" s="215">
        <f>AE182*IFERROR(VLOOKUP(AD182,LnLst!B:I,5,FALSE),0)+AG182*IFERROR(VLOOKUP(AF182,LnLst!B:I,5,FALSE),0)+AI182*IFERROR(VLOOKUP(AH182,LnLst!B:I,5,FALSE),0)+AK182*IFERROR(VLOOKUP(AJ182,LnLst!B:I,5,FALSE),0)</f>
        <v>1.0813839999999999</v>
      </c>
      <c r="AA182" s="215">
        <f>AE182*IFERROR(VLOOKUP(AD182,LnLst!B:I,6,FALSE),0)+AG182*IFERROR(VLOOKUP(AF182,LnLst!B:I,6,FALSE),0)+AI182*IFERROR(VLOOKUP(AH182,LnLst!B:I,6,FALSE),0)+AK182*IFERROR(VLOOKUP(AJ182,LnLst!B:I,6,FALSE),0)</f>
        <v>5.7919679999999989</v>
      </c>
      <c r="AB182" s="207">
        <f>(AE182*IFERROR(VLOOKUP(AD182,LnLst!B:I,7,FALSE),0)+AG182*IFERROR(VLOOKUP(AF182,LnLst!B:I,7,FALSE),0)+AI182*IFERROR(VLOOKUP(AH182,LnLst!B:I,7,FALSE),0)+AK182*IFERROR(VLOOKUP(AJ182,LnLst!B:I,7,FALSE),0))/1000000</f>
        <v>1.5844549999999999E-4</v>
      </c>
      <c r="AC182" s="211">
        <f>AE182*IFERROR(VLOOKUP(AD182,LnLst!B:I,8,FALSE),0)+AG182*IFERROR(VLOOKUP(AF182,LnLst!B:I,8,FALSE),0)+AI182*IFERROR(VLOOKUP(AH182,LnLst!B:I,8,FALSE),0)+AK182*IFERROR(VLOOKUP(AJ182,LnLst!B:I,8,FALSE),0)</f>
        <v>3.4514999999999998</v>
      </c>
      <c r="AD182" s="106" t="s">
        <v>25</v>
      </c>
      <c r="AE182" s="263">
        <v>5.85</v>
      </c>
      <c r="AF182" s="245" t="s">
        <v>204</v>
      </c>
      <c r="AG182" s="263">
        <v>0.95</v>
      </c>
      <c r="AH182" s="250" t="s">
        <v>58</v>
      </c>
      <c r="AI182" s="263">
        <v>1.6</v>
      </c>
      <c r="AJ182" s="245" t="s">
        <v>1462</v>
      </c>
      <c r="AK182" s="263"/>
      <c r="AL182" s="84">
        <v>429</v>
      </c>
      <c r="AM182" s="72">
        <v>430</v>
      </c>
      <c r="AN182" s="83">
        <v>0</v>
      </c>
      <c r="AO182" s="72">
        <v>0</v>
      </c>
      <c r="AP182" s="66" t="s">
        <v>717</v>
      </c>
      <c r="AQ182" s="107" t="s">
        <v>716</v>
      </c>
      <c r="AR182" s="61" t="s">
        <v>719</v>
      </c>
      <c r="AS182" s="364"/>
      <c r="AT182" s="205"/>
      <c r="DN182" s="111">
        <f>(AE182*IFERROR(VLOOKUP(AD182,LnLst!B:I,2,FALSE),0))*(100/(H182^2))</f>
        <v>4.9797520661157019E-4</v>
      </c>
      <c r="DO182" s="111">
        <f>(AE182*IFERROR(VLOOKUP(AD182,LnLst!B:I,3,FALSE),0))*(100/(H182^2))</f>
        <v>3.650206611570248E-3</v>
      </c>
      <c r="DP182" s="111">
        <f>(AE182*IFERROR(VLOOKUP(AD182,LnLst!B:I,4,FALSE),0))*(H182^2/100)/1000000</f>
        <v>1.0532808000000001E-2</v>
      </c>
      <c r="DQ182" s="111">
        <f>(AE182*IFERROR(VLOOKUP(AD182,LnLst!B:I,5,FALSE),0))*(100/(H182^2))</f>
        <v>1.3295454545454546E-3</v>
      </c>
      <c r="DR182" s="111">
        <f>(AE182*IFERROR(VLOOKUP(AD182,LnLst!B:I,6,FALSE),0))*(100/(H182^2))</f>
        <v>1.1482438016528925E-2</v>
      </c>
      <c r="DS182" s="111">
        <f>(AE182*IFERROR(VLOOKUP(AD182,LnLst!B:I,7,FALSE),0))*(H182^2/100)/1000000</f>
        <v>6.314021999999999E-3</v>
      </c>
      <c r="DT182" s="111">
        <f>(AE182*IFERROR(VLOOKUP(AD182,LnLst!B:I,8,FALSE),0))*(100/(H182^2))</f>
        <v>7.1311983471074375E-3</v>
      </c>
      <c r="DU182" s="111">
        <f>AG182*IFERROR(VLOOKUP(AF182,LnLst!B:I,2,FALSE),0)*100/H182^2</f>
        <v>3.0816115702479333E-5</v>
      </c>
      <c r="DV182" s="111">
        <f>(AG182*IFERROR(VLOOKUP(AF182,LnLst!B:I,3,FALSE),0))*(100/(H182^2))</f>
        <v>3.9177685950413218E-4</v>
      </c>
      <c r="DW182" s="111">
        <f>(AG182*IFERROR(VLOOKUP(AF182,LnLst!B:I,4,FALSE),0))*(H182^2/100)/1000000</f>
        <v>2.8507599999999998E-2</v>
      </c>
      <c r="DX182" s="111">
        <f>(AG182*IFERROR(VLOOKUP(AF182,LnLst!B:I,5,FALSE),0))*(100/(H182^2))</f>
        <v>3.9648760330578516E-4</v>
      </c>
      <c r="DY182" s="111">
        <f>(AG182*IFERROR(VLOOKUP(AF182,LnLst!B:I,6,FALSE),0))*(100/(H182^2))</f>
        <v>1.3739669421487604E-4</v>
      </c>
      <c r="DZ182" s="111">
        <f>(AG182*IFERROR(VLOOKUP(AF182,LnLst!B:I,7,FALSE),0))*(H182^2/100)/1000000</f>
        <v>2.39096E-2</v>
      </c>
      <c r="EA182" s="111">
        <f>(AG182*IFERROR(VLOOKUP(AF182,LnLst!B:I,8,FALSE),0))*(100/(H182^2))</f>
        <v>0</v>
      </c>
      <c r="EB182" s="111">
        <f>AI182*IFERROR(VLOOKUP(AH182,LnLst!B:I,2,FALSE),0)*100/H182^2</f>
        <v>4.2545454545454539E-5</v>
      </c>
      <c r="EC182" s="111">
        <f>AI182*IFERROR(VLOOKUP(AH182,LnLst!B:I,3,FALSE),0)*100/H182^2</f>
        <v>5.5652892561983472E-4</v>
      </c>
      <c r="ED182" s="111">
        <f>(AI182*IFERROR(VLOOKUP(AH182,LnLst!B:I,4,FALSE),0))*(H182^2/100)/1000000</f>
        <v>5.5462528000000004E-2</v>
      </c>
      <c r="EE182" s="111">
        <f>AI182*IFERROR(VLOOKUP(AH182,LnLst!B:I,5,FALSE),0)*100/H182^2</f>
        <v>5.0823140495867764E-4</v>
      </c>
      <c r="EF182" s="111">
        <f>AI182*IFERROR(VLOOKUP(AH182,LnLst!B:I,6,FALSE),0)*100/H182^2</f>
        <v>3.4704132231404961E-4</v>
      </c>
      <c r="EG182" s="111">
        <f>(AI182*IFERROR(VLOOKUP(AH182,LnLst!B:I,7,FALSE),0))*(H182^2/100)/1000000</f>
        <v>4.6463999999999998E-2</v>
      </c>
      <c r="EH182" s="111">
        <f>AI182*IFERROR(VLOOKUP(AH182,LnLst!B:I,8,FALSE),0)*100/H182^2</f>
        <v>0</v>
      </c>
      <c r="EI182" s="236">
        <f>AK182*IFERROR(VLOOKUP(AJ182,LnLst!B:I,2,FALSE),0)*100/H182^2</f>
        <v>0</v>
      </c>
      <c r="EJ182" s="111">
        <f>AK182*IFERROR(VLOOKUP(AJ182,LnLst!B:I,3,FALSE),0)*100/H182^2</f>
        <v>0</v>
      </c>
      <c r="EK182" s="111">
        <f>(AK182*IFERROR(VLOOKUP(AJ182,LnLst!B:I,4,FALSE),0))*(H182^2/100)/1000000</f>
        <v>0</v>
      </c>
      <c r="EL182" s="111">
        <f>AK182*IFERROR(VLOOKUP(AJ182,LnLst!B:I,5,FALSE),0)*100/H182^2</f>
        <v>0</v>
      </c>
      <c r="EM182" s="111">
        <f>AK182*IFERROR(VLOOKUP(AJ182,LnLst!B:I,6,FALSE),0)*100/H182^2</f>
        <v>0</v>
      </c>
      <c r="EN182" s="111">
        <f>(AK182*IFERROR(VLOOKUP(AJ182,LnLst!B:I,7,FALSE),0))*(H182^2/100)/1000000</f>
        <v>0</v>
      </c>
      <c r="EO182" s="111">
        <f>AK182*IFERROR(VLOOKUP(AJ182,LnLst!B:I,8,FALSE),0)*100/H182^2</f>
        <v>0</v>
      </c>
    </row>
    <row r="183" spans="1:145" ht="15" customHeight="1" x14ac:dyDescent="0.25">
      <c r="A183" s="81" t="s">
        <v>369</v>
      </c>
      <c r="B183" s="82" t="s">
        <v>370</v>
      </c>
      <c r="C183" s="102" t="s">
        <v>139</v>
      </c>
      <c r="D183" s="82" t="s">
        <v>140</v>
      </c>
      <c r="E183" s="9" t="s">
        <v>1708</v>
      </c>
      <c r="F183" s="426" t="s">
        <v>1719</v>
      </c>
      <c r="G183" s="83">
        <v>2</v>
      </c>
      <c r="H183" s="60">
        <v>220</v>
      </c>
      <c r="I183" s="194" t="str">
        <f t="shared" si="52"/>
        <v xml:space="preserve">2*380/50 ACSR    XLPE 1200mm2     XLPE 2000mm2 Elswedy    </v>
      </c>
      <c r="J183" s="228">
        <f t="shared" si="53"/>
        <v>8.4</v>
      </c>
      <c r="K183" s="113" t="s">
        <v>23</v>
      </c>
      <c r="L183" s="232" t="s">
        <v>23</v>
      </c>
      <c r="M183" s="240">
        <v>900</v>
      </c>
      <c r="N183" s="115">
        <f t="shared" si="54"/>
        <v>342.93599999999998</v>
      </c>
      <c r="O183" s="241">
        <v>950</v>
      </c>
      <c r="P183" s="235">
        <f t="shared" si="55"/>
        <v>5.7133677685950401E-4</v>
      </c>
      <c r="Q183" s="104">
        <f t="shared" si="56"/>
        <v>4.5985123966942138E-3</v>
      </c>
      <c r="R183" s="104">
        <f t="shared" si="57"/>
        <v>9.4502935999999996E-2</v>
      </c>
      <c r="S183" s="104">
        <f t="shared" si="58"/>
        <v>2.2342644628099173E-3</v>
      </c>
      <c r="T183" s="104">
        <f t="shared" si="59"/>
        <v>1.1966876033057849E-2</v>
      </c>
      <c r="U183" s="104">
        <f t="shared" si="60"/>
        <v>7.6687621999999997E-2</v>
      </c>
      <c r="V183" s="105">
        <f t="shared" si="61"/>
        <v>7.1311983471074375E-3</v>
      </c>
      <c r="W183" s="223">
        <f>AE183*IFERROR(VLOOKUP(AD183,LnLst!B:I,2,FALSE),0)+AG183*IFERROR(VLOOKUP(AF183,LnLst!B:I,2,FALSE),0)+AI183*IFERROR(VLOOKUP(AH183,LnLst!B:I,2,FALSE),0)+AK183*IFERROR(VLOOKUP(AJ183,LnLst!B:I,2,FALSE),0)</f>
        <v>0.27652699999999997</v>
      </c>
      <c r="X183" s="215">
        <f>AE183*IFERROR(VLOOKUP(AD183,LnLst!B:I,3,FALSE),0)+AG183*IFERROR(VLOOKUP(AF183,LnLst!B:I,3,FALSE),0)+AI183*IFERROR(VLOOKUP(AH183,LnLst!B:I,3,FALSE),0)+AK183*IFERROR(VLOOKUP(AJ183,LnLst!B:I,3,FALSE),0)</f>
        <v>2.2256799999999997</v>
      </c>
      <c r="Y183" s="219">
        <f>(AE183*IFERROR(VLOOKUP(AD183,LnLst!B:I,4,FALSE),0)+AG183*IFERROR(VLOOKUP(AF183,LnLst!B:I,4,FALSE),0)+AI183*IFERROR(VLOOKUP(AH183,LnLst!B:I,4,FALSE),0)+AK183*IFERROR(VLOOKUP(AJ183,LnLst!B:I,4,FALSE),0))/1000000</f>
        <v>1.9525400000000001E-4</v>
      </c>
      <c r="Z183" s="215">
        <f>AE183*IFERROR(VLOOKUP(AD183,LnLst!B:I,5,FALSE),0)+AG183*IFERROR(VLOOKUP(AF183,LnLst!B:I,5,FALSE),0)+AI183*IFERROR(VLOOKUP(AH183,LnLst!B:I,5,FALSE),0)+AK183*IFERROR(VLOOKUP(AJ183,LnLst!B:I,5,FALSE),0)</f>
        <v>1.0813839999999999</v>
      </c>
      <c r="AA183" s="215">
        <f>AE183*IFERROR(VLOOKUP(AD183,LnLst!B:I,6,FALSE),0)+AG183*IFERROR(VLOOKUP(AF183,LnLst!B:I,6,FALSE),0)+AI183*IFERROR(VLOOKUP(AH183,LnLst!B:I,6,FALSE),0)+AK183*IFERROR(VLOOKUP(AJ183,LnLst!B:I,6,FALSE),0)</f>
        <v>5.7919679999999989</v>
      </c>
      <c r="AB183" s="207">
        <f>(AE183*IFERROR(VLOOKUP(AD183,LnLst!B:I,7,FALSE),0)+AG183*IFERROR(VLOOKUP(AF183,LnLst!B:I,7,FALSE),0)+AI183*IFERROR(VLOOKUP(AH183,LnLst!B:I,7,FALSE),0)+AK183*IFERROR(VLOOKUP(AJ183,LnLst!B:I,7,FALSE),0))/1000000</f>
        <v>1.5844549999999999E-4</v>
      </c>
      <c r="AC183" s="211">
        <f>AE183*IFERROR(VLOOKUP(AD183,LnLst!B:I,8,FALSE),0)+AG183*IFERROR(VLOOKUP(AF183,LnLst!B:I,8,FALSE),0)+AI183*IFERROR(VLOOKUP(AH183,LnLst!B:I,8,FALSE),0)+AK183*IFERROR(VLOOKUP(AJ183,LnLst!B:I,8,FALSE),0)</f>
        <v>3.4514999999999998</v>
      </c>
      <c r="AD183" s="106" t="s">
        <v>25</v>
      </c>
      <c r="AE183" s="263">
        <v>5.85</v>
      </c>
      <c r="AF183" s="245" t="s">
        <v>204</v>
      </c>
      <c r="AG183" s="263">
        <v>0.95</v>
      </c>
      <c r="AH183" s="250" t="s">
        <v>58</v>
      </c>
      <c r="AI183" s="263">
        <v>1.6</v>
      </c>
      <c r="AJ183" s="245" t="s">
        <v>1462</v>
      </c>
      <c r="AK183" s="263"/>
      <c r="AL183" s="84">
        <v>429</v>
      </c>
      <c r="AM183" s="72">
        <v>430</v>
      </c>
      <c r="AN183" s="83">
        <v>0</v>
      </c>
      <c r="AO183" s="72">
        <v>0</v>
      </c>
      <c r="AP183" s="66" t="s">
        <v>718</v>
      </c>
      <c r="AQ183" s="107" t="s">
        <v>716</v>
      </c>
      <c r="AR183" s="61" t="s">
        <v>719</v>
      </c>
      <c r="AS183" s="364"/>
      <c r="AT183" s="205"/>
      <c r="DN183" s="111">
        <f>(AE183*IFERROR(VLOOKUP(AD183,LnLst!B:I,2,FALSE),0))*(100/(H183^2))</f>
        <v>4.9797520661157019E-4</v>
      </c>
      <c r="DO183" s="111">
        <f>(AE183*IFERROR(VLOOKUP(AD183,LnLst!B:I,3,FALSE),0))*(100/(H183^2))</f>
        <v>3.650206611570248E-3</v>
      </c>
      <c r="DP183" s="111">
        <f>(AE183*IFERROR(VLOOKUP(AD183,LnLst!B:I,4,FALSE),0))*(H183^2/100)/1000000</f>
        <v>1.0532808000000001E-2</v>
      </c>
      <c r="DQ183" s="111">
        <f>(AE183*IFERROR(VLOOKUP(AD183,LnLst!B:I,5,FALSE),0))*(100/(H183^2))</f>
        <v>1.3295454545454546E-3</v>
      </c>
      <c r="DR183" s="111">
        <f>(AE183*IFERROR(VLOOKUP(AD183,LnLst!B:I,6,FALSE),0))*(100/(H183^2))</f>
        <v>1.1482438016528925E-2</v>
      </c>
      <c r="DS183" s="111">
        <f>(AE183*IFERROR(VLOOKUP(AD183,LnLst!B:I,7,FALSE),0))*(H183^2/100)/1000000</f>
        <v>6.314021999999999E-3</v>
      </c>
      <c r="DT183" s="111">
        <f>(AE183*IFERROR(VLOOKUP(AD183,LnLst!B:I,8,FALSE),0))*(100/(H183^2))</f>
        <v>7.1311983471074375E-3</v>
      </c>
      <c r="DU183" s="111">
        <f>AG183*IFERROR(VLOOKUP(AF183,LnLst!B:I,2,FALSE),0)*100/H183^2</f>
        <v>3.0816115702479333E-5</v>
      </c>
      <c r="DV183" s="111">
        <f>(AG183*IFERROR(VLOOKUP(AF183,LnLst!B:I,3,FALSE),0))*(100/(H183^2))</f>
        <v>3.9177685950413218E-4</v>
      </c>
      <c r="DW183" s="111">
        <f>(AG183*IFERROR(VLOOKUP(AF183,LnLst!B:I,4,FALSE),0))*(H183^2/100)/1000000</f>
        <v>2.8507599999999998E-2</v>
      </c>
      <c r="DX183" s="111">
        <f>(AG183*IFERROR(VLOOKUP(AF183,LnLst!B:I,5,FALSE),0))*(100/(H183^2))</f>
        <v>3.9648760330578516E-4</v>
      </c>
      <c r="DY183" s="111">
        <f>(AG183*IFERROR(VLOOKUP(AF183,LnLst!B:I,6,FALSE),0))*(100/(H183^2))</f>
        <v>1.3739669421487604E-4</v>
      </c>
      <c r="DZ183" s="111">
        <f>(AG183*IFERROR(VLOOKUP(AF183,LnLst!B:I,7,FALSE),0))*(H183^2/100)/1000000</f>
        <v>2.39096E-2</v>
      </c>
      <c r="EA183" s="111">
        <f>(AG183*IFERROR(VLOOKUP(AF183,LnLst!B:I,8,FALSE),0))*(100/(H183^2))</f>
        <v>0</v>
      </c>
      <c r="EB183" s="111">
        <f>AI183*IFERROR(VLOOKUP(AH183,LnLst!B:I,2,FALSE),0)*100/H183^2</f>
        <v>4.2545454545454539E-5</v>
      </c>
      <c r="EC183" s="111">
        <f>AI183*IFERROR(VLOOKUP(AH183,LnLst!B:I,3,FALSE),0)*100/H183^2</f>
        <v>5.5652892561983472E-4</v>
      </c>
      <c r="ED183" s="111">
        <f>(AI183*IFERROR(VLOOKUP(AH183,LnLst!B:I,4,FALSE),0))*(H183^2/100)/1000000</f>
        <v>5.5462528000000004E-2</v>
      </c>
      <c r="EE183" s="111">
        <f>AI183*IFERROR(VLOOKUP(AH183,LnLst!B:I,5,FALSE),0)*100/H183^2</f>
        <v>5.0823140495867764E-4</v>
      </c>
      <c r="EF183" s="111">
        <f>AI183*IFERROR(VLOOKUP(AH183,LnLst!B:I,6,FALSE),0)*100/H183^2</f>
        <v>3.4704132231404961E-4</v>
      </c>
      <c r="EG183" s="111">
        <f>(AI183*IFERROR(VLOOKUP(AH183,LnLst!B:I,7,FALSE),0))*(H183^2/100)/1000000</f>
        <v>4.6463999999999998E-2</v>
      </c>
      <c r="EH183" s="111">
        <f>AI183*IFERROR(VLOOKUP(AH183,LnLst!B:I,8,FALSE),0)*100/H183^2</f>
        <v>0</v>
      </c>
      <c r="EI183" s="236">
        <f>AK183*IFERROR(VLOOKUP(AJ183,LnLst!B:I,2,FALSE),0)*100/H183^2</f>
        <v>0</v>
      </c>
      <c r="EJ183" s="111">
        <f>AK183*IFERROR(VLOOKUP(AJ183,LnLst!B:I,3,FALSE),0)*100/H183^2</f>
        <v>0</v>
      </c>
      <c r="EK183" s="111">
        <f>(AK183*IFERROR(VLOOKUP(AJ183,LnLst!B:I,4,FALSE),0))*(H183^2/100)/1000000</f>
        <v>0</v>
      </c>
      <c r="EL183" s="111">
        <f>AK183*IFERROR(VLOOKUP(AJ183,LnLst!B:I,5,FALSE),0)*100/H183^2</f>
        <v>0</v>
      </c>
      <c r="EM183" s="111">
        <f>AK183*IFERROR(VLOOKUP(AJ183,LnLst!B:I,6,FALSE),0)*100/H183^2</f>
        <v>0</v>
      </c>
      <c r="EN183" s="111">
        <f>(AK183*IFERROR(VLOOKUP(AJ183,LnLst!B:I,7,FALSE),0))*(H183^2/100)/1000000</f>
        <v>0</v>
      </c>
      <c r="EO183" s="111">
        <f>AK183*IFERROR(VLOOKUP(AJ183,LnLst!B:I,8,FALSE),0)*100/H183^2</f>
        <v>0</v>
      </c>
    </row>
    <row r="184" spans="1:145" ht="15" customHeight="1" x14ac:dyDescent="0.25">
      <c r="A184" s="81" t="s">
        <v>1377</v>
      </c>
      <c r="B184" s="82" t="s">
        <v>369</v>
      </c>
      <c r="C184" s="102" t="s">
        <v>1568</v>
      </c>
      <c r="D184" s="82" t="s">
        <v>139</v>
      </c>
      <c r="E184" s="9" t="s">
        <v>1708</v>
      </c>
      <c r="F184" s="426" t="s">
        <v>1718</v>
      </c>
      <c r="G184" s="83">
        <v>1</v>
      </c>
      <c r="H184" s="60">
        <v>220</v>
      </c>
      <c r="I184" s="194" t="str">
        <f t="shared" si="52"/>
        <v xml:space="preserve">XLPE 2000mm2 Elswedy             </v>
      </c>
      <c r="J184" s="228">
        <f t="shared" si="53"/>
        <v>2.2999999999999998</v>
      </c>
      <c r="K184" s="113" t="s">
        <v>16</v>
      </c>
      <c r="L184" s="232" t="s">
        <v>23</v>
      </c>
      <c r="M184" s="240">
        <v>1170</v>
      </c>
      <c r="N184" s="115">
        <f t="shared" si="54"/>
        <v>445.8168</v>
      </c>
      <c r="O184" s="241">
        <v>1295</v>
      </c>
      <c r="P184" s="235">
        <f t="shared" si="55"/>
        <v>6.1159090909090899E-5</v>
      </c>
      <c r="Q184" s="104">
        <f t="shared" si="56"/>
        <v>8.0001033057851224E-4</v>
      </c>
      <c r="R184" s="104">
        <f t="shared" si="57"/>
        <v>7.9727383999999998E-2</v>
      </c>
      <c r="S184" s="104">
        <f t="shared" si="58"/>
        <v>7.3058264462809918E-4</v>
      </c>
      <c r="T184" s="104">
        <f t="shared" si="59"/>
        <v>4.9887190082644622E-4</v>
      </c>
      <c r="U184" s="104">
        <f t="shared" si="60"/>
        <v>6.6792000000000004E-2</v>
      </c>
      <c r="V184" s="105">
        <f t="shared" si="61"/>
        <v>0</v>
      </c>
      <c r="W184" s="223">
        <f>AE184*IFERROR(VLOOKUP(AD184,LnLst!B:I,2,FALSE),0)+AG184*IFERROR(VLOOKUP(AF184,LnLst!B:I,2,FALSE),0)+AI184*IFERROR(VLOOKUP(AH184,LnLst!B:I,2,FALSE),0)+AK184*IFERROR(VLOOKUP(AJ184,LnLst!B:I,2,FALSE),0)</f>
        <v>2.9600999999999995E-2</v>
      </c>
      <c r="X184" s="215">
        <f>AE184*IFERROR(VLOOKUP(AD184,LnLst!B:I,3,FALSE),0)+AG184*IFERROR(VLOOKUP(AF184,LnLst!B:I,3,FALSE),0)+AI184*IFERROR(VLOOKUP(AH184,LnLst!B:I,3,FALSE),0)+AK184*IFERROR(VLOOKUP(AJ184,LnLst!B:I,3,FALSE),0)</f>
        <v>0.38720499999999997</v>
      </c>
      <c r="Y184" s="219">
        <f>(AE184*IFERROR(VLOOKUP(AD184,LnLst!B:I,4,FALSE),0)+AG184*IFERROR(VLOOKUP(AF184,LnLst!B:I,4,FALSE),0)+AI184*IFERROR(VLOOKUP(AH184,LnLst!B:I,4,FALSE),0)+AK184*IFERROR(VLOOKUP(AJ184,LnLst!B:I,4,FALSE),0))/1000000</f>
        <v>1.6472599999999999E-4</v>
      </c>
      <c r="Z184" s="215">
        <f>AE184*IFERROR(VLOOKUP(AD184,LnLst!B:I,5,FALSE),0)+AG184*IFERROR(VLOOKUP(AF184,LnLst!B:I,5,FALSE),0)+AI184*IFERROR(VLOOKUP(AH184,LnLst!B:I,5,FALSE),0)+AK184*IFERROR(VLOOKUP(AJ184,LnLst!B:I,5,FALSE),0)</f>
        <v>0.35360199999999997</v>
      </c>
      <c r="AA184" s="215">
        <f>AE184*IFERROR(VLOOKUP(AD184,LnLst!B:I,6,FALSE),0)+AG184*IFERROR(VLOOKUP(AF184,LnLst!B:I,6,FALSE),0)+AI184*IFERROR(VLOOKUP(AH184,LnLst!B:I,6,FALSE),0)+AK184*IFERROR(VLOOKUP(AJ184,LnLst!B:I,6,FALSE),0)</f>
        <v>0.241454</v>
      </c>
      <c r="AB184" s="207">
        <f>(AE184*IFERROR(VLOOKUP(AD184,LnLst!B:I,7,FALSE),0)+AG184*IFERROR(VLOOKUP(AF184,LnLst!B:I,7,FALSE),0)+AI184*IFERROR(VLOOKUP(AH184,LnLst!B:I,7,FALSE),0)+AK184*IFERROR(VLOOKUP(AJ184,LnLst!B:I,7,FALSE),0))/1000000</f>
        <v>1.3799999999999999E-4</v>
      </c>
      <c r="AC184" s="211">
        <f>AE184*IFERROR(VLOOKUP(AD184,LnLst!B:I,8,FALSE),0)+AG184*IFERROR(VLOOKUP(AF184,LnLst!B:I,8,FALSE),0)+AI184*IFERROR(VLOOKUP(AH184,LnLst!B:I,8,FALSE),0)+AK184*IFERROR(VLOOKUP(AJ184,LnLst!B:I,8,FALSE),0)</f>
        <v>0</v>
      </c>
      <c r="AD184" s="106" t="s">
        <v>58</v>
      </c>
      <c r="AE184" s="263">
        <v>2.2999999999999998</v>
      </c>
      <c r="AF184" s="245" t="s">
        <v>1462</v>
      </c>
      <c r="AG184" s="263"/>
      <c r="AH184" s="250" t="s">
        <v>1462</v>
      </c>
      <c r="AI184" s="263"/>
      <c r="AJ184" s="245" t="s">
        <v>1462</v>
      </c>
      <c r="AK184" s="263"/>
      <c r="AL184" s="84">
        <v>428</v>
      </c>
      <c r="AM184" s="72">
        <v>429</v>
      </c>
      <c r="AN184" s="83">
        <v>0</v>
      </c>
      <c r="AO184" s="72">
        <v>0</v>
      </c>
      <c r="AP184" s="66" t="s">
        <v>715</v>
      </c>
      <c r="AQ184" s="107" t="s">
        <v>656</v>
      </c>
      <c r="AR184" s="61" t="s">
        <v>716</v>
      </c>
      <c r="AS184" s="364"/>
      <c r="AT184" s="205"/>
      <c r="DN184" s="111">
        <f>(AE184*IFERROR(VLOOKUP(AD184,LnLst!B:I,2,FALSE),0))*(100/(H184^2))</f>
        <v>6.1159090909090899E-5</v>
      </c>
      <c r="DO184" s="111">
        <f>(AE184*IFERROR(VLOOKUP(AD184,LnLst!B:I,3,FALSE),0))*(100/(H184^2))</f>
        <v>8.0001033057851235E-4</v>
      </c>
      <c r="DP184" s="111">
        <f>(AE184*IFERROR(VLOOKUP(AD184,LnLst!B:I,4,FALSE),0))*(H184^2/100)/1000000</f>
        <v>7.9727384000000012E-2</v>
      </c>
      <c r="DQ184" s="111">
        <f>(AE184*IFERROR(VLOOKUP(AD184,LnLst!B:I,5,FALSE),0))*(100/(H184^2))</f>
        <v>7.3058264462809918E-4</v>
      </c>
      <c r="DR184" s="111">
        <f>(AE184*IFERROR(VLOOKUP(AD184,LnLst!B:I,6,FALSE),0))*(100/(H184^2))</f>
        <v>4.9887190082644633E-4</v>
      </c>
      <c r="DS184" s="111">
        <f>(AE184*IFERROR(VLOOKUP(AD184,LnLst!B:I,7,FALSE),0))*(H184^2/100)/1000000</f>
        <v>6.6792000000000004E-2</v>
      </c>
      <c r="DT184" s="111">
        <f>(AE184*IFERROR(VLOOKUP(AD184,LnLst!B:I,8,FALSE),0))*(100/(H184^2))</f>
        <v>0</v>
      </c>
      <c r="DU184" s="111">
        <f>AG184*IFERROR(VLOOKUP(AF184,LnLst!B:I,2,FALSE),0)*100/H184^2</f>
        <v>0</v>
      </c>
      <c r="DV184" s="111">
        <f>(AG184*IFERROR(VLOOKUP(AF184,LnLst!B:I,3,FALSE),0))*(100/(H184^2))</f>
        <v>0</v>
      </c>
      <c r="DW184" s="111">
        <f>(AG184*IFERROR(VLOOKUP(AF184,LnLst!B:I,4,FALSE),0))*(H184^2/100)/1000000</f>
        <v>0</v>
      </c>
      <c r="DX184" s="111">
        <f>(AG184*IFERROR(VLOOKUP(AF184,LnLst!B:I,5,FALSE),0))*(100/(H184^2))</f>
        <v>0</v>
      </c>
      <c r="DY184" s="111">
        <f>(AG184*IFERROR(VLOOKUP(AF184,LnLst!B:I,6,FALSE),0))*(100/(H184^2))</f>
        <v>0</v>
      </c>
      <c r="DZ184" s="111">
        <f>(AG184*IFERROR(VLOOKUP(AF184,LnLst!B:I,7,FALSE),0))*(H184^2/100)/1000000</f>
        <v>0</v>
      </c>
      <c r="EA184" s="111">
        <f>(AG184*IFERROR(VLOOKUP(AF184,LnLst!B:I,8,FALSE),0))*(100/(H184^2))</f>
        <v>0</v>
      </c>
      <c r="EB184" s="111">
        <f>AI184*IFERROR(VLOOKUP(AH184,LnLst!B:I,2,FALSE),0)*100/H184^2</f>
        <v>0</v>
      </c>
      <c r="EC184" s="111">
        <f>AI184*IFERROR(VLOOKUP(AH184,LnLst!B:I,3,FALSE),0)*100/H184^2</f>
        <v>0</v>
      </c>
      <c r="ED184" s="111">
        <f>(AI184*IFERROR(VLOOKUP(AH184,LnLst!B:I,4,FALSE),0))*(H184^2/100)/1000000</f>
        <v>0</v>
      </c>
      <c r="EE184" s="111">
        <f>AI184*IFERROR(VLOOKUP(AH184,LnLst!B:I,5,FALSE),0)*100/H184^2</f>
        <v>0</v>
      </c>
      <c r="EF184" s="111">
        <f>AI184*IFERROR(VLOOKUP(AH184,LnLst!B:I,6,FALSE),0)*100/H184^2</f>
        <v>0</v>
      </c>
      <c r="EG184" s="111">
        <f>(AI184*IFERROR(VLOOKUP(AH184,LnLst!B:I,7,FALSE),0))*(H184^2/100)/1000000</f>
        <v>0</v>
      </c>
      <c r="EH184" s="111">
        <f>AI184*IFERROR(VLOOKUP(AH184,LnLst!B:I,8,FALSE),0)*100/H184^2</f>
        <v>0</v>
      </c>
      <c r="EI184" s="236">
        <f>AK184*IFERROR(VLOOKUP(AJ184,LnLst!B:I,2,FALSE),0)*100/H184^2</f>
        <v>0</v>
      </c>
      <c r="EJ184" s="111">
        <f>AK184*IFERROR(VLOOKUP(AJ184,LnLst!B:I,3,FALSE),0)*100/H184^2</f>
        <v>0</v>
      </c>
      <c r="EK184" s="111">
        <f>(AK184*IFERROR(VLOOKUP(AJ184,LnLst!B:I,4,FALSE),0))*(H184^2/100)/1000000</f>
        <v>0</v>
      </c>
      <c r="EL184" s="111">
        <f>AK184*IFERROR(VLOOKUP(AJ184,LnLst!B:I,5,FALSE),0)*100/H184^2</f>
        <v>0</v>
      </c>
      <c r="EM184" s="111">
        <f>AK184*IFERROR(VLOOKUP(AJ184,LnLst!B:I,6,FALSE),0)*100/H184^2</f>
        <v>0</v>
      </c>
      <c r="EN184" s="111">
        <f>(AK184*IFERROR(VLOOKUP(AJ184,LnLst!B:I,7,FALSE),0))*(H184^2/100)/1000000</f>
        <v>0</v>
      </c>
      <c r="EO184" s="111">
        <f>AK184*IFERROR(VLOOKUP(AJ184,LnLst!B:I,8,FALSE),0)*100/H184^2</f>
        <v>0</v>
      </c>
    </row>
    <row r="185" spans="1:145" ht="15" customHeight="1" x14ac:dyDescent="0.25">
      <c r="A185" s="81" t="s">
        <v>1377</v>
      </c>
      <c r="B185" s="82" t="s">
        <v>369</v>
      </c>
      <c r="C185" s="102" t="s">
        <v>1568</v>
      </c>
      <c r="D185" s="82" t="s">
        <v>139</v>
      </c>
      <c r="E185" s="9" t="s">
        <v>1708</v>
      </c>
      <c r="F185" s="426" t="s">
        <v>1718</v>
      </c>
      <c r="G185" s="83">
        <v>2</v>
      </c>
      <c r="H185" s="60">
        <v>220</v>
      </c>
      <c r="I185" s="194" t="str">
        <f t="shared" si="52"/>
        <v xml:space="preserve">XLPE 2000mm2 Elswedy             </v>
      </c>
      <c r="J185" s="228">
        <f t="shared" si="53"/>
        <v>2.2999999999999998</v>
      </c>
      <c r="K185" s="113" t="s">
        <v>16</v>
      </c>
      <c r="L185" s="232" t="s">
        <v>23</v>
      </c>
      <c r="M185" s="240">
        <v>1170</v>
      </c>
      <c r="N185" s="115">
        <f t="shared" si="54"/>
        <v>445.8168</v>
      </c>
      <c r="O185" s="241">
        <v>1295</v>
      </c>
      <c r="P185" s="235">
        <f t="shared" si="55"/>
        <v>6.1159090909090899E-5</v>
      </c>
      <c r="Q185" s="104">
        <f t="shared" si="56"/>
        <v>8.0001033057851224E-4</v>
      </c>
      <c r="R185" s="104">
        <f t="shared" si="57"/>
        <v>7.9727383999999998E-2</v>
      </c>
      <c r="S185" s="104">
        <f t="shared" si="58"/>
        <v>7.3058264462809918E-4</v>
      </c>
      <c r="T185" s="104">
        <f t="shared" si="59"/>
        <v>4.9887190082644622E-4</v>
      </c>
      <c r="U185" s="104">
        <f t="shared" si="60"/>
        <v>6.6792000000000004E-2</v>
      </c>
      <c r="V185" s="105">
        <f t="shared" si="61"/>
        <v>0</v>
      </c>
      <c r="W185" s="223">
        <f>AE185*IFERROR(VLOOKUP(AD185,LnLst!B:I,2,FALSE),0)+AG185*IFERROR(VLOOKUP(AF185,LnLst!B:I,2,FALSE),0)+AI185*IFERROR(VLOOKUP(AH185,LnLst!B:I,2,FALSE),0)+AK185*IFERROR(VLOOKUP(AJ185,LnLst!B:I,2,FALSE),0)</f>
        <v>2.9600999999999995E-2</v>
      </c>
      <c r="X185" s="215">
        <f>AE185*IFERROR(VLOOKUP(AD185,LnLst!B:I,3,FALSE),0)+AG185*IFERROR(VLOOKUP(AF185,LnLst!B:I,3,FALSE),0)+AI185*IFERROR(VLOOKUP(AH185,LnLst!B:I,3,FALSE),0)+AK185*IFERROR(VLOOKUP(AJ185,LnLst!B:I,3,FALSE),0)</f>
        <v>0.38720499999999997</v>
      </c>
      <c r="Y185" s="219">
        <f>(AE185*IFERROR(VLOOKUP(AD185,LnLst!B:I,4,FALSE),0)+AG185*IFERROR(VLOOKUP(AF185,LnLst!B:I,4,FALSE),0)+AI185*IFERROR(VLOOKUP(AH185,LnLst!B:I,4,FALSE),0)+AK185*IFERROR(VLOOKUP(AJ185,LnLst!B:I,4,FALSE),0))/1000000</f>
        <v>1.6472599999999999E-4</v>
      </c>
      <c r="Z185" s="215">
        <f>AE185*IFERROR(VLOOKUP(AD185,LnLst!B:I,5,FALSE),0)+AG185*IFERROR(VLOOKUP(AF185,LnLst!B:I,5,FALSE),0)+AI185*IFERROR(VLOOKUP(AH185,LnLst!B:I,5,FALSE),0)+AK185*IFERROR(VLOOKUP(AJ185,LnLst!B:I,5,FALSE),0)</f>
        <v>0.35360199999999997</v>
      </c>
      <c r="AA185" s="215">
        <f>AE185*IFERROR(VLOOKUP(AD185,LnLst!B:I,6,FALSE),0)+AG185*IFERROR(VLOOKUP(AF185,LnLst!B:I,6,FALSE),0)+AI185*IFERROR(VLOOKUP(AH185,LnLst!B:I,6,FALSE),0)+AK185*IFERROR(VLOOKUP(AJ185,LnLst!B:I,6,FALSE),0)</f>
        <v>0.241454</v>
      </c>
      <c r="AB185" s="207">
        <f>(AE185*IFERROR(VLOOKUP(AD185,LnLst!B:I,7,FALSE),0)+AG185*IFERROR(VLOOKUP(AF185,LnLst!B:I,7,FALSE),0)+AI185*IFERROR(VLOOKUP(AH185,LnLst!B:I,7,FALSE),0)+AK185*IFERROR(VLOOKUP(AJ185,LnLst!B:I,7,FALSE),0))/1000000</f>
        <v>1.3799999999999999E-4</v>
      </c>
      <c r="AC185" s="211">
        <f>AE185*IFERROR(VLOOKUP(AD185,LnLst!B:I,8,FALSE),0)+AG185*IFERROR(VLOOKUP(AF185,LnLst!B:I,8,FALSE),0)+AI185*IFERROR(VLOOKUP(AH185,LnLst!B:I,8,FALSE),0)+AK185*IFERROR(VLOOKUP(AJ185,LnLst!B:I,8,FALSE),0)</f>
        <v>0</v>
      </c>
      <c r="AD185" s="106" t="s">
        <v>58</v>
      </c>
      <c r="AE185" s="263">
        <v>2.2999999999999998</v>
      </c>
      <c r="AF185" s="245" t="s">
        <v>1462</v>
      </c>
      <c r="AG185" s="263"/>
      <c r="AH185" s="250" t="s">
        <v>1462</v>
      </c>
      <c r="AI185" s="263"/>
      <c r="AJ185" s="245" t="s">
        <v>1462</v>
      </c>
      <c r="AK185" s="263"/>
      <c r="AL185" s="84">
        <v>428</v>
      </c>
      <c r="AM185" s="72">
        <v>429</v>
      </c>
      <c r="AN185" s="83">
        <v>0</v>
      </c>
      <c r="AO185" s="72">
        <v>0</v>
      </c>
      <c r="AP185" s="66" t="s">
        <v>714</v>
      </c>
      <c r="AQ185" s="107" t="s">
        <v>656</v>
      </c>
      <c r="AR185" s="61" t="s">
        <v>716</v>
      </c>
      <c r="AS185" s="364"/>
      <c r="AT185" s="205"/>
      <c r="DN185" s="111">
        <f>(AE185*IFERROR(VLOOKUP(AD185,LnLst!B:I,2,FALSE),0))*(100/(H185^2))</f>
        <v>6.1159090909090899E-5</v>
      </c>
      <c r="DO185" s="111">
        <f>(AE185*IFERROR(VLOOKUP(AD185,LnLst!B:I,3,FALSE),0))*(100/(H185^2))</f>
        <v>8.0001033057851235E-4</v>
      </c>
      <c r="DP185" s="111">
        <f>(AE185*IFERROR(VLOOKUP(AD185,LnLst!B:I,4,FALSE),0))*(H185^2/100)/1000000</f>
        <v>7.9727384000000012E-2</v>
      </c>
      <c r="DQ185" s="111">
        <f>(AE185*IFERROR(VLOOKUP(AD185,LnLst!B:I,5,FALSE),0))*(100/(H185^2))</f>
        <v>7.3058264462809918E-4</v>
      </c>
      <c r="DR185" s="111">
        <f>(AE185*IFERROR(VLOOKUP(AD185,LnLst!B:I,6,FALSE),0))*(100/(H185^2))</f>
        <v>4.9887190082644633E-4</v>
      </c>
      <c r="DS185" s="111">
        <f>(AE185*IFERROR(VLOOKUP(AD185,LnLst!B:I,7,FALSE),0))*(H185^2/100)/1000000</f>
        <v>6.6792000000000004E-2</v>
      </c>
      <c r="DT185" s="111">
        <f>(AE185*IFERROR(VLOOKUP(AD185,LnLst!B:I,8,FALSE),0))*(100/(H185^2))</f>
        <v>0</v>
      </c>
      <c r="DU185" s="111">
        <f>AG185*IFERROR(VLOOKUP(AF185,LnLst!B:I,2,FALSE),0)*100/H185^2</f>
        <v>0</v>
      </c>
      <c r="DV185" s="111">
        <f>(AG185*IFERROR(VLOOKUP(AF185,LnLst!B:I,3,FALSE),0))*(100/(H185^2))</f>
        <v>0</v>
      </c>
      <c r="DW185" s="111">
        <f>(AG185*IFERROR(VLOOKUP(AF185,LnLst!B:I,4,FALSE),0))*(H185^2/100)/1000000</f>
        <v>0</v>
      </c>
      <c r="DX185" s="111">
        <f>(AG185*IFERROR(VLOOKUP(AF185,LnLst!B:I,5,FALSE),0))*(100/(H185^2))</f>
        <v>0</v>
      </c>
      <c r="DY185" s="111">
        <f>(AG185*IFERROR(VLOOKUP(AF185,LnLst!B:I,6,FALSE),0))*(100/(H185^2))</f>
        <v>0</v>
      </c>
      <c r="DZ185" s="111">
        <f>(AG185*IFERROR(VLOOKUP(AF185,LnLst!B:I,7,FALSE),0))*(H185^2/100)/1000000</f>
        <v>0</v>
      </c>
      <c r="EA185" s="111">
        <f>(AG185*IFERROR(VLOOKUP(AF185,LnLst!B:I,8,FALSE),0))*(100/(H185^2))</f>
        <v>0</v>
      </c>
      <c r="EB185" s="111">
        <f>AI185*IFERROR(VLOOKUP(AH185,LnLst!B:I,2,FALSE),0)*100/H185^2</f>
        <v>0</v>
      </c>
      <c r="EC185" s="111">
        <f>AI185*IFERROR(VLOOKUP(AH185,LnLst!B:I,3,FALSE),0)*100/H185^2</f>
        <v>0</v>
      </c>
      <c r="ED185" s="111">
        <f>(AI185*IFERROR(VLOOKUP(AH185,LnLst!B:I,4,FALSE),0))*(H185^2/100)/1000000</f>
        <v>0</v>
      </c>
      <c r="EE185" s="111">
        <f>AI185*IFERROR(VLOOKUP(AH185,LnLst!B:I,5,FALSE),0)*100/H185^2</f>
        <v>0</v>
      </c>
      <c r="EF185" s="111">
        <f>AI185*IFERROR(VLOOKUP(AH185,LnLst!B:I,6,FALSE),0)*100/H185^2</f>
        <v>0</v>
      </c>
      <c r="EG185" s="111">
        <f>(AI185*IFERROR(VLOOKUP(AH185,LnLst!B:I,7,FALSE),0))*(H185^2/100)/1000000</f>
        <v>0</v>
      </c>
      <c r="EH185" s="111">
        <f>AI185*IFERROR(VLOOKUP(AH185,LnLst!B:I,8,FALSE),0)*100/H185^2</f>
        <v>0</v>
      </c>
      <c r="EI185" s="236">
        <f>AK185*IFERROR(VLOOKUP(AJ185,LnLst!B:I,2,FALSE),0)*100/H185^2</f>
        <v>0</v>
      </c>
      <c r="EJ185" s="111">
        <f>AK185*IFERROR(VLOOKUP(AJ185,LnLst!B:I,3,FALSE),0)*100/H185^2</f>
        <v>0</v>
      </c>
      <c r="EK185" s="111">
        <f>(AK185*IFERROR(VLOOKUP(AJ185,LnLst!B:I,4,FALSE),0))*(H185^2/100)/1000000</f>
        <v>0</v>
      </c>
      <c r="EL185" s="111">
        <f>AK185*IFERROR(VLOOKUP(AJ185,LnLst!B:I,5,FALSE),0)*100/H185^2</f>
        <v>0</v>
      </c>
      <c r="EM185" s="111">
        <f>AK185*IFERROR(VLOOKUP(AJ185,LnLst!B:I,6,FALSE),0)*100/H185^2</f>
        <v>0</v>
      </c>
      <c r="EN185" s="111">
        <f>(AK185*IFERROR(VLOOKUP(AJ185,LnLst!B:I,7,FALSE),0))*(H185^2/100)/1000000</f>
        <v>0</v>
      </c>
      <c r="EO185" s="111">
        <f>AK185*IFERROR(VLOOKUP(AJ185,LnLst!B:I,8,FALSE),0)*100/H185^2</f>
        <v>0</v>
      </c>
    </row>
    <row r="186" spans="1:145" ht="15" customHeight="1" x14ac:dyDescent="0.25">
      <c r="A186" s="81" t="s">
        <v>373</v>
      </c>
      <c r="B186" s="82" t="s">
        <v>453</v>
      </c>
      <c r="C186" s="102" t="s">
        <v>141</v>
      </c>
      <c r="D186" s="82" t="s">
        <v>1559</v>
      </c>
      <c r="E186" s="9" t="s">
        <v>1708</v>
      </c>
      <c r="F186" s="426" t="s">
        <v>1718</v>
      </c>
      <c r="G186" s="83">
        <v>1</v>
      </c>
      <c r="H186" s="60">
        <v>220</v>
      </c>
      <c r="I186" s="194" t="str">
        <f t="shared" si="52"/>
        <v xml:space="preserve">XLPE 1200mm2             </v>
      </c>
      <c r="J186" s="228">
        <f t="shared" si="53"/>
        <v>7.8</v>
      </c>
      <c r="K186" s="113" t="s">
        <v>23</v>
      </c>
      <c r="L186" s="232" t="s">
        <v>23</v>
      </c>
      <c r="M186" s="240">
        <v>950</v>
      </c>
      <c r="N186" s="115">
        <f t="shared" si="54"/>
        <v>361.988</v>
      </c>
      <c r="O186" s="241">
        <v>950</v>
      </c>
      <c r="P186" s="235">
        <f t="shared" si="55"/>
        <v>2.5301652892561983E-4</v>
      </c>
      <c r="Q186" s="104">
        <f t="shared" si="56"/>
        <v>3.2166942148760336E-3</v>
      </c>
      <c r="R186" s="104">
        <f t="shared" si="57"/>
        <v>0.2340624</v>
      </c>
      <c r="S186" s="104">
        <f t="shared" si="58"/>
        <v>3.2553719008264464E-3</v>
      </c>
      <c r="T186" s="104">
        <f t="shared" si="59"/>
        <v>1.128099173553719E-3</v>
      </c>
      <c r="U186" s="104">
        <f t="shared" si="60"/>
        <v>0.1963104</v>
      </c>
      <c r="V186" s="105">
        <f t="shared" si="61"/>
        <v>0</v>
      </c>
      <c r="W186" s="223">
        <f>AE186*IFERROR(VLOOKUP(AD186,LnLst!B:I,2,FALSE),0)+AG186*IFERROR(VLOOKUP(AF186,LnLst!B:I,2,FALSE),0)+AI186*IFERROR(VLOOKUP(AH186,LnLst!B:I,2,FALSE),0)+AK186*IFERROR(VLOOKUP(AJ186,LnLst!B:I,2,FALSE),0)</f>
        <v>0.12245999999999999</v>
      </c>
      <c r="X186" s="215">
        <f>AE186*IFERROR(VLOOKUP(AD186,LnLst!B:I,3,FALSE),0)+AG186*IFERROR(VLOOKUP(AF186,LnLst!B:I,3,FALSE),0)+AI186*IFERROR(VLOOKUP(AH186,LnLst!B:I,3,FALSE),0)+AK186*IFERROR(VLOOKUP(AJ186,LnLst!B:I,3,FALSE),0)</f>
        <v>1.55688</v>
      </c>
      <c r="Y186" s="219">
        <f>(AE186*IFERROR(VLOOKUP(AD186,LnLst!B:I,4,FALSE),0)+AG186*IFERROR(VLOOKUP(AF186,LnLst!B:I,4,FALSE),0)+AI186*IFERROR(VLOOKUP(AH186,LnLst!B:I,4,FALSE),0)+AK186*IFERROR(VLOOKUP(AJ186,LnLst!B:I,4,FALSE),0))/1000000</f>
        <v>4.8359999999999999E-4</v>
      </c>
      <c r="Z186" s="215">
        <f>AE186*IFERROR(VLOOKUP(AD186,LnLst!B:I,5,FALSE),0)+AG186*IFERROR(VLOOKUP(AF186,LnLst!B:I,5,FALSE),0)+AI186*IFERROR(VLOOKUP(AH186,LnLst!B:I,5,FALSE),0)+AK186*IFERROR(VLOOKUP(AJ186,LnLst!B:I,5,FALSE),0)</f>
        <v>1.5756000000000001</v>
      </c>
      <c r="AA186" s="215">
        <f>AE186*IFERROR(VLOOKUP(AD186,LnLst!B:I,6,FALSE),0)+AG186*IFERROR(VLOOKUP(AF186,LnLst!B:I,6,FALSE),0)+AI186*IFERROR(VLOOKUP(AH186,LnLst!B:I,6,FALSE),0)+AK186*IFERROR(VLOOKUP(AJ186,LnLst!B:I,6,FALSE),0)</f>
        <v>0.54600000000000004</v>
      </c>
      <c r="AB186" s="207">
        <f>(AE186*IFERROR(VLOOKUP(AD186,LnLst!B:I,7,FALSE),0)+AG186*IFERROR(VLOOKUP(AF186,LnLst!B:I,7,FALSE),0)+AI186*IFERROR(VLOOKUP(AH186,LnLst!B:I,7,FALSE),0)+AK186*IFERROR(VLOOKUP(AJ186,LnLst!B:I,7,FALSE),0))/1000000</f>
        <v>4.0559999999999999E-4</v>
      </c>
      <c r="AC186" s="211">
        <f>AE186*IFERROR(VLOOKUP(AD186,LnLst!B:I,8,FALSE),0)+AG186*IFERROR(VLOOKUP(AF186,LnLst!B:I,8,FALSE),0)+AI186*IFERROR(VLOOKUP(AH186,LnLst!B:I,8,FALSE),0)+AK186*IFERROR(VLOOKUP(AJ186,LnLst!B:I,8,FALSE),0)</f>
        <v>0</v>
      </c>
      <c r="AD186" s="106" t="s">
        <v>204</v>
      </c>
      <c r="AE186" s="263">
        <v>7.8</v>
      </c>
      <c r="AF186" s="245" t="s">
        <v>1462</v>
      </c>
      <c r="AG186" s="263"/>
      <c r="AH186" s="250" t="s">
        <v>1462</v>
      </c>
      <c r="AI186" s="263"/>
      <c r="AJ186" s="245" t="s">
        <v>1462</v>
      </c>
      <c r="AK186" s="263"/>
      <c r="AL186" s="84">
        <v>434</v>
      </c>
      <c r="AM186" s="72">
        <v>436</v>
      </c>
      <c r="AN186" s="83">
        <v>0</v>
      </c>
      <c r="AO186" s="72">
        <v>0</v>
      </c>
      <c r="AP186" s="66" t="s">
        <v>721</v>
      </c>
      <c r="AQ186" s="107" t="s">
        <v>251</v>
      </c>
      <c r="AR186" s="61" t="s">
        <v>638</v>
      </c>
      <c r="AS186" s="364"/>
      <c r="AT186" s="205"/>
      <c r="DN186" s="111">
        <f>(AE186*IFERROR(VLOOKUP(AD186,LnLst!B:I,2,FALSE),0))*(100/(H186^2))</f>
        <v>2.5301652892561983E-4</v>
      </c>
      <c r="DO186" s="111">
        <f>(AE186*IFERROR(VLOOKUP(AD186,LnLst!B:I,3,FALSE),0))*(100/(H186^2))</f>
        <v>3.2166942148760332E-3</v>
      </c>
      <c r="DP186" s="111">
        <f>(AE186*IFERROR(VLOOKUP(AD186,LnLst!B:I,4,FALSE),0))*(H186^2/100)/1000000</f>
        <v>0.2340624</v>
      </c>
      <c r="DQ186" s="111">
        <f>(AE186*IFERROR(VLOOKUP(AD186,LnLst!B:I,5,FALSE),0))*(100/(H186^2))</f>
        <v>3.2553719008264468E-3</v>
      </c>
      <c r="DR186" s="111">
        <f>(AE186*IFERROR(VLOOKUP(AD186,LnLst!B:I,6,FALSE),0))*(100/(H186^2))</f>
        <v>1.1280991735537192E-3</v>
      </c>
      <c r="DS186" s="111">
        <f>(AE186*IFERROR(VLOOKUP(AD186,LnLst!B:I,7,FALSE),0))*(H186^2/100)/1000000</f>
        <v>0.1963104</v>
      </c>
      <c r="DT186" s="111">
        <f>(AE186*IFERROR(VLOOKUP(AD186,LnLst!B:I,8,FALSE),0))*(100/(H186^2))</f>
        <v>0</v>
      </c>
      <c r="DU186" s="111">
        <f>AG186*IFERROR(VLOOKUP(AF186,LnLst!B:I,2,FALSE),0)*100/H186^2</f>
        <v>0</v>
      </c>
      <c r="DV186" s="111">
        <f>(AG186*IFERROR(VLOOKUP(AF186,LnLst!B:I,3,FALSE),0))*(100/(H186^2))</f>
        <v>0</v>
      </c>
      <c r="DW186" s="111">
        <f>(AG186*IFERROR(VLOOKUP(AF186,LnLst!B:I,4,FALSE),0))*(H186^2/100)/1000000</f>
        <v>0</v>
      </c>
      <c r="DX186" s="111">
        <f>(AG186*IFERROR(VLOOKUP(AF186,LnLst!B:I,5,FALSE),0))*(100/(H186^2))</f>
        <v>0</v>
      </c>
      <c r="DY186" s="111">
        <f>(AG186*IFERROR(VLOOKUP(AF186,LnLst!B:I,6,FALSE),0))*(100/(H186^2))</f>
        <v>0</v>
      </c>
      <c r="DZ186" s="111">
        <f>(AG186*IFERROR(VLOOKUP(AF186,LnLst!B:I,7,FALSE),0))*(H186^2/100)/1000000</f>
        <v>0</v>
      </c>
      <c r="EA186" s="111">
        <f>(AG186*IFERROR(VLOOKUP(AF186,LnLst!B:I,8,FALSE),0))*(100/(H186^2))</f>
        <v>0</v>
      </c>
      <c r="EB186" s="111">
        <f>AI186*IFERROR(VLOOKUP(AH186,LnLst!B:I,2,FALSE),0)*100/H186^2</f>
        <v>0</v>
      </c>
      <c r="EC186" s="111">
        <f>AI186*IFERROR(VLOOKUP(AH186,LnLst!B:I,3,FALSE),0)*100/H186^2</f>
        <v>0</v>
      </c>
      <c r="ED186" s="111">
        <f>(AI186*IFERROR(VLOOKUP(AH186,LnLst!B:I,4,FALSE),0))*(H186^2/100)/1000000</f>
        <v>0</v>
      </c>
      <c r="EE186" s="111">
        <f>AI186*IFERROR(VLOOKUP(AH186,LnLst!B:I,5,FALSE),0)*100/H186^2</f>
        <v>0</v>
      </c>
      <c r="EF186" s="111">
        <f>AI186*IFERROR(VLOOKUP(AH186,LnLst!B:I,6,FALSE),0)*100/H186^2</f>
        <v>0</v>
      </c>
      <c r="EG186" s="111">
        <f>(AI186*IFERROR(VLOOKUP(AH186,LnLst!B:I,7,FALSE),0))*(H186^2/100)/1000000</f>
        <v>0</v>
      </c>
      <c r="EH186" s="111">
        <f>AI186*IFERROR(VLOOKUP(AH186,LnLst!B:I,8,FALSE),0)*100/H186^2</f>
        <v>0</v>
      </c>
      <c r="EI186" s="236">
        <f>AK186*IFERROR(VLOOKUP(AJ186,LnLst!B:I,2,FALSE),0)*100/H186^2</f>
        <v>0</v>
      </c>
      <c r="EJ186" s="111">
        <f>AK186*IFERROR(VLOOKUP(AJ186,LnLst!B:I,3,FALSE),0)*100/H186^2</f>
        <v>0</v>
      </c>
      <c r="EK186" s="111">
        <f>(AK186*IFERROR(VLOOKUP(AJ186,LnLst!B:I,4,FALSE),0))*(H186^2/100)/1000000</f>
        <v>0</v>
      </c>
      <c r="EL186" s="111">
        <f>AK186*IFERROR(VLOOKUP(AJ186,LnLst!B:I,5,FALSE),0)*100/H186^2</f>
        <v>0</v>
      </c>
      <c r="EM186" s="111">
        <f>AK186*IFERROR(VLOOKUP(AJ186,LnLst!B:I,6,FALSE),0)*100/H186^2</f>
        <v>0</v>
      </c>
      <c r="EN186" s="111">
        <f>(AK186*IFERROR(VLOOKUP(AJ186,LnLst!B:I,7,FALSE),0))*(H186^2/100)/1000000</f>
        <v>0</v>
      </c>
      <c r="EO186" s="111">
        <f>AK186*IFERROR(VLOOKUP(AJ186,LnLst!B:I,8,FALSE),0)*100/H186^2</f>
        <v>0</v>
      </c>
    </row>
    <row r="187" spans="1:145" ht="15" customHeight="1" x14ac:dyDescent="0.25">
      <c r="A187" s="81" t="s">
        <v>373</v>
      </c>
      <c r="B187" s="82" t="s">
        <v>453</v>
      </c>
      <c r="C187" s="102" t="s">
        <v>141</v>
      </c>
      <c r="D187" s="82" t="s">
        <v>1559</v>
      </c>
      <c r="E187" s="9" t="s">
        <v>1708</v>
      </c>
      <c r="F187" s="426" t="s">
        <v>1718</v>
      </c>
      <c r="G187" s="83">
        <v>2</v>
      </c>
      <c r="H187" s="60">
        <v>220</v>
      </c>
      <c r="I187" s="194" t="str">
        <f t="shared" si="52"/>
        <v xml:space="preserve">XLPE 1200mm2             </v>
      </c>
      <c r="J187" s="228">
        <f t="shared" si="53"/>
        <v>7.8</v>
      </c>
      <c r="K187" s="113" t="s">
        <v>23</v>
      </c>
      <c r="L187" s="232" t="s">
        <v>23</v>
      </c>
      <c r="M187" s="240">
        <v>950</v>
      </c>
      <c r="N187" s="115">
        <f t="shared" si="54"/>
        <v>361.988</v>
      </c>
      <c r="O187" s="241">
        <v>950</v>
      </c>
      <c r="P187" s="235">
        <f t="shared" si="55"/>
        <v>2.5301652892561983E-4</v>
      </c>
      <c r="Q187" s="104">
        <f t="shared" si="56"/>
        <v>3.2166942148760336E-3</v>
      </c>
      <c r="R187" s="104">
        <f t="shared" si="57"/>
        <v>0.2340624</v>
      </c>
      <c r="S187" s="104">
        <f t="shared" si="58"/>
        <v>3.2553719008264464E-3</v>
      </c>
      <c r="T187" s="104">
        <f t="shared" si="59"/>
        <v>1.128099173553719E-3</v>
      </c>
      <c r="U187" s="104">
        <f t="shared" si="60"/>
        <v>0.1963104</v>
      </c>
      <c r="V187" s="105">
        <f t="shared" si="61"/>
        <v>0</v>
      </c>
      <c r="W187" s="223">
        <f>AE187*IFERROR(VLOOKUP(AD187,LnLst!B:I,2,FALSE),0)+AG187*IFERROR(VLOOKUP(AF187,LnLst!B:I,2,FALSE),0)+AI187*IFERROR(VLOOKUP(AH187,LnLst!B:I,2,FALSE),0)+AK187*IFERROR(VLOOKUP(AJ187,LnLst!B:I,2,FALSE),0)</f>
        <v>0.12245999999999999</v>
      </c>
      <c r="X187" s="215">
        <f>AE187*IFERROR(VLOOKUP(AD187,LnLst!B:I,3,FALSE),0)+AG187*IFERROR(VLOOKUP(AF187,LnLst!B:I,3,FALSE),0)+AI187*IFERROR(VLOOKUP(AH187,LnLst!B:I,3,FALSE),0)+AK187*IFERROR(VLOOKUP(AJ187,LnLst!B:I,3,FALSE),0)</f>
        <v>1.55688</v>
      </c>
      <c r="Y187" s="219">
        <f>(AE187*IFERROR(VLOOKUP(AD187,LnLst!B:I,4,FALSE),0)+AG187*IFERROR(VLOOKUP(AF187,LnLst!B:I,4,FALSE),0)+AI187*IFERROR(VLOOKUP(AH187,LnLst!B:I,4,FALSE),0)+AK187*IFERROR(VLOOKUP(AJ187,LnLst!B:I,4,FALSE),0))/1000000</f>
        <v>4.8359999999999999E-4</v>
      </c>
      <c r="Z187" s="215">
        <f>AE187*IFERROR(VLOOKUP(AD187,LnLst!B:I,5,FALSE),0)+AG187*IFERROR(VLOOKUP(AF187,LnLst!B:I,5,FALSE),0)+AI187*IFERROR(VLOOKUP(AH187,LnLst!B:I,5,FALSE),0)+AK187*IFERROR(VLOOKUP(AJ187,LnLst!B:I,5,FALSE),0)</f>
        <v>1.5756000000000001</v>
      </c>
      <c r="AA187" s="215">
        <f>AE187*IFERROR(VLOOKUP(AD187,LnLst!B:I,6,FALSE),0)+AG187*IFERROR(VLOOKUP(AF187,LnLst!B:I,6,FALSE),0)+AI187*IFERROR(VLOOKUP(AH187,LnLst!B:I,6,FALSE),0)+AK187*IFERROR(VLOOKUP(AJ187,LnLst!B:I,6,FALSE),0)</f>
        <v>0.54600000000000004</v>
      </c>
      <c r="AB187" s="207">
        <f>(AE187*IFERROR(VLOOKUP(AD187,LnLst!B:I,7,FALSE),0)+AG187*IFERROR(VLOOKUP(AF187,LnLst!B:I,7,FALSE),0)+AI187*IFERROR(VLOOKUP(AH187,LnLst!B:I,7,FALSE),0)+AK187*IFERROR(VLOOKUP(AJ187,LnLst!B:I,7,FALSE),0))/1000000</f>
        <v>4.0559999999999999E-4</v>
      </c>
      <c r="AC187" s="211">
        <f>AE187*IFERROR(VLOOKUP(AD187,LnLst!B:I,8,FALSE),0)+AG187*IFERROR(VLOOKUP(AF187,LnLst!B:I,8,FALSE),0)+AI187*IFERROR(VLOOKUP(AH187,LnLst!B:I,8,FALSE),0)+AK187*IFERROR(VLOOKUP(AJ187,LnLst!B:I,8,FALSE),0)</f>
        <v>0</v>
      </c>
      <c r="AD187" s="106" t="s">
        <v>204</v>
      </c>
      <c r="AE187" s="263">
        <v>7.8</v>
      </c>
      <c r="AF187" s="245" t="s">
        <v>1462</v>
      </c>
      <c r="AG187" s="263"/>
      <c r="AH187" s="250" t="s">
        <v>1462</v>
      </c>
      <c r="AI187" s="263"/>
      <c r="AJ187" s="245" t="s">
        <v>1462</v>
      </c>
      <c r="AK187" s="263"/>
      <c r="AL187" s="84">
        <v>434</v>
      </c>
      <c r="AM187" s="72">
        <v>436</v>
      </c>
      <c r="AN187" s="83">
        <v>0</v>
      </c>
      <c r="AO187" s="72">
        <v>0</v>
      </c>
      <c r="AP187" s="66" t="s">
        <v>720</v>
      </c>
      <c r="AQ187" s="107" t="s">
        <v>251</v>
      </c>
      <c r="AR187" s="61" t="s">
        <v>638</v>
      </c>
      <c r="AS187" s="364"/>
      <c r="AT187" s="205"/>
      <c r="DN187" s="111">
        <f>(AE187*IFERROR(VLOOKUP(AD187,LnLst!B:I,2,FALSE),0))*(100/(H187^2))</f>
        <v>2.5301652892561983E-4</v>
      </c>
      <c r="DO187" s="111">
        <f>(AE187*IFERROR(VLOOKUP(AD187,LnLst!B:I,3,FALSE),0))*(100/(H187^2))</f>
        <v>3.2166942148760332E-3</v>
      </c>
      <c r="DP187" s="111">
        <f>(AE187*IFERROR(VLOOKUP(AD187,LnLst!B:I,4,FALSE),0))*(H187^2/100)/1000000</f>
        <v>0.2340624</v>
      </c>
      <c r="DQ187" s="111">
        <f>(AE187*IFERROR(VLOOKUP(AD187,LnLst!B:I,5,FALSE),0))*(100/(H187^2))</f>
        <v>3.2553719008264468E-3</v>
      </c>
      <c r="DR187" s="111">
        <f>(AE187*IFERROR(VLOOKUP(AD187,LnLst!B:I,6,FALSE),0))*(100/(H187^2))</f>
        <v>1.1280991735537192E-3</v>
      </c>
      <c r="DS187" s="111">
        <f>(AE187*IFERROR(VLOOKUP(AD187,LnLst!B:I,7,FALSE),0))*(H187^2/100)/1000000</f>
        <v>0.1963104</v>
      </c>
      <c r="DT187" s="111">
        <f>(AE187*IFERROR(VLOOKUP(AD187,LnLst!B:I,8,FALSE),0))*(100/(H187^2))</f>
        <v>0</v>
      </c>
      <c r="DU187" s="111">
        <f>AG187*IFERROR(VLOOKUP(AF187,LnLst!B:I,2,FALSE),0)*100/H187^2</f>
        <v>0</v>
      </c>
      <c r="DV187" s="111">
        <f>(AG187*IFERROR(VLOOKUP(AF187,LnLst!B:I,3,FALSE),0))*(100/(H187^2))</f>
        <v>0</v>
      </c>
      <c r="DW187" s="111">
        <f>(AG187*IFERROR(VLOOKUP(AF187,LnLst!B:I,4,FALSE),0))*(H187^2/100)/1000000</f>
        <v>0</v>
      </c>
      <c r="DX187" s="111">
        <f>(AG187*IFERROR(VLOOKUP(AF187,LnLst!B:I,5,FALSE),0))*(100/(H187^2))</f>
        <v>0</v>
      </c>
      <c r="DY187" s="111">
        <f>(AG187*IFERROR(VLOOKUP(AF187,LnLst!B:I,6,FALSE),0))*(100/(H187^2))</f>
        <v>0</v>
      </c>
      <c r="DZ187" s="111">
        <f>(AG187*IFERROR(VLOOKUP(AF187,LnLst!B:I,7,FALSE),0))*(H187^2/100)/1000000</f>
        <v>0</v>
      </c>
      <c r="EA187" s="111">
        <f>(AG187*IFERROR(VLOOKUP(AF187,LnLst!B:I,8,FALSE),0))*(100/(H187^2))</f>
        <v>0</v>
      </c>
      <c r="EB187" s="111">
        <f>AI187*IFERROR(VLOOKUP(AH187,LnLst!B:I,2,FALSE),0)*100/H187^2</f>
        <v>0</v>
      </c>
      <c r="EC187" s="111">
        <f>AI187*IFERROR(VLOOKUP(AH187,LnLst!B:I,3,FALSE),0)*100/H187^2</f>
        <v>0</v>
      </c>
      <c r="ED187" s="111">
        <f>(AI187*IFERROR(VLOOKUP(AH187,LnLst!B:I,4,FALSE),0))*(H187^2/100)/1000000</f>
        <v>0</v>
      </c>
      <c r="EE187" s="111">
        <f>AI187*IFERROR(VLOOKUP(AH187,LnLst!B:I,5,FALSE),0)*100/H187^2</f>
        <v>0</v>
      </c>
      <c r="EF187" s="111">
        <f>AI187*IFERROR(VLOOKUP(AH187,LnLst!B:I,6,FALSE),0)*100/H187^2</f>
        <v>0</v>
      </c>
      <c r="EG187" s="111">
        <f>(AI187*IFERROR(VLOOKUP(AH187,LnLst!B:I,7,FALSE),0))*(H187^2/100)/1000000</f>
        <v>0</v>
      </c>
      <c r="EH187" s="111">
        <f>AI187*IFERROR(VLOOKUP(AH187,LnLst!B:I,8,FALSE),0)*100/H187^2</f>
        <v>0</v>
      </c>
      <c r="EI187" s="236">
        <f>AK187*IFERROR(VLOOKUP(AJ187,LnLst!B:I,2,FALSE),0)*100/H187^2</f>
        <v>0</v>
      </c>
      <c r="EJ187" s="111">
        <f>AK187*IFERROR(VLOOKUP(AJ187,LnLst!B:I,3,FALSE),0)*100/H187^2</f>
        <v>0</v>
      </c>
      <c r="EK187" s="111">
        <f>(AK187*IFERROR(VLOOKUP(AJ187,LnLst!B:I,4,FALSE),0))*(H187^2/100)/1000000</f>
        <v>0</v>
      </c>
      <c r="EL187" s="111">
        <f>AK187*IFERROR(VLOOKUP(AJ187,LnLst!B:I,5,FALSE),0)*100/H187^2</f>
        <v>0</v>
      </c>
      <c r="EM187" s="111">
        <f>AK187*IFERROR(VLOOKUP(AJ187,LnLst!B:I,6,FALSE),0)*100/H187^2</f>
        <v>0</v>
      </c>
      <c r="EN187" s="111">
        <f>(AK187*IFERROR(VLOOKUP(AJ187,LnLst!B:I,7,FALSE),0))*(H187^2/100)/1000000</f>
        <v>0</v>
      </c>
      <c r="EO187" s="111">
        <f>AK187*IFERROR(VLOOKUP(AJ187,LnLst!B:I,8,FALSE),0)*100/H187^2</f>
        <v>0</v>
      </c>
    </row>
    <row r="188" spans="1:145" ht="15" customHeight="1" x14ac:dyDescent="0.25">
      <c r="A188" s="81" t="s">
        <v>450</v>
      </c>
      <c r="B188" s="82" t="s">
        <v>373</v>
      </c>
      <c r="C188" s="102" t="s">
        <v>1555</v>
      </c>
      <c r="D188" s="82" t="s">
        <v>141</v>
      </c>
      <c r="E188" s="9" t="s">
        <v>1708</v>
      </c>
      <c r="F188" s="426" t="s">
        <v>1719</v>
      </c>
      <c r="G188" s="83">
        <v>1</v>
      </c>
      <c r="H188" s="60">
        <v>220</v>
      </c>
      <c r="I188" s="194" t="str">
        <f t="shared" si="52"/>
        <v xml:space="preserve">XLPE 1200mm2    Thermal 1*439/46 GT A.C.S.R     2*380/50 ACSR    </v>
      </c>
      <c r="J188" s="228">
        <f t="shared" si="53"/>
        <v>35.36</v>
      </c>
      <c r="K188" s="113" t="s">
        <v>23</v>
      </c>
      <c r="L188" s="232" t="s">
        <v>23</v>
      </c>
      <c r="M188" s="240">
        <v>700</v>
      </c>
      <c r="N188" s="115">
        <f t="shared" si="54"/>
        <v>266.72800000000001</v>
      </c>
      <c r="O188" s="241">
        <v>950</v>
      </c>
      <c r="P188" s="235">
        <f t="shared" si="55"/>
        <v>6.6747747933884301E-3</v>
      </c>
      <c r="Q188" s="104">
        <f t="shared" si="56"/>
        <v>2.8246417355371898E-2</v>
      </c>
      <c r="R188" s="104">
        <f t="shared" si="57"/>
        <v>0.26616581991999999</v>
      </c>
      <c r="S188" s="104">
        <f t="shared" si="58"/>
        <v>2.2273175619834711E-2</v>
      </c>
      <c r="T188" s="104">
        <f t="shared" si="59"/>
        <v>7.3959090909090919E-2</v>
      </c>
      <c r="U188" s="104">
        <f t="shared" si="60"/>
        <v>0.217261089716</v>
      </c>
      <c r="V188" s="105">
        <f t="shared" si="61"/>
        <v>4.4081233264462803E-2</v>
      </c>
      <c r="W188" s="223">
        <f>AE188*IFERROR(VLOOKUP(AD188,LnLst!B:I,2,FALSE),0)+AG188*IFERROR(VLOOKUP(AF188,LnLst!B:I,2,FALSE),0)+AI188*IFERROR(VLOOKUP(AH188,LnLst!B:I,2,FALSE),0)+AK188*IFERROR(VLOOKUP(AJ188,LnLst!B:I,2,FALSE),0)</f>
        <v>3.230591</v>
      </c>
      <c r="X188" s="215">
        <f>AE188*IFERROR(VLOOKUP(AD188,LnLst!B:I,3,FALSE),0)+AG188*IFERROR(VLOOKUP(AF188,LnLst!B:I,3,FALSE),0)+AI188*IFERROR(VLOOKUP(AH188,LnLst!B:I,3,FALSE),0)+AK188*IFERROR(VLOOKUP(AJ188,LnLst!B:I,3,FALSE),0)</f>
        <v>13.671265999999999</v>
      </c>
      <c r="Y188" s="219">
        <f>(AE188*IFERROR(VLOOKUP(AD188,LnLst!B:I,4,FALSE),0)+AG188*IFERROR(VLOOKUP(AF188,LnLst!B:I,4,FALSE),0)+AI188*IFERROR(VLOOKUP(AH188,LnLst!B:I,4,FALSE),0)+AK188*IFERROR(VLOOKUP(AJ188,LnLst!B:I,4,FALSE),0))/1000000</f>
        <v>5.4992938E-4</v>
      </c>
      <c r="Z188" s="215">
        <f>AE188*IFERROR(VLOOKUP(AD188,LnLst!B:I,5,FALSE),0)+AG188*IFERROR(VLOOKUP(AF188,LnLst!B:I,5,FALSE),0)+AI188*IFERROR(VLOOKUP(AH188,LnLst!B:I,5,FALSE),0)+AK188*IFERROR(VLOOKUP(AJ188,LnLst!B:I,5,FALSE),0)</f>
        <v>10.780217</v>
      </c>
      <c r="AA188" s="215">
        <f>AE188*IFERROR(VLOOKUP(AD188,LnLst!B:I,6,FALSE),0)+AG188*IFERROR(VLOOKUP(AF188,LnLst!B:I,6,FALSE),0)+AI188*IFERROR(VLOOKUP(AH188,LnLst!B:I,6,FALSE),0)+AK188*IFERROR(VLOOKUP(AJ188,LnLst!B:I,6,FALSE),0)</f>
        <v>35.796200000000006</v>
      </c>
      <c r="AB188" s="207">
        <f>(AE188*IFERROR(VLOOKUP(AD188,LnLst!B:I,7,FALSE),0)+AG188*IFERROR(VLOOKUP(AF188,LnLst!B:I,7,FALSE),0)+AI188*IFERROR(VLOOKUP(AH188,LnLst!B:I,7,FALSE),0)+AK188*IFERROR(VLOOKUP(AJ188,LnLst!B:I,7,FALSE),0))/1000000</f>
        <v>4.4888654899999999E-4</v>
      </c>
      <c r="AC188" s="211">
        <f>AE188*IFERROR(VLOOKUP(AD188,LnLst!B:I,8,FALSE),0)+AG188*IFERROR(VLOOKUP(AF188,LnLst!B:I,8,FALSE),0)+AI188*IFERROR(VLOOKUP(AH188,LnLst!B:I,8,FALSE),0)+AK188*IFERROR(VLOOKUP(AJ188,LnLst!B:I,8,FALSE),0)</f>
        <v>21.335316899999999</v>
      </c>
      <c r="AD188" s="106" t="s">
        <v>204</v>
      </c>
      <c r="AE188" s="263">
        <v>7.7</v>
      </c>
      <c r="AF188" s="245" t="s">
        <v>1473</v>
      </c>
      <c r="AG188" s="263">
        <v>27</v>
      </c>
      <c r="AH188" s="250" t="s">
        <v>25</v>
      </c>
      <c r="AI188" s="263">
        <v>0.66</v>
      </c>
      <c r="AJ188" s="245" t="s">
        <v>1462</v>
      </c>
      <c r="AK188" s="263"/>
      <c r="AL188" s="84">
        <v>432</v>
      </c>
      <c r="AM188" s="72">
        <v>434</v>
      </c>
      <c r="AN188" s="83">
        <v>0</v>
      </c>
      <c r="AO188" s="72">
        <v>0</v>
      </c>
      <c r="AP188" s="66" t="s">
        <v>722</v>
      </c>
      <c r="AQ188" s="107" t="s">
        <v>616</v>
      </c>
      <c r="AR188" s="61" t="s">
        <v>251</v>
      </c>
      <c r="AS188" s="364"/>
      <c r="AT188" s="205"/>
      <c r="DN188" s="111">
        <f>(AE188*IFERROR(VLOOKUP(AD188,LnLst!B:I,2,FALSE),0))*(100/(H188^2))</f>
        <v>2.4977272727272728E-4</v>
      </c>
      <c r="DO188" s="111">
        <f>(AE188*IFERROR(VLOOKUP(AD188,LnLst!B:I,3,FALSE),0))*(100/(H188^2))</f>
        <v>3.1754545454545455E-3</v>
      </c>
      <c r="DP188" s="111">
        <f>(AE188*IFERROR(VLOOKUP(AD188,LnLst!B:I,4,FALSE),0))*(H188^2/100)/1000000</f>
        <v>0.23106160000000001</v>
      </c>
      <c r="DQ188" s="111">
        <f>(AE188*IFERROR(VLOOKUP(AD188,LnLst!B:I,5,FALSE),0))*(100/(H188^2))</f>
        <v>3.2136363636363638E-3</v>
      </c>
      <c r="DR188" s="111">
        <f>(AE188*IFERROR(VLOOKUP(AD188,LnLst!B:I,6,FALSE),0))*(100/(H188^2))</f>
        <v>1.1136363636363637E-3</v>
      </c>
      <c r="DS188" s="111">
        <f>(AE188*IFERROR(VLOOKUP(AD188,LnLst!B:I,7,FALSE),0))*(H188^2/100)/1000000</f>
        <v>0.19379360000000001</v>
      </c>
      <c r="DT188" s="111">
        <f>(AE188*IFERROR(VLOOKUP(AD188,LnLst!B:I,8,FALSE),0))*(100/(H188^2))</f>
        <v>0</v>
      </c>
      <c r="DU188" s="111">
        <f>AG188*IFERROR(VLOOKUP(AF188,LnLst!B:I,2,FALSE),0)*100/H188^2</f>
        <v>6.3688202479338842E-3</v>
      </c>
      <c r="DV188" s="111">
        <f>(AG188*IFERROR(VLOOKUP(AF188,LnLst!B:I,3,FALSE),0))*(100/(H188^2))</f>
        <v>2.4659144628099171E-2</v>
      </c>
      <c r="DW188" s="111">
        <f>(AG188*IFERROR(VLOOKUP(AF188,LnLst!B:I,4,FALSE),0))*(H188^2/100)/1000000</f>
        <v>3.391590312E-2</v>
      </c>
      <c r="DX188" s="111">
        <f>(AG188*IFERROR(VLOOKUP(AF188,LnLst!B:I,5,FALSE),0))*(100/(H188^2))</f>
        <v>1.8909539256198347E-2</v>
      </c>
      <c r="DY188" s="111">
        <f>(AG188*IFERROR(VLOOKUP(AF188,LnLst!B:I,6,FALSE),0))*(100/(H188^2))</f>
        <v>7.1550000000000002E-2</v>
      </c>
      <c r="DZ188" s="111">
        <f>(AG188*IFERROR(VLOOKUP(AF188,LnLst!B:I,7,FALSE),0))*(H188^2/100)/1000000</f>
        <v>2.2755138516000004E-2</v>
      </c>
      <c r="EA188" s="111">
        <f>(AG188*IFERROR(VLOOKUP(AF188,LnLst!B:I,8,FALSE),0))*(100/(H188^2))</f>
        <v>4.3276687809917357E-2</v>
      </c>
      <c r="EB188" s="111">
        <f>AI188*IFERROR(VLOOKUP(AH188,LnLst!B:I,2,FALSE),0)*100/H188^2</f>
        <v>5.6181818181818191E-5</v>
      </c>
      <c r="EC188" s="111">
        <f>AI188*IFERROR(VLOOKUP(AH188,LnLst!B:I,3,FALSE),0)*100/H188^2</f>
        <v>4.1181818181818181E-4</v>
      </c>
      <c r="ED188" s="111">
        <f>(AI188*IFERROR(VLOOKUP(AH188,LnLst!B:I,4,FALSE),0))*(H188^2/100)/1000000</f>
        <v>1.1883168000000001E-3</v>
      </c>
      <c r="EE188" s="111">
        <f>AI188*IFERROR(VLOOKUP(AH188,LnLst!B:I,5,FALSE),0)*100/H188^2</f>
        <v>1.4999999999999999E-4</v>
      </c>
      <c r="EF188" s="111">
        <f>AI188*IFERROR(VLOOKUP(AH188,LnLst!B:I,6,FALSE),0)*100/H188^2</f>
        <v>1.2954545454545456E-3</v>
      </c>
      <c r="EG188" s="111">
        <f>(AI188*IFERROR(VLOOKUP(AH188,LnLst!B:I,7,FALSE),0))*(H188^2/100)/1000000</f>
        <v>7.1235119999999992E-4</v>
      </c>
      <c r="EH188" s="111">
        <f>AI188*IFERROR(VLOOKUP(AH188,LnLst!B:I,8,FALSE),0)*100/H188^2</f>
        <v>8.045454545454546E-4</v>
      </c>
      <c r="EI188" s="236">
        <f>AK188*IFERROR(VLOOKUP(AJ188,LnLst!B:I,2,FALSE),0)*100/H188^2</f>
        <v>0</v>
      </c>
      <c r="EJ188" s="111">
        <f>AK188*IFERROR(VLOOKUP(AJ188,LnLst!B:I,3,FALSE),0)*100/H188^2</f>
        <v>0</v>
      </c>
      <c r="EK188" s="111">
        <f>(AK188*IFERROR(VLOOKUP(AJ188,LnLst!B:I,4,FALSE),0))*(H188^2/100)/1000000</f>
        <v>0</v>
      </c>
      <c r="EL188" s="111">
        <f>AK188*IFERROR(VLOOKUP(AJ188,LnLst!B:I,5,FALSE),0)*100/H188^2</f>
        <v>0</v>
      </c>
      <c r="EM188" s="111">
        <f>AK188*IFERROR(VLOOKUP(AJ188,LnLst!B:I,6,FALSE),0)*100/H188^2</f>
        <v>0</v>
      </c>
      <c r="EN188" s="111">
        <f>(AK188*IFERROR(VLOOKUP(AJ188,LnLst!B:I,7,FALSE),0))*(H188^2/100)/1000000</f>
        <v>0</v>
      </c>
      <c r="EO188" s="111">
        <f>AK188*IFERROR(VLOOKUP(AJ188,LnLst!B:I,8,FALSE),0)*100/H188^2</f>
        <v>0</v>
      </c>
    </row>
    <row r="189" spans="1:145" ht="15" customHeight="1" x14ac:dyDescent="0.25">
      <c r="A189" s="81" t="s">
        <v>450</v>
      </c>
      <c r="B189" s="82" t="s">
        <v>373</v>
      </c>
      <c r="C189" s="102" t="s">
        <v>1555</v>
      </c>
      <c r="D189" s="82" t="s">
        <v>141</v>
      </c>
      <c r="E189" s="9" t="s">
        <v>1708</v>
      </c>
      <c r="F189" s="426" t="s">
        <v>1719</v>
      </c>
      <c r="G189" s="83">
        <v>2</v>
      </c>
      <c r="H189" s="60">
        <v>220</v>
      </c>
      <c r="I189" s="194" t="str">
        <f t="shared" si="52"/>
        <v xml:space="preserve">XLPE 1200mm2    Thermal 1*439/46 GT A.C.S.R     2*380/50 ACSR    </v>
      </c>
      <c r="J189" s="228">
        <f t="shared" si="53"/>
        <v>35.36</v>
      </c>
      <c r="K189" s="113" t="s">
        <v>23</v>
      </c>
      <c r="L189" s="232" t="s">
        <v>23</v>
      </c>
      <c r="M189" s="240">
        <v>700</v>
      </c>
      <c r="N189" s="115">
        <f t="shared" si="54"/>
        <v>266.72800000000001</v>
      </c>
      <c r="O189" s="241">
        <v>950</v>
      </c>
      <c r="P189" s="235">
        <f t="shared" si="55"/>
        <v>6.6747747933884301E-3</v>
      </c>
      <c r="Q189" s="104">
        <f t="shared" si="56"/>
        <v>2.8246417355371898E-2</v>
      </c>
      <c r="R189" s="104">
        <f t="shared" si="57"/>
        <v>0.26616581991999999</v>
      </c>
      <c r="S189" s="104">
        <f t="shared" si="58"/>
        <v>2.2273175619834711E-2</v>
      </c>
      <c r="T189" s="104">
        <f t="shared" si="59"/>
        <v>7.3959090909090919E-2</v>
      </c>
      <c r="U189" s="104">
        <f t="shared" si="60"/>
        <v>0.217261089716</v>
      </c>
      <c r="V189" s="105">
        <f t="shared" si="61"/>
        <v>4.4081233264462803E-2</v>
      </c>
      <c r="W189" s="223">
        <f>AE189*IFERROR(VLOOKUP(AD189,LnLst!B:I,2,FALSE),0)+AG189*IFERROR(VLOOKUP(AF189,LnLst!B:I,2,FALSE),0)+AI189*IFERROR(VLOOKUP(AH189,LnLst!B:I,2,FALSE),0)+AK189*IFERROR(VLOOKUP(AJ189,LnLst!B:I,2,FALSE),0)</f>
        <v>3.230591</v>
      </c>
      <c r="X189" s="215">
        <f>AE189*IFERROR(VLOOKUP(AD189,LnLst!B:I,3,FALSE),0)+AG189*IFERROR(VLOOKUP(AF189,LnLst!B:I,3,FALSE),0)+AI189*IFERROR(VLOOKUP(AH189,LnLst!B:I,3,FALSE),0)+AK189*IFERROR(VLOOKUP(AJ189,LnLst!B:I,3,FALSE),0)</f>
        <v>13.671265999999999</v>
      </c>
      <c r="Y189" s="219">
        <f>(AE189*IFERROR(VLOOKUP(AD189,LnLst!B:I,4,FALSE),0)+AG189*IFERROR(VLOOKUP(AF189,LnLst!B:I,4,FALSE),0)+AI189*IFERROR(VLOOKUP(AH189,LnLst!B:I,4,FALSE),0)+AK189*IFERROR(VLOOKUP(AJ189,LnLst!B:I,4,FALSE),0))/1000000</f>
        <v>5.4992938E-4</v>
      </c>
      <c r="Z189" s="215">
        <f>AE189*IFERROR(VLOOKUP(AD189,LnLst!B:I,5,FALSE),0)+AG189*IFERROR(VLOOKUP(AF189,LnLst!B:I,5,FALSE),0)+AI189*IFERROR(VLOOKUP(AH189,LnLst!B:I,5,FALSE),0)+AK189*IFERROR(VLOOKUP(AJ189,LnLst!B:I,5,FALSE),0)</f>
        <v>10.780217</v>
      </c>
      <c r="AA189" s="215">
        <f>AE189*IFERROR(VLOOKUP(AD189,LnLst!B:I,6,FALSE),0)+AG189*IFERROR(VLOOKUP(AF189,LnLst!B:I,6,FALSE),0)+AI189*IFERROR(VLOOKUP(AH189,LnLst!B:I,6,FALSE),0)+AK189*IFERROR(VLOOKUP(AJ189,LnLst!B:I,6,FALSE),0)</f>
        <v>35.796200000000006</v>
      </c>
      <c r="AB189" s="207">
        <f>(AE189*IFERROR(VLOOKUP(AD189,LnLst!B:I,7,FALSE),0)+AG189*IFERROR(VLOOKUP(AF189,LnLst!B:I,7,FALSE),0)+AI189*IFERROR(VLOOKUP(AH189,LnLst!B:I,7,FALSE),0)+AK189*IFERROR(VLOOKUP(AJ189,LnLst!B:I,7,FALSE),0))/1000000</f>
        <v>4.4888654899999999E-4</v>
      </c>
      <c r="AC189" s="211">
        <f>AE189*IFERROR(VLOOKUP(AD189,LnLst!B:I,8,FALSE),0)+AG189*IFERROR(VLOOKUP(AF189,LnLst!B:I,8,FALSE),0)+AI189*IFERROR(VLOOKUP(AH189,LnLst!B:I,8,FALSE),0)+AK189*IFERROR(VLOOKUP(AJ189,LnLst!B:I,8,FALSE),0)</f>
        <v>21.335316899999999</v>
      </c>
      <c r="AD189" s="106" t="s">
        <v>204</v>
      </c>
      <c r="AE189" s="263">
        <v>7.7</v>
      </c>
      <c r="AF189" s="245" t="s">
        <v>1473</v>
      </c>
      <c r="AG189" s="263">
        <v>27</v>
      </c>
      <c r="AH189" s="250" t="s">
        <v>25</v>
      </c>
      <c r="AI189" s="263">
        <v>0.66</v>
      </c>
      <c r="AJ189" s="245" t="s">
        <v>1462</v>
      </c>
      <c r="AK189" s="263"/>
      <c r="AL189" s="84">
        <v>432</v>
      </c>
      <c r="AM189" s="72">
        <v>434</v>
      </c>
      <c r="AN189" s="83">
        <v>0</v>
      </c>
      <c r="AO189" s="72">
        <v>0</v>
      </c>
      <c r="AP189" s="66" t="s">
        <v>723</v>
      </c>
      <c r="AQ189" s="107" t="s">
        <v>616</v>
      </c>
      <c r="AR189" s="61" t="s">
        <v>251</v>
      </c>
      <c r="AS189" s="364"/>
      <c r="AT189" s="205"/>
      <c r="DN189" s="111">
        <f>(AE189*IFERROR(VLOOKUP(AD189,LnLst!B:I,2,FALSE),0))*(100/(H189^2))</f>
        <v>2.4977272727272728E-4</v>
      </c>
      <c r="DO189" s="111">
        <f>(AE189*IFERROR(VLOOKUP(AD189,LnLst!B:I,3,FALSE),0))*(100/(H189^2))</f>
        <v>3.1754545454545455E-3</v>
      </c>
      <c r="DP189" s="111">
        <f>(AE189*IFERROR(VLOOKUP(AD189,LnLst!B:I,4,FALSE),0))*(H189^2/100)/1000000</f>
        <v>0.23106160000000001</v>
      </c>
      <c r="DQ189" s="111">
        <f>(AE189*IFERROR(VLOOKUP(AD189,LnLst!B:I,5,FALSE),0))*(100/(H189^2))</f>
        <v>3.2136363636363638E-3</v>
      </c>
      <c r="DR189" s="111">
        <f>(AE189*IFERROR(VLOOKUP(AD189,LnLst!B:I,6,FALSE),0))*(100/(H189^2))</f>
        <v>1.1136363636363637E-3</v>
      </c>
      <c r="DS189" s="111">
        <f>(AE189*IFERROR(VLOOKUP(AD189,LnLst!B:I,7,FALSE),0))*(H189^2/100)/1000000</f>
        <v>0.19379360000000001</v>
      </c>
      <c r="DT189" s="111">
        <f>(AE189*IFERROR(VLOOKUP(AD189,LnLst!B:I,8,FALSE),0))*(100/(H189^2))</f>
        <v>0</v>
      </c>
      <c r="DU189" s="111">
        <f>AG189*IFERROR(VLOOKUP(AF189,LnLst!B:I,2,FALSE),0)*100/H189^2</f>
        <v>6.3688202479338842E-3</v>
      </c>
      <c r="DV189" s="111">
        <f>(AG189*IFERROR(VLOOKUP(AF189,LnLst!B:I,3,FALSE),0))*(100/(H189^2))</f>
        <v>2.4659144628099171E-2</v>
      </c>
      <c r="DW189" s="111">
        <f>(AG189*IFERROR(VLOOKUP(AF189,LnLst!B:I,4,FALSE),0))*(H189^2/100)/1000000</f>
        <v>3.391590312E-2</v>
      </c>
      <c r="DX189" s="111">
        <f>(AG189*IFERROR(VLOOKUP(AF189,LnLst!B:I,5,FALSE),0))*(100/(H189^2))</f>
        <v>1.8909539256198347E-2</v>
      </c>
      <c r="DY189" s="111">
        <f>(AG189*IFERROR(VLOOKUP(AF189,LnLst!B:I,6,FALSE),0))*(100/(H189^2))</f>
        <v>7.1550000000000002E-2</v>
      </c>
      <c r="DZ189" s="111">
        <f>(AG189*IFERROR(VLOOKUP(AF189,LnLst!B:I,7,FALSE),0))*(H189^2/100)/1000000</f>
        <v>2.2755138516000004E-2</v>
      </c>
      <c r="EA189" s="111">
        <f>(AG189*IFERROR(VLOOKUP(AF189,LnLst!B:I,8,FALSE),0))*(100/(H189^2))</f>
        <v>4.3276687809917357E-2</v>
      </c>
      <c r="EB189" s="111">
        <f>AI189*IFERROR(VLOOKUP(AH189,LnLst!B:I,2,FALSE),0)*100/H189^2</f>
        <v>5.6181818181818191E-5</v>
      </c>
      <c r="EC189" s="111">
        <f>AI189*IFERROR(VLOOKUP(AH189,LnLst!B:I,3,FALSE),0)*100/H189^2</f>
        <v>4.1181818181818181E-4</v>
      </c>
      <c r="ED189" s="111">
        <f>(AI189*IFERROR(VLOOKUP(AH189,LnLst!B:I,4,FALSE),0))*(H189^2/100)/1000000</f>
        <v>1.1883168000000001E-3</v>
      </c>
      <c r="EE189" s="111">
        <f>AI189*IFERROR(VLOOKUP(AH189,LnLst!B:I,5,FALSE),0)*100/H189^2</f>
        <v>1.4999999999999999E-4</v>
      </c>
      <c r="EF189" s="111">
        <f>AI189*IFERROR(VLOOKUP(AH189,LnLst!B:I,6,FALSE),0)*100/H189^2</f>
        <v>1.2954545454545456E-3</v>
      </c>
      <c r="EG189" s="111">
        <f>(AI189*IFERROR(VLOOKUP(AH189,LnLst!B:I,7,FALSE),0))*(H189^2/100)/1000000</f>
        <v>7.1235119999999992E-4</v>
      </c>
      <c r="EH189" s="111">
        <f>AI189*IFERROR(VLOOKUP(AH189,LnLst!B:I,8,FALSE),0)*100/H189^2</f>
        <v>8.045454545454546E-4</v>
      </c>
      <c r="EI189" s="236">
        <f>AK189*IFERROR(VLOOKUP(AJ189,LnLst!B:I,2,FALSE),0)*100/H189^2</f>
        <v>0</v>
      </c>
      <c r="EJ189" s="111">
        <f>AK189*IFERROR(VLOOKUP(AJ189,LnLst!B:I,3,FALSE),0)*100/H189^2</f>
        <v>0</v>
      </c>
      <c r="EK189" s="111">
        <f>(AK189*IFERROR(VLOOKUP(AJ189,LnLst!B:I,4,FALSE),0))*(H189^2/100)/1000000</f>
        <v>0</v>
      </c>
      <c r="EL189" s="111">
        <f>AK189*IFERROR(VLOOKUP(AJ189,LnLst!B:I,5,FALSE),0)*100/H189^2</f>
        <v>0</v>
      </c>
      <c r="EM189" s="111">
        <f>AK189*IFERROR(VLOOKUP(AJ189,LnLst!B:I,6,FALSE),0)*100/H189^2</f>
        <v>0</v>
      </c>
      <c r="EN189" s="111">
        <f>(AK189*IFERROR(VLOOKUP(AJ189,LnLst!B:I,7,FALSE),0))*(H189^2/100)/1000000</f>
        <v>0</v>
      </c>
      <c r="EO189" s="111">
        <f>AK189*IFERROR(VLOOKUP(AJ189,LnLst!B:I,8,FALSE),0)*100/H189^2</f>
        <v>0</v>
      </c>
    </row>
    <row r="190" spans="1:145" ht="15" customHeight="1" x14ac:dyDescent="0.25">
      <c r="A190" s="81" t="s">
        <v>363</v>
      </c>
      <c r="B190" s="82" t="s">
        <v>362</v>
      </c>
      <c r="C190" s="102" t="s">
        <v>1561</v>
      </c>
      <c r="D190" s="82" t="s">
        <v>1571</v>
      </c>
      <c r="E190" s="9" t="s">
        <v>1708</v>
      </c>
      <c r="F190" s="426" t="s">
        <v>1718</v>
      </c>
      <c r="G190" s="83">
        <v>1</v>
      </c>
      <c r="H190" s="60">
        <v>220</v>
      </c>
      <c r="I190" s="194" t="str">
        <f t="shared" si="52"/>
        <v xml:space="preserve">XLPE 2000mm2 Elswedy             </v>
      </c>
      <c r="J190" s="228">
        <f t="shared" si="53"/>
        <v>3.835</v>
      </c>
      <c r="K190" s="113" t="s">
        <v>28</v>
      </c>
      <c r="L190" s="232" t="s">
        <v>23</v>
      </c>
      <c r="M190" s="240">
        <v>1200</v>
      </c>
      <c r="N190" s="115">
        <f t="shared" si="54"/>
        <v>457.24799999999999</v>
      </c>
      <c r="O190" s="241">
        <v>1300</v>
      </c>
      <c r="P190" s="235">
        <f t="shared" si="55"/>
        <v>1.0197613636363635E-4</v>
      </c>
      <c r="Q190" s="104">
        <f t="shared" si="56"/>
        <v>1.3339302685950413E-3</v>
      </c>
      <c r="R190" s="104">
        <f t="shared" si="57"/>
        <v>0.13293674680000003</v>
      </c>
      <c r="S190" s="104">
        <f t="shared" si="58"/>
        <v>1.2181671487603305E-3</v>
      </c>
      <c r="T190" s="104">
        <f t="shared" si="59"/>
        <v>8.3181466942148759E-4</v>
      </c>
      <c r="U190" s="104">
        <f t="shared" si="60"/>
        <v>0.11136839999999999</v>
      </c>
      <c r="V190" s="105">
        <f t="shared" si="61"/>
        <v>0</v>
      </c>
      <c r="W190" s="223">
        <f>AE190*IFERROR(VLOOKUP(AD190,LnLst!B:I,2,FALSE),0)+AG190*IFERROR(VLOOKUP(AF190,LnLst!B:I,2,FALSE),0)+AI190*IFERROR(VLOOKUP(AH190,LnLst!B:I,2,FALSE),0)+AK190*IFERROR(VLOOKUP(AJ190,LnLst!B:I,2,FALSE),0)</f>
        <v>4.9356449999999996E-2</v>
      </c>
      <c r="X190" s="215">
        <f>AE190*IFERROR(VLOOKUP(AD190,LnLst!B:I,3,FALSE),0)+AG190*IFERROR(VLOOKUP(AF190,LnLst!B:I,3,FALSE),0)+AI190*IFERROR(VLOOKUP(AH190,LnLst!B:I,3,FALSE),0)+AK190*IFERROR(VLOOKUP(AJ190,LnLst!B:I,3,FALSE),0)</f>
        <v>0.64562224999999995</v>
      </c>
      <c r="Y190" s="219">
        <f>(AE190*IFERROR(VLOOKUP(AD190,LnLst!B:I,4,FALSE),0)+AG190*IFERROR(VLOOKUP(AF190,LnLst!B:I,4,FALSE),0)+AI190*IFERROR(VLOOKUP(AH190,LnLst!B:I,4,FALSE),0)+AK190*IFERROR(VLOOKUP(AJ190,LnLst!B:I,4,FALSE),0))/1000000</f>
        <v>2.7466270000000003E-4</v>
      </c>
      <c r="Z190" s="215">
        <f>AE190*IFERROR(VLOOKUP(AD190,LnLst!B:I,5,FALSE),0)+AG190*IFERROR(VLOOKUP(AF190,LnLst!B:I,5,FALSE),0)+AI190*IFERROR(VLOOKUP(AH190,LnLst!B:I,5,FALSE),0)+AK190*IFERROR(VLOOKUP(AJ190,LnLst!B:I,5,FALSE),0)</f>
        <v>0.58959289999999998</v>
      </c>
      <c r="AA190" s="215">
        <f>AE190*IFERROR(VLOOKUP(AD190,LnLst!B:I,6,FALSE),0)+AG190*IFERROR(VLOOKUP(AF190,LnLst!B:I,6,FALSE),0)+AI190*IFERROR(VLOOKUP(AH190,LnLst!B:I,6,FALSE),0)+AK190*IFERROR(VLOOKUP(AJ190,LnLst!B:I,6,FALSE),0)</f>
        <v>0.40259830000000002</v>
      </c>
      <c r="AB190" s="207">
        <f>(AE190*IFERROR(VLOOKUP(AD190,LnLst!B:I,7,FALSE),0)+AG190*IFERROR(VLOOKUP(AF190,LnLst!B:I,7,FALSE),0)+AI190*IFERROR(VLOOKUP(AH190,LnLst!B:I,7,FALSE),0)+AK190*IFERROR(VLOOKUP(AJ190,LnLst!B:I,7,FALSE),0))/1000000</f>
        <v>2.3009999999999998E-4</v>
      </c>
      <c r="AC190" s="211">
        <f>AE190*IFERROR(VLOOKUP(AD190,LnLst!B:I,8,FALSE),0)+AG190*IFERROR(VLOOKUP(AF190,LnLst!B:I,8,FALSE),0)+AI190*IFERROR(VLOOKUP(AH190,LnLst!B:I,8,FALSE),0)+AK190*IFERROR(VLOOKUP(AJ190,LnLst!B:I,8,FALSE),0)</f>
        <v>0</v>
      </c>
      <c r="AD190" s="106" t="s">
        <v>58</v>
      </c>
      <c r="AE190" s="263">
        <v>3.835</v>
      </c>
      <c r="AF190" s="245" t="s">
        <v>1462</v>
      </c>
      <c r="AG190" s="263"/>
      <c r="AH190" s="250" t="s">
        <v>1462</v>
      </c>
      <c r="AI190" s="263"/>
      <c r="AJ190" s="245" t="s">
        <v>1462</v>
      </c>
      <c r="AK190" s="263"/>
      <c r="AL190" s="84">
        <v>450</v>
      </c>
      <c r="AM190" s="72">
        <v>474</v>
      </c>
      <c r="AN190" s="83">
        <v>0</v>
      </c>
      <c r="AO190" s="72">
        <v>0</v>
      </c>
      <c r="AP190" s="66" t="s">
        <v>725</v>
      </c>
      <c r="AQ190" s="107" t="s">
        <v>647</v>
      </c>
      <c r="AR190" s="61" t="s">
        <v>726</v>
      </c>
      <c r="AS190" s="364"/>
      <c r="AT190" s="205"/>
      <c r="DN190" s="111">
        <f>(AE190*IFERROR(VLOOKUP(AD190,LnLst!B:I,2,FALSE),0))*(100/(H190^2))</f>
        <v>1.0197613636363635E-4</v>
      </c>
      <c r="DO190" s="111">
        <f>(AE190*IFERROR(VLOOKUP(AD190,LnLst!B:I,3,FALSE),0))*(100/(H190^2))</f>
        <v>1.3339302685950413E-3</v>
      </c>
      <c r="DP190" s="111">
        <f>(AE190*IFERROR(VLOOKUP(AD190,LnLst!B:I,4,FALSE),0))*(H190^2/100)/1000000</f>
        <v>0.13293674680000003</v>
      </c>
      <c r="DQ190" s="111">
        <f>(AE190*IFERROR(VLOOKUP(AD190,LnLst!B:I,5,FALSE),0))*(100/(H190^2))</f>
        <v>1.2181671487603305E-3</v>
      </c>
      <c r="DR190" s="111">
        <f>(AE190*IFERROR(VLOOKUP(AD190,LnLst!B:I,6,FALSE),0))*(100/(H190^2))</f>
        <v>8.318146694214877E-4</v>
      </c>
      <c r="DS190" s="111">
        <f>(AE190*IFERROR(VLOOKUP(AD190,LnLst!B:I,7,FALSE),0))*(H190^2/100)/1000000</f>
        <v>0.11136839999999999</v>
      </c>
      <c r="DT190" s="111">
        <f>(AE190*IFERROR(VLOOKUP(AD190,LnLst!B:I,8,FALSE),0))*(100/(H190^2))</f>
        <v>0</v>
      </c>
      <c r="DU190" s="111">
        <f>AG190*IFERROR(VLOOKUP(AF190,LnLst!B:I,2,FALSE),0)*100/H190^2</f>
        <v>0</v>
      </c>
      <c r="DV190" s="111">
        <f>(AG190*IFERROR(VLOOKUP(AF190,LnLst!B:I,3,FALSE),0))*(100/(H190^2))</f>
        <v>0</v>
      </c>
      <c r="DW190" s="111">
        <f>(AG190*IFERROR(VLOOKUP(AF190,LnLst!B:I,4,FALSE),0))*(H190^2/100)/1000000</f>
        <v>0</v>
      </c>
      <c r="DX190" s="111">
        <f>(AG190*IFERROR(VLOOKUP(AF190,LnLst!B:I,5,FALSE),0))*(100/(H190^2))</f>
        <v>0</v>
      </c>
      <c r="DY190" s="111">
        <f>(AG190*IFERROR(VLOOKUP(AF190,LnLst!B:I,6,FALSE),0))*(100/(H190^2))</f>
        <v>0</v>
      </c>
      <c r="DZ190" s="111">
        <f>(AG190*IFERROR(VLOOKUP(AF190,LnLst!B:I,7,FALSE),0))*(H190^2/100)/1000000</f>
        <v>0</v>
      </c>
      <c r="EA190" s="111">
        <f>(AG190*IFERROR(VLOOKUP(AF190,LnLst!B:I,8,FALSE),0))*(100/(H190^2))</f>
        <v>0</v>
      </c>
      <c r="EB190" s="111">
        <f>AI190*IFERROR(VLOOKUP(AH190,LnLst!B:I,2,FALSE),0)*100/H190^2</f>
        <v>0</v>
      </c>
      <c r="EC190" s="111">
        <f>AI190*IFERROR(VLOOKUP(AH190,LnLst!B:I,3,FALSE),0)*100/H190^2</f>
        <v>0</v>
      </c>
      <c r="ED190" s="111">
        <f>(AI190*IFERROR(VLOOKUP(AH190,LnLst!B:I,4,FALSE),0))*(H190^2/100)/1000000</f>
        <v>0</v>
      </c>
      <c r="EE190" s="111">
        <f>AI190*IFERROR(VLOOKUP(AH190,LnLst!B:I,5,FALSE),0)*100/H190^2</f>
        <v>0</v>
      </c>
      <c r="EF190" s="111">
        <f>AI190*IFERROR(VLOOKUP(AH190,LnLst!B:I,6,FALSE),0)*100/H190^2</f>
        <v>0</v>
      </c>
      <c r="EG190" s="111">
        <f>(AI190*IFERROR(VLOOKUP(AH190,LnLst!B:I,7,FALSE),0))*(H190^2/100)/1000000</f>
        <v>0</v>
      </c>
      <c r="EH190" s="111">
        <f>AI190*IFERROR(VLOOKUP(AH190,LnLst!B:I,8,FALSE),0)*100/H190^2</f>
        <v>0</v>
      </c>
      <c r="EI190" s="236">
        <f>AK190*IFERROR(VLOOKUP(AJ190,LnLst!B:I,2,FALSE),0)*100/H190^2</f>
        <v>0</v>
      </c>
      <c r="EJ190" s="111">
        <f>AK190*IFERROR(VLOOKUP(AJ190,LnLst!B:I,3,FALSE),0)*100/H190^2</f>
        <v>0</v>
      </c>
      <c r="EK190" s="111">
        <f>(AK190*IFERROR(VLOOKUP(AJ190,LnLst!B:I,4,FALSE),0))*(H190^2/100)/1000000</f>
        <v>0</v>
      </c>
      <c r="EL190" s="111">
        <f>AK190*IFERROR(VLOOKUP(AJ190,LnLst!B:I,5,FALSE),0)*100/H190^2</f>
        <v>0</v>
      </c>
      <c r="EM190" s="111">
        <f>AK190*IFERROR(VLOOKUP(AJ190,LnLst!B:I,6,FALSE),0)*100/H190^2</f>
        <v>0</v>
      </c>
      <c r="EN190" s="111">
        <f>(AK190*IFERROR(VLOOKUP(AJ190,LnLst!B:I,7,FALSE),0))*(H190^2/100)/1000000</f>
        <v>0</v>
      </c>
      <c r="EO190" s="111">
        <f>AK190*IFERROR(VLOOKUP(AJ190,LnLst!B:I,8,FALSE),0)*100/H190^2</f>
        <v>0</v>
      </c>
    </row>
    <row r="191" spans="1:145" ht="15" customHeight="1" x14ac:dyDescent="0.25">
      <c r="A191" s="81" t="s">
        <v>363</v>
      </c>
      <c r="B191" s="82" t="s">
        <v>362</v>
      </c>
      <c r="C191" s="102" t="s">
        <v>1561</v>
      </c>
      <c r="D191" s="82" t="s">
        <v>1571</v>
      </c>
      <c r="E191" s="9" t="s">
        <v>1708</v>
      </c>
      <c r="F191" s="426" t="s">
        <v>1718</v>
      </c>
      <c r="G191" s="83">
        <v>2</v>
      </c>
      <c r="H191" s="60">
        <v>220</v>
      </c>
      <c r="I191" s="194" t="str">
        <f t="shared" si="52"/>
        <v xml:space="preserve">XLPE 2000mm2 Elswedy             </v>
      </c>
      <c r="J191" s="228">
        <f t="shared" si="53"/>
        <v>3.835</v>
      </c>
      <c r="K191" s="113" t="s">
        <v>28</v>
      </c>
      <c r="L191" s="232" t="s">
        <v>23</v>
      </c>
      <c r="M191" s="240">
        <v>1200</v>
      </c>
      <c r="N191" s="115">
        <f t="shared" si="54"/>
        <v>457.24799999999999</v>
      </c>
      <c r="O191" s="241">
        <v>1300</v>
      </c>
      <c r="P191" s="235">
        <f t="shared" si="55"/>
        <v>1.0197613636363635E-4</v>
      </c>
      <c r="Q191" s="104">
        <f t="shared" si="56"/>
        <v>1.3339302685950413E-3</v>
      </c>
      <c r="R191" s="104">
        <f t="shared" si="57"/>
        <v>0.13293674680000003</v>
      </c>
      <c r="S191" s="104">
        <f t="shared" si="58"/>
        <v>1.2181671487603305E-3</v>
      </c>
      <c r="T191" s="104">
        <f t="shared" si="59"/>
        <v>8.3181466942148759E-4</v>
      </c>
      <c r="U191" s="104">
        <f t="shared" si="60"/>
        <v>0.11136839999999999</v>
      </c>
      <c r="V191" s="105">
        <f t="shared" si="61"/>
        <v>0</v>
      </c>
      <c r="W191" s="223">
        <f>AE191*IFERROR(VLOOKUP(AD191,LnLst!B:I,2,FALSE),0)+AG191*IFERROR(VLOOKUP(AF191,LnLst!B:I,2,FALSE),0)+AI191*IFERROR(VLOOKUP(AH191,LnLst!B:I,2,FALSE),0)+AK191*IFERROR(VLOOKUP(AJ191,LnLst!B:I,2,FALSE),0)</f>
        <v>4.9356449999999996E-2</v>
      </c>
      <c r="X191" s="215">
        <f>AE191*IFERROR(VLOOKUP(AD191,LnLst!B:I,3,FALSE),0)+AG191*IFERROR(VLOOKUP(AF191,LnLst!B:I,3,FALSE),0)+AI191*IFERROR(VLOOKUP(AH191,LnLst!B:I,3,FALSE),0)+AK191*IFERROR(VLOOKUP(AJ191,LnLst!B:I,3,FALSE),0)</f>
        <v>0.64562224999999995</v>
      </c>
      <c r="Y191" s="219">
        <f>(AE191*IFERROR(VLOOKUP(AD191,LnLst!B:I,4,FALSE),0)+AG191*IFERROR(VLOOKUP(AF191,LnLst!B:I,4,FALSE),0)+AI191*IFERROR(VLOOKUP(AH191,LnLst!B:I,4,FALSE),0)+AK191*IFERROR(VLOOKUP(AJ191,LnLst!B:I,4,FALSE),0))/1000000</f>
        <v>2.7466270000000003E-4</v>
      </c>
      <c r="Z191" s="215">
        <f>AE191*IFERROR(VLOOKUP(AD191,LnLst!B:I,5,FALSE),0)+AG191*IFERROR(VLOOKUP(AF191,LnLst!B:I,5,FALSE),0)+AI191*IFERROR(VLOOKUP(AH191,LnLst!B:I,5,FALSE),0)+AK191*IFERROR(VLOOKUP(AJ191,LnLst!B:I,5,FALSE),0)</f>
        <v>0.58959289999999998</v>
      </c>
      <c r="AA191" s="215">
        <f>AE191*IFERROR(VLOOKUP(AD191,LnLst!B:I,6,FALSE),0)+AG191*IFERROR(VLOOKUP(AF191,LnLst!B:I,6,FALSE),0)+AI191*IFERROR(VLOOKUP(AH191,LnLst!B:I,6,FALSE),0)+AK191*IFERROR(VLOOKUP(AJ191,LnLst!B:I,6,FALSE),0)</f>
        <v>0.40259830000000002</v>
      </c>
      <c r="AB191" s="207">
        <f>(AE191*IFERROR(VLOOKUP(AD191,LnLst!B:I,7,FALSE),0)+AG191*IFERROR(VLOOKUP(AF191,LnLst!B:I,7,FALSE),0)+AI191*IFERROR(VLOOKUP(AH191,LnLst!B:I,7,FALSE),0)+AK191*IFERROR(VLOOKUP(AJ191,LnLst!B:I,7,FALSE),0))/1000000</f>
        <v>2.3009999999999998E-4</v>
      </c>
      <c r="AC191" s="211">
        <f>AE191*IFERROR(VLOOKUP(AD191,LnLst!B:I,8,FALSE),0)+AG191*IFERROR(VLOOKUP(AF191,LnLst!B:I,8,FALSE),0)+AI191*IFERROR(VLOOKUP(AH191,LnLst!B:I,8,FALSE),0)+AK191*IFERROR(VLOOKUP(AJ191,LnLst!B:I,8,FALSE),0)</f>
        <v>0</v>
      </c>
      <c r="AD191" s="106" t="s">
        <v>58</v>
      </c>
      <c r="AE191" s="263">
        <v>3.835</v>
      </c>
      <c r="AF191" s="245" t="s">
        <v>1462</v>
      </c>
      <c r="AG191" s="263"/>
      <c r="AH191" s="250" t="s">
        <v>1462</v>
      </c>
      <c r="AI191" s="263"/>
      <c r="AJ191" s="245" t="s">
        <v>1462</v>
      </c>
      <c r="AK191" s="263"/>
      <c r="AL191" s="84">
        <v>450</v>
      </c>
      <c r="AM191" s="72">
        <v>474</v>
      </c>
      <c r="AN191" s="83">
        <v>0</v>
      </c>
      <c r="AO191" s="72">
        <v>0</v>
      </c>
      <c r="AP191" s="66" t="s">
        <v>724</v>
      </c>
      <c r="AQ191" s="107" t="s">
        <v>647</v>
      </c>
      <c r="AR191" s="61" t="s">
        <v>726</v>
      </c>
      <c r="AS191" s="364"/>
      <c r="AT191" s="205"/>
      <c r="DN191" s="111">
        <f>(AE191*IFERROR(VLOOKUP(AD191,LnLst!B:I,2,FALSE),0))*(100/(H191^2))</f>
        <v>1.0197613636363635E-4</v>
      </c>
      <c r="DO191" s="111">
        <f>(AE191*IFERROR(VLOOKUP(AD191,LnLst!B:I,3,FALSE),0))*(100/(H191^2))</f>
        <v>1.3339302685950413E-3</v>
      </c>
      <c r="DP191" s="111">
        <f>(AE191*IFERROR(VLOOKUP(AD191,LnLst!B:I,4,FALSE),0))*(H191^2/100)/1000000</f>
        <v>0.13293674680000003</v>
      </c>
      <c r="DQ191" s="111">
        <f>(AE191*IFERROR(VLOOKUP(AD191,LnLst!B:I,5,FALSE),0))*(100/(H191^2))</f>
        <v>1.2181671487603305E-3</v>
      </c>
      <c r="DR191" s="111">
        <f>(AE191*IFERROR(VLOOKUP(AD191,LnLst!B:I,6,FALSE),0))*(100/(H191^2))</f>
        <v>8.318146694214877E-4</v>
      </c>
      <c r="DS191" s="111">
        <f>(AE191*IFERROR(VLOOKUP(AD191,LnLst!B:I,7,FALSE),0))*(H191^2/100)/1000000</f>
        <v>0.11136839999999999</v>
      </c>
      <c r="DT191" s="111">
        <f>(AE191*IFERROR(VLOOKUP(AD191,LnLst!B:I,8,FALSE),0))*(100/(H191^2))</f>
        <v>0</v>
      </c>
      <c r="DU191" s="111">
        <f>AG191*IFERROR(VLOOKUP(AF191,LnLst!B:I,2,FALSE),0)*100/H191^2</f>
        <v>0</v>
      </c>
      <c r="DV191" s="111">
        <f>(AG191*IFERROR(VLOOKUP(AF191,LnLst!B:I,3,FALSE),0))*(100/(H191^2))</f>
        <v>0</v>
      </c>
      <c r="DW191" s="111">
        <f>(AG191*IFERROR(VLOOKUP(AF191,LnLst!B:I,4,FALSE),0))*(H191^2/100)/1000000</f>
        <v>0</v>
      </c>
      <c r="DX191" s="111">
        <f>(AG191*IFERROR(VLOOKUP(AF191,LnLst!B:I,5,FALSE),0))*(100/(H191^2))</f>
        <v>0</v>
      </c>
      <c r="DY191" s="111">
        <f>(AG191*IFERROR(VLOOKUP(AF191,LnLst!B:I,6,FALSE),0))*(100/(H191^2))</f>
        <v>0</v>
      </c>
      <c r="DZ191" s="111">
        <f>(AG191*IFERROR(VLOOKUP(AF191,LnLst!B:I,7,FALSE),0))*(H191^2/100)/1000000</f>
        <v>0</v>
      </c>
      <c r="EA191" s="111">
        <f>(AG191*IFERROR(VLOOKUP(AF191,LnLst!B:I,8,FALSE),0))*(100/(H191^2))</f>
        <v>0</v>
      </c>
      <c r="EB191" s="111">
        <f>AI191*IFERROR(VLOOKUP(AH191,LnLst!B:I,2,FALSE),0)*100/H191^2</f>
        <v>0</v>
      </c>
      <c r="EC191" s="111">
        <f>AI191*IFERROR(VLOOKUP(AH191,LnLst!B:I,3,FALSE),0)*100/H191^2</f>
        <v>0</v>
      </c>
      <c r="ED191" s="111">
        <f>(AI191*IFERROR(VLOOKUP(AH191,LnLst!B:I,4,FALSE),0))*(H191^2/100)/1000000</f>
        <v>0</v>
      </c>
      <c r="EE191" s="111">
        <f>AI191*IFERROR(VLOOKUP(AH191,LnLst!B:I,5,FALSE),0)*100/H191^2</f>
        <v>0</v>
      </c>
      <c r="EF191" s="111">
        <f>AI191*IFERROR(VLOOKUP(AH191,LnLst!B:I,6,FALSE),0)*100/H191^2</f>
        <v>0</v>
      </c>
      <c r="EG191" s="111">
        <f>(AI191*IFERROR(VLOOKUP(AH191,LnLst!B:I,7,FALSE),0))*(H191^2/100)/1000000</f>
        <v>0</v>
      </c>
      <c r="EH191" s="111">
        <f>AI191*IFERROR(VLOOKUP(AH191,LnLst!B:I,8,FALSE),0)*100/H191^2</f>
        <v>0</v>
      </c>
      <c r="EI191" s="236">
        <f>AK191*IFERROR(VLOOKUP(AJ191,LnLst!B:I,2,FALSE),0)*100/H191^2</f>
        <v>0</v>
      </c>
      <c r="EJ191" s="111">
        <f>AK191*IFERROR(VLOOKUP(AJ191,LnLst!B:I,3,FALSE),0)*100/H191^2</f>
        <v>0</v>
      </c>
      <c r="EK191" s="111">
        <f>(AK191*IFERROR(VLOOKUP(AJ191,LnLst!B:I,4,FALSE),0))*(H191^2/100)/1000000</f>
        <v>0</v>
      </c>
      <c r="EL191" s="111">
        <f>AK191*IFERROR(VLOOKUP(AJ191,LnLst!B:I,5,FALSE),0)*100/H191^2</f>
        <v>0</v>
      </c>
      <c r="EM191" s="111">
        <f>AK191*IFERROR(VLOOKUP(AJ191,LnLst!B:I,6,FALSE),0)*100/H191^2</f>
        <v>0</v>
      </c>
      <c r="EN191" s="111">
        <f>(AK191*IFERROR(VLOOKUP(AJ191,LnLst!B:I,7,FALSE),0))*(H191^2/100)/1000000</f>
        <v>0</v>
      </c>
      <c r="EO191" s="111">
        <f>AK191*IFERROR(VLOOKUP(AJ191,LnLst!B:I,8,FALSE),0)*100/H191^2</f>
        <v>0</v>
      </c>
    </row>
    <row r="192" spans="1:145" ht="15" customHeight="1" x14ac:dyDescent="0.25">
      <c r="A192" s="81" t="s">
        <v>362</v>
      </c>
      <c r="B192" s="82" t="s">
        <v>1356</v>
      </c>
      <c r="C192" s="102" t="s">
        <v>1571</v>
      </c>
      <c r="D192" s="82" t="s">
        <v>1553</v>
      </c>
      <c r="E192" s="9" t="s">
        <v>1708</v>
      </c>
      <c r="F192" s="426" t="s">
        <v>1718</v>
      </c>
      <c r="G192" s="83">
        <v>1</v>
      </c>
      <c r="H192" s="60">
        <v>220</v>
      </c>
      <c r="I192" s="194" t="str">
        <f t="shared" si="52"/>
        <v xml:space="preserve">XLPE 1200mm2             </v>
      </c>
      <c r="J192" s="228">
        <f t="shared" si="53"/>
        <v>0.13500000000000001</v>
      </c>
      <c r="K192" s="113" t="s">
        <v>23</v>
      </c>
      <c r="L192" s="232" t="s">
        <v>16</v>
      </c>
      <c r="M192" s="240">
        <v>950</v>
      </c>
      <c r="N192" s="115">
        <f t="shared" si="54"/>
        <v>361.988</v>
      </c>
      <c r="O192" s="241">
        <v>950</v>
      </c>
      <c r="P192" s="235">
        <f t="shared" si="55"/>
        <v>4.3791322314049578E-6</v>
      </c>
      <c r="Q192" s="104">
        <f t="shared" si="56"/>
        <v>5.5673553719008274E-5</v>
      </c>
      <c r="R192" s="104">
        <f t="shared" si="57"/>
        <v>4.0510800000000012E-3</v>
      </c>
      <c r="S192" s="104">
        <f t="shared" si="58"/>
        <v>5.6342975206611574E-5</v>
      </c>
      <c r="T192" s="104">
        <f t="shared" si="59"/>
        <v>1.9524793388429754E-5</v>
      </c>
      <c r="U192" s="104">
        <f t="shared" si="60"/>
        <v>3.3976800000000001E-3</v>
      </c>
      <c r="V192" s="105">
        <f t="shared" si="61"/>
        <v>0</v>
      </c>
      <c r="W192" s="223">
        <f>AE192*IFERROR(VLOOKUP(AD192,LnLst!B:I,2,FALSE),0)+AG192*IFERROR(VLOOKUP(AF192,LnLst!B:I,2,FALSE),0)+AI192*IFERROR(VLOOKUP(AH192,LnLst!B:I,2,FALSE),0)+AK192*IFERROR(VLOOKUP(AJ192,LnLst!B:I,2,FALSE),0)</f>
        <v>2.1194999999999999E-3</v>
      </c>
      <c r="X192" s="215">
        <f>AE192*IFERROR(VLOOKUP(AD192,LnLst!B:I,3,FALSE),0)+AG192*IFERROR(VLOOKUP(AF192,LnLst!B:I,3,FALSE),0)+AI192*IFERROR(VLOOKUP(AH192,LnLst!B:I,3,FALSE),0)+AK192*IFERROR(VLOOKUP(AJ192,LnLst!B:I,3,FALSE),0)</f>
        <v>2.6946000000000001E-2</v>
      </c>
      <c r="Y192" s="219">
        <f>(AE192*IFERROR(VLOOKUP(AD192,LnLst!B:I,4,FALSE),0)+AG192*IFERROR(VLOOKUP(AF192,LnLst!B:I,4,FALSE),0)+AI192*IFERROR(VLOOKUP(AH192,LnLst!B:I,4,FALSE),0)+AK192*IFERROR(VLOOKUP(AJ192,LnLst!B:I,4,FALSE),0))/1000000</f>
        <v>8.3700000000000012E-6</v>
      </c>
      <c r="Z192" s="215">
        <f>AE192*IFERROR(VLOOKUP(AD192,LnLst!B:I,5,FALSE),0)+AG192*IFERROR(VLOOKUP(AF192,LnLst!B:I,5,FALSE),0)+AI192*IFERROR(VLOOKUP(AH192,LnLst!B:I,5,FALSE),0)+AK192*IFERROR(VLOOKUP(AJ192,LnLst!B:I,5,FALSE),0)</f>
        <v>2.7270000000000003E-2</v>
      </c>
      <c r="AA192" s="215">
        <f>AE192*IFERROR(VLOOKUP(AD192,LnLst!B:I,6,FALSE),0)+AG192*IFERROR(VLOOKUP(AF192,LnLst!B:I,6,FALSE),0)+AI192*IFERROR(VLOOKUP(AH192,LnLst!B:I,6,FALSE),0)+AK192*IFERROR(VLOOKUP(AJ192,LnLst!B:I,6,FALSE),0)</f>
        <v>9.4500000000000018E-3</v>
      </c>
      <c r="AB192" s="207">
        <f>(AE192*IFERROR(VLOOKUP(AD192,LnLst!B:I,7,FALSE),0)+AG192*IFERROR(VLOOKUP(AF192,LnLst!B:I,7,FALSE),0)+AI192*IFERROR(VLOOKUP(AH192,LnLst!B:I,7,FALSE),0)+AK192*IFERROR(VLOOKUP(AJ192,LnLst!B:I,7,FALSE),0))/1000000</f>
        <v>7.0200000000000006E-6</v>
      </c>
      <c r="AC192" s="211">
        <f>AE192*IFERROR(VLOOKUP(AD192,LnLst!B:I,8,FALSE),0)+AG192*IFERROR(VLOOKUP(AF192,LnLst!B:I,8,FALSE),0)+AI192*IFERROR(VLOOKUP(AH192,LnLst!B:I,8,FALSE),0)+AK192*IFERROR(VLOOKUP(AJ192,LnLst!B:I,8,FALSE),0)</f>
        <v>0</v>
      </c>
      <c r="AD192" s="106" t="s">
        <v>204</v>
      </c>
      <c r="AE192" s="263">
        <v>0.13500000000000001</v>
      </c>
      <c r="AF192" s="245" t="s">
        <v>1462</v>
      </c>
      <c r="AG192" s="263"/>
      <c r="AH192" s="250" t="s">
        <v>1462</v>
      </c>
      <c r="AI192" s="263"/>
      <c r="AJ192" s="245" t="s">
        <v>1462</v>
      </c>
      <c r="AK192" s="263"/>
      <c r="AL192" s="84">
        <v>474</v>
      </c>
      <c r="AM192" s="72">
        <v>476</v>
      </c>
      <c r="AN192" s="83">
        <v>0</v>
      </c>
      <c r="AO192" s="72">
        <v>0</v>
      </c>
      <c r="AP192" s="66" t="s">
        <v>728</v>
      </c>
      <c r="AQ192" s="107" t="s">
        <v>726</v>
      </c>
      <c r="AR192" s="61" t="s">
        <v>598</v>
      </c>
      <c r="AS192" s="364"/>
      <c r="AT192" s="205"/>
      <c r="DN192" s="111">
        <f>(AE192*IFERROR(VLOOKUP(AD192,LnLst!B:I,2,FALSE),0))*(100/(H192^2))</f>
        <v>4.3791322314049587E-6</v>
      </c>
      <c r="DO192" s="111">
        <f>(AE192*IFERROR(VLOOKUP(AD192,LnLst!B:I,3,FALSE),0))*(100/(H192^2))</f>
        <v>5.5673553719008267E-5</v>
      </c>
      <c r="DP192" s="111">
        <f>(AE192*IFERROR(VLOOKUP(AD192,LnLst!B:I,4,FALSE),0))*(H192^2/100)/1000000</f>
        <v>4.0510800000000003E-3</v>
      </c>
      <c r="DQ192" s="111">
        <f>(AE192*IFERROR(VLOOKUP(AD192,LnLst!B:I,5,FALSE),0))*(100/(H192^2))</f>
        <v>5.6342975206611574E-5</v>
      </c>
      <c r="DR192" s="111">
        <f>(AE192*IFERROR(VLOOKUP(AD192,LnLst!B:I,6,FALSE),0))*(100/(H192^2))</f>
        <v>1.9524793388429757E-5</v>
      </c>
      <c r="DS192" s="111">
        <f>(AE192*IFERROR(VLOOKUP(AD192,LnLst!B:I,7,FALSE),0))*(H192^2/100)/1000000</f>
        <v>3.3976800000000001E-3</v>
      </c>
      <c r="DT192" s="111">
        <f>(AE192*IFERROR(VLOOKUP(AD192,LnLst!B:I,8,FALSE),0))*(100/(H192^2))</f>
        <v>0</v>
      </c>
      <c r="DU192" s="111">
        <f>AG192*IFERROR(VLOOKUP(AF192,LnLst!B:I,2,FALSE),0)*100/H192^2</f>
        <v>0</v>
      </c>
      <c r="DV192" s="111">
        <f>(AG192*IFERROR(VLOOKUP(AF192,LnLst!B:I,3,FALSE),0))*(100/(H192^2))</f>
        <v>0</v>
      </c>
      <c r="DW192" s="111">
        <f>(AG192*IFERROR(VLOOKUP(AF192,LnLst!B:I,4,FALSE),0))*(H192^2/100)/1000000</f>
        <v>0</v>
      </c>
      <c r="DX192" s="111">
        <f>(AG192*IFERROR(VLOOKUP(AF192,LnLst!B:I,5,FALSE),0))*(100/(H192^2))</f>
        <v>0</v>
      </c>
      <c r="DY192" s="111">
        <f>(AG192*IFERROR(VLOOKUP(AF192,LnLst!B:I,6,FALSE),0))*(100/(H192^2))</f>
        <v>0</v>
      </c>
      <c r="DZ192" s="111">
        <f>(AG192*IFERROR(VLOOKUP(AF192,LnLst!B:I,7,FALSE),0))*(H192^2/100)/1000000</f>
        <v>0</v>
      </c>
      <c r="EA192" s="111">
        <f>(AG192*IFERROR(VLOOKUP(AF192,LnLst!B:I,8,FALSE),0))*(100/(H192^2))</f>
        <v>0</v>
      </c>
      <c r="EB192" s="111">
        <f>AI192*IFERROR(VLOOKUP(AH192,LnLst!B:I,2,FALSE),0)*100/H192^2</f>
        <v>0</v>
      </c>
      <c r="EC192" s="111">
        <f>AI192*IFERROR(VLOOKUP(AH192,LnLst!B:I,3,FALSE),0)*100/H192^2</f>
        <v>0</v>
      </c>
      <c r="ED192" s="111">
        <f>(AI192*IFERROR(VLOOKUP(AH192,LnLst!B:I,4,FALSE),0))*(H192^2/100)/1000000</f>
        <v>0</v>
      </c>
      <c r="EE192" s="111">
        <f>AI192*IFERROR(VLOOKUP(AH192,LnLst!B:I,5,FALSE),0)*100/H192^2</f>
        <v>0</v>
      </c>
      <c r="EF192" s="111">
        <f>AI192*IFERROR(VLOOKUP(AH192,LnLst!B:I,6,FALSE),0)*100/H192^2</f>
        <v>0</v>
      </c>
      <c r="EG192" s="111">
        <f>(AI192*IFERROR(VLOOKUP(AH192,LnLst!B:I,7,FALSE),0))*(H192^2/100)/1000000</f>
        <v>0</v>
      </c>
      <c r="EH192" s="111">
        <f>AI192*IFERROR(VLOOKUP(AH192,LnLst!B:I,8,FALSE),0)*100/H192^2</f>
        <v>0</v>
      </c>
      <c r="EI192" s="236">
        <f>AK192*IFERROR(VLOOKUP(AJ192,LnLst!B:I,2,FALSE),0)*100/H192^2</f>
        <v>0</v>
      </c>
      <c r="EJ192" s="111">
        <f>AK192*IFERROR(VLOOKUP(AJ192,LnLst!B:I,3,FALSE),0)*100/H192^2</f>
        <v>0</v>
      </c>
      <c r="EK192" s="111">
        <f>(AK192*IFERROR(VLOOKUP(AJ192,LnLst!B:I,4,FALSE),0))*(H192^2/100)/1000000</f>
        <v>0</v>
      </c>
      <c r="EL192" s="111">
        <f>AK192*IFERROR(VLOOKUP(AJ192,LnLst!B:I,5,FALSE),0)*100/H192^2</f>
        <v>0</v>
      </c>
      <c r="EM192" s="111">
        <f>AK192*IFERROR(VLOOKUP(AJ192,LnLst!B:I,6,FALSE),0)*100/H192^2</f>
        <v>0</v>
      </c>
      <c r="EN192" s="111">
        <f>(AK192*IFERROR(VLOOKUP(AJ192,LnLst!B:I,7,FALSE),0))*(H192^2/100)/1000000</f>
        <v>0</v>
      </c>
      <c r="EO192" s="111">
        <f>AK192*IFERROR(VLOOKUP(AJ192,LnLst!B:I,8,FALSE),0)*100/H192^2</f>
        <v>0</v>
      </c>
    </row>
    <row r="193" spans="1:145" ht="15" customHeight="1" x14ac:dyDescent="0.25">
      <c r="A193" s="81" t="s">
        <v>362</v>
      </c>
      <c r="B193" s="82" t="s">
        <v>1356</v>
      </c>
      <c r="C193" s="102" t="s">
        <v>1571</v>
      </c>
      <c r="D193" s="82" t="s">
        <v>1553</v>
      </c>
      <c r="E193" s="9" t="s">
        <v>1708</v>
      </c>
      <c r="F193" s="426" t="s">
        <v>1718</v>
      </c>
      <c r="G193" s="83">
        <v>2</v>
      </c>
      <c r="H193" s="60">
        <v>220</v>
      </c>
      <c r="I193" s="194" t="str">
        <f t="shared" si="52"/>
        <v xml:space="preserve">XLPE 1200mm2             </v>
      </c>
      <c r="J193" s="228">
        <f t="shared" si="53"/>
        <v>0.13500000000000001</v>
      </c>
      <c r="K193" s="113" t="s">
        <v>23</v>
      </c>
      <c r="L193" s="232" t="s">
        <v>16</v>
      </c>
      <c r="M193" s="240">
        <v>950</v>
      </c>
      <c r="N193" s="115">
        <f t="shared" si="54"/>
        <v>361.988</v>
      </c>
      <c r="O193" s="241">
        <v>950</v>
      </c>
      <c r="P193" s="235">
        <f t="shared" si="55"/>
        <v>4.3791322314049578E-6</v>
      </c>
      <c r="Q193" s="104">
        <f t="shared" si="56"/>
        <v>5.5673553719008274E-5</v>
      </c>
      <c r="R193" s="104">
        <f t="shared" si="57"/>
        <v>4.0510800000000012E-3</v>
      </c>
      <c r="S193" s="104">
        <f t="shared" si="58"/>
        <v>5.6342975206611574E-5</v>
      </c>
      <c r="T193" s="104">
        <f t="shared" si="59"/>
        <v>1.9524793388429754E-5</v>
      </c>
      <c r="U193" s="104">
        <f t="shared" si="60"/>
        <v>3.3976800000000001E-3</v>
      </c>
      <c r="V193" s="105">
        <f t="shared" si="61"/>
        <v>0</v>
      </c>
      <c r="W193" s="223">
        <f>AE193*IFERROR(VLOOKUP(AD193,LnLst!B:I,2,FALSE),0)+AG193*IFERROR(VLOOKUP(AF193,LnLst!B:I,2,FALSE),0)+AI193*IFERROR(VLOOKUP(AH193,LnLst!B:I,2,FALSE),0)+AK193*IFERROR(VLOOKUP(AJ193,LnLst!B:I,2,FALSE),0)</f>
        <v>2.1194999999999999E-3</v>
      </c>
      <c r="X193" s="215">
        <f>AE193*IFERROR(VLOOKUP(AD193,LnLst!B:I,3,FALSE),0)+AG193*IFERROR(VLOOKUP(AF193,LnLst!B:I,3,FALSE),0)+AI193*IFERROR(VLOOKUP(AH193,LnLst!B:I,3,FALSE),0)+AK193*IFERROR(VLOOKUP(AJ193,LnLst!B:I,3,FALSE),0)</f>
        <v>2.6946000000000001E-2</v>
      </c>
      <c r="Y193" s="219">
        <f>(AE193*IFERROR(VLOOKUP(AD193,LnLst!B:I,4,FALSE),0)+AG193*IFERROR(VLOOKUP(AF193,LnLst!B:I,4,FALSE),0)+AI193*IFERROR(VLOOKUP(AH193,LnLst!B:I,4,FALSE),0)+AK193*IFERROR(VLOOKUP(AJ193,LnLst!B:I,4,FALSE),0))/1000000</f>
        <v>8.3700000000000012E-6</v>
      </c>
      <c r="Z193" s="215">
        <f>AE193*IFERROR(VLOOKUP(AD193,LnLst!B:I,5,FALSE),0)+AG193*IFERROR(VLOOKUP(AF193,LnLst!B:I,5,FALSE),0)+AI193*IFERROR(VLOOKUP(AH193,LnLst!B:I,5,FALSE),0)+AK193*IFERROR(VLOOKUP(AJ193,LnLst!B:I,5,FALSE),0)</f>
        <v>2.7270000000000003E-2</v>
      </c>
      <c r="AA193" s="215">
        <f>AE193*IFERROR(VLOOKUP(AD193,LnLst!B:I,6,FALSE),0)+AG193*IFERROR(VLOOKUP(AF193,LnLst!B:I,6,FALSE),0)+AI193*IFERROR(VLOOKUP(AH193,LnLst!B:I,6,FALSE),0)+AK193*IFERROR(VLOOKUP(AJ193,LnLst!B:I,6,FALSE),0)</f>
        <v>9.4500000000000018E-3</v>
      </c>
      <c r="AB193" s="207">
        <f>(AE193*IFERROR(VLOOKUP(AD193,LnLst!B:I,7,FALSE),0)+AG193*IFERROR(VLOOKUP(AF193,LnLst!B:I,7,FALSE),0)+AI193*IFERROR(VLOOKUP(AH193,LnLst!B:I,7,FALSE),0)+AK193*IFERROR(VLOOKUP(AJ193,LnLst!B:I,7,FALSE),0))/1000000</f>
        <v>7.0200000000000006E-6</v>
      </c>
      <c r="AC193" s="211">
        <f>AE193*IFERROR(VLOOKUP(AD193,LnLst!B:I,8,FALSE),0)+AG193*IFERROR(VLOOKUP(AF193,LnLst!B:I,8,FALSE),0)+AI193*IFERROR(VLOOKUP(AH193,LnLst!B:I,8,FALSE),0)+AK193*IFERROR(VLOOKUP(AJ193,LnLst!B:I,8,FALSE),0)</f>
        <v>0</v>
      </c>
      <c r="AD193" s="106" t="s">
        <v>204</v>
      </c>
      <c r="AE193" s="263">
        <v>0.13500000000000001</v>
      </c>
      <c r="AF193" s="245" t="s">
        <v>1462</v>
      </c>
      <c r="AG193" s="263"/>
      <c r="AH193" s="250" t="s">
        <v>1462</v>
      </c>
      <c r="AI193" s="263"/>
      <c r="AJ193" s="245" t="s">
        <v>1462</v>
      </c>
      <c r="AK193" s="263"/>
      <c r="AL193" s="84">
        <v>474</v>
      </c>
      <c r="AM193" s="72">
        <v>476</v>
      </c>
      <c r="AN193" s="83">
        <v>0</v>
      </c>
      <c r="AO193" s="72">
        <v>0</v>
      </c>
      <c r="AP193" s="66" t="s">
        <v>727</v>
      </c>
      <c r="AQ193" s="107" t="s">
        <v>726</v>
      </c>
      <c r="AR193" s="61" t="s">
        <v>598</v>
      </c>
      <c r="AS193" s="364"/>
      <c r="AT193" s="205"/>
      <c r="DN193" s="111">
        <f>(AE193*IFERROR(VLOOKUP(AD193,LnLst!B:I,2,FALSE),0))*(100/(H193^2))</f>
        <v>4.3791322314049587E-6</v>
      </c>
      <c r="DO193" s="111">
        <f>(AE193*IFERROR(VLOOKUP(AD193,LnLst!B:I,3,FALSE),0))*(100/(H193^2))</f>
        <v>5.5673553719008267E-5</v>
      </c>
      <c r="DP193" s="111">
        <f>(AE193*IFERROR(VLOOKUP(AD193,LnLst!B:I,4,FALSE),0))*(H193^2/100)/1000000</f>
        <v>4.0510800000000003E-3</v>
      </c>
      <c r="DQ193" s="111">
        <f>(AE193*IFERROR(VLOOKUP(AD193,LnLst!B:I,5,FALSE),0))*(100/(H193^2))</f>
        <v>5.6342975206611574E-5</v>
      </c>
      <c r="DR193" s="111">
        <f>(AE193*IFERROR(VLOOKUP(AD193,LnLst!B:I,6,FALSE),0))*(100/(H193^2))</f>
        <v>1.9524793388429757E-5</v>
      </c>
      <c r="DS193" s="111">
        <f>(AE193*IFERROR(VLOOKUP(AD193,LnLst!B:I,7,FALSE),0))*(H193^2/100)/1000000</f>
        <v>3.3976800000000001E-3</v>
      </c>
      <c r="DT193" s="111">
        <f>(AE193*IFERROR(VLOOKUP(AD193,LnLst!B:I,8,FALSE),0))*(100/(H193^2))</f>
        <v>0</v>
      </c>
      <c r="DU193" s="111">
        <f>AG193*IFERROR(VLOOKUP(AF193,LnLst!B:I,2,FALSE),0)*100/H193^2</f>
        <v>0</v>
      </c>
      <c r="DV193" s="111">
        <f>(AG193*IFERROR(VLOOKUP(AF193,LnLst!B:I,3,FALSE),0))*(100/(H193^2))</f>
        <v>0</v>
      </c>
      <c r="DW193" s="111">
        <f>(AG193*IFERROR(VLOOKUP(AF193,LnLst!B:I,4,FALSE),0))*(H193^2/100)/1000000</f>
        <v>0</v>
      </c>
      <c r="DX193" s="111">
        <f>(AG193*IFERROR(VLOOKUP(AF193,LnLst!B:I,5,FALSE),0))*(100/(H193^2))</f>
        <v>0</v>
      </c>
      <c r="DY193" s="111">
        <f>(AG193*IFERROR(VLOOKUP(AF193,LnLst!B:I,6,FALSE),0))*(100/(H193^2))</f>
        <v>0</v>
      </c>
      <c r="DZ193" s="111">
        <f>(AG193*IFERROR(VLOOKUP(AF193,LnLst!B:I,7,FALSE),0))*(H193^2/100)/1000000</f>
        <v>0</v>
      </c>
      <c r="EA193" s="111">
        <f>(AG193*IFERROR(VLOOKUP(AF193,LnLst!B:I,8,FALSE),0))*(100/(H193^2))</f>
        <v>0</v>
      </c>
      <c r="EB193" s="111">
        <f>AI193*IFERROR(VLOOKUP(AH193,LnLst!B:I,2,FALSE),0)*100/H193^2</f>
        <v>0</v>
      </c>
      <c r="EC193" s="111">
        <f>AI193*IFERROR(VLOOKUP(AH193,LnLst!B:I,3,FALSE),0)*100/H193^2</f>
        <v>0</v>
      </c>
      <c r="ED193" s="111">
        <f>(AI193*IFERROR(VLOOKUP(AH193,LnLst!B:I,4,FALSE),0))*(H193^2/100)/1000000</f>
        <v>0</v>
      </c>
      <c r="EE193" s="111">
        <f>AI193*IFERROR(VLOOKUP(AH193,LnLst!B:I,5,FALSE),0)*100/H193^2</f>
        <v>0</v>
      </c>
      <c r="EF193" s="111">
        <f>AI193*IFERROR(VLOOKUP(AH193,LnLst!B:I,6,FALSE),0)*100/H193^2</f>
        <v>0</v>
      </c>
      <c r="EG193" s="111">
        <f>(AI193*IFERROR(VLOOKUP(AH193,LnLst!B:I,7,FALSE),0))*(H193^2/100)/1000000</f>
        <v>0</v>
      </c>
      <c r="EH193" s="111">
        <f>AI193*IFERROR(VLOOKUP(AH193,LnLst!B:I,8,FALSE),0)*100/H193^2</f>
        <v>0</v>
      </c>
      <c r="EI193" s="236">
        <f>AK193*IFERROR(VLOOKUP(AJ193,LnLst!B:I,2,FALSE),0)*100/H193^2</f>
        <v>0</v>
      </c>
      <c r="EJ193" s="111">
        <f>AK193*IFERROR(VLOOKUP(AJ193,LnLst!B:I,3,FALSE),0)*100/H193^2</f>
        <v>0</v>
      </c>
      <c r="EK193" s="111">
        <f>(AK193*IFERROR(VLOOKUP(AJ193,LnLst!B:I,4,FALSE),0))*(H193^2/100)/1000000</f>
        <v>0</v>
      </c>
      <c r="EL193" s="111">
        <f>AK193*IFERROR(VLOOKUP(AJ193,LnLst!B:I,5,FALSE),0)*100/H193^2</f>
        <v>0</v>
      </c>
      <c r="EM193" s="111">
        <f>AK193*IFERROR(VLOOKUP(AJ193,LnLst!B:I,6,FALSE),0)*100/H193^2</f>
        <v>0</v>
      </c>
      <c r="EN193" s="111">
        <f>(AK193*IFERROR(VLOOKUP(AJ193,LnLst!B:I,7,FALSE),0))*(H193^2/100)/1000000</f>
        <v>0</v>
      </c>
      <c r="EO193" s="111">
        <f>AK193*IFERROR(VLOOKUP(AJ193,LnLst!B:I,8,FALSE),0)*100/H193^2</f>
        <v>0</v>
      </c>
    </row>
    <row r="194" spans="1:145" ht="15" customHeight="1" x14ac:dyDescent="0.25">
      <c r="A194" s="81" t="s">
        <v>382</v>
      </c>
      <c r="B194" s="82" t="s">
        <v>1384</v>
      </c>
      <c r="C194" s="102" t="s">
        <v>131</v>
      </c>
      <c r="D194" s="82" t="s">
        <v>132</v>
      </c>
      <c r="E194" s="9" t="s">
        <v>1708</v>
      </c>
      <c r="F194" s="426" t="s">
        <v>1718</v>
      </c>
      <c r="G194" s="83">
        <v>1</v>
      </c>
      <c r="H194" s="60">
        <v>220</v>
      </c>
      <c r="I194" s="194" t="str">
        <f t="shared" si="52"/>
        <v xml:space="preserve">XLPE 1600mm2 Elswedy             </v>
      </c>
      <c r="J194" s="228">
        <f t="shared" si="53"/>
        <v>13</v>
      </c>
      <c r="K194" s="113" t="s">
        <v>23</v>
      </c>
      <c r="L194" s="232" t="s">
        <v>22</v>
      </c>
      <c r="M194" s="240">
        <v>1100</v>
      </c>
      <c r="N194" s="115">
        <f t="shared" si="54"/>
        <v>419.14400000000001</v>
      </c>
      <c r="O194" s="241">
        <v>1200</v>
      </c>
      <c r="P194" s="235">
        <f t="shared" si="55"/>
        <v>3.2499999999999999E-4</v>
      </c>
      <c r="Q194" s="104">
        <f t="shared" si="56"/>
        <v>3.2634297520661155E-3</v>
      </c>
      <c r="R194" s="104">
        <f t="shared" si="57"/>
        <v>0.27684800000000004</v>
      </c>
      <c r="S194" s="104">
        <f t="shared" si="58"/>
        <v>5.5169421487603299E-3</v>
      </c>
      <c r="T194" s="104">
        <f t="shared" si="59"/>
        <v>1.9177685950413225E-3</v>
      </c>
      <c r="U194" s="104">
        <f t="shared" si="60"/>
        <v>0.33347599999999999</v>
      </c>
      <c r="V194" s="105">
        <f t="shared" si="61"/>
        <v>0</v>
      </c>
      <c r="W194" s="223">
        <f>AE194*IFERROR(VLOOKUP(AD194,LnLst!B:I,2,FALSE),0)+AG194*IFERROR(VLOOKUP(AF194,LnLst!B:I,2,FALSE),0)+AI194*IFERROR(VLOOKUP(AH194,LnLst!B:I,2,FALSE),0)+AK194*IFERROR(VLOOKUP(AJ194,LnLst!B:I,2,FALSE),0)</f>
        <v>0.1573</v>
      </c>
      <c r="X194" s="215">
        <f>AE194*IFERROR(VLOOKUP(AD194,LnLst!B:I,3,FALSE),0)+AG194*IFERROR(VLOOKUP(AF194,LnLst!B:I,3,FALSE),0)+AI194*IFERROR(VLOOKUP(AH194,LnLst!B:I,3,FALSE),0)+AK194*IFERROR(VLOOKUP(AJ194,LnLst!B:I,3,FALSE),0)</f>
        <v>1.5794999999999999</v>
      </c>
      <c r="Y194" s="219">
        <f>(AE194*IFERROR(VLOOKUP(AD194,LnLst!B:I,4,FALSE),0)+AG194*IFERROR(VLOOKUP(AF194,LnLst!B:I,4,FALSE),0)+AI194*IFERROR(VLOOKUP(AH194,LnLst!B:I,4,FALSE),0)+AK194*IFERROR(VLOOKUP(AJ194,LnLst!B:I,4,FALSE),0))/1000000</f>
        <v>5.7200000000000003E-4</v>
      </c>
      <c r="Z194" s="215">
        <f>AE194*IFERROR(VLOOKUP(AD194,LnLst!B:I,5,FALSE),0)+AG194*IFERROR(VLOOKUP(AF194,LnLst!B:I,5,FALSE),0)+AI194*IFERROR(VLOOKUP(AH194,LnLst!B:I,5,FALSE),0)+AK194*IFERROR(VLOOKUP(AJ194,LnLst!B:I,5,FALSE),0)</f>
        <v>2.6701999999999999</v>
      </c>
      <c r="AA194" s="215">
        <f>AE194*IFERROR(VLOOKUP(AD194,LnLst!B:I,6,FALSE),0)+AG194*IFERROR(VLOOKUP(AF194,LnLst!B:I,6,FALSE),0)+AI194*IFERROR(VLOOKUP(AH194,LnLst!B:I,6,FALSE),0)+AK194*IFERROR(VLOOKUP(AJ194,LnLst!B:I,6,FALSE),0)</f>
        <v>0.92820000000000003</v>
      </c>
      <c r="AB194" s="207">
        <f>(AE194*IFERROR(VLOOKUP(AD194,LnLst!B:I,7,FALSE),0)+AG194*IFERROR(VLOOKUP(AF194,LnLst!B:I,7,FALSE),0)+AI194*IFERROR(VLOOKUP(AH194,LnLst!B:I,7,FALSE),0)+AK194*IFERROR(VLOOKUP(AJ194,LnLst!B:I,7,FALSE),0))/1000000</f>
        <v>6.8900000000000005E-4</v>
      </c>
      <c r="AC194" s="211">
        <f>AE194*IFERROR(VLOOKUP(AD194,LnLst!B:I,8,FALSE),0)+AG194*IFERROR(VLOOKUP(AF194,LnLst!B:I,8,FALSE),0)+AI194*IFERROR(VLOOKUP(AH194,LnLst!B:I,8,FALSE),0)+AK194*IFERROR(VLOOKUP(AJ194,LnLst!B:I,8,FALSE),0)</f>
        <v>0</v>
      </c>
      <c r="AD194" s="106" t="s">
        <v>1155</v>
      </c>
      <c r="AE194" s="263">
        <v>13</v>
      </c>
      <c r="AF194" s="245" t="s">
        <v>1462</v>
      </c>
      <c r="AG194" s="263"/>
      <c r="AH194" s="250" t="s">
        <v>1462</v>
      </c>
      <c r="AI194" s="263"/>
      <c r="AJ194" s="245" t="s">
        <v>1462</v>
      </c>
      <c r="AK194" s="263"/>
      <c r="AL194" s="84">
        <v>414</v>
      </c>
      <c r="AM194" s="72">
        <v>415</v>
      </c>
      <c r="AN194" s="83">
        <v>0</v>
      </c>
      <c r="AO194" s="72">
        <v>0</v>
      </c>
      <c r="AP194" s="66" t="s">
        <v>729</v>
      </c>
      <c r="AQ194" s="107" t="s">
        <v>623</v>
      </c>
      <c r="AR194" s="61" t="s">
        <v>253</v>
      </c>
      <c r="AS194" s="364"/>
      <c r="AT194" s="205" t="s">
        <v>199</v>
      </c>
      <c r="DN194" s="111">
        <f>(AE194*IFERROR(VLOOKUP(AD194,LnLst!B:I,2,FALSE),0))*(100/(H194^2))</f>
        <v>3.2499999999999999E-4</v>
      </c>
      <c r="DO194" s="111">
        <f>(AE194*IFERROR(VLOOKUP(AD194,LnLst!B:I,3,FALSE),0))*(100/(H194^2))</f>
        <v>3.2634297520661155E-3</v>
      </c>
      <c r="DP194" s="111">
        <f>(AE194*IFERROR(VLOOKUP(AD194,LnLst!B:I,4,FALSE),0))*(H194^2/100)/1000000</f>
        <v>0.27684799999999998</v>
      </c>
      <c r="DQ194" s="111">
        <f>(AE194*IFERROR(VLOOKUP(AD194,LnLst!B:I,5,FALSE),0))*(100/(H194^2))</f>
        <v>5.5169421487603308E-3</v>
      </c>
      <c r="DR194" s="111">
        <f>(AE194*IFERROR(VLOOKUP(AD194,LnLst!B:I,6,FALSE),0))*(100/(H194^2))</f>
        <v>1.9177685950413225E-3</v>
      </c>
      <c r="DS194" s="111">
        <f>(AE194*IFERROR(VLOOKUP(AD194,LnLst!B:I,7,FALSE),0))*(H194^2/100)/1000000</f>
        <v>0.33347599999999999</v>
      </c>
      <c r="DT194" s="111">
        <f>(AE194*IFERROR(VLOOKUP(AD194,LnLst!B:I,8,FALSE),0))*(100/(H194^2))</f>
        <v>0</v>
      </c>
      <c r="DU194" s="111">
        <f>AG194*IFERROR(VLOOKUP(AF194,LnLst!B:I,2,FALSE),0)*100/H194^2</f>
        <v>0</v>
      </c>
      <c r="DV194" s="111">
        <f>(AG194*IFERROR(VLOOKUP(AF194,LnLst!B:I,3,FALSE),0))*(100/(H194^2))</f>
        <v>0</v>
      </c>
      <c r="DW194" s="111">
        <f>(AG194*IFERROR(VLOOKUP(AF194,LnLst!B:I,4,FALSE),0))*(H194^2/100)/1000000</f>
        <v>0</v>
      </c>
      <c r="DX194" s="111">
        <f>(AG194*IFERROR(VLOOKUP(AF194,LnLst!B:I,5,FALSE),0))*(100/(H194^2))</f>
        <v>0</v>
      </c>
      <c r="DY194" s="111">
        <f>(AG194*IFERROR(VLOOKUP(AF194,LnLst!B:I,6,FALSE),0))*(100/(H194^2))</f>
        <v>0</v>
      </c>
      <c r="DZ194" s="111">
        <f>(AG194*IFERROR(VLOOKUP(AF194,LnLst!B:I,7,FALSE),0))*(H194^2/100)/1000000</f>
        <v>0</v>
      </c>
      <c r="EA194" s="111">
        <f>(AG194*IFERROR(VLOOKUP(AF194,LnLst!B:I,8,FALSE),0))*(100/(H194^2))</f>
        <v>0</v>
      </c>
      <c r="EB194" s="111">
        <f>AI194*IFERROR(VLOOKUP(AH194,LnLst!B:I,2,FALSE),0)*100/H194^2</f>
        <v>0</v>
      </c>
      <c r="EC194" s="111">
        <f>AI194*IFERROR(VLOOKUP(AH194,LnLst!B:I,3,FALSE),0)*100/H194^2</f>
        <v>0</v>
      </c>
      <c r="ED194" s="111">
        <f>(AI194*IFERROR(VLOOKUP(AH194,LnLst!B:I,4,FALSE),0))*(H194^2/100)/1000000</f>
        <v>0</v>
      </c>
      <c r="EE194" s="111">
        <f>AI194*IFERROR(VLOOKUP(AH194,LnLst!B:I,5,FALSE),0)*100/H194^2</f>
        <v>0</v>
      </c>
      <c r="EF194" s="111">
        <f>AI194*IFERROR(VLOOKUP(AH194,LnLst!B:I,6,FALSE),0)*100/H194^2</f>
        <v>0</v>
      </c>
      <c r="EG194" s="111">
        <f>(AI194*IFERROR(VLOOKUP(AH194,LnLst!B:I,7,FALSE),0))*(H194^2/100)/1000000</f>
        <v>0</v>
      </c>
      <c r="EH194" s="111">
        <f>AI194*IFERROR(VLOOKUP(AH194,LnLst!B:I,8,FALSE),0)*100/H194^2</f>
        <v>0</v>
      </c>
      <c r="EI194" s="236">
        <f>AK194*IFERROR(VLOOKUP(AJ194,LnLst!B:I,2,FALSE),0)*100/H194^2</f>
        <v>0</v>
      </c>
      <c r="EJ194" s="111">
        <f>AK194*IFERROR(VLOOKUP(AJ194,LnLst!B:I,3,FALSE),0)*100/H194^2</f>
        <v>0</v>
      </c>
      <c r="EK194" s="111">
        <f>(AK194*IFERROR(VLOOKUP(AJ194,LnLst!B:I,4,FALSE),0))*(H194^2/100)/1000000</f>
        <v>0</v>
      </c>
      <c r="EL194" s="111">
        <f>AK194*IFERROR(VLOOKUP(AJ194,LnLst!B:I,5,FALSE),0)*100/H194^2</f>
        <v>0</v>
      </c>
      <c r="EM194" s="111">
        <f>AK194*IFERROR(VLOOKUP(AJ194,LnLst!B:I,6,FALSE),0)*100/H194^2</f>
        <v>0</v>
      </c>
      <c r="EN194" s="111">
        <f>(AK194*IFERROR(VLOOKUP(AJ194,LnLst!B:I,7,FALSE),0))*(H194^2/100)/1000000</f>
        <v>0</v>
      </c>
      <c r="EO194" s="111">
        <f>AK194*IFERROR(VLOOKUP(AJ194,LnLst!B:I,8,FALSE),0)*100/H194^2</f>
        <v>0</v>
      </c>
    </row>
    <row r="195" spans="1:145" ht="15" customHeight="1" x14ac:dyDescent="0.25">
      <c r="A195" s="81" t="s">
        <v>382</v>
      </c>
      <c r="B195" s="82" t="s">
        <v>1384</v>
      </c>
      <c r="C195" s="102" t="s">
        <v>131</v>
      </c>
      <c r="D195" s="82" t="s">
        <v>132</v>
      </c>
      <c r="E195" s="9" t="s">
        <v>1708</v>
      </c>
      <c r="F195" s="426" t="s">
        <v>1718</v>
      </c>
      <c r="G195" s="83">
        <v>2</v>
      </c>
      <c r="H195" s="60">
        <v>220</v>
      </c>
      <c r="I195" s="194" t="str">
        <f t="shared" si="52"/>
        <v xml:space="preserve">XLPE 1600mm2 Elswedy             </v>
      </c>
      <c r="J195" s="228">
        <f t="shared" si="53"/>
        <v>13</v>
      </c>
      <c r="K195" s="113" t="s">
        <v>23</v>
      </c>
      <c r="L195" s="232" t="s">
        <v>22</v>
      </c>
      <c r="M195" s="240">
        <v>1100</v>
      </c>
      <c r="N195" s="115">
        <f t="shared" si="54"/>
        <v>419.14400000000001</v>
      </c>
      <c r="O195" s="241">
        <v>1200</v>
      </c>
      <c r="P195" s="235">
        <f t="shared" si="55"/>
        <v>3.2499999999999999E-4</v>
      </c>
      <c r="Q195" s="104">
        <f t="shared" si="56"/>
        <v>3.2634297520661155E-3</v>
      </c>
      <c r="R195" s="104">
        <f t="shared" si="57"/>
        <v>0.27684800000000004</v>
      </c>
      <c r="S195" s="104">
        <f t="shared" si="58"/>
        <v>5.5169421487603299E-3</v>
      </c>
      <c r="T195" s="104">
        <f t="shared" si="59"/>
        <v>1.9177685950413225E-3</v>
      </c>
      <c r="U195" s="104">
        <f t="shared" si="60"/>
        <v>0.33347599999999999</v>
      </c>
      <c r="V195" s="105">
        <f t="shared" si="61"/>
        <v>0</v>
      </c>
      <c r="W195" s="223">
        <f>AE195*IFERROR(VLOOKUP(AD195,LnLst!B:I,2,FALSE),0)+AG195*IFERROR(VLOOKUP(AF195,LnLst!B:I,2,FALSE),0)+AI195*IFERROR(VLOOKUP(AH195,LnLst!B:I,2,FALSE),0)+AK195*IFERROR(VLOOKUP(AJ195,LnLst!B:I,2,FALSE),0)</f>
        <v>0.1573</v>
      </c>
      <c r="X195" s="215">
        <f>AE195*IFERROR(VLOOKUP(AD195,LnLst!B:I,3,FALSE),0)+AG195*IFERROR(VLOOKUP(AF195,LnLst!B:I,3,FALSE),0)+AI195*IFERROR(VLOOKUP(AH195,LnLst!B:I,3,FALSE),0)+AK195*IFERROR(VLOOKUP(AJ195,LnLst!B:I,3,FALSE),0)</f>
        <v>1.5794999999999999</v>
      </c>
      <c r="Y195" s="219">
        <f>(AE195*IFERROR(VLOOKUP(AD195,LnLst!B:I,4,FALSE),0)+AG195*IFERROR(VLOOKUP(AF195,LnLst!B:I,4,FALSE),0)+AI195*IFERROR(VLOOKUP(AH195,LnLst!B:I,4,FALSE),0)+AK195*IFERROR(VLOOKUP(AJ195,LnLst!B:I,4,FALSE),0))/1000000</f>
        <v>5.7200000000000003E-4</v>
      </c>
      <c r="Z195" s="215">
        <f>AE195*IFERROR(VLOOKUP(AD195,LnLst!B:I,5,FALSE),0)+AG195*IFERROR(VLOOKUP(AF195,LnLst!B:I,5,FALSE),0)+AI195*IFERROR(VLOOKUP(AH195,LnLst!B:I,5,FALSE),0)+AK195*IFERROR(VLOOKUP(AJ195,LnLst!B:I,5,FALSE),0)</f>
        <v>2.6701999999999999</v>
      </c>
      <c r="AA195" s="215">
        <f>AE195*IFERROR(VLOOKUP(AD195,LnLst!B:I,6,FALSE),0)+AG195*IFERROR(VLOOKUP(AF195,LnLst!B:I,6,FALSE),0)+AI195*IFERROR(VLOOKUP(AH195,LnLst!B:I,6,FALSE),0)+AK195*IFERROR(VLOOKUP(AJ195,LnLst!B:I,6,FALSE),0)</f>
        <v>0.92820000000000003</v>
      </c>
      <c r="AB195" s="207">
        <f>(AE195*IFERROR(VLOOKUP(AD195,LnLst!B:I,7,FALSE),0)+AG195*IFERROR(VLOOKUP(AF195,LnLst!B:I,7,FALSE),0)+AI195*IFERROR(VLOOKUP(AH195,LnLst!B:I,7,FALSE),0)+AK195*IFERROR(VLOOKUP(AJ195,LnLst!B:I,7,FALSE),0))/1000000</f>
        <v>6.8900000000000005E-4</v>
      </c>
      <c r="AC195" s="211">
        <f>AE195*IFERROR(VLOOKUP(AD195,LnLst!B:I,8,FALSE),0)+AG195*IFERROR(VLOOKUP(AF195,LnLst!B:I,8,FALSE),0)+AI195*IFERROR(VLOOKUP(AH195,LnLst!B:I,8,FALSE),0)+AK195*IFERROR(VLOOKUP(AJ195,LnLst!B:I,8,FALSE),0)</f>
        <v>0</v>
      </c>
      <c r="AD195" s="106" t="s">
        <v>1155</v>
      </c>
      <c r="AE195" s="263">
        <v>13</v>
      </c>
      <c r="AF195" s="245" t="s">
        <v>1462</v>
      </c>
      <c r="AG195" s="263"/>
      <c r="AH195" s="250" t="s">
        <v>1462</v>
      </c>
      <c r="AI195" s="263"/>
      <c r="AJ195" s="245" t="s">
        <v>1462</v>
      </c>
      <c r="AK195" s="263"/>
      <c r="AL195" s="84">
        <v>414</v>
      </c>
      <c r="AM195" s="72">
        <v>415</v>
      </c>
      <c r="AN195" s="83">
        <v>0</v>
      </c>
      <c r="AO195" s="72">
        <v>0</v>
      </c>
      <c r="AP195" s="66" t="s">
        <v>730</v>
      </c>
      <c r="AQ195" s="107" t="s">
        <v>623</v>
      </c>
      <c r="AR195" s="61" t="s">
        <v>253</v>
      </c>
      <c r="AS195" s="364"/>
      <c r="AT195" s="205" t="s">
        <v>199</v>
      </c>
      <c r="DN195" s="111">
        <f>(AE195*IFERROR(VLOOKUP(AD195,LnLst!B:I,2,FALSE),0))*(100/(H195^2))</f>
        <v>3.2499999999999999E-4</v>
      </c>
      <c r="DO195" s="111">
        <f>(AE195*IFERROR(VLOOKUP(AD195,LnLst!B:I,3,FALSE),0))*(100/(H195^2))</f>
        <v>3.2634297520661155E-3</v>
      </c>
      <c r="DP195" s="111">
        <f>(AE195*IFERROR(VLOOKUP(AD195,LnLst!B:I,4,FALSE),0))*(H195^2/100)/1000000</f>
        <v>0.27684799999999998</v>
      </c>
      <c r="DQ195" s="111">
        <f>(AE195*IFERROR(VLOOKUP(AD195,LnLst!B:I,5,FALSE),0))*(100/(H195^2))</f>
        <v>5.5169421487603308E-3</v>
      </c>
      <c r="DR195" s="111">
        <f>(AE195*IFERROR(VLOOKUP(AD195,LnLst!B:I,6,FALSE),0))*(100/(H195^2))</f>
        <v>1.9177685950413225E-3</v>
      </c>
      <c r="DS195" s="111">
        <f>(AE195*IFERROR(VLOOKUP(AD195,LnLst!B:I,7,FALSE),0))*(H195^2/100)/1000000</f>
        <v>0.33347599999999999</v>
      </c>
      <c r="DT195" s="111">
        <f>(AE195*IFERROR(VLOOKUP(AD195,LnLst!B:I,8,FALSE),0))*(100/(H195^2))</f>
        <v>0</v>
      </c>
      <c r="DU195" s="111">
        <f>AG195*IFERROR(VLOOKUP(AF195,LnLst!B:I,2,FALSE),0)*100/H195^2</f>
        <v>0</v>
      </c>
      <c r="DV195" s="111">
        <f>(AG195*IFERROR(VLOOKUP(AF195,LnLst!B:I,3,FALSE),0))*(100/(H195^2))</f>
        <v>0</v>
      </c>
      <c r="DW195" s="111">
        <f>(AG195*IFERROR(VLOOKUP(AF195,LnLst!B:I,4,FALSE),0))*(H195^2/100)/1000000</f>
        <v>0</v>
      </c>
      <c r="DX195" s="111">
        <f>(AG195*IFERROR(VLOOKUP(AF195,LnLst!B:I,5,FALSE),0))*(100/(H195^2))</f>
        <v>0</v>
      </c>
      <c r="DY195" s="111">
        <f>(AG195*IFERROR(VLOOKUP(AF195,LnLst!B:I,6,FALSE),0))*(100/(H195^2))</f>
        <v>0</v>
      </c>
      <c r="DZ195" s="111">
        <f>(AG195*IFERROR(VLOOKUP(AF195,LnLst!B:I,7,FALSE),0))*(H195^2/100)/1000000</f>
        <v>0</v>
      </c>
      <c r="EA195" s="111">
        <f>(AG195*IFERROR(VLOOKUP(AF195,LnLst!B:I,8,FALSE),0))*(100/(H195^2))</f>
        <v>0</v>
      </c>
      <c r="EB195" s="111">
        <f>AI195*IFERROR(VLOOKUP(AH195,LnLst!B:I,2,FALSE),0)*100/H195^2</f>
        <v>0</v>
      </c>
      <c r="EC195" s="111">
        <f>AI195*IFERROR(VLOOKUP(AH195,LnLst!B:I,3,FALSE),0)*100/H195^2</f>
        <v>0</v>
      </c>
      <c r="ED195" s="111">
        <f>(AI195*IFERROR(VLOOKUP(AH195,LnLst!B:I,4,FALSE),0))*(H195^2/100)/1000000</f>
        <v>0</v>
      </c>
      <c r="EE195" s="111">
        <f>AI195*IFERROR(VLOOKUP(AH195,LnLst!B:I,5,FALSE),0)*100/H195^2</f>
        <v>0</v>
      </c>
      <c r="EF195" s="111">
        <f>AI195*IFERROR(VLOOKUP(AH195,LnLst!B:I,6,FALSE),0)*100/H195^2</f>
        <v>0</v>
      </c>
      <c r="EG195" s="111">
        <f>(AI195*IFERROR(VLOOKUP(AH195,LnLst!B:I,7,FALSE),0))*(H195^2/100)/1000000</f>
        <v>0</v>
      </c>
      <c r="EH195" s="111">
        <f>AI195*IFERROR(VLOOKUP(AH195,LnLst!B:I,8,FALSE),0)*100/H195^2</f>
        <v>0</v>
      </c>
      <c r="EI195" s="236">
        <f>AK195*IFERROR(VLOOKUP(AJ195,LnLst!B:I,2,FALSE),0)*100/H195^2</f>
        <v>0</v>
      </c>
      <c r="EJ195" s="111">
        <f>AK195*IFERROR(VLOOKUP(AJ195,LnLst!B:I,3,FALSE),0)*100/H195^2</f>
        <v>0</v>
      </c>
      <c r="EK195" s="111">
        <f>(AK195*IFERROR(VLOOKUP(AJ195,LnLst!B:I,4,FALSE),0))*(H195^2/100)/1000000</f>
        <v>0</v>
      </c>
      <c r="EL195" s="111">
        <f>AK195*IFERROR(VLOOKUP(AJ195,LnLst!B:I,5,FALSE),0)*100/H195^2</f>
        <v>0</v>
      </c>
      <c r="EM195" s="111">
        <f>AK195*IFERROR(VLOOKUP(AJ195,LnLst!B:I,6,FALSE),0)*100/H195^2</f>
        <v>0</v>
      </c>
      <c r="EN195" s="111">
        <f>(AK195*IFERROR(VLOOKUP(AJ195,LnLst!B:I,7,FALSE),0))*(H195^2/100)/1000000</f>
        <v>0</v>
      </c>
      <c r="EO195" s="111">
        <f>AK195*IFERROR(VLOOKUP(AJ195,LnLst!B:I,8,FALSE),0)*100/H195^2</f>
        <v>0</v>
      </c>
    </row>
    <row r="196" spans="1:145" ht="15" customHeight="1" x14ac:dyDescent="0.25">
      <c r="A196" s="81" t="s">
        <v>449</v>
      </c>
      <c r="B196" s="82" t="s">
        <v>1136</v>
      </c>
      <c r="C196" s="102" t="s">
        <v>142</v>
      </c>
      <c r="D196" s="82" t="s">
        <v>1132</v>
      </c>
      <c r="E196" s="9" t="s">
        <v>1708</v>
      </c>
      <c r="F196" s="426" t="s">
        <v>1717</v>
      </c>
      <c r="G196" s="83">
        <v>1</v>
      </c>
      <c r="H196" s="60">
        <v>220</v>
      </c>
      <c r="I196" s="194" t="str">
        <f t="shared" si="52"/>
        <v xml:space="preserve">1*380/88 ACSR    Thermal Invar 1*255/88         </v>
      </c>
      <c r="J196" s="228">
        <f t="shared" si="53"/>
        <v>12.674000000000001</v>
      </c>
      <c r="K196" s="113" t="s">
        <v>22</v>
      </c>
      <c r="L196" s="232" t="s">
        <v>23</v>
      </c>
      <c r="M196" s="240">
        <v>650</v>
      </c>
      <c r="N196" s="115">
        <f t="shared" si="54"/>
        <v>247.67599999999999</v>
      </c>
      <c r="O196" s="241">
        <v>650</v>
      </c>
      <c r="P196" s="235">
        <f t="shared" si="55"/>
        <v>2.1886811528925624E-3</v>
      </c>
      <c r="Q196" s="104">
        <f t="shared" si="56"/>
        <v>1.0477333247933887E-2</v>
      </c>
      <c r="R196" s="104">
        <f t="shared" si="57"/>
        <v>1.7478324915039999E-2</v>
      </c>
      <c r="S196" s="104">
        <f t="shared" si="58"/>
        <v>7.8585227561983467E-3</v>
      </c>
      <c r="T196" s="104">
        <f t="shared" si="59"/>
        <v>2.4900017355371902E-2</v>
      </c>
      <c r="U196" s="104">
        <f t="shared" si="60"/>
        <v>1.3671259418871999E-2</v>
      </c>
      <c r="V196" s="105">
        <f t="shared" si="61"/>
        <v>1.5462761032644629E-2</v>
      </c>
      <c r="W196" s="223">
        <f>AE196*IFERROR(VLOOKUP(AD196,LnLst!B:I,2,FALSE),0)+AG196*IFERROR(VLOOKUP(AF196,LnLst!B:I,2,FALSE),0)+AI196*IFERROR(VLOOKUP(AH196,LnLst!B:I,2,FALSE),0)+AK196*IFERROR(VLOOKUP(AJ196,LnLst!B:I,2,FALSE),0)</f>
        <v>1.0593216780000001</v>
      </c>
      <c r="X196" s="215">
        <f>AE196*IFERROR(VLOOKUP(AD196,LnLst!B:I,3,FALSE),0)+AG196*IFERROR(VLOOKUP(AF196,LnLst!B:I,3,FALSE),0)+AI196*IFERROR(VLOOKUP(AH196,LnLst!B:I,3,FALSE),0)+AK196*IFERROR(VLOOKUP(AJ196,LnLst!B:I,3,FALSE),0)</f>
        <v>5.0710292920000013</v>
      </c>
      <c r="Y196" s="219">
        <f>(AE196*IFERROR(VLOOKUP(AD196,LnLst!B:I,4,FALSE),0)+AG196*IFERROR(VLOOKUP(AF196,LnLst!B:I,4,FALSE),0)+AI196*IFERROR(VLOOKUP(AH196,LnLst!B:I,4,FALSE),0)+AK196*IFERROR(VLOOKUP(AJ196,LnLst!B:I,4,FALSE),0))/1000000</f>
        <v>3.6112241559999999E-5</v>
      </c>
      <c r="Z196" s="215">
        <f>AE196*IFERROR(VLOOKUP(AD196,LnLst!B:I,5,FALSE),0)+AG196*IFERROR(VLOOKUP(AF196,LnLst!B:I,5,FALSE),0)+AI196*IFERROR(VLOOKUP(AH196,LnLst!B:I,5,FALSE),0)+AK196*IFERROR(VLOOKUP(AJ196,LnLst!B:I,5,FALSE),0)</f>
        <v>3.8035250139999999</v>
      </c>
      <c r="AA196" s="215">
        <f>AE196*IFERROR(VLOOKUP(AD196,LnLst!B:I,6,FALSE),0)+AG196*IFERROR(VLOOKUP(AF196,LnLst!B:I,6,FALSE),0)+AI196*IFERROR(VLOOKUP(AH196,LnLst!B:I,6,FALSE),0)+AK196*IFERROR(VLOOKUP(AJ196,LnLst!B:I,6,FALSE),0)</f>
        <v>12.051608399999999</v>
      </c>
      <c r="AB196" s="207">
        <f>(AE196*IFERROR(VLOOKUP(AD196,LnLst!B:I,7,FALSE),0)+AG196*IFERROR(VLOOKUP(AF196,LnLst!B:I,7,FALSE),0)+AI196*IFERROR(VLOOKUP(AH196,LnLst!B:I,7,FALSE),0)+AK196*IFERROR(VLOOKUP(AJ196,LnLst!B:I,7,FALSE),0))/1000000</f>
        <v>2.8246403757999999E-5</v>
      </c>
      <c r="AC196" s="211">
        <f>AE196*IFERROR(VLOOKUP(AD196,LnLst!B:I,8,FALSE),0)+AG196*IFERROR(VLOOKUP(AF196,LnLst!B:I,8,FALSE),0)+AI196*IFERROR(VLOOKUP(AH196,LnLst!B:I,8,FALSE),0)+AK196*IFERROR(VLOOKUP(AJ196,LnLst!B:I,8,FALSE),0)</f>
        <v>7.4839763397999999</v>
      </c>
      <c r="AD196" s="106" t="s">
        <v>6</v>
      </c>
      <c r="AE196" s="263">
        <v>12.64</v>
      </c>
      <c r="AF196" s="245" t="s">
        <v>1466</v>
      </c>
      <c r="AG196" s="263">
        <v>3.4000000000000002E-2</v>
      </c>
      <c r="AH196" s="250" t="s">
        <v>1462</v>
      </c>
      <c r="AI196" s="263"/>
      <c r="AJ196" s="245" t="s">
        <v>1462</v>
      </c>
      <c r="AK196" s="263"/>
      <c r="AL196" s="84">
        <v>438</v>
      </c>
      <c r="AM196" s="72">
        <v>451</v>
      </c>
      <c r="AN196" s="83">
        <v>0</v>
      </c>
      <c r="AO196" s="72">
        <v>0</v>
      </c>
      <c r="AP196" s="66" t="s">
        <v>1175</v>
      </c>
      <c r="AQ196" s="107" t="s">
        <v>493</v>
      </c>
      <c r="AR196" s="61" t="s">
        <v>1174</v>
      </c>
      <c r="AS196" s="364"/>
      <c r="AT196" s="205" t="s">
        <v>1292</v>
      </c>
      <c r="DN196" s="111">
        <f>(AE196*IFERROR(VLOOKUP(AD196,LnLst!B:I,2,FALSE),0))*(100/(H196^2))</f>
        <v>2.1806611570247937E-3</v>
      </c>
      <c r="DO196" s="111">
        <f>(AE196*IFERROR(VLOOKUP(AD196,LnLst!B:I,3,FALSE),0))*(100/(H196^2))</f>
        <v>1.044628099173554E-2</v>
      </c>
      <c r="DP196" s="111">
        <f>(AE196*IFERROR(VLOOKUP(AD196,LnLst!B:I,4,FALSE),0))*(H196^2/100)/1000000</f>
        <v>1.7435616000000001E-2</v>
      </c>
      <c r="DQ196" s="111">
        <f>(AE196*IFERROR(VLOOKUP(AD196,LnLst!B:I,5,FALSE),0))*(100/(H196^2))</f>
        <v>7.8347107438016522E-3</v>
      </c>
      <c r="DR196" s="111">
        <f>(AE196*IFERROR(VLOOKUP(AD196,LnLst!B:I,6,FALSE),0))*(100/(H196^2))</f>
        <v>2.4809917355371899E-2</v>
      </c>
      <c r="DS196" s="111">
        <f>(AE196*IFERROR(VLOOKUP(AD196,LnLst!B:I,7,FALSE),0))*(H196^2/100)/1000000</f>
        <v>1.3642604800000001E-2</v>
      </c>
      <c r="DT196" s="111">
        <f>(AE196*IFERROR(VLOOKUP(AD196,LnLst!B:I,8,FALSE),0))*(100/(H196^2))</f>
        <v>1.5408264462809919E-2</v>
      </c>
      <c r="DU196" s="111">
        <f>AG196*IFERROR(VLOOKUP(AF196,LnLst!B:I,2,FALSE),0)*100/H196^2</f>
        <v>8.0199958677685958E-6</v>
      </c>
      <c r="DV196" s="111">
        <f>(AG196*IFERROR(VLOOKUP(AF196,LnLst!B:I,3,FALSE),0))*(100/(H196^2))</f>
        <v>3.105225619834711E-5</v>
      </c>
      <c r="DW196" s="111">
        <f>(AG196*IFERROR(VLOOKUP(AF196,LnLst!B:I,4,FALSE),0))*(H196^2/100)/1000000</f>
        <v>4.2708915040000007E-5</v>
      </c>
      <c r="DX196" s="111">
        <f>(AG196*IFERROR(VLOOKUP(AF196,LnLst!B:I,5,FALSE),0))*(100/(H196^2))</f>
        <v>2.3812012396694218E-5</v>
      </c>
      <c r="DY196" s="111">
        <f>(AG196*IFERROR(VLOOKUP(AF196,LnLst!B:I,6,FALSE),0))*(100/(H196^2))</f>
        <v>9.0099999999999995E-5</v>
      </c>
      <c r="DZ196" s="111">
        <f>(AG196*IFERROR(VLOOKUP(AF196,LnLst!B:I,7,FALSE),0))*(H196^2/100)/1000000</f>
        <v>2.8654618872E-5</v>
      </c>
      <c r="EA196" s="111">
        <f>(AG196*IFERROR(VLOOKUP(AF196,LnLst!B:I,8,FALSE),0))*(100/(H196^2))</f>
        <v>5.449656983471075E-5</v>
      </c>
      <c r="EB196" s="111">
        <f>AI196*IFERROR(VLOOKUP(AH196,LnLst!B:I,2,FALSE),0)*100/H196^2</f>
        <v>0</v>
      </c>
      <c r="EC196" s="111">
        <f>AI196*IFERROR(VLOOKUP(AH196,LnLst!B:I,3,FALSE),0)*100/H196^2</f>
        <v>0</v>
      </c>
      <c r="ED196" s="111">
        <f>(AI196*IFERROR(VLOOKUP(AH196,LnLst!B:I,4,FALSE),0))*(H196^2/100)/1000000</f>
        <v>0</v>
      </c>
      <c r="EE196" s="111">
        <f>AI196*IFERROR(VLOOKUP(AH196,LnLst!B:I,5,FALSE),0)*100/H196^2</f>
        <v>0</v>
      </c>
      <c r="EF196" s="111">
        <f>AI196*IFERROR(VLOOKUP(AH196,LnLst!B:I,6,FALSE),0)*100/H196^2</f>
        <v>0</v>
      </c>
      <c r="EG196" s="111">
        <f>(AI196*IFERROR(VLOOKUP(AH196,LnLst!B:I,7,FALSE),0))*(H196^2/100)/1000000</f>
        <v>0</v>
      </c>
      <c r="EH196" s="111">
        <f>AI196*IFERROR(VLOOKUP(AH196,LnLst!B:I,8,FALSE),0)*100/H196^2</f>
        <v>0</v>
      </c>
      <c r="EI196" s="236">
        <f>AK196*IFERROR(VLOOKUP(AJ196,LnLst!B:I,2,FALSE),0)*100/H196^2</f>
        <v>0</v>
      </c>
      <c r="EJ196" s="111">
        <f>AK196*IFERROR(VLOOKUP(AJ196,LnLst!B:I,3,FALSE),0)*100/H196^2</f>
        <v>0</v>
      </c>
      <c r="EK196" s="111">
        <f>(AK196*IFERROR(VLOOKUP(AJ196,LnLst!B:I,4,FALSE),0))*(H196^2/100)/1000000</f>
        <v>0</v>
      </c>
      <c r="EL196" s="111">
        <f>AK196*IFERROR(VLOOKUP(AJ196,LnLst!B:I,5,FALSE),0)*100/H196^2</f>
        <v>0</v>
      </c>
      <c r="EM196" s="111">
        <f>AK196*IFERROR(VLOOKUP(AJ196,LnLst!B:I,6,FALSE),0)*100/H196^2</f>
        <v>0</v>
      </c>
      <c r="EN196" s="111">
        <f>(AK196*IFERROR(VLOOKUP(AJ196,LnLst!B:I,7,FALSE),0))*(H196^2/100)/1000000</f>
        <v>0</v>
      </c>
      <c r="EO196" s="111">
        <f>AK196*IFERROR(VLOOKUP(AJ196,LnLst!B:I,8,FALSE),0)*100/H196^2</f>
        <v>0</v>
      </c>
    </row>
    <row r="197" spans="1:145" ht="15" customHeight="1" x14ac:dyDescent="0.25">
      <c r="A197" s="81" t="s">
        <v>449</v>
      </c>
      <c r="B197" s="82" t="s">
        <v>1136</v>
      </c>
      <c r="C197" s="102" t="s">
        <v>142</v>
      </c>
      <c r="D197" s="82" t="s">
        <v>1132</v>
      </c>
      <c r="E197" s="9" t="s">
        <v>1708</v>
      </c>
      <c r="F197" s="426" t="s">
        <v>1717</v>
      </c>
      <c r="G197" s="83">
        <v>2</v>
      </c>
      <c r="H197" s="60">
        <v>220</v>
      </c>
      <c r="I197" s="194" t="str">
        <f t="shared" ref="I197:I260" si="63">AD197&amp;"    "&amp;AF197&amp;"     "&amp;AH197&amp;"    "&amp;AJ197</f>
        <v xml:space="preserve">Thermal Invar 1*255/88             </v>
      </c>
      <c r="J197" s="228">
        <f t="shared" ref="J197:J260" si="64">AE197+AG197+AI197+AK197</f>
        <v>12.674000000000001</v>
      </c>
      <c r="K197" s="113" t="s">
        <v>22</v>
      </c>
      <c r="L197" s="232" t="s">
        <v>23</v>
      </c>
      <c r="M197" s="240">
        <v>1200</v>
      </c>
      <c r="N197" s="115">
        <f t="shared" si="54"/>
        <v>457.24799999999999</v>
      </c>
      <c r="O197" s="241">
        <v>1200</v>
      </c>
      <c r="P197" s="235">
        <f t="shared" si="55"/>
        <v>2.9895714008264466E-3</v>
      </c>
      <c r="Q197" s="104">
        <f t="shared" si="56"/>
        <v>1.1575185148760332E-2</v>
      </c>
      <c r="R197" s="104">
        <f t="shared" si="57"/>
        <v>1.592037615344E-2</v>
      </c>
      <c r="S197" s="104">
        <f t="shared" si="58"/>
        <v>8.8762777975206642E-3</v>
      </c>
      <c r="T197" s="104">
        <f t="shared" si="59"/>
        <v>3.3586100000000001E-2</v>
      </c>
      <c r="U197" s="104">
        <f t="shared" si="60"/>
        <v>1.0681430575992001E-2</v>
      </c>
      <c r="V197" s="105">
        <f t="shared" si="61"/>
        <v>2.0314397826033063E-2</v>
      </c>
      <c r="W197" s="223">
        <f>AE197*IFERROR(VLOOKUP(AD197,LnLst!B:I,2,FALSE),0)+AG197*IFERROR(VLOOKUP(AF197,LnLst!B:I,2,FALSE),0)+AI197*IFERROR(VLOOKUP(AH197,LnLst!B:I,2,FALSE),0)+AK197*IFERROR(VLOOKUP(AJ197,LnLst!B:I,2,FALSE),0)</f>
        <v>1.4469525580000002</v>
      </c>
      <c r="X197" s="215">
        <f>AE197*IFERROR(VLOOKUP(AD197,LnLst!B:I,3,FALSE),0)+AG197*IFERROR(VLOOKUP(AF197,LnLst!B:I,3,FALSE),0)+AI197*IFERROR(VLOOKUP(AH197,LnLst!B:I,3,FALSE),0)+AK197*IFERROR(VLOOKUP(AJ197,LnLst!B:I,3,FALSE),0)</f>
        <v>5.6023896120000005</v>
      </c>
      <c r="Y197" s="219">
        <f>(AE197*IFERROR(VLOOKUP(AD197,LnLst!B:I,4,FALSE),0)+AG197*IFERROR(VLOOKUP(AF197,LnLst!B:I,4,FALSE),0)+AI197*IFERROR(VLOOKUP(AH197,LnLst!B:I,4,FALSE),0)+AK197*IFERROR(VLOOKUP(AJ197,LnLst!B:I,4,FALSE),0))/1000000</f>
        <v>3.2893339160000003E-5</v>
      </c>
      <c r="Z197" s="215">
        <f>AE197*IFERROR(VLOOKUP(AD197,LnLst!B:I,5,FALSE),0)+AG197*IFERROR(VLOOKUP(AF197,LnLst!B:I,5,FALSE),0)+AI197*IFERROR(VLOOKUP(AH197,LnLst!B:I,5,FALSE),0)+AK197*IFERROR(VLOOKUP(AJ197,LnLst!B:I,5,FALSE),0)</f>
        <v>4.296118454000001</v>
      </c>
      <c r="AA197" s="215">
        <f>AE197*IFERROR(VLOOKUP(AD197,LnLst!B:I,6,FALSE),0)+AG197*IFERROR(VLOOKUP(AF197,LnLst!B:I,6,FALSE),0)+AI197*IFERROR(VLOOKUP(AH197,LnLst!B:I,6,FALSE),0)+AK197*IFERROR(VLOOKUP(AJ197,LnLst!B:I,6,FALSE),0)</f>
        <v>16.255672400000002</v>
      </c>
      <c r="AB197" s="207">
        <f>(AE197*IFERROR(VLOOKUP(AD197,LnLst!B:I,7,FALSE),0)+AG197*IFERROR(VLOOKUP(AF197,LnLst!B:I,7,FALSE),0)+AI197*IFERROR(VLOOKUP(AH197,LnLst!B:I,7,FALSE),0)+AK197*IFERROR(VLOOKUP(AJ197,LnLst!B:I,7,FALSE),0))/1000000</f>
        <v>2.2069071438000001E-5</v>
      </c>
      <c r="AC197" s="211">
        <f>AE197*IFERROR(VLOOKUP(AD197,LnLst!B:I,8,FALSE),0)+AG197*IFERROR(VLOOKUP(AF197,LnLst!B:I,8,FALSE),0)+AI197*IFERROR(VLOOKUP(AH197,LnLst!B:I,8,FALSE),0)+AK197*IFERROR(VLOOKUP(AJ197,LnLst!B:I,8,FALSE),0)</f>
        <v>9.832168547800002</v>
      </c>
      <c r="AD197" s="106" t="s">
        <v>1466</v>
      </c>
      <c r="AE197" s="263">
        <f>(12.64+0.034)</f>
        <v>12.674000000000001</v>
      </c>
      <c r="AF197" s="245" t="s">
        <v>1462</v>
      </c>
      <c r="AG197" s="263"/>
      <c r="AH197" s="250" t="s">
        <v>1462</v>
      </c>
      <c r="AI197" s="263"/>
      <c r="AJ197" s="245" t="s">
        <v>1462</v>
      </c>
      <c r="AK197" s="263"/>
      <c r="AL197" s="84">
        <v>438</v>
      </c>
      <c r="AM197" s="72">
        <v>451</v>
      </c>
      <c r="AN197" s="83">
        <v>0</v>
      </c>
      <c r="AO197" s="72">
        <v>0</v>
      </c>
      <c r="AP197" s="66" t="s">
        <v>1176</v>
      </c>
      <c r="AQ197" s="107" t="s">
        <v>493</v>
      </c>
      <c r="AR197" s="61" t="s">
        <v>1174</v>
      </c>
      <c r="AS197" s="364"/>
      <c r="AT197" s="205"/>
      <c r="DN197" s="111">
        <f>(AE197*IFERROR(VLOOKUP(AD197,LnLst!B:I,2,FALSE),0))*(100/(H197^2))</f>
        <v>2.989571400826447E-3</v>
      </c>
      <c r="DO197" s="111">
        <f>(AE197*IFERROR(VLOOKUP(AD197,LnLst!B:I,3,FALSE),0))*(100/(H197^2))</f>
        <v>1.1575185148760332E-2</v>
      </c>
      <c r="DP197" s="111">
        <f>(AE197*IFERROR(VLOOKUP(AD197,LnLst!B:I,4,FALSE),0))*(H197^2/100)/1000000</f>
        <v>1.592037615344E-2</v>
      </c>
      <c r="DQ197" s="111">
        <f>(AE197*IFERROR(VLOOKUP(AD197,LnLst!B:I,5,FALSE),0))*(100/(H197^2))</f>
        <v>8.8762777975206642E-3</v>
      </c>
      <c r="DR197" s="111">
        <f>(AE197*IFERROR(VLOOKUP(AD197,LnLst!B:I,6,FALSE),0))*(100/(H197^2))</f>
        <v>3.3586100000000008E-2</v>
      </c>
      <c r="DS197" s="111">
        <f>(AE197*IFERROR(VLOOKUP(AD197,LnLst!B:I,7,FALSE),0))*(H197^2/100)/1000000</f>
        <v>1.0681430575992001E-2</v>
      </c>
      <c r="DT197" s="111">
        <f>(AE197*IFERROR(VLOOKUP(AD197,LnLst!B:I,8,FALSE),0))*(100/(H197^2))</f>
        <v>2.0314397826033063E-2</v>
      </c>
      <c r="DU197" s="111">
        <f>AG197*IFERROR(VLOOKUP(AF197,LnLst!B:I,2,FALSE),0)*100/H197^2</f>
        <v>0</v>
      </c>
      <c r="DV197" s="111">
        <f>(AG197*IFERROR(VLOOKUP(AF197,LnLst!B:I,3,FALSE),0))*(100/(H197^2))</f>
        <v>0</v>
      </c>
      <c r="DW197" s="111">
        <f>(AG197*IFERROR(VLOOKUP(AF197,LnLst!B:I,4,FALSE),0))*(H197^2/100)/1000000</f>
        <v>0</v>
      </c>
      <c r="DX197" s="111">
        <f>(AG197*IFERROR(VLOOKUP(AF197,LnLst!B:I,5,FALSE),0))*(100/(H197^2))</f>
        <v>0</v>
      </c>
      <c r="DY197" s="111">
        <f>(AG197*IFERROR(VLOOKUP(AF197,LnLst!B:I,6,FALSE),0))*(100/(H197^2))</f>
        <v>0</v>
      </c>
      <c r="DZ197" s="111">
        <f>(AG197*IFERROR(VLOOKUP(AF197,LnLst!B:I,7,FALSE),0))*(H197^2/100)/1000000</f>
        <v>0</v>
      </c>
      <c r="EA197" s="111">
        <f>(AG197*IFERROR(VLOOKUP(AF197,LnLst!B:I,8,FALSE),0))*(100/(H197^2))</f>
        <v>0</v>
      </c>
      <c r="EB197" s="111">
        <f>AI197*IFERROR(VLOOKUP(AH197,LnLst!B:I,2,FALSE),0)*100/H197^2</f>
        <v>0</v>
      </c>
      <c r="EC197" s="111">
        <f>AI197*IFERROR(VLOOKUP(AH197,LnLst!B:I,3,FALSE),0)*100/H197^2</f>
        <v>0</v>
      </c>
      <c r="ED197" s="111">
        <f>(AI197*IFERROR(VLOOKUP(AH197,LnLst!B:I,4,FALSE),0))*(H197^2/100)/1000000</f>
        <v>0</v>
      </c>
      <c r="EE197" s="111">
        <f>AI197*IFERROR(VLOOKUP(AH197,LnLst!B:I,5,FALSE),0)*100/H197^2</f>
        <v>0</v>
      </c>
      <c r="EF197" s="111">
        <f>AI197*IFERROR(VLOOKUP(AH197,LnLst!B:I,6,FALSE),0)*100/H197^2</f>
        <v>0</v>
      </c>
      <c r="EG197" s="111">
        <f>(AI197*IFERROR(VLOOKUP(AH197,LnLst!B:I,7,FALSE),0))*(H197^2/100)/1000000</f>
        <v>0</v>
      </c>
      <c r="EH197" s="111">
        <f>AI197*IFERROR(VLOOKUP(AH197,LnLst!B:I,8,FALSE),0)*100/H197^2</f>
        <v>0</v>
      </c>
      <c r="EI197" s="236">
        <f>AK197*IFERROR(VLOOKUP(AJ197,LnLst!B:I,2,FALSE),0)*100/H197^2</f>
        <v>0</v>
      </c>
      <c r="EJ197" s="111">
        <f>AK197*IFERROR(VLOOKUP(AJ197,LnLst!B:I,3,FALSE),0)*100/H197^2</f>
        <v>0</v>
      </c>
      <c r="EK197" s="111">
        <f>(AK197*IFERROR(VLOOKUP(AJ197,LnLst!B:I,4,FALSE),0))*(H197^2/100)/1000000</f>
        <v>0</v>
      </c>
      <c r="EL197" s="111">
        <f>AK197*IFERROR(VLOOKUP(AJ197,LnLst!B:I,5,FALSE),0)*100/H197^2</f>
        <v>0</v>
      </c>
      <c r="EM197" s="111">
        <f>AK197*IFERROR(VLOOKUP(AJ197,LnLst!B:I,6,FALSE),0)*100/H197^2</f>
        <v>0</v>
      </c>
      <c r="EN197" s="111">
        <f>(AK197*IFERROR(VLOOKUP(AJ197,LnLst!B:I,7,FALSE),0))*(H197^2/100)/1000000</f>
        <v>0</v>
      </c>
      <c r="EO197" s="111">
        <f>AK197*IFERROR(VLOOKUP(AJ197,LnLst!B:I,8,FALSE),0)*100/H197^2</f>
        <v>0</v>
      </c>
    </row>
    <row r="198" spans="1:145" ht="15" customHeight="1" x14ac:dyDescent="0.25">
      <c r="A198" s="81" t="s">
        <v>1375</v>
      </c>
      <c r="B198" s="82" t="s">
        <v>1136</v>
      </c>
      <c r="C198" s="102" t="s">
        <v>1572</v>
      </c>
      <c r="D198" s="82" t="s">
        <v>1132</v>
      </c>
      <c r="E198" s="9" t="s">
        <v>1708</v>
      </c>
      <c r="F198" s="426" t="s">
        <v>1717</v>
      </c>
      <c r="G198" s="83">
        <v>1</v>
      </c>
      <c r="H198" s="60">
        <v>220</v>
      </c>
      <c r="I198" s="194" t="str">
        <f t="shared" si="63"/>
        <v xml:space="preserve">1*380/88 ACSR    2*405 AAAC     Thermal Invar 1*255/88    </v>
      </c>
      <c r="J198" s="228">
        <f t="shared" si="64"/>
        <v>89.774000000000015</v>
      </c>
      <c r="K198" s="113" t="s">
        <v>22</v>
      </c>
      <c r="L198" s="232" t="s">
        <v>23</v>
      </c>
      <c r="M198" s="240">
        <v>650</v>
      </c>
      <c r="N198" s="115">
        <f t="shared" si="54"/>
        <v>247.67599999999999</v>
      </c>
      <c r="O198" s="241">
        <v>650</v>
      </c>
      <c r="P198" s="235">
        <f t="shared" si="55"/>
        <v>1.5198453880165292E-2</v>
      </c>
      <c r="Q198" s="104">
        <f t="shared" si="56"/>
        <v>7.338063903305786E-2</v>
      </c>
      <c r="R198" s="104">
        <f t="shared" si="57"/>
        <v>0.12464318491503999</v>
      </c>
      <c r="S198" s="104">
        <f t="shared" si="58"/>
        <v>5.4172572342975206E-2</v>
      </c>
      <c r="T198" s="104">
        <f t="shared" si="59"/>
        <v>0.17519133966942149</v>
      </c>
      <c r="U198" s="104">
        <f t="shared" si="60"/>
        <v>9.6886831418871999E-2</v>
      </c>
      <c r="V198" s="105">
        <f t="shared" si="61"/>
        <v>0.10944829822272728</v>
      </c>
      <c r="W198" s="223">
        <f>AE198*IFERROR(VLOOKUP(AD198,LnLst!B:I,2,FALSE),0)+AG198*IFERROR(VLOOKUP(AF198,LnLst!B:I,2,FALSE),0)+AI198*IFERROR(VLOOKUP(AH198,LnLst!B:I,2,FALSE),0)+AK198*IFERROR(VLOOKUP(AJ198,LnLst!B:I,2,FALSE),0)</f>
        <v>7.3560516780000009</v>
      </c>
      <c r="X198" s="215">
        <f>AE198*IFERROR(VLOOKUP(AD198,LnLst!B:I,3,FALSE),0)+AG198*IFERROR(VLOOKUP(AF198,LnLst!B:I,3,FALSE),0)+AI198*IFERROR(VLOOKUP(AH198,LnLst!B:I,3,FALSE),0)+AK198*IFERROR(VLOOKUP(AJ198,LnLst!B:I,3,FALSE),0)</f>
        <v>35.516229292000006</v>
      </c>
      <c r="Y198" s="219">
        <f>(AE198*IFERROR(VLOOKUP(AD198,LnLst!B:I,4,FALSE),0)+AG198*IFERROR(VLOOKUP(AF198,LnLst!B:I,4,FALSE),0)+AI198*IFERROR(VLOOKUP(AH198,LnLst!B:I,4,FALSE),0)+AK198*IFERROR(VLOOKUP(AJ198,LnLst!B:I,4,FALSE),0))/1000000</f>
        <v>2.5752724155999999E-4</v>
      </c>
      <c r="Z198" s="215">
        <f>AE198*IFERROR(VLOOKUP(AD198,LnLst!B:I,5,FALSE),0)+AG198*IFERROR(VLOOKUP(AF198,LnLst!B:I,5,FALSE),0)+AI198*IFERROR(VLOOKUP(AH198,LnLst!B:I,5,FALSE),0)+AK198*IFERROR(VLOOKUP(AJ198,LnLst!B:I,5,FALSE),0)</f>
        <v>26.219525014000002</v>
      </c>
      <c r="AA198" s="215">
        <f>AE198*IFERROR(VLOOKUP(AD198,LnLst!B:I,6,FALSE),0)+AG198*IFERROR(VLOOKUP(AF198,LnLst!B:I,6,FALSE),0)+AI198*IFERROR(VLOOKUP(AH198,LnLst!B:I,6,FALSE),0)+AK198*IFERROR(VLOOKUP(AJ198,LnLst!B:I,6,FALSE),0)</f>
        <v>84.792608400000006</v>
      </c>
      <c r="AB198" s="207">
        <f>(AE198*IFERROR(VLOOKUP(AD198,LnLst!B:I,7,FALSE),0)+AG198*IFERROR(VLOOKUP(AF198,LnLst!B:I,7,FALSE),0)+AI198*IFERROR(VLOOKUP(AH198,LnLst!B:I,7,FALSE),0)+AK198*IFERROR(VLOOKUP(AJ198,LnLst!B:I,7,FALSE),0))/1000000</f>
        <v>2.00179403758E-4</v>
      </c>
      <c r="AC198" s="211">
        <f>AE198*IFERROR(VLOOKUP(AD198,LnLst!B:I,8,FALSE),0)+AG198*IFERROR(VLOOKUP(AF198,LnLst!B:I,8,FALSE),0)+AI198*IFERROR(VLOOKUP(AH198,LnLst!B:I,8,FALSE),0)+AK198*IFERROR(VLOOKUP(AJ198,LnLst!B:I,8,FALSE),0)</f>
        <v>52.972976339800006</v>
      </c>
      <c r="AD198" s="106" t="s">
        <v>6</v>
      </c>
      <c r="AE198" s="263">
        <v>85.54</v>
      </c>
      <c r="AF198" s="245" t="s">
        <v>8</v>
      </c>
      <c r="AG198" s="263">
        <v>4.2</v>
      </c>
      <c r="AH198" s="250" t="s">
        <v>1466</v>
      </c>
      <c r="AI198" s="263">
        <v>3.4000000000000002E-2</v>
      </c>
      <c r="AJ198" s="245" t="s">
        <v>1462</v>
      </c>
      <c r="AK198" s="263"/>
      <c r="AL198" s="84">
        <v>311</v>
      </c>
      <c r="AM198" s="72">
        <v>451</v>
      </c>
      <c r="AN198" s="83">
        <v>0</v>
      </c>
      <c r="AO198" s="72">
        <v>0</v>
      </c>
      <c r="AP198" s="66" t="s">
        <v>1177</v>
      </c>
      <c r="AQ198" s="107" t="s">
        <v>546</v>
      </c>
      <c r="AR198" s="61" t="s">
        <v>1174</v>
      </c>
      <c r="AS198" s="364"/>
      <c r="AT198" s="205" t="s">
        <v>1292</v>
      </c>
      <c r="DN198" s="111">
        <f>(AE198*IFERROR(VLOOKUP(AD198,LnLst!B:I,2,FALSE),0))*(100/(H198^2))</f>
        <v>1.4757417355371904E-2</v>
      </c>
      <c r="DO198" s="111">
        <f>(AE198*IFERROR(VLOOKUP(AD198,LnLst!B:I,3,FALSE),0))*(100/(H198^2))</f>
        <v>7.0694214876033057E-2</v>
      </c>
      <c r="DP198" s="111">
        <f>(AE198*IFERROR(VLOOKUP(AD198,LnLst!B:I,4,FALSE),0))*(H198^2/100)/1000000</f>
        <v>0.117993876</v>
      </c>
      <c r="DQ198" s="111">
        <f>(AE198*IFERROR(VLOOKUP(AD198,LnLst!B:I,5,FALSE),0))*(100/(H198^2))</f>
        <v>5.30206611570248E-2</v>
      </c>
      <c r="DR198" s="111">
        <f>(AE198*IFERROR(VLOOKUP(AD198,LnLst!B:I,6,FALSE),0))*(100/(H198^2))</f>
        <v>0.16789876033057852</v>
      </c>
      <c r="DS198" s="111">
        <f>(AE198*IFERROR(VLOOKUP(AD198,LnLst!B:I,7,FALSE),0))*(H198^2/100)/1000000</f>
        <v>9.2325032800000012E-2</v>
      </c>
      <c r="DT198" s="111">
        <f>(AE198*IFERROR(VLOOKUP(AD198,LnLst!B:I,8,FALSE),0))*(100/(H198^2))</f>
        <v>0.10427396694214877</v>
      </c>
      <c r="DU198" s="111">
        <f>AG198*IFERROR(VLOOKUP(AF198,LnLst!B:I,2,FALSE),0)*100/H198^2</f>
        <v>4.3301652892561987E-4</v>
      </c>
      <c r="DV198" s="111">
        <f>(AG198*IFERROR(VLOOKUP(AF198,LnLst!B:I,3,FALSE),0))*(100/(H198^2))</f>
        <v>2.6553719008264465E-3</v>
      </c>
      <c r="DW198" s="111">
        <f>(AG198*IFERROR(VLOOKUP(AF198,LnLst!B:I,4,FALSE),0))*(H198^2/100)/1000000</f>
        <v>6.6066000000000007E-3</v>
      </c>
      <c r="DX198" s="111">
        <f>(AG198*IFERROR(VLOOKUP(AF198,LnLst!B:I,5,FALSE),0))*(100/(H198^2))</f>
        <v>1.1280991735537192E-3</v>
      </c>
      <c r="DY198" s="111">
        <f>(AG198*IFERROR(VLOOKUP(AF198,LnLst!B:I,6,FALSE),0))*(100/(H198^2))</f>
        <v>7.2024793388429749E-3</v>
      </c>
      <c r="DZ198" s="111">
        <f>(AG198*IFERROR(VLOOKUP(AF198,LnLst!B:I,7,FALSE),0))*(H198^2/100)/1000000</f>
        <v>4.5331440000000002E-3</v>
      </c>
      <c r="EA198" s="111">
        <f>(AG198*IFERROR(VLOOKUP(AF198,LnLst!B:I,8,FALSE),0))*(100/(H198^2))</f>
        <v>5.1198347107438017E-3</v>
      </c>
      <c r="EB198" s="111">
        <f>AI198*IFERROR(VLOOKUP(AH198,LnLst!B:I,2,FALSE),0)*100/H198^2</f>
        <v>8.0199958677685958E-6</v>
      </c>
      <c r="EC198" s="111">
        <f>AI198*IFERROR(VLOOKUP(AH198,LnLst!B:I,3,FALSE),0)*100/H198^2</f>
        <v>3.105225619834711E-5</v>
      </c>
      <c r="ED198" s="111">
        <f>(AI198*IFERROR(VLOOKUP(AH198,LnLst!B:I,4,FALSE),0))*(H198^2/100)/1000000</f>
        <v>4.2708915040000007E-5</v>
      </c>
      <c r="EE198" s="111">
        <f>AI198*IFERROR(VLOOKUP(AH198,LnLst!B:I,5,FALSE),0)*100/H198^2</f>
        <v>2.3812012396694221E-5</v>
      </c>
      <c r="EF198" s="111">
        <f>AI198*IFERROR(VLOOKUP(AH198,LnLst!B:I,6,FALSE),0)*100/H198^2</f>
        <v>9.0099999999999995E-5</v>
      </c>
      <c r="EG198" s="111">
        <f>(AI198*IFERROR(VLOOKUP(AH198,LnLst!B:I,7,FALSE),0))*(H198^2/100)/1000000</f>
        <v>2.8654618872E-5</v>
      </c>
      <c r="EH198" s="111">
        <f>AI198*IFERROR(VLOOKUP(AH198,LnLst!B:I,8,FALSE),0)*100/H198^2</f>
        <v>5.449656983471075E-5</v>
      </c>
      <c r="EI198" s="236">
        <f>AK198*IFERROR(VLOOKUP(AJ198,LnLst!B:I,2,FALSE),0)*100/H198^2</f>
        <v>0</v>
      </c>
      <c r="EJ198" s="111">
        <f>AK198*IFERROR(VLOOKUP(AJ198,LnLst!B:I,3,FALSE),0)*100/H198^2</f>
        <v>0</v>
      </c>
      <c r="EK198" s="111">
        <f>(AK198*IFERROR(VLOOKUP(AJ198,LnLst!B:I,4,FALSE),0))*(H198^2/100)/1000000</f>
        <v>0</v>
      </c>
      <c r="EL198" s="111">
        <f>AK198*IFERROR(VLOOKUP(AJ198,LnLst!B:I,5,FALSE),0)*100/H198^2</f>
        <v>0</v>
      </c>
      <c r="EM198" s="111">
        <f>AK198*IFERROR(VLOOKUP(AJ198,LnLst!B:I,6,FALSE),0)*100/H198^2</f>
        <v>0</v>
      </c>
      <c r="EN198" s="111">
        <f>(AK198*IFERROR(VLOOKUP(AJ198,LnLst!B:I,7,FALSE),0))*(H198^2/100)/1000000</f>
        <v>0</v>
      </c>
      <c r="EO198" s="111">
        <f>AK198*IFERROR(VLOOKUP(AJ198,LnLst!B:I,8,FALSE),0)*100/H198^2</f>
        <v>0</v>
      </c>
    </row>
    <row r="199" spans="1:145" ht="15" customHeight="1" x14ac:dyDescent="0.25">
      <c r="A199" s="81" t="s">
        <v>1375</v>
      </c>
      <c r="B199" s="82" t="s">
        <v>1136</v>
      </c>
      <c r="C199" s="102" t="s">
        <v>1572</v>
      </c>
      <c r="D199" s="82" t="s">
        <v>1132</v>
      </c>
      <c r="E199" s="9" t="s">
        <v>1708</v>
      </c>
      <c r="F199" s="426" t="s">
        <v>1717</v>
      </c>
      <c r="G199" s="83">
        <v>2</v>
      </c>
      <c r="H199" s="60">
        <v>220</v>
      </c>
      <c r="I199" s="194" t="str">
        <f t="shared" si="63"/>
        <v xml:space="preserve">1*380/88 ACSR    2*405 AAAC     Thermal Invar 1*255/88    </v>
      </c>
      <c r="J199" s="228">
        <f t="shared" si="64"/>
        <v>89.774000000000001</v>
      </c>
      <c r="K199" s="113" t="s">
        <v>22</v>
      </c>
      <c r="L199" s="232" t="s">
        <v>23</v>
      </c>
      <c r="M199" s="240">
        <v>650</v>
      </c>
      <c r="N199" s="115">
        <f t="shared" si="54"/>
        <v>247.67599999999999</v>
      </c>
      <c r="O199" s="241">
        <v>650</v>
      </c>
      <c r="P199" s="235">
        <f t="shared" si="55"/>
        <v>1.6465685285123967E-2</v>
      </c>
      <c r="Q199" s="104">
        <f t="shared" si="56"/>
        <v>7.5117746471074387E-2</v>
      </c>
      <c r="R199" s="104">
        <f t="shared" si="57"/>
        <v>0.12217807611504002</v>
      </c>
      <c r="S199" s="104">
        <f t="shared" si="58"/>
        <v>5.5782944243801653E-2</v>
      </c>
      <c r="T199" s="104">
        <f t="shared" si="59"/>
        <v>0.18893514132231409</v>
      </c>
      <c r="U199" s="104">
        <f t="shared" si="60"/>
        <v>9.2156089578872002E-2</v>
      </c>
      <c r="V199" s="105">
        <f t="shared" si="61"/>
        <v>0.11712493871859506</v>
      </c>
      <c r="W199" s="223">
        <f>AE199*IFERROR(VLOOKUP(AD199,LnLst!B:I,2,FALSE),0)+AG199*IFERROR(VLOOKUP(AF199,LnLst!B:I,2,FALSE),0)+AI199*IFERROR(VLOOKUP(AH199,LnLst!B:I,2,FALSE),0)+AK199*IFERROR(VLOOKUP(AJ199,LnLst!B:I,2,FALSE),0)</f>
        <v>7.9693916780000009</v>
      </c>
      <c r="X199" s="215">
        <f>AE199*IFERROR(VLOOKUP(AD199,LnLst!B:I,3,FALSE),0)+AG199*IFERROR(VLOOKUP(AF199,LnLst!B:I,3,FALSE),0)+AI199*IFERROR(VLOOKUP(AH199,LnLst!B:I,3,FALSE),0)+AK199*IFERROR(VLOOKUP(AJ199,LnLst!B:I,3,FALSE),0)</f>
        <v>36.356989292000002</v>
      </c>
      <c r="Y199" s="219">
        <f>(AE199*IFERROR(VLOOKUP(AD199,LnLst!B:I,4,FALSE),0)+AG199*IFERROR(VLOOKUP(AF199,LnLst!B:I,4,FALSE),0)+AI199*IFERROR(VLOOKUP(AH199,LnLst!B:I,4,FALSE),0)+AK199*IFERROR(VLOOKUP(AJ199,LnLst!B:I,4,FALSE),0))/1000000</f>
        <v>2.5243404156000002E-4</v>
      </c>
      <c r="Z199" s="215">
        <f>AE199*IFERROR(VLOOKUP(AD199,LnLst!B:I,5,FALSE),0)+AG199*IFERROR(VLOOKUP(AF199,LnLst!B:I,5,FALSE),0)+AI199*IFERROR(VLOOKUP(AH199,LnLst!B:I,5,FALSE),0)+AK199*IFERROR(VLOOKUP(AJ199,LnLst!B:I,5,FALSE),0)</f>
        <v>26.998945014</v>
      </c>
      <c r="AA199" s="215">
        <f>AE199*IFERROR(VLOOKUP(AD199,LnLst!B:I,6,FALSE),0)+AG199*IFERROR(VLOOKUP(AF199,LnLst!B:I,6,FALSE),0)+AI199*IFERROR(VLOOKUP(AH199,LnLst!B:I,6,FALSE),0)+AK199*IFERROR(VLOOKUP(AJ199,LnLst!B:I,6,FALSE),0)</f>
        <v>91.444608400000007</v>
      </c>
      <c r="AB199" s="207">
        <f>(AE199*IFERROR(VLOOKUP(AD199,LnLst!B:I,7,FALSE),0)+AG199*IFERROR(VLOOKUP(AF199,LnLst!B:I,7,FALSE),0)+AI199*IFERROR(VLOOKUP(AH199,LnLst!B:I,7,FALSE),0)+AK199*IFERROR(VLOOKUP(AJ199,LnLst!B:I,7,FALSE),0))/1000000</f>
        <v>1.9040514375799999E-4</v>
      </c>
      <c r="AC199" s="211">
        <f>AE199*IFERROR(VLOOKUP(AD199,LnLst!B:I,8,FALSE),0)+AG199*IFERROR(VLOOKUP(AF199,LnLst!B:I,8,FALSE),0)+AI199*IFERROR(VLOOKUP(AH199,LnLst!B:I,8,FALSE),0)+AK199*IFERROR(VLOOKUP(AJ199,LnLst!B:I,8,FALSE),0)</f>
        <v>56.688470339800006</v>
      </c>
      <c r="AD199" s="106" t="s">
        <v>6</v>
      </c>
      <c r="AE199" s="263">
        <v>65.540000000000006</v>
      </c>
      <c r="AF199" s="245" t="s">
        <v>8</v>
      </c>
      <c r="AG199" s="263">
        <v>4.2</v>
      </c>
      <c r="AH199" s="250" t="s">
        <v>1466</v>
      </c>
      <c r="AI199" s="263">
        <v>20.033999999999999</v>
      </c>
      <c r="AJ199" s="245" t="s">
        <v>1462</v>
      </c>
      <c r="AK199" s="263"/>
      <c r="AL199" s="84">
        <v>311</v>
      </c>
      <c r="AM199" s="72">
        <v>451</v>
      </c>
      <c r="AN199" s="83">
        <v>0</v>
      </c>
      <c r="AO199" s="72">
        <v>0</v>
      </c>
      <c r="AP199" s="66" t="s">
        <v>1178</v>
      </c>
      <c r="AQ199" s="107" t="s">
        <v>546</v>
      </c>
      <c r="AR199" s="61" t="s">
        <v>1174</v>
      </c>
      <c r="AS199" s="364"/>
      <c r="AT199" s="205" t="s">
        <v>1292</v>
      </c>
      <c r="DN199" s="111">
        <f>(AE199*IFERROR(VLOOKUP(AD199,LnLst!B:I,2,FALSE),0))*(100/(H199^2))</f>
        <v>1.1307004132231407E-2</v>
      </c>
      <c r="DO199" s="111">
        <f>(AE199*IFERROR(VLOOKUP(AD199,LnLst!B:I,3,FALSE),0))*(100/(H199^2))</f>
        <v>5.416528925619836E-2</v>
      </c>
      <c r="DP199" s="111">
        <f>(AE199*IFERROR(VLOOKUP(AD199,LnLst!B:I,4,FALSE),0))*(H199^2/100)/1000000</f>
        <v>9.040587600000001E-2</v>
      </c>
      <c r="DQ199" s="111">
        <f>(AE199*IFERROR(VLOOKUP(AD199,LnLst!B:I,5,FALSE),0))*(100/(H199^2))</f>
        <v>4.0623966942148766E-2</v>
      </c>
      <c r="DR199" s="111">
        <f>(AE199*IFERROR(VLOOKUP(AD199,LnLst!B:I,6,FALSE),0))*(100/(H199^2))</f>
        <v>0.1286425619834711</v>
      </c>
      <c r="DS199" s="111">
        <f>(AE199*IFERROR(VLOOKUP(AD199,LnLst!B:I,7,FALSE),0))*(H199^2/100)/1000000</f>
        <v>7.0738632800000006E-2</v>
      </c>
      <c r="DT199" s="111">
        <f>(AE199*IFERROR(VLOOKUP(AD199,LnLst!B:I,8,FALSE),0))*(100/(H199^2))</f>
        <v>7.9893801652892574E-2</v>
      </c>
      <c r="DU199" s="111">
        <f>AG199*IFERROR(VLOOKUP(AF199,LnLst!B:I,2,FALSE),0)*100/H199^2</f>
        <v>4.3301652892561987E-4</v>
      </c>
      <c r="DV199" s="111">
        <f>(AG199*IFERROR(VLOOKUP(AF199,LnLst!B:I,3,FALSE),0))*(100/(H199^2))</f>
        <v>2.6553719008264465E-3</v>
      </c>
      <c r="DW199" s="111">
        <f>(AG199*IFERROR(VLOOKUP(AF199,LnLst!B:I,4,FALSE),0))*(H199^2/100)/1000000</f>
        <v>6.6066000000000007E-3</v>
      </c>
      <c r="DX199" s="111">
        <f>(AG199*IFERROR(VLOOKUP(AF199,LnLst!B:I,5,FALSE),0))*(100/(H199^2))</f>
        <v>1.1280991735537192E-3</v>
      </c>
      <c r="DY199" s="111">
        <f>(AG199*IFERROR(VLOOKUP(AF199,LnLst!B:I,6,FALSE),0))*(100/(H199^2))</f>
        <v>7.2024793388429749E-3</v>
      </c>
      <c r="DZ199" s="111">
        <f>(AG199*IFERROR(VLOOKUP(AF199,LnLst!B:I,7,FALSE),0))*(H199^2/100)/1000000</f>
        <v>4.5331440000000002E-3</v>
      </c>
      <c r="EA199" s="111">
        <f>(AG199*IFERROR(VLOOKUP(AF199,LnLst!B:I,8,FALSE),0))*(100/(H199^2))</f>
        <v>5.1198347107438017E-3</v>
      </c>
      <c r="EB199" s="111">
        <f>AI199*IFERROR(VLOOKUP(AH199,LnLst!B:I,2,FALSE),0)*100/H199^2</f>
        <v>4.7256646239669424E-3</v>
      </c>
      <c r="EC199" s="111">
        <f>AI199*IFERROR(VLOOKUP(AH199,LnLst!B:I,3,FALSE),0)*100/H199^2</f>
        <v>1.8297085314049586E-2</v>
      </c>
      <c r="ED199" s="111">
        <f>(AI199*IFERROR(VLOOKUP(AH199,LnLst!B:I,4,FALSE),0))*(H199^2/100)/1000000</f>
        <v>2.5165600115040002E-2</v>
      </c>
      <c r="EE199" s="111">
        <f>AI199*IFERROR(VLOOKUP(AH199,LnLst!B:I,5,FALSE),0)*100/H199^2</f>
        <v>1.4030878128099174E-2</v>
      </c>
      <c r="EF199" s="111">
        <f>AI199*IFERROR(VLOOKUP(AH199,LnLst!B:I,6,FALSE),0)*100/H199^2</f>
        <v>5.3090099999999994E-2</v>
      </c>
      <c r="EG199" s="111">
        <f>(AI199*IFERROR(VLOOKUP(AH199,LnLst!B:I,7,FALSE),0))*(H199^2/100)/1000000</f>
        <v>1.6884312778871997E-2</v>
      </c>
      <c r="EH199" s="111">
        <f>AI199*IFERROR(VLOOKUP(AH199,LnLst!B:I,8,FALSE),0)*100/H199^2</f>
        <v>3.2111302354958675E-2</v>
      </c>
      <c r="EI199" s="236">
        <f>AK199*IFERROR(VLOOKUP(AJ199,LnLst!B:I,2,FALSE),0)*100/H199^2</f>
        <v>0</v>
      </c>
      <c r="EJ199" s="111">
        <f>AK199*IFERROR(VLOOKUP(AJ199,LnLst!B:I,3,FALSE),0)*100/H199^2</f>
        <v>0</v>
      </c>
      <c r="EK199" s="111">
        <f>(AK199*IFERROR(VLOOKUP(AJ199,LnLst!B:I,4,FALSE),0))*(H199^2/100)/1000000</f>
        <v>0</v>
      </c>
      <c r="EL199" s="111">
        <f>AK199*IFERROR(VLOOKUP(AJ199,LnLst!B:I,5,FALSE),0)*100/H199^2</f>
        <v>0</v>
      </c>
      <c r="EM199" s="111">
        <f>AK199*IFERROR(VLOOKUP(AJ199,LnLst!B:I,6,FALSE),0)*100/H199^2</f>
        <v>0</v>
      </c>
      <c r="EN199" s="111">
        <f>(AK199*IFERROR(VLOOKUP(AJ199,LnLst!B:I,7,FALSE),0))*(H199^2/100)/1000000</f>
        <v>0</v>
      </c>
      <c r="EO199" s="111">
        <f>AK199*IFERROR(VLOOKUP(AJ199,LnLst!B:I,8,FALSE),0)*100/H199^2</f>
        <v>0</v>
      </c>
    </row>
    <row r="200" spans="1:145" ht="15" customHeight="1" x14ac:dyDescent="0.25">
      <c r="A200" s="81" t="s">
        <v>376</v>
      </c>
      <c r="B200" s="82" t="s">
        <v>1385</v>
      </c>
      <c r="C200" s="102" t="s">
        <v>1556</v>
      </c>
      <c r="D200" s="82" t="s">
        <v>134</v>
      </c>
      <c r="E200" s="9" t="s">
        <v>1708</v>
      </c>
      <c r="F200" s="426" t="s">
        <v>1718</v>
      </c>
      <c r="G200" s="83">
        <v>1</v>
      </c>
      <c r="H200" s="60">
        <v>220</v>
      </c>
      <c r="I200" s="194" t="str">
        <f t="shared" si="63"/>
        <v xml:space="preserve">XLPE 1600mm2 Elswedy             </v>
      </c>
      <c r="J200" s="228">
        <f t="shared" si="64"/>
        <v>12.5</v>
      </c>
      <c r="K200" s="113" t="s">
        <v>22</v>
      </c>
      <c r="L200" s="232" t="s">
        <v>23</v>
      </c>
      <c r="M200" s="240">
        <v>1100</v>
      </c>
      <c r="N200" s="115">
        <f t="shared" si="54"/>
        <v>419.14400000000001</v>
      </c>
      <c r="O200" s="241">
        <v>1200</v>
      </c>
      <c r="P200" s="235">
        <f t="shared" si="55"/>
        <v>3.1250000000000001E-4</v>
      </c>
      <c r="Q200" s="104">
        <f t="shared" si="56"/>
        <v>3.1379132231404957E-3</v>
      </c>
      <c r="R200" s="104">
        <f t="shared" si="57"/>
        <v>0.26619999999999999</v>
      </c>
      <c r="S200" s="104">
        <f t="shared" si="58"/>
        <v>5.3047520661157026E-3</v>
      </c>
      <c r="T200" s="104">
        <f t="shared" si="59"/>
        <v>1.84400826446281E-3</v>
      </c>
      <c r="U200" s="104">
        <f t="shared" si="60"/>
        <v>0.32064999999999999</v>
      </c>
      <c r="V200" s="105">
        <f t="shared" si="61"/>
        <v>0</v>
      </c>
      <c r="W200" s="223">
        <f>AE200*IFERROR(VLOOKUP(AD200,LnLst!B:I,2,FALSE),0)+AG200*IFERROR(VLOOKUP(AF200,LnLst!B:I,2,FALSE),0)+AI200*IFERROR(VLOOKUP(AH200,LnLst!B:I,2,FALSE),0)+AK200*IFERROR(VLOOKUP(AJ200,LnLst!B:I,2,FALSE),0)</f>
        <v>0.15125</v>
      </c>
      <c r="X200" s="215">
        <f>AE200*IFERROR(VLOOKUP(AD200,LnLst!B:I,3,FALSE),0)+AG200*IFERROR(VLOOKUP(AF200,LnLst!B:I,3,FALSE),0)+AI200*IFERROR(VLOOKUP(AH200,LnLst!B:I,3,FALSE),0)+AK200*IFERROR(VLOOKUP(AJ200,LnLst!B:I,3,FALSE),0)</f>
        <v>1.51875</v>
      </c>
      <c r="Y200" s="219">
        <f>(AE200*IFERROR(VLOOKUP(AD200,LnLst!B:I,4,FALSE),0)+AG200*IFERROR(VLOOKUP(AF200,LnLst!B:I,4,FALSE),0)+AI200*IFERROR(VLOOKUP(AH200,LnLst!B:I,4,FALSE),0)+AK200*IFERROR(VLOOKUP(AJ200,LnLst!B:I,4,FALSE),0))/1000000</f>
        <v>5.5000000000000003E-4</v>
      </c>
      <c r="Z200" s="215">
        <f>AE200*IFERROR(VLOOKUP(AD200,LnLst!B:I,5,FALSE),0)+AG200*IFERROR(VLOOKUP(AF200,LnLst!B:I,5,FALSE),0)+AI200*IFERROR(VLOOKUP(AH200,LnLst!B:I,5,FALSE),0)+AK200*IFERROR(VLOOKUP(AJ200,LnLst!B:I,5,FALSE),0)</f>
        <v>2.5674999999999999</v>
      </c>
      <c r="AA200" s="215">
        <f>AE200*IFERROR(VLOOKUP(AD200,LnLst!B:I,6,FALSE),0)+AG200*IFERROR(VLOOKUP(AF200,LnLst!B:I,6,FALSE),0)+AI200*IFERROR(VLOOKUP(AH200,LnLst!B:I,6,FALSE),0)+AK200*IFERROR(VLOOKUP(AJ200,LnLst!B:I,6,FALSE),0)</f>
        <v>0.89250000000000007</v>
      </c>
      <c r="AB200" s="207">
        <f>(AE200*IFERROR(VLOOKUP(AD200,LnLst!B:I,7,FALSE),0)+AG200*IFERROR(VLOOKUP(AF200,LnLst!B:I,7,FALSE),0)+AI200*IFERROR(VLOOKUP(AH200,LnLst!B:I,7,FALSE),0)+AK200*IFERROR(VLOOKUP(AJ200,LnLst!B:I,7,FALSE),0))/1000000</f>
        <v>6.625E-4</v>
      </c>
      <c r="AC200" s="211">
        <f>AE200*IFERROR(VLOOKUP(AD200,LnLst!B:I,8,FALSE),0)+AG200*IFERROR(VLOOKUP(AF200,LnLst!B:I,8,FALSE),0)+AI200*IFERROR(VLOOKUP(AH200,LnLst!B:I,8,FALSE),0)+AK200*IFERROR(VLOOKUP(AJ200,LnLst!B:I,8,FALSE),0)</f>
        <v>0</v>
      </c>
      <c r="AD200" s="106" t="s">
        <v>1155</v>
      </c>
      <c r="AE200" s="263">
        <v>12.5</v>
      </c>
      <c r="AF200" s="245" t="s">
        <v>1462</v>
      </c>
      <c r="AG200" s="263"/>
      <c r="AH200" s="250" t="s">
        <v>1462</v>
      </c>
      <c r="AI200" s="263"/>
      <c r="AJ200" s="245" t="s">
        <v>1462</v>
      </c>
      <c r="AK200" s="263"/>
      <c r="AL200" s="84">
        <v>408</v>
      </c>
      <c r="AM200" s="72">
        <v>417</v>
      </c>
      <c r="AN200" s="83">
        <v>0</v>
      </c>
      <c r="AO200" s="72">
        <v>0</v>
      </c>
      <c r="AP200" s="66" t="s">
        <v>626</v>
      </c>
      <c r="AQ200" s="107" t="s">
        <v>254</v>
      </c>
      <c r="AR200" s="61" t="s">
        <v>468</v>
      </c>
      <c r="AS200" s="364"/>
      <c r="AT200" s="205" t="s">
        <v>66</v>
      </c>
      <c r="DN200" s="111">
        <f>(AE200*IFERROR(VLOOKUP(AD200,LnLst!B:I,2,FALSE),0))*(100/(H200^2))</f>
        <v>3.1250000000000001E-4</v>
      </c>
      <c r="DO200" s="111">
        <f>(AE200*IFERROR(VLOOKUP(AD200,LnLst!B:I,3,FALSE),0))*(100/(H200^2))</f>
        <v>3.1379132231404961E-3</v>
      </c>
      <c r="DP200" s="111">
        <f>(AE200*IFERROR(VLOOKUP(AD200,LnLst!B:I,4,FALSE),0))*(H200^2/100)/1000000</f>
        <v>0.26619999999999999</v>
      </c>
      <c r="DQ200" s="111">
        <f>(AE200*IFERROR(VLOOKUP(AD200,LnLst!B:I,5,FALSE),0))*(100/(H200^2))</f>
        <v>5.3047520661157026E-3</v>
      </c>
      <c r="DR200" s="111">
        <f>(AE200*IFERROR(VLOOKUP(AD200,LnLst!B:I,6,FALSE),0))*(100/(H200^2))</f>
        <v>1.8440082644628102E-3</v>
      </c>
      <c r="DS200" s="111">
        <f>(AE200*IFERROR(VLOOKUP(AD200,LnLst!B:I,7,FALSE),0))*(H200^2/100)/1000000</f>
        <v>0.32064999999999999</v>
      </c>
      <c r="DT200" s="111">
        <f>(AE200*IFERROR(VLOOKUP(AD200,LnLst!B:I,8,FALSE),0))*(100/(H200^2))</f>
        <v>0</v>
      </c>
      <c r="DU200" s="111">
        <f>AG200*IFERROR(VLOOKUP(AF200,LnLst!B:I,2,FALSE),0)*100/H200^2</f>
        <v>0</v>
      </c>
      <c r="DV200" s="111">
        <f>(AG200*IFERROR(VLOOKUP(AF200,LnLst!B:I,3,FALSE),0))*(100/(H200^2))</f>
        <v>0</v>
      </c>
      <c r="DW200" s="111">
        <f>(AG200*IFERROR(VLOOKUP(AF200,LnLst!B:I,4,FALSE),0))*(H200^2/100)/1000000</f>
        <v>0</v>
      </c>
      <c r="DX200" s="111">
        <f>(AG200*IFERROR(VLOOKUP(AF200,LnLst!B:I,5,FALSE),0))*(100/(H200^2))</f>
        <v>0</v>
      </c>
      <c r="DY200" s="111">
        <f>(AG200*IFERROR(VLOOKUP(AF200,LnLst!B:I,6,FALSE),0))*(100/(H200^2))</f>
        <v>0</v>
      </c>
      <c r="DZ200" s="111">
        <f>(AG200*IFERROR(VLOOKUP(AF200,LnLst!B:I,7,FALSE),0))*(H200^2/100)/1000000</f>
        <v>0</v>
      </c>
      <c r="EA200" s="111">
        <f>(AG200*IFERROR(VLOOKUP(AF200,LnLst!B:I,8,FALSE),0))*(100/(H200^2))</f>
        <v>0</v>
      </c>
      <c r="EB200" s="111">
        <f>AI200*IFERROR(VLOOKUP(AH200,LnLst!B:I,2,FALSE),0)*100/H200^2</f>
        <v>0</v>
      </c>
      <c r="EC200" s="111">
        <f>AI200*IFERROR(VLOOKUP(AH200,LnLst!B:I,3,FALSE),0)*100/H200^2</f>
        <v>0</v>
      </c>
      <c r="ED200" s="111">
        <f>(AI200*IFERROR(VLOOKUP(AH200,LnLst!B:I,4,FALSE),0))*(H200^2/100)/1000000</f>
        <v>0</v>
      </c>
      <c r="EE200" s="111">
        <f>AI200*IFERROR(VLOOKUP(AH200,LnLst!B:I,5,FALSE),0)*100/H200^2</f>
        <v>0</v>
      </c>
      <c r="EF200" s="111">
        <f>AI200*IFERROR(VLOOKUP(AH200,LnLst!B:I,6,FALSE),0)*100/H200^2</f>
        <v>0</v>
      </c>
      <c r="EG200" s="111">
        <f>(AI200*IFERROR(VLOOKUP(AH200,LnLst!B:I,7,FALSE),0))*(H200^2/100)/1000000</f>
        <v>0</v>
      </c>
      <c r="EH200" s="111">
        <f>AI200*IFERROR(VLOOKUP(AH200,LnLst!B:I,8,FALSE),0)*100/H200^2</f>
        <v>0</v>
      </c>
      <c r="EI200" s="236">
        <f>AK200*IFERROR(VLOOKUP(AJ200,LnLst!B:I,2,FALSE),0)*100/H200^2</f>
        <v>0</v>
      </c>
      <c r="EJ200" s="111">
        <f>AK200*IFERROR(VLOOKUP(AJ200,LnLst!B:I,3,FALSE),0)*100/H200^2</f>
        <v>0</v>
      </c>
      <c r="EK200" s="111">
        <f>(AK200*IFERROR(VLOOKUP(AJ200,LnLst!B:I,4,FALSE),0))*(H200^2/100)/1000000</f>
        <v>0</v>
      </c>
      <c r="EL200" s="111">
        <f>AK200*IFERROR(VLOOKUP(AJ200,LnLst!B:I,5,FALSE),0)*100/H200^2</f>
        <v>0</v>
      </c>
      <c r="EM200" s="111">
        <f>AK200*IFERROR(VLOOKUP(AJ200,LnLst!B:I,6,FALSE),0)*100/H200^2</f>
        <v>0</v>
      </c>
      <c r="EN200" s="111">
        <f>(AK200*IFERROR(VLOOKUP(AJ200,LnLst!B:I,7,FALSE),0))*(H200^2/100)/1000000</f>
        <v>0</v>
      </c>
      <c r="EO200" s="111">
        <f>AK200*IFERROR(VLOOKUP(AJ200,LnLst!B:I,8,FALSE),0)*100/H200^2</f>
        <v>0</v>
      </c>
    </row>
    <row r="201" spans="1:145" ht="15" customHeight="1" x14ac:dyDescent="0.25">
      <c r="A201" s="81" t="s">
        <v>376</v>
      </c>
      <c r="B201" s="82" t="s">
        <v>1385</v>
      </c>
      <c r="C201" s="102" t="s">
        <v>1556</v>
      </c>
      <c r="D201" s="82" t="s">
        <v>134</v>
      </c>
      <c r="E201" s="9" t="s">
        <v>1708</v>
      </c>
      <c r="F201" s="426" t="s">
        <v>1718</v>
      </c>
      <c r="G201" s="83">
        <v>2</v>
      </c>
      <c r="H201" s="60">
        <v>220</v>
      </c>
      <c r="I201" s="194" t="str">
        <f t="shared" si="63"/>
        <v xml:space="preserve">XLPE 1600mm2 Elswedy             </v>
      </c>
      <c r="J201" s="228">
        <f t="shared" si="64"/>
        <v>12.5</v>
      </c>
      <c r="K201" s="113" t="s">
        <v>22</v>
      </c>
      <c r="L201" s="232" t="s">
        <v>23</v>
      </c>
      <c r="M201" s="240">
        <v>1100</v>
      </c>
      <c r="N201" s="115">
        <f t="shared" si="54"/>
        <v>419.14400000000001</v>
      </c>
      <c r="O201" s="241">
        <v>1200</v>
      </c>
      <c r="P201" s="235">
        <f t="shared" si="55"/>
        <v>3.1250000000000001E-4</v>
      </c>
      <c r="Q201" s="104">
        <f t="shared" si="56"/>
        <v>3.1379132231404957E-3</v>
      </c>
      <c r="R201" s="104">
        <f t="shared" si="57"/>
        <v>0.26619999999999999</v>
      </c>
      <c r="S201" s="104">
        <f t="shared" si="58"/>
        <v>5.3047520661157026E-3</v>
      </c>
      <c r="T201" s="104">
        <f t="shared" si="59"/>
        <v>1.84400826446281E-3</v>
      </c>
      <c r="U201" s="104">
        <f t="shared" si="60"/>
        <v>0.32064999999999999</v>
      </c>
      <c r="V201" s="105">
        <f t="shared" si="61"/>
        <v>0</v>
      </c>
      <c r="W201" s="223">
        <f>AE201*IFERROR(VLOOKUP(AD201,LnLst!B:I,2,FALSE),0)+AG201*IFERROR(VLOOKUP(AF201,LnLst!B:I,2,FALSE),0)+AI201*IFERROR(VLOOKUP(AH201,LnLst!B:I,2,FALSE),0)+AK201*IFERROR(VLOOKUP(AJ201,LnLst!B:I,2,FALSE),0)</f>
        <v>0.15125</v>
      </c>
      <c r="X201" s="215">
        <f>AE201*IFERROR(VLOOKUP(AD201,LnLst!B:I,3,FALSE),0)+AG201*IFERROR(VLOOKUP(AF201,LnLst!B:I,3,FALSE),0)+AI201*IFERROR(VLOOKUP(AH201,LnLst!B:I,3,FALSE),0)+AK201*IFERROR(VLOOKUP(AJ201,LnLst!B:I,3,FALSE),0)</f>
        <v>1.51875</v>
      </c>
      <c r="Y201" s="219">
        <f>(AE201*IFERROR(VLOOKUP(AD201,LnLst!B:I,4,FALSE),0)+AG201*IFERROR(VLOOKUP(AF201,LnLst!B:I,4,FALSE),0)+AI201*IFERROR(VLOOKUP(AH201,LnLst!B:I,4,FALSE),0)+AK201*IFERROR(VLOOKUP(AJ201,LnLst!B:I,4,FALSE),0))/1000000</f>
        <v>5.5000000000000003E-4</v>
      </c>
      <c r="Z201" s="215">
        <f>AE201*IFERROR(VLOOKUP(AD201,LnLst!B:I,5,FALSE),0)+AG201*IFERROR(VLOOKUP(AF201,LnLst!B:I,5,FALSE),0)+AI201*IFERROR(VLOOKUP(AH201,LnLst!B:I,5,FALSE),0)+AK201*IFERROR(VLOOKUP(AJ201,LnLst!B:I,5,FALSE),0)</f>
        <v>2.5674999999999999</v>
      </c>
      <c r="AA201" s="215">
        <f>AE201*IFERROR(VLOOKUP(AD201,LnLst!B:I,6,FALSE),0)+AG201*IFERROR(VLOOKUP(AF201,LnLst!B:I,6,FALSE),0)+AI201*IFERROR(VLOOKUP(AH201,LnLst!B:I,6,FALSE),0)+AK201*IFERROR(VLOOKUP(AJ201,LnLst!B:I,6,FALSE),0)</f>
        <v>0.89250000000000007</v>
      </c>
      <c r="AB201" s="207">
        <f>(AE201*IFERROR(VLOOKUP(AD201,LnLst!B:I,7,FALSE),0)+AG201*IFERROR(VLOOKUP(AF201,LnLst!B:I,7,FALSE),0)+AI201*IFERROR(VLOOKUP(AH201,LnLst!B:I,7,FALSE),0)+AK201*IFERROR(VLOOKUP(AJ201,LnLst!B:I,7,FALSE),0))/1000000</f>
        <v>6.625E-4</v>
      </c>
      <c r="AC201" s="211">
        <f>AE201*IFERROR(VLOOKUP(AD201,LnLst!B:I,8,FALSE),0)+AG201*IFERROR(VLOOKUP(AF201,LnLst!B:I,8,FALSE),0)+AI201*IFERROR(VLOOKUP(AH201,LnLst!B:I,8,FALSE),0)+AK201*IFERROR(VLOOKUP(AJ201,LnLst!B:I,8,FALSE),0)</f>
        <v>0</v>
      </c>
      <c r="AD201" s="106" t="s">
        <v>1155</v>
      </c>
      <c r="AE201" s="263">
        <v>12.5</v>
      </c>
      <c r="AF201" s="245" t="s">
        <v>1462</v>
      </c>
      <c r="AG201" s="263"/>
      <c r="AH201" s="250" t="s">
        <v>1462</v>
      </c>
      <c r="AI201" s="263"/>
      <c r="AJ201" s="245" t="s">
        <v>1462</v>
      </c>
      <c r="AK201" s="263"/>
      <c r="AL201" s="84">
        <v>408</v>
      </c>
      <c r="AM201" s="72">
        <v>417</v>
      </c>
      <c r="AN201" s="83">
        <v>0</v>
      </c>
      <c r="AO201" s="72">
        <v>0</v>
      </c>
      <c r="AP201" s="66" t="s">
        <v>1118</v>
      </c>
      <c r="AQ201" s="107" t="s">
        <v>254</v>
      </c>
      <c r="AR201" s="61" t="s">
        <v>468</v>
      </c>
      <c r="AS201" s="364"/>
      <c r="AT201" s="205" t="s">
        <v>66</v>
      </c>
      <c r="DN201" s="111">
        <f>(AE201*IFERROR(VLOOKUP(AD201,LnLst!B:I,2,FALSE),0))*(100/(H201^2))</f>
        <v>3.1250000000000001E-4</v>
      </c>
      <c r="DO201" s="111">
        <f>(AE201*IFERROR(VLOOKUP(AD201,LnLst!B:I,3,FALSE),0))*(100/(H201^2))</f>
        <v>3.1379132231404961E-3</v>
      </c>
      <c r="DP201" s="111">
        <f>(AE201*IFERROR(VLOOKUP(AD201,LnLst!B:I,4,FALSE),0))*(H201^2/100)/1000000</f>
        <v>0.26619999999999999</v>
      </c>
      <c r="DQ201" s="111">
        <f>(AE201*IFERROR(VLOOKUP(AD201,LnLst!B:I,5,FALSE),0))*(100/(H201^2))</f>
        <v>5.3047520661157026E-3</v>
      </c>
      <c r="DR201" s="111">
        <f>(AE201*IFERROR(VLOOKUP(AD201,LnLst!B:I,6,FALSE),0))*(100/(H201^2))</f>
        <v>1.8440082644628102E-3</v>
      </c>
      <c r="DS201" s="111">
        <f>(AE201*IFERROR(VLOOKUP(AD201,LnLst!B:I,7,FALSE),0))*(H201^2/100)/1000000</f>
        <v>0.32064999999999999</v>
      </c>
      <c r="DT201" s="111">
        <f>(AE201*IFERROR(VLOOKUP(AD201,LnLst!B:I,8,FALSE),0))*(100/(H201^2))</f>
        <v>0</v>
      </c>
      <c r="DU201" s="111">
        <f>AG201*IFERROR(VLOOKUP(AF201,LnLst!B:I,2,FALSE),0)*100/H201^2</f>
        <v>0</v>
      </c>
      <c r="DV201" s="111">
        <f>(AG201*IFERROR(VLOOKUP(AF201,LnLst!B:I,3,FALSE),0))*(100/(H201^2))</f>
        <v>0</v>
      </c>
      <c r="DW201" s="111">
        <f>(AG201*IFERROR(VLOOKUP(AF201,LnLst!B:I,4,FALSE),0))*(H201^2/100)/1000000</f>
        <v>0</v>
      </c>
      <c r="DX201" s="111">
        <f>(AG201*IFERROR(VLOOKUP(AF201,LnLst!B:I,5,FALSE),0))*(100/(H201^2))</f>
        <v>0</v>
      </c>
      <c r="DY201" s="111">
        <f>(AG201*IFERROR(VLOOKUP(AF201,LnLst!B:I,6,FALSE),0))*(100/(H201^2))</f>
        <v>0</v>
      </c>
      <c r="DZ201" s="111">
        <f>(AG201*IFERROR(VLOOKUP(AF201,LnLst!B:I,7,FALSE),0))*(H201^2/100)/1000000</f>
        <v>0</v>
      </c>
      <c r="EA201" s="111">
        <f>(AG201*IFERROR(VLOOKUP(AF201,LnLst!B:I,8,FALSE),0))*(100/(H201^2))</f>
        <v>0</v>
      </c>
      <c r="EB201" s="111">
        <f>AI201*IFERROR(VLOOKUP(AH201,LnLst!B:I,2,FALSE),0)*100/H201^2</f>
        <v>0</v>
      </c>
      <c r="EC201" s="111">
        <f>AI201*IFERROR(VLOOKUP(AH201,LnLst!B:I,3,FALSE),0)*100/H201^2</f>
        <v>0</v>
      </c>
      <c r="ED201" s="111">
        <f>(AI201*IFERROR(VLOOKUP(AH201,LnLst!B:I,4,FALSE),0))*(H201^2/100)/1000000</f>
        <v>0</v>
      </c>
      <c r="EE201" s="111">
        <f>AI201*IFERROR(VLOOKUP(AH201,LnLst!B:I,5,FALSE),0)*100/H201^2</f>
        <v>0</v>
      </c>
      <c r="EF201" s="111">
        <f>AI201*IFERROR(VLOOKUP(AH201,LnLst!B:I,6,FALSE),0)*100/H201^2</f>
        <v>0</v>
      </c>
      <c r="EG201" s="111">
        <f>(AI201*IFERROR(VLOOKUP(AH201,LnLst!B:I,7,FALSE),0))*(H201^2/100)/1000000</f>
        <v>0</v>
      </c>
      <c r="EH201" s="111">
        <f>AI201*IFERROR(VLOOKUP(AH201,LnLst!B:I,8,FALSE),0)*100/H201^2</f>
        <v>0</v>
      </c>
      <c r="EI201" s="236">
        <f>AK201*IFERROR(VLOOKUP(AJ201,LnLst!B:I,2,FALSE),0)*100/H201^2</f>
        <v>0</v>
      </c>
      <c r="EJ201" s="111">
        <f>AK201*IFERROR(VLOOKUP(AJ201,LnLst!B:I,3,FALSE),0)*100/H201^2</f>
        <v>0</v>
      </c>
      <c r="EK201" s="111">
        <f>(AK201*IFERROR(VLOOKUP(AJ201,LnLst!B:I,4,FALSE),0))*(H201^2/100)/1000000</f>
        <v>0</v>
      </c>
      <c r="EL201" s="111">
        <f>AK201*IFERROR(VLOOKUP(AJ201,LnLst!B:I,5,FALSE),0)*100/H201^2</f>
        <v>0</v>
      </c>
      <c r="EM201" s="111">
        <f>AK201*IFERROR(VLOOKUP(AJ201,LnLst!B:I,6,FALSE),0)*100/H201^2</f>
        <v>0</v>
      </c>
      <c r="EN201" s="111">
        <f>(AK201*IFERROR(VLOOKUP(AJ201,LnLst!B:I,7,FALSE),0))*(H201^2/100)/1000000</f>
        <v>0</v>
      </c>
      <c r="EO201" s="111">
        <f>AK201*IFERROR(VLOOKUP(AJ201,LnLst!B:I,8,FALSE),0)*100/H201^2</f>
        <v>0</v>
      </c>
    </row>
    <row r="202" spans="1:145" ht="15" customHeight="1" x14ac:dyDescent="0.25">
      <c r="A202" s="81" t="s">
        <v>1384</v>
      </c>
      <c r="B202" s="82" t="s">
        <v>1385</v>
      </c>
      <c r="C202" s="102" t="s">
        <v>132</v>
      </c>
      <c r="D202" s="82" t="s">
        <v>134</v>
      </c>
      <c r="E202" s="9" t="s">
        <v>1708</v>
      </c>
      <c r="F202" s="426" t="s">
        <v>1718</v>
      </c>
      <c r="G202" s="83">
        <v>1</v>
      </c>
      <c r="H202" s="60">
        <v>220</v>
      </c>
      <c r="I202" s="194" t="str">
        <f t="shared" si="63"/>
        <v xml:space="preserve">XLPE 1600mm2 Elswedy             </v>
      </c>
      <c r="J202" s="228">
        <f t="shared" si="64"/>
        <v>0.28000000000000003</v>
      </c>
      <c r="K202" s="113" t="s">
        <v>22</v>
      </c>
      <c r="L202" s="232" t="s">
        <v>22</v>
      </c>
      <c r="M202" s="240">
        <v>1100</v>
      </c>
      <c r="N202" s="115">
        <f t="shared" si="54"/>
        <v>419.14400000000001</v>
      </c>
      <c r="O202" s="241">
        <v>1200</v>
      </c>
      <c r="P202" s="235">
        <f t="shared" si="55"/>
        <v>7.0000000000000007E-6</v>
      </c>
      <c r="Q202" s="104">
        <f t="shared" si="56"/>
        <v>7.0289256198347114E-5</v>
      </c>
      <c r="R202" s="104">
        <f t="shared" si="57"/>
        <v>5.9628800000000003E-3</v>
      </c>
      <c r="S202" s="104">
        <f t="shared" si="58"/>
        <v>1.1882644628099175E-4</v>
      </c>
      <c r="T202" s="104">
        <f t="shared" si="59"/>
        <v>4.130578512396695E-5</v>
      </c>
      <c r="U202" s="104">
        <f t="shared" si="60"/>
        <v>7.182560000000001E-3</v>
      </c>
      <c r="V202" s="105">
        <f t="shared" si="61"/>
        <v>0</v>
      </c>
      <c r="W202" s="223">
        <f>AE202*IFERROR(VLOOKUP(AD202,LnLst!B:I,2,FALSE),0)+AG202*IFERROR(VLOOKUP(AF202,LnLst!B:I,2,FALSE),0)+AI202*IFERROR(VLOOKUP(AH202,LnLst!B:I,2,FALSE),0)+AK202*IFERROR(VLOOKUP(AJ202,LnLst!B:I,2,FALSE),0)</f>
        <v>3.3880000000000004E-3</v>
      </c>
      <c r="X202" s="215">
        <f>AE202*IFERROR(VLOOKUP(AD202,LnLst!B:I,3,FALSE),0)+AG202*IFERROR(VLOOKUP(AF202,LnLst!B:I,3,FALSE),0)+AI202*IFERROR(VLOOKUP(AH202,LnLst!B:I,3,FALSE),0)+AK202*IFERROR(VLOOKUP(AJ202,LnLst!B:I,3,FALSE),0)</f>
        <v>3.4020000000000002E-2</v>
      </c>
      <c r="Y202" s="219">
        <f>(AE202*IFERROR(VLOOKUP(AD202,LnLst!B:I,4,FALSE),0)+AG202*IFERROR(VLOOKUP(AF202,LnLst!B:I,4,FALSE),0)+AI202*IFERROR(VLOOKUP(AH202,LnLst!B:I,4,FALSE),0)+AK202*IFERROR(VLOOKUP(AJ202,LnLst!B:I,4,FALSE),0))/1000000</f>
        <v>1.2320000000000001E-5</v>
      </c>
      <c r="Z202" s="215">
        <f>AE202*IFERROR(VLOOKUP(AD202,LnLst!B:I,5,FALSE),0)+AG202*IFERROR(VLOOKUP(AF202,LnLst!B:I,5,FALSE),0)+AI202*IFERROR(VLOOKUP(AH202,LnLst!B:I,5,FALSE),0)+AK202*IFERROR(VLOOKUP(AJ202,LnLst!B:I,5,FALSE),0)</f>
        <v>5.7512000000000008E-2</v>
      </c>
      <c r="AA202" s="215">
        <f>AE202*IFERROR(VLOOKUP(AD202,LnLst!B:I,6,FALSE),0)+AG202*IFERROR(VLOOKUP(AF202,LnLst!B:I,6,FALSE),0)+AI202*IFERROR(VLOOKUP(AH202,LnLst!B:I,6,FALSE),0)+AK202*IFERROR(VLOOKUP(AJ202,LnLst!B:I,6,FALSE),0)</f>
        <v>1.9992000000000003E-2</v>
      </c>
      <c r="AB202" s="207">
        <f>(AE202*IFERROR(VLOOKUP(AD202,LnLst!B:I,7,FALSE),0)+AG202*IFERROR(VLOOKUP(AF202,LnLst!B:I,7,FALSE),0)+AI202*IFERROR(VLOOKUP(AH202,LnLst!B:I,7,FALSE),0)+AK202*IFERROR(VLOOKUP(AJ202,LnLst!B:I,7,FALSE),0))/1000000</f>
        <v>1.4840000000000002E-5</v>
      </c>
      <c r="AC202" s="211">
        <f>AE202*IFERROR(VLOOKUP(AD202,LnLst!B:I,8,FALSE),0)+AG202*IFERROR(VLOOKUP(AF202,LnLst!B:I,8,FALSE),0)+AI202*IFERROR(VLOOKUP(AH202,LnLst!B:I,8,FALSE),0)+AK202*IFERROR(VLOOKUP(AJ202,LnLst!B:I,8,FALSE),0)</f>
        <v>0</v>
      </c>
      <c r="AD202" s="106" t="s">
        <v>1155</v>
      </c>
      <c r="AE202" s="263">
        <v>0.28000000000000003</v>
      </c>
      <c r="AF202" s="245" t="s">
        <v>1462</v>
      </c>
      <c r="AG202" s="263"/>
      <c r="AH202" s="250" t="s">
        <v>1462</v>
      </c>
      <c r="AI202" s="263"/>
      <c r="AJ202" s="245" t="s">
        <v>1462</v>
      </c>
      <c r="AK202" s="263"/>
      <c r="AL202" s="84">
        <v>415</v>
      </c>
      <c r="AM202" s="72">
        <v>417</v>
      </c>
      <c r="AN202" s="83">
        <v>0</v>
      </c>
      <c r="AO202" s="72">
        <v>0</v>
      </c>
      <c r="AP202" s="66" t="s">
        <v>731</v>
      </c>
      <c r="AQ202" s="107" t="s">
        <v>253</v>
      </c>
      <c r="AR202" s="61" t="s">
        <v>254</v>
      </c>
      <c r="AS202" s="364"/>
      <c r="AT202" s="205" t="s">
        <v>66</v>
      </c>
      <c r="DN202" s="111">
        <f>(AE202*IFERROR(VLOOKUP(AD202,LnLst!B:I,2,FALSE),0))*(100/(H202^2))</f>
        <v>7.0000000000000007E-6</v>
      </c>
      <c r="DO202" s="111">
        <f>(AE202*IFERROR(VLOOKUP(AD202,LnLst!B:I,3,FALSE),0))*(100/(H202^2))</f>
        <v>7.0289256198347114E-5</v>
      </c>
      <c r="DP202" s="111">
        <f>(AE202*IFERROR(VLOOKUP(AD202,LnLst!B:I,4,FALSE),0))*(H202^2/100)/1000000</f>
        <v>5.9628800000000003E-3</v>
      </c>
      <c r="DQ202" s="111">
        <f>(AE202*IFERROR(VLOOKUP(AD202,LnLst!B:I,5,FALSE),0))*(100/(H202^2))</f>
        <v>1.1882644628099175E-4</v>
      </c>
      <c r="DR202" s="111">
        <f>(AE202*IFERROR(VLOOKUP(AD202,LnLst!B:I,6,FALSE),0))*(100/(H202^2))</f>
        <v>4.130578512396695E-5</v>
      </c>
      <c r="DS202" s="111">
        <f>(AE202*IFERROR(VLOOKUP(AD202,LnLst!B:I,7,FALSE),0))*(H202^2/100)/1000000</f>
        <v>7.1825600000000002E-3</v>
      </c>
      <c r="DT202" s="111">
        <f>(AE202*IFERROR(VLOOKUP(AD202,LnLst!B:I,8,FALSE),0))*(100/(H202^2))</f>
        <v>0</v>
      </c>
      <c r="DU202" s="111">
        <f>AG202*IFERROR(VLOOKUP(AF202,LnLst!B:I,2,FALSE),0)*100/H202^2</f>
        <v>0</v>
      </c>
      <c r="DV202" s="111">
        <f>(AG202*IFERROR(VLOOKUP(AF202,LnLst!B:I,3,FALSE),0))*(100/(H202^2))</f>
        <v>0</v>
      </c>
      <c r="DW202" s="111">
        <f>(AG202*IFERROR(VLOOKUP(AF202,LnLst!B:I,4,FALSE),0))*(H202^2/100)/1000000</f>
        <v>0</v>
      </c>
      <c r="DX202" s="111">
        <f>(AG202*IFERROR(VLOOKUP(AF202,LnLst!B:I,5,FALSE),0))*(100/(H202^2))</f>
        <v>0</v>
      </c>
      <c r="DY202" s="111">
        <f>(AG202*IFERROR(VLOOKUP(AF202,LnLst!B:I,6,FALSE),0))*(100/(H202^2))</f>
        <v>0</v>
      </c>
      <c r="DZ202" s="111">
        <f>(AG202*IFERROR(VLOOKUP(AF202,LnLst!B:I,7,FALSE),0))*(H202^2/100)/1000000</f>
        <v>0</v>
      </c>
      <c r="EA202" s="111">
        <f>(AG202*IFERROR(VLOOKUP(AF202,LnLst!B:I,8,FALSE),0))*(100/(H202^2))</f>
        <v>0</v>
      </c>
      <c r="EB202" s="111">
        <f>AI202*IFERROR(VLOOKUP(AH202,LnLst!B:I,2,FALSE),0)*100/H202^2</f>
        <v>0</v>
      </c>
      <c r="EC202" s="111">
        <f>AI202*IFERROR(VLOOKUP(AH202,LnLst!B:I,3,FALSE),0)*100/H202^2</f>
        <v>0</v>
      </c>
      <c r="ED202" s="111">
        <f>(AI202*IFERROR(VLOOKUP(AH202,LnLst!B:I,4,FALSE),0))*(H202^2/100)/1000000</f>
        <v>0</v>
      </c>
      <c r="EE202" s="111">
        <f>AI202*IFERROR(VLOOKUP(AH202,LnLst!B:I,5,FALSE),0)*100/H202^2</f>
        <v>0</v>
      </c>
      <c r="EF202" s="111">
        <f>AI202*IFERROR(VLOOKUP(AH202,LnLst!B:I,6,FALSE),0)*100/H202^2</f>
        <v>0</v>
      </c>
      <c r="EG202" s="111">
        <f>(AI202*IFERROR(VLOOKUP(AH202,LnLst!B:I,7,FALSE),0))*(H202^2/100)/1000000</f>
        <v>0</v>
      </c>
      <c r="EH202" s="111">
        <f>AI202*IFERROR(VLOOKUP(AH202,LnLst!B:I,8,FALSE),0)*100/H202^2</f>
        <v>0</v>
      </c>
      <c r="EI202" s="236">
        <f>AK202*IFERROR(VLOOKUP(AJ202,LnLst!B:I,2,FALSE),0)*100/H202^2</f>
        <v>0</v>
      </c>
      <c r="EJ202" s="111">
        <f>AK202*IFERROR(VLOOKUP(AJ202,LnLst!B:I,3,FALSE),0)*100/H202^2</f>
        <v>0</v>
      </c>
      <c r="EK202" s="111">
        <f>(AK202*IFERROR(VLOOKUP(AJ202,LnLst!B:I,4,FALSE),0))*(H202^2/100)/1000000</f>
        <v>0</v>
      </c>
      <c r="EL202" s="111">
        <f>AK202*IFERROR(VLOOKUP(AJ202,LnLst!B:I,5,FALSE),0)*100/H202^2</f>
        <v>0</v>
      </c>
      <c r="EM202" s="111">
        <f>AK202*IFERROR(VLOOKUP(AJ202,LnLst!B:I,6,FALSE),0)*100/H202^2</f>
        <v>0</v>
      </c>
      <c r="EN202" s="111">
        <f>(AK202*IFERROR(VLOOKUP(AJ202,LnLst!B:I,7,FALSE),0))*(H202^2/100)/1000000</f>
        <v>0</v>
      </c>
      <c r="EO202" s="111">
        <f>AK202*IFERROR(VLOOKUP(AJ202,LnLst!B:I,8,FALSE),0)*100/H202^2</f>
        <v>0</v>
      </c>
    </row>
    <row r="203" spans="1:145" ht="15" customHeight="1" x14ac:dyDescent="0.25">
      <c r="A203" s="81" t="s">
        <v>452</v>
      </c>
      <c r="B203" s="82" t="s">
        <v>371</v>
      </c>
      <c r="C203" s="102" t="s">
        <v>138</v>
      </c>
      <c r="D203" s="82" t="s">
        <v>143</v>
      </c>
      <c r="E203" s="9" t="s">
        <v>1708</v>
      </c>
      <c r="F203" s="426" t="s">
        <v>1719</v>
      </c>
      <c r="G203" s="83">
        <v>1</v>
      </c>
      <c r="H203" s="60">
        <v>220</v>
      </c>
      <c r="I203" s="194" t="str">
        <f t="shared" si="63"/>
        <v xml:space="preserve">XLPE 1600mm2 Elswedy    2*380/50 ACSR     XLPE 2000mm2 Elswedy    </v>
      </c>
      <c r="J203" s="228">
        <f t="shared" si="64"/>
        <v>26.916</v>
      </c>
      <c r="K203" s="113" t="s">
        <v>41</v>
      </c>
      <c r="L203" s="232" t="s">
        <v>41</v>
      </c>
      <c r="M203" s="240">
        <v>1050</v>
      </c>
      <c r="N203" s="115">
        <f t="shared" si="54"/>
        <v>400.09199999999998</v>
      </c>
      <c r="O203" s="241">
        <v>1200</v>
      </c>
      <c r="P203" s="235">
        <f t="shared" si="55"/>
        <v>1.9070322314049587E-3</v>
      </c>
      <c r="Q203" s="104">
        <f t="shared" si="56"/>
        <v>1.4498747933884299E-2</v>
      </c>
      <c r="R203" s="104">
        <f t="shared" si="57"/>
        <v>0.18691305599999999</v>
      </c>
      <c r="S203" s="104">
        <f t="shared" si="58"/>
        <v>7.2751785123966939E-3</v>
      </c>
      <c r="T203" s="104">
        <f t="shared" si="59"/>
        <v>4.1253476033057852E-2</v>
      </c>
      <c r="U203" s="104">
        <f t="shared" si="60"/>
        <v>0.190097292</v>
      </c>
      <c r="V203" s="105">
        <f t="shared" si="61"/>
        <v>2.4989669421487604E-2</v>
      </c>
      <c r="W203" s="223">
        <f>AE203*IFERROR(VLOOKUP(AD203,LnLst!B:I,2,FALSE),0)+AG203*IFERROR(VLOOKUP(AF203,LnLst!B:I,2,FALSE),0)+AI203*IFERROR(VLOOKUP(AH203,LnLst!B:I,2,FALSE),0)+AK203*IFERROR(VLOOKUP(AJ203,LnLst!B:I,2,FALSE),0)</f>
        <v>0.92300360000000004</v>
      </c>
      <c r="X203" s="215">
        <f>AE203*IFERROR(VLOOKUP(AD203,LnLst!B:I,3,FALSE),0)+AG203*IFERROR(VLOOKUP(AF203,LnLst!B:I,3,FALSE),0)+AI203*IFERROR(VLOOKUP(AH203,LnLst!B:I,3,FALSE),0)+AK203*IFERROR(VLOOKUP(AJ203,LnLst!B:I,3,FALSE),0)</f>
        <v>7.0173940000000004</v>
      </c>
      <c r="Y203" s="219">
        <f>(AE203*IFERROR(VLOOKUP(AD203,LnLst!B:I,4,FALSE),0)+AG203*IFERROR(VLOOKUP(AF203,LnLst!B:I,4,FALSE),0)+AI203*IFERROR(VLOOKUP(AH203,LnLst!B:I,4,FALSE),0)+AK203*IFERROR(VLOOKUP(AJ203,LnLst!B:I,4,FALSE),0))/1000000</f>
        <v>3.8618400000000003E-4</v>
      </c>
      <c r="Z203" s="215">
        <f>AE203*IFERROR(VLOOKUP(AD203,LnLst!B:I,5,FALSE),0)+AG203*IFERROR(VLOOKUP(AF203,LnLst!B:I,5,FALSE),0)+AI203*IFERROR(VLOOKUP(AH203,LnLst!B:I,5,FALSE),0)+AK203*IFERROR(VLOOKUP(AJ203,LnLst!B:I,5,FALSE),0)</f>
        <v>3.5211863999999999</v>
      </c>
      <c r="AA203" s="215">
        <f>AE203*IFERROR(VLOOKUP(AD203,LnLst!B:I,6,FALSE),0)+AG203*IFERROR(VLOOKUP(AF203,LnLst!B:I,6,FALSE),0)+AI203*IFERROR(VLOOKUP(AH203,LnLst!B:I,6,FALSE),0)+AK203*IFERROR(VLOOKUP(AJ203,LnLst!B:I,6,FALSE),0)</f>
        <v>19.9666824</v>
      </c>
      <c r="AB203" s="207">
        <f>(AE203*IFERROR(VLOOKUP(AD203,LnLst!B:I,7,FALSE),0)+AG203*IFERROR(VLOOKUP(AF203,LnLst!B:I,7,FALSE),0)+AI203*IFERROR(VLOOKUP(AH203,LnLst!B:I,7,FALSE),0)+AK203*IFERROR(VLOOKUP(AJ203,LnLst!B:I,7,FALSE),0))/1000000</f>
        <v>3.9276299999999997E-4</v>
      </c>
      <c r="AC203" s="211">
        <f>AE203*IFERROR(VLOOKUP(AD203,LnLst!B:I,8,FALSE),0)+AG203*IFERROR(VLOOKUP(AF203,LnLst!B:I,8,FALSE),0)+AI203*IFERROR(VLOOKUP(AH203,LnLst!B:I,8,FALSE),0)+AK203*IFERROR(VLOOKUP(AJ203,LnLst!B:I,8,FALSE),0)</f>
        <v>12.094999999999999</v>
      </c>
      <c r="AD203" s="106" t="s">
        <v>1155</v>
      </c>
      <c r="AE203" s="263">
        <v>5.4160000000000004</v>
      </c>
      <c r="AF203" s="245" t="s">
        <v>25</v>
      </c>
      <c r="AG203" s="263">
        <v>20.5</v>
      </c>
      <c r="AH203" s="250" t="s">
        <v>58</v>
      </c>
      <c r="AI203" s="263">
        <v>1</v>
      </c>
      <c r="AJ203" s="245" t="s">
        <v>1462</v>
      </c>
      <c r="AK203" s="263"/>
      <c r="AL203" s="84">
        <v>425</v>
      </c>
      <c r="AM203" s="72">
        <v>440</v>
      </c>
      <c r="AN203" s="83">
        <v>0</v>
      </c>
      <c r="AO203" s="72">
        <v>0</v>
      </c>
      <c r="AP203" s="66"/>
      <c r="AQ203" s="107" t="s">
        <v>705</v>
      </c>
      <c r="AR203" s="61" t="s">
        <v>143</v>
      </c>
      <c r="AS203" s="364"/>
      <c r="AT203" s="205"/>
      <c r="DN203" s="111">
        <f>(AE203*IFERROR(VLOOKUP(AD203,LnLst!B:I,2,FALSE),0))*(100/(H203^2))</f>
        <v>1.3540000000000001E-4</v>
      </c>
      <c r="DO203" s="111">
        <f>(AE203*IFERROR(VLOOKUP(AD203,LnLst!B:I,3,FALSE),0))*(100/(H203^2))</f>
        <v>1.3595950413223142E-3</v>
      </c>
      <c r="DP203" s="111">
        <f>(AE203*IFERROR(VLOOKUP(AD203,LnLst!B:I,4,FALSE),0))*(H203^2/100)/1000000</f>
        <v>0.11533913600000001</v>
      </c>
      <c r="DQ203" s="111">
        <f>(AE203*IFERROR(VLOOKUP(AD203,LnLst!B:I,5,FALSE),0))*(100/(H203^2))</f>
        <v>2.2984429752066116E-3</v>
      </c>
      <c r="DR203" s="111">
        <f>(AE203*IFERROR(VLOOKUP(AD203,LnLst!B:I,6,FALSE),0))*(100/(H203^2))</f>
        <v>7.9897190082644641E-4</v>
      </c>
      <c r="DS203" s="111">
        <f>(AE203*IFERROR(VLOOKUP(AD203,LnLst!B:I,7,FALSE),0))*(H203^2/100)/1000000</f>
        <v>0.13893123199999999</v>
      </c>
      <c r="DT203" s="111">
        <f>(AE203*IFERROR(VLOOKUP(AD203,LnLst!B:I,8,FALSE),0))*(100/(H203^2))</f>
        <v>0</v>
      </c>
      <c r="DU203" s="111">
        <f>AG203*IFERROR(VLOOKUP(AF203,LnLst!B:I,2,FALSE),0)*100/H203^2</f>
        <v>1.7450413223140497E-3</v>
      </c>
      <c r="DV203" s="111">
        <f>(AG203*IFERROR(VLOOKUP(AF203,LnLst!B:I,3,FALSE),0))*(100/(H203^2))</f>
        <v>1.2791322314049587E-2</v>
      </c>
      <c r="DW203" s="111">
        <f>(AG203*IFERROR(VLOOKUP(AF203,LnLst!B:I,4,FALSE),0))*(H203^2/100)/1000000</f>
        <v>3.6909840000000006E-2</v>
      </c>
      <c r="DX203" s="111">
        <f>(AG203*IFERROR(VLOOKUP(AF203,LnLst!B:I,5,FALSE),0))*(100/(H203^2))</f>
        <v>4.6590909090909087E-3</v>
      </c>
      <c r="DY203" s="111">
        <f>(AG203*IFERROR(VLOOKUP(AF203,LnLst!B:I,6,FALSE),0))*(100/(H203^2))</f>
        <v>4.0237603305785123E-2</v>
      </c>
      <c r="DZ203" s="111">
        <f>(AG203*IFERROR(VLOOKUP(AF203,LnLst!B:I,7,FALSE),0))*(H203^2/100)/1000000</f>
        <v>2.2126059999999996E-2</v>
      </c>
      <c r="EA203" s="111">
        <f>(AG203*IFERROR(VLOOKUP(AF203,LnLst!B:I,8,FALSE),0))*(100/(H203^2))</f>
        <v>2.4989669421487601E-2</v>
      </c>
      <c r="EB203" s="111">
        <f>AI203*IFERROR(VLOOKUP(AH203,LnLst!B:I,2,FALSE),0)*100/H203^2</f>
        <v>2.659090909090909E-5</v>
      </c>
      <c r="EC203" s="111">
        <f>AI203*IFERROR(VLOOKUP(AH203,LnLst!B:I,3,FALSE),0)*100/H203^2</f>
        <v>3.4783057851239671E-4</v>
      </c>
      <c r="ED203" s="111">
        <f>(AI203*IFERROR(VLOOKUP(AH203,LnLst!B:I,4,FALSE),0))*(H203^2/100)/1000000</f>
        <v>3.466408E-2</v>
      </c>
      <c r="EE203" s="111">
        <f>AI203*IFERROR(VLOOKUP(AH203,LnLst!B:I,5,FALSE),0)*100/H203^2</f>
        <v>3.1764462809917354E-4</v>
      </c>
      <c r="EF203" s="111">
        <f>AI203*IFERROR(VLOOKUP(AH203,LnLst!B:I,6,FALSE),0)*100/H203^2</f>
        <v>2.1690082644628103E-4</v>
      </c>
      <c r="EG203" s="111">
        <f>(AI203*IFERROR(VLOOKUP(AH203,LnLst!B:I,7,FALSE),0))*(H203^2/100)/1000000</f>
        <v>2.904E-2</v>
      </c>
      <c r="EH203" s="111">
        <f>AI203*IFERROR(VLOOKUP(AH203,LnLst!B:I,8,FALSE),0)*100/H203^2</f>
        <v>0</v>
      </c>
      <c r="EI203" s="236">
        <f>AK203*IFERROR(VLOOKUP(AJ203,LnLst!B:I,2,FALSE),0)*100/H203^2</f>
        <v>0</v>
      </c>
      <c r="EJ203" s="111">
        <f>AK203*IFERROR(VLOOKUP(AJ203,LnLst!B:I,3,FALSE),0)*100/H203^2</f>
        <v>0</v>
      </c>
      <c r="EK203" s="111">
        <f>(AK203*IFERROR(VLOOKUP(AJ203,LnLst!B:I,4,FALSE),0))*(H203^2/100)/1000000</f>
        <v>0</v>
      </c>
      <c r="EL203" s="111">
        <f>AK203*IFERROR(VLOOKUP(AJ203,LnLst!B:I,5,FALSE),0)*100/H203^2</f>
        <v>0</v>
      </c>
      <c r="EM203" s="111">
        <f>AK203*IFERROR(VLOOKUP(AJ203,LnLst!B:I,6,FALSE),0)*100/H203^2</f>
        <v>0</v>
      </c>
      <c r="EN203" s="111">
        <f>(AK203*IFERROR(VLOOKUP(AJ203,LnLst!B:I,7,FALSE),0))*(H203^2/100)/1000000</f>
        <v>0</v>
      </c>
      <c r="EO203" s="111">
        <f>AK203*IFERROR(VLOOKUP(AJ203,LnLst!B:I,8,FALSE),0)*100/H203^2</f>
        <v>0</v>
      </c>
    </row>
    <row r="204" spans="1:145" ht="20.25" customHeight="1" x14ac:dyDescent="0.25">
      <c r="A204" s="81" t="s">
        <v>452</v>
      </c>
      <c r="B204" s="82" t="s">
        <v>371</v>
      </c>
      <c r="C204" s="102" t="s">
        <v>138</v>
      </c>
      <c r="D204" s="82" t="s">
        <v>143</v>
      </c>
      <c r="E204" s="9" t="s">
        <v>1708</v>
      </c>
      <c r="F204" s="426" t="s">
        <v>1719</v>
      </c>
      <c r="G204" s="83">
        <v>2</v>
      </c>
      <c r="H204" s="60">
        <v>220</v>
      </c>
      <c r="I204" s="194" t="str">
        <f t="shared" si="63"/>
        <v xml:space="preserve">XLPE 1600mm2 Elswedy    2*380/50 ACSR     XLPE 2000mm2 Elswedy    </v>
      </c>
      <c r="J204" s="228">
        <f t="shared" si="64"/>
        <v>26.916</v>
      </c>
      <c r="K204" s="113" t="s">
        <v>41</v>
      </c>
      <c r="L204" s="232" t="s">
        <v>41</v>
      </c>
      <c r="M204" s="240">
        <v>1050</v>
      </c>
      <c r="N204" s="115">
        <f t="shared" ref="N204:N271" si="65">1.732*M204*H204/1000</f>
        <v>400.09199999999998</v>
      </c>
      <c r="O204" s="241">
        <v>1200</v>
      </c>
      <c r="P204" s="235">
        <f t="shared" ref="P204:P271" si="66">W204*100/H204^2</f>
        <v>1.9070322314049587E-3</v>
      </c>
      <c r="Q204" s="104">
        <f t="shared" ref="Q204:Q271" si="67">X204*100/H204^2</f>
        <v>1.4498747933884299E-2</v>
      </c>
      <c r="R204" s="104">
        <f t="shared" ref="R204:R271" si="68">Y204*H204^2/100</f>
        <v>0.18691305599999999</v>
      </c>
      <c r="S204" s="104">
        <f t="shared" ref="S204:S271" si="69">Z204*100/H204^2</f>
        <v>7.2751785123966939E-3</v>
      </c>
      <c r="T204" s="104">
        <f t="shared" ref="T204:T271" si="70">AA204*100/H204^2</f>
        <v>4.1253476033057852E-2</v>
      </c>
      <c r="U204" s="104">
        <f t="shared" ref="U204:U271" si="71">AB204*H204^2/100</f>
        <v>0.190097292</v>
      </c>
      <c r="V204" s="105">
        <f t="shared" ref="V204:V271" si="72">AC204*100/H204^2</f>
        <v>2.4989669421487604E-2</v>
      </c>
      <c r="W204" s="223">
        <f>AE204*IFERROR(VLOOKUP(AD204,LnLst!B:I,2,FALSE),0)+AG204*IFERROR(VLOOKUP(AF204,LnLst!B:I,2,FALSE),0)+AI204*IFERROR(VLOOKUP(AH204,LnLst!B:I,2,FALSE),0)+AK204*IFERROR(VLOOKUP(AJ204,LnLst!B:I,2,FALSE),0)</f>
        <v>0.92300360000000004</v>
      </c>
      <c r="X204" s="215">
        <f>AE204*IFERROR(VLOOKUP(AD204,LnLst!B:I,3,FALSE),0)+AG204*IFERROR(VLOOKUP(AF204,LnLst!B:I,3,FALSE),0)+AI204*IFERROR(VLOOKUP(AH204,LnLst!B:I,3,FALSE),0)+AK204*IFERROR(VLOOKUP(AJ204,LnLst!B:I,3,FALSE),0)</f>
        <v>7.0173940000000004</v>
      </c>
      <c r="Y204" s="219">
        <f>(AE204*IFERROR(VLOOKUP(AD204,LnLst!B:I,4,FALSE),0)+AG204*IFERROR(VLOOKUP(AF204,LnLst!B:I,4,FALSE),0)+AI204*IFERROR(VLOOKUP(AH204,LnLst!B:I,4,FALSE),0)+AK204*IFERROR(VLOOKUP(AJ204,LnLst!B:I,4,FALSE),0))/1000000</f>
        <v>3.8618400000000003E-4</v>
      </c>
      <c r="Z204" s="215">
        <f>AE204*IFERROR(VLOOKUP(AD204,LnLst!B:I,5,FALSE),0)+AG204*IFERROR(VLOOKUP(AF204,LnLst!B:I,5,FALSE),0)+AI204*IFERROR(VLOOKUP(AH204,LnLst!B:I,5,FALSE),0)+AK204*IFERROR(VLOOKUP(AJ204,LnLst!B:I,5,FALSE),0)</f>
        <v>3.5211863999999999</v>
      </c>
      <c r="AA204" s="215">
        <f>AE204*IFERROR(VLOOKUP(AD204,LnLst!B:I,6,FALSE),0)+AG204*IFERROR(VLOOKUP(AF204,LnLst!B:I,6,FALSE),0)+AI204*IFERROR(VLOOKUP(AH204,LnLst!B:I,6,FALSE),0)+AK204*IFERROR(VLOOKUP(AJ204,LnLst!B:I,6,FALSE),0)</f>
        <v>19.9666824</v>
      </c>
      <c r="AB204" s="207">
        <f>(AE204*IFERROR(VLOOKUP(AD204,LnLst!B:I,7,FALSE),0)+AG204*IFERROR(VLOOKUP(AF204,LnLst!B:I,7,FALSE),0)+AI204*IFERROR(VLOOKUP(AH204,LnLst!B:I,7,FALSE),0)+AK204*IFERROR(VLOOKUP(AJ204,LnLst!B:I,7,FALSE),0))/1000000</f>
        <v>3.9276299999999997E-4</v>
      </c>
      <c r="AC204" s="211">
        <f>AE204*IFERROR(VLOOKUP(AD204,LnLst!B:I,8,FALSE),0)+AG204*IFERROR(VLOOKUP(AF204,LnLst!B:I,8,FALSE),0)+AI204*IFERROR(VLOOKUP(AH204,LnLst!B:I,8,FALSE),0)+AK204*IFERROR(VLOOKUP(AJ204,LnLst!B:I,8,FALSE),0)</f>
        <v>12.094999999999999</v>
      </c>
      <c r="AD204" s="106" t="s">
        <v>1155</v>
      </c>
      <c r="AE204" s="263">
        <v>5.4160000000000004</v>
      </c>
      <c r="AF204" s="245" t="s">
        <v>25</v>
      </c>
      <c r="AG204" s="263">
        <v>20.5</v>
      </c>
      <c r="AH204" s="250" t="s">
        <v>58</v>
      </c>
      <c r="AI204" s="263">
        <v>1</v>
      </c>
      <c r="AJ204" s="245" t="s">
        <v>1462</v>
      </c>
      <c r="AK204" s="263"/>
      <c r="AL204" s="84">
        <v>425</v>
      </c>
      <c r="AM204" s="72">
        <v>440</v>
      </c>
      <c r="AN204" s="83">
        <v>0</v>
      </c>
      <c r="AO204" s="72">
        <v>0</v>
      </c>
      <c r="AP204" s="66"/>
      <c r="AQ204" s="107" t="s">
        <v>705</v>
      </c>
      <c r="AR204" s="61" t="s">
        <v>143</v>
      </c>
      <c r="AS204" s="364"/>
      <c r="AT204" s="205"/>
      <c r="DN204" s="111">
        <f>(AE204*IFERROR(VLOOKUP(AD204,LnLst!B:I,2,FALSE),0))*(100/(H204^2))</f>
        <v>1.3540000000000001E-4</v>
      </c>
      <c r="DO204" s="111">
        <f>(AE204*IFERROR(VLOOKUP(AD204,LnLst!B:I,3,FALSE),0))*(100/(H204^2))</f>
        <v>1.3595950413223142E-3</v>
      </c>
      <c r="DP204" s="111">
        <f>(AE204*IFERROR(VLOOKUP(AD204,LnLst!B:I,4,FALSE),0))*(H204^2/100)/1000000</f>
        <v>0.11533913600000001</v>
      </c>
      <c r="DQ204" s="111">
        <f>(AE204*IFERROR(VLOOKUP(AD204,LnLst!B:I,5,FALSE),0))*(100/(H204^2))</f>
        <v>2.2984429752066116E-3</v>
      </c>
      <c r="DR204" s="111">
        <f>(AE204*IFERROR(VLOOKUP(AD204,LnLst!B:I,6,FALSE),0))*(100/(H204^2))</f>
        <v>7.9897190082644641E-4</v>
      </c>
      <c r="DS204" s="111">
        <f>(AE204*IFERROR(VLOOKUP(AD204,LnLst!B:I,7,FALSE),0))*(H204^2/100)/1000000</f>
        <v>0.13893123199999999</v>
      </c>
      <c r="DT204" s="111">
        <f>(AE204*IFERROR(VLOOKUP(AD204,LnLst!B:I,8,FALSE),0))*(100/(H204^2))</f>
        <v>0</v>
      </c>
      <c r="DU204" s="111">
        <f>AG204*IFERROR(VLOOKUP(AF204,LnLst!B:I,2,FALSE),0)*100/H204^2</f>
        <v>1.7450413223140497E-3</v>
      </c>
      <c r="DV204" s="111">
        <f>(AG204*IFERROR(VLOOKUP(AF204,LnLst!B:I,3,FALSE),0))*(100/(H204^2))</f>
        <v>1.2791322314049587E-2</v>
      </c>
      <c r="DW204" s="111">
        <f>(AG204*IFERROR(VLOOKUP(AF204,LnLst!B:I,4,FALSE),0))*(H204^2/100)/1000000</f>
        <v>3.6909840000000006E-2</v>
      </c>
      <c r="DX204" s="111">
        <f>(AG204*IFERROR(VLOOKUP(AF204,LnLst!B:I,5,FALSE),0))*(100/(H204^2))</f>
        <v>4.6590909090909087E-3</v>
      </c>
      <c r="DY204" s="111">
        <f>(AG204*IFERROR(VLOOKUP(AF204,LnLst!B:I,6,FALSE),0))*(100/(H204^2))</f>
        <v>4.0237603305785123E-2</v>
      </c>
      <c r="DZ204" s="111">
        <f>(AG204*IFERROR(VLOOKUP(AF204,LnLst!B:I,7,FALSE),0))*(H204^2/100)/1000000</f>
        <v>2.2126059999999996E-2</v>
      </c>
      <c r="EA204" s="111">
        <f>(AG204*IFERROR(VLOOKUP(AF204,LnLst!B:I,8,FALSE),0))*(100/(H204^2))</f>
        <v>2.4989669421487601E-2</v>
      </c>
      <c r="EB204" s="111">
        <f>AI204*IFERROR(VLOOKUP(AH204,LnLst!B:I,2,FALSE),0)*100/H204^2</f>
        <v>2.659090909090909E-5</v>
      </c>
      <c r="EC204" s="111">
        <f>AI204*IFERROR(VLOOKUP(AH204,LnLst!B:I,3,FALSE),0)*100/H204^2</f>
        <v>3.4783057851239671E-4</v>
      </c>
      <c r="ED204" s="111">
        <f>(AI204*IFERROR(VLOOKUP(AH204,LnLst!B:I,4,FALSE),0))*(H204^2/100)/1000000</f>
        <v>3.466408E-2</v>
      </c>
      <c r="EE204" s="111">
        <f>AI204*IFERROR(VLOOKUP(AH204,LnLst!B:I,5,FALSE),0)*100/H204^2</f>
        <v>3.1764462809917354E-4</v>
      </c>
      <c r="EF204" s="111">
        <f>AI204*IFERROR(VLOOKUP(AH204,LnLst!B:I,6,FALSE),0)*100/H204^2</f>
        <v>2.1690082644628103E-4</v>
      </c>
      <c r="EG204" s="111">
        <f>(AI204*IFERROR(VLOOKUP(AH204,LnLst!B:I,7,FALSE),0))*(H204^2/100)/1000000</f>
        <v>2.904E-2</v>
      </c>
      <c r="EH204" s="111">
        <f>AI204*IFERROR(VLOOKUP(AH204,LnLst!B:I,8,FALSE),0)*100/H204^2</f>
        <v>0</v>
      </c>
      <c r="EI204" s="236">
        <f>AK204*IFERROR(VLOOKUP(AJ204,LnLst!B:I,2,FALSE),0)*100/H204^2</f>
        <v>0</v>
      </c>
      <c r="EJ204" s="111">
        <f>AK204*IFERROR(VLOOKUP(AJ204,LnLst!B:I,3,FALSE),0)*100/H204^2</f>
        <v>0</v>
      </c>
      <c r="EK204" s="111">
        <f>(AK204*IFERROR(VLOOKUP(AJ204,LnLst!B:I,4,FALSE),0))*(H204^2/100)/1000000</f>
        <v>0</v>
      </c>
      <c r="EL204" s="111">
        <f>AK204*IFERROR(VLOOKUP(AJ204,LnLst!B:I,5,FALSE),0)*100/H204^2</f>
        <v>0</v>
      </c>
      <c r="EM204" s="111">
        <f>AK204*IFERROR(VLOOKUP(AJ204,LnLst!B:I,6,FALSE),0)*100/H204^2</f>
        <v>0</v>
      </c>
      <c r="EN204" s="111">
        <f>(AK204*IFERROR(VLOOKUP(AJ204,LnLst!B:I,7,FALSE),0))*(H204^2/100)/1000000</f>
        <v>0</v>
      </c>
      <c r="EO204" s="111">
        <f>AK204*IFERROR(VLOOKUP(AJ204,LnLst!B:I,8,FALSE),0)*100/H204^2</f>
        <v>0</v>
      </c>
    </row>
    <row r="205" spans="1:145" ht="15" customHeight="1" x14ac:dyDescent="0.25">
      <c r="A205" s="81" t="s">
        <v>1402</v>
      </c>
      <c r="B205" s="82" t="s">
        <v>64</v>
      </c>
      <c r="C205" s="102" t="s">
        <v>469</v>
      </c>
      <c r="D205" s="82" t="s">
        <v>1538</v>
      </c>
      <c r="E205" s="9" t="s">
        <v>1708</v>
      </c>
      <c r="F205" s="426" t="s">
        <v>1719</v>
      </c>
      <c r="G205" s="83">
        <v>1</v>
      </c>
      <c r="H205" s="60">
        <v>220</v>
      </c>
      <c r="I205" s="194" t="str">
        <f t="shared" si="63"/>
        <v xml:space="preserve">3*380/50 ACSR    XLPE 2500mm2         </v>
      </c>
      <c r="J205" s="228">
        <f t="shared" si="64"/>
        <v>9.6549999999999994</v>
      </c>
      <c r="K205" s="113" t="s">
        <v>22</v>
      </c>
      <c r="L205" s="232" t="s">
        <v>22</v>
      </c>
      <c r="M205" s="240">
        <v>1800</v>
      </c>
      <c r="N205" s="115">
        <f t="shared" si="65"/>
        <v>685.87199999999996</v>
      </c>
      <c r="O205" s="241">
        <v>1800</v>
      </c>
      <c r="P205" s="235">
        <f t="shared" si="66"/>
        <v>4.3059865702479332E-4</v>
      </c>
      <c r="Q205" s="104">
        <f t="shared" si="67"/>
        <v>5.8520532024793374E-3</v>
      </c>
      <c r="R205" s="104">
        <f t="shared" si="68"/>
        <v>2.2598589200000001E-2</v>
      </c>
      <c r="S205" s="104">
        <f t="shared" si="69"/>
        <v>4.9031559917355368E-3</v>
      </c>
      <c r="T205" s="104">
        <f t="shared" si="70"/>
        <v>1.5385377066115702E-2</v>
      </c>
      <c r="U205" s="104">
        <f t="shared" si="71"/>
        <v>1.7098558399999998E-2</v>
      </c>
      <c r="V205" s="105">
        <f t="shared" si="72"/>
        <v>4.5287190082644625E-3</v>
      </c>
      <c r="W205" s="223">
        <f>AE205*IFERROR(VLOOKUP(AD205,LnLst!B:I,2,FALSE),0)+AG205*IFERROR(VLOOKUP(AF205,LnLst!B:I,2,FALSE),0)+AI205*IFERROR(VLOOKUP(AH205,LnLst!B:I,2,FALSE),0)+AK205*IFERROR(VLOOKUP(AJ205,LnLst!B:I,2,FALSE),0)</f>
        <v>0.20840974999999998</v>
      </c>
      <c r="X205" s="215">
        <f>AE205*IFERROR(VLOOKUP(AD205,LnLst!B:I,3,FALSE),0)+AG205*IFERROR(VLOOKUP(AF205,LnLst!B:I,3,FALSE),0)+AI205*IFERROR(VLOOKUP(AH205,LnLst!B:I,3,FALSE),0)+AK205*IFERROR(VLOOKUP(AJ205,LnLst!B:I,3,FALSE),0)</f>
        <v>2.8323937499999996</v>
      </c>
      <c r="Y205" s="219">
        <f>(AE205*IFERROR(VLOOKUP(AD205,LnLst!B:I,4,FALSE),0)+AG205*IFERROR(VLOOKUP(AF205,LnLst!B:I,4,FALSE),0)+AI205*IFERROR(VLOOKUP(AH205,LnLst!B:I,4,FALSE),0)+AK205*IFERROR(VLOOKUP(AJ205,LnLst!B:I,4,FALSE),0))/1000000</f>
        <v>4.6691299999999998E-5</v>
      </c>
      <c r="Z205" s="215">
        <f>AE205*IFERROR(VLOOKUP(AD205,LnLst!B:I,5,FALSE),0)+AG205*IFERROR(VLOOKUP(AF205,LnLst!B:I,5,FALSE),0)+AI205*IFERROR(VLOOKUP(AH205,LnLst!B:I,5,FALSE),0)+AK205*IFERROR(VLOOKUP(AJ205,LnLst!B:I,5,FALSE),0)</f>
        <v>2.3731274999999998</v>
      </c>
      <c r="AA205" s="215">
        <f>AE205*IFERROR(VLOOKUP(AD205,LnLst!B:I,6,FALSE),0)+AG205*IFERROR(VLOOKUP(AF205,LnLst!B:I,6,FALSE),0)+AI205*IFERROR(VLOOKUP(AH205,LnLst!B:I,6,FALSE),0)+AK205*IFERROR(VLOOKUP(AJ205,LnLst!B:I,6,FALSE),0)</f>
        <v>7.4465224999999995</v>
      </c>
      <c r="AB205" s="207">
        <f>(AE205*IFERROR(VLOOKUP(AD205,LnLst!B:I,7,FALSE),0)+AG205*IFERROR(VLOOKUP(AF205,LnLst!B:I,7,FALSE),0)+AI205*IFERROR(VLOOKUP(AH205,LnLst!B:I,7,FALSE),0)+AK205*IFERROR(VLOOKUP(AJ205,LnLst!B:I,7,FALSE),0))/1000000</f>
        <v>3.5327599999999997E-5</v>
      </c>
      <c r="AC205" s="211">
        <f>AE205*IFERROR(VLOOKUP(AD205,LnLst!B:I,8,FALSE),0)+AG205*IFERROR(VLOOKUP(AF205,LnLst!B:I,8,FALSE),0)+AI205*IFERROR(VLOOKUP(AH205,LnLst!B:I,8,FALSE),0)+AK205*IFERROR(VLOOKUP(AJ205,LnLst!B:I,8,FALSE),0)</f>
        <v>2.1919</v>
      </c>
      <c r="AD205" s="106" t="s">
        <v>241</v>
      </c>
      <c r="AE205" s="263">
        <v>9.5299999999999994</v>
      </c>
      <c r="AF205" s="245" t="s">
        <v>1158</v>
      </c>
      <c r="AG205" s="263">
        <v>0.125</v>
      </c>
      <c r="AH205" s="250" t="s">
        <v>1462</v>
      </c>
      <c r="AI205" s="263"/>
      <c r="AJ205" s="245" t="s">
        <v>1462</v>
      </c>
      <c r="AK205" s="263"/>
      <c r="AL205" s="84">
        <v>437</v>
      </c>
      <c r="AM205" s="72">
        <v>439</v>
      </c>
      <c r="AN205" s="83">
        <v>0</v>
      </c>
      <c r="AO205" s="72">
        <v>0</v>
      </c>
      <c r="AP205" s="66" t="s">
        <v>732</v>
      </c>
      <c r="AQ205" s="107" t="s">
        <v>469</v>
      </c>
      <c r="AR205" s="61" t="s">
        <v>502</v>
      </c>
      <c r="AS205" s="364"/>
      <c r="AT205" s="205"/>
      <c r="DN205" s="111">
        <f>(AE205*IFERROR(VLOOKUP(AD205,LnLst!B:I,2,FALSE),0))*(100/(H205^2))</f>
        <v>4.2727479338842972E-4</v>
      </c>
      <c r="DO205" s="111">
        <f>(AE205*IFERROR(VLOOKUP(AD205,LnLst!B:I,3,FALSE),0))*(100/(H205^2))</f>
        <v>5.8085743801652885E-3</v>
      </c>
      <c r="DP205" s="111">
        <f>(AE205*IFERROR(VLOOKUP(AD205,LnLst!B:I,4,FALSE),0))*(H205^2/100)/1000000</f>
        <v>1.82655792E-2</v>
      </c>
      <c r="DQ205" s="111">
        <f>(AE205*IFERROR(VLOOKUP(AD205,LnLst!B:I,5,FALSE),0))*(100/(H205^2))</f>
        <v>4.8634504132231407E-3</v>
      </c>
      <c r="DR205" s="111">
        <f>(AE205*IFERROR(VLOOKUP(AD205,LnLst!B:I,6,FALSE),0))*(100/(H205^2))</f>
        <v>1.5358264462809917E-2</v>
      </c>
      <c r="DS205" s="111">
        <f>(AE205*IFERROR(VLOOKUP(AD205,LnLst!B:I,7,FALSE),0))*(H205^2/100)/1000000</f>
        <v>1.3468558399999999E-2</v>
      </c>
      <c r="DT205" s="111">
        <f>(AE205*IFERROR(VLOOKUP(AD205,LnLst!B:I,8,FALSE),0))*(100/(H205^2))</f>
        <v>4.5287190082644625E-3</v>
      </c>
      <c r="DU205" s="111">
        <f>AG205*IFERROR(VLOOKUP(AF205,LnLst!B:I,2,FALSE),0)*100/H205^2</f>
        <v>3.3238636363636362E-6</v>
      </c>
      <c r="DV205" s="111">
        <f>(AG205*IFERROR(VLOOKUP(AF205,LnLst!B:I,3,FALSE),0))*(100/(H205^2))</f>
        <v>4.3478822314049589E-5</v>
      </c>
      <c r="DW205" s="111">
        <f>(AG205*IFERROR(VLOOKUP(AF205,LnLst!B:I,4,FALSE),0))*(H205^2/100)/1000000</f>
        <v>4.33301E-3</v>
      </c>
      <c r="DX205" s="111">
        <f>(AG205*IFERROR(VLOOKUP(AF205,LnLst!B:I,5,FALSE),0))*(100/(H205^2))</f>
        <v>3.9705578512396692E-5</v>
      </c>
      <c r="DY205" s="111">
        <f>(AG205*IFERROR(VLOOKUP(AF205,LnLst!B:I,6,FALSE),0))*(100/(H205^2))</f>
        <v>2.7112603305785125E-5</v>
      </c>
      <c r="DZ205" s="111">
        <f>(AG205*IFERROR(VLOOKUP(AF205,LnLst!B:I,7,FALSE),0))*(H205^2/100)/1000000</f>
        <v>3.63E-3</v>
      </c>
      <c r="EA205" s="111">
        <f>(AG205*IFERROR(VLOOKUP(AF205,LnLst!B:I,8,FALSE),0))*(100/(H205^2))</f>
        <v>0</v>
      </c>
      <c r="EB205" s="111">
        <f>AI205*IFERROR(VLOOKUP(AH205,LnLst!B:I,2,FALSE),0)*100/H205^2</f>
        <v>0</v>
      </c>
      <c r="EC205" s="111">
        <f>AI205*IFERROR(VLOOKUP(AH205,LnLst!B:I,3,FALSE),0)*100/H205^2</f>
        <v>0</v>
      </c>
      <c r="ED205" s="111">
        <f>(AI205*IFERROR(VLOOKUP(AH205,LnLst!B:I,4,FALSE),0))*(H205^2/100)/1000000</f>
        <v>0</v>
      </c>
      <c r="EE205" s="111">
        <f>AI205*IFERROR(VLOOKUP(AH205,LnLst!B:I,5,FALSE),0)*100/H205^2</f>
        <v>0</v>
      </c>
      <c r="EF205" s="111">
        <f>AI205*IFERROR(VLOOKUP(AH205,LnLst!B:I,6,FALSE),0)*100/H205^2</f>
        <v>0</v>
      </c>
      <c r="EG205" s="111">
        <f>(AI205*IFERROR(VLOOKUP(AH205,LnLst!B:I,7,FALSE),0))*(H205^2/100)/1000000</f>
        <v>0</v>
      </c>
      <c r="EH205" s="111">
        <f>AI205*IFERROR(VLOOKUP(AH205,LnLst!B:I,8,FALSE),0)*100/H205^2</f>
        <v>0</v>
      </c>
      <c r="EI205" s="236">
        <f>AK205*IFERROR(VLOOKUP(AJ205,LnLst!B:I,2,FALSE),0)*100/H205^2</f>
        <v>0</v>
      </c>
      <c r="EJ205" s="111">
        <f>AK205*IFERROR(VLOOKUP(AJ205,LnLst!B:I,3,FALSE),0)*100/H205^2</f>
        <v>0</v>
      </c>
      <c r="EK205" s="111">
        <f>(AK205*IFERROR(VLOOKUP(AJ205,LnLst!B:I,4,FALSE),0))*(H205^2/100)/1000000</f>
        <v>0</v>
      </c>
      <c r="EL205" s="111">
        <f>AK205*IFERROR(VLOOKUP(AJ205,LnLst!B:I,5,FALSE),0)*100/H205^2</f>
        <v>0</v>
      </c>
      <c r="EM205" s="111">
        <f>AK205*IFERROR(VLOOKUP(AJ205,LnLst!B:I,6,FALSE),0)*100/H205^2</f>
        <v>0</v>
      </c>
      <c r="EN205" s="111">
        <f>(AK205*IFERROR(VLOOKUP(AJ205,LnLst!B:I,7,FALSE),0))*(H205^2/100)/1000000</f>
        <v>0</v>
      </c>
      <c r="EO205" s="111">
        <f>AK205*IFERROR(VLOOKUP(AJ205,LnLst!B:I,8,FALSE),0)*100/H205^2</f>
        <v>0</v>
      </c>
    </row>
    <row r="206" spans="1:145" ht="15" customHeight="1" x14ac:dyDescent="0.25">
      <c r="A206" s="81" t="s">
        <v>1402</v>
      </c>
      <c r="B206" s="82" t="s">
        <v>64</v>
      </c>
      <c r="C206" s="102" t="s">
        <v>469</v>
      </c>
      <c r="D206" s="82" t="s">
        <v>1538</v>
      </c>
      <c r="E206" s="9" t="s">
        <v>1708</v>
      </c>
      <c r="F206" s="426" t="s">
        <v>1719</v>
      </c>
      <c r="G206" s="83">
        <v>2</v>
      </c>
      <c r="H206" s="60">
        <v>220</v>
      </c>
      <c r="I206" s="194" t="str">
        <f t="shared" si="63"/>
        <v xml:space="preserve">3*380/50 ACSR    XLPE 2500mm2         </v>
      </c>
      <c r="J206" s="228">
        <f t="shared" si="64"/>
        <v>9.6549999999999994</v>
      </c>
      <c r="K206" s="113" t="s">
        <v>22</v>
      </c>
      <c r="L206" s="232" t="s">
        <v>22</v>
      </c>
      <c r="M206" s="240">
        <v>1800</v>
      </c>
      <c r="N206" s="115">
        <f t="shared" si="65"/>
        <v>685.87199999999996</v>
      </c>
      <c r="O206" s="241">
        <v>1800</v>
      </c>
      <c r="P206" s="235">
        <f t="shared" si="66"/>
        <v>4.3059865702479332E-4</v>
      </c>
      <c r="Q206" s="104">
        <f t="shared" si="67"/>
        <v>5.8520532024793374E-3</v>
      </c>
      <c r="R206" s="104">
        <f t="shared" si="68"/>
        <v>2.2598589200000001E-2</v>
      </c>
      <c r="S206" s="104">
        <f t="shared" si="69"/>
        <v>4.9031559917355368E-3</v>
      </c>
      <c r="T206" s="104">
        <f t="shared" si="70"/>
        <v>1.5385377066115702E-2</v>
      </c>
      <c r="U206" s="104">
        <f t="shared" si="71"/>
        <v>1.7098558399999998E-2</v>
      </c>
      <c r="V206" s="105">
        <f t="shared" si="72"/>
        <v>4.5287190082644625E-3</v>
      </c>
      <c r="W206" s="223">
        <f>AE206*IFERROR(VLOOKUP(AD206,LnLst!B:I,2,FALSE),0)+AG206*IFERROR(VLOOKUP(AF206,LnLst!B:I,2,FALSE),0)+AI206*IFERROR(VLOOKUP(AH206,LnLst!B:I,2,FALSE),0)+AK206*IFERROR(VLOOKUP(AJ206,LnLst!B:I,2,FALSE),0)</f>
        <v>0.20840974999999998</v>
      </c>
      <c r="X206" s="215">
        <f>AE206*IFERROR(VLOOKUP(AD206,LnLst!B:I,3,FALSE),0)+AG206*IFERROR(VLOOKUP(AF206,LnLst!B:I,3,FALSE),0)+AI206*IFERROR(VLOOKUP(AH206,LnLst!B:I,3,FALSE),0)+AK206*IFERROR(VLOOKUP(AJ206,LnLst!B:I,3,FALSE),0)</f>
        <v>2.8323937499999996</v>
      </c>
      <c r="Y206" s="219">
        <f>(AE206*IFERROR(VLOOKUP(AD206,LnLst!B:I,4,FALSE),0)+AG206*IFERROR(VLOOKUP(AF206,LnLst!B:I,4,FALSE),0)+AI206*IFERROR(VLOOKUP(AH206,LnLst!B:I,4,FALSE),0)+AK206*IFERROR(VLOOKUP(AJ206,LnLst!B:I,4,FALSE),0))/1000000</f>
        <v>4.6691299999999998E-5</v>
      </c>
      <c r="Z206" s="215">
        <f>AE206*IFERROR(VLOOKUP(AD206,LnLst!B:I,5,FALSE),0)+AG206*IFERROR(VLOOKUP(AF206,LnLst!B:I,5,FALSE),0)+AI206*IFERROR(VLOOKUP(AH206,LnLst!B:I,5,FALSE),0)+AK206*IFERROR(VLOOKUP(AJ206,LnLst!B:I,5,FALSE),0)</f>
        <v>2.3731274999999998</v>
      </c>
      <c r="AA206" s="215">
        <f>AE206*IFERROR(VLOOKUP(AD206,LnLst!B:I,6,FALSE),0)+AG206*IFERROR(VLOOKUP(AF206,LnLst!B:I,6,FALSE),0)+AI206*IFERROR(VLOOKUP(AH206,LnLst!B:I,6,FALSE),0)+AK206*IFERROR(VLOOKUP(AJ206,LnLst!B:I,6,FALSE),0)</f>
        <v>7.4465224999999995</v>
      </c>
      <c r="AB206" s="207">
        <f>(AE206*IFERROR(VLOOKUP(AD206,LnLst!B:I,7,FALSE),0)+AG206*IFERROR(VLOOKUP(AF206,LnLst!B:I,7,FALSE),0)+AI206*IFERROR(VLOOKUP(AH206,LnLst!B:I,7,FALSE),0)+AK206*IFERROR(VLOOKUP(AJ206,LnLst!B:I,7,FALSE),0))/1000000</f>
        <v>3.5327599999999997E-5</v>
      </c>
      <c r="AC206" s="211">
        <f>AE206*IFERROR(VLOOKUP(AD206,LnLst!B:I,8,FALSE),0)+AG206*IFERROR(VLOOKUP(AF206,LnLst!B:I,8,FALSE),0)+AI206*IFERROR(VLOOKUP(AH206,LnLst!B:I,8,FALSE),0)+AK206*IFERROR(VLOOKUP(AJ206,LnLst!B:I,8,FALSE),0)</f>
        <v>2.1919</v>
      </c>
      <c r="AD206" s="106" t="s">
        <v>241</v>
      </c>
      <c r="AE206" s="263">
        <v>9.5299999999999994</v>
      </c>
      <c r="AF206" s="245" t="s">
        <v>1158</v>
      </c>
      <c r="AG206" s="263">
        <v>0.125</v>
      </c>
      <c r="AH206" s="250" t="s">
        <v>1462</v>
      </c>
      <c r="AI206" s="263"/>
      <c r="AJ206" s="245" t="s">
        <v>1462</v>
      </c>
      <c r="AK206" s="263"/>
      <c r="AL206" s="84">
        <v>437</v>
      </c>
      <c r="AM206" s="72">
        <v>439</v>
      </c>
      <c r="AN206" s="83">
        <v>0</v>
      </c>
      <c r="AO206" s="72">
        <v>0</v>
      </c>
      <c r="AP206" s="66" t="s">
        <v>733</v>
      </c>
      <c r="AQ206" s="107" t="s">
        <v>469</v>
      </c>
      <c r="AR206" s="61" t="s">
        <v>502</v>
      </c>
      <c r="AS206" s="364"/>
      <c r="AT206" s="205"/>
      <c r="DN206" s="111">
        <f>(AE206*IFERROR(VLOOKUP(AD206,LnLst!B:I,2,FALSE),0))*(100/(H206^2))</f>
        <v>4.2727479338842972E-4</v>
      </c>
      <c r="DO206" s="111">
        <f>(AE206*IFERROR(VLOOKUP(AD206,LnLst!B:I,3,FALSE),0))*(100/(H206^2))</f>
        <v>5.8085743801652885E-3</v>
      </c>
      <c r="DP206" s="111">
        <f>(AE206*IFERROR(VLOOKUP(AD206,LnLst!B:I,4,FALSE),0))*(H206^2/100)/1000000</f>
        <v>1.82655792E-2</v>
      </c>
      <c r="DQ206" s="111">
        <f>(AE206*IFERROR(VLOOKUP(AD206,LnLst!B:I,5,FALSE),0))*(100/(H206^2))</f>
        <v>4.8634504132231407E-3</v>
      </c>
      <c r="DR206" s="111">
        <f>(AE206*IFERROR(VLOOKUP(AD206,LnLst!B:I,6,FALSE),0))*(100/(H206^2))</f>
        <v>1.5358264462809917E-2</v>
      </c>
      <c r="DS206" s="111">
        <f>(AE206*IFERROR(VLOOKUP(AD206,LnLst!B:I,7,FALSE),0))*(H206^2/100)/1000000</f>
        <v>1.3468558399999999E-2</v>
      </c>
      <c r="DT206" s="111">
        <f>(AE206*IFERROR(VLOOKUP(AD206,LnLst!B:I,8,FALSE),0))*(100/(H206^2))</f>
        <v>4.5287190082644625E-3</v>
      </c>
      <c r="DU206" s="111">
        <f>AG206*IFERROR(VLOOKUP(AF206,LnLst!B:I,2,FALSE),0)*100/H206^2</f>
        <v>3.3238636363636362E-6</v>
      </c>
      <c r="DV206" s="111">
        <f>(AG206*IFERROR(VLOOKUP(AF206,LnLst!B:I,3,FALSE),0))*(100/(H206^2))</f>
        <v>4.3478822314049589E-5</v>
      </c>
      <c r="DW206" s="111">
        <f>(AG206*IFERROR(VLOOKUP(AF206,LnLst!B:I,4,FALSE),0))*(H206^2/100)/1000000</f>
        <v>4.33301E-3</v>
      </c>
      <c r="DX206" s="111">
        <f>(AG206*IFERROR(VLOOKUP(AF206,LnLst!B:I,5,FALSE),0))*(100/(H206^2))</f>
        <v>3.9705578512396692E-5</v>
      </c>
      <c r="DY206" s="111">
        <f>(AG206*IFERROR(VLOOKUP(AF206,LnLst!B:I,6,FALSE),0))*(100/(H206^2))</f>
        <v>2.7112603305785125E-5</v>
      </c>
      <c r="DZ206" s="111">
        <f>(AG206*IFERROR(VLOOKUP(AF206,LnLst!B:I,7,FALSE),0))*(H206^2/100)/1000000</f>
        <v>3.63E-3</v>
      </c>
      <c r="EA206" s="111">
        <f>(AG206*IFERROR(VLOOKUP(AF206,LnLst!B:I,8,FALSE),0))*(100/(H206^2))</f>
        <v>0</v>
      </c>
      <c r="EB206" s="111">
        <f>AI206*IFERROR(VLOOKUP(AH206,LnLst!B:I,2,FALSE),0)*100/H206^2</f>
        <v>0</v>
      </c>
      <c r="EC206" s="111">
        <f>AI206*IFERROR(VLOOKUP(AH206,LnLst!B:I,3,FALSE),0)*100/H206^2</f>
        <v>0</v>
      </c>
      <c r="ED206" s="111">
        <f>(AI206*IFERROR(VLOOKUP(AH206,LnLst!B:I,4,FALSE),0))*(H206^2/100)/1000000</f>
        <v>0</v>
      </c>
      <c r="EE206" s="111">
        <f>AI206*IFERROR(VLOOKUP(AH206,LnLst!B:I,5,FALSE),0)*100/H206^2</f>
        <v>0</v>
      </c>
      <c r="EF206" s="111">
        <f>AI206*IFERROR(VLOOKUP(AH206,LnLst!B:I,6,FALSE),0)*100/H206^2</f>
        <v>0</v>
      </c>
      <c r="EG206" s="111">
        <f>(AI206*IFERROR(VLOOKUP(AH206,LnLst!B:I,7,FALSE),0))*(H206^2/100)/1000000</f>
        <v>0</v>
      </c>
      <c r="EH206" s="111">
        <f>AI206*IFERROR(VLOOKUP(AH206,LnLst!B:I,8,FALSE),0)*100/H206^2</f>
        <v>0</v>
      </c>
      <c r="EI206" s="236">
        <f>AK206*IFERROR(VLOOKUP(AJ206,LnLst!B:I,2,FALSE),0)*100/H206^2</f>
        <v>0</v>
      </c>
      <c r="EJ206" s="111">
        <f>AK206*IFERROR(VLOOKUP(AJ206,LnLst!B:I,3,FALSE),0)*100/H206^2</f>
        <v>0</v>
      </c>
      <c r="EK206" s="111">
        <f>(AK206*IFERROR(VLOOKUP(AJ206,LnLst!B:I,4,FALSE),0))*(H206^2/100)/1000000</f>
        <v>0</v>
      </c>
      <c r="EL206" s="111">
        <f>AK206*IFERROR(VLOOKUP(AJ206,LnLst!B:I,5,FALSE),0)*100/H206^2</f>
        <v>0</v>
      </c>
      <c r="EM206" s="111">
        <f>AK206*IFERROR(VLOOKUP(AJ206,LnLst!B:I,6,FALSE),0)*100/H206^2</f>
        <v>0</v>
      </c>
      <c r="EN206" s="111">
        <f>(AK206*IFERROR(VLOOKUP(AJ206,LnLst!B:I,7,FALSE),0))*(H206^2/100)/1000000</f>
        <v>0</v>
      </c>
      <c r="EO206" s="111">
        <f>AK206*IFERROR(VLOOKUP(AJ206,LnLst!B:I,8,FALSE),0)*100/H206^2</f>
        <v>0</v>
      </c>
    </row>
    <row r="207" spans="1:145" ht="15" customHeight="1" x14ac:dyDescent="0.25">
      <c r="A207" s="81" t="s">
        <v>1234</v>
      </c>
      <c r="B207" s="82" t="s">
        <v>449</v>
      </c>
      <c r="C207" s="102" t="s">
        <v>1573</v>
      </c>
      <c r="D207" s="82" t="s">
        <v>142</v>
      </c>
      <c r="E207" s="9" t="s">
        <v>1708</v>
      </c>
      <c r="F207" s="426" t="s">
        <v>1717</v>
      </c>
      <c r="G207" s="83">
        <v>1</v>
      </c>
      <c r="H207" s="60">
        <v>220</v>
      </c>
      <c r="I207" s="194" t="str">
        <f t="shared" si="63"/>
        <v xml:space="preserve">2*380/50 ACSR             </v>
      </c>
      <c r="J207" s="228">
        <f t="shared" si="64"/>
        <v>1.8</v>
      </c>
      <c r="K207" s="113" t="s">
        <v>23</v>
      </c>
      <c r="L207" s="232" t="s">
        <v>23</v>
      </c>
      <c r="M207" s="240">
        <v>1200</v>
      </c>
      <c r="N207" s="115">
        <f t="shared" si="65"/>
        <v>457.24799999999999</v>
      </c>
      <c r="O207" s="241">
        <v>1200</v>
      </c>
      <c r="P207" s="235">
        <f t="shared" si="66"/>
        <v>1.5322314049586778E-4</v>
      </c>
      <c r="Q207" s="104">
        <f t="shared" si="67"/>
        <v>1.1231404958677686E-3</v>
      </c>
      <c r="R207" s="104">
        <f t="shared" si="68"/>
        <v>3.2408640000000004E-3</v>
      </c>
      <c r="S207" s="104">
        <f t="shared" si="69"/>
        <v>4.0909090909090908E-4</v>
      </c>
      <c r="T207" s="104">
        <f t="shared" si="70"/>
        <v>3.5330578512396695E-3</v>
      </c>
      <c r="U207" s="104">
        <f t="shared" si="71"/>
        <v>1.942776E-3</v>
      </c>
      <c r="V207" s="105">
        <f t="shared" si="72"/>
        <v>2.194214876033058E-3</v>
      </c>
      <c r="W207" s="223">
        <f>AE207*IFERROR(VLOOKUP(AD207,LnLst!B:I,2,FALSE),0)+AG207*IFERROR(VLOOKUP(AF207,LnLst!B:I,2,FALSE),0)+AI207*IFERROR(VLOOKUP(AH207,LnLst!B:I,2,FALSE),0)+AK207*IFERROR(VLOOKUP(AJ207,LnLst!B:I,2,FALSE),0)</f>
        <v>7.4160000000000004E-2</v>
      </c>
      <c r="X207" s="215">
        <f>AE207*IFERROR(VLOOKUP(AD207,LnLst!B:I,3,FALSE),0)+AG207*IFERROR(VLOOKUP(AF207,LnLst!B:I,3,FALSE),0)+AI207*IFERROR(VLOOKUP(AH207,LnLst!B:I,3,FALSE),0)+AK207*IFERROR(VLOOKUP(AJ207,LnLst!B:I,3,FALSE),0)</f>
        <v>0.54359999999999997</v>
      </c>
      <c r="Y207" s="219">
        <f>(AE207*IFERROR(VLOOKUP(AD207,LnLst!B:I,4,FALSE),0)+AG207*IFERROR(VLOOKUP(AF207,LnLst!B:I,4,FALSE),0)+AI207*IFERROR(VLOOKUP(AH207,LnLst!B:I,4,FALSE),0)+AK207*IFERROR(VLOOKUP(AJ207,LnLst!B:I,4,FALSE),0))/1000000</f>
        <v>6.6960000000000008E-6</v>
      </c>
      <c r="Z207" s="215">
        <f>AE207*IFERROR(VLOOKUP(AD207,LnLst!B:I,5,FALSE),0)+AG207*IFERROR(VLOOKUP(AF207,LnLst!B:I,5,FALSE),0)+AI207*IFERROR(VLOOKUP(AH207,LnLst!B:I,5,FALSE),0)+AK207*IFERROR(VLOOKUP(AJ207,LnLst!B:I,5,FALSE),0)</f>
        <v>0.19800000000000001</v>
      </c>
      <c r="AA207" s="215">
        <f>AE207*IFERROR(VLOOKUP(AD207,LnLst!B:I,6,FALSE),0)+AG207*IFERROR(VLOOKUP(AF207,LnLst!B:I,6,FALSE),0)+AI207*IFERROR(VLOOKUP(AH207,LnLst!B:I,6,FALSE),0)+AK207*IFERROR(VLOOKUP(AJ207,LnLst!B:I,6,FALSE),0)</f>
        <v>1.71</v>
      </c>
      <c r="AB207" s="207">
        <f>(AE207*IFERROR(VLOOKUP(AD207,LnLst!B:I,7,FALSE),0)+AG207*IFERROR(VLOOKUP(AF207,LnLst!B:I,7,FALSE),0)+AI207*IFERROR(VLOOKUP(AH207,LnLst!B:I,7,FALSE),0)+AK207*IFERROR(VLOOKUP(AJ207,LnLst!B:I,7,FALSE),0))/1000000</f>
        <v>4.014E-6</v>
      </c>
      <c r="AC207" s="211">
        <f>AE207*IFERROR(VLOOKUP(AD207,LnLst!B:I,8,FALSE),0)+AG207*IFERROR(VLOOKUP(AF207,LnLst!B:I,8,FALSE),0)+AI207*IFERROR(VLOOKUP(AH207,LnLst!B:I,8,FALSE),0)+AK207*IFERROR(VLOOKUP(AJ207,LnLst!B:I,8,FALSE),0)</f>
        <v>1.0620000000000001</v>
      </c>
      <c r="AD207" s="106" t="s">
        <v>25</v>
      </c>
      <c r="AE207" s="263">
        <v>1.8</v>
      </c>
      <c r="AF207" s="245" t="s">
        <v>1462</v>
      </c>
      <c r="AG207" s="263"/>
      <c r="AH207" s="250" t="s">
        <v>1462</v>
      </c>
      <c r="AI207" s="263"/>
      <c r="AJ207" s="245" t="s">
        <v>1462</v>
      </c>
      <c r="AK207" s="263"/>
      <c r="AL207" s="84">
        <v>433</v>
      </c>
      <c r="AM207" s="72">
        <v>438</v>
      </c>
      <c r="AN207" s="83">
        <v>0</v>
      </c>
      <c r="AO207" s="72">
        <v>0</v>
      </c>
      <c r="AP207" s="66"/>
      <c r="AQ207" s="107"/>
      <c r="AR207" s="61" t="s">
        <v>493</v>
      </c>
      <c r="AS207" s="364"/>
      <c r="AT207" s="205"/>
      <c r="DN207" s="111">
        <f>(AE207*IFERROR(VLOOKUP(AD207,LnLst!B:I,2,FALSE),0))*(100/(H207^2))</f>
        <v>1.5322314049586778E-4</v>
      </c>
      <c r="DO207" s="111">
        <f>(AE207*IFERROR(VLOOKUP(AD207,LnLst!B:I,3,FALSE),0))*(100/(H207^2))</f>
        <v>1.1231404958677686E-3</v>
      </c>
      <c r="DP207" s="111">
        <f>(AE207*IFERROR(VLOOKUP(AD207,LnLst!B:I,4,FALSE),0))*(H207^2/100)/1000000</f>
        <v>3.2408640000000004E-3</v>
      </c>
      <c r="DQ207" s="111">
        <f>(AE207*IFERROR(VLOOKUP(AD207,LnLst!B:I,5,FALSE),0))*(100/(H207^2))</f>
        <v>4.0909090909090913E-4</v>
      </c>
      <c r="DR207" s="111">
        <f>(AE207*IFERROR(VLOOKUP(AD207,LnLst!B:I,6,FALSE),0))*(100/(H207^2))</f>
        <v>3.5330578512396695E-3</v>
      </c>
      <c r="DS207" s="111">
        <f>(AE207*IFERROR(VLOOKUP(AD207,LnLst!B:I,7,FALSE),0))*(H207^2/100)/1000000</f>
        <v>1.942776E-3</v>
      </c>
      <c r="DT207" s="111">
        <f>(AE207*IFERROR(VLOOKUP(AD207,LnLst!B:I,8,FALSE),0))*(100/(H207^2))</f>
        <v>2.194214876033058E-3</v>
      </c>
      <c r="DU207" s="111">
        <f>AG207*IFERROR(VLOOKUP(AF207,LnLst!B:I,2,FALSE),0)*100/H207^2</f>
        <v>0</v>
      </c>
      <c r="DV207" s="111">
        <f>(AG207*IFERROR(VLOOKUP(AF207,LnLst!B:I,3,FALSE),0))*(100/(H207^2))</f>
        <v>0</v>
      </c>
      <c r="DW207" s="111">
        <f>(AG207*IFERROR(VLOOKUP(AF207,LnLst!B:I,4,FALSE),0))*(H207^2/100)/1000000</f>
        <v>0</v>
      </c>
      <c r="DX207" s="111">
        <f>(AG207*IFERROR(VLOOKUP(AF207,LnLst!B:I,5,FALSE),0))*(100/(H207^2))</f>
        <v>0</v>
      </c>
      <c r="DY207" s="111">
        <f>(AG207*IFERROR(VLOOKUP(AF207,LnLst!B:I,6,FALSE),0))*(100/(H207^2))</f>
        <v>0</v>
      </c>
      <c r="DZ207" s="111">
        <f>(AG207*IFERROR(VLOOKUP(AF207,LnLst!B:I,7,FALSE),0))*(H207^2/100)/1000000</f>
        <v>0</v>
      </c>
      <c r="EA207" s="111">
        <f>(AG207*IFERROR(VLOOKUP(AF207,LnLst!B:I,8,FALSE),0))*(100/(H207^2))</f>
        <v>0</v>
      </c>
      <c r="EB207" s="111">
        <f>AI207*IFERROR(VLOOKUP(AH207,LnLst!B:I,2,FALSE),0)*100/H207^2</f>
        <v>0</v>
      </c>
      <c r="EC207" s="111">
        <f>AI207*IFERROR(VLOOKUP(AH207,LnLst!B:I,3,FALSE),0)*100/H207^2</f>
        <v>0</v>
      </c>
      <c r="ED207" s="111">
        <f>(AI207*IFERROR(VLOOKUP(AH207,LnLst!B:I,4,FALSE),0))*(H207^2/100)/1000000</f>
        <v>0</v>
      </c>
      <c r="EE207" s="111">
        <f>AI207*IFERROR(VLOOKUP(AH207,LnLst!B:I,5,FALSE),0)*100/H207^2</f>
        <v>0</v>
      </c>
      <c r="EF207" s="111">
        <f>AI207*IFERROR(VLOOKUP(AH207,LnLst!B:I,6,FALSE),0)*100/H207^2</f>
        <v>0</v>
      </c>
      <c r="EG207" s="111">
        <f>(AI207*IFERROR(VLOOKUP(AH207,LnLst!B:I,7,FALSE),0))*(H207^2/100)/1000000</f>
        <v>0</v>
      </c>
      <c r="EH207" s="111">
        <f>AI207*IFERROR(VLOOKUP(AH207,LnLst!B:I,8,FALSE),0)*100/H207^2</f>
        <v>0</v>
      </c>
      <c r="EI207" s="236">
        <f>AK207*IFERROR(VLOOKUP(AJ207,LnLst!B:I,2,FALSE),0)*100/H207^2</f>
        <v>0</v>
      </c>
      <c r="EJ207" s="111">
        <f>AK207*IFERROR(VLOOKUP(AJ207,LnLst!B:I,3,FALSE),0)*100/H207^2</f>
        <v>0</v>
      </c>
      <c r="EK207" s="111">
        <f>(AK207*IFERROR(VLOOKUP(AJ207,LnLst!B:I,4,FALSE),0))*(H207^2/100)/1000000</f>
        <v>0</v>
      </c>
      <c r="EL207" s="111">
        <f>AK207*IFERROR(VLOOKUP(AJ207,LnLst!B:I,5,FALSE),0)*100/H207^2</f>
        <v>0</v>
      </c>
      <c r="EM207" s="111">
        <f>AK207*IFERROR(VLOOKUP(AJ207,LnLst!B:I,6,FALSE),0)*100/H207^2</f>
        <v>0</v>
      </c>
      <c r="EN207" s="111">
        <f>(AK207*IFERROR(VLOOKUP(AJ207,LnLst!B:I,7,FALSE),0))*(H207^2/100)/1000000</f>
        <v>0</v>
      </c>
      <c r="EO207" s="111">
        <f>AK207*IFERROR(VLOOKUP(AJ207,LnLst!B:I,8,FALSE),0)*100/H207^2</f>
        <v>0</v>
      </c>
    </row>
    <row r="208" spans="1:145" ht="15" customHeight="1" x14ac:dyDescent="0.25">
      <c r="A208" s="81" t="s">
        <v>1234</v>
      </c>
      <c r="B208" s="82" t="s">
        <v>449</v>
      </c>
      <c r="C208" s="102" t="s">
        <v>1573</v>
      </c>
      <c r="D208" s="82" t="s">
        <v>142</v>
      </c>
      <c r="E208" s="9" t="s">
        <v>1708</v>
      </c>
      <c r="F208" s="426" t="s">
        <v>1717</v>
      </c>
      <c r="G208" s="83">
        <v>2</v>
      </c>
      <c r="H208" s="60">
        <v>220</v>
      </c>
      <c r="I208" s="194" t="str">
        <f t="shared" si="63"/>
        <v xml:space="preserve">2*380/50 ACSR             </v>
      </c>
      <c r="J208" s="228">
        <f t="shared" si="64"/>
        <v>1.8</v>
      </c>
      <c r="K208" s="113" t="s">
        <v>23</v>
      </c>
      <c r="L208" s="232" t="s">
        <v>23</v>
      </c>
      <c r="M208" s="240">
        <v>1200</v>
      </c>
      <c r="N208" s="115">
        <f t="shared" si="65"/>
        <v>457.24799999999999</v>
      </c>
      <c r="O208" s="241">
        <v>1200</v>
      </c>
      <c r="P208" s="235">
        <f t="shared" si="66"/>
        <v>1.5322314049586778E-4</v>
      </c>
      <c r="Q208" s="104">
        <f t="shared" si="67"/>
        <v>1.1231404958677686E-3</v>
      </c>
      <c r="R208" s="104">
        <f t="shared" si="68"/>
        <v>3.2408640000000004E-3</v>
      </c>
      <c r="S208" s="104">
        <f t="shared" si="69"/>
        <v>4.0909090909090908E-4</v>
      </c>
      <c r="T208" s="104">
        <f t="shared" si="70"/>
        <v>3.5330578512396695E-3</v>
      </c>
      <c r="U208" s="104">
        <f t="shared" si="71"/>
        <v>1.942776E-3</v>
      </c>
      <c r="V208" s="105">
        <f t="shared" si="72"/>
        <v>2.194214876033058E-3</v>
      </c>
      <c r="W208" s="223">
        <f>AE208*IFERROR(VLOOKUP(AD208,LnLst!B:I,2,FALSE),0)+AG208*IFERROR(VLOOKUP(AF208,LnLst!B:I,2,FALSE),0)+AI208*IFERROR(VLOOKUP(AH208,LnLst!B:I,2,FALSE),0)+AK208*IFERROR(VLOOKUP(AJ208,LnLst!B:I,2,FALSE),0)</f>
        <v>7.4160000000000004E-2</v>
      </c>
      <c r="X208" s="215">
        <f>AE208*IFERROR(VLOOKUP(AD208,LnLst!B:I,3,FALSE),0)+AG208*IFERROR(VLOOKUP(AF208,LnLst!B:I,3,FALSE),0)+AI208*IFERROR(VLOOKUP(AH208,LnLst!B:I,3,FALSE),0)+AK208*IFERROR(VLOOKUP(AJ208,LnLst!B:I,3,FALSE),0)</f>
        <v>0.54359999999999997</v>
      </c>
      <c r="Y208" s="219">
        <f>(AE208*IFERROR(VLOOKUP(AD208,LnLst!B:I,4,FALSE),0)+AG208*IFERROR(VLOOKUP(AF208,LnLst!B:I,4,FALSE),0)+AI208*IFERROR(VLOOKUP(AH208,LnLst!B:I,4,FALSE),0)+AK208*IFERROR(VLOOKUP(AJ208,LnLst!B:I,4,FALSE),0))/1000000</f>
        <v>6.6960000000000008E-6</v>
      </c>
      <c r="Z208" s="215">
        <f>AE208*IFERROR(VLOOKUP(AD208,LnLst!B:I,5,FALSE),0)+AG208*IFERROR(VLOOKUP(AF208,LnLst!B:I,5,FALSE),0)+AI208*IFERROR(VLOOKUP(AH208,LnLst!B:I,5,FALSE),0)+AK208*IFERROR(VLOOKUP(AJ208,LnLst!B:I,5,FALSE),0)</f>
        <v>0.19800000000000001</v>
      </c>
      <c r="AA208" s="215">
        <f>AE208*IFERROR(VLOOKUP(AD208,LnLst!B:I,6,FALSE),0)+AG208*IFERROR(VLOOKUP(AF208,LnLst!B:I,6,FALSE),0)+AI208*IFERROR(VLOOKUP(AH208,LnLst!B:I,6,FALSE),0)+AK208*IFERROR(VLOOKUP(AJ208,LnLst!B:I,6,FALSE),0)</f>
        <v>1.71</v>
      </c>
      <c r="AB208" s="207">
        <f>(AE208*IFERROR(VLOOKUP(AD208,LnLst!B:I,7,FALSE),0)+AG208*IFERROR(VLOOKUP(AF208,LnLst!B:I,7,FALSE),0)+AI208*IFERROR(VLOOKUP(AH208,LnLst!B:I,7,FALSE),0)+AK208*IFERROR(VLOOKUP(AJ208,LnLst!B:I,7,FALSE),0))/1000000</f>
        <v>4.014E-6</v>
      </c>
      <c r="AC208" s="211">
        <f>AE208*IFERROR(VLOOKUP(AD208,LnLst!B:I,8,FALSE),0)+AG208*IFERROR(VLOOKUP(AF208,LnLst!B:I,8,FALSE),0)+AI208*IFERROR(VLOOKUP(AH208,LnLst!B:I,8,FALSE),0)+AK208*IFERROR(VLOOKUP(AJ208,LnLst!B:I,8,FALSE),0)</f>
        <v>1.0620000000000001</v>
      </c>
      <c r="AD208" s="106" t="s">
        <v>25</v>
      </c>
      <c r="AE208" s="263">
        <v>1.8</v>
      </c>
      <c r="AF208" s="245" t="s">
        <v>1462</v>
      </c>
      <c r="AG208" s="263"/>
      <c r="AH208" s="250" t="s">
        <v>1462</v>
      </c>
      <c r="AI208" s="263"/>
      <c r="AJ208" s="245" t="s">
        <v>1462</v>
      </c>
      <c r="AK208" s="263"/>
      <c r="AL208" s="84">
        <v>433</v>
      </c>
      <c r="AM208" s="72">
        <v>438</v>
      </c>
      <c r="AN208" s="83">
        <v>0</v>
      </c>
      <c r="AO208" s="72">
        <v>0</v>
      </c>
      <c r="AP208" s="66"/>
      <c r="AQ208" s="107"/>
      <c r="AR208" s="61" t="s">
        <v>493</v>
      </c>
      <c r="AS208" s="364"/>
      <c r="AT208" s="205"/>
      <c r="DN208" s="111">
        <f>(AE208*IFERROR(VLOOKUP(AD208,LnLst!B:I,2,FALSE),0))*(100/(H208^2))</f>
        <v>1.5322314049586778E-4</v>
      </c>
      <c r="DO208" s="111">
        <f>(AE208*IFERROR(VLOOKUP(AD208,LnLst!B:I,3,FALSE),0))*(100/(H208^2))</f>
        <v>1.1231404958677686E-3</v>
      </c>
      <c r="DP208" s="111">
        <f>(AE208*IFERROR(VLOOKUP(AD208,LnLst!B:I,4,FALSE),0))*(H208^2/100)/1000000</f>
        <v>3.2408640000000004E-3</v>
      </c>
      <c r="DQ208" s="111">
        <f>(AE208*IFERROR(VLOOKUP(AD208,LnLst!B:I,5,FALSE),0))*(100/(H208^2))</f>
        <v>4.0909090909090913E-4</v>
      </c>
      <c r="DR208" s="111">
        <f>(AE208*IFERROR(VLOOKUP(AD208,LnLst!B:I,6,FALSE),0))*(100/(H208^2))</f>
        <v>3.5330578512396695E-3</v>
      </c>
      <c r="DS208" s="111">
        <f>(AE208*IFERROR(VLOOKUP(AD208,LnLst!B:I,7,FALSE),0))*(H208^2/100)/1000000</f>
        <v>1.942776E-3</v>
      </c>
      <c r="DT208" s="111">
        <f>(AE208*IFERROR(VLOOKUP(AD208,LnLst!B:I,8,FALSE),0))*(100/(H208^2))</f>
        <v>2.194214876033058E-3</v>
      </c>
      <c r="DU208" s="111">
        <f>AG208*IFERROR(VLOOKUP(AF208,LnLst!B:I,2,FALSE),0)*100/H208^2</f>
        <v>0</v>
      </c>
      <c r="DV208" s="111">
        <f>(AG208*IFERROR(VLOOKUP(AF208,LnLst!B:I,3,FALSE),0))*(100/(H208^2))</f>
        <v>0</v>
      </c>
      <c r="DW208" s="111">
        <f>(AG208*IFERROR(VLOOKUP(AF208,LnLst!B:I,4,FALSE),0))*(H208^2/100)/1000000</f>
        <v>0</v>
      </c>
      <c r="DX208" s="111">
        <f>(AG208*IFERROR(VLOOKUP(AF208,LnLst!B:I,5,FALSE),0))*(100/(H208^2))</f>
        <v>0</v>
      </c>
      <c r="DY208" s="111">
        <f>(AG208*IFERROR(VLOOKUP(AF208,LnLst!B:I,6,FALSE),0))*(100/(H208^2))</f>
        <v>0</v>
      </c>
      <c r="DZ208" s="111">
        <f>(AG208*IFERROR(VLOOKUP(AF208,LnLst!B:I,7,FALSE),0))*(H208^2/100)/1000000</f>
        <v>0</v>
      </c>
      <c r="EA208" s="111">
        <f>(AG208*IFERROR(VLOOKUP(AF208,LnLst!B:I,8,FALSE),0))*(100/(H208^2))</f>
        <v>0</v>
      </c>
      <c r="EB208" s="111">
        <f>AI208*IFERROR(VLOOKUP(AH208,LnLst!B:I,2,FALSE),0)*100/H208^2</f>
        <v>0</v>
      </c>
      <c r="EC208" s="111">
        <f>AI208*IFERROR(VLOOKUP(AH208,LnLst!B:I,3,FALSE),0)*100/H208^2</f>
        <v>0</v>
      </c>
      <c r="ED208" s="111">
        <f>(AI208*IFERROR(VLOOKUP(AH208,LnLst!B:I,4,FALSE),0))*(H208^2/100)/1000000</f>
        <v>0</v>
      </c>
      <c r="EE208" s="111">
        <f>AI208*IFERROR(VLOOKUP(AH208,LnLst!B:I,5,FALSE),0)*100/H208^2</f>
        <v>0</v>
      </c>
      <c r="EF208" s="111">
        <f>AI208*IFERROR(VLOOKUP(AH208,LnLst!B:I,6,FALSE),0)*100/H208^2</f>
        <v>0</v>
      </c>
      <c r="EG208" s="111">
        <f>(AI208*IFERROR(VLOOKUP(AH208,LnLst!B:I,7,FALSE),0))*(H208^2/100)/1000000</f>
        <v>0</v>
      </c>
      <c r="EH208" s="111">
        <f>AI208*IFERROR(VLOOKUP(AH208,LnLst!B:I,8,FALSE),0)*100/H208^2</f>
        <v>0</v>
      </c>
      <c r="EI208" s="236">
        <f>AK208*IFERROR(VLOOKUP(AJ208,LnLst!B:I,2,FALSE),0)*100/H208^2</f>
        <v>0</v>
      </c>
      <c r="EJ208" s="111">
        <f>AK208*IFERROR(VLOOKUP(AJ208,LnLst!B:I,3,FALSE),0)*100/H208^2</f>
        <v>0</v>
      </c>
      <c r="EK208" s="111">
        <f>(AK208*IFERROR(VLOOKUP(AJ208,LnLst!B:I,4,FALSE),0))*(H208^2/100)/1000000</f>
        <v>0</v>
      </c>
      <c r="EL208" s="111">
        <f>AK208*IFERROR(VLOOKUP(AJ208,LnLst!B:I,5,FALSE),0)*100/H208^2</f>
        <v>0</v>
      </c>
      <c r="EM208" s="111">
        <f>AK208*IFERROR(VLOOKUP(AJ208,LnLst!B:I,6,FALSE),0)*100/H208^2</f>
        <v>0</v>
      </c>
      <c r="EN208" s="111">
        <f>(AK208*IFERROR(VLOOKUP(AJ208,LnLst!B:I,7,FALSE),0))*(H208^2/100)/1000000</f>
        <v>0</v>
      </c>
      <c r="EO208" s="111">
        <f>AK208*IFERROR(VLOOKUP(AJ208,LnLst!B:I,8,FALSE),0)*100/H208^2</f>
        <v>0</v>
      </c>
    </row>
    <row r="209" spans="1:145" ht="15" customHeight="1" x14ac:dyDescent="0.25">
      <c r="A209" s="81" t="s">
        <v>64</v>
      </c>
      <c r="B209" s="82" t="s">
        <v>371</v>
      </c>
      <c r="C209" s="102" t="s">
        <v>1538</v>
      </c>
      <c r="D209" s="82" t="s">
        <v>143</v>
      </c>
      <c r="E209" s="9" t="s">
        <v>1708</v>
      </c>
      <c r="F209" s="426" t="s">
        <v>1717</v>
      </c>
      <c r="G209" s="83">
        <v>1</v>
      </c>
      <c r="H209" s="60">
        <v>220</v>
      </c>
      <c r="I209" s="194" t="str">
        <f t="shared" si="63"/>
        <v xml:space="preserve">2*380/50 ACSR             </v>
      </c>
      <c r="J209" s="228">
        <f t="shared" si="64"/>
        <v>12</v>
      </c>
      <c r="K209" s="113" t="s">
        <v>22</v>
      </c>
      <c r="L209" s="232" t="s">
        <v>29</v>
      </c>
      <c r="M209" s="240">
        <v>1200</v>
      </c>
      <c r="N209" s="115">
        <f t="shared" si="65"/>
        <v>457.24799999999999</v>
      </c>
      <c r="O209" s="241">
        <v>1200</v>
      </c>
      <c r="P209" s="235">
        <f t="shared" si="66"/>
        <v>1.0214876033057851E-3</v>
      </c>
      <c r="Q209" s="104">
        <f t="shared" si="67"/>
        <v>7.4876033057851236E-3</v>
      </c>
      <c r="R209" s="104">
        <f t="shared" si="68"/>
        <v>2.1605759999999998E-2</v>
      </c>
      <c r="S209" s="104">
        <f t="shared" si="69"/>
        <v>2.7272727272727275E-3</v>
      </c>
      <c r="T209" s="104">
        <f t="shared" si="70"/>
        <v>2.3553719008264459E-2</v>
      </c>
      <c r="U209" s="104">
        <f t="shared" si="71"/>
        <v>1.2951839999999999E-2</v>
      </c>
      <c r="V209" s="105">
        <f t="shared" si="72"/>
        <v>1.4628099173553719E-2</v>
      </c>
      <c r="W209" s="223">
        <f>AE209*IFERROR(VLOOKUP(AD209,LnLst!B:I,2,FALSE),0)+AG209*IFERROR(VLOOKUP(AF209,LnLst!B:I,2,FALSE),0)+AI209*IFERROR(VLOOKUP(AH209,LnLst!B:I,2,FALSE),0)+AK209*IFERROR(VLOOKUP(AJ209,LnLst!B:I,2,FALSE),0)</f>
        <v>0.49440000000000001</v>
      </c>
      <c r="X209" s="215">
        <f>AE209*IFERROR(VLOOKUP(AD209,LnLst!B:I,3,FALSE),0)+AG209*IFERROR(VLOOKUP(AF209,LnLst!B:I,3,FALSE),0)+AI209*IFERROR(VLOOKUP(AH209,LnLst!B:I,3,FALSE),0)+AK209*IFERROR(VLOOKUP(AJ209,LnLst!B:I,3,FALSE),0)</f>
        <v>3.6239999999999997</v>
      </c>
      <c r="Y209" s="219">
        <f>(AE209*IFERROR(VLOOKUP(AD209,LnLst!B:I,4,FALSE),0)+AG209*IFERROR(VLOOKUP(AF209,LnLst!B:I,4,FALSE),0)+AI209*IFERROR(VLOOKUP(AH209,LnLst!B:I,4,FALSE),0)+AK209*IFERROR(VLOOKUP(AJ209,LnLst!B:I,4,FALSE),0))/1000000</f>
        <v>4.464E-5</v>
      </c>
      <c r="Z209" s="215">
        <f>AE209*IFERROR(VLOOKUP(AD209,LnLst!B:I,5,FALSE),0)+AG209*IFERROR(VLOOKUP(AF209,LnLst!B:I,5,FALSE),0)+AI209*IFERROR(VLOOKUP(AH209,LnLst!B:I,5,FALSE),0)+AK209*IFERROR(VLOOKUP(AJ209,LnLst!B:I,5,FALSE),0)</f>
        <v>1.32</v>
      </c>
      <c r="AA209" s="215">
        <f>AE209*IFERROR(VLOOKUP(AD209,LnLst!B:I,6,FALSE),0)+AG209*IFERROR(VLOOKUP(AF209,LnLst!B:I,6,FALSE),0)+AI209*IFERROR(VLOOKUP(AH209,LnLst!B:I,6,FALSE),0)+AK209*IFERROR(VLOOKUP(AJ209,LnLst!B:I,6,FALSE),0)</f>
        <v>11.399999999999999</v>
      </c>
      <c r="AB209" s="207">
        <f>(AE209*IFERROR(VLOOKUP(AD209,LnLst!B:I,7,FALSE),0)+AG209*IFERROR(VLOOKUP(AF209,LnLst!B:I,7,FALSE),0)+AI209*IFERROR(VLOOKUP(AH209,LnLst!B:I,7,FALSE),0)+AK209*IFERROR(VLOOKUP(AJ209,LnLst!B:I,7,FALSE),0))/1000000</f>
        <v>2.6759999999999998E-5</v>
      </c>
      <c r="AC209" s="211">
        <f>AE209*IFERROR(VLOOKUP(AD209,LnLst!B:I,8,FALSE),0)+AG209*IFERROR(VLOOKUP(AF209,LnLst!B:I,8,FALSE),0)+AI209*IFERROR(VLOOKUP(AH209,LnLst!B:I,8,FALSE),0)+AK209*IFERROR(VLOOKUP(AJ209,LnLst!B:I,8,FALSE),0)</f>
        <v>7.08</v>
      </c>
      <c r="AD209" s="106" t="s">
        <v>25</v>
      </c>
      <c r="AE209" s="263">
        <v>12</v>
      </c>
      <c r="AF209" s="245" t="s">
        <v>1462</v>
      </c>
      <c r="AG209" s="263"/>
      <c r="AH209" s="250" t="s">
        <v>1462</v>
      </c>
      <c r="AI209" s="263"/>
      <c r="AJ209" s="245" t="s">
        <v>1462</v>
      </c>
      <c r="AK209" s="263"/>
      <c r="AL209" s="84">
        <v>439</v>
      </c>
      <c r="AM209" s="72">
        <v>440</v>
      </c>
      <c r="AN209" s="83">
        <v>0</v>
      </c>
      <c r="AO209" s="72">
        <v>0</v>
      </c>
      <c r="AP209" s="66" t="s">
        <v>734</v>
      </c>
      <c r="AQ209" s="107" t="s">
        <v>502</v>
      </c>
      <c r="AR209" s="61" t="s">
        <v>143</v>
      </c>
      <c r="AS209" s="364"/>
      <c r="AT209" s="205"/>
      <c r="DN209" s="111">
        <f>(AE209*IFERROR(VLOOKUP(AD209,LnLst!B:I,2,FALSE),0))*(100/(H209^2))</f>
        <v>1.0214876033057851E-3</v>
      </c>
      <c r="DO209" s="111">
        <f>(AE209*IFERROR(VLOOKUP(AD209,LnLst!B:I,3,FALSE),0))*(100/(H209^2))</f>
        <v>7.4876033057851236E-3</v>
      </c>
      <c r="DP209" s="111">
        <f>(AE209*IFERROR(VLOOKUP(AD209,LnLst!B:I,4,FALSE),0))*(H209^2/100)/1000000</f>
        <v>2.1605760000000002E-2</v>
      </c>
      <c r="DQ209" s="111">
        <f>(AE209*IFERROR(VLOOKUP(AD209,LnLst!B:I,5,FALSE),0))*(100/(H209^2))</f>
        <v>2.7272727272727275E-3</v>
      </c>
      <c r="DR209" s="111">
        <f>(AE209*IFERROR(VLOOKUP(AD209,LnLst!B:I,6,FALSE),0))*(100/(H209^2))</f>
        <v>2.3553719008264459E-2</v>
      </c>
      <c r="DS209" s="111">
        <f>(AE209*IFERROR(VLOOKUP(AD209,LnLst!B:I,7,FALSE),0))*(H209^2/100)/1000000</f>
        <v>1.2951839999999999E-2</v>
      </c>
      <c r="DT209" s="111">
        <f>(AE209*IFERROR(VLOOKUP(AD209,LnLst!B:I,8,FALSE),0))*(100/(H209^2))</f>
        <v>1.462809917355372E-2</v>
      </c>
      <c r="DU209" s="111">
        <f>AG209*IFERROR(VLOOKUP(AF209,LnLst!B:I,2,FALSE),0)*100/H209^2</f>
        <v>0</v>
      </c>
      <c r="DV209" s="111">
        <f>(AG209*IFERROR(VLOOKUP(AF209,LnLst!B:I,3,FALSE),0))*(100/(H209^2))</f>
        <v>0</v>
      </c>
      <c r="DW209" s="111">
        <f>(AG209*IFERROR(VLOOKUP(AF209,LnLst!B:I,4,FALSE),0))*(H209^2/100)/1000000</f>
        <v>0</v>
      </c>
      <c r="DX209" s="111">
        <f>(AG209*IFERROR(VLOOKUP(AF209,LnLst!B:I,5,FALSE),0))*(100/(H209^2))</f>
        <v>0</v>
      </c>
      <c r="DY209" s="111">
        <f>(AG209*IFERROR(VLOOKUP(AF209,LnLst!B:I,6,FALSE),0))*(100/(H209^2))</f>
        <v>0</v>
      </c>
      <c r="DZ209" s="111">
        <f>(AG209*IFERROR(VLOOKUP(AF209,LnLst!B:I,7,FALSE),0))*(H209^2/100)/1000000</f>
        <v>0</v>
      </c>
      <c r="EA209" s="111">
        <f>(AG209*IFERROR(VLOOKUP(AF209,LnLst!B:I,8,FALSE),0))*(100/(H209^2))</f>
        <v>0</v>
      </c>
      <c r="EB209" s="111">
        <f>AI209*IFERROR(VLOOKUP(AH209,LnLst!B:I,2,FALSE),0)*100/H209^2</f>
        <v>0</v>
      </c>
      <c r="EC209" s="111">
        <f>AI209*IFERROR(VLOOKUP(AH209,LnLst!B:I,3,FALSE),0)*100/H209^2</f>
        <v>0</v>
      </c>
      <c r="ED209" s="111">
        <f>(AI209*IFERROR(VLOOKUP(AH209,LnLst!B:I,4,FALSE),0))*(H209^2/100)/1000000</f>
        <v>0</v>
      </c>
      <c r="EE209" s="111">
        <f>AI209*IFERROR(VLOOKUP(AH209,LnLst!B:I,5,FALSE),0)*100/H209^2</f>
        <v>0</v>
      </c>
      <c r="EF209" s="111">
        <f>AI209*IFERROR(VLOOKUP(AH209,LnLst!B:I,6,FALSE),0)*100/H209^2</f>
        <v>0</v>
      </c>
      <c r="EG209" s="111">
        <f>(AI209*IFERROR(VLOOKUP(AH209,LnLst!B:I,7,FALSE),0))*(H209^2/100)/1000000</f>
        <v>0</v>
      </c>
      <c r="EH209" s="111">
        <f>AI209*IFERROR(VLOOKUP(AH209,LnLst!B:I,8,FALSE),0)*100/H209^2</f>
        <v>0</v>
      </c>
      <c r="EI209" s="236">
        <f>AK209*IFERROR(VLOOKUP(AJ209,LnLst!B:I,2,FALSE),0)*100/H209^2</f>
        <v>0</v>
      </c>
      <c r="EJ209" s="111">
        <f>AK209*IFERROR(VLOOKUP(AJ209,LnLst!B:I,3,FALSE),0)*100/H209^2</f>
        <v>0</v>
      </c>
      <c r="EK209" s="111">
        <f>(AK209*IFERROR(VLOOKUP(AJ209,LnLst!B:I,4,FALSE),0))*(H209^2/100)/1000000</f>
        <v>0</v>
      </c>
      <c r="EL209" s="111">
        <f>AK209*IFERROR(VLOOKUP(AJ209,LnLst!B:I,5,FALSE),0)*100/H209^2</f>
        <v>0</v>
      </c>
      <c r="EM209" s="111">
        <f>AK209*IFERROR(VLOOKUP(AJ209,LnLst!B:I,6,FALSE),0)*100/H209^2</f>
        <v>0</v>
      </c>
      <c r="EN209" s="111">
        <f>(AK209*IFERROR(VLOOKUP(AJ209,LnLst!B:I,7,FALSE),0))*(H209^2/100)/1000000</f>
        <v>0</v>
      </c>
      <c r="EO209" s="111">
        <f>AK209*IFERROR(VLOOKUP(AJ209,LnLst!B:I,8,FALSE),0)*100/H209^2</f>
        <v>0</v>
      </c>
    </row>
    <row r="210" spans="1:145" ht="15" customHeight="1" x14ac:dyDescent="0.25">
      <c r="A210" s="81" t="s">
        <v>64</v>
      </c>
      <c r="B210" s="82" t="s">
        <v>371</v>
      </c>
      <c r="C210" s="102" t="s">
        <v>1538</v>
      </c>
      <c r="D210" s="82" t="s">
        <v>143</v>
      </c>
      <c r="E210" s="9" t="s">
        <v>1708</v>
      </c>
      <c r="F210" s="426" t="s">
        <v>1717</v>
      </c>
      <c r="G210" s="83">
        <v>2</v>
      </c>
      <c r="H210" s="60">
        <v>220</v>
      </c>
      <c r="I210" s="194" t="str">
        <f t="shared" si="63"/>
        <v xml:space="preserve">2*380/50 ACSR             </v>
      </c>
      <c r="J210" s="228">
        <f t="shared" si="64"/>
        <v>12</v>
      </c>
      <c r="K210" s="113" t="s">
        <v>22</v>
      </c>
      <c r="L210" s="232" t="s">
        <v>29</v>
      </c>
      <c r="M210" s="240">
        <v>1200</v>
      </c>
      <c r="N210" s="115">
        <f t="shared" si="65"/>
        <v>457.24799999999999</v>
      </c>
      <c r="O210" s="241">
        <v>1200</v>
      </c>
      <c r="P210" s="235">
        <f t="shared" si="66"/>
        <v>1.0214876033057851E-3</v>
      </c>
      <c r="Q210" s="104">
        <f t="shared" si="67"/>
        <v>7.4876033057851236E-3</v>
      </c>
      <c r="R210" s="104">
        <f t="shared" si="68"/>
        <v>2.1605759999999998E-2</v>
      </c>
      <c r="S210" s="104">
        <f t="shared" si="69"/>
        <v>2.7272727272727275E-3</v>
      </c>
      <c r="T210" s="104">
        <f t="shared" si="70"/>
        <v>2.3553719008264459E-2</v>
      </c>
      <c r="U210" s="104">
        <f t="shared" si="71"/>
        <v>1.2951839999999999E-2</v>
      </c>
      <c r="V210" s="105">
        <f t="shared" si="72"/>
        <v>1.4628099173553719E-2</v>
      </c>
      <c r="W210" s="223">
        <f>AE210*IFERROR(VLOOKUP(AD210,LnLst!B:I,2,FALSE),0)+AG210*IFERROR(VLOOKUP(AF210,LnLst!B:I,2,FALSE),0)+AI210*IFERROR(VLOOKUP(AH210,LnLst!B:I,2,FALSE),0)+AK210*IFERROR(VLOOKUP(AJ210,LnLst!B:I,2,FALSE),0)</f>
        <v>0.49440000000000001</v>
      </c>
      <c r="X210" s="215">
        <f>AE210*IFERROR(VLOOKUP(AD210,LnLst!B:I,3,FALSE),0)+AG210*IFERROR(VLOOKUP(AF210,LnLst!B:I,3,FALSE),0)+AI210*IFERROR(VLOOKUP(AH210,LnLst!B:I,3,FALSE),0)+AK210*IFERROR(VLOOKUP(AJ210,LnLst!B:I,3,FALSE),0)</f>
        <v>3.6239999999999997</v>
      </c>
      <c r="Y210" s="219">
        <f>(AE210*IFERROR(VLOOKUP(AD210,LnLst!B:I,4,FALSE),0)+AG210*IFERROR(VLOOKUP(AF210,LnLst!B:I,4,FALSE),0)+AI210*IFERROR(VLOOKUP(AH210,LnLst!B:I,4,FALSE),0)+AK210*IFERROR(VLOOKUP(AJ210,LnLst!B:I,4,FALSE),0))/1000000</f>
        <v>4.464E-5</v>
      </c>
      <c r="Z210" s="215">
        <f>AE210*IFERROR(VLOOKUP(AD210,LnLst!B:I,5,FALSE),0)+AG210*IFERROR(VLOOKUP(AF210,LnLst!B:I,5,FALSE),0)+AI210*IFERROR(VLOOKUP(AH210,LnLst!B:I,5,FALSE),0)+AK210*IFERROR(VLOOKUP(AJ210,LnLst!B:I,5,FALSE),0)</f>
        <v>1.32</v>
      </c>
      <c r="AA210" s="215">
        <f>AE210*IFERROR(VLOOKUP(AD210,LnLst!B:I,6,FALSE),0)+AG210*IFERROR(VLOOKUP(AF210,LnLst!B:I,6,FALSE),0)+AI210*IFERROR(VLOOKUP(AH210,LnLst!B:I,6,FALSE),0)+AK210*IFERROR(VLOOKUP(AJ210,LnLst!B:I,6,FALSE),0)</f>
        <v>11.399999999999999</v>
      </c>
      <c r="AB210" s="207">
        <f>(AE210*IFERROR(VLOOKUP(AD210,LnLst!B:I,7,FALSE),0)+AG210*IFERROR(VLOOKUP(AF210,LnLst!B:I,7,FALSE),0)+AI210*IFERROR(VLOOKUP(AH210,LnLst!B:I,7,FALSE),0)+AK210*IFERROR(VLOOKUP(AJ210,LnLst!B:I,7,FALSE),0))/1000000</f>
        <v>2.6759999999999998E-5</v>
      </c>
      <c r="AC210" s="211">
        <f>AE210*IFERROR(VLOOKUP(AD210,LnLst!B:I,8,FALSE),0)+AG210*IFERROR(VLOOKUP(AF210,LnLst!B:I,8,FALSE),0)+AI210*IFERROR(VLOOKUP(AH210,LnLst!B:I,8,FALSE),0)+AK210*IFERROR(VLOOKUP(AJ210,LnLst!B:I,8,FALSE),0)</f>
        <v>7.08</v>
      </c>
      <c r="AD210" s="106" t="s">
        <v>25</v>
      </c>
      <c r="AE210" s="263">
        <v>12</v>
      </c>
      <c r="AF210" s="245" t="s">
        <v>1462</v>
      </c>
      <c r="AG210" s="263"/>
      <c r="AH210" s="250" t="s">
        <v>1462</v>
      </c>
      <c r="AI210" s="263"/>
      <c r="AJ210" s="245" t="s">
        <v>1462</v>
      </c>
      <c r="AK210" s="263"/>
      <c r="AL210" s="84">
        <v>439</v>
      </c>
      <c r="AM210" s="72">
        <v>440</v>
      </c>
      <c r="AN210" s="83">
        <v>0</v>
      </c>
      <c r="AO210" s="72">
        <v>0</v>
      </c>
      <c r="AP210" s="66" t="s">
        <v>735</v>
      </c>
      <c r="AQ210" s="107" t="s">
        <v>502</v>
      </c>
      <c r="AR210" s="61" t="s">
        <v>143</v>
      </c>
      <c r="AS210" s="364"/>
      <c r="AT210" s="205"/>
      <c r="DN210" s="111">
        <f>(AE210*IFERROR(VLOOKUP(AD210,LnLst!B:I,2,FALSE),0))*(100/(H210^2))</f>
        <v>1.0214876033057851E-3</v>
      </c>
      <c r="DO210" s="111">
        <f>(AE210*IFERROR(VLOOKUP(AD210,LnLst!B:I,3,FALSE),0))*(100/(H210^2))</f>
        <v>7.4876033057851236E-3</v>
      </c>
      <c r="DP210" s="111">
        <f>(AE210*IFERROR(VLOOKUP(AD210,LnLst!B:I,4,FALSE),0))*(H210^2/100)/1000000</f>
        <v>2.1605760000000002E-2</v>
      </c>
      <c r="DQ210" s="111">
        <f>(AE210*IFERROR(VLOOKUP(AD210,LnLst!B:I,5,FALSE),0))*(100/(H210^2))</f>
        <v>2.7272727272727275E-3</v>
      </c>
      <c r="DR210" s="111">
        <f>(AE210*IFERROR(VLOOKUP(AD210,LnLst!B:I,6,FALSE),0))*(100/(H210^2))</f>
        <v>2.3553719008264459E-2</v>
      </c>
      <c r="DS210" s="111">
        <f>(AE210*IFERROR(VLOOKUP(AD210,LnLst!B:I,7,FALSE),0))*(H210^2/100)/1000000</f>
        <v>1.2951839999999999E-2</v>
      </c>
      <c r="DT210" s="111">
        <f>(AE210*IFERROR(VLOOKUP(AD210,LnLst!B:I,8,FALSE),0))*(100/(H210^2))</f>
        <v>1.462809917355372E-2</v>
      </c>
      <c r="DU210" s="111">
        <f>AG210*IFERROR(VLOOKUP(AF210,LnLst!B:I,2,FALSE),0)*100/H210^2</f>
        <v>0</v>
      </c>
      <c r="DV210" s="111">
        <f>(AG210*IFERROR(VLOOKUP(AF210,LnLst!B:I,3,FALSE),0))*(100/(H210^2))</f>
        <v>0</v>
      </c>
      <c r="DW210" s="111">
        <f>(AG210*IFERROR(VLOOKUP(AF210,LnLst!B:I,4,FALSE),0))*(H210^2/100)/1000000</f>
        <v>0</v>
      </c>
      <c r="DX210" s="111">
        <f>(AG210*IFERROR(VLOOKUP(AF210,LnLst!B:I,5,FALSE),0))*(100/(H210^2))</f>
        <v>0</v>
      </c>
      <c r="DY210" s="111">
        <f>(AG210*IFERROR(VLOOKUP(AF210,LnLst!B:I,6,FALSE),0))*(100/(H210^2))</f>
        <v>0</v>
      </c>
      <c r="DZ210" s="111">
        <f>(AG210*IFERROR(VLOOKUP(AF210,LnLst!B:I,7,FALSE),0))*(H210^2/100)/1000000</f>
        <v>0</v>
      </c>
      <c r="EA210" s="111">
        <f>(AG210*IFERROR(VLOOKUP(AF210,LnLst!B:I,8,FALSE),0))*(100/(H210^2))</f>
        <v>0</v>
      </c>
      <c r="EB210" s="111">
        <f>AI210*IFERROR(VLOOKUP(AH210,LnLst!B:I,2,FALSE),0)*100/H210^2</f>
        <v>0</v>
      </c>
      <c r="EC210" s="111">
        <f>AI210*IFERROR(VLOOKUP(AH210,LnLst!B:I,3,FALSE),0)*100/H210^2</f>
        <v>0</v>
      </c>
      <c r="ED210" s="111">
        <f>(AI210*IFERROR(VLOOKUP(AH210,LnLst!B:I,4,FALSE),0))*(H210^2/100)/1000000</f>
        <v>0</v>
      </c>
      <c r="EE210" s="111">
        <f>AI210*IFERROR(VLOOKUP(AH210,LnLst!B:I,5,FALSE),0)*100/H210^2</f>
        <v>0</v>
      </c>
      <c r="EF210" s="111">
        <f>AI210*IFERROR(VLOOKUP(AH210,LnLst!B:I,6,FALSE),0)*100/H210^2</f>
        <v>0</v>
      </c>
      <c r="EG210" s="111">
        <f>(AI210*IFERROR(VLOOKUP(AH210,LnLst!B:I,7,FALSE),0))*(H210^2/100)/1000000</f>
        <v>0</v>
      </c>
      <c r="EH210" s="111">
        <f>AI210*IFERROR(VLOOKUP(AH210,LnLst!B:I,8,FALSE),0)*100/H210^2</f>
        <v>0</v>
      </c>
      <c r="EI210" s="236">
        <f>AK210*IFERROR(VLOOKUP(AJ210,LnLst!B:I,2,FALSE),0)*100/H210^2</f>
        <v>0</v>
      </c>
      <c r="EJ210" s="111">
        <f>AK210*IFERROR(VLOOKUP(AJ210,LnLst!B:I,3,FALSE),0)*100/H210^2</f>
        <v>0</v>
      </c>
      <c r="EK210" s="111">
        <f>(AK210*IFERROR(VLOOKUP(AJ210,LnLst!B:I,4,FALSE),0))*(H210^2/100)/1000000</f>
        <v>0</v>
      </c>
      <c r="EL210" s="111">
        <f>AK210*IFERROR(VLOOKUP(AJ210,LnLst!B:I,5,FALSE),0)*100/H210^2</f>
        <v>0</v>
      </c>
      <c r="EM210" s="111">
        <f>AK210*IFERROR(VLOOKUP(AJ210,LnLst!B:I,6,FALSE),0)*100/H210^2</f>
        <v>0</v>
      </c>
      <c r="EN210" s="111">
        <f>(AK210*IFERROR(VLOOKUP(AJ210,LnLst!B:I,7,FALSE),0))*(H210^2/100)/1000000</f>
        <v>0</v>
      </c>
      <c r="EO210" s="111">
        <f>AK210*IFERROR(VLOOKUP(AJ210,LnLst!B:I,8,FALSE),0)*100/H210^2</f>
        <v>0</v>
      </c>
    </row>
    <row r="211" spans="1:145" ht="15" customHeight="1" x14ac:dyDescent="0.25">
      <c r="A211" s="81" t="s">
        <v>353</v>
      </c>
      <c r="B211" s="82" t="s">
        <v>377</v>
      </c>
      <c r="C211" s="102" t="s">
        <v>1533</v>
      </c>
      <c r="D211" s="82" t="s">
        <v>1574</v>
      </c>
      <c r="E211" s="9" t="s">
        <v>1708</v>
      </c>
      <c r="F211" s="426" t="s">
        <v>1718</v>
      </c>
      <c r="G211" s="83">
        <v>1</v>
      </c>
      <c r="H211" s="60">
        <v>220</v>
      </c>
      <c r="I211" s="194" t="str">
        <f t="shared" si="63"/>
        <v xml:space="preserve">XLPE 2000mm2 Elswedy             </v>
      </c>
      <c r="J211" s="228">
        <f t="shared" si="64"/>
        <v>17.93</v>
      </c>
      <c r="K211" s="113" t="s">
        <v>28</v>
      </c>
      <c r="L211" s="232" t="s">
        <v>41</v>
      </c>
      <c r="M211" s="240">
        <v>1400</v>
      </c>
      <c r="N211" s="115">
        <f t="shared" si="65"/>
        <v>533.45600000000002</v>
      </c>
      <c r="O211" s="241">
        <v>1400</v>
      </c>
      <c r="P211" s="235">
        <f t="shared" si="66"/>
        <v>4.7677500000000003E-4</v>
      </c>
      <c r="Q211" s="104">
        <f t="shared" si="67"/>
        <v>6.2366022727272721E-3</v>
      </c>
      <c r="R211" s="104">
        <f t="shared" si="68"/>
        <v>0.62152695440000005</v>
      </c>
      <c r="S211" s="104">
        <f t="shared" si="69"/>
        <v>5.6953681818181804E-3</v>
      </c>
      <c r="T211" s="104">
        <f t="shared" si="70"/>
        <v>3.8890318181818181E-3</v>
      </c>
      <c r="U211" s="104">
        <f t="shared" si="71"/>
        <v>0.52068720000000002</v>
      </c>
      <c r="V211" s="105">
        <f t="shared" si="72"/>
        <v>0</v>
      </c>
      <c r="W211" s="223">
        <f>AE211*IFERROR(VLOOKUP(AD211,LnLst!B:I,2,FALSE),0)+AG211*IFERROR(VLOOKUP(AF211,LnLst!B:I,2,FALSE),0)+AI211*IFERROR(VLOOKUP(AH211,LnLst!B:I,2,FALSE),0)+AK211*IFERROR(VLOOKUP(AJ211,LnLst!B:I,2,FALSE),0)</f>
        <v>0.23075909999999999</v>
      </c>
      <c r="X211" s="215">
        <f>AE211*IFERROR(VLOOKUP(AD211,LnLst!B:I,3,FALSE),0)+AG211*IFERROR(VLOOKUP(AF211,LnLst!B:I,3,FALSE),0)+AI211*IFERROR(VLOOKUP(AH211,LnLst!B:I,3,FALSE),0)+AK211*IFERROR(VLOOKUP(AJ211,LnLst!B:I,3,FALSE),0)</f>
        <v>3.0185154999999999</v>
      </c>
      <c r="Y211" s="219">
        <f>(AE211*IFERROR(VLOOKUP(AD211,LnLst!B:I,4,FALSE),0)+AG211*IFERROR(VLOOKUP(AF211,LnLst!B:I,4,FALSE),0)+AI211*IFERROR(VLOOKUP(AH211,LnLst!B:I,4,FALSE),0)+AK211*IFERROR(VLOOKUP(AJ211,LnLst!B:I,4,FALSE),0))/1000000</f>
        <v>1.2841466000000001E-3</v>
      </c>
      <c r="Z211" s="215">
        <f>AE211*IFERROR(VLOOKUP(AD211,LnLst!B:I,5,FALSE),0)+AG211*IFERROR(VLOOKUP(AF211,LnLst!B:I,5,FALSE),0)+AI211*IFERROR(VLOOKUP(AH211,LnLst!B:I,5,FALSE),0)+AK211*IFERROR(VLOOKUP(AJ211,LnLst!B:I,5,FALSE),0)</f>
        <v>2.7565581999999997</v>
      </c>
      <c r="AA211" s="215">
        <f>AE211*IFERROR(VLOOKUP(AD211,LnLst!B:I,6,FALSE),0)+AG211*IFERROR(VLOOKUP(AF211,LnLst!B:I,6,FALSE),0)+AI211*IFERROR(VLOOKUP(AH211,LnLst!B:I,6,FALSE),0)+AK211*IFERROR(VLOOKUP(AJ211,LnLst!B:I,6,FALSE),0)</f>
        <v>1.8822913999999999</v>
      </c>
      <c r="AB211" s="207">
        <f>(AE211*IFERROR(VLOOKUP(AD211,LnLst!B:I,7,FALSE),0)+AG211*IFERROR(VLOOKUP(AF211,LnLst!B:I,7,FALSE),0)+AI211*IFERROR(VLOOKUP(AH211,LnLst!B:I,7,FALSE),0)+AK211*IFERROR(VLOOKUP(AJ211,LnLst!B:I,7,FALSE),0))/1000000</f>
        <v>1.0758E-3</v>
      </c>
      <c r="AC211" s="211">
        <f>AE211*IFERROR(VLOOKUP(AD211,LnLst!B:I,8,FALSE),0)+AG211*IFERROR(VLOOKUP(AF211,LnLst!B:I,8,FALSE),0)+AI211*IFERROR(VLOOKUP(AH211,LnLst!B:I,8,FALSE),0)+AK211*IFERROR(VLOOKUP(AJ211,LnLst!B:I,8,FALSE),0)</f>
        <v>0</v>
      </c>
      <c r="AD211" s="106" t="s">
        <v>58</v>
      </c>
      <c r="AE211" s="263">
        <v>17.93</v>
      </c>
      <c r="AF211" s="245" t="s">
        <v>1462</v>
      </c>
      <c r="AG211" s="263"/>
      <c r="AH211" s="250" t="s">
        <v>1462</v>
      </c>
      <c r="AI211" s="263"/>
      <c r="AJ211" s="245" t="s">
        <v>1462</v>
      </c>
      <c r="AK211" s="263"/>
      <c r="AL211" s="84">
        <v>400</v>
      </c>
      <c r="AM211" s="72">
        <v>409</v>
      </c>
      <c r="AN211" s="83">
        <v>0</v>
      </c>
      <c r="AO211" s="72">
        <v>0</v>
      </c>
      <c r="AP211" s="66" t="s">
        <v>737</v>
      </c>
      <c r="AQ211" s="107" t="s">
        <v>494</v>
      </c>
      <c r="AR211" s="61" t="s">
        <v>738</v>
      </c>
      <c r="AS211" s="364"/>
      <c r="AT211" s="205"/>
      <c r="DN211" s="111">
        <f>(AE211*IFERROR(VLOOKUP(AD211,LnLst!B:I,2,FALSE),0))*(100/(H211^2))</f>
        <v>4.7677500000000003E-4</v>
      </c>
      <c r="DO211" s="111">
        <f>(AE211*IFERROR(VLOOKUP(AD211,LnLst!B:I,3,FALSE),0))*(100/(H211^2))</f>
        <v>6.236602272727273E-3</v>
      </c>
      <c r="DP211" s="111">
        <f>(AE211*IFERROR(VLOOKUP(AD211,LnLst!B:I,4,FALSE),0))*(H211^2/100)/1000000</f>
        <v>0.62152695440000005</v>
      </c>
      <c r="DQ211" s="111">
        <f>(AE211*IFERROR(VLOOKUP(AD211,LnLst!B:I,5,FALSE),0))*(100/(H211^2))</f>
        <v>5.6953681818181813E-3</v>
      </c>
      <c r="DR211" s="111">
        <f>(AE211*IFERROR(VLOOKUP(AD211,LnLst!B:I,6,FALSE),0))*(100/(H211^2))</f>
        <v>3.8890318181818181E-3</v>
      </c>
      <c r="DS211" s="111">
        <f>(AE211*IFERROR(VLOOKUP(AD211,LnLst!B:I,7,FALSE),0))*(H211^2/100)/1000000</f>
        <v>0.52068719999999991</v>
      </c>
      <c r="DT211" s="111">
        <f>(AE211*IFERROR(VLOOKUP(AD211,LnLst!B:I,8,FALSE),0))*(100/(H211^2))</f>
        <v>0</v>
      </c>
      <c r="DU211" s="111">
        <f>AG211*IFERROR(VLOOKUP(AF211,LnLst!B:I,2,FALSE),0)*100/H211^2</f>
        <v>0</v>
      </c>
      <c r="DV211" s="111">
        <f>(AG211*IFERROR(VLOOKUP(AF211,LnLst!B:I,3,FALSE),0))*(100/(H211^2))</f>
        <v>0</v>
      </c>
      <c r="DW211" s="111">
        <f>(AG211*IFERROR(VLOOKUP(AF211,LnLst!B:I,4,FALSE),0))*(H211^2/100)/1000000</f>
        <v>0</v>
      </c>
      <c r="DX211" s="111">
        <f>(AG211*IFERROR(VLOOKUP(AF211,LnLst!B:I,5,FALSE),0))*(100/(H211^2))</f>
        <v>0</v>
      </c>
      <c r="DY211" s="111">
        <f>(AG211*IFERROR(VLOOKUP(AF211,LnLst!B:I,6,FALSE),0))*(100/(H211^2))</f>
        <v>0</v>
      </c>
      <c r="DZ211" s="111">
        <f>(AG211*IFERROR(VLOOKUP(AF211,LnLst!B:I,7,FALSE),0))*(H211^2/100)/1000000</f>
        <v>0</v>
      </c>
      <c r="EA211" s="111">
        <f>(AG211*IFERROR(VLOOKUP(AF211,LnLst!B:I,8,FALSE),0))*(100/(H211^2))</f>
        <v>0</v>
      </c>
      <c r="EB211" s="111">
        <f>AI211*IFERROR(VLOOKUP(AH211,LnLst!B:I,2,FALSE),0)*100/H211^2</f>
        <v>0</v>
      </c>
      <c r="EC211" s="111">
        <f>AI211*IFERROR(VLOOKUP(AH211,LnLst!B:I,3,FALSE),0)*100/H211^2</f>
        <v>0</v>
      </c>
      <c r="ED211" s="111">
        <f>(AI211*IFERROR(VLOOKUP(AH211,LnLst!B:I,4,FALSE),0))*(H211^2/100)/1000000</f>
        <v>0</v>
      </c>
      <c r="EE211" s="111">
        <f>AI211*IFERROR(VLOOKUP(AH211,LnLst!B:I,5,FALSE),0)*100/H211^2</f>
        <v>0</v>
      </c>
      <c r="EF211" s="111">
        <f>AI211*IFERROR(VLOOKUP(AH211,LnLst!B:I,6,FALSE),0)*100/H211^2</f>
        <v>0</v>
      </c>
      <c r="EG211" s="111">
        <f>(AI211*IFERROR(VLOOKUP(AH211,LnLst!B:I,7,FALSE),0))*(H211^2/100)/1000000</f>
        <v>0</v>
      </c>
      <c r="EH211" s="111">
        <f>AI211*IFERROR(VLOOKUP(AH211,LnLst!B:I,8,FALSE),0)*100/H211^2</f>
        <v>0</v>
      </c>
      <c r="EI211" s="236">
        <f>AK211*IFERROR(VLOOKUP(AJ211,LnLst!B:I,2,FALSE),0)*100/H211^2</f>
        <v>0</v>
      </c>
      <c r="EJ211" s="111">
        <f>AK211*IFERROR(VLOOKUP(AJ211,LnLst!B:I,3,FALSE),0)*100/H211^2</f>
        <v>0</v>
      </c>
      <c r="EK211" s="111">
        <f>(AK211*IFERROR(VLOOKUP(AJ211,LnLst!B:I,4,FALSE),0))*(H211^2/100)/1000000</f>
        <v>0</v>
      </c>
      <c r="EL211" s="111">
        <f>AK211*IFERROR(VLOOKUP(AJ211,LnLst!B:I,5,FALSE),0)*100/H211^2</f>
        <v>0</v>
      </c>
      <c r="EM211" s="111">
        <f>AK211*IFERROR(VLOOKUP(AJ211,LnLst!B:I,6,FALSE),0)*100/H211^2</f>
        <v>0</v>
      </c>
      <c r="EN211" s="111">
        <f>(AK211*IFERROR(VLOOKUP(AJ211,LnLst!B:I,7,FALSE),0))*(H211^2/100)/1000000</f>
        <v>0</v>
      </c>
      <c r="EO211" s="111">
        <f>AK211*IFERROR(VLOOKUP(AJ211,LnLst!B:I,8,FALSE),0)*100/H211^2</f>
        <v>0</v>
      </c>
    </row>
    <row r="212" spans="1:145" ht="15" customHeight="1" x14ac:dyDescent="0.25">
      <c r="A212" s="81" t="s">
        <v>353</v>
      </c>
      <c r="B212" s="82" t="s">
        <v>377</v>
      </c>
      <c r="C212" s="102" t="s">
        <v>1533</v>
      </c>
      <c r="D212" s="82" t="s">
        <v>1574</v>
      </c>
      <c r="E212" s="9" t="s">
        <v>1708</v>
      </c>
      <c r="F212" s="426" t="s">
        <v>1718</v>
      </c>
      <c r="G212" s="83">
        <v>2</v>
      </c>
      <c r="H212" s="60">
        <v>220</v>
      </c>
      <c r="I212" s="194" t="str">
        <f t="shared" si="63"/>
        <v xml:space="preserve">XLPE 2000mm2 Elswedy             </v>
      </c>
      <c r="J212" s="228">
        <f t="shared" si="64"/>
        <v>17.93</v>
      </c>
      <c r="K212" s="113" t="s">
        <v>28</v>
      </c>
      <c r="L212" s="232" t="s">
        <v>41</v>
      </c>
      <c r="M212" s="240">
        <v>1400</v>
      </c>
      <c r="N212" s="115">
        <f t="shared" si="65"/>
        <v>533.45600000000002</v>
      </c>
      <c r="O212" s="241">
        <v>1400</v>
      </c>
      <c r="P212" s="235">
        <f t="shared" si="66"/>
        <v>4.7677500000000003E-4</v>
      </c>
      <c r="Q212" s="104">
        <f t="shared" si="67"/>
        <v>6.2366022727272721E-3</v>
      </c>
      <c r="R212" s="104">
        <f t="shared" si="68"/>
        <v>0.62152695440000005</v>
      </c>
      <c r="S212" s="104">
        <f t="shared" si="69"/>
        <v>5.6953681818181804E-3</v>
      </c>
      <c r="T212" s="104">
        <f t="shared" si="70"/>
        <v>3.8890318181818181E-3</v>
      </c>
      <c r="U212" s="104">
        <f t="shared" si="71"/>
        <v>0.52068720000000002</v>
      </c>
      <c r="V212" s="105">
        <f t="shared" si="72"/>
        <v>0</v>
      </c>
      <c r="W212" s="223">
        <f>AE212*IFERROR(VLOOKUP(AD212,LnLst!B:I,2,FALSE),0)+AG212*IFERROR(VLOOKUP(AF212,LnLst!B:I,2,FALSE),0)+AI212*IFERROR(VLOOKUP(AH212,LnLst!B:I,2,FALSE),0)+AK212*IFERROR(VLOOKUP(AJ212,LnLst!B:I,2,FALSE),0)</f>
        <v>0.23075909999999999</v>
      </c>
      <c r="X212" s="215">
        <f>AE212*IFERROR(VLOOKUP(AD212,LnLst!B:I,3,FALSE),0)+AG212*IFERROR(VLOOKUP(AF212,LnLst!B:I,3,FALSE),0)+AI212*IFERROR(VLOOKUP(AH212,LnLst!B:I,3,FALSE),0)+AK212*IFERROR(VLOOKUP(AJ212,LnLst!B:I,3,FALSE),0)</f>
        <v>3.0185154999999999</v>
      </c>
      <c r="Y212" s="219">
        <f>(AE212*IFERROR(VLOOKUP(AD212,LnLst!B:I,4,FALSE),0)+AG212*IFERROR(VLOOKUP(AF212,LnLst!B:I,4,FALSE),0)+AI212*IFERROR(VLOOKUP(AH212,LnLst!B:I,4,FALSE),0)+AK212*IFERROR(VLOOKUP(AJ212,LnLst!B:I,4,FALSE),0))/1000000</f>
        <v>1.2841466000000001E-3</v>
      </c>
      <c r="Z212" s="215">
        <f>AE212*IFERROR(VLOOKUP(AD212,LnLst!B:I,5,FALSE),0)+AG212*IFERROR(VLOOKUP(AF212,LnLst!B:I,5,FALSE),0)+AI212*IFERROR(VLOOKUP(AH212,LnLst!B:I,5,FALSE),0)+AK212*IFERROR(VLOOKUP(AJ212,LnLst!B:I,5,FALSE),0)</f>
        <v>2.7565581999999997</v>
      </c>
      <c r="AA212" s="215">
        <f>AE212*IFERROR(VLOOKUP(AD212,LnLst!B:I,6,FALSE),0)+AG212*IFERROR(VLOOKUP(AF212,LnLst!B:I,6,FALSE),0)+AI212*IFERROR(VLOOKUP(AH212,LnLst!B:I,6,FALSE),0)+AK212*IFERROR(VLOOKUP(AJ212,LnLst!B:I,6,FALSE),0)</f>
        <v>1.8822913999999999</v>
      </c>
      <c r="AB212" s="207">
        <f>(AE212*IFERROR(VLOOKUP(AD212,LnLst!B:I,7,FALSE),0)+AG212*IFERROR(VLOOKUP(AF212,LnLst!B:I,7,FALSE),0)+AI212*IFERROR(VLOOKUP(AH212,LnLst!B:I,7,FALSE),0)+AK212*IFERROR(VLOOKUP(AJ212,LnLst!B:I,7,FALSE),0))/1000000</f>
        <v>1.0758E-3</v>
      </c>
      <c r="AC212" s="211">
        <f>AE212*IFERROR(VLOOKUP(AD212,LnLst!B:I,8,FALSE),0)+AG212*IFERROR(VLOOKUP(AF212,LnLst!B:I,8,FALSE),0)+AI212*IFERROR(VLOOKUP(AH212,LnLst!B:I,8,FALSE),0)+AK212*IFERROR(VLOOKUP(AJ212,LnLst!B:I,8,FALSE),0)</f>
        <v>0</v>
      </c>
      <c r="AD212" s="106" t="s">
        <v>58</v>
      </c>
      <c r="AE212" s="263">
        <v>17.93</v>
      </c>
      <c r="AF212" s="245" t="s">
        <v>1462</v>
      </c>
      <c r="AG212" s="263"/>
      <c r="AH212" s="250" t="s">
        <v>1462</v>
      </c>
      <c r="AI212" s="263"/>
      <c r="AJ212" s="245" t="s">
        <v>1462</v>
      </c>
      <c r="AK212" s="263"/>
      <c r="AL212" s="84">
        <v>400</v>
      </c>
      <c r="AM212" s="72">
        <v>409</v>
      </c>
      <c r="AN212" s="83">
        <v>0</v>
      </c>
      <c r="AO212" s="72">
        <v>0</v>
      </c>
      <c r="AP212" s="66" t="s">
        <v>736</v>
      </c>
      <c r="AQ212" s="107" t="s">
        <v>494</v>
      </c>
      <c r="AR212" s="61" t="s">
        <v>738</v>
      </c>
      <c r="AS212" s="364"/>
      <c r="AT212" s="205"/>
      <c r="DN212" s="111">
        <f>(AE212*IFERROR(VLOOKUP(AD212,LnLst!B:I,2,FALSE),0))*(100/(H212^2))</f>
        <v>4.7677500000000003E-4</v>
      </c>
      <c r="DO212" s="111">
        <f>(AE212*IFERROR(VLOOKUP(AD212,LnLst!B:I,3,FALSE),0))*(100/(H212^2))</f>
        <v>6.236602272727273E-3</v>
      </c>
      <c r="DP212" s="111">
        <f>(AE212*IFERROR(VLOOKUP(AD212,LnLst!B:I,4,FALSE),0))*(H212^2/100)/1000000</f>
        <v>0.62152695440000005</v>
      </c>
      <c r="DQ212" s="111">
        <f>(AE212*IFERROR(VLOOKUP(AD212,LnLst!B:I,5,FALSE),0))*(100/(H212^2))</f>
        <v>5.6953681818181813E-3</v>
      </c>
      <c r="DR212" s="111">
        <f>(AE212*IFERROR(VLOOKUP(AD212,LnLst!B:I,6,FALSE),0))*(100/(H212^2))</f>
        <v>3.8890318181818181E-3</v>
      </c>
      <c r="DS212" s="111">
        <f>(AE212*IFERROR(VLOOKUP(AD212,LnLst!B:I,7,FALSE),0))*(H212^2/100)/1000000</f>
        <v>0.52068719999999991</v>
      </c>
      <c r="DT212" s="111">
        <f>(AE212*IFERROR(VLOOKUP(AD212,LnLst!B:I,8,FALSE),0))*(100/(H212^2))</f>
        <v>0</v>
      </c>
      <c r="DU212" s="111">
        <f>AG212*IFERROR(VLOOKUP(AF212,LnLst!B:I,2,FALSE),0)*100/H212^2</f>
        <v>0</v>
      </c>
      <c r="DV212" s="111">
        <f>(AG212*IFERROR(VLOOKUP(AF212,LnLst!B:I,3,FALSE),0))*(100/(H212^2))</f>
        <v>0</v>
      </c>
      <c r="DW212" s="111">
        <f>(AG212*IFERROR(VLOOKUP(AF212,LnLst!B:I,4,FALSE),0))*(H212^2/100)/1000000</f>
        <v>0</v>
      </c>
      <c r="DX212" s="111">
        <f>(AG212*IFERROR(VLOOKUP(AF212,LnLst!B:I,5,FALSE),0))*(100/(H212^2))</f>
        <v>0</v>
      </c>
      <c r="DY212" s="111">
        <f>(AG212*IFERROR(VLOOKUP(AF212,LnLst!B:I,6,FALSE),0))*(100/(H212^2))</f>
        <v>0</v>
      </c>
      <c r="DZ212" s="111">
        <f>(AG212*IFERROR(VLOOKUP(AF212,LnLst!B:I,7,FALSE),0))*(H212^2/100)/1000000</f>
        <v>0</v>
      </c>
      <c r="EA212" s="111">
        <f>(AG212*IFERROR(VLOOKUP(AF212,LnLst!B:I,8,FALSE),0))*(100/(H212^2))</f>
        <v>0</v>
      </c>
      <c r="EB212" s="111">
        <f>AI212*IFERROR(VLOOKUP(AH212,LnLst!B:I,2,FALSE),0)*100/H212^2</f>
        <v>0</v>
      </c>
      <c r="EC212" s="111">
        <f>AI212*IFERROR(VLOOKUP(AH212,LnLst!B:I,3,FALSE),0)*100/H212^2</f>
        <v>0</v>
      </c>
      <c r="ED212" s="111">
        <f>(AI212*IFERROR(VLOOKUP(AH212,LnLst!B:I,4,FALSE),0))*(H212^2/100)/1000000</f>
        <v>0</v>
      </c>
      <c r="EE212" s="111">
        <f>AI212*IFERROR(VLOOKUP(AH212,LnLst!B:I,5,FALSE),0)*100/H212^2</f>
        <v>0</v>
      </c>
      <c r="EF212" s="111">
        <f>AI212*IFERROR(VLOOKUP(AH212,LnLst!B:I,6,FALSE),0)*100/H212^2</f>
        <v>0</v>
      </c>
      <c r="EG212" s="111">
        <f>(AI212*IFERROR(VLOOKUP(AH212,LnLst!B:I,7,FALSE),0))*(H212^2/100)/1000000</f>
        <v>0</v>
      </c>
      <c r="EH212" s="111">
        <f>AI212*IFERROR(VLOOKUP(AH212,LnLst!B:I,8,FALSE),0)*100/H212^2</f>
        <v>0</v>
      </c>
      <c r="EI212" s="236">
        <f>AK212*IFERROR(VLOOKUP(AJ212,LnLst!B:I,2,FALSE),0)*100/H212^2</f>
        <v>0</v>
      </c>
      <c r="EJ212" s="111">
        <f>AK212*IFERROR(VLOOKUP(AJ212,LnLst!B:I,3,FALSE),0)*100/H212^2</f>
        <v>0</v>
      </c>
      <c r="EK212" s="111">
        <f>(AK212*IFERROR(VLOOKUP(AJ212,LnLst!B:I,4,FALSE),0))*(H212^2/100)/1000000</f>
        <v>0</v>
      </c>
      <c r="EL212" s="111">
        <f>AK212*IFERROR(VLOOKUP(AJ212,LnLst!B:I,5,FALSE),0)*100/H212^2</f>
        <v>0</v>
      </c>
      <c r="EM212" s="111">
        <f>AK212*IFERROR(VLOOKUP(AJ212,LnLst!B:I,6,FALSE),0)*100/H212^2</f>
        <v>0</v>
      </c>
      <c r="EN212" s="111">
        <f>(AK212*IFERROR(VLOOKUP(AJ212,LnLst!B:I,7,FALSE),0))*(H212^2/100)/1000000</f>
        <v>0</v>
      </c>
      <c r="EO212" s="111">
        <f>AK212*IFERROR(VLOOKUP(AJ212,LnLst!B:I,8,FALSE),0)*100/H212^2</f>
        <v>0</v>
      </c>
    </row>
    <row r="213" spans="1:145" ht="15" customHeight="1" x14ac:dyDescent="0.25">
      <c r="A213" s="81" t="s">
        <v>377</v>
      </c>
      <c r="B213" s="82" t="s">
        <v>375</v>
      </c>
      <c r="C213" s="102" t="s">
        <v>1574</v>
      </c>
      <c r="D213" s="82" t="s">
        <v>135</v>
      </c>
      <c r="E213" s="9" t="s">
        <v>1708</v>
      </c>
      <c r="F213" s="426" t="s">
        <v>1718</v>
      </c>
      <c r="G213" s="83">
        <v>1</v>
      </c>
      <c r="H213" s="60">
        <v>220</v>
      </c>
      <c r="I213" s="194" t="str">
        <f t="shared" si="63"/>
        <v xml:space="preserve">XLPE 2000mm2 Elswedy energy             </v>
      </c>
      <c r="J213" s="228">
        <f t="shared" si="64"/>
        <v>7.7850000000000001</v>
      </c>
      <c r="K213" s="113" t="s">
        <v>41</v>
      </c>
      <c r="L213" s="232" t="s">
        <v>23</v>
      </c>
      <c r="M213" s="240">
        <v>1400</v>
      </c>
      <c r="N213" s="115">
        <f t="shared" si="65"/>
        <v>533.45600000000002</v>
      </c>
      <c r="O213" s="241">
        <v>1400</v>
      </c>
      <c r="P213" s="235">
        <f t="shared" si="66"/>
        <v>2.0701022727272726E-4</v>
      </c>
      <c r="Q213" s="104">
        <f t="shared" si="67"/>
        <v>2.7078610537190082E-3</v>
      </c>
      <c r="R213" s="104">
        <f t="shared" si="68"/>
        <v>0.27223366500000001</v>
      </c>
      <c r="S213" s="104">
        <f t="shared" si="69"/>
        <v>2.472863429752066E-3</v>
      </c>
      <c r="T213" s="104">
        <f t="shared" si="70"/>
        <v>1.0245960743801655E-3</v>
      </c>
      <c r="U213" s="104">
        <f t="shared" si="71"/>
        <v>0.22607640000000001</v>
      </c>
      <c r="V213" s="105">
        <f t="shared" si="72"/>
        <v>0</v>
      </c>
      <c r="W213" s="223">
        <f>AE213*IFERROR(VLOOKUP(AD213,LnLst!B:I,2,FALSE),0)+AG213*IFERROR(VLOOKUP(AF213,LnLst!B:I,2,FALSE),0)+AI213*IFERROR(VLOOKUP(AH213,LnLst!B:I,2,FALSE),0)+AK213*IFERROR(VLOOKUP(AJ213,LnLst!B:I,2,FALSE),0)</f>
        <v>0.10019295</v>
      </c>
      <c r="X213" s="215">
        <f>AE213*IFERROR(VLOOKUP(AD213,LnLst!B:I,3,FALSE),0)+AG213*IFERROR(VLOOKUP(AF213,LnLst!B:I,3,FALSE),0)+AI213*IFERROR(VLOOKUP(AH213,LnLst!B:I,3,FALSE),0)+AK213*IFERROR(VLOOKUP(AJ213,LnLst!B:I,3,FALSE),0)</f>
        <v>1.31060475</v>
      </c>
      <c r="Y213" s="219">
        <f>(AE213*IFERROR(VLOOKUP(AD213,LnLst!B:I,4,FALSE),0)+AG213*IFERROR(VLOOKUP(AF213,LnLst!B:I,4,FALSE),0)+AI213*IFERROR(VLOOKUP(AH213,LnLst!B:I,4,FALSE),0)+AK213*IFERROR(VLOOKUP(AJ213,LnLst!B:I,4,FALSE),0))/1000000</f>
        <v>5.6246625000000005E-4</v>
      </c>
      <c r="Z213" s="215">
        <f>AE213*IFERROR(VLOOKUP(AD213,LnLst!B:I,5,FALSE),0)+AG213*IFERROR(VLOOKUP(AF213,LnLst!B:I,5,FALSE),0)+AI213*IFERROR(VLOOKUP(AH213,LnLst!B:I,5,FALSE),0)+AK213*IFERROR(VLOOKUP(AJ213,LnLst!B:I,5,FALSE),0)</f>
        <v>1.1968658999999999</v>
      </c>
      <c r="AA213" s="215">
        <f>AE213*IFERROR(VLOOKUP(AD213,LnLst!B:I,6,FALSE),0)+AG213*IFERROR(VLOOKUP(AF213,LnLst!B:I,6,FALSE),0)+AI213*IFERROR(VLOOKUP(AH213,LnLst!B:I,6,FALSE),0)+AK213*IFERROR(VLOOKUP(AJ213,LnLst!B:I,6,FALSE),0)</f>
        <v>0.49590450000000008</v>
      </c>
      <c r="AB213" s="207">
        <f>(AE213*IFERROR(VLOOKUP(AD213,LnLst!B:I,7,FALSE),0)+AG213*IFERROR(VLOOKUP(AF213,LnLst!B:I,7,FALSE),0)+AI213*IFERROR(VLOOKUP(AH213,LnLst!B:I,7,FALSE),0)+AK213*IFERROR(VLOOKUP(AJ213,LnLst!B:I,7,FALSE),0))/1000000</f>
        <v>4.6710000000000002E-4</v>
      </c>
      <c r="AC213" s="211">
        <f>AE213*IFERROR(VLOOKUP(AD213,LnLst!B:I,8,FALSE),0)+AG213*IFERROR(VLOOKUP(AF213,LnLst!B:I,8,FALSE),0)+AI213*IFERROR(VLOOKUP(AH213,LnLst!B:I,8,FALSE),0)+AK213*IFERROR(VLOOKUP(AJ213,LnLst!B:I,8,FALSE),0)</f>
        <v>0</v>
      </c>
      <c r="AD213" s="106" t="s">
        <v>61</v>
      </c>
      <c r="AE213" s="263">
        <v>7.7850000000000001</v>
      </c>
      <c r="AF213" s="245" t="s">
        <v>1462</v>
      </c>
      <c r="AG213" s="263"/>
      <c r="AH213" s="250" t="s">
        <v>1462</v>
      </c>
      <c r="AI213" s="263"/>
      <c r="AJ213" s="245" t="s">
        <v>1462</v>
      </c>
      <c r="AK213" s="263"/>
      <c r="AL213" s="84">
        <v>409</v>
      </c>
      <c r="AM213" s="72">
        <v>418</v>
      </c>
      <c r="AN213" s="83">
        <v>0</v>
      </c>
      <c r="AO213" s="72">
        <v>0</v>
      </c>
      <c r="AP213" s="66" t="s">
        <v>740</v>
      </c>
      <c r="AQ213" s="107" t="s">
        <v>738</v>
      </c>
      <c r="AR213" s="61" t="s">
        <v>605</v>
      </c>
      <c r="AS213" s="364"/>
      <c r="AT213" s="205"/>
      <c r="DN213" s="111">
        <f>(AE213*IFERROR(VLOOKUP(AD213,LnLst!B:I,2,FALSE),0))*(100/(H213^2))</f>
        <v>2.0701022727272729E-4</v>
      </c>
      <c r="DO213" s="111">
        <f>(AE213*IFERROR(VLOOKUP(AD213,LnLst!B:I,3,FALSE),0))*(100/(H213^2))</f>
        <v>2.7078610537190082E-3</v>
      </c>
      <c r="DP213" s="111">
        <f>(AE213*IFERROR(VLOOKUP(AD213,LnLst!B:I,4,FALSE),0))*(H213^2/100)/1000000</f>
        <v>0.27223366500000001</v>
      </c>
      <c r="DQ213" s="111">
        <f>(AE213*IFERROR(VLOOKUP(AD213,LnLst!B:I,5,FALSE),0))*(100/(H213^2))</f>
        <v>2.472863429752066E-3</v>
      </c>
      <c r="DR213" s="111">
        <f>(AE213*IFERROR(VLOOKUP(AD213,LnLst!B:I,6,FALSE),0))*(100/(H213^2))</f>
        <v>1.0245960743801655E-3</v>
      </c>
      <c r="DS213" s="111">
        <f>(AE213*IFERROR(VLOOKUP(AD213,LnLst!B:I,7,FALSE),0))*(H213^2/100)/1000000</f>
        <v>0.22607640000000001</v>
      </c>
      <c r="DT213" s="111">
        <f>(AE213*IFERROR(VLOOKUP(AD213,LnLst!B:I,8,FALSE),0))*(100/(H213^2))</f>
        <v>0</v>
      </c>
      <c r="DU213" s="111">
        <f>AG213*IFERROR(VLOOKUP(AF213,LnLst!B:I,2,FALSE),0)*100/H213^2</f>
        <v>0</v>
      </c>
      <c r="DV213" s="111">
        <f>(AG213*IFERROR(VLOOKUP(AF213,LnLst!B:I,3,FALSE),0))*(100/(H213^2))</f>
        <v>0</v>
      </c>
      <c r="DW213" s="111">
        <f>(AG213*IFERROR(VLOOKUP(AF213,LnLst!B:I,4,FALSE),0))*(H213^2/100)/1000000</f>
        <v>0</v>
      </c>
      <c r="DX213" s="111">
        <f>(AG213*IFERROR(VLOOKUP(AF213,LnLst!B:I,5,FALSE),0))*(100/(H213^2))</f>
        <v>0</v>
      </c>
      <c r="DY213" s="111">
        <f>(AG213*IFERROR(VLOOKUP(AF213,LnLst!B:I,6,FALSE),0))*(100/(H213^2))</f>
        <v>0</v>
      </c>
      <c r="DZ213" s="111">
        <f>(AG213*IFERROR(VLOOKUP(AF213,LnLst!B:I,7,FALSE),0))*(H213^2/100)/1000000</f>
        <v>0</v>
      </c>
      <c r="EA213" s="111">
        <f>(AG213*IFERROR(VLOOKUP(AF213,LnLst!B:I,8,FALSE),0))*(100/(H213^2))</f>
        <v>0</v>
      </c>
      <c r="EB213" s="111">
        <f>AI213*IFERROR(VLOOKUP(AH213,LnLst!B:I,2,FALSE),0)*100/H213^2</f>
        <v>0</v>
      </c>
      <c r="EC213" s="111">
        <f>AI213*IFERROR(VLOOKUP(AH213,LnLst!B:I,3,FALSE),0)*100/H213^2</f>
        <v>0</v>
      </c>
      <c r="ED213" s="111">
        <f>(AI213*IFERROR(VLOOKUP(AH213,LnLst!B:I,4,FALSE),0))*(H213^2/100)/1000000</f>
        <v>0</v>
      </c>
      <c r="EE213" s="111">
        <f>AI213*IFERROR(VLOOKUP(AH213,LnLst!B:I,5,FALSE),0)*100/H213^2</f>
        <v>0</v>
      </c>
      <c r="EF213" s="111">
        <f>AI213*IFERROR(VLOOKUP(AH213,LnLst!B:I,6,FALSE),0)*100/H213^2</f>
        <v>0</v>
      </c>
      <c r="EG213" s="111">
        <f>(AI213*IFERROR(VLOOKUP(AH213,LnLst!B:I,7,FALSE),0))*(H213^2/100)/1000000</f>
        <v>0</v>
      </c>
      <c r="EH213" s="111">
        <f>AI213*IFERROR(VLOOKUP(AH213,LnLst!B:I,8,FALSE),0)*100/H213^2</f>
        <v>0</v>
      </c>
      <c r="EI213" s="236">
        <f>AK213*IFERROR(VLOOKUP(AJ213,LnLst!B:I,2,FALSE),0)*100/H213^2</f>
        <v>0</v>
      </c>
      <c r="EJ213" s="111">
        <f>AK213*IFERROR(VLOOKUP(AJ213,LnLst!B:I,3,FALSE),0)*100/H213^2</f>
        <v>0</v>
      </c>
      <c r="EK213" s="111">
        <f>(AK213*IFERROR(VLOOKUP(AJ213,LnLst!B:I,4,FALSE),0))*(H213^2/100)/1000000</f>
        <v>0</v>
      </c>
      <c r="EL213" s="111">
        <f>AK213*IFERROR(VLOOKUP(AJ213,LnLst!B:I,5,FALSE),0)*100/H213^2</f>
        <v>0</v>
      </c>
      <c r="EM213" s="111">
        <f>AK213*IFERROR(VLOOKUP(AJ213,LnLst!B:I,6,FALSE),0)*100/H213^2</f>
        <v>0</v>
      </c>
      <c r="EN213" s="111">
        <f>(AK213*IFERROR(VLOOKUP(AJ213,LnLst!B:I,7,FALSE),0))*(H213^2/100)/1000000</f>
        <v>0</v>
      </c>
      <c r="EO213" s="111">
        <f>AK213*IFERROR(VLOOKUP(AJ213,LnLst!B:I,8,FALSE),0)*100/H213^2</f>
        <v>0</v>
      </c>
    </row>
    <row r="214" spans="1:145" ht="15" customHeight="1" x14ac:dyDescent="0.25">
      <c r="A214" s="81" t="s">
        <v>377</v>
      </c>
      <c r="B214" s="82" t="s">
        <v>374</v>
      </c>
      <c r="C214" s="102" t="s">
        <v>1574</v>
      </c>
      <c r="D214" s="82" t="s">
        <v>133</v>
      </c>
      <c r="E214" s="9" t="s">
        <v>1708</v>
      </c>
      <c r="F214" s="426" t="s">
        <v>1718</v>
      </c>
      <c r="G214" s="83">
        <v>1</v>
      </c>
      <c r="H214" s="60">
        <v>220</v>
      </c>
      <c r="I214" s="194" t="str">
        <f t="shared" si="63"/>
        <v xml:space="preserve">XLPE 1200mm2 Elswedy energy             </v>
      </c>
      <c r="J214" s="228">
        <f t="shared" si="64"/>
        <v>14.4</v>
      </c>
      <c r="K214" s="113" t="s">
        <v>41</v>
      </c>
      <c r="L214" s="232" t="s">
        <v>23</v>
      </c>
      <c r="M214" s="240">
        <v>950</v>
      </c>
      <c r="N214" s="115">
        <f t="shared" si="65"/>
        <v>361.988</v>
      </c>
      <c r="O214" s="241">
        <v>950</v>
      </c>
      <c r="P214" s="235">
        <f t="shared" si="66"/>
        <v>6.2687603305785122E-4</v>
      </c>
      <c r="Q214" s="104">
        <f t="shared" si="67"/>
        <v>5.0072727272727283E-3</v>
      </c>
      <c r="R214" s="104">
        <f t="shared" si="68"/>
        <v>0.42256684799999999</v>
      </c>
      <c r="S214" s="104">
        <f t="shared" si="69"/>
        <v>6.5305785123966941E-3</v>
      </c>
      <c r="T214" s="104">
        <f t="shared" si="70"/>
        <v>2.234380165289256E-3</v>
      </c>
      <c r="U214" s="104">
        <f t="shared" si="71"/>
        <v>0.36241920000000005</v>
      </c>
      <c r="V214" s="105">
        <f t="shared" si="72"/>
        <v>0</v>
      </c>
      <c r="W214" s="223">
        <f>AE214*IFERROR(VLOOKUP(AD214,LnLst!B:I,2,FALSE),0)+AG214*IFERROR(VLOOKUP(AF214,LnLst!B:I,2,FALSE),0)+AI214*IFERROR(VLOOKUP(AH214,LnLst!B:I,2,FALSE),0)+AK214*IFERROR(VLOOKUP(AJ214,LnLst!B:I,2,FALSE),0)</f>
        <v>0.30340800000000001</v>
      </c>
      <c r="X214" s="215">
        <f>AE214*IFERROR(VLOOKUP(AD214,LnLst!B:I,3,FALSE),0)+AG214*IFERROR(VLOOKUP(AF214,LnLst!B:I,3,FALSE),0)+AI214*IFERROR(VLOOKUP(AH214,LnLst!B:I,3,FALSE),0)+AK214*IFERROR(VLOOKUP(AJ214,LnLst!B:I,3,FALSE),0)</f>
        <v>2.4235200000000003</v>
      </c>
      <c r="Y214" s="219">
        <f>(AE214*IFERROR(VLOOKUP(AD214,LnLst!B:I,4,FALSE),0)+AG214*IFERROR(VLOOKUP(AF214,LnLst!B:I,4,FALSE),0)+AI214*IFERROR(VLOOKUP(AH214,LnLst!B:I,4,FALSE),0)+AK214*IFERROR(VLOOKUP(AJ214,LnLst!B:I,4,FALSE),0))/1000000</f>
        <v>8.7307200000000002E-4</v>
      </c>
      <c r="Z214" s="215">
        <f>AE214*IFERROR(VLOOKUP(AD214,LnLst!B:I,5,FALSE),0)+AG214*IFERROR(VLOOKUP(AF214,LnLst!B:I,5,FALSE),0)+AI214*IFERROR(VLOOKUP(AH214,LnLst!B:I,5,FALSE),0)+AK214*IFERROR(VLOOKUP(AJ214,LnLst!B:I,5,FALSE),0)</f>
        <v>3.1608000000000001</v>
      </c>
      <c r="AA214" s="215">
        <f>AE214*IFERROR(VLOOKUP(AD214,LnLst!B:I,6,FALSE),0)+AG214*IFERROR(VLOOKUP(AF214,LnLst!B:I,6,FALSE),0)+AI214*IFERROR(VLOOKUP(AH214,LnLst!B:I,6,FALSE),0)+AK214*IFERROR(VLOOKUP(AJ214,LnLst!B:I,6,FALSE),0)</f>
        <v>1.08144</v>
      </c>
      <c r="AB214" s="207">
        <f>(AE214*IFERROR(VLOOKUP(AD214,LnLst!B:I,7,FALSE),0)+AG214*IFERROR(VLOOKUP(AF214,LnLst!B:I,7,FALSE),0)+AI214*IFERROR(VLOOKUP(AH214,LnLst!B:I,7,FALSE),0)+AK214*IFERROR(VLOOKUP(AJ214,LnLst!B:I,7,FALSE),0))/1000000</f>
        <v>7.4880000000000009E-4</v>
      </c>
      <c r="AC214" s="211">
        <f>AE214*IFERROR(VLOOKUP(AD214,LnLst!B:I,8,FALSE),0)+AG214*IFERROR(VLOOKUP(AF214,LnLst!B:I,8,FALSE),0)+AI214*IFERROR(VLOOKUP(AH214,LnLst!B:I,8,FALSE),0)+AK214*IFERROR(VLOOKUP(AJ214,LnLst!B:I,8,FALSE),0)</f>
        <v>0</v>
      </c>
      <c r="AD214" s="106" t="s">
        <v>1157</v>
      </c>
      <c r="AE214" s="263">
        <v>14.4</v>
      </c>
      <c r="AF214" s="245" t="s">
        <v>1462</v>
      </c>
      <c r="AG214" s="263"/>
      <c r="AH214" s="250" t="s">
        <v>1462</v>
      </c>
      <c r="AI214" s="263"/>
      <c r="AJ214" s="245" t="s">
        <v>1462</v>
      </c>
      <c r="AK214" s="263"/>
      <c r="AL214" s="84">
        <v>409</v>
      </c>
      <c r="AM214" s="72">
        <v>416</v>
      </c>
      <c r="AN214" s="83">
        <v>0</v>
      </c>
      <c r="AO214" s="72">
        <v>0</v>
      </c>
      <c r="AP214" s="66" t="s">
        <v>739</v>
      </c>
      <c r="AQ214" s="107" t="s">
        <v>738</v>
      </c>
      <c r="AR214" s="61" t="s">
        <v>608</v>
      </c>
      <c r="AS214" s="364"/>
      <c r="AT214" s="205"/>
      <c r="DN214" s="111">
        <f>(AE214*IFERROR(VLOOKUP(AD214,LnLst!B:I,2,FALSE),0))*(100/(H214^2))</f>
        <v>6.2687603305785133E-4</v>
      </c>
      <c r="DO214" s="111">
        <f>(AE214*IFERROR(VLOOKUP(AD214,LnLst!B:I,3,FALSE),0))*(100/(H214^2))</f>
        <v>5.0072727272727283E-3</v>
      </c>
      <c r="DP214" s="111">
        <f>(AE214*IFERROR(VLOOKUP(AD214,LnLst!B:I,4,FALSE),0))*(H214^2/100)/1000000</f>
        <v>0.42256684799999999</v>
      </c>
      <c r="DQ214" s="111">
        <f>(AE214*IFERROR(VLOOKUP(AD214,LnLst!B:I,5,FALSE),0))*(100/(H214^2))</f>
        <v>6.5305785123966941E-3</v>
      </c>
      <c r="DR214" s="111">
        <f>(AE214*IFERROR(VLOOKUP(AD214,LnLst!B:I,6,FALSE),0))*(100/(H214^2))</f>
        <v>2.234380165289256E-3</v>
      </c>
      <c r="DS214" s="111">
        <f>(AE214*IFERROR(VLOOKUP(AD214,LnLst!B:I,7,FALSE),0))*(H214^2/100)/1000000</f>
        <v>0.3624192</v>
      </c>
      <c r="DT214" s="111">
        <f>(AE214*IFERROR(VLOOKUP(AD214,LnLst!B:I,8,FALSE),0))*(100/(H214^2))</f>
        <v>0</v>
      </c>
      <c r="DU214" s="111">
        <f>AG214*IFERROR(VLOOKUP(AF214,LnLst!B:I,2,FALSE),0)*100/H214^2</f>
        <v>0</v>
      </c>
      <c r="DV214" s="111">
        <f>(AG214*IFERROR(VLOOKUP(AF214,LnLst!B:I,3,FALSE),0))*(100/(H214^2))</f>
        <v>0</v>
      </c>
      <c r="DW214" s="111">
        <f>(AG214*IFERROR(VLOOKUP(AF214,LnLst!B:I,4,FALSE),0))*(H214^2/100)/1000000</f>
        <v>0</v>
      </c>
      <c r="DX214" s="111">
        <f>(AG214*IFERROR(VLOOKUP(AF214,LnLst!B:I,5,FALSE),0))*(100/(H214^2))</f>
        <v>0</v>
      </c>
      <c r="DY214" s="111">
        <f>(AG214*IFERROR(VLOOKUP(AF214,LnLst!B:I,6,FALSE),0))*(100/(H214^2))</f>
        <v>0</v>
      </c>
      <c r="DZ214" s="111">
        <f>(AG214*IFERROR(VLOOKUP(AF214,LnLst!B:I,7,FALSE),0))*(H214^2/100)/1000000</f>
        <v>0</v>
      </c>
      <c r="EA214" s="111">
        <f>(AG214*IFERROR(VLOOKUP(AF214,LnLst!B:I,8,FALSE),0))*(100/(H214^2))</f>
        <v>0</v>
      </c>
      <c r="EB214" s="111">
        <f>AI214*IFERROR(VLOOKUP(AH214,LnLst!B:I,2,FALSE),0)*100/H214^2</f>
        <v>0</v>
      </c>
      <c r="EC214" s="111">
        <f>AI214*IFERROR(VLOOKUP(AH214,LnLst!B:I,3,FALSE),0)*100/H214^2</f>
        <v>0</v>
      </c>
      <c r="ED214" s="111">
        <f>(AI214*IFERROR(VLOOKUP(AH214,LnLst!B:I,4,FALSE),0))*(H214^2/100)/1000000</f>
        <v>0</v>
      </c>
      <c r="EE214" s="111">
        <f>AI214*IFERROR(VLOOKUP(AH214,LnLst!B:I,5,FALSE),0)*100/H214^2</f>
        <v>0</v>
      </c>
      <c r="EF214" s="111">
        <f>AI214*IFERROR(VLOOKUP(AH214,LnLst!B:I,6,FALSE),0)*100/H214^2</f>
        <v>0</v>
      </c>
      <c r="EG214" s="111">
        <f>(AI214*IFERROR(VLOOKUP(AH214,LnLst!B:I,7,FALSE),0))*(H214^2/100)/1000000</f>
        <v>0</v>
      </c>
      <c r="EH214" s="111">
        <f>AI214*IFERROR(VLOOKUP(AH214,LnLst!B:I,8,FALSE),0)*100/H214^2</f>
        <v>0</v>
      </c>
      <c r="EI214" s="236">
        <f>AK214*IFERROR(VLOOKUP(AJ214,LnLst!B:I,2,FALSE),0)*100/H214^2</f>
        <v>0</v>
      </c>
      <c r="EJ214" s="111">
        <f>AK214*IFERROR(VLOOKUP(AJ214,LnLst!B:I,3,FALSE),0)*100/H214^2</f>
        <v>0</v>
      </c>
      <c r="EK214" s="111">
        <f>(AK214*IFERROR(VLOOKUP(AJ214,LnLst!B:I,4,FALSE),0))*(H214^2/100)/1000000</f>
        <v>0</v>
      </c>
      <c r="EL214" s="111">
        <f>AK214*IFERROR(VLOOKUP(AJ214,LnLst!B:I,5,FALSE),0)*100/H214^2</f>
        <v>0</v>
      </c>
      <c r="EM214" s="111">
        <f>AK214*IFERROR(VLOOKUP(AJ214,LnLst!B:I,6,FALSE),0)*100/H214^2</f>
        <v>0</v>
      </c>
      <c r="EN214" s="111">
        <f>(AK214*IFERROR(VLOOKUP(AJ214,LnLst!B:I,7,FALSE),0))*(H214^2/100)/1000000</f>
        <v>0</v>
      </c>
      <c r="EO214" s="111">
        <f>AK214*IFERROR(VLOOKUP(AJ214,LnLst!B:I,8,FALSE),0)*100/H214^2</f>
        <v>0</v>
      </c>
    </row>
    <row r="215" spans="1:145" ht="15" customHeight="1" x14ac:dyDescent="0.25">
      <c r="A215" s="81" t="s">
        <v>376</v>
      </c>
      <c r="B215" s="82" t="s">
        <v>377</v>
      </c>
      <c r="C215" s="102" t="s">
        <v>1556</v>
      </c>
      <c r="D215" s="82" t="s">
        <v>1574</v>
      </c>
      <c r="E215" s="9" t="s">
        <v>1708</v>
      </c>
      <c r="F215" s="426" t="s">
        <v>1718</v>
      </c>
      <c r="G215" s="83">
        <v>1</v>
      </c>
      <c r="H215" s="60">
        <v>220</v>
      </c>
      <c r="I215" s="194" t="str">
        <f t="shared" si="63"/>
        <v xml:space="preserve">XLPE 1600mm2 Elswedy             </v>
      </c>
      <c r="J215" s="228">
        <f t="shared" si="64"/>
        <v>0.435</v>
      </c>
      <c r="K215" s="113" t="s">
        <v>23</v>
      </c>
      <c r="L215" s="232" t="s">
        <v>41</v>
      </c>
      <c r="M215" s="240">
        <v>1100</v>
      </c>
      <c r="N215" s="115">
        <f t="shared" si="65"/>
        <v>419.14400000000001</v>
      </c>
      <c r="O215" s="241">
        <v>1200</v>
      </c>
      <c r="P215" s="235">
        <f t="shared" si="66"/>
        <v>1.0875E-5</v>
      </c>
      <c r="Q215" s="104">
        <f t="shared" si="67"/>
        <v>1.0919938016528925E-4</v>
      </c>
      <c r="R215" s="104">
        <f t="shared" si="68"/>
        <v>9.2637599999999994E-3</v>
      </c>
      <c r="S215" s="104">
        <f t="shared" si="69"/>
        <v>1.8460537190082642E-4</v>
      </c>
      <c r="T215" s="104">
        <f t="shared" si="70"/>
        <v>6.4171487603305788E-5</v>
      </c>
      <c r="U215" s="104">
        <f t="shared" si="71"/>
        <v>1.1158619999999999E-2</v>
      </c>
      <c r="V215" s="105">
        <f t="shared" si="72"/>
        <v>0</v>
      </c>
      <c r="W215" s="223">
        <f>AE215*IFERROR(VLOOKUP(AD215,LnLst!B:I,2,FALSE),0)+AG215*IFERROR(VLOOKUP(AF215,LnLst!B:I,2,FALSE),0)+AI215*IFERROR(VLOOKUP(AH215,LnLst!B:I,2,FALSE),0)+AK215*IFERROR(VLOOKUP(AJ215,LnLst!B:I,2,FALSE),0)</f>
        <v>5.2634999999999999E-3</v>
      </c>
      <c r="X215" s="215">
        <f>AE215*IFERROR(VLOOKUP(AD215,LnLst!B:I,3,FALSE),0)+AG215*IFERROR(VLOOKUP(AF215,LnLst!B:I,3,FALSE),0)+AI215*IFERROR(VLOOKUP(AH215,LnLst!B:I,3,FALSE),0)+AK215*IFERROR(VLOOKUP(AJ215,LnLst!B:I,3,FALSE),0)</f>
        <v>5.2852499999999997E-2</v>
      </c>
      <c r="Y215" s="219">
        <f>(AE215*IFERROR(VLOOKUP(AD215,LnLst!B:I,4,FALSE),0)+AG215*IFERROR(VLOOKUP(AF215,LnLst!B:I,4,FALSE),0)+AI215*IFERROR(VLOOKUP(AH215,LnLst!B:I,4,FALSE),0)+AK215*IFERROR(VLOOKUP(AJ215,LnLst!B:I,4,FALSE),0))/1000000</f>
        <v>1.914E-5</v>
      </c>
      <c r="Z215" s="215">
        <f>AE215*IFERROR(VLOOKUP(AD215,LnLst!B:I,5,FALSE),0)+AG215*IFERROR(VLOOKUP(AF215,LnLst!B:I,5,FALSE),0)+AI215*IFERROR(VLOOKUP(AH215,LnLst!B:I,5,FALSE),0)+AK215*IFERROR(VLOOKUP(AJ215,LnLst!B:I,5,FALSE),0)</f>
        <v>8.9348999999999998E-2</v>
      </c>
      <c r="AA215" s="215">
        <f>AE215*IFERROR(VLOOKUP(AD215,LnLst!B:I,6,FALSE),0)+AG215*IFERROR(VLOOKUP(AF215,LnLst!B:I,6,FALSE),0)+AI215*IFERROR(VLOOKUP(AH215,LnLst!B:I,6,FALSE),0)+AK215*IFERROR(VLOOKUP(AJ215,LnLst!B:I,6,FALSE),0)</f>
        <v>3.1059000000000003E-2</v>
      </c>
      <c r="AB215" s="207">
        <f>(AE215*IFERROR(VLOOKUP(AD215,LnLst!B:I,7,FALSE),0)+AG215*IFERROR(VLOOKUP(AF215,LnLst!B:I,7,FALSE),0)+AI215*IFERROR(VLOOKUP(AH215,LnLst!B:I,7,FALSE),0)+AK215*IFERROR(VLOOKUP(AJ215,LnLst!B:I,7,FALSE),0))/1000000</f>
        <v>2.3054999999999999E-5</v>
      </c>
      <c r="AC215" s="211">
        <f>AE215*IFERROR(VLOOKUP(AD215,LnLst!B:I,8,FALSE),0)+AG215*IFERROR(VLOOKUP(AF215,LnLst!B:I,8,FALSE),0)+AI215*IFERROR(VLOOKUP(AH215,LnLst!B:I,8,FALSE),0)+AK215*IFERROR(VLOOKUP(AJ215,LnLst!B:I,8,FALSE),0)</f>
        <v>0</v>
      </c>
      <c r="AD215" s="106" t="s">
        <v>1155</v>
      </c>
      <c r="AE215" s="263">
        <v>0.435</v>
      </c>
      <c r="AF215" s="245" t="s">
        <v>1462</v>
      </c>
      <c r="AG215" s="263"/>
      <c r="AH215" s="250" t="s">
        <v>1462</v>
      </c>
      <c r="AI215" s="263"/>
      <c r="AJ215" s="245" t="s">
        <v>1462</v>
      </c>
      <c r="AK215" s="263"/>
      <c r="AL215" s="84">
        <v>408</v>
      </c>
      <c r="AM215" s="72">
        <v>409</v>
      </c>
      <c r="AN215" s="83">
        <v>0</v>
      </c>
      <c r="AO215" s="72">
        <v>0</v>
      </c>
      <c r="AP215" s="66" t="s">
        <v>741</v>
      </c>
      <c r="AQ215" s="107" t="s">
        <v>468</v>
      </c>
      <c r="AR215" s="61" t="s">
        <v>738</v>
      </c>
      <c r="AS215" s="364"/>
      <c r="AT215" s="205"/>
      <c r="DN215" s="111">
        <f>(AE215*IFERROR(VLOOKUP(AD215,LnLst!B:I,2,FALSE),0))*(100/(H215^2))</f>
        <v>1.0875E-5</v>
      </c>
      <c r="DO215" s="111">
        <f>(AE215*IFERROR(VLOOKUP(AD215,LnLst!B:I,3,FALSE),0))*(100/(H215^2))</f>
        <v>1.0919938016528925E-4</v>
      </c>
      <c r="DP215" s="111">
        <f>(AE215*IFERROR(VLOOKUP(AD215,LnLst!B:I,4,FALSE),0))*(H215^2/100)/1000000</f>
        <v>9.2637599999999994E-3</v>
      </c>
      <c r="DQ215" s="111">
        <f>(AE215*IFERROR(VLOOKUP(AD215,LnLst!B:I,5,FALSE),0))*(100/(H215^2))</f>
        <v>1.8460537190082644E-4</v>
      </c>
      <c r="DR215" s="111">
        <f>(AE215*IFERROR(VLOOKUP(AD215,LnLst!B:I,6,FALSE),0))*(100/(H215^2))</f>
        <v>6.4171487603305788E-5</v>
      </c>
      <c r="DS215" s="111">
        <f>(AE215*IFERROR(VLOOKUP(AD215,LnLst!B:I,7,FALSE),0))*(H215^2/100)/1000000</f>
        <v>1.1158619999999999E-2</v>
      </c>
      <c r="DT215" s="111">
        <f>(AE215*IFERROR(VLOOKUP(AD215,LnLst!B:I,8,FALSE),0))*(100/(H215^2))</f>
        <v>0</v>
      </c>
      <c r="DU215" s="111">
        <f>AG215*IFERROR(VLOOKUP(AF215,LnLst!B:I,2,FALSE),0)*100/H215^2</f>
        <v>0</v>
      </c>
      <c r="DV215" s="111">
        <f>(AG215*IFERROR(VLOOKUP(AF215,LnLst!B:I,3,FALSE),0))*(100/(H215^2))</f>
        <v>0</v>
      </c>
      <c r="DW215" s="111">
        <f>(AG215*IFERROR(VLOOKUP(AF215,LnLst!B:I,4,FALSE),0))*(H215^2/100)/1000000</f>
        <v>0</v>
      </c>
      <c r="DX215" s="111">
        <f>(AG215*IFERROR(VLOOKUP(AF215,LnLst!B:I,5,FALSE),0))*(100/(H215^2))</f>
        <v>0</v>
      </c>
      <c r="DY215" s="111">
        <f>(AG215*IFERROR(VLOOKUP(AF215,LnLst!B:I,6,FALSE),0))*(100/(H215^2))</f>
        <v>0</v>
      </c>
      <c r="DZ215" s="111">
        <f>(AG215*IFERROR(VLOOKUP(AF215,LnLst!B:I,7,FALSE),0))*(H215^2/100)/1000000</f>
        <v>0</v>
      </c>
      <c r="EA215" s="111">
        <f>(AG215*IFERROR(VLOOKUP(AF215,LnLst!B:I,8,FALSE),0))*(100/(H215^2))</f>
        <v>0</v>
      </c>
      <c r="EB215" s="111">
        <f>AI215*IFERROR(VLOOKUP(AH215,LnLst!B:I,2,FALSE),0)*100/H215^2</f>
        <v>0</v>
      </c>
      <c r="EC215" s="111">
        <f>AI215*IFERROR(VLOOKUP(AH215,LnLst!B:I,3,FALSE),0)*100/H215^2</f>
        <v>0</v>
      </c>
      <c r="ED215" s="111">
        <f>(AI215*IFERROR(VLOOKUP(AH215,LnLst!B:I,4,FALSE),0))*(H215^2/100)/1000000</f>
        <v>0</v>
      </c>
      <c r="EE215" s="111">
        <f>AI215*IFERROR(VLOOKUP(AH215,LnLst!B:I,5,FALSE),0)*100/H215^2</f>
        <v>0</v>
      </c>
      <c r="EF215" s="111">
        <f>AI215*IFERROR(VLOOKUP(AH215,LnLst!B:I,6,FALSE),0)*100/H215^2</f>
        <v>0</v>
      </c>
      <c r="EG215" s="111">
        <f>(AI215*IFERROR(VLOOKUP(AH215,LnLst!B:I,7,FALSE),0))*(H215^2/100)/1000000</f>
        <v>0</v>
      </c>
      <c r="EH215" s="111">
        <f>AI215*IFERROR(VLOOKUP(AH215,LnLst!B:I,8,FALSE),0)*100/H215^2</f>
        <v>0</v>
      </c>
      <c r="EI215" s="236">
        <f>AK215*IFERROR(VLOOKUP(AJ215,LnLst!B:I,2,FALSE),0)*100/H215^2</f>
        <v>0</v>
      </c>
      <c r="EJ215" s="111">
        <f>AK215*IFERROR(VLOOKUP(AJ215,LnLst!B:I,3,FALSE),0)*100/H215^2</f>
        <v>0</v>
      </c>
      <c r="EK215" s="111">
        <f>(AK215*IFERROR(VLOOKUP(AJ215,LnLst!B:I,4,FALSE),0))*(H215^2/100)/1000000</f>
        <v>0</v>
      </c>
      <c r="EL215" s="111">
        <f>AK215*IFERROR(VLOOKUP(AJ215,LnLst!B:I,5,FALSE),0)*100/H215^2</f>
        <v>0</v>
      </c>
      <c r="EM215" s="111">
        <f>AK215*IFERROR(VLOOKUP(AJ215,LnLst!B:I,6,FALSE),0)*100/H215^2</f>
        <v>0</v>
      </c>
      <c r="EN215" s="111">
        <f>(AK215*IFERROR(VLOOKUP(AJ215,LnLst!B:I,7,FALSE),0))*(H215^2/100)/1000000</f>
        <v>0</v>
      </c>
      <c r="EO215" s="111">
        <f>AK215*IFERROR(VLOOKUP(AJ215,LnLst!B:I,8,FALSE),0)*100/H215^2</f>
        <v>0</v>
      </c>
    </row>
    <row r="216" spans="1:145" ht="15" customHeight="1" x14ac:dyDescent="0.25">
      <c r="A216" s="81" t="s">
        <v>376</v>
      </c>
      <c r="B216" s="82" t="s">
        <v>377</v>
      </c>
      <c r="C216" s="102" t="s">
        <v>1556</v>
      </c>
      <c r="D216" s="82" t="s">
        <v>1574</v>
      </c>
      <c r="E216" s="9" t="s">
        <v>1708</v>
      </c>
      <c r="F216" s="426" t="s">
        <v>1718</v>
      </c>
      <c r="G216" s="83">
        <v>2</v>
      </c>
      <c r="H216" s="60">
        <v>220</v>
      </c>
      <c r="I216" s="194" t="str">
        <f t="shared" si="63"/>
        <v xml:space="preserve">XLPE 1600mm2 Elswedy             </v>
      </c>
      <c r="J216" s="228">
        <f t="shared" si="64"/>
        <v>0.435</v>
      </c>
      <c r="K216" s="113" t="s">
        <v>23</v>
      </c>
      <c r="L216" s="232" t="s">
        <v>41</v>
      </c>
      <c r="M216" s="240">
        <v>1100</v>
      </c>
      <c r="N216" s="115">
        <f t="shared" si="65"/>
        <v>419.14400000000001</v>
      </c>
      <c r="O216" s="241">
        <v>1200</v>
      </c>
      <c r="P216" s="235">
        <f t="shared" si="66"/>
        <v>1.0875E-5</v>
      </c>
      <c r="Q216" s="104">
        <f t="shared" si="67"/>
        <v>1.0919938016528925E-4</v>
      </c>
      <c r="R216" s="104">
        <f t="shared" si="68"/>
        <v>9.2637599999999994E-3</v>
      </c>
      <c r="S216" s="104">
        <f t="shared" si="69"/>
        <v>1.8460537190082642E-4</v>
      </c>
      <c r="T216" s="104">
        <f t="shared" si="70"/>
        <v>6.4171487603305788E-5</v>
      </c>
      <c r="U216" s="104">
        <f t="shared" si="71"/>
        <v>1.1158619999999999E-2</v>
      </c>
      <c r="V216" s="105">
        <f t="shared" si="72"/>
        <v>0</v>
      </c>
      <c r="W216" s="223">
        <f>AE216*IFERROR(VLOOKUP(AD216,LnLst!B:I,2,FALSE),0)+AG216*IFERROR(VLOOKUP(AF216,LnLst!B:I,2,FALSE),0)+AI216*IFERROR(VLOOKUP(AH216,LnLst!B:I,2,FALSE),0)+AK216*IFERROR(VLOOKUP(AJ216,LnLst!B:I,2,FALSE),0)</f>
        <v>5.2634999999999999E-3</v>
      </c>
      <c r="X216" s="215">
        <f>AE216*IFERROR(VLOOKUP(AD216,LnLst!B:I,3,FALSE),0)+AG216*IFERROR(VLOOKUP(AF216,LnLst!B:I,3,FALSE),0)+AI216*IFERROR(VLOOKUP(AH216,LnLst!B:I,3,FALSE),0)+AK216*IFERROR(VLOOKUP(AJ216,LnLst!B:I,3,FALSE),0)</f>
        <v>5.2852499999999997E-2</v>
      </c>
      <c r="Y216" s="219">
        <f>(AE216*IFERROR(VLOOKUP(AD216,LnLst!B:I,4,FALSE),0)+AG216*IFERROR(VLOOKUP(AF216,LnLst!B:I,4,FALSE),0)+AI216*IFERROR(VLOOKUP(AH216,LnLst!B:I,4,FALSE),0)+AK216*IFERROR(VLOOKUP(AJ216,LnLst!B:I,4,FALSE),0))/1000000</f>
        <v>1.914E-5</v>
      </c>
      <c r="Z216" s="215">
        <f>AE216*IFERROR(VLOOKUP(AD216,LnLst!B:I,5,FALSE),0)+AG216*IFERROR(VLOOKUP(AF216,LnLst!B:I,5,FALSE),0)+AI216*IFERROR(VLOOKUP(AH216,LnLst!B:I,5,FALSE),0)+AK216*IFERROR(VLOOKUP(AJ216,LnLst!B:I,5,FALSE),0)</f>
        <v>8.9348999999999998E-2</v>
      </c>
      <c r="AA216" s="215">
        <f>AE216*IFERROR(VLOOKUP(AD216,LnLst!B:I,6,FALSE),0)+AG216*IFERROR(VLOOKUP(AF216,LnLst!B:I,6,FALSE),0)+AI216*IFERROR(VLOOKUP(AH216,LnLst!B:I,6,FALSE),0)+AK216*IFERROR(VLOOKUP(AJ216,LnLst!B:I,6,FALSE),0)</f>
        <v>3.1059000000000003E-2</v>
      </c>
      <c r="AB216" s="207">
        <f>(AE216*IFERROR(VLOOKUP(AD216,LnLst!B:I,7,FALSE),0)+AG216*IFERROR(VLOOKUP(AF216,LnLst!B:I,7,FALSE),0)+AI216*IFERROR(VLOOKUP(AH216,LnLst!B:I,7,FALSE),0)+AK216*IFERROR(VLOOKUP(AJ216,LnLst!B:I,7,FALSE),0))/1000000</f>
        <v>2.3054999999999999E-5</v>
      </c>
      <c r="AC216" s="211">
        <f>AE216*IFERROR(VLOOKUP(AD216,LnLst!B:I,8,FALSE),0)+AG216*IFERROR(VLOOKUP(AF216,LnLst!B:I,8,FALSE),0)+AI216*IFERROR(VLOOKUP(AH216,LnLst!B:I,8,FALSE),0)+AK216*IFERROR(VLOOKUP(AJ216,LnLst!B:I,8,FALSE),0)</f>
        <v>0</v>
      </c>
      <c r="AD216" s="106" t="s">
        <v>1155</v>
      </c>
      <c r="AE216" s="263">
        <v>0.435</v>
      </c>
      <c r="AF216" s="245" t="s">
        <v>1462</v>
      </c>
      <c r="AG216" s="263"/>
      <c r="AH216" s="250" t="s">
        <v>1462</v>
      </c>
      <c r="AI216" s="263"/>
      <c r="AJ216" s="245" t="s">
        <v>1462</v>
      </c>
      <c r="AK216" s="263"/>
      <c r="AL216" s="84">
        <v>408</v>
      </c>
      <c r="AM216" s="72">
        <v>409</v>
      </c>
      <c r="AN216" s="83">
        <v>0</v>
      </c>
      <c r="AO216" s="72">
        <v>0</v>
      </c>
      <c r="AP216" s="66" t="s">
        <v>742</v>
      </c>
      <c r="AQ216" s="107" t="s">
        <v>468</v>
      </c>
      <c r="AR216" s="61" t="s">
        <v>738</v>
      </c>
      <c r="AS216" s="364"/>
      <c r="AT216" s="205"/>
      <c r="DN216" s="111">
        <f>(AE216*IFERROR(VLOOKUP(AD216,LnLst!B:I,2,FALSE),0))*(100/(H216^2))</f>
        <v>1.0875E-5</v>
      </c>
      <c r="DO216" s="111">
        <f>(AE216*IFERROR(VLOOKUP(AD216,LnLst!B:I,3,FALSE),0))*(100/(H216^2))</f>
        <v>1.0919938016528925E-4</v>
      </c>
      <c r="DP216" s="111">
        <f>(AE216*IFERROR(VLOOKUP(AD216,LnLst!B:I,4,FALSE),0))*(H216^2/100)/1000000</f>
        <v>9.2637599999999994E-3</v>
      </c>
      <c r="DQ216" s="111">
        <f>(AE216*IFERROR(VLOOKUP(AD216,LnLst!B:I,5,FALSE),0))*(100/(H216^2))</f>
        <v>1.8460537190082644E-4</v>
      </c>
      <c r="DR216" s="111">
        <f>(AE216*IFERROR(VLOOKUP(AD216,LnLst!B:I,6,FALSE),0))*(100/(H216^2))</f>
        <v>6.4171487603305788E-5</v>
      </c>
      <c r="DS216" s="111">
        <f>(AE216*IFERROR(VLOOKUP(AD216,LnLst!B:I,7,FALSE),0))*(H216^2/100)/1000000</f>
        <v>1.1158619999999999E-2</v>
      </c>
      <c r="DT216" s="111">
        <f>(AE216*IFERROR(VLOOKUP(AD216,LnLst!B:I,8,FALSE),0))*(100/(H216^2))</f>
        <v>0</v>
      </c>
      <c r="DU216" s="111">
        <f>AG216*IFERROR(VLOOKUP(AF216,LnLst!B:I,2,FALSE),0)*100/H216^2</f>
        <v>0</v>
      </c>
      <c r="DV216" s="111">
        <f>(AG216*IFERROR(VLOOKUP(AF216,LnLst!B:I,3,FALSE),0))*(100/(H216^2))</f>
        <v>0</v>
      </c>
      <c r="DW216" s="111">
        <f>(AG216*IFERROR(VLOOKUP(AF216,LnLst!B:I,4,FALSE),0))*(H216^2/100)/1000000</f>
        <v>0</v>
      </c>
      <c r="DX216" s="111">
        <f>(AG216*IFERROR(VLOOKUP(AF216,LnLst!B:I,5,FALSE),0))*(100/(H216^2))</f>
        <v>0</v>
      </c>
      <c r="DY216" s="111">
        <f>(AG216*IFERROR(VLOOKUP(AF216,LnLst!B:I,6,FALSE),0))*(100/(H216^2))</f>
        <v>0</v>
      </c>
      <c r="DZ216" s="111">
        <f>(AG216*IFERROR(VLOOKUP(AF216,LnLst!B:I,7,FALSE),0))*(H216^2/100)/1000000</f>
        <v>0</v>
      </c>
      <c r="EA216" s="111">
        <f>(AG216*IFERROR(VLOOKUP(AF216,LnLst!B:I,8,FALSE),0))*(100/(H216^2))</f>
        <v>0</v>
      </c>
      <c r="EB216" s="111">
        <f>AI216*IFERROR(VLOOKUP(AH216,LnLst!B:I,2,FALSE),0)*100/H216^2</f>
        <v>0</v>
      </c>
      <c r="EC216" s="111">
        <f>AI216*IFERROR(VLOOKUP(AH216,LnLst!B:I,3,FALSE),0)*100/H216^2</f>
        <v>0</v>
      </c>
      <c r="ED216" s="111">
        <f>(AI216*IFERROR(VLOOKUP(AH216,LnLst!B:I,4,FALSE),0))*(H216^2/100)/1000000</f>
        <v>0</v>
      </c>
      <c r="EE216" s="111">
        <f>AI216*IFERROR(VLOOKUP(AH216,LnLst!B:I,5,FALSE),0)*100/H216^2</f>
        <v>0</v>
      </c>
      <c r="EF216" s="111">
        <f>AI216*IFERROR(VLOOKUP(AH216,LnLst!B:I,6,FALSE),0)*100/H216^2</f>
        <v>0</v>
      </c>
      <c r="EG216" s="111">
        <f>(AI216*IFERROR(VLOOKUP(AH216,LnLst!B:I,7,FALSE),0))*(H216^2/100)/1000000</f>
        <v>0</v>
      </c>
      <c r="EH216" s="111">
        <f>AI216*IFERROR(VLOOKUP(AH216,LnLst!B:I,8,FALSE),0)*100/H216^2</f>
        <v>0</v>
      </c>
      <c r="EI216" s="236">
        <f>AK216*IFERROR(VLOOKUP(AJ216,LnLst!B:I,2,FALSE),0)*100/H216^2</f>
        <v>0</v>
      </c>
      <c r="EJ216" s="111">
        <f>AK216*IFERROR(VLOOKUP(AJ216,LnLst!B:I,3,FALSE),0)*100/H216^2</f>
        <v>0</v>
      </c>
      <c r="EK216" s="111">
        <f>(AK216*IFERROR(VLOOKUP(AJ216,LnLst!B:I,4,FALSE),0))*(H216^2/100)/1000000</f>
        <v>0</v>
      </c>
      <c r="EL216" s="111">
        <f>AK216*IFERROR(VLOOKUP(AJ216,LnLst!B:I,5,FALSE),0)*100/H216^2</f>
        <v>0</v>
      </c>
      <c r="EM216" s="111">
        <f>AK216*IFERROR(VLOOKUP(AJ216,LnLst!B:I,6,FALSE),0)*100/H216^2</f>
        <v>0</v>
      </c>
      <c r="EN216" s="111">
        <f>(AK216*IFERROR(VLOOKUP(AJ216,LnLst!B:I,7,FALSE),0))*(H216^2/100)/1000000</f>
        <v>0</v>
      </c>
      <c r="EO216" s="111">
        <f>AK216*IFERROR(VLOOKUP(AJ216,LnLst!B:I,8,FALSE),0)*100/H216^2</f>
        <v>0</v>
      </c>
    </row>
    <row r="217" spans="1:145" ht="22.5" customHeight="1" x14ac:dyDescent="0.25">
      <c r="A217" s="81" t="s">
        <v>60</v>
      </c>
      <c r="B217" s="82" t="s">
        <v>368</v>
      </c>
      <c r="C217" s="102" t="s">
        <v>72</v>
      </c>
      <c r="D217" s="82" t="s">
        <v>1568</v>
      </c>
      <c r="E217" s="9" t="s">
        <v>1708</v>
      </c>
      <c r="F217" s="426" t="s">
        <v>1719</v>
      </c>
      <c r="G217" s="83">
        <v>1</v>
      </c>
      <c r="H217" s="60">
        <v>220</v>
      </c>
      <c r="I217" s="103" t="str">
        <f t="shared" si="63"/>
        <v>Thermal 1*290/88    XLPE 1200mm2 Elswedy energy     2*405 AAAC    XLPE 2000mm2 Elswedy</v>
      </c>
      <c r="J217" s="228">
        <f t="shared" si="64"/>
        <v>41.4</v>
      </c>
      <c r="K217" s="113" t="s">
        <v>22</v>
      </c>
      <c r="L217" s="232" t="s">
        <v>16</v>
      </c>
      <c r="M217" s="240">
        <v>900</v>
      </c>
      <c r="N217" s="115">
        <f t="shared" si="65"/>
        <v>342.93599999999998</v>
      </c>
      <c r="O217" s="241">
        <v>950</v>
      </c>
      <c r="P217" s="235">
        <f t="shared" si="66"/>
        <v>8.7378617768595034E-3</v>
      </c>
      <c r="Q217" s="104">
        <f t="shared" si="67"/>
        <v>3.5193561570247937E-2</v>
      </c>
      <c r="R217" s="104">
        <f t="shared" si="68"/>
        <v>0.16616818873600001</v>
      </c>
      <c r="S217" s="104">
        <f t="shared" si="69"/>
        <v>2.6724488842975205E-2</v>
      </c>
      <c r="T217" s="104">
        <f t="shared" si="70"/>
        <v>9.9059291322314058E-2</v>
      </c>
      <c r="U217" s="104">
        <f t="shared" si="71"/>
        <v>0.1314668471248</v>
      </c>
      <c r="V217" s="105">
        <f t="shared" si="72"/>
        <v>5.9901403553719014E-2</v>
      </c>
      <c r="W217" s="223">
        <f>AE217*IFERROR(VLOOKUP(AD217,LnLst!B:I,2,FALSE),0)+AG217*IFERROR(VLOOKUP(AF217,LnLst!B:I,2,FALSE),0)+AI217*IFERROR(VLOOKUP(AH217,LnLst!B:I,2,FALSE),0)+AK217*IFERROR(VLOOKUP(AJ217,LnLst!B:I,2,FALSE),0)</f>
        <v>4.2291251000000001</v>
      </c>
      <c r="X217" s="215">
        <f>AE217*IFERROR(VLOOKUP(AD217,LnLst!B:I,3,FALSE),0)+AG217*IFERROR(VLOOKUP(AF217,LnLst!B:I,3,FALSE),0)+AI217*IFERROR(VLOOKUP(AH217,LnLst!B:I,3,FALSE),0)+AK217*IFERROR(VLOOKUP(AJ217,LnLst!B:I,3,FALSE),0)</f>
        <v>17.033683800000002</v>
      </c>
      <c r="Y217" s="219">
        <f>(AE217*IFERROR(VLOOKUP(AD217,LnLst!B:I,4,FALSE),0)+AG217*IFERROR(VLOOKUP(AF217,LnLst!B:I,4,FALSE),0)+AI217*IFERROR(VLOOKUP(AH217,LnLst!B:I,4,FALSE),0)+AK217*IFERROR(VLOOKUP(AJ217,LnLst!B:I,4,FALSE),0))/1000000</f>
        <v>3.4332270400000002E-4</v>
      </c>
      <c r="Z217" s="215">
        <f>AE217*IFERROR(VLOOKUP(AD217,LnLst!B:I,5,FALSE),0)+AG217*IFERROR(VLOOKUP(AF217,LnLst!B:I,5,FALSE),0)+AI217*IFERROR(VLOOKUP(AH217,LnLst!B:I,5,FALSE),0)+AK217*IFERROR(VLOOKUP(AJ217,LnLst!B:I,5,FALSE),0)</f>
        <v>12.9346526</v>
      </c>
      <c r="AA217" s="215">
        <f>AE217*IFERROR(VLOOKUP(AD217,LnLst!B:I,6,FALSE),0)+AG217*IFERROR(VLOOKUP(AF217,LnLst!B:I,6,FALSE),0)+AI217*IFERROR(VLOOKUP(AH217,LnLst!B:I,6,FALSE),0)+AK217*IFERROR(VLOOKUP(AJ217,LnLst!B:I,6,FALSE),0)</f>
        <v>47.944697000000005</v>
      </c>
      <c r="AB217" s="207">
        <f>(AE217*IFERROR(VLOOKUP(AD217,LnLst!B:I,7,FALSE),0)+AG217*IFERROR(VLOOKUP(AF217,LnLst!B:I,7,FALSE),0)+AI217*IFERROR(VLOOKUP(AH217,LnLst!B:I,7,FALSE),0)+AK217*IFERROR(VLOOKUP(AJ217,LnLst!B:I,7,FALSE),0))/1000000</f>
        <v>2.7162571720000002E-4</v>
      </c>
      <c r="AC217" s="211">
        <f>AE217*IFERROR(VLOOKUP(AD217,LnLst!B:I,8,FALSE),0)+AG217*IFERROR(VLOOKUP(AF217,LnLst!B:I,8,FALSE),0)+AI217*IFERROR(VLOOKUP(AH217,LnLst!B:I,8,FALSE),0)+AK217*IFERROR(VLOOKUP(AJ217,LnLst!B:I,8,FALSE),0)</f>
        <v>28.992279320000002</v>
      </c>
      <c r="AD217" s="106" t="s">
        <v>1472</v>
      </c>
      <c r="AE217" s="263">
        <v>35.6</v>
      </c>
      <c r="AF217" s="245" t="s">
        <v>1157</v>
      </c>
      <c r="AG217" s="263">
        <v>0.47</v>
      </c>
      <c r="AH217" s="250" t="s">
        <v>8</v>
      </c>
      <c r="AI217" s="263">
        <v>2.33</v>
      </c>
      <c r="AJ217" s="245" t="s">
        <v>58</v>
      </c>
      <c r="AK217" s="263">
        <v>3</v>
      </c>
      <c r="AL217" s="84">
        <v>427</v>
      </c>
      <c r="AM217" s="72">
        <v>428</v>
      </c>
      <c r="AN217" s="83">
        <v>0</v>
      </c>
      <c r="AO217" s="72">
        <v>0</v>
      </c>
      <c r="AP217" s="66" t="s">
        <v>1109</v>
      </c>
      <c r="AQ217" s="107" t="s">
        <v>72</v>
      </c>
      <c r="AR217" s="61" t="s">
        <v>656</v>
      </c>
      <c r="AS217" s="364"/>
      <c r="AT217" s="205" t="s">
        <v>1291</v>
      </c>
      <c r="DN217" s="111">
        <f>(AE217*IFERROR(VLOOKUP(AD217,LnLst!B:I,2,FALSE),0))*(100/(H217^2))</f>
        <v>8.3974074380165284E-3</v>
      </c>
      <c r="DO217" s="111">
        <f>(AE217*IFERROR(VLOOKUP(AD217,LnLst!B:I,3,FALSE),0))*(100/(H217^2))</f>
        <v>3.2513538842975205E-2</v>
      </c>
      <c r="DP217" s="111">
        <f>(AE217*IFERROR(VLOOKUP(AD217,LnLst!B:I,4,FALSE),0))*(H217^2/100)/1000000</f>
        <v>4.4718746336000002E-2</v>
      </c>
      <c r="DQ217" s="111">
        <f>(AE217*IFERROR(VLOOKUP(AD217,LnLst!B:I,5,FALSE),0))*(100/(H217^2))</f>
        <v>2.4932577685950415E-2</v>
      </c>
      <c r="DR217" s="111">
        <f>(AE217*IFERROR(VLOOKUP(AD217,LnLst!B:I,6,FALSE),0))*(100/(H217^2))</f>
        <v>9.4340000000000007E-2</v>
      </c>
      <c r="DS217" s="111">
        <f>(AE217*IFERROR(VLOOKUP(AD217,LnLst!B:I,7,FALSE),0))*(H217^2/100)/1000000</f>
        <v>3.0003071524800001E-2</v>
      </c>
      <c r="DT217" s="111">
        <f>(AE217*IFERROR(VLOOKUP(AD217,LnLst!B:I,8,FALSE),0))*(100/(H217^2))</f>
        <v>5.7061114297520664E-2</v>
      </c>
      <c r="DU217" s="111">
        <f>AG217*IFERROR(VLOOKUP(AF217,LnLst!B:I,2,FALSE),0)*100/H217^2</f>
        <v>2.0460537190082643E-5</v>
      </c>
      <c r="DV217" s="111">
        <f>(AG217*IFERROR(VLOOKUP(AF217,LnLst!B:I,3,FALSE),0))*(100/(H217^2))</f>
        <v>1.6343181818181821E-4</v>
      </c>
      <c r="DW217" s="111">
        <f>(AG217*IFERROR(VLOOKUP(AF217,LnLst!B:I,4,FALSE),0))*(H217^2/100)/1000000</f>
        <v>1.3792112400000001E-2</v>
      </c>
      <c r="DX217" s="111">
        <f>(AG217*IFERROR(VLOOKUP(AF217,LnLst!B:I,5,FALSE),0))*(100/(H217^2))</f>
        <v>2.1315082644628099E-4</v>
      </c>
      <c r="DY217" s="111">
        <f>(AG217*IFERROR(VLOOKUP(AF217,LnLst!B:I,6,FALSE),0))*(100/(H217^2))</f>
        <v>7.2927685950413212E-5</v>
      </c>
      <c r="DZ217" s="111">
        <f>(AG217*IFERROR(VLOOKUP(AF217,LnLst!B:I,7,FALSE),0))*(H217^2/100)/1000000</f>
        <v>1.1828959999999999E-2</v>
      </c>
      <c r="EA217" s="111">
        <f>(AG217*IFERROR(VLOOKUP(AF217,LnLst!B:I,8,FALSE),0))*(100/(H217^2))</f>
        <v>0</v>
      </c>
      <c r="EB217" s="111">
        <f>AI217*IFERROR(VLOOKUP(AH217,LnLst!B:I,2,FALSE),0)*100/H217^2</f>
        <v>2.4022107438016532E-4</v>
      </c>
      <c r="EC217" s="111">
        <f>AI217*IFERROR(VLOOKUP(AH217,LnLst!B:I,3,FALSE),0)*100/H217^2</f>
        <v>1.473099173553719E-3</v>
      </c>
      <c r="ED217" s="111">
        <f>(AI217*IFERROR(VLOOKUP(AH217,LnLst!B:I,4,FALSE),0))*(H217^2/100)/1000000</f>
        <v>3.6650899999999998E-3</v>
      </c>
      <c r="EE217" s="111">
        <f>AI217*IFERROR(VLOOKUP(AH217,LnLst!B:I,5,FALSE),0)*100/H217^2</f>
        <v>6.2582644628099177E-4</v>
      </c>
      <c r="EF217" s="111">
        <f>AI217*IFERROR(VLOOKUP(AH217,LnLst!B:I,6,FALSE),0)*100/H217^2</f>
        <v>3.9956611570247935E-3</v>
      </c>
      <c r="EG217" s="111">
        <f>(AI217*IFERROR(VLOOKUP(AH217,LnLst!B:I,7,FALSE),0))*(H217^2/100)/1000000</f>
        <v>2.5148155999999999E-3</v>
      </c>
      <c r="EH217" s="111">
        <f>AI217*IFERROR(VLOOKUP(AH217,LnLst!B:I,8,FALSE),0)*100/H217^2</f>
        <v>2.840289256198347E-3</v>
      </c>
      <c r="EI217" s="236">
        <f>AK217*IFERROR(VLOOKUP(AJ217,LnLst!B:I,2,FALSE),0)*100/H217^2</f>
        <v>7.9772727272727265E-5</v>
      </c>
      <c r="EJ217" s="111">
        <f>AK217*IFERROR(VLOOKUP(AJ217,LnLst!B:I,3,FALSE),0)*100/H217^2</f>
        <v>1.0434917355371901E-3</v>
      </c>
      <c r="EK217" s="111">
        <f>(AK217*IFERROR(VLOOKUP(AJ217,LnLst!B:I,4,FALSE),0))*(H217^2/100)/1000000</f>
        <v>0.10399224</v>
      </c>
      <c r="EL217" s="111">
        <f>AK217*IFERROR(VLOOKUP(AJ217,LnLst!B:I,5,FALSE),0)*100/H217^2</f>
        <v>9.5293388429752062E-4</v>
      </c>
      <c r="EM217" s="111">
        <f>AK217*IFERROR(VLOOKUP(AJ217,LnLst!B:I,6,FALSE),0)*100/H217^2</f>
        <v>6.50702479338843E-4</v>
      </c>
      <c r="EN217" s="111">
        <f>(AK217*IFERROR(VLOOKUP(AJ217,LnLst!B:I,7,FALSE),0))*(H217^2/100)/1000000</f>
        <v>8.7120000000000003E-2</v>
      </c>
      <c r="EO217" s="111">
        <f>AK217*IFERROR(VLOOKUP(AJ217,LnLst!B:I,8,FALSE),0)*100/H217^2</f>
        <v>0</v>
      </c>
    </row>
    <row r="218" spans="1:145" ht="27" customHeight="1" x14ac:dyDescent="0.25">
      <c r="A218" s="81" t="s">
        <v>368</v>
      </c>
      <c r="B218" s="82" t="s">
        <v>481</v>
      </c>
      <c r="C218" s="102" t="s">
        <v>1568</v>
      </c>
      <c r="D218" s="82" t="s">
        <v>1575</v>
      </c>
      <c r="E218" s="9" t="s">
        <v>1708</v>
      </c>
      <c r="F218" s="426" t="s">
        <v>1719</v>
      </c>
      <c r="G218" s="83">
        <v>1</v>
      </c>
      <c r="H218" s="60">
        <v>220</v>
      </c>
      <c r="I218" s="103" t="str">
        <f t="shared" si="63"/>
        <v>Thermal 1*290/88    XLPE 1200mm2 Elswedy energy     2*380/50 ACSR    XLPE 2000mm2 Elswedy</v>
      </c>
      <c r="J218" s="228">
        <f t="shared" si="64"/>
        <v>24.77</v>
      </c>
      <c r="K218" s="113" t="s">
        <v>16</v>
      </c>
      <c r="L218" s="232" t="s">
        <v>41</v>
      </c>
      <c r="M218" s="240">
        <v>900</v>
      </c>
      <c r="N218" s="115">
        <f t="shared" si="65"/>
        <v>342.93599999999998</v>
      </c>
      <c r="O218" s="241">
        <v>950</v>
      </c>
      <c r="P218" s="235">
        <f t="shared" si="66"/>
        <v>5.0792973140495875E-3</v>
      </c>
      <c r="Q218" s="104">
        <f t="shared" si="67"/>
        <v>2.0573448347107438E-2</v>
      </c>
      <c r="R218" s="104">
        <f t="shared" si="68"/>
        <v>0.14470353215999998</v>
      </c>
      <c r="S218" s="104">
        <f t="shared" si="69"/>
        <v>1.5941685950413224E-2</v>
      </c>
      <c r="T218" s="104">
        <f t="shared" si="70"/>
        <v>5.6962473140495865E-2</v>
      </c>
      <c r="U218" s="104">
        <f t="shared" si="71"/>
        <v>0.11697119706800001</v>
      </c>
      <c r="V218" s="105">
        <f t="shared" si="72"/>
        <v>3.4025348553719005E-2</v>
      </c>
      <c r="W218" s="223">
        <f>AE218*IFERROR(VLOOKUP(AD218,LnLst!B:I,2,FALSE),0)+AG218*IFERROR(VLOOKUP(AF218,LnLst!B:I,2,FALSE),0)+AI218*IFERROR(VLOOKUP(AH218,LnLst!B:I,2,FALSE),0)+AK218*IFERROR(VLOOKUP(AJ218,LnLst!B:I,2,FALSE),0)</f>
        <v>2.4583799000000002</v>
      </c>
      <c r="X218" s="215">
        <f>AE218*IFERROR(VLOOKUP(AD218,LnLst!B:I,3,FALSE),0)+AG218*IFERROR(VLOOKUP(AF218,LnLst!B:I,3,FALSE),0)+AI218*IFERROR(VLOOKUP(AH218,LnLst!B:I,3,FALSE),0)+AK218*IFERROR(VLOOKUP(AJ218,LnLst!B:I,3,FALSE),0)</f>
        <v>9.9575490000000002</v>
      </c>
      <c r="Y218" s="219">
        <f>(AE218*IFERROR(VLOOKUP(AD218,LnLst!B:I,4,FALSE),0)+AG218*IFERROR(VLOOKUP(AF218,LnLst!B:I,4,FALSE),0)+AI218*IFERROR(VLOOKUP(AH218,LnLst!B:I,4,FALSE),0)+AK218*IFERROR(VLOOKUP(AJ218,LnLst!B:I,4,FALSE),0))/1000000</f>
        <v>2.9897423999999999E-4</v>
      </c>
      <c r="Z218" s="215">
        <f>AE218*IFERROR(VLOOKUP(AD218,LnLst!B:I,5,FALSE),0)+AG218*IFERROR(VLOOKUP(AF218,LnLst!B:I,5,FALSE),0)+AI218*IFERROR(VLOOKUP(AH218,LnLst!B:I,5,FALSE),0)+AK218*IFERROR(VLOOKUP(AJ218,LnLst!B:I,5,FALSE),0)</f>
        <v>7.7157760000000009</v>
      </c>
      <c r="AA218" s="215">
        <f>AE218*IFERROR(VLOOKUP(AD218,LnLst!B:I,6,FALSE),0)+AG218*IFERROR(VLOOKUP(AF218,LnLst!B:I,6,FALSE),0)+AI218*IFERROR(VLOOKUP(AH218,LnLst!B:I,6,FALSE),0)+AK218*IFERROR(VLOOKUP(AJ218,LnLst!B:I,6,FALSE),0)</f>
        <v>27.569837</v>
      </c>
      <c r="AB218" s="207">
        <f>(AE218*IFERROR(VLOOKUP(AD218,LnLst!B:I,7,FALSE),0)+AG218*IFERROR(VLOOKUP(AF218,LnLst!B:I,7,FALSE),0)+AI218*IFERROR(VLOOKUP(AH218,LnLst!B:I,7,FALSE),0)+AK218*IFERROR(VLOOKUP(AJ218,LnLst!B:I,7,FALSE),0))/1000000</f>
        <v>2.41676027E-4</v>
      </c>
      <c r="AC218" s="211">
        <f>AE218*IFERROR(VLOOKUP(AD218,LnLst!B:I,8,FALSE),0)+AG218*IFERROR(VLOOKUP(AF218,LnLst!B:I,8,FALSE),0)+AI218*IFERROR(VLOOKUP(AH218,LnLst!B:I,8,FALSE),0)+AK218*IFERROR(VLOOKUP(AJ218,LnLst!B:I,8,FALSE),0)</f>
        <v>16.468268699999999</v>
      </c>
      <c r="AD218" s="106" t="s">
        <v>1472</v>
      </c>
      <c r="AE218" s="263">
        <v>21</v>
      </c>
      <c r="AF218" s="245" t="s">
        <v>1157</v>
      </c>
      <c r="AG218" s="263">
        <v>0.47</v>
      </c>
      <c r="AH218" s="250" t="s">
        <v>25</v>
      </c>
      <c r="AI218" s="263">
        <v>0.3</v>
      </c>
      <c r="AJ218" s="245" t="s">
        <v>58</v>
      </c>
      <c r="AK218" s="263">
        <v>3</v>
      </c>
      <c r="AL218" s="84">
        <v>428</v>
      </c>
      <c r="AM218" s="72">
        <v>435</v>
      </c>
      <c r="AN218" s="83">
        <v>0</v>
      </c>
      <c r="AO218" s="72">
        <v>0</v>
      </c>
      <c r="AP218" s="66" t="s">
        <v>1179</v>
      </c>
      <c r="AQ218" s="107" t="s">
        <v>656</v>
      </c>
      <c r="AR218" s="61" t="s">
        <v>1180</v>
      </c>
      <c r="AS218" s="364"/>
      <c r="AT218" s="205" t="s">
        <v>1291</v>
      </c>
      <c r="DN218" s="111">
        <f>(AE218*IFERROR(VLOOKUP(AD218,LnLst!B:I,2,FALSE),0))*(100/(H218^2))</f>
        <v>4.9535268595041326E-3</v>
      </c>
      <c r="DO218" s="111">
        <f>(AE218*IFERROR(VLOOKUP(AD218,LnLst!B:I,3,FALSE),0))*(100/(H218^2))</f>
        <v>1.91793347107438E-2</v>
      </c>
      <c r="DP218" s="111">
        <f>(AE218*IFERROR(VLOOKUP(AD218,LnLst!B:I,4,FALSE),0))*(H218^2/100)/1000000</f>
        <v>2.6379035760000002E-2</v>
      </c>
      <c r="DQ218" s="111">
        <f>(AE218*IFERROR(VLOOKUP(AD218,LnLst!B:I,5,FALSE),0))*(100/(H218^2))</f>
        <v>1.4707419421487605E-2</v>
      </c>
      <c r="DR218" s="111">
        <f>(AE218*IFERROR(VLOOKUP(AD218,LnLst!B:I,6,FALSE),0))*(100/(H218^2))</f>
        <v>5.5649999999999998E-2</v>
      </c>
      <c r="DS218" s="111">
        <f>(AE218*IFERROR(VLOOKUP(AD218,LnLst!B:I,7,FALSE),0))*(H218^2/100)/1000000</f>
        <v>1.7698441068E-2</v>
      </c>
      <c r="DT218" s="111">
        <f>(AE218*IFERROR(VLOOKUP(AD218,LnLst!B:I,8,FALSE),0))*(100/(H218^2))</f>
        <v>3.3659646074380163E-2</v>
      </c>
      <c r="DU218" s="111">
        <f>AG218*IFERROR(VLOOKUP(AF218,LnLst!B:I,2,FALSE),0)*100/H218^2</f>
        <v>2.0460537190082643E-5</v>
      </c>
      <c r="DV218" s="111">
        <f>(AG218*IFERROR(VLOOKUP(AF218,LnLst!B:I,3,FALSE),0))*(100/(H218^2))</f>
        <v>1.6343181818181821E-4</v>
      </c>
      <c r="DW218" s="111">
        <f>(AG218*IFERROR(VLOOKUP(AF218,LnLst!B:I,4,FALSE),0))*(H218^2/100)/1000000</f>
        <v>1.3792112400000001E-2</v>
      </c>
      <c r="DX218" s="111">
        <f>(AG218*IFERROR(VLOOKUP(AF218,LnLst!B:I,5,FALSE),0))*(100/(H218^2))</f>
        <v>2.1315082644628099E-4</v>
      </c>
      <c r="DY218" s="111">
        <f>(AG218*IFERROR(VLOOKUP(AF218,LnLst!B:I,6,FALSE),0))*(100/(H218^2))</f>
        <v>7.2927685950413212E-5</v>
      </c>
      <c r="DZ218" s="111">
        <f>(AG218*IFERROR(VLOOKUP(AF218,LnLst!B:I,7,FALSE),0))*(H218^2/100)/1000000</f>
        <v>1.1828959999999999E-2</v>
      </c>
      <c r="EA218" s="111">
        <f>(AG218*IFERROR(VLOOKUP(AF218,LnLst!B:I,8,FALSE),0))*(100/(H218^2))</f>
        <v>0</v>
      </c>
      <c r="EB218" s="111">
        <f>AI218*IFERROR(VLOOKUP(AH218,LnLst!B:I,2,FALSE),0)*100/H218^2</f>
        <v>2.5537190082644628E-5</v>
      </c>
      <c r="EC218" s="111">
        <f>AI218*IFERROR(VLOOKUP(AH218,LnLst!B:I,3,FALSE),0)*100/H218^2</f>
        <v>1.8719008264462812E-4</v>
      </c>
      <c r="ED218" s="111">
        <f>(AI218*IFERROR(VLOOKUP(AH218,LnLst!B:I,4,FALSE),0))*(H218^2/100)/1000000</f>
        <v>5.40144E-4</v>
      </c>
      <c r="EE218" s="111">
        <f>AI218*IFERROR(VLOOKUP(AH218,LnLst!B:I,5,FALSE),0)*100/H218^2</f>
        <v>6.8181818181818184E-5</v>
      </c>
      <c r="EF218" s="111">
        <f>AI218*IFERROR(VLOOKUP(AH218,LnLst!B:I,6,FALSE),0)*100/H218^2</f>
        <v>5.8884297520661155E-4</v>
      </c>
      <c r="EG218" s="111">
        <f>(AI218*IFERROR(VLOOKUP(AH218,LnLst!B:I,7,FALSE),0))*(H218^2/100)/1000000</f>
        <v>3.23796E-4</v>
      </c>
      <c r="EH218" s="111">
        <f>AI218*IFERROR(VLOOKUP(AH218,LnLst!B:I,8,FALSE),0)*100/H218^2</f>
        <v>3.6570247933884295E-4</v>
      </c>
      <c r="EI218" s="236">
        <f>AK218*IFERROR(VLOOKUP(AJ218,LnLst!B:I,2,FALSE),0)*100/H218^2</f>
        <v>7.9772727272727265E-5</v>
      </c>
      <c r="EJ218" s="111">
        <f>AK218*IFERROR(VLOOKUP(AJ218,LnLst!B:I,3,FALSE),0)*100/H218^2</f>
        <v>1.0434917355371901E-3</v>
      </c>
      <c r="EK218" s="111">
        <f>(AK218*IFERROR(VLOOKUP(AJ218,LnLst!B:I,4,FALSE),0))*(H218^2/100)/1000000</f>
        <v>0.10399224</v>
      </c>
      <c r="EL218" s="111">
        <f>AK218*IFERROR(VLOOKUP(AJ218,LnLst!B:I,5,FALSE),0)*100/H218^2</f>
        <v>9.5293388429752062E-4</v>
      </c>
      <c r="EM218" s="111">
        <f>AK218*IFERROR(VLOOKUP(AJ218,LnLst!B:I,6,FALSE),0)*100/H218^2</f>
        <v>6.50702479338843E-4</v>
      </c>
      <c r="EN218" s="111">
        <f>(AK218*IFERROR(VLOOKUP(AJ218,LnLst!B:I,7,FALSE),0))*(H218^2/100)/1000000</f>
        <v>8.7120000000000003E-2</v>
      </c>
      <c r="EO218" s="111">
        <f>AK218*IFERROR(VLOOKUP(AJ218,LnLst!B:I,8,FALSE),0)*100/H218^2</f>
        <v>0</v>
      </c>
    </row>
    <row r="219" spans="1:145" ht="15" customHeight="1" x14ac:dyDescent="0.25">
      <c r="A219" s="81" t="s">
        <v>60</v>
      </c>
      <c r="B219" s="82" t="s">
        <v>1280</v>
      </c>
      <c r="C219" s="102" t="s">
        <v>72</v>
      </c>
      <c r="D219" s="82" t="s">
        <v>1280</v>
      </c>
      <c r="E219" s="9" t="s">
        <v>1640</v>
      </c>
      <c r="F219" s="426" t="s">
        <v>1719</v>
      </c>
      <c r="G219" s="83">
        <v>1</v>
      </c>
      <c r="H219" s="60">
        <v>220</v>
      </c>
      <c r="I219" s="194" t="str">
        <f t="shared" si="63"/>
        <v xml:space="preserve">XLPE 2000mm2 Elswedy    2*380/50 ACSR         </v>
      </c>
      <c r="J219" s="228">
        <f t="shared" si="64"/>
        <v>16.3</v>
      </c>
      <c r="K219" s="113" t="s">
        <v>22</v>
      </c>
      <c r="L219" s="232" t="s">
        <v>41</v>
      </c>
      <c r="M219" s="240">
        <v>1600</v>
      </c>
      <c r="N219" s="115">
        <f t="shared" si="65"/>
        <v>609.66399999999999</v>
      </c>
      <c r="O219" s="240">
        <v>1600</v>
      </c>
      <c r="P219" s="235">
        <f t="shared" si="66"/>
        <v>1.3524008264462809E-3</v>
      </c>
      <c r="Q219" s="104">
        <f t="shared" si="67"/>
        <v>1.0004979338842973E-2</v>
      </c>
      <c r="R219" s="104">
        <f t="shared" si="68"/>
        <v>4.9065984E-2</v>
      </c>
      <c r="S219" s="104">
        <f t="shared" si="69"/>
        <v>3.7587685950413222E-3</v>
      </c>
      <c r="T219" s="104">
        <f t="shared" si="70"/>
        <v>3.0946256198347108E-2</v>
      </c>
      <c r="U219" s="104">
        <f t="shared" si="71"/>
        <v>3.4369324E-2</v>
      </c>
      <c r="V219" s="105">
        <f t="shared" si="72"/>
        <v>1.9138429752066116E-2</v>
      </c>
      <c r="W219" s="223">
        <f>AE219*IFERROR(VLOOKUP(AD219,LnLst!B:I,2,FALSE),0)+AG219*IFERROR(VLOOKUP(AF219,LnLst!B:I,2,FALSE),0)+AI219*IFERROR(VLOOKUP(AH219,LnLst!B:I,2,FALSE),0)+AK219*IFERROR(VLOOKUP(AJ219,LnLst!B:I,2,FALSE),0)</f>
        <v>0.65456199999999998</v>
      </c>
      <c r="X219" s="215">
        <f>AE219*IFERROR(VLOOKUP(AD219,LnLst!B:I,3,FALSE),0)+AG219*IFERROR(VLOOKUP(AF219,LnLst!B:I,3,FALSE),0)+AI219*IFERROR(VLOOKUP(AH219,LnLst!B:I,3,FALSE),0)+AK219*IFERROR(VLOOKUP(AJ219,LnLst!B:I,3,FALSE),0)</f>
        <v>4.8424099999999992</v>
      </c>
      <c r="Y219" s="219">
        <f>(AE219*IFERROR(VLOOKUP(AD219,LnLst!B:I,4,FALSE),0)+AG219*IFERROR(VLOOKUP(AF219,LnLst!B:I,4,FALSE),0)+AI219*IFERROR(VLOOKUP(AH219,LnLst!B:I,4,FALSE),0)+AK219*IFERROR(VLOOKUP(AJ219,LnLst!B:I,4,FALSE),0))/1000000</f>
        <v>1.01376E-4</v>
      </c>
      <c r="Z219" s="215">
        <f>AE219*IFERROR(VLOOKUP(AD219,LnLst!B:I,5,FALSE),0)+AG219*IFERROR(VLOOKUP(AF219,LnLst!B:I,5,FALSE),0)+AI219*IFERROR(VLOOKUP(AH219,LnLst!B:I,5,FALSE),0)+AK219*IFERROR(VLOOKUP(AJ219,LnLst!B:I,5,FALSE),0)</f>
        <v>1.8192439999999999</v>
      </c>
      <c r="AA219" s="215">
        <f>AE219*IFERROR(VLOOKUP(AD219,LnLst!B:I,6,FALSE),0)+AG219*IFERROR(VLOOKUP(AF219,LnLst!B:I,6,FALSE),0)+AI219*IFERROR(VLOOKUP(AH219,LnLst!B:I,6,FALSE),0)+AK219*IFERROR(VLOOKUP(AJ219,LnLst!B:I,6,FALSE),0)</f>
        <v>14.977988</v>
      </c>
      <c r="AB219" s="207">
        <f>(AE219*IFERROR(VLOOKUP(AD219,LnLst!B:I,7,FALSE),0)+AG219*IFERROR(VLOOKUP(AF219,LnLst!B:I,7,FALSE),0)+AI219*IFERROR(VLOOKUP(AH219,LnLst!B:I,7,FALSE),0)+AK219*IFERROR(VLOOKUP(AJ219,LnLst!B:I,7,FALSE),0))/1000000</f>
        <v>7.1011000000000002E-5</v>
      </c>
      <c r="AC219" s="211">
        <f>AE219*IFERROR(VLOOKUP(AD219,LnLst!B:I,8,FALSE),0)+AG219*IFERROR(VLOOKUP(AF219,LnLst!B:I,8,FALSE),0)+AI219*IFERROR(VLOOKUP(AH219,LnLst!B:I,8,FALSE),0)+AK219*IFERROR(VLOOKUP(AJ219,LnLst!B:I,8,FALSE),0)</f>
        <v>9.2629999999999999</v>
      </c>
      <c r="AD219" s="106" t="s">
        <v>58</v>
      </c>
      <c r="AE219" s="263">
        <v>0.6</v>
      </c>
      <c r="AF219" s="245" t="s">
        <v>25</v>
      </c>
      <c r="AG219" s="263">
        <v>15.7</v>
      </c>
      <c r="AH219" s="250" t="s">
        <v>1462</v>
      </c>
      <c r="AI219" s="263"/>
      <c r="AJ219" s="245" t="s">
        <v>1462</v>
      </c>
      <c r="AK219" s="263"/>
      <c r="AL219" s="84">
        <v>427</v>
      </c>
      <c r="AM219" s="72">
        <v>459</v>
      </c>
      <c r="AN219" s="83">
        <v>0</v>
      </c>
      <c r="AO219" s="72">
        <v>0</v>
      </c>
      <c r="AP219" s="66" t="s">
        <v>1662</v>
      </c>
      <c r="AQ219" s="107" t="s">
        <v>72</v>
      </c>
      <c r="AR219" s="61" t="s">
        <v>1439</v>
      </c>
      <c r="AS219" s="364"/>
      <c r="AT219" s="205"/>
      <c r="DN219" s="111">
        <f>(AE219*IFERROR(VLOOKUP(AD219,LnLst!B:I,2,FALSE),0))*(100/(H219^2))</f>
        <v>1.5954545454545453E-5</v>
      </c>
      <c r="DO219" s="111">
        <f>(AE219*IFERROR(VLOOKUP(AD219,LnLst!B:I,3,FALSE),0))*(100/(H219^2))</f>
        <v>2.0869834710743803E-4</v>
      </c>
      <c r="DP219" s="111">
        <f>(AE219*IFERROR(VLOOKUP(AD219,LnLst!B:I,4,FALSE),0))*(H219^2/100)/1000000</f>
        <v>2.0798448000000001E-2</v>
      </c>
      <c r="DQ219" s="111">
        <f>(AE219*IFERROR(VLOOKUP(AD219,LnLst!B:I,5,FALSE),0))*(100/(H219^2))</f>
        <v>1.9058677685950413E-4</v>
      </c>
      <c r="DR219" s="111">
        <f>(AE219*IFERROR(VLOOKUP(AD219,LnLst!B:I,6,FALSE),0))*(100/(H219^2))</f>
        <v>1.3014049586776861E-4</v>
      </c>
      <c r="DS219" s="111">
        <f>(AE219*IFERROR(VLOOKUP(AD219,LnLst!B:I,7,FALSE),0))*(H219^2/100)/1000000</f>
        <v>1.7423999999999999E-2</v>
      </c>
      <c r="DT219" s="111">
        <f>(AE219*IFERROR(VLOOKUP(AD219,LnLst!B:I,8,FALSE),0))*(100/(H219^2))</f>
        <v>0</v>
      </c>
      <c r="DU219" s="111">
        <f>AG219*IFERROR(VLOOKUP(AF219,LnLst!B:I,2,FALSE),0)*100/H219^2</f>
        <v>1.3364462809917356E-3</v>
      </c>
      <c r="DV219" s="111">
        <f>(AG219*IFERROR(VLOOKUP(AF219,LnLst!B:I,3,FALSE),0))*(100/(H219^2))</f>
        <v>9.7962809917355367E-3</v>
      </c>
      <c r="DW219" s="111">
        <f>(AG219*IFERROR(VLOOKUP(AF219,LnLst!B:I,4,FALSE),0))*(H219^2/100)/1000000</f>
        <v>2.8267535999999999E-2</v>
      </c>
      <c r="DX219" s="111">
        <f>(AG219*IFERROR(VLOOKUP(AF219,LnLst!B:I,5,FALSE),0))*(100/(H219^2))</f>
        <v>3.568181818181818E-3</v>
      </c>
      <c r="DY219" s="111">
        <f>(AG219*IFERROR(VLOOKUP(AF219,LnLst!B:I,6,FALSE),0))*(100/(H219^2))</f>
        <v>3.0816115702479337E-2</v>
      </c>
      <c r="DZ219" s="111">
        <f>(AG219*IFERROR(VLOOKUP(AF219,LnLst!B:I,7,FALSE),0))*(H219^2/100)/1000000</f>
        <v>1.6945323999999998E-2</v>
      </c>
      <c r="EA219" s="111">
        <f>(AG219*IFERROR(VLOOKUP(AF219,LnLst!B:I,8,FALSE),0))*(100/(H219^2))</f>
        <v>1.9138429752066116E-2</v>
      </c>
      <c r="EB219" s="111">
        <f>AI219*IFERROR(VLOOKUP(AH219,LnLst!B:I,2,FALSE),0)*100/H219^2</f>
        <v>0</v>
      </c>
      <c r="EC219" s="111">
        <f>AI219*IFERROR(VLOOKUP(AH219,LnLst!B:I,3,FALSE),0)*100/H219^2</f>
        <v>0</v>
      </c>
      <c r="ED219" s="111">
        <f>(AI219*IFERROR(VLOOKUP(AH219,LnLst!B:I,4,FALSE),0))*(H219^2/100)/1000000</f>
        <v>0</v>
      </c>
      <c r="EE219" s="111">
        <f>AI219*IFERROR(VLOOKUP(AH219,LnLst!B:I,5,FALSE),0)*100/H219^2</f>
        <v>0</v>
      </c>
      <c r="EF219" s="111">
        <f>AI219*IFERROR(VLOOKUP(AH219,LnLst!B:I,6,FALSE),0)*100/H219^2</f>
        <v>0</v>
      </c>
      <c r="EG219" s="111">
        <f>(AI219*IFERROR(VLOOKUP(AH219,LnLst!B:I,7,FALSE),0))*(H219^2/100)/1000000</f>
        <v>0</v>
      </c>
      <c r="EH219" s="111">
        <f>AI219*IFERROR(VLOOKUP(AH219,LnLst!B:I,8,FALSE),0)*100/H219^2</f>
        <v>0</v>
      </c>
      <c r="EI219" s="236">
        <f>AK219*IFERROR(VLOOKUP(AJ219,LnLst!B:I,2,FALSE),0)*100/H219^2</f>
        <v>0</v>
      </c>
      <c r="EJ219" s="111">
        <f>AK219*IFERROR(VLOOKUP(AJ219,LnLst!B:I,3,FALSE),0)*100/H219^2</f>
        <v>0</v>
      </c>
      <c r="EK219" s="111">
        <f>(AK219*IFERROR(VLOOKUP(AJ219,LnLst!B:I,4,FALSE),0))*(H219^2/100)/1000000</f>
        <v>0</v>
      </c>
      <c r="EL219" s="111">
        <f>AK219*IFERROR(VLOOKUP(AJ219,LnLst!B:I,5,FALSE),0)*100/H219^2</f>
        <v>0</v>
      </c>
      <c r="EM219" s="111">
        <f>AK219*IFERROR(VLOOKUP(AJ219,LnLst!B:I,6,FALSE),0)*100/H219^2</f>
        <v>0</v>
      </c>
      <c r="EN219" s="111">
        <f>(AK219*IFERROR(VLOOKUP(AJ219,LnLst!B:I,7,FALSE),0))*(H219^2/100)/1000000</f>
        <v>0</v>
      </c>
      <c r="EO219" s="111">
        <f>AK219*IFERROR(VLOOKUP(AJ219,LnLst!B:I,8,FALSE),0)*100/H219^2</f>
        <v>0</v>
      </c>
    </row>
    <row r="220" spans="1:145" ht="15" customHeight="1" x14ac:dyDescent="0.25">
      <c r="A220" s="81" t="s">
        <v>60</v>
      </c>
      <c r="B220" s="82" t="s">
        <v>1280</v>
      </c>
      <c r="C220" s="102" t="s">
        <v>72</v>
      </c>
      <c r="D220" s="82" t="s">
        <v>1280</v>
      </c>
      <c r="E220" s="9" t="s">
        <v>1640</v>
      </c>
      <c r="F220" s="426" t="s">
        <v>1719</v>
      </c>
      <c r="G220" s="83">
        <v>2</v>
      </c>
      <c r="H220" s="60">
        <v>220</v>
      </c>
      <c r="I220" s="194" t="str">
        <f t="shared" si="63"/>
        <v xml:space="preserve">XLPE 2000mm2 Elswedy    2*380/50 ACSR         </v>
      </c>
      <c r="J220" s="228">
        <f t="shared" si="64"/>
        <v>16.3</v>
      </c>
      <c r="K220" s="113" t="s">
        <v>22</v>
      </c>
      <c r="L220" s="232" t="s">
        <v>41</v>
      </c>
      <c r="M220" s="240">
        <v>1600</v>
      </c>
      <c r="N220" s="115">
        <f t="shared" si="65"/>
        <v>609.66399999999999</v>
      </c>
      <c r="O220" s="240">
        <v>1600</v>
      </c>
      <c r="P220" s="235">
        <f t="shared" si="66"/>
        <v>1.3524008264462809E-3</v>
      </c>
      <c r="Q220" s="104">
        <f t="shared" si="67"/>
        <v>1.0004979338842973E-2</v>
      </c>
      <c r="R220" s="104">
        <f t="shared" si="68"/>
        <v>4.9065984E-2</v>
      </c>
      <c r="S220" s="104">
        <f t="shared" si="69"/>
        <v>3.7587685950413222E-3</v>
      </c>
      <c r="T220" s="104">
        <f t="shared" si="70"/>
        <v>3.0946256198347108E-2</v>
      </c>
      <c r="U220" s="104">
        <f t="shared" si="71"/>
        <v>3.4369324E-2</v>
      </c>
      <c r="V220" s="105">
        <f t="shared" si="72"/>
        <v>1.9138429752066116E-2</v>
      </c>
      <c r="W220" s="223">
        <f>AE220*IFERROR(VLOOKUP(AD220,LnLst!B:I,2,FALSE),0)+AG220*IFERROR(VLOOKUP(AF220,LnLst!B:I,2,FALSE),0)+AI220*IFERROR(VLOOKUP(AH220,LnLst!B:I,2,FALSE),0)+AK220*IFERROR(VLOOKUP(AJ220,LnLst!B:I,2,FALSE),0)</f>
        <v>0.65456199999999998</v>
      </c>
      <c r="X220" s="215">
        <f>AE220*IFERROR(VLOOKUP(AD220,LnLst!B:I,3,FALSE),0)+AG220*IFERROR(VLOOKUP(AF220,LnLst!B:I,3,FALSE),0)+AI220*IFERROR(VLOOKUP(AH220,LnLst!B:I,3,FALSE),0)+AK220*IFERROR(VLOOKUP(AJ220,LnLst!B:I,3,FALSE),0)</f>
        <v>4.8424099999999992</v>
      </c>
      <c r="Y220" s="219">
        <f>(AE220*IFERROR(VLOOKUP(AD220,LnLst!B:I,4,FALSE),0)+AG220*IFERROR(VLOOKUP(AF220,LnLst!B:I,4,FALSE),0)+AI220*IFERROR(VLOOKUP(AH220,LnLst!B:I,4,FALSE),0)+AK220*IFERROR(VLOOKUP(AJ220,LnLst!B:I,4,FALSE),0))/1000000</f>
        <v>1.01376E-4</v>
      </c>
      <c r="Z220" s="215">
        <f>AE220*IFERROR(VLOOKUP(AD220,LnLst!B:I,5,FALSE),0)+AG220*IFERROR(VLOOKUP(AF220,LnLst!B:I,5,FALSE),0)+AI220*IFERROR(VLOOKUP(AH220,LnLst!B:I,5,FALSE),0)+AK220*IFERROR(VLOOKUP(AJ220,LnLst!B:I,5,FALSE),0)</f>
        <v>1.8192439999999999</v>
      </c>
      <c r="AA220" s="215">
        <f>AE220*IFERROR(VLOOKUP(AD220,LnLst!B:I,6,FALSE),0)+AG220*IFERROR(VLOOKUP(AF220,LnLst!B:I,6,FALSE),0)+AI220*IFERROR(VLOOKUP(AH220,LnLst!B:I,6,FALSE),0)+AK220*IFERROR(VLOOKUP(AJ220,LnLst!B:I,6,FALSE),0)</f>
        <v>14.977988</v>
      </c>
      <c r="AB220" s="207">
        <f>(AE220*IFERROR(VLOOKUP(AD220,LnLst!B:I,7,FALSE),0)+AG220*IFERROR(VLOOKUP(AF220,LnLst!B:I,7,FALSE),0)+AI220*IFERROR(VLOOKUP(AH220,LnLst!B:I,7,FALSE),0)+AK220*IFERROR(VLOOKUP(AJ220,LnLst!B:I,7,FALSE),0))/1000000</f>
        <v>7.1011000000000002E-5</v>
      </c>
      <c r="AC220" s="211">
        <f>AE220*IFERROR(VLOOKUP(AD220,LnLst!B:I,8,FALSE),0)+AG220*IFERROR(VLOOKUP(AF220,LnLst!B:I,8,FALSE),0)+AI220*IFERROR(VLOOKUP(AH220,LnLst!B:I,8,FALSE),0)+AK220*IFERROR(VLOOKUP(AJ220,LnLst!B:I,8,FALSE),0)</f>
        <v>9.2629999999999999</v>
      </c>
      <c r="AD220" s="106" t="s">
        <v>58</v>
      </c>
      <c r="AE220" s="263">
        <v>0.6</v>
      </c>
      <c r="AF220" s="245" t="s">
        <v>25</v>
      </c>
      <c r="AG220" s="263">
        <v>15.7</v>
      </c>
      <c r="AH220" s="250" t="s">
        <v>1462</v>
      </c>
      <c r="AI220" s="263"/>
      <c r="AJ220" s="245" t="s">
        <v>1462</v>
      </c>
      <c r="AK220" s="263"/>
      <c r="AL220" s="84">
        <v>427</v>
      </c>
      <c r="AM220" s="72">
        <v>459</v>
      </c>
      <c r="AN220" s="83">
        <v>0</v>
      </c>
      <c r="AO220" s="72">
        <v>0</v>
      </c>
      <c r="AP220" s="66" t="s">
        <v>1663</v>
      </c>
      <c r="AQ220" s="107" t="s">
        <v>72</v>
      </c>
      <c r="AR220" s="61" t="s">
        <v>1439</v>
      </c>
      <c r="AS220" s="364"/>
      <c r="AT220" s="205"/>
      <c r="DN220" s="111">
        <f>(AE220*IFERROR(VLOOKUP(AD220,LnLst!B:I,2,FALSE),0))*(100/(H220^2))</f>
        <v>1.5954545454545453E-5</v>
      </c>
      <c r="DO220" s="111">
        <f>(AE220*IFERROR(VLOOKUP(AD220,LnLst!B:I,3,FALSE),0))*(100/(H220^2))</f>
        <v>2.0869834710743803E-4</v>
      </c>
      <c r="DP220" s="111">
        <f>(AE220*IFERROR(VLOOKUP(AD220,LnLst!B:I,4,FALSE),0))*(H220^2/100)/1000000</f>
        <v>2.0798448000000001E-2</v>
      </c>
      <c r="DQ220" s="111">
        <f>(AE220*IFERROR(VLOOKUP(AD220,LnLst!B:I,5,FALSE),0))*(100/(H220^2))</f>
        <v>1.9058677685950413E-4</v>
      </c>
      <c r="DR220" s="111">
        <f>(AE220*IFERROR(VLOOKUP(AD220,LnLst!B:I,6,FALSE),0))*(100/(H220^2))</f>
        <v>1.3014049586776861E-4</v>
      </c>
      <c r="DS220" s="111">
        <f>(AE220*IFERROR(VLOOKUP(AD220,LnLst!B:I,7,FALSE),0))*(H220^2/100)/1000000</f>
        <v>1.7423999999999999E-2</v>
      </c>
      <c r="DT220" s="111">
        <f>(AE220*IFERROR(VLOOKUP(AD220,LnLst!B:I,8,FALSE),0))*(100/(H220^2))</f>
        <v>0</v>
      </c>
      <c r="DU220" s="111">
        <f>AG220*IFERROR(VLOOKUP(AF220,LnLst!B:I,2,FALSE),0)*100/H220^2</f>
        <v>1.3364462809917356E-3</v>
      </c>
      <c r="DV220" s="111">
        <f>(AG220*IFERROR(VLOOKUP(AF220,LnLst!B:I,3,FALSE),0))*(100/(H220^2))</f>
        <v>9.7962809917355367E-3</v>
      </c>
      <c r="DW220" s="111">
        <f>(AG220*IFERROR(VLOOKUP(AF220,LnLst!B:I,4,FALSE),0))*(H220^2/100)/1000000</f>
        <v>2.8267535999999999E-2</v>
      </c>
      <c r="DX220" s="111">
        <f>(AG220*IFERROR(VLOOKUP(AF220,LnLst!B:I,5,FALSE),0))*(100/(H220^2))</f>
        <v>3.568181818181818E-3</v>
      </c>
      <c r="DY220" s="111">
        <f>(AG220*IFERROR(VLOOKUP(AF220,LnLst!B:I,6,FALSE),0))*(100/(H220^2))</f>
        <v>3.0816115702479337E-2</v>
      </c>
      <c r="DZ220" s="111">
        <f>(AG220*IFERROR(VLOOKUP(AF220,LnLst!B:I,7,FALSE),0))*(H220^2/100)/1000000</f>
        <v>1.6945323999999998E-2</v>
      </c>
      <c r="EA220" s="111">
        <f>(AG220*IFERROR(VLOOKUP(AF220,LnLst!B:I,8,FALSE),0))*(100/(H220^2))</f>
        <v>1.9138429752066116E-2</v>
      </c>
      <c r="EB220" s="111">
        <f>AI220*IFERROR(VLOOKUP(AH220,LnLst!B:I,2,FALSE),0)*100/H220^2</f>
        <v>0</v>
      </c>
      <c r="EC220" s="111">
        <f>AI220*IFERROR(VLOOKUP(AH220,LnLst!B:I,3,FALSE),0)*100/H220^2</f>
        <v>0</v>
      </c>
      <c r="ED220" s="111">
        <f>(AI220*IFERROR(VLOOKUP(AH220,LnLst!B:I,4,FALSE),0))*(H220^2/100)/1000000</f>
        <v>0</v>
      </c>
      <c r="EE220" s="111">
        <f>AI220*IFERROR(VLOOKUP(AH220,LnLst!B:I,5,FALSE),0)*100/H220^2</f>
        <v>0</v>
      </c>
      <c r="EF220" s="111">
        <f>AI220*IFERROR(VLOOKUP(AH220,LnLst!B:I,6,FALSE),0)*100/H220^2</f>
        <v>0</v>
      </c>
      <c r="EG220" s="111">
        <f>(AI220*IFERROR(VLOOKUP(AH220,LnLst!B:I,7,FALSE),0))*(H220^2/100)/1000000</f>
        <v>0</v>
      </c>
      <c r="EH220" s="111">
        <f>AI220*IFERROR(VLOOKUP(AH220,LnLst!B:I,8,FALSE),0)*100/H220^2</f>
        <v>0</v>
      </c>
      <c r="EI220" s="236">
        <f>AK220*IFERROR(VLOOKUP(AJ220,LnLst!B:I,2,FALSE),0)*100/H220^2</f>
        <v>0</v>
      </c>
      <c r="EJ220" s="111">
        <f>AK220*IFERROR(VLOOKUP(AJ220,LnLst!B:I,3,FALSE),0)*100/H220^2</f>
        <v>0</v>
      </c>
      <c r="EK220" s="111">
        <f>(AK220*IFERROR(VLOOKUP(AJ220,LnLst!B:I,4,FALSE),0))*(H220^2/100)/1000000</f>
        <v>0</v>
      </c>
      <c r="EL220" s="111">
        <f>AK220*IFERROR(VLOOKUP(AJ220,LnLst!B:I,5,FALSE),0)*100/H220^2</f>
        <v>0</v>
      </c>
      <c r="EM220" s="111">
        <f>AK220*IFERROR(VLOOKUP(AJ220,LnLst!B:I,6,FALSE),0)*100/H220^2</f>
        <v>0</v>
      </c>
      <c r="EN220" s="111">
        <f>(AK220*IFERROR(VLOOKUP(AJ220,LnLst!B:I,7,FALSE),0))*(H220^2/100)/1000000</f>
        <v>0</v>
      </c>
      <c r="EO220" s="111">
        <f>AK220*IFERROR(VLOOKUP(AJ220,LnLst!B:I,8,FALSE),0)*100/H220^2</f>
        <v>0</v>
      </c>
    </row>
    <row r="221" spans="1:145" ht="15" customHeight="1" x14ac:dyDescent="0.25">
      <c r="A221" s="81" t="s">
        <v>1274</v>
      </c>
      <c r="B221" s="82" t="s">
        <v>1280</v>
      </c>
      <c r="C221" s="102" t="s">
        <v>1274</v>
      </c>
      <c r="D221" s="82" t="s">
        <v>1280</v>
      </c>
      <c r="E221" s="9" t="s">
        <v>1640</v>
      </c>
      <c r="F221" s="426" t="s">
        <v>1718</v>
      </c>
      <c r="G221" s="83">
        <v>1</v>
      </c>
      <c r="H221" s="60">
        <v>220</v>
      </c>
      <c r="I221" s="194" t="str">
        <f t="shared" si="63"/>
        <v xml:space="preserve">XLPE 2000mm2 Elswedy             </v>
      </c>
      <c r="J221" s="228">
        <f t="shared" si="64"/>
        <v>0.2</v>
      </c>
      <c r="K221" s="113" t="s">
        <v>41</v>
      </c>
      <c r="L221" s="232" t="s">
        <v>41</v>
      </c>
      <c r="M221" s="240">
        <v>1600</v>
      </c>
      <c r="N221" s="115">
        <f t="shared" si="65"/>
        <v>609.66399999999999</v>
      </c>
      <c r="O221" s="240">
        <v>1600</v>
      </c>
      <c r="P221" s="235">
        <f t="shared" si="66"/>
        <v>5.3181818181818174E-6</v>
      </c>
      <c r="Q221" s="104">
        <f t="shared" si="67"/>
        <v>6.956611570247934E-5</v>
      </c>
      <c r="R221" s="104">
        <f t="shared" si="68"/>
        <v>6.9328160000000005E-3</v>
      </c>
      <c r="S221" s="104">
        <f t="shared" si="69"/>
        <v>6.3528925619834705E-5</v>
      </c>
      <c r="T221" s="104">
        <f t="shared" si="70"/>
        <v>4.3380165289256201E-5</v>
      </c>
      <c r="U221" s="104">
        <f t="shared" si="71"/>
        <v>5.8079999999999998E-3</v>
      </c>
      <c r="V221" s="105">
        <f t="shared" si="72"/>
        <v>0</v>
      </c>
      <c r="W221" s="223">
        <f>AE221*IFERROR(VLOOKUP(AD221,LnLst!B:I,2,FALSE),0)+AG221*IFERROR(VLOOKUP(AF221,LnLst!B:I,2,FALSE),0)+AI221*IFERROR(VLOOKUP(AH221,LnLst!B:I,2,FALSE),0)+AK221*IFERROR(VLOOKUP(AJ221,LnLst!B:I,2,FALSE),0)</f>
        <v>2.5739999999999999E-3</v>
      </c>
      <c r="X221" s="215">
        <f>AE221*IFERROR(VLOOKUP(AD221,LnLst!B:I,3,FALSE),0)+AG221*IFERROR(VLOOKUP(AF221,LnLst!B:I,3,FALSE),0)+AI221*IFERROR(VLOOKUP(AH221,LnLst!B:I,3,FALSE),0)+AK221*IFERROR(VLOOKUP(AJ221,LnLst!B:I,3,FALSE),0)</f>
        <v>3.3669999999999999E-2</v>
      </c>
      <c r="Y221" s="219">
        <f>(AE221*IFERROR(VLOOKUP(AD221,LnLst!B:I,4,FALSE),0)+AG221*IFERROR(VLOOKUP(AF221,LnLst!B:I,4,FALSE),0)+AI221*IFERROR(VLOOKUP(AH221,LnLst!B:I,4,FALSE),0)+AK221*IFERROR(VLOOKUP(AJ221,LnLst!B:I,4,FALSE),0))/1000000</f>
        <v>1.4324000000000002E-5</v>
      </c>
      <c r="Z221" s="215">
        <f>AE221*IFERROR(VLOOKUP(AD221,LnLst!B:I,5,FALSE),0)+AG221*IFERROR(VLOOKUP(AF221,LnLst!B:I,5,FALSE),0)+AI221*IFERROR(VLOOKUP(AH221,LnLst!B:I,5,FALSE),0)+AK221*IFERROR(VLOOKUP(AJ221,LnLst!B:I,5,FALSE),0)</f>
        <v>3.0747999999999998E-2</v>
      </c>
      <c r="AA221" s="215">
        <f>AE221*IFERROR(VLOOKUP(AD221,LnLst!B:I,6,FALSE),0)+AG221*IFERROR(VLOOKUP(AF221,LnLst!B:I,6,FALSE),0)+AI221*IFERROR(VLOOKUP(AH221,LnLst!B:I,6,FALSE),0)+AK221*IFERROR(VLOOKUP(AJ221,LnLst!B:I,6,FALSE),0)</f>
        <v>2.0996000000000001E-2</v>
      </c>
      <c r="AB221" s="207">
        <f>(AE221*IFERROR(VLOOKUP(AD221,LnLst!B:I,7,FALSE),0)+AG221*IFERROR(VLOOKUP(AF221,LnLst!B:I,7,FALSE),0)+AI221*IFERROR(VLOOKUP(AH221,LnLst!B:I,7,FALSE),0)+AK221*IFERROR(VLOOKUP(AJ221,LnLst!B:I,7,FALSE),0))/1000000</f>
        <v>1.2E-5</v>
      </c>
      <c r="AC221" s="211">
        <f>AE221*IFERROR(VLOOKUP(AD221,LnLst!B:I,8,FALSE),0)+AG221*IFERROR(VLOOKUP(AF221,LnLst!B:I,8,FALSE),0)+AI221*IFERROR(VLOOKUP(AH221,LnLst!B:I,8,FALSE),0)+AK221*IFERROR(VLOOKUP(AJ221,LnLst!B:I,8,FALSE),0)</f>
        <v>0</v>
      </c>
      <c r="AD221" s="106" t="s">
        <v>58</v>
      </c>
      <c r="AE221" s="263">
        <v>0.2</v>
      </c>
      <c r="AF221" s="245" t="s">
        <v>1462</v>
      </c>
      <c r="AG221" s="263"/>
      <c r="AH221" s="250" t="s">
        <v>1462</v>
      </c>
      <c r="AI221" s="263"/>
      <c r="AJ221" s="245" t="s">
        <v>1462</v>
      </c>
      <c r="AK221" s="263"/>
      <c r="AL221" s="84">
        <v>453</v>
      </c>
      <c r="AM221" s="72">
        <v>459</v>
      </c>
      <c r="AN221" s="83">
        <v>0</v>
      </c>
      <c r="AO221" s="72">
        <v>0</v>
      </c>
      <c r="AP221" s="66" t="s">
        <v>1664</v>
      </c>
      <c r="AQ221" s="107" t="s">
        <v>1311</v>
      </c>
      <c r="AR221" s="61" t="s">
        <v>1439</v>
      </c>
      <c r="AS221" s="364"/>
      <c r="AT221" s="205"/>
      <c r="DN221" s="111">
        <f>(AE221*IFERROR(VLOOKUP(AD221,LnLst!B:I,2,FALSE),0))*(100/(H221^2))</f>
        <v>5.3181818181818182E-6</v>
      </c>
      <c r="DO221" s="111">
        <f>(AE221*IFERROR(VLOOKUP(AD221,LnLst!B:I,3,FALSE),0))*(100/(H221^2))</f>
        <v>6.956611570247934E-5</v>
      </c>
      <c r="DP221" s="111">
        <f>(AE221*IFERROR(VLOOKUP(AD221,LnLst!B:I,4,FALSE),0))*(H221^2/100)/1000000</f>
        <v>6.9328160000000005E-3</v>
      </c>
      <c r="DQ221" s="111">
        <f>(AE221*IFERROR(VLOOKUP(AD221,LnLst!B:I,5,FALSE),0))*(100/(H221^2))</f>
        <v>6.3528925619834705E-5</v>
      </c>
      <c r="DR221" s="111">
        <f>(AE221*IFERROR(VLOOKUP(AD221,LnLst!B:I,6,FALSE),0))*(100/(H221^2))</f>
        <v>4.3380165289256201E-5</v>
      </c>
      <c r="DS221" s="111">
        <f>(AE221*IFERROR(VLOOKUP(AD221,LnLst!B:I,7,FALSE),0))*(H221^2/100)/1000000</f>
        <v>5.8079999999999998E-3</v>
      </c>
      <c r="DT221" s="111">
        <f>(AE221*IFERROR(VLOOKUP(AD221,LnLst!B:I,8,FALSE),0))*(100/(H221^2))</f>
        <v>0</v>
      </c>
      <c r="DU221" s="111">
        <f>AG221*IFERROR(VLOOKUP(AF221,LnLst!B:I,2,FALSE),0)*100/H221^2</f>
        <v>0</v>
      </c>
      <c r="DV221" s="111">
        <f>(AG221*IFERROR(VLOOKUP(AF221,LnLst!B:I,3,FALSE),0))*(100/(H221^2))</f>
        <v>0</v>
      </c>
      <c r="DW221" s="111">
        <f>(AG221*IFERROR(VLOOKUP(AF221,LnLst!B:I,4,FALSE),0))*(H221^2/100)/1000000</f>
        <v>0</v>
      </c>
      <c r="DX221" s="111">
        <f>(AG221*IFERROR(VLOOKUP(AF221,LnLst!B:I,5,FALSE),0))*(100/(H221^2))</f>
        <v>0</v>
      </c>
      <c r="DY221" s="111">
        <f>(AG221*IFERROR(VLOOKUP(AF221,LnLst!B:I,6,FALSE),0))*(100/(H221^2))</f>
        <v>0</v>
      </c>
      <c r="DZ221" s="111">
        <f>(AG221*IFERROR(VLOOKUP(AF221,LnLst!B:I,7,FALSE),0))*(H221^2/100)/1000000</f>
        <v>0</v>
      </c>
      <c r="EA221" s="111">
        <f>(AG221*IFERROR(VLOOKUP(AF221,LnLst!B:I,8,FALSE),0))*(100/(H221^2))</f>
        <v>0</v>
      </c>
      <c r="EB221" s="111">
        <f>AI221*IFERROR(VLOOKUP(AH221,LnLst!B:I,2,FALSE),0)*100/H221^2</f>
        <v>0</v>
      </c>
      <c r="EC221" s="111">
        <f>AI221*IFERROR(VLOOKUP(AH221,LnLst!B:I,3,FALSE),0)*100/H221^2</f>
        <v>0</v>
      </c>
      <c r="ED221" s="111">
        <f>(AI221*IFERROR(VLOOKUP(AH221,LnLst!B:I,4,FALSE),0))*(H221^2/100)/1000000</f>
        <v>0</v>
      </c>
      <c r="EE221" s="111">
        <f>AI221*IFERROR(VLOOKUP(AH221,LnLst!B:I,5,FALSE),0)*100/H221^2</f>
        <v>0</v>
      </c>
      <c r="EF221" s="111">
        <f>AI221*IFERROR(VLOOKUP(AH221,LnLst!B:I,6,FALSE),0)*100/H221^2</f>
        <v>0</v>
      </c>
      <c r="EG221" s="111">
        <f>(AI221*IFERROR(VLOOKUP(AH221,LnLst!B:I,7,FALSE),0))*(H221^2/100)/1000000</f>
        <v>0</v>
      </c>
      <c r="EH221" s="111">
        <f>AI221*IFERROR(VLOOKUP(AH221,LnLst!B:I,8,FALSE),0)*100/H221^2</f>
        <v>0</v>
      </c>
      <c r="EI221" s="236">
        <f>AK221*IFERROR(VLOOKUP(AJ221,LnLst!B:I,2,FALSE),0)*100/H221^2</f>
        <v>0</v>
      </c>
      <c r="EJ221" s="111">
        <f>AK221*IFERROR(VLOOKUP(AJ221,LnLst!B:I,3,FALSE),0)*100/H221^2</f>
        <v>0</v>
      </c>
      <c r="EK221" s="111">
        <f>(AK221*IFERROR(VLOOKUP(AJ221,LnLst!B:I,4,FALSE),0))*(H221^2/100)/1000000</f>
        <v>0</v>
      </c>
      <c r="EL221" s="111">
        <f>AK221*IFERROR(VLOOKUP(AJ221,LnLst!B:I,5,FALSE),0)*100/H221^2</f>
        <v>0</v>
      </c>
      <c r="EM221" s="111">
        <f>AK221*IFERROR(VLOOKUP(AJ221,LnLst!B:I,6,FALSE),0)*100/H221^2</f>
        <v>0</v>
      </c>
      <c r="EN221" s="111">
        <f>(AK221*IFERROR(VLOOKUP(AJ221,LnLst!B:I,7,FALSE),0))*(H221^2/100)/1000000</f>
        <v>0</v>
      </c>
      <c r="EO221" s="111">
        <f>AK221*IFERROR(VLOOKUP(AJ221,LnLst!B:I,8,FALSE),0)*100/H221^2</f>
        <v>0</v>
      </c>
    </row>
    <row r="222" spans="1:145" ht="15" customHeight="1" x14ac:dyDescent="0.25">
      <c r="A222" s="81" t="s">
        <v>1274</v>
      </c>
      <c r="B222" s="82" t="s">
        <v>1280</v>
      </c>
      <c r="C222" s="102" t="s">
        <v>1274</v>
      </c>
      <c r="D222" s="82" t="s">
        <v>1280</v>
      </c>
      <c r="E222" s="9" t="s">
        <v>1640</v>
      </c>
      <c r="F222" s="426" t="s">
        <v>1718</v>
      </c>
      <c r="G222" s="83">
        <v>2</v>
      </c>
      <c r="H222" s="60">
        <v>220</v>
      </c>
      <c r="I222" s="194" t="str">
        <f t="shared" si="63"/>
        <v xml:space="preserve">XLPE 2000mm2 Elswedy             </v>
      </c>
      <c r="J222" s="228">
        <f t="shared" si="64"/>
        <v>0.2</v>
      </c>
      <c r="K222" s="113" t="s">
        <v>41</v>
      </c>
      <c r="L222" s="232" t="s">
        <v>41</v>
      </c>
      <c r="M222" s="240">
        <v>1600</v>
      </c>
      <c r="N222" s="115">
        <f t="shared" si="65"/>
        <v>609.66399999999999</v>
      </c>
      <c r="O222" s="240">
        <v>1600</v>
      </c>
      <c r="P222" s="235">
        <f t="shared" si="66"/>
        <v>5.3181818181818174E-6</v>
      </c>
      <c r="Q222" s="104">
        <f t="shared" si="67"/>
        <v>6.956611570247934E-5</v>
      </c>
      <c r="R222" s="104">
        <f t="shared" si="68"/>
        <v>6.9328160000000005E-3</v>
      </c>
      <c r="S222" s="104">
        <f t="shared" si="69"/>
        <v>6.3528925619834705E-5</v>
      </c>
      <c r="T222" s="104">
        <f t="shared" si="70"/>
        <v>4.3380165289256201E-5</v>
      </c>
      <c r="U222" s="104">
        <f t="shared" si="71"/>
        <v>5.8079999999999998E-3</v>
      </c>
      <c r="V222" s="105">
        <f t="shared" si="72"/>
        <v>0</v>
      </c>
      <c r="W222" s="223">
        <f>AE222*IFERROR(VLOOKUP(AD222,LnLst!B:I,2,FALSE),0)+AG222*IFERROR(VLOOKUP(AF222,LnLst!B:I,2,FALSE),0)+AI222*IFERROR(VLOOKUP(AH222,LnLst!B:I,2,FALSE),0)+AK222*IFERROR(VLOOKUP(AJ222,LnLst!B:I,2,FALSE),0)</f>
        <v>2.5739999999999999E-3</v>
      </c>
      <c r="X222" s="215">
        <f>AE222*IFERROR(VLOOKUP(AD222,LnLst!B:I,3,FALSE),0)+AG222*IFERROR(VLOOKUP(AF222,LnLst!B:I,3,FALSE),0)+AI222*IFERROR(VLOOKUP(AH222,LnLst!B:I,3,FALSE),0)+AK222*IFERROR(VLOOKUP(AJ222,LnLst!B:I,3,FALSE),0)</f>
        <v>3.3669999999999999E-2</v>
      </c>
      <c r="Y222" s="219">
        <f>(AE222*IFERROR(VLOOKUP(AD222,LnLst!B:I,4,FALSE),0)+AG222*IFERROR(VLOOKUP(AF222,LnLst!B:I,4,FALSE),0)+AI222*IFERROR(VLOOKUP(AH222,LnLst!B:I,4,FALSE),0)+AK222*IFERROR(VLOOKUP(AJ222,LnLst!B:I,4,FALSE),0))/1000000</f>
        <v>1.4324000000000002E-5</v>
      </c>
      <c r="Z222" s="215">
        <f>AE222*IFERROR(VLOOKUP(AD222,LnLst!B:I,5,FALSE),0)+AG222*IFERROR(VLOOKUP(AF222,LnLst!B:I,5,FALSE),0)+AI222*IFERROR(VLOOKUP(AH222,LnLst!B:I,5,FALSE),0)+AK222*IFERROR(VLOOKUP(AJ222,LnLst!B:I,5,FALSE),0)</f>
        <v>3.0747999999999998E-2</v>
      </c>
      <c r="AA222" s="215">
        <f>AE222*IFERROR(VLOOKUP(AD222,LnLst!B:I,6,FALSE),0)+AG222*IFERROR(VLOOKUP(AF222,LnLst!B:I,6,FALSE),0)+AI222*IFERROR(VLOOKUP(AH222,LnLst!B:I,6,FALSE),0)+AK222*IFERROR(VLOOKUP(AJ222,LnLst!B:I,6,FALSE),0)</f>
        <v>2.0996000000000001E-2</v>
      </c>
      <c r="AB222" s="207">
        <f>(AE222*IFERROR(VLOOKUP(AD222,LnLst!B:I,7,FALSE),0)+AG222*IFERROR(VLOOKUP(AF222,LnLst!B:I,7,FALSE),0)+AI222*IFERROR(VLOOKUP(AH222,LnLst!B:I,7,FALSE),0)+AK222*IFERROR(VLOOKUP(AJ222,LnLst!B:I,7,FALSE),0))/1000000</f>
        <v>1.2E-5</v>
      </c>
      <c r="AC222" s="211">
        <f>AE222*IFERROR(VLOOKUP(AD222,LnLst!B:I,8,FALSE),0)+AG222*IFERROR(VLOOKUP(AF222,LnLst!B:I,8,FALSE),0)+AI222*IFERROR(VLOOKUP(AH222,LnLst!B:I,8,FALSE),0)+AK222*IFERROR(VLOOKUP(AJ222,LnLst!B:I,8,FALSE),0)</f>
        <v>0</v>
      </c>
      <c r="AD222" s="106" t="s">
        <v>58</v>
      </c>
      <c r="AE222" s="263">
        <v>0.2</v>
      </c>
      <c r="AF222" s="245" t="s">
        <v>1462</v>
      </c>
      <c r="AG222" s="263"/>
      <c r="AH222" s="250" t="s">
        <v>1462</v>
      </c>
      <c r="AI222" s="263"/>
      <c r="AJ222" s="245" t="s">
        <v>1462</v>
      </c>
      <c r="AK222" s="263"/>
      <c r="AL222" s="84">
        <v>453</v>
      </c>
      <c r="AM222" s="72">
        <v>459</v>
      </c>
      <c r="AN222" s="83">
        <v>0</v>
      </c>
      <c r="AO222" s="72">
        <v>0</v>
      </c>
      <c r="AP222" s="66" t="s">
        <v>1665</v>
      </c>
      <c r="AQ222" s="107" t="s">
        <v>1311</v>
      </c>
      <c r="AR222" s="61" t="s">
        <v>1439</v>
      </c>
      <c r="AS222" s="364"/>
      <c r="AT222" s="205"/>
      <c r="DN222" s="111">
        <f>(AE222*IFERROR(VLOOKUP(AD222,LnLst!B:I,2,FALSE),0))*(100/(H222^2))</f>
        <v>5.3181818181818182E-6</v>
      </c>
      <c r="DO222" s="111">
        <f>(AE222*IFERROR(VLOOKUP(AD222,LnLst!B:I,3,FALSE),0))*(100/(H222^2))</f>
        <v>6.956611570247934E-5</v>
      </c>
      <c r="DP222" s="111">
        <f>(AE222*IFERROR(VLOOKUP(AD222,LnLst!B:I,4,FALSE),0))*(H222^2/100)/1000000</f>
        <v>6.9328160000000005E-3</v>
      </c>
      <c r="DQ222" s="111">
        <f>(AE222*IFERROR(VLOOKUP(AD222,LnLst!B:I,5,FALSE),0))*(100/(H222^2))</f>
        <v>6.3528925619834705E-5</v>
      </c>
      <c r="DR222" s="111">
        <f>(AE222*IFERROR(VLOOKUP(AD222,LnLst!B:I,6,FALSE),0))*(100/(H222^2))</f>
        <v>4.3380165289256201E-5</v>
      </c>
      <c r="DS222" s="111">
        <f>(AE222*IFERROR(VLOOKUP(AD222,LnLst!B:I,7,FALSE),0))*(H222^2/100)/1000000</f>
        <v>5.8079999999999998E-3</v>
      </c>
      <c r="DT222" s="111">
        <f>(AE222*IFERROR(VLOOKUP(AD222,LnLst!B:I,8,FALSE),0))*(100/(H222^2))</f>
        <v>0</v>
      </c>
      <c r="DU222" s="111">
        <f>AG222*IFERROR(VLOOKUP(AF222,LnLst!B:I,2,FALSE),0)*100/H222^2</f>
        <v>0</v>
      </c>
      <c r="DV222" s="111">
        <f>(AG222*IFERROR(VLOOKUP(AF222,LnLst!B:I,3,FALSE),0))*(100/(H222^2))</f>
        <v>0</v>
      </c>
      <c r="DW222" s="111">
        <f>(AG222*IFERROR(VLOOKUP(AF222,LnLst!B:I,4,FALSE),0))*(H222^2/100)/1000000</f>
        <v>0</v>
      </c>
      <c r="DX222" s="111">
        <f>(AG222*IFERROR(VLOOKUP(AF222,LnLst!B:I,5,FALSE),0))*(100/(H222^2))</f>
        <v>0</v>
      </c>
      <c r="DY222" s="111">
        <f>(AG222*IFERROR(VLOOKUP(AF222,LnLst!B:I,6,FALSE),0))*(100/(H222^2))</f>
        <v>0</v>
      </c>
      <c r="DZ222" s="111">
        <f>(AG222*IFERROR(VLOOKUP(AF222,LnLst!B:I,7,FALSE),0))*(H222^2/100)/1000000</f>
        <v>0</v>
      </c>
      <c r="EA222" s="111">
        <f>(AG222*IFERROR(VLOOKUP(AF222,LnLst!B:I,8,FALSE),0))*(100/(H222^2))</f>
        <v>0</v>
      </c>
      <c r="EB222" s="111">
        <f>AI222*IFERROR(VLOOKUP(AH222,LnLst!B:I,2,FALSE),0)*100/H222^2</f>
        <v>0</v>
      </c>
      <c r="EC222" s="111">
        <f>AI222*IFERROR(VLOOKUP(AH222,LnLst!B:I,3,FALSE),0)*100/H222^2</f>
        <v>0</v>
      </c>
      <c r="ED222" s="111">
        <f>(AI222*IFERROR(VLOOKUP(AH222,LnLst!B:I,4,FALSE),0))*(H222^2/100)/1000000</f>
        <v>0</v>
      </c>
      <c r="EE222" s="111">
        <f>AI222*IFERROR(VLOOKUP(AH222,LnLst!B:I,5,FALSE),0)*100/H222^2</f>
        <v>0</v>
      </c>
      <c r="EF222" s="111">
        <f>AI222*IFERROR(VLOOKUP(AH222,LnLst!B:I,6,FALSE),0)*100/H222^2</f>
        <v>0</v>
      </c>
      <c r="EG222" s="111">
        <f>(AI222*IFERROR(VLOOKUP(AH222,LnLst!B:I,7,FALSE),0))*(H222^2/100)/1000000</f>
        <v>0</v>
      </c>
      <c r="EH222" s="111">
        <f>AI222*IFERROR(VLOOKUP(AH222,LnLst!B:I,8,FALSE),0)*100/H222^2</f>
        <v>0</v>
      </c>
      <c r="EI222" s="236">
        <f>AK222*IFERROR(VLOOKUP(AJ222,LnLst!B:I,2,FALSE),0)*100/H222^2</f>
        <v>0</v>
      </c>
      <c r="EJ222" s="111">
        <f>AK222*IFERROR(VLOOKUP(AJ222,LnLst!B:I,3,FALSE),0)*100/H222^2</f>
        <v>0</v>
      </c>
      <c r="EK222" s="111">
        <f>(AK222*IFERROR(VLOOKUP(AJ222,LnLst!B:I,4,FALSE),0))*(H222^2/100)/1000000</f>
        <v>0</v>
      </c>
      <c r="EL222" s="111">
        <f>AK222*IFERROR(VLOOKUP(AJ222,LnLst!B:I,5,FALSE),0)*100/H222^2</f>
        <v>0</v>
      </c>
      <c r="EM222" s="111">
        <f>AK222*IFERROR(VLOOKUP(AJ222,LnLst!B:I,6,FALSE),0)*100/H222^2</f>
        <v>0</v>
      </c>
      <c r="EN222" s="111">
        <f>(AK222*IFERROR(VLOOKUP(AJ222,LnLst!B:I,7,FALSE),0))*(H222^2/100)/1000000</f>
        <v>0</v>
      </c>
      <c r="EO222" s="111">
        <f>AK222*IFERROR(VLOOKUP(AJ222,LnLst!B:I,8,FALSE),0)*100/H222^2</f>
        <v>0</v>
      </c>
    </row>
    <row r="223" spans="1:145" ht="15" customHeight="1" x14ac:dyDescent="0.25">
      <c r="A223" s="81" t="s">
        <v>480</v>
      </c>
      <c r="B223" s="82" t="s">
        <v>1274</v>
      </c>
      <c r="C223" s="102" t="s">
        <v>127</v>
      </c>
      <c r="D223" s="82" t="s">
        <v>1274</v>
      </c>
      <c r="E223" s="9" t="s">
        <v>1640</v>
      </c>
      <c r="F223" s="426" t="s">
        <v>1717</v>
      </c>
      <c r="G223" s="83">
        <v>1</v>
      </c>
      <c r="H223" s="60">
        <v>220</v>
      </c>
      <c r="I223" s="194" t="str">
        <f t="shared" si="63"/>
        <v xml:space="preserve">3*380/50 ACSR    2*380/50 ACSR         </v>
      </c>
      <c r="J223" s="228">
        <f t="shared" si="64"/>
        <v>17.3</v>
      </c>
      <c r="K223" s="113" t="s">
        <v>23</v>
      </c>
      <c r="L223" s="232" t="s">
        <v>41</v>
      </c>
      <c r="M223" s="240">
        <v>1600</v>
      </c>
      <c r="N223" s="115">
        <f t="shared" si="65"/>
        <v>609.66399999999999</v>
      </c>
      <c r="O223" s="240">
        <v>1680</v>
      </c>
      <c r="P223" s="235">
        <f t="shared" si="66"/>
        <v>1.4202685950413223E-3</v>
      </c>
      <c r="Q223" s="104">
        <f t="shared" si="67"/>
        <v>1.077582644628099E-2</v>
      </c>
      <c r="R223" s="104">
        <f t="shared" si="68"/>
        <v>3.1299312000000003E-2</v>
      </c>
      <c r="S223" s="104">
        <f t="shared" si="69"/>
        <v>4.2997933884297524E-3</v>
      </c>
      <c r="T223" s="104">
        <f t="shared" si="70"/>
        <v>3.3499999999999995E-2</v>
      </c>
      <c r="U223" s="104">
        <f t="shared" si="71"/>
        <v>1.9106384000000001E-2</v>
      </c>
      <c r="V223" s="105">
        <f t="shared" si="72"/>
        <v>2.0121900826446278E-2</v>
      </c>
      <c r="W223" s="223">
        <f>AE223*IFERROR(VLOOKUP(AD223,LnLst!B:I,2,FALSE),0)+AG223*IFERROR(VLOOKUP(AF223,LnLst!B:I,2,FALSE),0)+AI223*IFERROR(VLOOKUP(AH223,LnLst!B:I,2,FALSE),0)+AK223*IFERROR(VLOOKUP(AJ223,LnLst!B:I,2,FALSE),0)</f>
        <v>0.68740999999999997</v>
      </c>
      <c r="X223" s="215">
        <f>AE223*IFERROR(VLOOKUP(AD223,LnLst!B:I,3,FALSE),0)+AG223*IFERROR(VLOOKUP(AF223,LnLst!B:I,3,FALSE),0)+AI223*IFERROR(VLOOKUP(AH223,LnLst!B:I,3,FALSE),0)+AK223*IFERROR(VLOOKUP(AJ223,LnLst!B:I,3,FALSE),0)</f>
        <v>5.2154999999999996</v>
      </c>
      <c r="Y223" s="219">
        <f>(AE223*IFERROR(VLOOKUP(AD223,LnLst!B:I,4,FALSE),0)+AG223*IFERROR(VLOOKUP(AF223,LnLst!B:I,4,FALSE),0)+AI223*IFERROR(VLOOKUP(AH223,LnLst!B:I,4,FALSE),0)+AK223*IFERROR(VLOOKUP(AJ223,LnLst!B:I,4,FALSE),0))/1000000</f>
        <v>6.4668000000000012E-5</v>
      </c>
      <c r="Z223" s="215">
        <f>AE223*IFERROR(VLOOKUP(AD223,LnLst!B:I,5,FALSE),0)+AG223*IFERROR(VLOOKUP(AF223,LnLst!B:I,5,FALSE),0)+AI223*IFERROR(VLOOKUP(AH223,LnLst!B:I,5,FALSE),0)+AK223*IFERROR(VLOOKUP(AJ223,LnLst!B:I,5,FALSE),0)</f>
        <v>2.0811000000000002</v>
      </c>
      <c r="AA223" s="215">
        <f>AE223*IFERROR(VLOOKUP(AD223,LnLst!B:I,6,FALSE),0)+AG223*IFERROR(VLOOKUP(AF223,LnLst!B:I,6,FALSE),0)+AI223*IFERROR(VLOOKUP(AH223,LnLst!B:I,6,FALSE),0)+AK223*IFERROR(VLOOKUP(AJ223,LnLst!B:I,6,FALSE),0)</f>
        <v>16.213999999999999</v>
      </c>
      <c r="AB223" s="207">
        <f>(AE223*IFERROR(VLOOKUP(AD223,LnLst!B:I,7,FALSE),0)+AG223*IFERROR(VLOOKUP(AF223,LnLst!B:I,7,FALSE),0)+AI223*IFERROR(VLOOKUP(AH223,LnLst!B:I,7,FALSE),0)+AK223*IFERROR(VLOOKUP(AJ223,LnLst!B:I,7,FALSE),0))/1000000</f>
        <v>3.9475999999999999E-5</v>
      </c>
      <c r="AC223" s="211">
        <f>AE223*IFERROR(VLOOKUP(AD223,LnLst!B:I,8,FALSE),0)+AG223*IFERROR(VLOOKUP(AF223,LnLst!B:I,8,FALSE),0)+AI223*IFERROR(VLOOKUP(AH223,LnLst!B:I,8,FALSE),0)+AK223*IFERROR(VLOOKUP(AJ223,LnLst!B:I,8,FALSE),0)</f>
        <v>9.738999999999999</v>
      </c>
      <c r="AD223" s="106" t="s">
        <v>241</v>
      </c>
      <c r="AE223" s="263">
        <v>1.3</v>
      </c>
      <c r="AF223" s="245" t="s">
        <v>25</v>
      </c>
      <c r="AG223" s="263">
        <v>16</v>
      </c>
      <c r="AH223" s="250" t="s">
        <v>1462</v>
      </c>
      <c r="AI223" s="263"/>
      <c r="AJ223" s="245" t="s">
        <v>1462</v>
      </c>
      <c r="AK223" s="263"/>
      <c r="AL223" s="84">
        <v>376</v>
      </c>
      <c r="AM223" s="72">
        <v>453</v>
      </c>
      <c r="AN223" s="83">
        <v>0</v>
      </c>
      <c r="AO223" s="72">
        <v>0</v>
      </c>
      <c r="AP223" s="66"/>
      <c r="AQ223" s="107" t="s">
        <v>782</v>
      </c>
      <c r="AR223" s="61" t="s">
        <v>1311</v>
      </c>
      <c r="AS223" s="364"/>
      <c r="AT223" s="205"/>
      <c r="DN223" s="111">
        <f>(AE223*IFERROR(VLOOKUP(AD223,LnLst!B:I,2,FALSE),0))*(100/(H223^2))</f>
        <v>5.8285123966942155E-5</v>
      </c>
      <c r="DO223" s="111">
        <f>(AE223*IFERROR(VLOOKUP(AD223,LnLst!B:I,3,FALSE),0))*(100/(H223^2))</f>
        <v>7.9235537190082644E-4</v>
      </c>
      <c r="DP223" s="111">
        <f>(AE223*IFERROR(VLOOKUP(AD223,LnLst!B:I,4,FALSE),0))*(H223^2/100)/1000000</f>
        <v>2.4916320000000001E-3</v>
      </c>
      <c r="DQ223" s="111">
        <f>(AE223*IFERROR(VLOOKUP(AD223,LnLst!B:I,5,FALSE),0))*(100/(H223^2))</f>
        <v>6.6342975206611576E-4</v>
      </c>
      <c r="DR223" s="111">
        <f>(AE223*IFERROR(VLOOKUP(AD223,LnLst!B:I,6,FALSE),0))*(100/(H223^2))</f>
        <v>2.0950413223140498E-3</v>
      </c>
      <c r="DS223" s="111">
        <f>(AE223*IFERROR(VLOOKUP(AD223,LnLst!B:I,7,FALSE),0))*(H223^2/100)/1000000</f>
        <v>1.8372639999999999E-3</v>
      </c>
      <c r="DT223" s="111">
        <f>(AE223*IFERROR(VLOOKUP(AD223,LnLst!B:I,8,FALSE),0))*(100/(H223^2))</f>
        <v>6.1776859504132241E-4</v>
      </c>
      <c r="DU223" s="111">
        <f>AG223*IFERROR(VLOOKUP(AF223,LnLst!B:I,2,FALSE),0)*100/H223^2</f>
        <v>1.3619834710743802E-3</v>
      </c>
      <c r="DV223" s="111">
        <f>(AG223*IFERROR(VLOOKUP(AF223,LnLst!B:I,3,FALSE),0))*(100/(H223^2))</f>
        <v>9.9834710743801659E-3</v>
      </c>
      <c r="DW223" s="111">
        <f>(AG223*IFERROR(VLOOKUP(AF223,LnLst!B:I,4,FALSE),0))*(H223^2/100)/1000000</f>
        <v>2.8807679999999999E-2</v>
      </c>
      <c r="DX223" s="111">
        <f>(AG223*IFERROR(VLOOKUP(AF223,LnLst!B:I,5,FALSE),0))*(100/(H223^2))</f>
        <v>3.6363636363636364E-3</v>
      </c>
      <c r="DY223" s="111">
        <f>(AG223*IFERROR(VLOOKUP(AF223,LnLst!B:I,6,FALSE),0))*(100/(H223^2))</f>
        <v>3.1404958677685953E-2</v>
      </c>
      <c r="DZ223" s="111">
        <f>(AG223*IFERROR(VLOOKUP(AF223,LnLst!B:I,7,FALSE),0))*(H223^2/100)/1000000</f>
        <v>1.7269119999999999E-2</v>
      </c>
      <c r="EA223" s="111">
        <f>(AG223*IFERROR(VLOOKUP(AF223,LnLst!B:I,8,FALSE),0))*(100/(H223^2))</f>
        <v>1.9504132231404958E-2</v>
      </c>
      <c r="EB223" s="111">
        <f>AI223*IFERROR(VLOOKUP(AH223,LnLst!B:I,2,FALSE),0)*100/H223^2</f>
        <v>0</v>
      </c>
      <c r="EC223" s="111">
        <f>AI223*IFERROR(VLOOKUP(AH223,LnLst!B:I,3,FALSE),0)*100/H223^2</f>
        <v>0</v>
      </c>
      <c r="ED223" s="111">
        <f>(AI223*IFERROR(VLOOKUP(AH223,LnLst!B:I,4,FALSE),0))*(H223^2/100)/1000000</f>
        <v>0</v>
      </c>
      <c r="EE223" s="111">
        <f>AI223*IFERROR(VLOOKUP(AH223,LnLst!B:I,5,FALSE),0)*100/H223^2</f>
        <v>0</v>
      </c>
      <c r="EF223" s="111">
        <f>AI223*IFERROR(VLOOKUP(AH223,LnLst!B:I,6,FALSE),0)*100/H223^2</f>
        <v>0</v>
      </c>
      <c r="EG223" s="111">
        <f>(AI223*IFERROR(VLOOKUP(AH223,LnLst!B:I,7,FALSE),0))*(H223^2/100)/1000000</f>
        <v>0</v>
      </c>
      <c r="EH223" s="111">
        <f>AI223*IFERROR(VLOOKUP(AH223,LnLst!B:I,8,FALSE),0)*100/H223^2</f>
        <v>0</v>
      </c>
      <c r="EI223" s="236">
        <f>AK223*IFERROR(VLOOKUP(AJ223,LnLst!B:I,2,FALSE),0)*100/H223^2</f>
        <v>0</v>
      </c>
      <c r="EJ223" s="111">
        <f>AK223*IFERROR(VLOOKUP(AJ223,LnLst!B:I,3,FALSE),0)*100/H223^2</f>
        <v>0</v>
      </c>
      <c r="EK223" s="111">
        <f>(AK223*IFERROR(VLOOKUP(AJ223,LnLst!B:I,4,FALSE),0))*(H223^2/100)/1000000</f>
        <v>0</v>
      </c>
      <c r="EL223" s="111">
        <f>AK223*IFERROR(VLOOKUP(AJ223,LnLst!B:I,5,FALSE),0)*100/H223^2</f>
        <v>0</v>
      </c>
      <c r="EM223" s="111">
        <f>AK223*IFERROR(VLOOKUP(AJ223,LnLst!B:I,6,FALSE),0)*100/H223^2</f>
        <v>0</v>
      </c>
      <c r="EN223" s="111">
        <f>(AK223*IFERROR(VLOOKUP(AJ223,LnLst!B:I,7,FALSE),0))*(H223^2/100)/1000000</f>
        <v>0</v>
      </c>
      <c r="EO223" s="111">
        <f>AK223*IFERROR(VLOOKUP(AJ223,LnLst!B:I,8,FALSE),0)*100/H223^2</f>
        <v>0</v>
      </c>
    </row>
    <row r="224" spans="1:145" ht="15" customHeight="1" x14ac:dyDescent="0.25">
      <c r="A224" s="81" t="s">
        <v>480</v>
      </c>
      <c r="B224" s="82" t="s">
        <v>1274</v>
      </c>
      <c r="C224" s="102" t="s">
        <v>127</v>
      </c>
      <c r="D224" s="82" t="s">
        <v>1274</v>
      </c>
      <c r="E224" s="9" t="s">
        <v>1640</v>
      </c>
      <c r="F224" s="426" t="s">
        <v>1717</v>
      </c>
      <c r="G224" s="83">
        <v>2</v>
      </c>
      <c r="H224" s="60">
        <v>220</v>
      </c>
      <c r="I224" s="194" t="str">
        <f t="shared" si="63"/>
        <v xml:space="preserve">3*380/50 ACSR    2*380/50 ACSR         </v>
      </c>
      <c r="J224" s="228">
        <f t="shared" si="64"/>
        <v>17.3</v>
      </c>
      <c r="K224" s="113" t="s">
        <v>23</v>
      </c>
      <c r="L224" s="232" t="s">
        <v>41</v>
      </c>
      <c r="M224" s="240">
        <v>1600</v>
      </c>
      <c r="N224" s="115">
        <f t="shared" si="65"/>
        <v>609.66399999999999</v>
      </c>
      <c r="O224" s="240">
        <v>1680</v>
      </c>
      <c r="P224" s="235">
        <f t="shared" si="66"/>
        <v>1.4202685950413223E-3</v>
      </c>
      <c r="Q224" s="104">
        <f t="shared" si="67"/>
        <v>1.077582644628099E-2</v>
      </c>
      <c r="R224" s="104">
        <f t="shared" si="68"/>
        <v>3.1299312000000003E-2</v>
      </c>
      <c r="S224" s="104">
        <f t="shared" si="69"/>
        <v>4.2997933884297524E-3</v>
      </c>
      <c r="T224" s="104">
        <f t="shared" si="70"/>
        <v>3.3499999999999995E-2</v>
      </c>
      <c r="U224" s="104">
        <f t="shared" si="71"/>
        <v>1.9106384000000001E-2</v>
      </c>
      <c r="V224" s="105">
        <f t="shared" si="72"/>
        <v>2.0121900826446278E-2</v>
      </c>
      <c r="W224" s="223">
        <f>AE224*IFERROR(VLOOKUP(AD224,LnLst!B:I,2,FALSE),0)+AG224*IFERROR(VLOOKUP(AF224,LnLst!B:I,2,FALSE),0)+AI224*IFERROR(VLOOKUP(AH224,LnLst!B:I,2,FALSE),0)+AK224*IFERROR(VLOOKUP(AJ224,LnLst!B:I,2,FALSE),0)</f>
        <v>0.68740999999999997</v>
      </c>
      <c r="X224" s="215">
        <f>AE224*IFERROR(VLOOKUP(AD224,LnLst!B:I,3,FALSE),0)+AG224*IFERROR(VLOOKUP(AF224,LnLst!B:I,3,FALSE),0)+AI224*IFERROR(VLOOKUP(AH224,LnLst!B:I,3,FALSE),0)+AK224*IFERROR(VLOOKUP(AJ224,LnLst!B:I,3,FALSE),0)</f>
        <v>5.2154999999999996</v>
      </c>
      <c r="Y224" s="219">
        <f>(AE224*IFERROR(VLOOKUP(AD224,LnLst!B:I,4,FALSE),0)+AG224*IFERROR(VLOOKUP(AF224,LnLst!B:I,4,FALSE),0)+AI224*IFERROR(VLOOKUP(AH224,LnLst!B:I,4,FALSE),0)+AK224*IFERROR(VLOOKUP(AJ224,LnLst!B:I,4,FALSE),0))/1000000</f>
        <v>6.4668000000000012E-5</v>
      </c>
      <c r="Z224" s="215">
        <f>AE224*IFERROR(VLOOKUP(AD224,LnLst!B:I,5,FALSE),0)+AG224*IFERROR(VLOOKUP(AF224,LnLst!B:I,5,FALSE),0)+AI224*IFERROR(VLOOKUP(AH224,LnLst!B:I,5,FALSE),0)+AK224*IFERROR(VLOOKUP(AJ224,LnLst!B:I,5,FALSE),0)</f>
        <v>2.0811000000000002</v>
      </c>
      <c r="AA224" s="215">
        <f>AE224*IFERROR(VLOOKUP(AD224,LnLst!B:I,6,FALSE),0)+AG224*IFERROR(VLOOKUP(AF224,LnLst!B:I,6,FALSE),0)+AI224*IFERROR(VLOOKUP(AH224,LnLst!B:I,6,FALSE),0)+AK224*IFERROR(VLOOKUP(AJ224,LnLst!B:I,6,FALSE),0)</f>
        <v>16.213999999999999</v>
      </c>
      <c r="AB224" s="207">
        <f>(AE224*IFERROR(VLOOKUP(AD224,LnLst!B:I,7,FALSE),0)+AG224*IFERROR(VLOOKUP(AF224,LnLst!B:I,7,FALSE),0)+AI224*IFERROR(VLOOKUP(AH224,LnLst!B:I,7,FALSE),0)+AK224*IFERROR(VLOOKUP(AJ224,LnLst!B:I,7,FALSE),0))/1000000</f>
        <v>3.9475999999999999E-5</v>
      </c>
      <c r="AC224" s="211">
        <f>AE224*IFERROR(VLOOKUP(AD224,LnLst!B:I,8,FALSE),0)+AG224*IFERROR(VLOOKUP(AF224,LnLst!B:I,8,FALSE),0)+AI224*IFERROR(VLOOKUP(AH224,LnLst!B:I,8,FALSE),0)+AK224*IFERROR(VLOOKUP(AJ224,LnLst!B:I,8,FALSE),0)</f>
        <v>9.738999999999999</v>
      </c>
      <c r="AD224" s="106" t="s">
        <v>241</v>
      </c>
      <c r="AE224" s="263">
        <v>1.3</v>
      </c>
      <c r="AF224" s="245" t="s">
        <v>25</v>
      </c>
      <c r="AG224" s="263">
        <v>16</v>
      </c>
      <c r="AH224" s="250" t="s">
        <v>1462</v>
      </c>
      <c r="AI224" s="263"/>
      <c r="AJ224" s="245" t="s">
        <v>1462</v>
      </c>
      <c r="AK224" s="263"/>
      <c r="AL224" s="84">
        <v>376</v>
      </c>
      <c r="AM224" s="72">
        <v>453</v>
      </c>
      <c r="AN224" s="83">
        <v>0</v>
      </c>
      <c r="AO224" s="72">
        <v>0</v>
      </c>
      <c r="AP224" s="66"/>
      <c r="AQ224" s="107" t="s">
        <v>782</v>
      </c>
      <c r="AR224" s="61" t="s">
        <v>1311</v>
      </c>
      <c r="AS224" s="364"/>
      <c r="AT224" s="205"/>
      <c r="DN224" s="111">
        <f>(AE224*IFERROR(VLOOKUP(AD224,LnLst!B:I,2,FALSE),0))*(100/(H224^2))</f>
        <v>5.8285123966942155E-5</v>
      </c>
      <c r="DO224" s="111">
        <f>(AE224*IFERROR(VLOOKUP(AD224,LnLst!B:I,3,FALSE),0))*(100/(H224^2))</f>
        <v>7.9235537190082644E-4</v>
      </c>
      <c r="DP224" s="111">
        <f>(AE224*IFERROR(VLOOKUP(AD224,LnLst!B:I,4,FALSE),0))*(H224^2/100)/1000000</f>
        <v>2.4916320000000001E-3</v>
      </c>
      <c r="DQ224" s="111">
        <f>(AE224*IFERROR(VLOOKUP(AD224,LnLst!B:I,5,FALSE),0))*(100/(H224^2))</f>
        <v>6.6342975206611576E-4</v>
      </c>
      <c r="DR224" s="111">
        <f>(AE224*IFERROR(VLOOKUP(AD224,LnLst!B:I,6,FALSE),0))*(100/(H224^2))</f>
        <v>2.0950413223140498E-3</v>
      </c>
      <c r="DS224" s="111">
        <f>(AE224*IFERROR(VLOOKUP(AD224,LnLst!B:I,7,FALSE),0))*(H224^2/100)/1000000</f>
        <v>1.8372639999999999E-3</v>
      </c>
      <c r="DT224" s="111">
        <f>(AE224*IFERROR(VLOOKUP(AD224,LnLst!B:I,8,FALSE),0))*(100/(H224^2))</f>
        <v>6.1776859504132241E-4</v>
      </c>
      <c r="DU224" s="111">
        <f>AG224*IFERROR(VLOOKUP(AF224,LnLst!B:I,2,FALSE),0)*100/H224^2</f>
        <v>1.3619834710743802E-3</v>
      </c>
      <c r="DV224" s="111">
        <f>(AG224*IFERROR(VLOOKUP(AF224,LnLst!B:I,3,FALSE),0))*(100/(H224^2))</f>
        <v>9.9834710743801659E-3</v>
      </c>
      <c r="DW224" s="111">
        <f>(AG224*IFERROR(VLOOKUP(AF224,LnLst!B:I,4,FALSE),0))*(H224^2/100)/1000000</f>
        <v>2.8807679999999999E-2</v>
      </c>
      <c r="DX224" s="111">
        <f>(AG224*IFERROR(VLOOKUP(AF224,LnLst!B:I,5,FALSE),0))*(100/(H224^2))</f>
        <v>3.6363636363636364E-3</v>
      </c>
      <c r="DY224" s="111">
        <f>(AG224*IFERROR(VLOOKUP(AF224,LnLst!B:I,6,FALSE),0))*(100/(H224^2))</f>
        <v>3.1404958677685953E-2</v>
      </c>
      <c r="DZ224" s="111">
        <f>(AG224*IFERROR(VLOOKUP(AF224,LnLst!B:I,7,FALSE),0))*(H224^2/100)/1000000</f>
        <v>1.7269119999999999E-2</v>
      </c>
      <c r="EA224" s="111">
        <f>(AG224*IFERROR(VLOOKUP(AF224,LnLst!B:I,8,FALSE),0))*(100/(H224^2))</f>
        <v>1.9504132231404958E-2</v>
      </c>
      <c r="EB224" s="111">
        <f>AI224*IFERROR(VLOOKUP(AH224,LnLst!B:I,2,FALSE),0)*100/H224^2</f>
        <v>0</v>
      </c>
      <c r="EC224" s="111">
        <f>AI224*IFERROR(VLOOKUP(AH224,LnLst!B:I,3,FALSE),0)*100/H224^2</f>
        <v>0</v>
      </c>
      <c r="ED224" s="111">
        <f>(AI224*IFERROR(VLOOKUP(AH224,LnLst!B:I,4,FALSE),0))*(H224^2/100)/1000000</f>
        <v>0</v>
      </c>
      <c r="EE224" s="111">
        <f>AI224*IFERROR(VLOOKUP(AH224,LnLst!B:I,5,FALSE),0)*100/H224^2</f>
        <v>0</v>
      </c>
      <c r="EF224" s="111">
        <f>AI224*IFERROR(VLOOKUP(AH224,LnLst!B:I,6,FALSE),0)*100/H224^2</f>
        <v>0</v>
      </c>
      <c r="EG224" s="111">
        <f>(AI224*IFERROR(VLOOKUP(AH224,LnLst!B:I,7,FALSE),0))*(H224^2/100)/1000000</f>
        <v>0</v>
      </c>
      <c r="EH224" s="111">
        <f>AI224*IFERROR(VLOOKUP(AH224,LnLst!B:I,8,FALSE),0)*100/H224^2</f>
        <v>0</v>
      </c>
      <c r="EI224" s="236">
        <f>AK224*IFERROR(VLOOKUP(AJ224,LnLst!B:I,2,FALSE),0)*100/H224^2</f>
        <v>0</v>
      </c>
      <c r="EJ224" s="111">
        <f>AK224*IFERROR(VLOOKUP(AJ224,LnLst!B:I,3,FALSE),0)*100/H224^2</f>
        <v>0</v>
      </c>
      <c r="EK224" s="111">
        <f>(AK224*IFERROR(VLOOKUP(AJ224,LnLst!B:I,4,FALSE),0))*(H224^2/100)/1000000</f>
        <v>0</v>
      </c>
      <c r="EL224" s="111">
        <f>AK224*IFERROR(VLOOKUP(AJ224,LnLst!B:I,5,FALSE),0)*100/H224^2</f>
        <v>0</v>
      </c>
      <c r="EM224" s="111">
        <f>AK224*IFERROR(VLOOKUP(AJ224,LnLst!B:I,6,FALSE),0)*100/H224^2</f>
        <v>0</v>
      </c>
      <c r="EN224" s="111">
        <f>(AK224*IFERROR(VLOOKUP(AJ224,LnLst!B:I,7,FALSE),0))*(H224^2/100)/1000000</f>
        <v>0</v>
      </c>
      <c r="EO224" s="111">
        <f>AK224*IFERROR(VLOOKUP(AJ224,LnLst!B:I,8,FALSE),0)*100/H224^2</f>
        <v>0</v>
      </c>
    </row>
    <row r="225" spans="1:145" ht="15" customHeight="1" x14ac:dyDescent="0.25">
      <c r="A225" s="81" t="s">
        <v>60</v>
      </c>
      <c r="B225" s="82" t="s">
        <v>481</v>
      </c>
      <c r="C225" s="102" t="s">
        <v>72</v>
      </c>
      <c r="D225" s="82" t="s">
        <v>1575</v>
      </c>
      <c r="E225" s="9" t="s">
        <v>1708</v>
      </c>
      <c r="F225" s="426" t="s">
        <v>1717</v>
      </c>
      <c r="G225" s="83">
        <v>1</v>
      </c>
      <c r="H225" s="60">
        <v>220</v>
      </c>
      <c r="I225" s="194" t="str">
        <f t="shared" si="63"/>
        <v xml:space="preserve">Thermal 1*290/88    2*405 AAAC     2*380/50 ACSR    </v>
      </c>
      <c r="J225" s="228">
        <f t="shared" si="64"/>
        <v>21.3</v>
      </c>
      <c r="K225" s="113" t="s">
        <v>22</v>
      </c>
      <c r="L225" s="232" t="s">
        <v>41</v>
      </c>
      <c r="M225" s="240">
        <v>1200</v>
      </c>
      <c r="N225" s="115">
        <f t="shared" si="65"/>
        <v>457.24799999999999</v>
      </c>
      <c r="O225" s="241">
        <v>1200</v>
      </c>
      <c r="P225" s="235">
        <f t="shared" si="66"/>
        <v>4.8462809917355371E-3</v>
      </c>
      <c r="Q225" s="104">
        <f t="shared" si="67"/>
        <v>1.9085454545454544E-2</v>
      </c>
      <c r="R225" s="104">
        <f t="shared" si="68"/>
        <v>2.7236035200000001E-2</v>
      </c>
      <c r="S225" s="104">
        <f t="shared" si="69"/>
        <v>1.4343842975206612E-2</v>
      </c>
      <c r="T225" s="104">
        <f t="shared" si="70"/>
        <v>5.530371900826446E-2</v>
      </c>
      <c r="U225" s="104">
        <f t="shared" si="71"/>
        <v>1.8258774160000001E-2</v>
      </c>
      <c r="V225" s="105">
        <f t="shared" si="72"/>
        <v>3.3641516528925615E-2</v>
      </c>
      <c r="W225" s="223">
        <f>AE225*IFERROR(VLOOKUP(AD225,LnLst!B:I,2,FALSE),0)+AG225*IFERROR(VLOOKUP(AF225,LnLst!B:I,2,FALSE),0)+AI225*IFERROR(VLOOKUP(AH225,LnLst!B:I,2,FALSE),0)+AK225*IFERROR(VLOOKUP(AJ225,LnLst!B:I,2,FALSE),0)</f>
        <v>2.3456000000000001</v>
      </c>
      <c r="X225" s="215">
        <f>AE225*IFERROR(VLOOKUP(AD225,LnLst!B:I,3,FALSE),0)+AG225*IFERROR(VLOOKUP(AF225,LnLst!B:I,3,FALSE),0)+AI225*IFERROR(VLOOKUP(AH225,LnLst!B:I,3,FALSE),0)+AK225*IFERROR(VLOOKUP(AJ225,LnLst!B:I,3,FALSE),0)</f>
        <v>9.2373599999999989</v>
      </c>
      <c r="Y225" s="219">
        <f>(AE225*IFERROR(VLOOKUP(AD225,LnLst!B:I,4,FALSE),0)+AG225*IFERROR(VLOOKUP(AF225,LnLst!B:I,4,FALSE),0)+AI225*IFERROR(VLOOKUP(AH225,LnLst!B:I,4,FALSE),0)+AK225*IFERROR(VLOOKUP(AJ225,LnLst!B:I,4,FALSE),0))/1000000</f>
        <v>5.6272800000000001E-5</v>
      </c>
      <c r="Z225" s="215">
        <f>AE225*IFERROR(VLOOKUP(AD225,LnLst!B:I,5,FALSE),0)+AG225*IFERROR(VLOOKUP(AF225,LnLst!B:I,5,FALSE),0)+AI225*IFERROR(VLOOKUP(AH225,LnLst!B:I,5,FALSE),0)+AK225*IFERROR(VLOOKUP(AJ225,LnLst!B:I,5,FALSE),0)</f>
        <v>6.9424200000000003</v>
      </c>
      <c r="AA225" s="215">
        <f>AE225*IFERROR(VLOOKUP(AD225,LnLst!B:I,6,FALSE),0)+AG225*IFERROR(VLOOKUP(AF225,LnLst!B:I,6,FALSE),0)+AI225*IFERROR(VLOOKUP(AH225,LnLst!B:I,6,FALSE),0)+AK225*IFERROR(VLOOKUP(AJ225,LnLst!B:I,6,FALSE),0)</f>
        <v>26.766999999999999</v>
      </c>
      <c r="AB225" s="207">
        <f>(AE225*IFERROR(VLOOKUP(AD225,LnLst!B:I,7,FALSE),0)+AG225*IFERROR(VLOOKUP(AF225,LnLst!B:I,7,FALSE),0)+AI225*IFERROR(VLOOKUP(AH225,LnLst!B:I,7,FALSE),0)+AK225*IFERROR(VLOOKUP(AJ225,LnLst!B:I,7,FALSE),0))/1000000</f>
        <v>3.7724739999999998E-5</v>
      </c>
      <c r="AC225" s="211">
        <f>AE225*IFERROR(VLOOKUP(AD225,LnLst!B:I,8,FALSE),0)+AG225*IFERROR(VLOOKUP(AF225,LnLst!B:I,8,FALSE),0)+AI225*IFERROR(VLOOKUP(AH225,LnLst!B:I,8,FALSE),0)+AK225*IFERROR(VLOOKUP(AJ225,LnLst!B:I,8,FALSE),0)</f>
        <v>16.282494</v>
      </c>
      <c r="AD225" s="106" t="s">
        <v>1472</v>
      </c>
      <c r="AE225" s="263">
        <v>20</v>
      </c>
      <c r="AF225" s="245" t="s">
        <v>8</v>
      </c>
      <c r="AG225" s="263">
        <v>1</v>
      </c>
      <c r="AH225" s="250" t="s">
        <v>25</v>
      </c>
      <c r="AI225" s="263">
        <v>0.3</v>
      </c>
      <c r="AJ225" s="245" t="s">
        <v>1462</v>
      </c>
      <c r="AK225" s="263"/>
      <c r="AL225" s="84">
        <v>427</v>
      </c>
      <c r="AM225" s="72">
        <v>435</v>
      </c>
      <c r="AN225" s="83">
        <v>0</v>
      </c>
      <c r="AO225" s="72">
        <v>0</v>
      </c>
      <c r="AP225" s="66" t="s">
        <v>1181</v>
      </c>
      <c r="AQ225" s="107" t="s">
        <v>72</v>
      </c>
      <c r="AR225" s="61" t="s">
        <v>1180</v>
      </c>
      <c r="AS225" s="364"/>
      <c r="AT225" s="205"/>
      <c r="DN225" s="111">
        <f>(AE225*IFERROR(VLOOKUP(AD225,LnLst!B:I,2,FALSE),0))*(100/(H225^2))</f>
        <v>4.7176446280991734E-3</v>
      </c>
      <c r="DO225" s="111">
        <f>(AE225*IFERROR(VLOOKUP(AD225,LnLst!B:I,3,FALSE),0))*(100/(H225^2))</f>
        <v>1.8266033057851239E-2</v>
      </c>
      <c r="DP225" s="111">
        <f>(AE225*IFERROR(VLOOKUP(AD225,LnLst!B:I,4,FALSE),0))*(H225^2/100)/1000000</f>
        <v>2.5122891200000001E-2</v>
      </c>
      <c r="DQ225" s="111">
        <f>(AE225*IFERROR(VLOOKUP(AD225,LnLst!B:I,5,FALSE),0))*(100/(H225^2))</f>
        <v>1.4007066115702479E-2</v>
      </c>
      <c r="DR225" s="111">
        <f>(AE225*IFERROR(VLOOKUP(AD225,LnLst!B:I,6,FALSE),0))*(100/(H225^2))</f>
        <v>5.3000000000000005E-2</v>
      </c>
      <c r="DS225" s="111">
        <f>(AE225*IFERROR(VLOOKUP(AD225,LnLst!B:I,7,FALSE),0))*(H225^2/100)/1000000</f>
        <v>1.6855658160000002E-2</v>
      </c>
      <c r="DT225" s="111">
        <f>(AE225*IFERROR(VLOOKUP(AD225,LnLst!B:I,8,FALSE),0))*(100/(H225^2))</f>
        <v>3.2056805785123967E-2</v>
      </c>
      <c r="DU225" s="111">
        <f>AG225*IFERROR(VLOOKUP(AF225,LnLst!B:I,2,FALSE),0)*100/H225^2</f>
        <v>1.0309917355371901E-4</v>
      </c>
      <c r="DV225" s="111">
        <f>(AG225*IFERROR(VLOOKUP(AF225,LnLst!B:I,3,FALSE),0))*(100/(H225^2))</f>
        <v>6.3223140495867773E-4</v>
      </c>
      <c r="DW225" s="111">
        <f>(AG225*IFERROR(VLOOKUP(AF225,LnLst!B:I,4,FALSE),0))*(H225^2/100)/1000000</f>
        <v>1.573E-3</v>
      </c>
      <c r="DX225" s="111">
        <f>(AG225*IFERROR(VLOOKUP(AF225,LnLst!B:I,5,FALSE),0))*(100/(H225^2))</f>
        <v>2.6859504132231406E-4</v>
      </c>
      <c r="DY225" s="111">
        <f>(AG225*IFERROR(VLOOKUP(AF225,LnLst!B:I,6,FALSE),0))*(100/(H225^2))</f>
        <v>1.7148760330578511E-3</v>
      </c>
      <c r="DZ225" s="111">
        <f>(AG225*IFERROR(VLOOKUP(AF225,LnLst!B:I,7,FALSE),0))*(H225^2/100)/1000000</f>
        <v>1.0793199999999999E-3</v>
      </c>
      <c r="EA225" s="111">
        <f>(AG225*IFERROR(VLOOKUP(AF225,LnLst!B:I,8,FALSE),0))*(100/(H225^2))</f>
        <v>1.2190082644628099E-3</v>
      </c>
      <c r="EB225" s="111">
        <f>AI225*IFERROR(VLOOKUP(AH225,LnLst!B:I,2,FALSE),0)*100/H225^2</f>
        <v>2.5537190082644628E-5</v>
      </c>
      <c r="EC225" s="111">
        <f>AI225*IFERROR(VLOOKUP(AH225,LnLst!B:I,3,FALSE),0)*100/H225^2</f>
        <v>1.8719008264462812E-4</v>
      </c>
      <c r="ED225" s="111">
        <f>(AI225*IFERROR(VLOOKUP(AH225,LnLst!B:I,4,FALSE),0))*(H225^2/100)/1000000</f>
        <v>5.40144E-4</v>
      </c>
      <c r="EE225" s="111">
        <f>AI225*IFERROR(VLOOKUP(AH225,LnLst!B:I,5,FALSE),0)*100/H225^2</f>
        <v>6.8181818181818184E-5</v>
      </c>
      <c r="EF225" s="111">
        <f>AI225*IFERROR(VLOOKUP(AH225,LnLst!B:I,6,FALSE),0)*100/H225^2</f>
        <v>5.8884297520661155E-4</v>
      </c>
      <c r="EG225" s="111">
        <f>(AI225*IFERROR(VLOOKUP(AH225,LnLst!B:I,7,FALSE),0))*(H225^2/100)/1000000</f>
        <v>3.23796E-4</v>
      </c>
      <c r="EH225" s="111">
        <f>AI225*IFERROR(VLOOKUP(AH225,LnLst!B:I,8,FALSE),0)*100/H225^2</f>
        <v>3.6570247933884295E-4</v>
      </c>
      <c r="EI225" s="236">
        <f>AK225*IFERROR(VLOOKUP(AJ225,LnLst!B:I,2,FALSE),0)*100/H225^2</f>
        <v>0</v>
      </c>
      <c r="EJ225" s="111">
        <f>AK225*IFERROR(VLOOKUP(AJ225,LnLst!B:I,3,FALSE),0)*100/H225^2</f>
        <v>0</v>
      </c>
      <c r="EK225" s="111">
        <f>(AK225*IFERROR(VLOOKUP(AJ225,LnLst!B:I,4,FALSE),0))*(H225^2/100)/1000000</f>
        <v>0</v>
      </c>
      <c r="EL225" s="111">
        <f>AK225*IFERROR(VLOOKUP(AJ225,LnLst!B:I,5,FALSE),0)*100/H225^2</f>
        <v>0</v>
      </c>
      <c r="EM225" s="111">
        <f>AK225*IFERROR(VLOOKUP(AJ225,LnLst!B:I,6,FALSE),0)*100/H225^2</f>
        <v>0</v>
      </c>
      <c r="EN225" s="111">
        <f>(AK225*IFERROR(VLOOKUP(AJ225,LnLst!B:I,7,FALSE),0))*(H225^2/100)/1000000</f>
        <v>0</v>
      </c>
      <c r="EO225" s="111">
        <f>AK225*IFERROR(VLOOKUP(AJ225,LnLst!B:I,8,FALSE),0)*100/H225^2</f>
        <v>0</v>
      </c>
    </row>
    <row r="226" spans="1:145" ht="21.75" customHeight="1" x14ac:dyDescent="0.25">
      <c r="A226" s="81" t="s">
        <v>60</v>
      </c>
      <c r="B226" s="82" t="s">
        <v>460</v>
      </c>
      <c r="C226" s="102" t="s">
        <v>72</v>
      </c>
      <c r="D226" s="82" t="s">
        <v>1569</v>
      </c>
      <c r="E226" s="9" t="s">
        <v>1708</v>
      </c>
      <c r="F226" s="426" t="s">
        <v>1719</v>
      </c>
      <c r="G226" s="83">
        <v>1</v>
      </c>
      <c r="H226" s="60">
        <v>220</v>
      </c>
      <c r="I226" s="194" t="str">
        <f t="shared" si="63"/>
        <v xml:space="preserve">THERMAL 2*357/54 ACSS/TW ,728kcmil    XLPE 2000mm2 Elswedy         </v>
      </c>
      <c r="J226" s="228">
        <f t="shared" si="64"/>
        <v>19</v>
      </c>
      <c r="K226" s="113" t="s">
        <v>22</v>
      </c>
      <c r="L226" s="232" t="s">
        <v>41</v>
      </c>
      <c r="M226" s="240">
        <v>1270</v>
      </c>
      <c r="N226" s="115">
        <f t="shared" si="65"/>
        <v>483.92079999999999</v>
      </c>
      <c r="O226" s="241">
        <v>1400</v>
      </c>
      <c r="P226" s="235">
        <f t="shared" si="66"/>
        <v>1.1389832107438016E-3</v>
      </c>
      <c r="Q226" s="104">
        <f t="shared" si="67"/>
        <v>1.1430881777892563E-2</v>
      </c>
      <c r="R226" s="104">
        <f t="shared" si="68"/>
        <v>0.21268116472504001</v>
      </c>
      <c r="S226" s="104">
        <f t="shared" si="69"/>
        <v>9.0372557923553715E-3</v>
      </c>
      <c r="T226" s="104">
        <f t="shared" si="70"/>
        <v>2.9849669050619834E-2</v>
      </c>
      <c r="U226" s="104">
        <f t="shared" si="71"/>
        <v>0.17504955351628801</v>
      </c>
      <c r="V226" s="105">
        <f t="shared" si="72"/>
        <v>6.3796336363636363E-3</v>
      </c>
      <c r="W226" s="223">
        <f>AE226*IFERROR(VLOOKUP(AD226,LnLst!B:I,2,FALSE),0)+AG226*IFERROR(VLOOKUP(AF226,LnLst!B:I,2,FALSE),0)+AI226*IFERROR(VLOOKUP(AH226,LnLst!B:I,2,FALSE),0)+AK226*IFERROR(VLOOKUP(AJ226,LnLst!B:I,2,FALSE),0)</f>
        <v>0.55126787399999999</v>
      </c>
      <c r="X226" s="215">
        <f>AE226*IFERROR(VLOOKUP(AD226,LnLst!B:I,3,FALSE),0)+AG226*IFERROR(VLOOKUP(AF226,LnLst!B:I,3,FALSE),0)+AI226*IFERROR(VLOOKUP(AH226,LnLst!B:I,3,FALSE),0)+AK226*IFERROR(VLOOKUP(AJ226,LnLst!B:I,3,FALSE),0)</f>
        <v>5.5325467805000006</v>
      </c>
      <c r="Y226" s="219">
        <f>(AE226*IFERROR(VLOOKUP(AD226,LnLst!B:I,4,FALSE),0)+AG226*IFERROR(VLOOKUP(AF226,LnLst!B:I,4,FALSE),0)+AI226*IFERROR(VLOOKUP(AH226,LnLst!B:I,4,FALSE),0)+AK226*IFERROR(VLOOKUP(AJ226,LnLst!B:I,4,FALSE),0))/1000000</f>
        <v>4.3942389406000001E-4</v>
      </c>
      <c r="Z226" s="215">
        <f>AE226*IFERROR(VLOOKUP(AD226,LnLst!B:I,5,FALSE),0)+AG226*IFERROR(VLOOKUP(AF226,LnLst!B:I,5,FALSE),0)+AI226*IFERROR(VLOOKUP(AH226,LnLst!B:I,5,FALSE),0)+AK226*IFERROR(VLOOKUP(AJ226,LnLst!B:I,5,FALSE),0)</f>
        <v>4.3740318034999994</v>
      </c>
      <c r="AA226" s="215">
        <f>AE226*IFERROR(VLOOKUP(AD226,LnLst!B:I,6,FALSE),0)+AG226*IFERROR(VLOOKUP(AF226,LnLst!B:I,6,FALSE),0)+AI226*IFERROR(VLOOKUP(AH226,LnLst!B:I,6,FALSE),0)+AK226*IFERROR(VLOOKUP(AJ226,LnLst!B:I,6,FALSE),0)</f>
        <v>14.4472398205</v>
      </c>
      <c r="AB226" s="207">
        <f>(AE226*IFERROR(VLOOKUP(AD226,LnLst!B:I,7,FALSE),0)+AG226*IFERROR(VLOOKUP(AF226,LnLst!B:I,7,FALSE),0)+AI226*IFERROR(VLOOKUP(AH226,LnLst!B:I,7,FALSE),0)+AK226*IFERROR(VLOOKUP(AJ226,LnLst!B:I,7,FALSE),0))/1000000</f>
        <v>3.61672631232E-4</v>
      </c>
      <c r="AC226" s="211">
        <f>AE226*IFERROR(VLOOKUP(AD226,LnLst!B:I,8,FALSE),0)+AG226*IFERROR(VLOOKUP(AF226,LnLst!B:I,8,FALSE),0)+AI226*IFERROR(VLOOKUP(AH226,LnLst!B:I,8,FALSE),0)+AK226*IFERROR(VLOOKUP(AJ226,LnLst!B:I,8,FALSE),0)</f>
        <v>3.0877426800000003</v>
      </c>
      <c r="AD226" s="106" t="s">
        <v>1208</v>
      </c>
      <c r="AE226" s="263">
        <v>13.5</v>
      </c>
      <c r="AF226" s="245" t="s">
        <v>58</v>
      </c>
      <c r="AG226" s="263">
        <v>5.5</v>
      </c>
      <c r="AH226" s="250" t="s">
        <v>1462</v>
      </c>
      <c r="AI226" s="263"/>
      <c r="AJ226" s="245" t="s">
        <v>1462</v>
      </c>
      <c r="AK226" s="263"/>
      <c r="AL226" s="84">
        <v>427</v>
      </c>
      <c r="AM226" s="72">
        <v>483</v>
      </c>
      <c r="AN226" s="83">
        <v>0</v>
      </c>
      <c r="AO226" s="72">
        <v>0</v>
      </c>
      <c r="AP226" s="66" t="s">
        <v>743</v>
      </c>
      <c r="AQ226" s="107" t="s">
        <v>72</v>
      </c>
      <c r="AR226" s="61" t="s">
        <v>744</v>
      </c>
      <c r="AS226" s="364"/>
      <c r="AT226" s="205" t="s">
        <v>321</v>
      </c>
      <c r="DN226" s="111">
        <f>(AE226*IFERROR(VLOOKUP(AD226,LnLst!B:I,2,FALSE),0))*(100/(H226^2))</f>
        <v>9.9273321074380173E-4</v>
      </c>
      <c r="DO226" s="111">
        <f>(AE226*IFERROR(VLOOKUP(AD226,LnLst!B:I,3,FALSE),0))*(100/(H226^2))</f>
        <v>9.5178135960743808E-3</v>
      </c>
      <c r="DP226" s="111">
        <f>(AE226*IFERROR(VLOOKUP(AD226,LnLst!B:I,4,FALSE),0))*(H226^2/100)/1000000</f>
        <v>2.202872472504E-2</v>
      </c>
      <c r="DQ226" s="111">
        <f>(AE226*IFERROR(VLOOKUP(AD226,LnLst!B:I,5,FALSE),0))*(100/(H226^2))</f>
        <v>7.2902103378099173E-3</v>
      </c>
      <c r="DR226" s="111">
        <f>(AE226*IFERROR(VLOOKUP(AD226,LnLst!B:I,6,FALSE),0))*(100/(H226^2))</f>
        <v>2.8656714505165291E-2</v>
      </c>
      <c r="DS226" s="111">
        <f>(AE226*IFERROR(VLOOKUP(AD226,LnLst!B:I,7,FALSE),0))*(H226^2/100)/1000000</f>
        <v>1.5329553516288001E-2</v>
      </c>
      <c r="DT226" s="111">
        <f>(AE226*IFERROR(VLOOKUP(AD226,LnLst!B:I,8,FALSE),0))*(100/(H226^2))</f>
        <v>6.3796336363636371E-3</v>
      </c>
      <c r="DU226" s="111">
        <f>AG226*IFERROR(VLOOKUP(AF226,LnLst!B:I,2,FALSE),0)*100/H226^2</f>
        <v>1.4625E-4</v>
      </c>
      <c r="DV226" s="111">
        <f>(AG226*IFERROR(VLOOKUP(AF226,LnLst!B:I,3,FALSE),0))*(100/(H226^2))</f>
        <v>1.9130681818181818E-3</v>
      </c>
      <c r="DW226" s="111">
        <f>(AG226*IFERROR(VLOOKUP(AF226,LnLst!B:I,4,FALSE),0))*(H226^2/100)/1000000</f>
        <v>0.19065244000000001</v>
      </c>
      <c r="DX226" s="111">
        <f>(AG226*IFERROR(VLOOKUP(AF226,LnLst!B:I,5,FALSE),0))*(100/(H226^2))</f>
        <v>1.7470454545454545E-3</v>
      </c>
      <c r="DY226" s="111">
        <f>(AG226*IFERROR(VLOOKUP(AF226,LnLst!B:I,6,FALSE),0))*(100/(H226^2))</f>
        <v>1.1929545454545457E-3</v>
      </c>
      <c r="DZ226" s="111">
        <f>(AG226*IFERROR(VLOOKUP(AF226,LnLst!B:I,7,FALSE),0))*(H226^2/100)/1000000</f>
        <v>0.15972</v>
      </c>
      <c r="EA226" s="111">
        <f>(AG226*IFERROR(VLOOKUP(AF226,LnLst!B:I,8,FALSE),0))*(100/(H226^2))</f>
        <v>0</v>
      </c>
      <c r="EB226" s="111">
        <f>AI226*IFERROR(VLOOKUP(AH226,LnLst!B:I,2,FALSE),0)*100/H226^2</f>
        <v>0</v>
      </c>
      <c r="EC226" s="111">
        <f>AI226*IFERROR(VLOOKUP(AH226,LnLst!B:I,3,FALSE),0)*100/H226^2</f>
        <v>0</v>
      </c>
      <c r="ED226" s="111">
        <f>(AI226*IFERROR(VLOOKUP(AH226,LnLst!B:I,4,FALSE),0))*(H226^2/100)/1000000</f>
        <v>0</v>
      </c>
      <c r="EE226" s="111">
        <f>AI226*IFERROR(VLOOKUP(AH226,LnLst!B:I,5,FALSE),0)*100/H226^2</f>
        <v>0</v>
      </c>
      <c r="EF226" s="111">
        <f>AI226*IFERROR(VLOOKUP(AH226,LnLst!B:I,6,FALSE),0)*100/H226^2</f>
        <v>0</v>
      </c>
      <c r="EG226" s="111">
        <f>(AI226*IFERROR(VLOOKUP(AH226,LnLst!B:I,7,FALSE),0))*(H226^2/100)/1000000</f>
        <v>0</v>
      </c>
      <c r="EH226" s="111">
        <f>AI226*IFERROR(VLOOKUP(AH226,LnLst!B:I,8,FALSE),0)*100/H226^2</f>
        <v>0</v>
      </c>
      <c r="EI226" s="236">
        <f>AK226*IFERROR(VLOOKUP(AJ226,LnLst!B:I,2,FALSE),0)*100/H226^2</f>
        <v>0</v>
      </c>
      <c r="EJ226" s="111">
        <f>AK226*IFERROR(VLOOKUP(AJ226,LnLst!B:I,3,FALSE),0)*100/H226^2</f>
        <v>0</v>
      </c>
      <c r="EK226" s="111">
        <f>(AK226*IFERROR(VLOOKUP(AJ226,LnLst!B:I,4,FALSE),0))*(H226^2/100)/1000000</f>
        <v>0</v>
      </c>
      <c r="EL226" s="111">
        <f>AK226*IFERROR(VLOOKUP(AJ226,LnLst!B:I,5,FALSE),0)*100/H226^2</f>
        <v>0</v>
      </c>
      <c r="EM226" s="111">
        <f>AK226*IFERROR(VLOOKUP(AJ226,LnLst!B:I,6,FALSE),0)*100/H226^2</f>
        <v>0</v>
      </c>
      <c r="EN226" s="111">
        <f>(AK226*IFERROR(VLOOKUP(AJ226,LnLst!B:I,7,FALSE),0))*(H226^2/100)/1000000</f>
        <v>0</v>
      </c>
      <c r="EO226" s="111">
        <f>AK226*IFERROR(VLOOKUP(AJ226,LnLst!B:I,8,FALSE),0)*100/H226^2</f>
        <v>0</v>
      </c>
    </row>
    <row r="227" spans="1:145" ht="21.75" customHeight="1" x14ac:dyDescent="0.25">
      <c r="A227" s="81" t="s">
        <v>60</v>
      </c>
      <c r="B227" s="82" t="s">
        <v>460</v>
      </c>
      <c r="C227" s="102" t="s">
        <v>72</v>
      </c>
      <c r="D227" s="82" t="s">
        <v>1569</v>
      </c>
      <c r="E227" s="9" t="s">
        <v>1708</v>
      </c>
      <c r="F227" s="426" t="s">
        <v>1719</v>
      </c>
      <c r="G227" s="83">
        <v>2</v>
      </c>
      <c r="H227" s="60">
        <v>220</v>
      </c>
      <c r="I227" s="194" t="str">
        <f t="shared" si="63"/>
        <v xml:space="preserve">THERMAL 2*357/54 ACSS/TW ,728kcmil    XLPE 2000mm2 Elswedy         </v>
      </c>
      <c r="J227" s="228">
        <f t="shared" si="64"/>
        <v>19</v>
      </c>
      <c r="K227" s="113" t="s">
        <v>22</v>
      </c>
      <c r="L227" s="232" t="s">
        <v>41</v>
      </c>
      <c r="M227" s="240">
        <v>1270</v>
      </c>
      <c r="N227" s="115">
        <f t="shared" si="65"/>
        <v>483.92079999999999</v>
      </c>
      <c r="O227" s="241">
        <v>1400</v>
      </c>
      <c r="P227" s="235">
        <f t="shared" si="66"/>
        <v>1.1389832107438016E-3</v>
      </c>
      <c r="Q227" s="104">
        <f t="shared" si="67"/>
        <v>1.1430881777892563E-2</v>
      </c>
      <c r="R227" s="104">
        <f t="shared" si="68"/>
        <v>0.21268116472504001</v>
      </c>
      <c r="S227" s="104">
        <f t="shared" si="69"/>
        <v>9.0372557923553715E-3</v>
      </c>
      <c r="T227" s="104">
        <f t="shared" si="70"/>
        <v>2.9849669050619834E-2</v>
      </c>
      <c r="U227" s="104">
        <f t="shared" si="71"/>
        <v>0.17504955351628801</v>
      </c>
      <c r="V227" s="105">
        <f t="shared" si="72"/>
        <v>6.3796336363636363E-3</v>
      </c>
      <c r="W227" s="223">
        <f>AE227*IFERROR(VLOOKUP(AD227,LnLst!B:I,2,FALSE),0)+AG227*IFERROR(VLOOKUP(AF227,LnLst!B:I,2,FALSE),0)+AI227*IFERROR(VLOOKUP(AH227,LnLst!B:I,2,FALSE),0)+AK227*IFERROR(VLOOKUP(AJ227,LnLst!B:I,2,FALSE),0)</f>
        <v>0.55126787399999999</v>
      </c>
      <c r="X227" s="215">
        <f>AE227*IFERROR(VLOOKUP(AD227,LnLst!B:I,3,FALSE),0)+AG227*IFERROR(VLOOKUP(AF227,LnLst!B:I,3,FALSE),0)+AI227*IFERROR(VLOOKUP(AH227,LnLst!B:I,3,FALSE),0)+AK227*IFERROR(VLOOKUP(AJ227,LnLst!B:I,3,FALSE),0)</f>
        <v>5.5325467805000006</v>
      </c>
      <c r="Y227" s="219">
        <f>(AE227*IFERROR(VLOOKUP(AD227,LnLst!B:I,4,FALSE),0)+AG227*IFERROR(VLOOKUP(AF227,LnLst!B:I,4,FALSE),0)+AI227*IFERROR(VLOOKUP(AH227,LnLst!B:I,4,FALSE),0)+AK227*IFERROR(VLOOKUP(AJ227,LnLst!B:I,4,FALSE),0))/1000000</f>
        <v>4.3942389406000001E-4</v>
      </c>
      <c r="Z227" s="215">
        <f>AE227*IFERROR(VLOOKUP(AD227,LnLst!B:I,5,FALSE),0)+AG227*IFERROR(VLOOKUP(AF227,LnLst!B:I,5,FALSE),0)+AI227*IFERROR(VLOOKUP(AH227,LnLst!B:I,5,FALSE),0)+AK227*IFERROR(VLOOKUP(AJ227,LnLst!B:I,5,FALSE),0)</f>
        <v>4.3740318034999994</v>
      </c>
      <c r="AA227" s="215">
        <f>AE227*IFERROR(VLOOKUP(AD227,LnLst!B:I,6,FALSE),0)+AG227*IFERROR(VLOOKUP(AF227,LnLst!B:I,6,FALSE),0)+AI227*IFERROR(VLOOKUP(AH227,LnLst!B:I,6,FALSE),0)+AK227*IFERROR(VLOOKUP(AJ227,LnLst!B:I,6,FALSE),0)</f>
        <v>14.4472398205</v>
      </c>
      <c r="AB227" s="207">
        <f>(AE227*IFERROR(VLOOKUP(AD227,LnLst!B:I,7,FALSE),0)+AG227*IFERROR(VLOOKUP(AF227,LnLst!B:I,7,FALSE),0)+AI227*IFERROR(VLOOKUP(AH227,LnLst!B:I,7,FALSE),0)+AK227*IFERROR(VLOOKUP(AJ227,LnLst!B:I,7,FALSE),0))/1000000</f>
        <v>3.61672631232E-4</v>
      </c>
      <c r="AC227" s="211">
        <f>AE227*IFERROR(VLOOKUP(AD227,LnLst!B:I,8,FALSE),0)+AG227*IFERROR(VLOOKUP(AF227,LnLst!B:I,8,FALSE),0)+AI227*IFERROR(VLOOKUP(AH227,LnLst!B:I,8,FALSE),0)+AK227*IFERROR(VLOOKUP(AJ227,LnLst!B:I,8,FALSE),0)</f>
        <v>3.0877426800000003</v>
      </c>
      <c r="AD227" s="106" t="s">
        <v>1208</v>
      </c>
      <c r="AE227" s="263">
        <v>13.5</v>
      </c>
      <c r="AF227" s="245" t="s">
        <v>58</v>
      </c>
      <c r="AG227" s="263">
        <v>5.5</v>
      </c>
      <c r="AH227" s="250" t="s">
        <v>1462</v>
      </c>
      <c r="AI227" s="263"/>
      <c r="AJ227" s="245" t="s">
        <v>1462</v>
      </c>
      <c r="AK227" s="263"/>
      <c r="AL227" s="84">
        <v>427</v>
      </c>
      <c r="AM227" s="72">
        <v>483</v>
      </c>
      <c r="AN227" s="83">
        <v>0</v>
      </c>
      <c r="AO227" s="72">
        <v>0</v>
      </c>
      <c r="AP227" s="66" t="s">
        <v>549</v>
      </c>
      <c r="AQ227" s="107" t="s">
        <v>72</v>
      </c>
      <c r="AR227" s="61" t="s">
        <v>744</v>
      </c>
      <c r="AS227" s="364"/>
      <c r="AT227" s="205" t="s">
        <v>321</v>
      </c>
      <c r="DN227" s="111">
        <f>(AE227*IFERROR(VLOOKUP(AD227,LnLst!B:I,2,FALSE),0))*(100/(H227^2))</f>
        <v>9.9273321074380173E-4</v>
      </c>
      <c r="DO227" s="111">
        <f>(AE227*IFERROR(VLOOKUP(AD227,LnLst!B:I,3,FALSE),0))*(100/(H227^2))</f>
        <v>9.5178135960743808E-3</v>
      </c>
      <c r="DP227" s="111">
        <f>(AE227*IFERROR(VLOOKUP(AD227,LnLst!B:I,4,FALSE),0))*(H227^2/100)/1000000</f>
        <v>2.202872472504E-2</v>
      </c>
      <c r="DQ227" s="111">
        <f>(AE227*IFERROR(VLOOKUP(AD227,LnLst!B:I,5,FALSE),0))*(100/(H227^2))</f>
        <v>7.2902103378099173E-3</v>
      </c>
      <c r="DR227" s="111">
        <f>(AE227*IFERROR(VLOOKUP(AD227,LnLst!B:I,6,FALSE),0))*(100/(H227^2))</f>
        <v>2.8656714505165291E-2</v>
      </c>
      <c r="DS227" s="111">
        <f>(AE227*IFERROR(VLOOKUP(AD227,LnLst!B:I,7,FALSE),0))*(H227^2/100)/1000000</f>
        <v>1.5329553516288001E-2</v>
      </c>
      <c r="DT227" s="111">
        <f>(AE227*IFERROR(VLOOKUP(AD227,LnLst!B:I,8,FALSE),0))*(100/(H227^2))</f>
        <v>6.3796336363636371E-3</v>
      </c>
      <c r="DU227" s="111">
        <f>AG227*IFERROR(VLOOKUP(AF227,LnLst!B:I,2,FALSE),0)*100/H227^2</f>
        <v>1.4625E-4</v>
      </c>
      <c r="DV227" s="111">
        <f>(AG227*IFERROR(VLOOKUP(AF227,LnLst!B:I,3,FALSE),0))*(100/(H227^2))</f>
        <v>1.9130681818181818E-3</v>
      </c>
      <c r="DW227" s="111">
        <f>(AG227*IFERROR(VLOOKUP(AF227,LnLst!B:I,4,FALSE),0))*(H227^2/100)/1000000</f>
        <v>0.19065244000000001</v>
      </c>
      <c r="DX227" s="111">
        <f>(AG227*IFERROR(VLOOKUP(AF227,LnLst!B:I,5,FALSE),0))*(100/(H227^2))</f>
        <v>1.7470454545454545E-3</v>
      </c>
      <c r="DY227" s="111">
        <f>(AG227*IFERROR(VLOOKUP(AF227,LnLst!B:I,6,FALSE),0))*(100/(H227^2))</f>
        <v>1.1929545454545457E-3</v>
      </c>
      <c r="DZ227" s="111">
        <f>(AG227*IFERROR(VLOOKUP(AF227,LnLst!B:I,7,FALSE),0))*(H227^2/100)/1000000</f>
        <v>0.15972</v>
      </c>
      <c r="EA227" s="111">
        <f>(AG227*IFERROR(VLOOKUP(AF227,LnLst!B:I,8,FALSE),0))*(100/(H227^2))</f>
        <v>0</v>
      </c>
      <c r="EB227" s="111">
        <f>AI227*IFERROR(VLOOKUP(AH227,LnLst!B:I,2,FALSE),0)*100/H227^2</f>
        <v>0</v>
      </c>
      <c r="EC227" s="111">
        <f>AI227*IFERROR(VLOOKUP(AH227,LnLst!B:I,3,FALSE),0)*100/H227^2</f>
        <v>0</v>
      </c>
      <c r="ED227" s="111">
        <f>(AI227*IFERROR(VLOOKUP(AH227,LnLst!B:I,4,FALSE),0))*(H227^2/100)/1000000</f>
        <v>0</v>
      </c>
      <c r="EE227" s="111">
        <f>AI227*IFERROR(VLOOKUP(AH227,LnLst!B:I,5,FALSE),0)*100/H227^2</f>
        <v>0</v>
      </c>
      <c r="EF227" s="111">
        <f>AI227*IFERROR(VLOOKUP(AH227,LnLst!B:I,6,FALSE),0)*100/H227^2</f>
        <v>0</v>
      </c>
      <c r="EG227" s="111">
        <f>(AI227*IFERROR(VLOOKUP(AH227,LnLst!B:I,7,FALSE),0))*(H227^2/100)/1000000</f>
        <v>0</v>
      </c>
      <c r="EH227" s="111">
        <f>AI227*IFERROR(VLOOKUP(AH227,LnLst!B:I,8,FALSE),0)*100/H227^2</f>
        <v>0</v>
      </c>
      <c r="EI227" s="236">
        <f>AK227*IFERROR(VLOOKUP(AJ227,LnLst!B:I,2,FALSE),0)*100/H227^2</f>
        <v>0</v>
      </c>
      <c r="EJ227" s="111">
        <f>AK227*IFERROR(VLOOKUP(AJ227,LnLst!B:I,3,FALSE),0)*100/H227^2</f>
        <v>0</v>
      </c>
      <c r="EK227" s="111">
        <f>(AK227*IFERROR(VLOOKUP(AJ227,LnLst!B:I,4,FALSE),0))*(H227^2/100)/1000000</f>
        <v>0</v>
      </c>
      <c r="EL227" s="111">
        <f>AK227*IFERROR(VLOOKUP(AJ227,LnLst!B:I,5,FALSE),0)*100/H227^2</f>
        <v>0</v>
      </c>
      <c r="EM227" s="111">
        <f>AK227*IFERROR(VLOOKUP(AJ227,LnLst!B:I,6,FALSE),0)*100/H227^2</f>
        <v>0</v>
      </c>
      <c r="EN227" s="111">
        <f>(AK227*IFERROR(VLOOKUP(AJ227,LnLst!B:I,7,FALSE),0))*(H227^2/100)/1000000</f>
        <v>0</v>
      </c>
      <c r="EO227" s="111">
        <f>AK227*IFERROR(VLOOKUP(AJ227,LnLst!B:I,8,FALSE),0)*100/H227^2</f>
        <v>0</v>
      </c>
    </row>
    <row r="228" spans="1:145" ht="15" customHeight="1" x14ac:dyDescent="0.25">
      <c r="A228" s="81" t="s">
        <v>433</v>
      </c>
      <c r="B228" s="82" t="s">
        <v>1375</v>
      </c>
      <c r="C228" s="102" t="s">
        <v>1576</v>
      </c>
      <c r="D228" s="82" t="s">
        <v>1572</v>
      </c>
      <c r="E228" s="9" t="s">
        <v>1708</v>
      </c>
      <c r="F228" s="426" t="s">
        <v>1717</v>
      </c>
      <c r="G228" s="83">
        <v>1</v>
      </c>
      <c r="H228" s="60">
        <v>220</v>
      </c>
      <c r="I228" s="194" t="str">
        <f t="shared" si="63"/>
        <v xml:space="preserve">THERMAL 1*357/54 ACSS/TW ,728kcmil    2*405 AAAC         </v>
      </c>
      <c r="J228" s="228">
        <f t="shared" si="64"/>
        <v>12.5</v>
      </c>
      <c r="K228" s="113" t="s">
        <v>23</v>
      </c>
      <c r="L228" s="232" t="s">
        <v>22</v>
      </c>
      <c r="M228" s="240">
        <v>1200</v>
      </c>
      <c r="N228" s="115">
        <f>1.732*M228*H228/1000</f>
        <v>457.24799999999999</v>
      </c>
      <c r="O228" s="242">
        <v>1200</v>
      </c>
      <c r="P228" s="235">
        <f>W228*100/H228^2</f>
        <v>1.5905795392561982E-3</v>
      </c>
      <c r="Q228" s="104">
        <f>X228*100/H228^2</f>
        <v>9.7806466260330592E-3</v>
      </c>
      <c r="R228" s="104">
        <f>Y228*H228^2/100</f>
        <v>1.7638513495768001E-2</v>
      </c>
      <c r="S228" s="104">
        <f>Z228*100/H228^2</f>
        <v>5.7661771528925614E-3</v>
      </c>
      <c r="T228" s="104">
        <f>AA228*100/H228^2</f>
        <v>2.565923173347107E-2</v>
      </c>
      <c r="U228" s="104">
        <f>AB228*H228^2/100</f>
        <v>1.2452201260135999E-2</v>
      </c>
      <c r="V228" s="105">
        <f>AC228*100/H228^2</f>
        <v>1.001255866735537E-2</v>
      </c>
      <c r="W228" s="223">
        <f>AE228*IFERROR(VLOOKUP(AD228,LnLst!B:I,2,FALSE),0)+AG228*IFERROR(VLOOKUP(AF228,LnLst!B:I,2,FALSE),0)+AI228*IFERROR(VLOOKUP(AH228,LnLst!B:I,2,FALSE),0)+AK228*IFERROR(VLOOKUP(AJ228,LnLst!B:I,2,FALSE),0)</f>
        <v>0.76984049700000001</v>
      </c>
      <c r="X228" s="215">
        <f>AE228*IFERROR(VLOOKUP(AD228,LnLst!B:I,3,FALSE),0)+AG228*IFERROR(VLOOKUP(AF228,LnLst!B:I,3,FALSE),0)+AI228*IFERROR(VLOOKUP(AH228,LnLst!B:I,3,FALSE),0)+AK228*IFERROR(VLOOKUP(AJ228,LnLst!B:I,3,FALSE),0)</f>
        <v>4.7338329670000006</v>
      </c>
      <c r="Y228" s="219">
        <f>(AE228*IFERROR(VLOOKUP(AD228,LnLst!B:I,4,FALSE),0)+AG228*IFERROR(VLOOKUP(AF228,LnLst!B:I,4,FALSE),0)+AI228*IFERROR(VLOOKUP(AH228,LnLst!B:I,4,FALSE),0)+AK228*IFERROR(VLOOKUP(AJ228,LnLst!B:I,4,FALSE),0))/1000000</f>
        <v>3.6443209702000004E-5</v>
      </c>
      <c r="Z228" s="215">
        <f>AE228*IFERROR(VLOOKUP(AD228,LnLst!B:I,5,FALSE),0)+AG228*IFERROR(VLOOKUP(AF228,LnLst!B:I,5,FALSE),0)+AI228*IFERROR(VLOOKUP(AH228,LnLst!B:I,5,FALSE),0)+AK228*IFERROR(VLOOKUP(AJ228,LnLst!B:I,5,FALSE),0)</f>
        <v>2.7908297419999997</v>
      </c>
      <c r="AA228" s="215">
        <f>AE228*IFERROR(VLOOKUP(AD228,LnLst!B:I,6,FALSE),0)+AG228*IFERROR(VLOOKUP(AF228,LnLst!B:I,6,FALSE),0)+AI228*IFERROR(VLOOKUP(AH228,LnLst!B:I,6,FALSE),0)+AK228*IFERROR(VLOOKUP(AJ228,LnLst!B:I,6,FALSE),0)</f>
        <v>12.419068158999998</v>
      </c>
      <c r="AB228" s="207">
        <f>(AE228*IFERROR(VLOOKUP(AD228,LnLst!B:I,7,FALSE),0)+AG228*IFERROR(VLOOKUP(AF228,LnLst!B:I,7,FALSE),0)+AI228*IFERROR(VLOOKUP(AH228,LnLst!B:I,7,FALSE),0)+AK228*IFERROR(VLOOKUP(AJ228,LnLst!B:I,7,FALSE),0))/1000000</f>
        <v>2.5727688554E-5</v>
      </c>
      <c r="AC228" s="211">
        <f>AE228*IFERROR(VLOOKUP(AD228,LnLst!B:I,8,FALSE),0)+AG228*IFERROR(VLOOKUP(AF228,LnLst!B:I,8,FALSE),0)+AI228*IFERROR(VLOOKUP(AH228,LnLst!B:I,8,FALSE),0)+AK228*IFERROR(VLOOKUP(AJ228,LnLst!B:I,8,FALSE),0)</f>
        <v>4.8460783949999993</v>
      </c>
      <c r="AD228" s="106" t="s">
        <v>1209</v>
      </c>
      <c r="AE228" s="263">
        <v>7</v>
      </c>
      <c r="AF228" s="245" t="s">
        <v>8</v>
      </c>
      <c r="AG228" s="263">
        <v>5.5</v>
      </c>
      <c r="AH228" s="250" t="s">
        <v>1462</v>
      </c>
      <c r="AI228" s="263"/>
      <c r="AJ228" s="245" t="s">
        <v>1462</v>
      </c>
      <c r="AK228" s="263"/>
      <c r="AL228" s="84">
        <v>307</v>
      </c>
      <c r="AM228" s="72">
        <v>311</v>
      </c>
      <c r="AN228" s="83">
        <v>0</v>
      </c>
      <c r="AO228" s="72">
        <v>0</v>
      </c>
      <c r="AP228" s="66" t="s">
        <v>545</v>
      </c>
      <c r="AQ228" s="107" t="s">
        <v>547</v>
      </c>
      <c r="AR228" s="61" t="s">
        <v>546</v>
      </c>
      <c r="AS228" s="364"/>
      <c r="AT228" s="205" t="s">
        <v>1287</v>
      </c>
      <c r="DN228" s="111">
        <f>(AE228*IFERROR(VLOOKUP(AD228,LnLst!B:I,2,FALSE),0))*(100/(H228^2))</f>
        <v>1.0235340847107438E-3</v>
      </c>
      <c r="DO228" s="111">
        <f>(AE228*IFERROR(VLOOKUP(AD228,LnLst!B:I,3,FALSE),0))*(100/(H228^2))</f>
        <v>6.3033738987603311E-3</v>
      </c>
      <c r="DP228" s="111">
        <f>(AE228*IFERROR(VLOOKUP(AD228,LnLst!B:I,4,FALSE),0))*(H228^2/100)/1000000</f>
        <v>8.9870134957679999E-3</v>
      </c>
      <c r="DQ228" s="111">
        <f>(AE228*IFERROR(VLOOKUP(AD228,LnLst!B:I,5,FALSE),0))*(100/(H228^2))</f>
        <v>4.2889044256198341E-3</v>
      </c>
      <c r="DR228" s="111">
        <f>(AE228*IFERROR(VLOOKUP(AD228,LnLst!B:I,6,FALSE),0))*(100/(H228^2))</f>
        <v>1.6227413551652893E-2</v>
      </c>
      <c r="DS228" s="111">
        <f>(AE228*IFERROR(VLOOKUP(AD228,LnLst!B:I,7,FALSE),0))*(H228^2/100)/1000000</f>
        <v>6.5159412601360003E-3</v>
      </c>
      <c r="DT228" s="111">
        <f>(AE228*IFERROR(VLOOKUP(AD228,LnLst!B:I,8,FALSE),0))*(100/(H228^2))</f>
        <v>3.3080132128099175E-3</v>
      </c>
      <c r="DU228" s="111">
        <f>AG228*IFERROR(VLOOKUP(AF228,LnLst!B:I,2,FALSE),0)*100/H228^2</f>
        <v>5.6704545454545451E-4</v>
      </c>
      <c r="DV228" s="111">
        <f>(AG228*IFERROR(VLOOKUP(AF228,LnLst!B:I,3,FALSE),0))*(100/(H228^2))</f>
        <v>3.4772727272727273E-3</v>
      </c>
      <c r="DW228" s="111">
        <f>(AG228*IFERROR(VLOOKUP(AF228,LnLst!B:I,4,FALSE),0))*(H228^2/100)/1000000</f>
        <v>8.6514999999999995E-3</v>
      </c>
      <c r="DX228" s="111">
        <f>(AG228*IFERROR(VLOOKUP(AF228,LnLst!B:I,5,FALSE),0))*(100/(H228^2))</f>
        <v>1.4772727272727275E-3</v>
      </c>
      <c r="DY228" s="111">
        <f>(AG228*IFERROR(VLOOKUP(AF228,LnLst!B:I,6,FALSE),0))*(100/(H228^2))</f>
        <v>9.4318181818181818E-3</v>
      </c>
      <c r="DZ228" s="111">
        <f>(AG228*IFERROR(VLOOKUP(AF228,LnLst!B:I,7,FALSE),0))*(H228^2/100)/1000000</f>
        <v>5.9362600000000005E-3</v>
      </c>
      <c r="EA228" s="111">
        <f>(AG228*IFERROR(VLOOKUP(AF228,LnLst!B:I,8,FALSE),0))*(100/(H228^2))</f>
        <v>6.7045454545454543E-3</v>
      </c>
      <c r="EB228" s="111">
        <f>AI228*IFERROR(VLOOKUP(AH228,LnLst!B:I,2,FALSE),0)*100/H228^2</f>
        <v>0</v>
      </c>
      <c r="EC228" s="111">
        <f>AI228*IFERROR(VLOOKUP(AH228,LnLst!B:I,3,FALSE),0)*100/H228^2</f>
        <v>0</v>
      </c>
      <c r="ED228" s="111">
        <f>(AI228*IFERROR(VLOOKUP(AH228,LnLst!B:I,4,FALSE),0))*(H228^2/100)/1000000</f>
        <v>0</v>
      </c>
      <c r="EE228" s="111">
        <f>AI228*IFERROR(VLOOKUP(AH228,LnLst!B:I,5,FALSE),0)*100/H228^2</f>
        <v>0</v>
      </c>
      <c r="EF228" s="111">
        <f>AI228*IFERROR(VLOOKUP(AH228,LnLst!B:I,6,FALSE),0)*100/H228^2</f>
        <v>0</v>
      </c>
      <c r="EG228" s="111">
        <f>(AI228*IFERROR(VLOOKUP(AH228,LnLst!B:I,7,FALSE),0))*(H228^2/100)/1000000</f>
        <v>0</v>
      </c>
      <c r="EH228" s="111">
        <f>AI228*IFERROR(VLOOKUP(AH228,LnLst!B:I,8,FALSE),0)*100/H228^2</f>
        <v>0</v>
      </c>
      <c r="EI228" s="236">
        <f>AK228*IFERROR(VLOOKUP(AJ228,LnLst!B:I,2,FALSE),0)*100/H228^2</f>
        <v>0</v>
      </c>
      <c r="EJ228" s="111">
        <f>AK228*IFERROR(VLOOKUP(AJ228,LnLst!B:I,3,FALSE),0)*100/H228^2</f>
        <v>0</v>
      </c>
      <c r="EK228" s="111">
        <f>(AK228*IFERROR(VLOOKUP(AJ228,LnLst!B:I,4,FALSE),0))*(H228^2/100)/1000000</f>
        <v>0</v>
      </c>
      <c r="EL228" s="111">
        <f>AK228*IFERROR(VLOOKUP(AJ228,LnLst!B:I,5,FALSE),0)*100/H228^2</f>
        <v>0</v>
      </c>
      <c r="EM228" s="111">
        <f>AK228*IFERROR(VLOOKUP(AJ228,LnLst!B:I,6,FALSE),0)*100/H228^2</f>
        <v>0</v>
      </c>
      <c r="EN228" s="111">
        <f>(AK228*IFERROR(VLOOKUP(AJ228,LnLst!B:I,7,FALSE),0))*(H228^2/100)/1000000</f>
        <v>0</v>
      </c>
      <c r="EO228" s="111">
        <f>AK228*IFERROR(VLOOKUP(AJ228,LnLst!B:I,8,FALSE),0)*100/H228^2</f>
        <v>0</v>
      </c>
    </row>
    <row r="229" spans="1:145" ht="15" customHeight="1" x14ac:dyDescent="0.25">
      <c r="A229" s="81" t="s">
        <v>433</v>
      </c>
      <c r="B229" s="82" t="s">
        <v>1375</v>
      </c>
      <c r="C229" s="102" t="s">
        <v>1576</v>
      </c>
      <c r="D229" s="82" t="s">
        <v>1572</v>
      </c>
      <c r="E229" s="9" t="s">
        <v>1708</v>
      </c>
      <c r="F229" s="426" t="s">
        <v>1717</v>
      </c>
      <c r="G229" s="83">
        <v>2</v>
      </c>
      <c r="H229" s="60">
        <v>220</v>
      </c>
      <c r="I229" s="194" t="str">
        <f t="shared" si="63"/>
        <v xml:space="preserve">THERMAL 1*357/54 ACSS/TW ,728kcmil    2*405 AAAC         </v>
      </c>
      <c r="J229" s="228">
        <f t="shared" si="64"/>
        <v>12.5</v>
      </c>
      <c r="K229" s="113" t="s">
        <v>23</v>
      </c>
      <c r="L229" s="232" t="s">
        <v>22</v>
      </c>
      <c r="M229" s="240">
        <v>1200</v>
      </c>
      <c r="N229" s="115">
        <f>1.732*M229*H229/1000</f>
        <v>457.24799999999999</v>
      </c>
      <c r="O229" s="242">
        <v>1200</v>
      </c>
      <c r="P229" s="235">
        <f>W229*100/H229^2</f>
        <v>1.5905795392561982E-3</v>
      </c>
      <c r="Q229" s="104">
        <f>X229*100/H229^2</f>
        <v>9.7806466260330592E-3</v>
      </c>
      <c r="R229" s="104">
        <f>Y229*H229^2/100</f>
        <v>1.7638513495768001E-2</v>
      </c>
      <c r="S229" s="104">
        <f>Z229*100/H229^2</f>
        <v>5.7661771528925614E-3</v>
      </c>
      <c r="T229" s="104">
        <f>AA229*100/H229^2</f>
        <v>2.565923173347107E-2</v>
      </c>
      <c r="U229" s="104">
        <f>AB229*H229^2/100</f>
        <v>1.2452201260135999E-2</v>
      </c>
      <c r="V229" s="105">
        <f>AC229*100/H229^2</f>
        <v>1.001255866735537E-2</v>
      </c>
      <c r="W229" s="223">
        <f>AE229*IFERROR(VLOOKUP(AD229,LnLst!B:I,2,FALSE),0)+AG229*IFERROR(VLOOKUP(AF229,LnLst!B:I,2,FALSE),0)+AI229*IFERROR(VLOOKUP(AH229,LnLst!B:I,2,FALSE),0)+AK229*IFERROR(VLOOKUP(AJ229,LnLst!B:I,2,FALSE),0)</f>
        <v>0.76984049700000001</v>
      </c>
      <c r="X229" s="215">
        <f>AE229*IFERROR(VLOOKUP(AD229,LnLst!B:I,3,FALSE),0)+AG229*IFERROR(VLOOKUP(AF229,LnLst!B:I,3,FALSE),0)+AI229*IFERROR(VLOOKUP(AH229,LnLst!B:I,3,FALSE),0)+AK229*IFERROR(VLOOKUP(AJ229,LnLst!B:I,3,FALSE),0)</f>
        <v>4.7338329670000006</v>
      </c>
      <c r="Y229" s="219">
        <f>(AE229*IFERROR(VLOOKUP(AD229,LnLst!B:I,4,FALSE),0)+AG229*IFERROR(VLOOKUP(AF229,LnLst!B:I,4,FALSE),0)+AI229*IFERROR(VLOOKUP(AH229,LnLst!B:I,4,FALSE),0)+AK229*IFERROR(VLOOKUP(AJ229,LnLst!B:I,4,FALSE),0))/1000000</f>
        <v>3.6443209702000004E-5</v>
      </c>
      <c r="Z229" s="215">
        <f>AE229*IFERROR(VLOOKUP(AD229,LnLst!B:I,5,FALSE),0)+AG229*IFERROR(VLOOKUP(AF229,LnLst!B:I,5,FALSE),0)+AI229*IFERROR(VLOOKUP(AH229,LnLst!B:I,5,FALSE),0)+AK229*IFERROR(VLOOKUP(AJ229,LnLst!B:I,5,FALSE),0)</f>
        <v>2.7908297419999997</v>
      </c>
      <c r="AA229" s="215">
        <f>AE229*IFERROR(VLOOKUP(AD229,LnLst!B:I,6,FALSE),0)+AG229*IFERROR(VLOOKUP(AF229,LnLst!B:I,6,FALSE),0)+AI229*IFERROR(VLOOKUP(AH229,LnLst!B:I,6,FALSE),0)+AK229*IFERROR(VLOOKUP(AJ229,LnLst!B:I,6,FALSE),0)</f>
        <v>12.419068158999998</v>
      </c>
      <c r="AB229" s="207">
        <f>(AE229*IFERROR(VLOOKUP(AD229,LnLst!B:I,7,FALSE),0)+AG229*IFERROR(VLOOKUP(AF229,LnLst!B:I,7,FALSE),0)+AI229*IFERROR(VLOOKUP(AH229,LnLst!B:I,7,FALSE),0)+AK229*IFERROR(VLOOKUP(AJ229,LnLst!B:I,7,FALSE),0))/1000000</f>
        <v>2.5727688554E-5</v>
      </c>
      <c r="AC229" s="211">
        <f>AE229*IFERROR(VLOOKUP(AD229,LnLst!B:I,8,FALSE),0)+AG229*IFERROR(VLOOKUP(AF229,LnLst!B:I,8,FALSE),0)+AI229*IFERROR(VLOOKUP(AH229,LnLst!B:I,8,FALSE),0)+AK229*IFERROR(VLOOKUP(AJ229,LnLst!B:I,8,FALSE),0)</f>
        <v>4.8460783949999993</v>
      </c>
      <c r="AD229" s="106" t="s">
        <v>1209</v>
      </c>
      <c r="AE229" s="263">
        <v>7</v>
      </c>
      <c r="AF229" s="245" t="s">
        <v>8</v>
      </c>
      <c r="AG229" s="263">
        <v>5.5</v>
      </c>
      <c r="AH229" s="250" t="s">
        <v>1462</v>
      </c>
      <c r="AI229" s="263"/>
      <c r="AJ229" s="245" t="s">
        <v>1462</v>
      </c>
      <c r="AK229" s="263"/>
      <c r="AL229" s="84">
        <v>307</v>
      </c>
      <c r="AM229" s="72">
        <v>311</v>
      </c>
      <c r="AN229" s="83">
        <v>0</v>
      </c>
      <c r="AO229" s="72">
        <v>0</v>
      </c>
      <c r="AP229" s="66" t="s">
        <v>548</v>
      </c>
      <c r="AQ229" s="107" t="s">
        <v>547</v>
      </c>
      <c r="AR229" s="61" t="s">
        <v>546</v>
      </c>
      <c r="AS229" s="364"/>
      <c r="AT229" s="205" t="s">
        <v>1423</v>
      </c>
      <c r="DN229" s="111">
        <f>(AE229*IFERROR(VLOOKUP(AD229,LnLst!B:I,2,FALSE),0))*(100/(H229^2))</f>
        <v>1.0235340847107438E-3</v>
      </c>
      <c r="DO229" s="111">
        <f>(AE229*IFERROR(VLOOKUP(AD229,LnLst!B:I,3,FALSE),0))*(100/(H229^2))</f>
        <v>6.3033738987603311E-3</v>
      </c>
      <c r="DP229" s="111">
        <f>(AE229*IFERROR(VLOOKUP(AD229,LnLst!B:I,4,FALSE),0))*(H229^2/100)/1000000</f>
        <v>8.9870134957679999E-3</v>
      </c>
      <c r="DQ229" s="111">
        <f>(AE229*IFERROR(VLOOKUP(AD229,LnLst!B:I,5,FALSE),0))*(100/(H229^2))</f>
        <v>4.2889044256198341E-3</v>
      </c>
      <c r="DR229" s="111">
        <f>(AE229*IFERROR(VLOOKUP(AD229,LnLst!B:I,6,FALSE),0))*(100/(H229^2))</f>
        <v>1.6227413551652893E-2</v>
      </c>
      <c r="DS229" s="111">
        <f>(AE229*IFERROR(VLOOKUP(AD229,LnLst!B:I,7,FALSE),0))*(H229^2/100)/1000000</f>
        <v>6.5159412601360003E-3</v>
      </c>
      <c r="DT229" s="111">
        <f>(AE229*IFERROR(VLOOKUP(AD229,LnLst!B:I,8,FALSE),0))*(100/(H229^2))</f>
        <v>3.3080132128099175E-3</v>
      </c>
      <c r="DU229" s="111">
        <f>AG229*IFERROR(VLOOKUP(AF229,LnLst!B:I,2,FALSE),0)*100/H229^2</f>
        <v>5.6704545454545451E-4</v>
      </c>
      <c r="DV229" s="111">
        <f>(AG229*IFERROR(VLOOKUP(AF229,LnLst!B:I,3,FALSE),0))*(100/(H229^2))</f>
        <v>3.4772727272727273E-3</v>
      </c>
      <c r="DW229" s="111">
        <f>(AG229*IFERROR(VLOOKUP(AF229,LnLst!B:I,4,FALSE),0))*(H229^2/100)/1000000</f>
        <v>8.6514999999999995E-3</v>
      </c>
      <c r="DX229" s="111">
        <f>(AG229*IFERROR(VLOOKUP(AF229,LnLst!B:I,5,FALSE),0))*(100/(H229^2))</f>
        <v>1.4772727272727275E-3</v>
      </c>
      <c r="DY229" s="111">
        <f>(AG229*IFERROR(VLOOKUP(AF229,LnLst!B:I,6,FALSE),0))*(100/(H229^2))</f>
        <v>9.4318181818181818E-3</v>
      </c>
      <c r="DZ229" s="111">
        <f>(AG229*IFERROR(VLOOKUP(AF229,LnLst!B:I,7,FALSE),0))*(H229^2/100)/1000000</f>
        <v>5.9362600000000005E-3</v>
      </c>
      <c r="EA229" s="111">
        <f>(AG229*IFERROR(VLOOKUP(AF229,LnLst!B:I,8,FALSE),0))*(100/(H229^2))</f>
        <v>6.7045454545454543E-3</v>
      </c>
      <c r="EB229" s="111">
        <f>AI229*IFERROR(VLOOKUP(AH229,LnLst!B:I,2,FALSE),0)*100/H229^2</f>
        <v>0</v>
      </c>
      <c r="EC229" s="111">
        <f>AI229*IFERROR(VLOOKUP(AH229,LnLst!B:I,3,FALSE),0)*100/H229^2</f>
        <v>0</v>
      </c>
      <c r="ED229" s="111">
        <f>(AI229*IFERROR(VLOOKUP(AH229,LnLst!B:I,4,FALSE),0))*(H229^2/100)/1000000</f>
        <v>0</v>
      </c>
      <c r="EE229" s="111">
        <f>AI229*IFERROR(VLOOKUP(AH229,LnLst!B:I,5,FALSE),0)*100/H229^2</f>
        <v>0</v>
      </c>
      <c r="EF229" s="111">
        <f>AI229*IFERROR(VLOOKUP(AH229,LnLst!B:I,6,FALSE),0)*100/H229^2</f>
        <v>0</v>
      </c>
      <c r="EG229" s="111">
        <f>(AI229*IFERROR(VLOOKUP(AH229,LnLst!B:I,7,FALSE),0))*(H229^2/100)/1000000</f>
        <v>0</v>
      </c>
      <c r="EH229" s="111">
        <f>AI229*IFERROR(VLOOKUP(AH229,LnLst!B:I,8,FALSE),0)*100/H229^2</f>
        <v>0</v>
      </c>
      <c r="EI229" s="236">
        <f>AK229*IFERROR(VLOOKUP(AJ229,LnLst!B:I,2,FALSE),0)*100/H229^2</f>
        <v>0</v>
      </c>
      <c r="EJ229" s="111">
        <f>AK229*IFERROR(VLOOKUP(AJ229,LnLst!B:I,3,FALSE),0)*100/H229^2</f>
        <v>0</v>
      </c>
      <c r="EK229" s="111">
        <f>(AK229*IFERROR(VLOOKUP(AJ229,LnLst!B:I,4,FALSE),0))*(H229^2/100)/1000000</f>
        <v>0</v>
      </c>
      <c r="EL229" s="111">
        <f>AK229*IFERROR(VLOOKUP(AJ229,LnLst!B:I,5,FALSE),0)*100/H229^2</f>
        <v>0</v>
      </c>
      <c r="EM229" s="111">
        <f>AK229*IFERROR(VLOOKUP(AJ229,LnLst!B:I,6,FALSE),0)*100/H229^2</f>
        <v>0</v>
      </c>
      <c r="EN229" s="111">
        <f>(AK229*IFERROR(VLOOKUP(AJ229,LnLst!B:I,7,FALSE),0))*(H229^2/100)/1000000</f>
        <v>0</v>
      </c>
      <c r="EO229" s="111">
        <f>AK229*IFERROR(VLOOKUP(AJ229,LnLst!B:I,8,FALSE),0)*100/H229^2</f>
        <v>0</v>
      </c>
    </row>
    <row r="230" spans="1:145" ht="15" customHeight="1" x14ac:dyDescent="0.25">
      <c r="A230" s="81" t="s">
        <v>1364</v>
      </c>
      <c r="B230" s="82" t="s">
        <v>433</v>
      </c>
      <c r="C230" s="102" t="s">
        <v>102</v>
      </c>
      <c r="D230" s="82" t="s">
        <v>1576</v>
      </c>
      <c r="E230" s="9" t="s">
        <v>1640</v>
      </c>
      <c r="F230" s="426" t="s">
        <v>1717</v>
      </c>
      <c r="G230" s="83">
        <v>1</v>
      </c>
      <c r="H230" s="60">
        <v>220</v>
      </c>
      <c r="I230" s="194" t="str">
        <f t="shared" si="63"/>
        <v xml:space="preserve">Thermal 1*290/88    2*405 AAAC         </v>
      </c>
      <c r="J230" s="228">
        <f t="shared" si="64"/>
        <v>4.4000000000000004</v>
      </c>
      <c r="K230" s="113" t="s">
        <v>23</v>
      </c>
      <c r="L230" s="232" t="s">
        <v>23</v>
      </c>
      <c r="M230" s="240">
        <v>1250</v>
      </c>
      <c r="N230" s="115">
        <f t="shared" si="65"/>
        <v>476.3</v>
      </c>
      <c r="O230" s="241">
        <v>1300</v>
      </c>
      <c r="P230" s="235">
        <f t="shared" si="66"/>
        <v>9.8476859504132222E-4</v>
      </c>
      <c r="Q230" s="104">
        <f t="shared" si="67"/>
        <v>3.9060991735537193E-3</v>
      </c>
      <c r="R230" s="104">
        <f t="shared" si="68"/>
        <v>5.6537782400000016E-3</v>
      </c>
      <c r="S230" s="104">
        <f t="shared" si="69"/>
        <v>2.908851239669422E-3</v>
      </c>
      <c r="T230" s="104">
        <f t="shared" si="70"/>
        <v>1.1285950413223141E-2</v>
      </c>
      <c r="U230" s="104">
        <f t="shared" si="71"/>
        <v>3.802859632000001E-3</v>
      </c>
      <c r="V230" s="105">
        <f t="shared" si="72"/>
        <v>6.8989644628099185E-3</v>
      </c>
      <c r="W230" s="223">
        <f>AE230*IFERROR(VLOOKUP(AD230,LnLst!B:I,2,FALSE),0)+AG230*IFERROR(VLOOKUP(AF230,LnLst!B:I,2,FALSE),0)+AI230*IFERROR(VLOOKUP(AH230,LnLst!B:I,2,FALSE),0)+AK230*IFERROR(VLOOKUP(AJ230,LnLst!B:I,2,FALSE),0)</f>
        <v>0.476628</v>
      </c>
      <c r="X230" s="215">
        <f>AE230*IFERROR(VLOOKUP(AD230,LnLst!B:I,3,FALSE),0)+AG230*IFERROR(VLOOKUP(AF230,LnLst!B:I,3,FALSE),0)+AI230*IFERROR(VLOOKUP(AH230,LnLst!B:I,3,FALSE),0)+AK230*IFERROR(VLOOKUP(AJ230,LnLst!B:I,3,FALSE),0)</f>
        <v>1.890552</v>
      </c>
      <c r="Y230" s="219">
        <f>(AE230*IFERROR(VLOOKUP(AD230,LnLst!B:I,4,FALSE),0)+AG230*IFERROR(VLOOKUP(AF230,LnLst!B:I,4,FALSE),0)+AI230*IFERROR(VLOOKUP(AH230,LnLst!B:I,4,FALSE),0)+AK230*IFERROR(VLOOKUP(AJ230,LnLst!B:I,4,FALSE),0))/1000000</f>
        <v>1.1681360000000002E-5</v>
      </c>
      <c r="Z230" s="215">
        <f>AE230*IFERROR(VLOOKUP(AD230,LnLst!B:I,5,FALSE),0)+AG230*IFERROR(VLOOKUP(AF230,LnLst!B:I,5,FALSE),0)+AI230*IFERROR(VLOOKUP(AH230,LnLst!B:I,5,FALSE),0)+AK230*IFERROR(VLOOKUP(AJ230,LnLst!B:I,5,FALSE),0)</f>
        <v>1.4078840000000001</v>
      </c>
      <c r="AA230" s="215">
        <f>AE230*IFERROR(VLOOKUP(AD230,LnLst!B:I,6,FALSE),0)+AG230*IFERROR(VLOOKUP(AF230,LnLst!B:I,6,FALSE),0)+AI230*IFERROR(VLOOKUP(AH230,LnLst!B:I,6,FALSE),0)+AK230*IFERROR(VLOOKUP(AJ230,LnLst!B:I,6,FALSE),0)</f>
        <v>5.4623999999999997</v>
      </c>
      <c r="AB230" s="207">
        <f>(AE230*IFERROR(VLOOKUP(AD230,LnLst!B:I,7,FALSE),0)+AG230*IFERROR(VLOOKUP(AF230,LnLst!B:I,7,FALSE),0)+AI230*IFERROR(VLOOKUP(AH230,LnLst!B:I,7,FALSE),0)+AK230*IFERROR(VLOOKUP(AJ230,LnLst!B:I,7,FALSE),0))/1000000</f>
        <v>7.857148000000001E-6</v>
      </c>
      <c r="AC230" s="211">
        <f>AE230*IFERROR(VLOOKUP(AD230,LnLst!B:I,8,FALSE),0)+AG230*IFERROR(VLOOKUP(AF230,LnLst!B:I,8,FALSE),0)+AI230*IFERROR(VLOOKUP(AH230,LnLst!B:I,8,FALSE),0)+AK230*IFERROR(VLOOKUP(AJ230,LnLst!B:I,8,FALSE),0)</f>
        <v>3.3390988000000004</v>
      </c>
      <c r="AD230" s="106" t="s">
        <v>1472</v>
      </c>
      <c r="AE230" s="263">
        <v>4</v>
      </c>
      <c r="AF230" s="245" t="s">
        <v>8</v>
      </c>
      <c r="AG230" s="263">
        <v>0.4</v>
      </c>
      <c r="AH230" s="250" t="s">
        <v>1462</v>
      </c>
      <c r="AI230" s="263"/>
      <c r="AJ230" s="245" t="s">
        <v>1462</v>
      </c>
      <c r="AK230" s="263"/>
      <c r="AL230" s="84">
        <v>306</v>
      </c>
      <c r="AM230" s="72">
        <v>307</v>
      </c>
      <c r="AN230" s="83">
        <v>0</v>
      </c>
      <c r="AO230" s="72">
        <v>0</v>
      </c>
      <c r="AP230" s="66" t="s">
        <v>745</v>
      </c>
      <c r="AQ230" s="107" t="s">
        <v>747</v>
      </c>
      <c r="AR230" s="61" t="s">
        <v>547</v>
      </c>
      <c r="AS230" s="364"/>
      <c r="AT230" s="205"/>
      <c r="DN230" s="111">
        <f>(AE230*IFERROR(VLOOKUP(AD230,LnLst!B:I,2,FALSE),0))*(100/(H230^2))</f>
        <v>9.435289256198348E-4</v>
      </c>
      <c r="DO230" s="111">
        <f>(AE230*IFERROR(VLOOKUP(AD230,LnLst!B:I,3,FALSE),0))*(100/(H230^2))</f>
        <v>3.653206611570248E-3</v>
      </c>
      <c r="DP230" s="111">
        <f>(AE230*IFERROR(VLOOKUP(AD230,LnLst!B:I,4,FALSE),0))*(H230^2/100)/1000000</f>
        <v>5.0245782400000008E-3</v>
      </c>
      <c r="DQ230" s="111">
        <f>(AE230*IFERROR(VLOOKUP(AD230,LnLst!B:I,5,FALSE),0))*(100/(H230^2))</f>
        <v>2.8014132231404961E-3</v>
      </c>
      <c r="DR230" s="111">
        <f>(AE230*IFERROR(VLOOKUP(AD230,LnLst!B:I,6,FALSE),0))*(100/(H230^2))</f>
        <v>1.06E-2</v>
      </c>
      <c r="DS230" s="111">
        <f>(AE230*IFERROR(VLOOKUP(AD230,LnLst!B:I,7,FALSE),0))*(H230^2/100)/1000000</f>
        <v>3.3711316319999999E-3</v>
      </c>
      <c r="DT230" s="111">
        <f>(AE230*IFERROR(VLOOKUP(AD230,LnLst!B:I,8,FALSE),0))*(100/(H230^2))</f>
        <v>6.4113611570247942E-3</v>
      </c>
      <c r="DU230" s="111">
        <f>AG230*IFERROR(VLOOKUP(AF230,LnLst!B:I,2,FALSE),0)*100/H230^2</f>
        <v>4.1239669421487606E-5</v>
      </c>
      <c r="DV230" s="111">
        <f>(AG230*IFERROR(VLOOKUP(AF230,LnLst!B:I,3,FALSE),0))*(100/(H230^2))</f>
        <v>2.528925619834711E-4</v>
      </c>
      <c r="DW230" s="111">
        <f>(AG230*IFERROR(VLOOKUP(AF230,LnLst!B:I,4,FALSE),0))*(H230^2/100)/1000000</f>
        <v>6.2920000000000001E-4</v>
      </c>
      <c r="DX230" s="111">
        <f>(AG230*IFERROR(VLOOKUP(AF230,LnLst!B:I,5,FALSE),0))*(100/(H230^2))</f>
        <v>1.0743801652892563E-4</v>
      </c>
      <c r="DY230" s="111">
        <f>(AG230*IFERROR(VLOOKUP(AF230,LnLst!B:I,6,FALSE),0))*(100/(H230^2))</f>
        <v>6.8595041322314055E-4</v>
      </c>
      <c r="DZ230" s="111">
        <f>(AG230*IFERROR(VLOOKUP(AF230,LnLst!B:I,7,FALSE),0))*(H230^2/100)/1000000</f>
        <v>4.3172799999999998E-4</v>
      </c>
      <c r="EA230" s="111">
        <f>(AG230*IFERROR(VLOOKUP(AF230,LnLst!B:I,8,FALSE),0))*(100/(H230^2))</f>
        <v>4.8760330578512397E-4</v>
      </c>
      <c r="EB230" s="111">
        <f>AI230*IFERROR(VLOOKUP(AH230,LnLst!B:I,2,FALSE),0)*100/H230^2</f>
        <v>0</v>
      </c>
      <c r="EC230" s="111">
        <f>AI230*IFERROR(VLOOKUP(AH230,LnLst!B:I,3,FALSE),0)*100/H230^2</f>
        <v>0</v>
      </c>
      <c r="ED230" s="111">
        <f>(AI230*IFERROR(VLOOKUP(AH230,LnLst!B:I,4,FALSE),0))*(H230^2/100)/1000000</f>
        <v>0</v>
      </c>
      <c r="EE230" s="111">
        <f>AI230*IFERROR(VLOOKUP(AH230,LnLst!B:I,5,FALSE),0)*100/H230^2</f>
        <v>0</v>
      </c>
      <c r="EF230" s="111">
        <f>AI230*IFERROR(VLOOKUP(AH230,LnLst!B:I,6,FALSE),0)*100/H230^2</f>
        <v>0</v>
      </c>
      <c r="EG230" s="111">
        <f>(AI230*IFERROR(VLOOKUP(AH230,LnLst!B:I,7,FALSE),0))*(H230^2/100)/1000000</f>
        <v>0</v>
      </c>
      <c r="EH230" s="111">
        <f>AI230*IFERROR(VLOOKUP(AH230,LnLst!B:I,8,FALSE),0)*100/H230^2</f>
        <v>0</v>
      </c>
      <c r="EI230" s="236">
        <f>AK230*IFERROR(VLOOKUP(AJ230,LnLst!B:I,2,FALSE),0)*100/H230^2</f>
        <v>0</v>
      </c>
      <c r="EJ230" s="111">
        <f>AK230*IFERROR(VLOOKUP(AJ230,LnLst!B:I,3,FALSE),0)*100/H230^2</f>
        <v>0</v>
      </c>
      <c r="EK230" s="111">
        <f>(AK230*IFERROR(VLOOKUP(AJ230,LnLst!B:I,4,FALSE),0))*(H230^2/100)/1000000</f>
        <v>0</v>
      </c>
      <c r="EL230" s="111">
        <f>AK230*IFERROR(VLOOKUP(AJ230,LnLst!B:I,5,FALSE),0)*100/H230^2</f>
        <v>0</v>
      </c>
      <c r="EM230" s="111">
        <f>AK230*IFERROR(VLOOKUP(AJ230,LnLst!B:I,6,FALSE),0)*100/H230^2</f>
        <v>0</v>
      </c>
      <c r="EN230" s="111">
        <f>(AK230*IFERROR(VLOOKUP(AJ230,LnLst!B:I,7,FALSE),0))*(H230^2/100)/1000000</f>
        <v>0</v>
      </c>
      <c r="EO230" s="111">
        <f>AK230*IFERROR(VLOOKUP(AJ230,LnLst!B:I,8,FALSE),0)*100/H230^2</f>
        <v>0</v>
      </c>
    </row>
    <row r="231" spans="1:145" ht="15" customHeight="1" x14ac:dyDescent="0.25">
      <c r="A231" s="81" t="s">
        <v>1364</v>
      </c>
      <c r="B231" s="82" t="s">
        <v>433</v>
      </c>
      <c r="C231" s="102" t="s">
        <v>102</v>
      </c>
      <c r="D231" s="82" t="s">
        <v>1576</v>
      </c>
      <c r="E231" s="9" t="s">
        <v>1640</v>
      </c>
      <c r="F231" s="426" t="s">
        <v>1717</v>
      </c>
      <c r="G231" s="83">
        <v>2</v>
      </c>
      <c r="H231" s="60">
        <v>220</v>
      </c>
      <c r="I231" s="194" t="str">
        <f t="shared" si="63"/>
        <v xml:space="preserve">Thermal 1*290/88    2*405 AAAC         </v>
      </c>
      <c r="J231" s="228">
        <f t="shared" si="64"/>
        <v>4.4000000000000004</v>
      </c>
      <c r="K231" s="113" t="s">
        <v>23</v>
      </c>
      <c r="L231" s="232" t="s">
        <v>23</v>
      </c>
      <c r="M231" s="240">
        <v>1250</v>
      </c>
      <c r="N231" s="115">
        <f t="shared" si="65"/>
        <v>476.3</v>
      </c>
      <c r="O231" s="241">
        <v>1300</v>
      </c>
      <c r="P231" s="235">
        <f t="shared" si="66"/>
        <v>9.8476859504132222E-4</v>
      </c>
      <c r="Q231" s="104">
        <f t="shared" si="67"/>
        <v>3.9060991735537193E-3</v>
      </c>
      <c r="R231" s="104">
        <f t="shared" si="68"/>
        <v>5.6537782400000016E-3</v>
      </c>
      <c r="S231" s="104">
        <f t="shared" si="69"/>
        <v>2.908851239669422E-3</v>
      </c>
      <c r="T231" s="104">
        <f t="shared" si="70"/>
        <v>1.1285950413223141E-2</v>
      </c>
      <c r="U231" s="104">
        <f t="shared" si="71"/>
        <v>3.802859632000001E-3</v>
      </c>
      <c r="V231" s="105">
        <f t="shared" si="72"/>
        <v>6.8989644628099185E-3</v>
      </c>
      <c r="W231" s="223">
        <f>AE231*IFERROR(VLOOKUP(AD231,LnLst!B:I,2,FALSE),0)+AG231*IFERROR(VLOOKUP(AF231,LnLst!B:I,2,FALSE),0)+AI231*IFERROR(VLOOKUP(AH231,LnLst!B:I,2,FALSE),0)+AK231*IFERROR(VLOOKUP(AJ231,LnLst!B:I,2,FALSE),0)</f>
        <v>0.476628</v>
      </c>
      <c r="X231" s="215">
        <f>AE231*IFERROR(VLOOKUP(AD231,LnLst!B:I,3,FALSE),0)+AG231*IFERROR(VLOOKUP(AF231,LnLst!B:I,3,FALSE),0)+AI231*IFERROR(VLOOKUP(AH231,LnLst!B:I,3,FALSE),0)+AK231*IFERROR(VLOOKUP(AJ231,LnLst!B:I,3,FALSE),0)</f>
        <v>1.890552</v>
      </c>
      <c r="Y231" s="219">
        <f>(AE231*IFERROR(VLOOKUP(AD231,LnLst!B:I,4,FALSE),0)+AG231*IFERROR(VLOOKUP(AF231,LnLst!B:I,4,FALSE),0)+AI231*IFERROR(VLOOKUP(AH231,LnLst!B:I,4,FALSE),0)+AK231*IFERROR(VLOOKUP(AJ231,LnLst!B:I,4,FALSE),0))/1000000</f>
        <v>1.1681360000000002E-5</v>
      </c>
      <c r="Z231" s="215">
        <f>AE231*IFERROR(VLOOKUP(AD231,LnLst!B:I,5,FALSE),0)+AG231*IFERROR(VLOOKUP(AF231,LnLst!B:I,5,FALSE),0)+AI231*IFERROR(VLOOKUP(AH231,LnLst!B:I,5,FALSE),0)+AK231*IFERROR(VLOOKUP(AJ231,LnLst!B:I,5,FALSE),0)</f>
        <v>1.4078840000000001</v>
      </c>
      <c r="AA231" s="215">
        <f>AE231*IFERROR(VLOOKUP(AD231,LnLst!B:I,6,FALSE),0)+AG231*IFERROR(VLOOKUP(AF231,LnLst!B:I,6,FALSE),0)+AI231*IFERROR(VLOOKUP(AH231,LnLst!B:I,6,FALSE),0)+AK231*IFERROR(VLOOKUP(AJ231,LnLst!B:I,6,FALSE),0)</f>
        <v>5.4623999999999997</v>
      </c>
      <c r="AB231" s="207">
        <f>(AE231*IFERROR(VLOOKUP(AD231,LnLst!B:I,7,FALSE),0)+AG231*IFERROR(VLOOKUP(AF231,LnLst!B:I,7,FALSE),0)+AI231*IFERROR(VLOOKUP(AH231,LnLst!B:I,7,FALSE),0)+AK231*IFERROR(VLOOKUP(AJ231,LnLst!B:I,7,FALSE),0))/1000000</f>
        <v>7.857148000000001E-6</v>
      </c>
      <c r="AC231" s="211">
        <f>AE231*IFERROR(VLOOKUP(AD231,LnLst!B:I,8,FALSE),0)+AG231*IFERROR(VLOOKUP(AF231,LnLst!B:I,8,FALSE),0)+AI231*IFERROR(VLOOKUP(AH231,LnLst!B:I,8,FALSE),0)+AK231*IFERROR(VLOOKUP(AJ231,LnLst!B:I,8,FALSE),0)</f>
        <v>3.3390988000000004</v>
      </c>
      <c r="AD231" s="106" t="s">
        <v>1472</v>
      </c>
      <c r="AE231" s="263">
        <v>4</v>
      </c>
      <c r="AF231" s="245" t="s">
        <v>8</v>
      </c>
      <c r="AG231" s="263">
        <v>0.4</v>
      </c>
      <c r="AH231" s="250" t="s">
        <v>1462</v>
      </c>
      <c r="AI231" s="263"/>
      <c r="AJ231" s="245" t="s">
        <v>1462</v>
      </c>
      <c r="AK231" s="263"/>
      <c r="AL231" s="84">
        <v>306</v>
      </c>
      <c r="AM231" s="72">
        <v>307</v>
      </c>
      <c r="AN231" s="83">
        <v>0</v>
      </c>
      <c r="AO231" s="72">
        <v>0</v>
      </c>
      <c r="AP231" s="66" t="s">
        <v>746</v>
      </c>
      <c r="AQ231" s="107" t="s">
        <v>747</v>
      </c>
      <c r="AR231" s="61" t="s">
        <v>547</v>
      </c>
      <c r="AS231" s="364"/>
      <c r="AT231" s="205"/>
      <c r="DN231" s="111">
        <f>(AE231*IFERROR(VLOOKUP(AD231,LnLst!B:I,2,FALSE),0))*(100/(H231^2))</f>
        <v>9.435289256198348E-4</v>
      </c>
      <c r="DO231" s="111">
        <f>(AE231*IFERROR(VLOOKUP(AD231,LnLst!B:I,3,FALSE),0))*(100/(H231^2))</f>
        <v>3.653206611570248E-3</v>
      </c>
      <c r="DP231" s="111">
        <f>(AE231*IFERROR(VLOOKUP(AD231,LnLst!B:I,4,FALSE),0))*(H231^2/100)/1000000</f>
        <v>5.0245782400000008E-3</v>
      </c>
      <c r="DQ231" s="111">
        <f>(AE231*IFERROR(VLOOKUP(AD231,LnLst!B:I,5,FALSE),0))*(100/(H231^2))</f>
        <v>2.8014132231404961E-3</v>
      </c>
      <c r="DR231" s="111">
        <f>(AE231*IFERROR(VLOOKUP(AD231,LnLst!B:I,6,FALSE),0))*(100/(H231^2))</f>
        <v>1.06E-2</v>
      </c>
      <c r="DS231" s="111">
        <f>(AE231*IFERROR(VLOOKUP(AD231,LnLst!B:I,7,FALSE),0))*(H231^2/100)/1000000</f>
        <v>3.3711316319999999E-3</v>
      </c>
      <c r="DT231" s="111">
        <f>(AE231*IFERROR(VLOOKUP(AD231,LnLst!B:I,8,FALSE),0))*(100/(H231^2))</f>
        <v>6.4113611570247942E-3</v>
      </c>
      <c r="DU231" s="111">
        <f>AG231*IFERROR(VLOOKUP(AF231,LnLst!B:I,2,FALSE),0)*100/H231^2</f>
        <v>4.1239669421487606E-5</v>
      </c>
      <c r="DV231" s="111">
        <f>(AG231*IFERROR(VLOOKUP(AF231,LnLst!B:I,3,FALSE),0))*(100/(H231^2))</f>
        <v>2.528925619834711E-4</v>
      </c>
      <c r="DW231" s="111">
        <f>(AG231*IFERROR(VLOOKUP(AF231,LnLst!B:I,4,FALSE),0))*(H231^2/100)/1000000</f>
        <v>6.2920000000000001E-4</v>
      </c>
      <c r="DX231" s="111">
        <f>(AG231*IFERROR(VLOOKUP(AF231,LnLst!B:I,5,FALSE),0))*(100/(H231^2))</f>
        <v>1.0743801652892563E-4</v>
      </c>
      <c r="DY231" s="111">
        <f>(AG231*IFERROR(VLOOKUP(AF231,LnLst!B:I,6,FALSE),0))*(100/(H231^2))</f>
        <v>6.8595041322314055E-4</v>
      </c>
      <c r="DZ231" s="111">
        <f>(AG231*IFERROR(VLOOKUP(AF231,LnLst!B:I,7,FALSE),0))*(H231^2/100)/1000000</f>
        <v>4.3172799999999998E-4</v>
      </c>
      <c r="EA231" s="111">
        <f>(AG231*IFERROR(VLOOKUP(AF231,LnLst!B:I,8,FALSE),0))*(100/(H231^2))</f>
        <v>4.8760330578512397E-4</v>
      </c>
      <c r="EB231" s="111">
        <f>AI231*IFERROR(VLOOKUP(AH231,LnLst!B:I,2,FALSE),0)*100/H231^2</f>
        <v>0</v>
      </c>
      <c r="EC231" s="111">
        <f>AI231*IFERROR(VLOOKUP(AH231,LnLst!B:I,3,FALSE),0)*100/H231^2</f>
        <v>0</v>
      </c>
      <c r="ED231" s="111">
        <f>(AI231*IFERROR(VLOOKUP(AH231,LnLst!B:I,4,FALSE),0))*(H231^2/100)/1000000</f>
        <v>0</v>
      </c>
      <c r="EE231" s="111">
        <f>AI231*IFERROR(VLOOKUP(AH231,LnLst!B:I,5,FALSE),0)*100/H231^2</f>
        <v>0</v>
      </c>
      <c r="EF231" s="111">
        <f>AI231*IFERROR(VLOOKUP(AH231,LnLst!B:I,6,FALSE),0)*100/H231^2</f>
        <v>0</v>
      </c>
      <c r="EG231" s="111">
        <f>(AI231*IFERROR(VLOOKUP(AH231,LnLst!B:I,7,FALSE),0))*(H231^2/100)/1000000</f>
        <v>0</v>
      </c>
      <c r="EH231" s="111">
        <f>AI231*IFERROR(VLOOKUP(AH231,LnLst!B:I,8,FALSE),0)*100/H231^2</f>
        <v>0</v>
      </c>
      <c r="EI231" s="236">
        <f>AK231*IFERROR(VLOOKUP(AJ231,LnLst!B:I,2,FALSE),0)*100/H231^2</f>
        <v>0</v>
      </c>
      <c r="EJ231" s="111">
        <f>AK231*IFERROR(VLOOKUP(AJ231,LnLst!B:I,3,FALSE),0)*100/H231^2</f>
        <v>0</v>
      </c>
      <c r="EK231" s="111">
        <f>(AK231*IFERROR(VLOOKUP(AJ231,LnLst!B:I,4,FALSE),0))*(H231^2/100)/1000000</f>
        <v>0</v>
      </c>
      <c r="EL231" s="111">
        <f>AK231*IFERROR(VLOOKUP(AJ231,LnLst!B:I,5,FALSE),0)*100/H231^2</f>
        <v>0</v>
      </c>
      <c r="EM231" s="111">
        <f>AK231*IFERROR(VLOOKUP(AJ231,LnLst!B:I,6,FALSE),0)*100/H231^2</f>
        <v>0</v>
      </c>
      <c r="EN231" s="111">
        <f>(AK231*IFERROR(VLOOKUP(AJ231,LnLst!B:I,7,FALSE),0))*(H231^2/100)/1000000</f>
        <v>0</v>
      </c>
      <c r="EO231" s="111">
        <f>AK231*IFERROR(VLOOKUP(AJ231,LnLst!B:I,8,FALSE),0)*100/H231^2</f>
        <v>0</v>
      </c>
    </row>
    <row r="232" spans="1:145" ht="15" customHeight="1" x14ac:dyDescent="0.25">
      <c r="A232" s="81" t="s">
        <v>1146</v>
      </c>
      <c r="B232" s="82" t="s">
        <v>328</v>
      </c>
      <c r="C232" s="102" t="s">
        <v>76</v>
      </c>
      <c r="D232" s="82" t="s">
        <v>112</v>
      </c>
      <c r="E232" s="9" t="s">
        <v>1640</v>
      </c>
      <c r="F232" s="426" t="s">
        <v>1717</v>
      </c>
      <c r="G232" s="83">
        <v>1</v>
      </c>
      <c r="H232" s="60">
        <v>220</v>
      </c>
      <c r="I232" s="194" t="str">
        <f t="shared" si="63"/>
        <v xml:space="preserve">3*490/65 ACSR    2*405 AAAC         </v>
      </c>
      <c r="J232" s="228">
        <f t="shared" si="64"/>
        <v>24.7</v>
      </c>
      <c r="K232" s="113" t="s">
        <v>16</v>
      </c>
      <c r="L232" s="232" t="s">
        <v>16</v>
      </c>
      <c r="M232" s="240">
        <v>1200</v>
      </c>
      <c r="N232" s="115">
        <f t="shared" si="65"/>
        <v>457.24799999999999</v>
      </c>
      <c r="O232" s="241">
        <v>1600</v>
      </c>
      <c r="P232" s="235">
        <f t="shared" si="66"/>
        <v>1.1656818181818181E-3</v>
      </c>
      <c r="Q232" s="104">
        <f t="shared" si="67"/>
        <v>1.5077479338842976E-2</v>
      </c>
      <c r="R232" s="104">
        <f t="shared" si="68"/>
        <v>4.6997367999999991E-2</v>
      </c>
      <c r="S232" s="104">
        <f t="shared" si="69"/>
        <v>1.2363429752066115E-2</v>
      </c>
      <c r="T232" s="104">
        <f t="shared" si="70"/>
        <v>3.9909090909090908E-2</v>
      </c>
      <c r="U232" s="104">
        <f t="shared" si="71"/>
        <v>3.4574055999999992E-2</v>
      </c>
      <c r="V232" s="105">
        <f t="shared" si="72"/>
        <v>1.2481404958677686E-2</v>
      </c>
      <c r="W232" s="223">
        <f>AE232*IFERROR(VLOOKUP(AD232,LnLst!B:I,2,FALSE),0)+AG232*IFERROR(VLOOKUP(AF232,LnLst!B:I,2,FALSE),0)+AI232*IFERROR(VLOOKUP(AH232,LnLst!B:I,2,FALSE),0)+AK232*IFERROR(VLOOKUP(AJ232,LnLst!B:I,2,FALSE),0)</f>
        <v>0.56418999999999997</v>
      </c>
      <c r="X232" s="215">
        <f>AE232*IFERROR(VLOOKUP(AD232,LnLst!B:I,3,FALSE),0)+AG232*IFERROR(VLOOKUP(AF232,LnLst!B:I,3,FALSE),0)+AI232*IFERROR(VLOOKUP(AH232,LnLst!B:I,3,FALSE),0)+AK232*IFERROR(VLOOKUP(AJ232,LnLst!B:I,3,FALSE),0)</f>
        <v>7.2974999999999994</v>
      </c>
      <c r="Y232" s="219">
        <f>(AE232*IFERROR(VLOOKUP(AD232,LnLst!B:I,4,FALSE),0)+AG232*IFERROR(VLOOKUP(AF232,LnLst!B:I,4,FALSE),0)+AI232*IFERROR(VLOOKUP(AH232,LnLst!B:I,4,FALSE),0)+AK232*IFERROR(VLOOKUP(AJ232,LnLst!B:I,4,FALSE),0))/1000000</f>
        <v>9.7101999999999993E-5</v>
      </c>
      <c r="Z232" s="215">
        <f>AE232*IFERROR(VLOOKUP(AD232,LnLst!B:I,5,FALSE),0)+AG232*IFERROR(VLOOKUP(AF232,LnLst!B:I,5,FALSE),0)+AI232*IFERROR(VLOOKUP(AH232,LnLst!B:I,5,FALSE),0)+AK232*IFERROR(VLOOKUP(AJ232,LnLst!B:I,5,FALSE),0)</f>
        <v>5.9838999999999993</v>
      </c>
      <c r="AA232" s="215">
        <f>AE232*IFERROR(VLOOKUP(AD232,LnLst!B:I,6,FALSE),0)+AG232*IFERROR(VLOOKUP(AF232,LnLst!B:I,6,FALSE),0)+AI232*IFERROR(VLOOKUP(AH232,LnLst!B:I,6,FALSE),0)+AK232*IFERROR(VLOOKUP(AJ232,LnLst!B:I,6,FALSE),0)</f>
        <v>19.315999999999999</v>
      </c>
      <c r="AB232" s="207">
        <f>(AE232*IFERROR(VLOOKUP(AD232,LnLst!B:I,7,FALSE),0)+AG232*IFERROR(VLOOKUP(AF232,LnLst!B:I,7,FALSE),0)+AI232*IFERROR(VLOOKUP(AH232,LnLst!B:I,7,FALSE),0)+AK232*IFERROR(VLOOKUP(AJ232,LnLst!B:I,7,FALSE),0))/1000000</f>
        <v>7.1433999999999994E-5</v>
      </c>
      <c r="AC232" s="211">
        <f>AE232*IFERROR(VLOOKUP(AD232,LnLst!B:I,8,FALSE),0)+AG232*IFERROR(VLOOKUP(AF232,LnLst!B:I,8,FALSE),0)+AI232*IFERROR(VLOOKUP(AH232,LnLst!B:I,8,FALSE),0)+AK232*IFERROR(VLOOKUP(AJ232,LnLst!B:I,8,FALSE),0)</f>
        <v>6.0410000000000004</v>
      </c>
      <c r="AD232" s="106" t="s">
        <v>5</v>
      </c>
      <c r="AE232" s="263">
        <v>23.7</v>
      </c>
      <c r="AF232" s="245" t="s">
        <v>8</v>
      </c>
      <c r="AG232" s="263">
        <v>1</v>
      </c>
      <c r="AH232" s="250" t="s">
        <v>1462</v>
      </c>
      <c r="AI232" s="263"/>
      <c r="AJ232" s="245" t="s">
        <v>1462</v>
      </c>
      <c r="AK232" s="263"/>
      <c r="AL232" s="84">
        <v>328</v>
      </c>
      <c r="AM232" s="72">
        <v>344</v>
      </c>
      <c r="AN232" s="83">
        <v>0</v>
      </c>
      <c r="AO232" s="72">
        <v>0</v>
      </c>
      <c r="AP232" s="66" t="s">
        <v>748</v>
      </c>
      <c r="AQ232" s="107" t="s">
        <v>505</v>
      </c>
      <c r="AR232" s="61" t="s">
        <v>258</v>
      </c>
      <c r="AS232" s="364"/>
      <c r="AT232" s="205" t="s">
        <v>54</v>
      </c>
      <c r="DN232" s="111">
        <f>(AE232*IFERROR(VLOOKUP(AD232,LnLst!B:I,2,FALSE),0))*(100/(H232^2))</f>
        <v>1.0625826446280992E-3</v>
      </c>
      <c r="DO232" s="111">
        <f>(AE232*IFERROR(VLOOKUP(AD232,LnLst!B:I,3,FALSE),0))*(100/(H232^2))</f>
        <v>1.4445247933884296E-2</v>
      </c>
      <c r="DP232" s="111">
        <f>(AE232*IFERROR(VLOOKUP(AD232,LnLst!B:I,4,FALSE),0))*(H232^2/100)/1000000</f>
        <v>4.5424367999999993E-2</v>
      </c>
      <c r="DQ232" s="111">
        <f>(AE232*IFERROR(VLOOKUP(AD232,LnLst!B:I,5,FALSE),0))*(100/(H232^2))</f>
        <v>1.2094834710743801E-2</v>
      </c>
      <c r="DR232" s="111">
        <f>(AE232*IFERROR(VLOOKUP(AD232,LnLst!B:I,6,FALSE),0))*(100/(H232^2))</f>
        <v>3.8194214876033063E-2</v>
      </c>
      <c r="DS232" s="111">
        <f>(AE232*IFERROR(VLOOKUP(AD232,LnLst!B:I,7,FALSE),0))*(H232^2/100)/1000000</f>
        <v>3.3494735999999997E-2</v>
      </c>
      <c r="DT232" s="111">
        <f>(AE232*IFERROR(VLOOKUP(AD232,LnLst!B:I,8,FALSE),0))*(100/(H232^2))</f>
        <v>1.1262396694214877E-2</v>
      </c>
      <c r="DU232" s="111">
        <f>AG232*IFERROR(VLOOKUP(AF232,LnLst!B:I,2,FALSE),0)*100/H232^2</f>
        <v>1.0309917355371901E-4</v>
      </c>
      <c r="DV232" s="111">
        <f>(AG232*IFERROR(VLOOKUP(AF232,LnLst!B:I,3,FALSE),0))*(100/(H232^2))</f>
        <v>6.3223140495867773E-4</v>
      </c>
      <c r="DW232" s="111">
        <f>(AG232*IFERROR(VLOOKUP(AF232,LnLst!B:I,4,FALSE),0))*(H232^2/100)/1000000</f>
        <v>1.573E-3</v>
      </c>
      <c r="DX232" s="111">
        <f>(AG232*IFERROR(VLOOKUP(AF232,LnLst!B:I,5,FALSE),0))*(100/(H232^2))</f>
        <v>2.6859504132231406E-4</v>
      </c>
      <c r="DY232" s="111">
        <f>(AG232*IFERROR(VLOOKUP(AF232,LnLst!B:I,6,FALSE),0))*(100/(H232^2))</f>
        <v>1.7148760330578511E-3</v>
      </c>
      <c r="DZ232" s="111">
        <f>(AG232*IFERROR(VLOOKUP(AF232,LnLst!B:I,7,FALSE),0))*(H232^2/100)/1000000</f>
        <v>1.0793199999999999E-3</v>
      </c>
      <c r="EA232" s="111">
        <f>(AG232*IFERROR(VLOOKUP(AF232,LnLst!B:I,8,FALSE),0))*(100/(H232^2))</f>
        <v>1.2190082644628099E-3</v>
      </c>
      <c r="EB232" s="111">
        <f>AI232*IFERROR(VLOOKUP(AH232,LnLst!B:I,2,FALSE),0)*100/H232^2</f>
        <v>0</v>
      </c>
      <c r="EC232" s="111">
        <f>AI232*IFERROR(VLOOKUP(AH232,LnLst!B:I,3,FALSE),0)*100/H232^2</f>
        <v>0</v>
      </c>
      <c r="ED232" s="111">
        <f>(AI232*IFERROR(VLOOKUP(AH232,LnLst!B:I,4,FALSE),0))*(H232^2/100)/1000000</f>
        <v>0</v>
      </c>
      <c r="EE232" s="111">
        <f>AI232*IFERROR(VLOOKUP(AH232,LnLst!B:I,5,FALSE),0)*100/H232^2</f>
        <v>0</v>
      </c>
      <c r="EF232" s="111">
        <f>AI232*IFERROR(VLOOKUP(AH232,LnLst!B:I,6,FALSE),0)*100/H232^2</f>
        <v>0</v>
      </c>
      <c r="EG232" s="111">
        <f>(AI232*IFERROR(VLOOKUP(AH232,LnLst!B:I,7,FALSE),0))*(H232^2/100)/1000000</f>
        <v>0</v>
      </c>
      <c r="EH232" s="111">
        <f>AI232*IFERROR(VLOOKUP(AH232,LnLst!B:I,8,FALSE),0)*100/H232^2</f>
        <v>0</v>
      </c>
      <c r="EI232" s="236">
        <f>AK232*IFERROR(VLOOKUP(AJ232,LnLst!B:I,2,FALSE),0)*100/H232^2</f>
        <v>0</v>
      </c>
      <c r="EJ232" s="111">
        <f>AK232*IFERROR(VLOOKUP(AJ232,LnLst!B:I,3,FALSE),0)*100/H232^2</f>
        <v>0</v>
      </c>
      <c r="EK232" s="111">
        <f>(AK232*IFERROR(VLOOKUP(AJ232,LnLst!B:I,4,FALSE),0))*(H232^2/100)/1000000</f>
        <v>0</v>
      </c>
      <c r="EL232" s="111">
        <f>AK232*IFERROR(VLOOKUP(AJ232,LnLst!B:I,5,FALSE),0)*100/H232^2</f>
        <v>0</v>
      </c>
      <c r="EM232" s="111">
        <f>AK232*IFERROR(VLOOKUP(AJ232,LnLst!B:I,6,FALSE),0)*100/H232^2</f>
        <v>0</v>
      </c>
      <c r="EN232" s="111">
        <f>(AK232*IFERROR(VLOOKUP(AJ232,LnLst!B:I,7,FALSE),0))*(H232^2/100)/1000000</f>
        <v>0</v>
      </c>
      <c r="EO232" s="111">
        <f>AK232*IFERROR(VLOOKUP(AJ232,LnLst!B:I,8,FALSE),0)*100/H232^2</f>
        <v>0</v>
      </c>
    </row>
    <row r="233" spans="1:145" ht="15" customHeight="1" x14ac:dyDescent="0.25">
      <c r="A233" s="81" t="s">
        <v>429</v>
      </c>
      <c r="B233" s="82" t="s">
        <v>1146</v>
      </c>
      <c r="C233" s="102" t="s">
        <v>1577</v>
      </c>
      <c r="D233" s="82" t="s">
        <v>76</v>
      </c>
      <c r="E233" s="9" t="s">
        <v>1640</v>
      </c>
      <c r="F233" s="426" t="s">
        <v>1717</v>
      </c>
      <c r="G233" s="83">
        <v>1</v>
      </c>
      <c r="H233" s="60">
        <v>220</v>
      </c>
      <c r="I233" s="194" t="str">
        <f t="shared" si="63"/>
        <v xml:space="preserve">2*405 AAAC             </v>
      </c>
      <c r="J233" s="228">
        <f t="shared" si="64"/>
        <v>5</v>
      </c>
      <c r="K233" s="113" t="s">
        <v>16</v>
      </c>
      <c r="L233" s="232" t="s">
        <v>16</v>
      </c>
      <c r="M233" s="240">
        <v>1200</v>
      </c>
      <c r="N233" s="115">
        <f t="shared" si="65"/>
        <v>457.24799999999999</v>
      </c>
      <c r="O233" s="241">
        <v>1600</v>
      </c>
      <c r="P233" s="235">
        <f t="shared" si="66"/>
        <v>5.1549586776859497E-4</v>
      </c>
      <c r="Q233" s="104">
        <f t="shared" si="67"/>
        <v>3.1611570247933886E-3</v>
      </c>
      <c r="R233" s="104">
        <f t="shared" si="68"/>
        <v>7.8650000000000005E-3</v>
      </c>
      <c r="S233" s="104">
        <f t="shared" si="69"/>
        <v>1.3429752066115702E-3</v>
      </c>
      <c r="T233" s="104">
        <f t="shared" si="70"/>
        <v>8.5743801652892557E-3</v>
      </c>
      <c r="U233" s="104">
        <f t="shared" si="71"/>
        <v>5.3966000000000005E-3</v>
      </c>
      <c r="V233" s="105">
        <f t="shared" si="72"/>
        <v>6.0950413223140494E-3</v>
      </c>
      <c r="W233" s="223">
        <f>AE233*IFERROR(VLOOKUP(AD233,LnLst!B:I,2,FALSE),0)+AG233*IFERROR(VLOOKUP(AF233,LnLst!B:I,2,FALSE),0)+AI233*IFERROR(VLOOKUP(AH233,LnLst!B:I,2,FALSE),0)+AK233*IFERROR(VLOOKUP(AJ233,LnLst!B:I,2,FALSE),0)</f>
        <v>0.2495</v>
      </c>
      <c r="X233" s="215">
        <f>AE233*IFERROR(VLOOKUP(AD233,LnLst!B:I,3,FALSE),0)+AG233*IFERROR(VLOOKUP(AF233,LnLst!B:I,3,FALSE),0)+AI233*IFERROR(VLOOKUP(AH233,LnLst!B:I,3,FALSE),0)+AK233*IFERROR(VLOOKUP(AJ233,LnLst!B:I,3,FALSE),0)</f>
        <v>1.53</v>
      </c>
      <c r="Y233" s="219">
        <f>(AE233*IFERROR(VLOOKUP(AD233,LnLst!B:I,4,FALSE),0)+AG233*IFERROR(VLOOKUP(AF233,LnLst!B:I,4,FALSE),0)+AI233*IFERROR(VLOOKUP(AH233,LnLst!B:I,4,FALSE),0)+AK233*IFERROR(VLOOKUP(AJ233,LnLst!B:I,4,FALSE),0))/1000000</f>
        <v>1.6249999999999999E-5</v>
      </c>
      <c r="Z233" s="215">
        <f>AE233*IFERROR(VLOOKUP(AD233,LnLst!B:I,5,FALSE),0)+AG233*IFERROR(VLOOKUP(AF233,LnLst!B:I,5,FALSE),0)+AI233*IFERROR(VLOOKUP(AH233,LnLst!B:I,5,FALSE),0)+AK233*IFERROR(VLOOKUP(AJ233,LnLst!B:I,5,FALSE),0)</f>
        <v>0.65</v>
      </c>
      <c r="AA233" s="215">
        <f>AE233*IFERROR(VLOOKUP(AD233,LnLst!B:I,6,FALSE),0)+AG233*IFERROR(VLOOKUP(AF233,LnLst!B:I,6,FALSE),0)+AI233*IFERROR(VLOOKUP(AH233,LnLst!B:I,6,FALSE),0)+AK233*IFERROR(VLOOKUP(AJ233,LnLst!B:I,6,FALSE),0)</f>
        <v>4.1499999999999995</v>
      </c>
      <c r="AB233" s="207">
        <f>(AE233*IFERROR(VLOOKUP(AD233,LnLst!B:I,7,FALSE),0)+AG233*IFERROR(VLOOKUP(AF233,LnLst!B:I,7,FALSE),0)+AI233*IFERROR(VLOOKUP(AH233,LnLst!B:I,7,FALSE),0)+AK233*IFERROR(VLOOKUP(AJ233,LnLst!B:I,7,FALSE),0))/1000000</f>
        <v>1.115E-5</v>
      </c>
      <c r="AC233" s="211">
        <f>AE233*IFERROR(VLOOKUP(AD233,LnLst!B:I,8,FALSE),0)+AG233*IFERROR(VLOOKUP(AF233,LnLst!B:I,8,FALSE),0)+AI233*IFERROR(VLOOKUP(AH233,LnLst!B:I,8,FALSE),0)+AK233*IFERROR(VLOOKUP(AJ233,LnLst!B:I,8,FALSE),0)</f>
        <v>2.9499999999999997</v>
      </c>
      <c r="AD233" s="106" t="s">
        <v>8</v>
      </c>
      <c r="AE233" s="263">
        <v>5</v>
      </c>
      <c r="AF233" s="245" t="s">
        <v>1462</v>
      </c>
      <c r="AG233" s="263"/>
      <c r="AH233" s="250" t="s">
        <v>1462</v>
      </c>
      <c r="AI233" s="263"/>
      <c r="AJ233" s="245" t="s">
        <v>1462</v>
      </c>
      <c r="AK233" s="263"/>
      <c r="AL233" s="84">
        <v>324</v>
      </c>
      <c r="AM233" s="72">
        <v>328</v>
      </c>
      <c r="AN233" s="83">
        <v>0</v>
      </c>
      <c r="AO233" s="72">
        <v>0</v>
      </c>
      <c r="AP233" s="66" t="s">
        <v>659</v>
      </c>
      <c r="AQ233" s="107" t="s">
        <v>661</v>
      </c>
      <c r="AR233" s="61" t="s">
        <v>505</v>
      </c>
      <c r="AS233" s="364"/>
      <c r="AT233" s="205"/>
      <c r="DN233" s="111">
        <f>(AE233*IFERROR(VLOOKUP(AD233,LnLst!B:I,2,FALSE),0))*(100/(H233^2))</f>
        <v>5.1549586776859508E-4</v>
      </c>
      <c r="DO233" s="111">
        <f>(AE233*IFERROR(VLOOKUP(AD233,LnLst!B:I,3,FALSE),0))*(100/(H233^2))</f>
        <v>3.1611570247933886E-3</v>
      </c>
      <c r="DP233" s="111">
        <f>(AE233*IFERROR(VLOOKUP(AD233,LnLst!B:I,4,FALSE),0))*(H233^2/100)/1000000</f>
        <v>7.8650000000000005E-3</v>
      </c>
      <c r="DQ233" s="111">
        <f>(AE233*IFERROR(VLOOKUP(AD233,LnLst!B:I,5,FALSE),0))*(100/(H233^2))</f>
        <v>1.3429752066115702E-3</v>
      </c>
      <c r="DR233" s="111">
        <f>(AE233*IFERROR(VLOOKUP(AD233,LnLst!B:I,6,FALSE),0))*(100/(H233^2))</f>
        <v>8.5743801652892557E-3</v>
      </c>
      <c r="DS233" s="111">
        <f>(AE233*IFERROR(VLOOKUP(AD233,LnLst!B:I,7,FALSE),0))*(H233^2/100)/1000000</f>
        <v>5.3966000000000005E-3</v>
      </c>
      <c r="DT233" s="111">
        <f>(AE233*IFERROR(VLOOKUP(AD233,LnLst!B:I,8,FALSE),0))*(100/(H233^2))</f>
        <v>6.0950413223140494E-3</v>
      </c>
      <c r="DU233" s="111">
        <f>AG233*IFERROR(VLOOKUP(AF233,LnLst!B:I,2,FALSE),0)*100/H233^2</f>
        <v>0</v>
      </c>
      <c r="DV233" s="111">
        <f>(AG233*IFERROR(VLOOKUP(AF233,LnLst!B:I,3,FALSE),0))*(100/(H233^2))</f>
        <v>0</v>
      </c>
      <c r="DW233" s="111">
        <f>(AG233*IFERROR(VLOOKUP(AF233,LnLst!B:I,4,FALSE),0))*(H233^2/100)/1000000</f>
        <v>0</v>
      </c>
      <c r="DX233" s="111">
        <f>(AG233*IFERROR(VLOOKUP(AF233,LnLst!B:I,5,FALSE),0))*(100/(H233^2))</f>
        <v>0</v>
      </c>
      <c r="DY233" s="111">
        <f>(AG233*IFERROR(VLOOKUP(AF233,LnLst!B:I,6,FALSE),0))*(100/(H233^2))</f>
        <v>0</v>
      </c>
      <c r="DZ233" s="111">
        <f>(AG233*IFERROR(VLOOKUP(AF233,LnLst!B:I,7,FALSE),0))*(H233^2/100)/1000000</f>
        <v>0</v>
      </c>
      <c r="EA233" s="111">
        <f>(AG233*IFERROR(VLOOKUP(AF233,LnLst!B:I,8,FALSE),0))*(100/(H233^2))</f>
        <v>0</v>
      </c>
      <c r="EB233" s="111">
        <f>AI233*IFERROR(VLOOKUP(AH233,LnLst!B:I,2,FALSE),0)*100/H233^2</f>
        <v>0</v>
      </c>
      <c r="EC233" s="111">
        <f>AI233*IFERROR(VLOOKUP(AH233,LnLst!B:I,3,FALSE),0)*100/H233^2</f>
        <v>0</v>
      </c>
      <c r="ED233" s="111">
        <f>(AI233*IFERROR(VLOOKUP(AH233,LnLst!B:I,4,FALSE),0))*(H233^2/100)/1000000</f>
        <v>0</v>
      </c>
      <c r="EE233" s="111">
        <f>AI233*IFERROR(VLOOKUP(AH233,LnLst!B:I,5,FALSE),0)*100/H233^2</f>
        <v>0</v>
      </c>
      <c r="EF233" s="111">
        <f>AI233*IFERROR(VLOOKUP(AH233,LnLst!B:I,6,FALSE),0)*100/H233^2</f>
        <v>0</v>
      </c>
      <c r="EG233" s="111">
        <f>(AI233*IFERROR(VLOOKUP(AH233,LnLst!B:I,7,FALSE),0))*(H233^2/100)/1000000</f>
        <v>0</v>
      </c>
      <c r="EH233" s="111">
        <f>AI233*IFERROR(VLOOKUP(AH233,LnLst!B:I,8,FALSE),0)*100/H233^2</f>
        <v>0</v>
      </c>
      <c r="EI233" s="236">
        <f>AK233*IFERROR(VLOOKUP(AJ233,LnLst!B:I,2,FALSE),0)*100/H233^2</f>
        <v>0</v>
      </c>
      <c r="EJ233" s="111">
        <f>AK233*IFERROR(VLOOKUP(AJ233,LnLst!B:I,3,FALSE),0)*100/H233^2</f>
        <v>0</v>
      </c>
      <c r="EK233" s="111">
        <f>(AK233*IFERROR(VLOOKUP(AJ233,LnLst!B:I,4,FALSE),0))*(H233^2/100)/1000000</f>
        <v>0</v>
      </c>
      <c r="EL233" s="111">
        <f>AK233*IFERROR(VLOOKUP(AJ233,LnLst!B:I,5,FALSE),0)*100/H233^2</f>
        <v>0</v>
      </c>
      <c r="EM233" s="111">
        <f>AK233*IFERROR(VLOOKUP(AJ233,LnLst!B:I,6,FALSE),0)*100/H233^2</f>
        <v>0</v>
      </c>
      <c r="EN233" s="111">
        <f>(AK233*IFERROR(VLOOKUP(AJ233,LnLst!B:I,7,FALSE),0))*(H233^2/100)/1000000</f>
        <v>0</v>
      </c>
      <c r="EO233" s="111">
        <f>AK233*IFERROR(VLOOKUP(AJ233,LnLst!B:I,8,FALSE),0)*100/H233^2</f>
        <v>0</v>
      </c>
    </row>
    <row r="234" spans="1:145" ht="15" customHeight="1" x14ac:dyDescent="0.25">
      <c r="A234" s="81" t="s">
        <v>429</v>
      </c>
      <c r="B234" s="82" t="s">
        <v>1146</v>
      </c>
      <c r="C234" s="102" t="s">
        <v>1577</v>
      </c>
      <c r="D234" s="82" t="s">
        <v>76</v>
      </c>
      <c r="E234" s="9" t="s">
        <v>1640</v>
      </c>
      <c r="F234" s="426" t="s">
        <v>1717</v>
      </c>
      <c r="G234" s="83">
        <v>2</v>
      </c>
      <c r="H234" s="60">
        <v>220</v>
      </c>
      <c r="I234" s="194" t="str">
        <f t="shared" si="63"/>
        <v xml:space="preserve">2*405 AAAC             </v>
      </c>
      <c r="J234" s="228">
        <f t="shared" si="64"/>
        <v>5</v>
      </c>
      <c r="K234" s="113" t="s">
        <v>16</v>
      </c>
      <c r="L234" s="232" t="s">
        <v>16</v>
      </c>
      <c r="M234" s="240">
        <v>1200</v>
      </c>
      <c r="N234" s="115">
        <f t="shared" si="65"/>
        <v>457.24799999999999</v>
      </c>
      <c r="O234" s="241">
        <v>1600</v>
      </c>
      <c r="P234" s="235">
        <f t="shared" si="66"/>
        <v>5.1549586776859497E-4</v>
      </c>
      <c r="Q234" s="104">
        <f t="shared" si="67"/>
        <v>3.1611570247933886E-3</v>
      </c>
      <c r="R234" s="104">
        <f t="shared" si="68"/>
        <v>7.8650000000000005E-3</v>
      </c>
      <c r="S234" s="104">
        <f t="shared" si="69"/>
        <v>1.3429752066115702E-3</v>
      </c>
      <c r="T234" s="104">
        <f t="shared" si="70"/>
        <v>8.5743801652892557E-3</v>
      </c>
      <c r="U234" s="104">
        <f t="shared" si="71"/>
        <v>5.3966000000000005E-3</v>
      </c>
      <c r="V234" s="105">
        <f t="shared" si="72"/>
        <v>6.0950413223140494E-3</v>
      </c>
      <c r="W234" s="223">
        <f>AE234*IFERROR(VLOOKUP(AD234,LnLst!B:I,2,FALSE),0)+AG234*IFERROR(VLOOKUP(AF234,LnLst!B:I,2,FALSE),0)+AI234*IFERROR(VLOOKUP(AH234,LnLst!B:I,2,FALSE),0)+AK234*IFERROR(VLOOKUP(AJ234,LnLst!B:I,2,FALSE),0)</f>
        <v>0.2495</v>
      </c>
      <c r="X234" s="215">
        <f>AE234*IFERROR(VLOOKUP(AD234,LnLst!B:I,3,FALSE),0)+AG234*IFERROR(VLOOKUP(AF234,LnLst!B:I,3,FALSE),0)+AI234*IFERROR(VLOOKUP(AH234,LnLst!B:I,3,FALSE),0)+AK234*IFERROR(VLOOKUP(AJ234,LnLst!B:I,3,FALSE),0)</f>
        <v>1.53</v>
      </c>
      <c r="Y234" s="219">
        <f>(AE234*IFERROR(VLOOKUP(AD234,LnLst!B:I,4,FALSE),0)+AG234*IFERROR(VLOOKUP(AF234,LnLst!B:I,4,FALSE),0)+AI234*IFERROR(VLOOKUP(AH234,LnLst!B:I,4,FALSE),0)+AK234*IFERROR(VLOOKUP(AJ234,LnLst!B:I,4,FALSE),0))/1000000</f>
        <v>1.6249999999999999E-5</v>
      </c>
      <c r="Z234" s="215">
        <f>AE234*IFERROR(VLOOKUP(AD234,LnLst!B:I,5,FALSE),0)+AG234*IFERROR(VLOOKUP(AF234,LnLst!B:I,5,FALSE),0)+AI234*IFERROR(VLOOKUP(AH234,LnLst!B:I,5,FALSE),0)+AK234*IFERROR(VLOOKUP(AJ234,LnLst!B:I,5,FALSE),0)</f>
        <v>0.65</v>
      </c>
      <c r="AA234" s="215">
        <f>AE234*IFERROR(VLOOKUP(AD234,LnLst!B:I,6,FALSE),0)+AG234*IFERROR(VLOOKUP(AF234,LnLst!B:I,6,FALSE),0)+AI234*IFERROR(VLOOKUP(AH234,LnLst!B:I,6,FALSE),0)+AK234*IFERROR(VLOOKUP(AJ234,LnLst!B:I,6,FALSE),0)</f>
        <v>4.1499999999999995</v>
      </c>
      <c r="AB234" s="207">
        <f>(AE234*IFERROR(VLOOKUP(AD234,LnLst!B:I,7,FALSE),0)+AG234*IFERROR(VLOOKUP(AF234,LnLst!B:I,7,FALSE),0)+AI234*IFERROR(VLOOKUP(AH234,LnLst!B:I,7,FALSE),0)+AK234*IFERROR(VLOOKUP(AJ234,LnLst!B:I,7,FALSE),0))/1000000</f>
        <v>1.115E-5</v>
      </c>
      <c r="AC234" s="211">
        <f>AE234*IFERROR(VLOOKUP(AD234,LnLst!B:I,8,FALSE),0)+AG234*IFERROR(VLOOKUP(AF234,LnLst!B:I,8,FALSE),0)+AI234*IFERROR(VLOOKUP(AH234,LnLst!B:I,8,FALSE),0)+AK234*IFERROR(VLOOKUP(AJ234,LnLst!B:I,8,FALSE),0)</f>
        <v>2.9499999999999997</v>
      </c>
      <c r="AD234" s="106" t="s">
        <v>8</v>
      </c>
      <c r="AE234" s="263">
        <v>5</v>
      </c>
      <c r="AF234" s="245" t="s">
        <v>1462</v>
      </c>
      <c r="AG234" s="263"/>
      <c r="AH234" s="250" t="s">
        <v>1462</v>
      </c>
      <c r="AI234" s="263"/>
      <c r="AJ234" s="245" t="s">
        <v>1462</v>
      </c>
      <c r="AK234" s="263"/>
      <c r="AL234" s="84">
        <v>324</v>
      </c>
      <c r="AM234" s="72">
        <v>328</v>
      </c>
      <c r="AN234" s="83">
        <v>0</v>
      </c>
      <c r="AO234" s="72">
        <v>0</v>
      </c>
      <c r="AP234" s="66" t="s">
        <v>660</v>
      </c>
      <c r="AQ234" s="107" t="s">
        <v>661</v>
      </c>
      <c r="AR234" s="61" t="s">
        <v>505</v>
      </c>
      <c r="AS234" s="364"/>
      <c r="AT234" s="205"/>
      <c r="DN234" s="111">
        <f>(AE234*IFERROR(VLOOKUP(AD234,LnLst!B:I,2,FALSE),0))*(100/(H234^2))</f>
        <v>5.1549586776859508E-4</v>
      </c>
      <c r="DO234" s="111">
        <f>(AE234*IFERROR(VLOOKUP(AD234,LnLst!B:I,3,FALSE),0))*(100/(H234^2))</f>
        <v>3.1611570247933886E-3</v>
      </c>
      <c r="DP234" s="111">
        <f>(AE234*IFERROR(VLOOKUP(AD234,LnLst!B:I,4,FALSE),0))*(H234^2/100)/1000000</f>
        <v>7.8650000000000005E-3</v>
      </c>
      <c r="DQ234" s="111">
        <f>(AE234*IFERROR(VLOOKUP(AD234,LnLst!B:I,5,FALSE),0))*(100/(H234^2))</f>
        <v>1.3429752066115702E-3</v>
      </c>
      <c r="DR234" s="111">
        <f>(AE234*IFERROR(VLOOKUP(AD234,LnLst!B:I,6,FALSE),0))*(100/(H234^2))</f>
        <v>8.5743801652892557E-3</v>
      </c>
      <c r="DS234" s="111">
        <f>(AE234*IFERROR(VLOOKUP(AD234,LnLst!B:I,7,FALSE),0))*(H234^2/100)/1000000</f>
        <v>5.3966000000000005E-3</v>
      </c>
      <c r="DT234" s="111">
        <f>(AE234*IFERROR(VLOOKUP(AD234,LnLst!B:I,8,FALSE),0))*(100/(H234^2))</f>
        <v>6.0950413223140494E-3</v>
      </c>
      <c r="DU234" s="111">
        <f>AG234*IFERROR(VLOOKUP(AF234,LnLst!B:I,2,FALSE),0)*100/H234^2</f>
        <v>0</v>
      </c>
      <c r="DV234" s="111">
        <f>(AG234*IFERROR(VLOOKUP(AF234,LnLst!B:I,3,FALSE),0))*(100/(H234^2))</f>
        <v>0</v>
      </c>
      <c r="DW234" s="111">
        <f>(AG234*IFERROR(VLOOKUP(AF234,LnLst!B:I,4,FALSE),0))*(H234^2/100)/1000000</f>
        <v>0</v>
      </c>
      <c r="DX234" s="111">
        <f>(AG234*IFERROR(VLOOKUP(AF234,LnLst!B:I,5,FALSE),0))*(100/(H234^2))</f>
        <v>0</v>
      </c>
      <c r="DY234" s="111">
        <f>(AG234*IFERROR(VLOOKUP(AF234,LnLst!B:I,6,FALSE),0))*(100/(H234^2))</f>
        <v>0</v>
      </c>
      <c r="DZ234" s="111">
        <f>(AG234*IFERROR(VLOOKUP(AF234,LnLst!B:I,7,FALSE),0))*(H234^2/100)/1000000</f>
        <v>0</v>
      </c>
      <c r="EA234" s="111">
        <f>(AG234*IFERROR(VLOOKUP(AF234,LnLst!B:I,8,FALSE),0))*(100/(H234^2))</f>
        <v>0</v>
      </c>
      <c r="EB234" s="111">
        <f>AI234*IFERROR(VLOOKUP(AH234,LnLst!B:I,2,FALSE),0)*100/H234^2</f>
        <v>0</v>
      </c>
      <c r="EC234" s="111">
        <f>AI234*IFERROR(VLOOKUP(AH234,LnLst!B:I,3,FALSE),0)*100/H234^2</f>
        <v>0</v>
      </c>
      <c r="ED234" s="111">
        <f>(AI234*IFERROR(VLOOKUP(AH234,LnLst!B:I,4,FALSE),0))*(H234^2/100)/1000000</f>
        <v>0</v>
      </c>
      <c r="EE234" s="111">
        <f>AI234*IFERROR(VLOOKUP(AH234,LnLst!B:I,5,FALSE),0)*100/H234^2</f>
        <v>0</v>
      </c>
      <c r="EF234" s="111">
        <f>AI234*IFERROR(VLOOKUP(AH234,LnLst!B:I,6,FALSE),0)*100/H234^2</f>
        <v>0</v>
      </c>
      <c r="EG234" s="111">
        <f>(AI234*IFERROR(VLOOKUP(AH234,LnLst!B:I,7,FALSE),0))*(H234^2/100)/1000000</f>
        <v>0</v>
      </c>
      <c r="EH234" s="111">
        <f>AI234*IFERROR(VLOOKUP(AH234,LnLst!B:I,8,FALSE),0)*100/H234^2</f>
        <v>0</v>
      </c>
      <c r="EI234" s="236">
        <f>AK234*IFERROR(VLOOKUP(AJ234,LnLst!B:I,2,FALSE),0)*100/H234^2</f>
        <v>0</v>
      </c>
      <c r="EJ234" s="111">
        <f>AK234*IFERROR(VLOOKUP(AJ234,LnLst!B:I,3,FALSE),0)*100/H234^2</f>
        <v>0</v>
      </c>
      <c r="EK234" s="111">
        <f>(AK234*IFERROR(VLOOKUP(AJ234,LnLst!B:I,4,FALSE),0))*(H234^2/100)/1000000</f>
        <v>0</v>
      </c>
      <c r="EL234" s="111">
        <f>AK234*IFERROR(VLOOKUP(AJ234,LnLst!B:I,5,FALSE),0)*100/H234^2</f>
        <v>0</v>
      </c>
      <c r="EM234" s="111">
        <f>AK234*IFERROR(VLOOKUP(AJ234,LnLst!B:I,6,FALSE),0)*100/H234^2</f>
        <v>0</v>
      </c>
      <c r="EN234" s="111">
        <f>(AK234*IFERROR(VLOOKUP(AJ234,LnLst!B:I,7,FALSE),0))*(H234^2/100)/1000000</f>
        <v>0</v>
      </c>
      <c r="EO234" s="111">
        <f>AK234*IFERROR(VLOOKUP(AJ234,LnLst!B:I,8,FALSE),0)*100/H234^2</f>
        <v>0</v>
      </c>
    </row>
    <row r="235" spans="1:145" ht="15" customHeight="1" x14ac:dyDescent="0.25">
      <c r="A235" s="81" t="s">
        <v>1146</v>
      </c>
      <c r="B235" s="82" t="s">
        <v>1150</v>
      </c>
      <c r="C235" s="102" t="s">
        <v>76</v>
      </c>
      <c r="D235" s="82" t="s">
        <v>125</v>
      </c>
      <c r="E235" s="9" t="s">
        <v>1640</v>
      </c>
      <c r="F235" s="426" t="s">
        <v>1717</v>
      </c>
      <c r="G235" s="83">
        <v>1</v>
      </c>
      <c r="H235" s="60">
        <v>220</v>
      </c>
      <c r="I235" s="194" t="str">
        <f t="shared" si="63"/>
        <v xml:space="preserve">1*380/88 ACSR    2*380/50 ACSR         </v>
      </c>
      <c r="J235" s="228">
        <f t="shared" si="64"/>
        <v>73.900000000000006</v>
      </c>
      <c r="K235" s="113" t="s">
        <v>16</v>
      </c>
      <c r="L235" s="232" t="s">
        <v>36</v>
      </c>
      <c r="M235" s="240">
        <v>500</v>
      </c>
      <c r="N235" s="115">
        <f t="shared" si="65"/>
        <v>190.52</v>
      </c>
      <c r="O235" s="241">
        <v>840</v>
      </c>
      <c r="P235" s="235">
        <f t="shared" si="66"/>
        <v>1.1298491735537189E-2</v>
      </c>
      <c r="Q235" s="104">
        <f t="shared" si="67"/>
        <v>5.7713223140495873E-2</v>
      </c>
      <c r="R235" s="104">
        <f t="shared" si="68"/>
        <v>0.10892758800000001</v>
      </c>
      <c r="S235" s="104">
        <f t="shared" si="69"/>
        <v>3.9289256198347104E-2</v>
      </c>
      <c r="T235" s="104">
        <f t="shared" si="70"/>
        <v>0.14505165289256197</v>
      </c>
      <c r="U235" s="104">
        <f t="shared" si="71"/>
        <v>7.9761747999999993E-2</v>
      </c>
      <c r="V235" s="105">
        <f t="shared" si="72"/>
        <v>9.0084710743801658E-2</v>
      </c>
      <c r="W235" s="223">
        <f>AE235*IFERROR(VLOOKUP(AD235,LnLst!B:I,2,FALSE),0)+AG235*IFERROR(VLOOKUP(AF235,LnLst!B:I,2,FALSE),0)+AI235*IFERROR(VLOOKUP(AH235,LnLst!B:I,2,FALSE),0)+AK235*IFERROR(VLOOKUP(AJ235,LnLst!B:I,2,FALSE),0)</f>
        <v>5.4684699999999999</v>
      </c>
      <c r="X235" s="215">
        <f>AE235*IFERROR(VLOOKUP(AD235,LnLst!B:I,3,FALSE),0)+AG235*IFERROR(VLOOKUP(AF235,LnLst!B:I,3,FALSE),0)+AI235*IFERROR(VLOOKUP(AH235,LnLst!B:I,3,FALSE),0)+AK235*IFERROR(VLOOKUP(AJ235,LnLst!B:I,3,FALSE),0)</f>
        <v>27.933200000000003</v>
      </c>
      <c r="Y235" s="219">
        <f>(AE235*IFERROR(VLOOKUP(AD235,LnLst!B:I,4,FALSE),0)+AG235*IFERROR(VLOOKUP(AF235,LnLst!B:I,4,FALSE),0)+AI235*IFERROR(VLOOKUP(AH235,LnLst!B:I,4,FALSE),0)+AK235*IFERROR(VLOOKUP(AJ235,LnLst!B:I,4,FALSE),0))/1000000</f>
        <v>2.2505700000000002E-4</v>
      </c>
      <c r="Z235" s="215">
        <f>AE235*IFERROR(VLOOKUP(AD235,LnLst!B:I,5,FALSE),0)+AG235*IFERROR(VLOOKUP(AF235,LnLst!B:I,5,FALSE),0)+AI235*IFERROR(VLOOKUP(AH235,LnLst!B:I,5,FALSE),0)+AK235*IFERROR(VLOOKUP(AJ235,LnLst!B:I,5,FALSE),0)</f>
        <v>19.015999999999998</v>
      </c>
      <c r="AA235" s="215">
        <f>AE235*IFERROR(VLOOKUP(AD235,LnLst!B:I,6,FALSE),0)+AG235*IFERROR(VLOOKUP(AF235,LnLst!B:I,6,FALSE),0)+AI235*IFERROR(VLOOKUP(AH235,LnLst!B:I,6,FALSE),0)+AK235*IFERROR(VLOOKUP(AJ235,LnLst!B:I,6,FALSE),0)</f>
        <v>70.204999999999998</v>
      </c>
      <c r="AB235" s="207">
        <f>(AE235*IFERROR(VLOOKUP(AD235,LnLst!B:I,7,FALSE),0)+AG235*IFERROR(VLOOKUP(AF235,LnLst!B:I,7,FALSE),0)+AI235*IFERROR(VLOOKUP(AH235,LnLst!B:I,7,FALSE),0)+AK235*IFERROR(VLOOKUP(AJ235,LnLst!B:I,7,FALSE),0))/1000000</f>
        <v>1.64797E-4</v>
      </c>
      <c r="AC235" s="211">
        <f>AE235*IFERROR(VLOOKUP(AD235,LnLst!B:I,8,FALSE),0)+AG235*IFERROR(VLOOKUP(AF235,LnLst!B:I,8,FALSE),0)+AI235*IFERROR(VLOOKUP(AH235,LnLst!B:I,8,FALSE),0)+AK235*IFERROR(VLOOKUP(AJ235,LnLst!B:I,8,FALSE),0)</f>
        <v>43.600999999999999</v>
      </c>
      <c r="AD235" s="106" t="s">
        <v>6</v>
      </c>
      <c r="AE235" s="263">
        <v>57.3</v>
      </c>
      <c r="AF235" s="245" t="s">
        <v>25</v>
      </c>
      <c r="AG235" s="263">
        <v>16.600000000000001</v>
      </c>
      <c r="AH235" s="250" t="s">
        <v>1462</v>
      </c>
      <c r="AI235" s="263"/>
      <c r="AJ235" s="245" t="s">
        <v>1462</v>
      </c>
      <c r="AK235" s="263"/>
      <c r="AL235" s="84">
        <v>328</v>
      </c>
      <c r="AM235" s="72">
        <v>372</v>
      </c>
      <c r="AN235" s="83">
        <v>0</v>
      </c>
      <c r="AO235" s="72">
        <v>0</v>
      </c>
      <c r="AP235" s="66" t="s">
        <v>664</v>
      </c>
      <c r="AQ235" s="107" t="s">
        <v>505</v>
      </c>
      <c r="AR235" s="61" t="s">
        <v>259</v>
      </c>
      <c r="AS235" s="364"/>
      <c r="AT235" s="205"/>
      <c r="DN235" s="111">
        <f>(AE235*IFERROR(VLOOKUP(AD235,LnLst!B:I,2,FALSE),0))*(100/(H235^2))</f>
        <v>9.8854338842975214E-3</v>
      </c>
      <c r="DO235" s="111">
        <f>(AE235*IFERROR(VLOOKUP(AD235,LnLst!B:I,3,FALSE),0))*(100/(H235^2))</f>
        <v>4.7355371900826448E-2</v>
      </c>
      <c r="DP235" s="111">
        <f>(AE235*IFERROR(VLOOKUP(AD235,LnLst!B:I,4,FALSE),0))*(H235^2/100)/1000000</f>
        <v>7.9039620000000005E-2</v>
      </c>
      <c r="DQ235" s="111">
        <f>(AE235*IFERROR(VLOOKUP(AD235,LnLst!B:I,5,FALSE),0))*(100/(H235^2))</f>
        <v>3.5516528925619829E-2</v>
      </c>
      <c r="DR235" s="111">
        <f>(AE235*IFERROR(VLOOKUP(AD235,LnLst!B:I,6,FALSE),0))*(100/(H235^2))</f>
        <v>0.11246900826446281</v>
      </c>
      <c r="DS235" s="111">
        <f>(AE235*IFERROR(VLOOKUP(AD235,LnLst!B:I,7,FALSE),0))*(H235^2/100)/1000000</f>
        <v>6.1845035999999999E-2</v>
      </c>
      <c r="DT235" s="111">
        <f>(AE235*IFERROR(VLOOKUP(AD235,LnLst!B:I,8,FALSE),0))*(100/(H235^2))</f>
        <v>6.9849173553719002E-2</v>
      </c>
      <c r="DU235" s="111">
        <f>AG235*IFERROR(VLOOKUP(AF235,LnLst!B:I,2,FALSE),0)*100/H235^2</f>
        <v>1.4130578512396696E-3</v>
      </c>
      <c r="DV235" s="111">
        <f>(AG235*IFERROR(VLOOKUP(AF235,LnLst!B:I,3,FALSE),0))*(100/(H235^2))</f>
        <v>1.0357851239669423E-2</v>
      </c>
      <c r="DW235" s="111">
        <f>(AG235*IFERROR(VLOOKUP(AF235,LnLst!B:I,4,FALSE),0))*(H235^2/100)/1000000</f>
        <v>2.9887968000000004E-2</v>
      </c>
      <c r="DX235" s="111">
        <f>(AG235*IFERROR(VLOOKUP(AF235,LnLst!B:I,5,FALSE),0))*(100/(H235^2))</f>
        <v>3.7727272727272731E-3</v>
      </c>
      <c r="DY235" s="111">
        <f>(AG235*IFERROR(VLOOKUP(AF235,LnLst!B:I,6,FALSE),0))*(100/(H235^2))</f>
        <v>3.2582644628099178E-2</v>
      </c>
      <c r="DZ235" s="111">
        <f>(AG235*IFERROR(VLOOKUP(AF235,LnLst!B:I,7,FALSE),0))*(H235^2/100)/1000000</f>
        <v>1.7916711999999998E-2</v>
      </c>
      <c r="EA235" s="111">
        <f>(AG235*IFERROR(VLOOKUP(AF235,LnLst!B:I,8,FALSE),0))*(100/(H235^2))</f>
        <v>2.0235537190082645E-2</v>
      </c>
      <c r="EB235" s="111">
        <f>AI235*IFERROR(VLOOKUP(AH235,LnLst!B:I,2,FALSE),0)*100/H235^2</f>
        <v>0</v>
      </c>
      <c r="EC235" s="111">
        <f>AI235*IFERROR(VLOOKUP(AH235,LnLst!B:I,3,FALSE),0)*100/H235^2</f>
        <v>0</v>
      </c>
      <c r="ED235" s="111">
        <f>(AI235*IFERROR(VLOOKUP(AH235,LnLst!B:I,4,FALSE),0))*(H235^2/100)/1000000</f>
        <v>0</v>
      </c>
      <c r="EE235" s="111">
        <f>AI235*IFERROR(VLOOKUP(AH235,LnLst!B:I,5,FALSE),0)*100/H235^2</f>
        <v>0</v>
      </c>
      <c r="EF235" s="111">
        <f>AI235*IFERROR(VLOOKUP(AH235,LnLst!B:I,6,FALSE),0)*100/H235^2</f>
        <v>0</v>
      </c>
      <c r="EG235" s="111">
        <f>(AI235*IFERROR(VLOOKUP(AH235,LnLst!B:I,7,FALSE),0))*(H235^2/100)/1000000</f>
        <v>0</v>
      </c>
      <c r="EH235" s="111">
        <f>AI235*IFERROR(VLOOKUP(AH235,LnLst!B:I,8,FALSE),0)*100/H235^2</f>
        <v>0</v>
      </c>
      <c r="EI235" s="236">
        <f>AK235*IFERROR(VLOOKUP(AJ235,LnLst!B:I,2,FALSE),0)*100/H235^2</f>
        <v>0</v>
      </c>
      <c r="EJ235" s="111">
        <f>AK235*IFERROR(VLOOKUP(AJ235,LnLst!B:I,3,FALSE),0)*100/H235^2</f>
        <v>0</v>
      </c>
      <c r="EK235" s="111">
        <f>(AK235*IFERROR(VLOOKUP(AJ235,LnLst!B:I,4,FALSE),0))*(H235^2/100)/1000000</f>
        <v>0</v>
      </c>
      <c r="EL235" s="111">
        <f>AK235*IFERROR(VLOOKUP(AJ235,LnLst!B:I,5,FALSE),0)*100/H235^2</f>
        <v>0</v>
      </c>
      <c r="EM235" s="111">
        <f>AK235*IFERROR(VLOOKUP(AJ235,LnLst!B:I,6,FALSE),0)*100/H235^2</f>
        <v>0</v>
      </c>
      <c r="EN235" s="111">
        <f>(AK235*IFERROR(VLOOKUP(AJ235,LnLst!B:I,7,FALSE),0))*(H235^2/100)/1000000</f>
        <v>0</v>
      </c>
      <c r="EO235" s="111">
        <f>AK235*IFERROR(VLOOKUP(AJ235,LnLst!B:I,8,FALSE),0)*100/H235^2</f>
        <v>0</v>
      </c>
    </row>
    <row r="236" spans="1:145" ht="15" customHeight="1" x14ac:dyDescent="0.25">
      <c r="A236" s="81" t="s">
        <v>1146</v>
      </c>
      <c r="B236" s="82" t="s">
        <v>1150</v>
      </c>
      <c r="C236" s="102" t="s">
        <v>76</v>
      </c>
      <c r="D236" s="82" t="s">
        <v>125</v>
      </c>
      <c r="E236" s="9" t="s">
        <v>1640</v>
      </c>
      <c r="F236" s="426" t="s">
        <v>1717</v>
      </c>
      <c r="G236" s="83">
        <v>2</v>
      </c>
      <c r="H236" s="60">
        <v>220</v>
      </c>
      <c r="I236" s="194" t="str">
        <f t="shared" si="63"/>
        <v xml:space="preserve">1*380/88 ACSR    2*380/50 ACSR         </v>
      </c>
      <c r="J236" s="228">
        <f t="shared" si="64"/>
        <v>73.900000000000006</v>
      </c>
      <c r="K236" s="113" t="s">
        <v>16</v>
      </c>
      <c r="L236" s="232" t="s">
        <v>36</v>
      </c>
      <c r="M236" s="240">
        <v>500</v>
      </c>
      <c r="N236" s="115">
        <f t="shared" si="65"/>
        <v>190.52</v>
      </c>
      <c r="O236" s="241">
        <v>840</v>
      </c>
      <c r="P236" s="235">
        <f t="shared" si="66"/>
        <v>1.1298491735537189E-2</v>
      </c>
      <c r="Q236" s="104">
        <f t="shared" si="67"/>
        <v>5.7713223140495873E-2</v>
      </c>
      <c r="R236" s="104">
        <f t="shared" si="68"/>
        <v>0.10892758800000001</v>
      </c>
      <c r="S236" s="104">
        <f t="shared" si="69"/>
        <v>3.9289256198347104E-2</v>
      </c>
      <c r="T236" s="104">
        <f t="shared" si="70"/>
        <v>0.14505165289256197</v>
      </c>
      <c r="U236" s="104">
        <f t="shared" si="71"/>
        <v>7.9761747999999993E-2</v>
      </c>
      <c r="V236" s="105">
        <f t="shared" si="72"/>
        <v>9.0084710743801658E-2</v>
      </c>
      <c r="W236" s="223">
        <f>AE236*IFERROR(VLOOKUP(AD236,LnLst!B:I,2,FALSE),0)+AG236*IFERROR(VLOOKUP(AF236,LnLst!B:I,2,FALSE),0)+AI236*IFERROR(VLOOKUP(AH236,LnLst!B:I,2,FALSE),0)+AK236*IFERROR(VLOOKUP(AJ236,LnLst!B:I,2,FALSE),0)</f>
        <v>5.4684699999999999</v>
      </c>
      <c r="X236" s="215">
        <f>AE236*IFERROR(VLOOKUP(AD236,LnLst!B:I,3,FALSE),0)+AG236*IFERROR(VLOOKUP(AF236,LnLst!B:I,3,FALSE),0)+AI236*IFERROR(VLOOKUP(AH236,LnLst!B:I,3,FALSE),0)+AK236*IFERROR(VLOOKUP(AJ236,LnLst!B:I,3,FALSE),0)</f>
        <v>27.933200000000003</v>
      </c>
      <c r="Y236" s="219">
        <f>(AE236*IFERROR(VLOOKUP(AD236,LnLst!B:I,4,FALSE),0)+AG236*IFERROR(VLOOKUP(AF236,LnLst!B:I,4,FALSE),0)+AI236*IFERROR(VLOOKUP(AH236,LnLst!B:I,4,FALSE),0)+AK236*IFERROR(VLOOKUP(AJ236,LnLst!B:I,4,FALSE),0))/1000000</f>
        <v>2.2505700000000002E-4</v>
      </c>
      <c r="Z236" s="215">
        <f>AE236*IFERROR(VLOOKUP(AD236,LnLst!B:I,5,FALSE),0)+AG236*IFERROR(VLOOKUP(AF236,LnLst!B:I,5,FALSE),0)+AI236*IFERROR(VLOOKUP(AH236,LnLst!B:I,5,FALSE),0)+AK236*IFERROR(VLOOKUP(AJ236,LnLst!B:I,5,FALSE),0)</f>
        <v>19.015999999999998</v>
      </c>
      <c r="AA236" s="215">
        <f>AE236*IFERROR(VLOOKUP(AD236,LnLst!B:I,6,FALSE),0)+AG236*IFERROR(VLOOKUP(AF236,LnLst!B:I,6,FALSE),0)+AI236*IFERROR(VLOOKUP(AH236,LnLst!B:I,6,FALSE),0)+AK236*IFERROR(VLOOKUP(AJ236,LnLst!B:I,6,FALSE),0)</f>
        <v>70.204999999999998</v>
      </c>
      <c r="AB236" s="207">
        <f>(AE236*IFERROR(VLOOKUP(AD236,LnLst!B:I,7,FALSE),0)+AG236*IFERROR(VLOOKUP(AF236,LnLst!B:I,7,FALSE),0)+AI236*IFERROR(VLOOKUP(AH236,LnLst!B:I,7,FALSE),0)+AK236*IFERROR(VLOOKUP(AJ236,LnLst!B:I,7,FALSE),0))/1000000</f>
        <v>1.64797E-4</v>
      </c>
      <c r="AC236" s="211">
        <f>AE236*IFERROR(VLOOKUP(AD236,LnLst!B:I,8,FALSE),0)+AG236*IFERROR(VLOOKUP(AF236,LnLst!B:I,8,FALSE),0)+AI236*IFERROR(VLOOKUP(AH236,LnLst!B:I,8,FALSE),0)+AK236*IFERROR(VLOOKUP(AJ236,LnLst!B:I,8,FALSE),0)</f>
        <v>43.600999999999999</v>
      </c>
      <c r="AD236" s="106" t="s">
        <v>6</v>
      </c>
      <c r="AE236" s="263">
        <v>57.3</v>
      </c>
      <c r="AF236" s="245" t="s">
        <v>25</v>
      </c>
      <c r="AG236" s="263">
        <v>16.600000000000001</v>
      </c>
      <c r="AH236" s="250" t="s">
        <v>1462</v>
      </c>
      <c r="AI236" s="263"/>
      <c r="AJ236" s="245" t="s">
        <v>1462</v>
      </c>
      <c r="AK236" s="263"/>
      <c r="AL236" s="84">
        <v>328</v>
      </c>
      <c r="AM236" s="72">
        <v>372</v>
      </c>
      <c r="AN236" s="83">
        <v>0</v>
      </c>
      <c r="AO236" s="72">
        <v>0</v>
      </c>
      <c r="AP236" s="66" t="s">
        <v>665</v>
      </c>
      <c r="AQ236" s="107" t="s">
        <v>505</v>
      </c>
      <c r="AR236" s="61" t="s">
        <v>259</v>
      </c>
      <c r="AS236" s="364"/>
      <c r="AT236" s="205"/>
      <c r="DN236" s="111">
        <f>(AE236*IFERROR(VLOOKUP(AD236,LnLst!B:I,2,FALSE),0))*(100/(H236^2))</f>
        <v>9.8854338842975214E-3</v>
      </c>
      <c r="DO236" s="111">
        <f>(AE236*IFERROR(VLOOKUP(AD236,LnLst!B:I,3,FALSE),0))*(100/(H236^2))</f>
        <v>4.7355371900826448E-2</v>
      </c>
      <c r="DP236" s="111">
        <f>(AE236*IFERROR(VLOOKUP(AD236,LnLst!B:I,4,FALSE),0))*(H236^2/100)/1000000</f>
        <v>7.9039620000000005E-2</v>
      </c>
      <c r="DQ236" s="111">
        <f>(AE236*IFERROR(VLOOKUP(AD236,LnLst!B:I,5,FALSE),0))*(100/(H236^2))</f>
        <v>3.5516528925619829E-2</v>
      </c>
      <c r="DR236" s="111">
        <f>(AE236*IFERROR(VLOOKUP(AD236,LnLst!B:I,6,FALSE),0))*(100/(H236^2))</f>
        <v>0.11246900826446281</v>
      </c>
      <c r="DS236" s="111">
        <f>(AE236*IFERROR(VLOOKUP(AD236,LnLst!B:I,7,FALSE),0))*(H236^2/100)/1000000</f>
        <v>6.1845035999999999E-2</v>
      </c>
      <c r="DT236" s="111">
        <f>(AE236*IFERROR(VLOOKUP(AD236,LnLst!B:I,8,FALSE),0))*(100/(H236^2))</f>
        <v>6.9849173553719002E-2</v>
      </c>
      <c r="DU236" s="111">
        <f>AG236*IFERROR(VLOOKUP(AF236,LnLst!B:I,2,FALSE),0)*100/H236^2</f>
        <v>1.4130578512396696E-3</v>
      </c>
      <c r="DV236" s="111">
        <f>(AG236*IFERROR(VLOOKUP(AF236,LnLst!B:I,3,FALSE),0))*(100/(H236^2))</f>
        <v>1.0357851239669423E-2</v>
      </c>
      <c r="DW236" s="111">
        <f>(AG236*IFERROR(VLOOKUP(AF236,LnLst!B:I,4,FALSE),0))*(H236^2/100)/1000000</f>
        <v>2.9887968000000004E-2</v>
      </c>
      <c r="DX236" s="111">
        <f>(AG236*IFERROR(VLOOKUP(AF236,LnLst!B:I,5,FALSE),0))*(100/(H236^2))</f>
        <v>3.7727272727272731E-3</v>
      </c>
      <c r="DY236" s="111">
        <f>(AG236*IFERROR(VLOOKUP(AF236,LnLst!B:I,6,FALSE),0))*(100/(H236^2))</f>
        <v>3.2582644628099178E-2</v>
      </c>
      <c r="DZ236" s="111">
        <f>(AG236*IFERROR(VLOOKUP(AF236,LnLst!B:I,7,FALSE),0))*(H236^2/100)/1000000</f>
        <v>1.7916711999999998E-2</v>
      </c>
      <c r="EA236" s="111">
        <f>(AG236*IFERROR(VLOOKUP(AF236,LnLst!B:I,8,FALSE),0))*(100/(H236^2))</f>
        <v>2.0235537190082645E-2</v>
      </c>
      <c r="EB236" s="111">
        <f>AI236*IFERROR(VLOOKUP(AH236,LnLst!B:I,2,FALSE),0)*100/H236^2</f>
        <v>0</v>
      </c>
      <c r="EC236" s="111">
        <f>AI236*IFERROR(VLOOKUP(AH236,LnLst!B:I,3,FALSE),0)*100/H236^2</f>
        <v>0</v>
      </c>
      <c r="ED236" s="111">
        <f>(AI236*IFERROR(VLOOKUP(AH236,LnLst!B:I,4,FALSE),0))*(H236^2/100)/1000000</f>
        <v>0</v>
      </c>
      <c r="EE236" s="111">
        <f>AI236*IFERROR(VLOOKUP(AH236,LnLst!B:I,5,FALSE),0)*100/H236^2</f>
        <v>0</v>
      </c>
      <c r="EF236" s="111">
        <f>AI236*IFERROR(VLOOKUP(AH236,LnLst!B:I,6,FALSE),0)*100/H236^2</f>
        <v>0</v>
      </c>
      <c r="EG236" s="111">
        <f>(AI236*IFERROR(VLOOKUP(AH236,LnLst!B:I,7,FALSE),0))*(H236^2/100)/1000000</f>
        <v>0</v>
      </c>
      <c r="EH236" s="111">
        <f>AI236*IFERROR(VLOOKUP(AH236,LnLst!B:I,8,FALSE),0)*100/H236^2</f>
        <v>0</v>
      </c>
      <c r="EI236" s="236">
        <f>AK236*IFERROR(VLOOKUP(AJ236,LnLst!B:I,2,FALSE),0)*100/H236^2</f>
        <v>0</v>
      </c>
      <c r="EJ236" s="111">
        <f>AK236*IFERROR(VLOOKUP(AJ236,LnLst!B:I,3,FALSE),0)*100/H236^2</f>
        <v>0</v>
      </c>
      <c r="EK236" s="111">
        <f>(AK236*IFERROR(VLOOKUP(AJ236,LnLst!B:I,4,FALSE),0))*(H236^2/100)/1000000</f>
        <v>0</v>
      </c>
      <c r="EL236" s="111">
        <f>AK236*IFERROR(VLOOKUP(AJ236,LnLst!B:I,5,FALSE),0)*100/H236^2</f>
        <v>0</v>
      </c>
      <c r="EM236" s="111">
        <f>AK236*IFERROR(VLOOKUP(AJ236,LnLst!B:I,6,FALSE),0)*100/H236^2</f>
        <v>0</v>
      </c>
      <c r="EN236" s="111">
        <f>(AK236*IFERROR(VLOOKUP(AJ236,LnLst!B:I,7,FALSE),0))*(H236^2/100)/1000000</f>
        <v>0</v>
      </c>
      <c r="EO236" s="111">
        <f>AK236*IFERROR(VLOOKUP(AJ236,LnLst!B:I,8,FALSE),0)*100/H236^2</f>
        <v>0</v>
      </c>
    </row>
    <row r="237" spans="1:145" ht="15" customHeight="1" x14ac:dyDescent="0.25">
      <c r="A237" s="81" t="s">
        <v>1412</v>
      </c>
      <c r="B237" s="82" t="s">
        <v>1146</v>
      </c>
      <c r="C237" s="102" t="s">
        <v>105</v>
      </c>
      <c r="D237" s="82" t="s">
        <v>76</v>
      </c>
      <c r="E237" s="9" t="s">
        <v>1640</v>
      </c>
      <c r="F237" s="426" t="s">
        <v>1717</v>
      </c>
      <c r="G237" s="83">
        <v>1</v>
      </c>
      <c r="H237" s="60">
        <v>220</v>
      </c>
      <c r="I237" s="194" t="str">
        <f t="shared" si="63"/>
        <v xml:space="preserve">2*405 AAAC             </v>
      </c>
      <c r="J237" s="228">
        <f t="shared" si="64"/>
        <v>14</v>
      </c>
      <c r="K237" s="113" t="s">
        <v>22</v>
      </c>
      <c r="L237" s="232" t="s">
        <v>16</v>
      </c>
      <c r="M237" s="240">
        <v>1200</v>
      </c>
      <c r="N237" s="115">
        <f t="shared" si="65"/>
        <v>457.24799999999999</v>
      </c>
      <c r="O237" s="241">
        <v>1600</v>
      </c>
      <c r="P237" s="235">
        <f t="shared" si="66"/>
        <v>1.4433884297520661E-3</v>
      </c>
      <c r="Q237" s="104">
        <f t="shared" si="67"/>
        <v>8.8512396694214873E-3</v>
      </c>
      <c r="R237" s="104">
        <f t="shared" si="68"/>
        <v>2.2022E-2</v>
      </c>
      <c r="S237" s="104">
        <f t="shared" si="69"/>
        <v>3.7603305785123965E-3</v>
      </c>
      <c r="T237" s="104">
        <f t="shared" si="70"/>
        <v>2.4008264462809917E-2</v>
      </c>
      <c r="U237" s="104">
        <f t="shared" si="71"/>
        <v>1.5110479999999997E-2</v>
      </c>
      <c r="V237" s="105">
        <f t="shared" si="72"/>
        <v>1.7066115702479338E-2</v>
      </c>
      <c r="W237" s="223">
        <f>AE237*IFERROR(VLOOKUP(AD237,LnLst!B:I,2,FALSE),0)+AG237*IFERROR(VLOOKUP(AF237,LnLst!B:I,2,FALSE),0)+AI237*IFERROR(VLOOKUP(AH237,LnLst!B:I,2,FALSE),0)+AK237*IFERROR(VLOOKUP(AJ237,LnLst!B:I,2,FALSE),0)</f>
        <v>0.6986</v>
      </c>
      <c r="X237" s="215">
        <f>AE237*IFERROR(VLOOKUP(AD237,LnLst!B:I,3,FALSE),0)+AG237*IFERROR(VLOOKUP(AF237,LnLst!B:I,3,FALSE),0)+AI237*IFERROR(VLOOKUP(AH237,LnLst!B:I,3,FALSE),0)+AK237*IFERROR(VLOOKUP(AJ237,LnLst!B:I,3,FALSE),0)</f>
        <v>4.2839999999999998</v>
      </c>
      <c r="Y237" s="219">
        <f>(AE237*IFERROR(VLOOKUP(AD237,LnLst!B:I,4,FALSE),0)+AG237*IFERROR(VLOOKUP(AF237,LnLst!B:I,4,FALSE),0)+AI237*IFERROR(VLOOKUP(AH237,LnLst!B:I,4,FALSE),0)+AK237*IFERROR(VLOOKUP(AJ237,LnLst!B:I,4,FALSE),0))/1000000</f>
        <v>4.5500000000000001E-5</v>
      </c>
      <c r="Z237" s="215">
        <f>AE237*IFERROR(VLOOKUP(AD237,LnLst!B:I,5,FALSE),0)+AG237*IFERROR(VLOOKUP(AF237,LnLst!B:I,5,FALSE),0)+AI237*IFERROR(VLOOKUP(AH237,LnLst!B:I,5,FALSE),0)+AK237*IFERROR(VLOOKUP(AJ237,LnLst!B:I,5,FALSE),0)</f>
        <v>1.82</v>
      </c>
      <c r="AA237" s="215">
        <f>AE237*IFERROR(VLOOKUP(AD237,LnLst!B:I,6,FALSE),0)+AG237*IFERROR(VLOOKUP(AF237,LnLst!B:I,6,FALSE),0)+AI237*IFERROR(VLOOKUP(AH237,LnLst!B:I,6,FALSE),0)+AK237*IFERROR(VLOOKUP(AJ237,LnLst!B:I,6,FALSE),0)</f>
        <v>11.62</v>
      </c>
      <c r="AB237" s="207">
        <f>(AE237*IFERROR(VLOOKUP(AD237,LnLst!B:I,7,FALSE),0)+AG237*IFERROR(VLOOKUP(AF237,LnLst!B:I,7,FALSE),0)+AI237*IFERROR(VLOOKUP(AH237,LnLst!B:I,7,FALSE),0)+AK237*IFERROR(VLOOKUP(AJ237,LnLst!B:I,7,FALSE),0))/1000000</f>
        <v>3.1219999999999996E-5</v>
      </c>
      <c r="AC237" s="211">
        <f>AE237*IFERROR(VLOOKUP(AD237,LnLst!B:I,8,FALSE),0)+AG237*IFERROR(VLOOKUP(AF237,LnLst!B:I,8,FALSE),0)+AI237*IFERROR(VLOOKUP(AH237,LnLst!B:I,8,FALSE),0)+AK237*IFERROR(VLOOKUP(AJ237,LnLst!B:I,8,FALSE),0)</f>
        <v>8.26</v>
      </c>
      <c r="AD237" s="106" t="s">
        <v>8</v>
      </c>
      <c r="AE237" s="263">
        <v>14</v>
      </c>
      <c r="AF237" s="245" t="s">
        <v>1462</v>
      </c>
      <c r="AG237" s="263"/>
      <c r="AH237" s="250" t="s">
        <v>1462</v>
      </c>
      <c r="AI237" s="263"/>
      <c r="AJ237" s="245" t="s">
        <v>1462</v>
      </c>
      <c r="AK237" s="263"/>
      <c r="AL237" s="84">
        <v>321</v>
      </c>
      <c r="AM237" s="72">
        <v>328</v>
      </c>
      <c r="AN237" s="83">
        <v>0</v>
      </c>
      <c r="AO237" s="72">
        <v>0</v>
      </c>
      <c r="AP237" s="66" t="s">
        <v>662</v>
      </c>
      <c r="AQ237" s="107" t="s">
        <v>257</v>
      </c>
      <c r="AR237" s="61" t="s">
        <v>505</v>
      </c>
      <c r="AS237" s="364"/>
      <c r="AT237" s="205"/>
      <c r="DN237" s="111">
        <f>(AE237*IFERROR(VLOOKUP(AD237,LnLst!B:I,2,FALSE),0))*(100/(H237^2))</f>
        <v>1.4433884297520661E-3</v>
      </c>
      <c r="DO237" s="111">
        <f>(AE237*IFERROR(VLOOKUP(AD237,LnLst!B:I,3,FALSE),0))*(100/(H237^2))</f>
        <v>8.8512396694214873E-3</v>
      </c>
      <c r="DP237" s="111">
        <f>(AE237*IFERROR(VLOOKUP(AD237,LnLst!B:I,4,FALSE),0))*(H237^2/100)/1000000</f>
        <v>2.2022E-2</v>
      </c>
      <c r="DQ237" s="111">
        <f>(AE237*IFERROR(VLOOKUP(AD237,LnLst!B:I,5,FALSE),0))*(100/(H237^2))</f>
        <v>3.7603305785123969E-3</v>
      </c>
      <c r="DR237" s="111">
        <f>(AE237*IFERROR(VLOOKUP(AD237,LnLst!B:I,6,FALSE),0))*(100/(H237^2))</f>
        <v>2.4008264462809917E-2</v>
      </c>
      <c r="DS237" s="111">
        <f>(AE237*IFERROR(VLOOKUP(AD237,LnLst!B:I,7,FALSE),0))*(H237^2/100)/1000000</f>
        <v>1.5110479999999999E-2</v>
      </c>
      <c r="DT237" s="111">
        <f>(AE237*IFERROR(VLOOKUP(AD237,LnLst!B:I,8,FALSE),0))*(100/(H237^2))</f>
        <v>1.7066115702479338E-2</v>
      </c>
      <c r="DU237" s="111">
        <f>AG237*IFERROR(VLOOKUP(AF237,LnLst!B:I,2,FALSE),0)*100/H237^2</f>
        <v>0</v>
      </c>
      <c r="DV237" s="111">
        <f>(AG237*IFERROR(VLOOKUP(AF237,LnLst!B:I,3,FALSE),0))*(100/(H237^2))</f>
        <v>0</v>
      </c>
      <c r="DW237" s="111">
        <f>(AG237*IFERROR(VLOOKUP(AF237,LnLst!B:I,4,FALSE),0))*(H237^2/100)/1000000</f>
        <v>0</v>
      </c>
      <c r="DX237" s="111">
        <f>(AG237*IFERROR(VLOOKUP(AF237,LnLst!B:I,5,FALSE),0))*(100/(H237^2))</f>
        <v>0</v>
      </c>
      <c r="DY237" s="111">
        <f>(AG237*IFERROR(VLOOKUP(AF237,LnLst!B:I,6,FALSE),0))*(100/(H237^2))</f>
        <v>0</v>
      </c>
      <c r="DZ237" s="111">
        <f>(AG237*IFERROR(VLOOKUP(AF237,LnLst!B:I,7,FALSE),0))*(H237^2/100)/1000000</f>
        <v>0</v>
      </c>
      <c r="EA237" s="111">
        <f>(AG237*IFERROR(VLOOKUP(AF237,LnLst!B:I,8,FALSE),0))*(100/(H237^2))</f>
        <v>0</v>
      </c>
      <c r="EB237" s="111">
        <f>AI237*IFERROR(VLOOKUP(AH237,LnLst!B:I,2,FALSE),0)*100/H237^2</f>
        <v>0</v>
      </c>
      <c r="EC237" s="111">
        <f>AI237*IFERROR(VLOOKUP(AH237,LnLst!B:I,3,FALSE),0)*100/H237^2</f>
        <v>0</v>
      </c>
      <c r="ED237" s="111">
        <f>(AI237*IFERROR(VLOOKUP(AH237,LnLst!B:I,4,FALSE),0))*(H237^2/100)/1000000</f>
        <v>0</v>
      </c>
      <c r="EE237" s="111">
        <f>AI237*IFERROR(VLOOKUP(AH237,LnLst!B:I,5,FALSE),0)*100/H237^2</f>
        <v>0</v>
      </c>
      <c r="EF237" s="111">
        <f>AI237*IFERROR(VLOOKUP(AH237,LnLst!B:I,6,FALSE),0)*100/H237^2</f>
        <v>0</v>
      </c>
      <c r="EG237" s="111">
        <f>(AI237*IFERROR(VLOOKUP(AH237,LnLst!B:I,7,FALSE),0))*(H237^2/100)/1000000</f>
        <v>0</v>
      </c>
      <c r="EH237" s="111">
        <f>AI237*IFERROR(VLOOKUP(AH237,LnLst!B:I,8,FALSE),0)*100/H237^2</f>
        <v>0</v>
      </c>
      <c r="EI237" s="236">
        <f>AK237*IFERROR(VLOOKUP(AJ237,LnLst!B:I,2,FALSE),0)*100/H237^2</f>
        <v>0</v>
      </c>
      <c r="EJ237" s="111">
        <f>AK237*IFERROR(VLOOKUP(AJ237,LnLst!B:I,3,FALSE),0)*100/H237^2</f>
        <v>0</v>
      </c>
      <c r="EK237" s="111">
        <f>(AK237*IFERROR(VLOOKUP(AJ237,LnLst!B:I,4,FALSE),0))*(H237^2/100)/1000000</f>
        <v>0</v>
      </c>
      <c r="EL237" s="111">
        <f>AK237*IFERROR(VLOOKUP(AJ237,LnLst!B:I,5,FALSE),0)*100/H237^2</f>
        <v>0</v>
      </c>
      <c r="EM237" s="111">
        <f>AK237*IFERROR(VLOOKUP(AJ237,LnLst!B:I,6,FALSE),0)*100/H237^2</f>
        <v>0</v>
      </c>
      <c r="EN237" s="111">
        <f>(AK237*IFERROR(VLOOKUP(AJ237,LnLst!B:I,7,FALSE),0))*(H237^2/100)/1000000</f>
        <v>0</v>
      </c>
      <c r="EO237" s="111">
        <f>AK237*IFERROR(VLOOKUP(AJ237,LnLst!B:I,8,FALSE),0)*100/H237^2</f>
        <v>0</v>
      </c>
    </row>
    <row r="238" spans="1:145" ht="15" customHeight="1" x14ac:dyDescent="0.25">
      <c r="A238" s="81" t="s">
        <v>1412</v>
      </c>
      <c r="B238" s="82" t="s">
        <v>1146</v>
      </c>
      <c r="C238" s="102" t="s">
        <v>105</v>
      </c>
      <c r="D238" s="82" t="s">
        <v>76</v>
      </c>
      <c r="E238" s="9" t="s">
        <v>1640</v>
      </c>
      <c r="F238" s="426" t="s">
        <v>1717</v>
      </c>
      <c r="G238" s="83">
        <v>2</v>
      </c>
      <c r="H238" s="60">
        <v>220</v>
      </c>
      <c r="I238" s="194" t="str">
        <f t="shared" si="63"/>
        <v xml:space="preserve">2*405 AAAC             </v>
      </c>
      <c r="J238" s="228">
        <f t="shared" si="64"/>
        <v>14</v>
      </c>
      <c r="K238" s="113" t="s">
        <v>22</v>
      </c>
      <c r="L238" s="232" t="s">
        <v>16</v>
      </c>
      <c r="M238" s="240">
        <v>1200</v>
      </c>
      <c r="N238" s="115">
        <f t="shared" si="65"/>
        <v>457.24799999999999</v>
      </c>
      <c r="O238" s="241">
        <v>1600</v>
      </c>
      <c r="P238" s="235">
        <f t="shared" si="66"/>
        <v>1.4433884297520661E-3</v>
      </c>
      <c r="Q238" s="104">
        <f t="shared" si="67"/>
        <v>8.8512396694214873E-3</v>
      </c>
      <c r="R238" s="104">
        <f t="shared" si="68"/>
        <v>2.2022E-2</v>
      </c>
      <c r="S238" s="104">
        <f t="shared" si="69"/>
        <v>3.7603305785123965E-3</v>
      </c>
      <c r="T238" s="104">
        <f t="shared" si="70"/>
        <v>2.4008264462809917E-2</v>
      </c>
      <c r="U238" s="104">
        <f t="shared" si="71"/>
        <v>1.5110479999999997E-2</v>
      </c>
      <c r="V238" s="105">
        <f t="shared" si="72"/>
        <v>1.7066115702479338E-2</v>
      </c>
      <c r="W238" s="223">
        <f>AE238*IFERROR(VLOOKUP(AD238,LnLst!B:I,2,FALSE),0)+AG238*IFERROR(VLOOKUP(AF238,LnLst!B:I,2,FALSE),0)+AI238*IFERROR(VLOOKUP(AH238,LnLst!B:I,2,FALSE),0)+AK238*IFERROR(VLOOKUP(AJ238,LnLst!B:I,2,FALSE),0)</f>
        <v>0.6986</v>
      </c>
      <c r="X238" s="215">
        <f>AE238*IFERROR(VLOOKUP(AD238,LnLst!B:I,3,FALSE),0)+AG238*IFERROR(VLOOKUP(AF238,LnLst!B:I,3,FALSE),0)+AI238*IFERROR(VLOOKUP(AH238,LnLst!B:I,3,FALSE),0)+AK238*IFERROR(VLOOKUP(AJ238,LnLst!B:I,3,FALSE),0)</f>
        <v>4.2839999999999998</v>
      </c>
      <c r="Y238" s="219">
        <f>(AE238*IFERROR(VLOOKUP(AD238,LnLst!B:I,4,FALSE),0)+AG238*IFERROR(VLOOKUP(AF238,LnLst!B:I,4,FALSE),0)+AI238*IFERROR(VLOOKUP(AH238,LnLst!B:I,4,FALSE),0)+AK238*IFERROR(VLOOKUP(AJ238,LnLst!B:I,4,FALSE),0))/1000000</f>
        <v>4.5500000000000001E-5</v>
      </c>
      <c r="Z238" s="215">
        <f>AE238*IFERROR(VLOOKUP(AD238,LnLst!B:I,5,FALSE),0)+AG238*IFERROR(VLOOKUP(AF238,LnLst!B:I,5,FALSE),0)+AI238*IFERROR(VLOOKUP(AH238,LnLst!B:I,5,FALSE),0)+AK238*IFERROR(VLOOKUP(AJ238,LnLst!B:I,5,FALSE),0)</f>
        <v>1.82</v>
      </c>
      <c r="AA238" s="215">
        <f>AE238*IFERROR(VLOOKUP(AD238,LnLst!B:I,6,FALSE),0)+AG238*IFERROR(VLOOKUP(AF238,LnLst!B:I,6,FALSE),0)+AI238*IFERROR(VLOOKUP(AH238,LnLst!B:I,6,FALSE),0)+AK238*IFERROR(VLOOKUP(AJ238,LnLst!B:I,6,FALSE),0)</f>
        <v>11.62</v>
      </c>
      <c r="AB238" s="207">
        <f>(AE238*IFERROR(VLOOKUP(AD238,LnLst!B:I,7,FALSE),0)+AG238*IFERROR(VLOOKUP(AF238,LnLst!B:I,7,FALSE),0)+AI238*IFERROR(VLOOKUP(AH238,LnLst!B:I,7,FALSE),0)+AK238*IFERROR(VLOOKUP(AJ238,LnLst!B:I,7,FALSE),0))/1000000</f>
        <v>3.1219999999999996E-5</v>
      </c>
      <c r="AC238" s="211">
        <f>AE238*IFERROR(VLOOKUP(AD238,LnLst!B:I,8,FALSE),0)+AG238*IFERROR(VLOOKUP(AF238,LnLst!B:I,8,FALSE),0)+AI238*IFERROR(VLOOKUP(AH238,LnLst!B:I,8,FALSE),0)+AK238*IFERROR(VLOOKUP(AJ238,LnLst!B:I,8,FALSE),0)</f>
        <v>8.26</v>
      </c>
      <c r="AD238" s="106" t="s">
        <v>8</v>
      </c>
      <c r="AE238" s="263">
        <v>14</v>
      </c>
      <c r="AF238" s="245" t="s">
        <v>1462</v>
      </c>
      <c r="AG238" s="263"/>
      <c r="AH238" s="250" t="s">
        <v>1462</v>
      </c>
      <c r="AI238" s="263"/>
      <c r="AJ238" s="245" t="s">
        <v>1462</v>
      </c>
      <c r="AK238" s="263"/>
      <c r="AL238" s="84">
        <v>321</v>
      </c>
      <c r="AM238" s="72">
        <v>328</v>
      </c>
      <c r="AN238" s="83">
        <v>0</v>
      </c>
      <c r="AO238" s="72">
        <v>0</v>
      </c>
      <c r="AP238" s="66" t="s">
        <v>663</v>
      </c>
      <c r="AQ238" s="107" t="s">
        <v>257</v>
      </c>
      <c r="AR238" s="61" t="s">
        <v>505</v>
      </c>
      <c r="AS238" s="364"/>
      <c r="AT238" s="205"/>
      <c r="DN238" s="111">
        <f>(AE238*IFERROR(VLOOKUP(AD238,LnLst!B:I,2,FALSE),0))*(100/(H238^2))</f>
        <v>1.4433884297520661E-3</v>
      </c>
      <c r="DO238" s="111">
        <f>(AE238*IFERROR(VLOOKUP(AD238,LnLst!B:I,3,FALSE),0))*(100/(H238^2))</f>
        <v>8.8512396694214873E-3</v>
      </c>
      <c r="DP238" s="111">
        <f>(AE238*IFERROR(VLOOKUP(AD238,LnLst!B:I,4,FALSE),0))*(H238^2/100)/1000000</f>
        <v>2.2022E-2</v>
      </c>
      <c r="DQ238" s="111">
        <f>(AE238*IFERROR(VLOOKUP(AD238,LnLst!B:I,5,FALSE),0))*(100/(H238^2))</f>
        <v>3.7603305785123969E-3</v>
      </c>
      <c r="DR238" s="111">
        <f>(AE238*IFERROR(VLOOKUP(AD238,LnLst!B:I,6,FALSE),0))*(100/(H238^2))</f>
        <v>2.4008264462809917E-2</v>
      </c>
      <c r="DS238" s="111">
        <f>(AE238*IFERROR(VLOOKUP(AD238,LnLst!B:I,7,FALSE),0))*(H238^2/100)/1000000</f>
        <v>1.5110479999999999E-2</v>
      </c>
      <c r="DT238" s="111">
        <f>(AE238*IFERROR(VLOOKUP(AD238,LnLst!B:I,8,FALSE),0))*(100/(H238^2))</f>
        <v>1.7066115702479338E-2</v>
      </c>
      <c r="DU238" s="111">
        <f>AG238*IFERROR(VLOOKUP(AF238,LnLst!B:I,2,FALSE),0)*100/H238^2</f>
        <v>0</v>
      </c>
      <c r="DV238" s="111">
        <f>(AG238*IFERROR(VLOOKUP(AF238,LnLst!B:I,3,FALSE),0))*(100/(H238^2))</f>
        <v>0</v>
      </c>
      <c r="DW238" s="111">
        <f>(AG238*IFERROR(VLOOKUP(AF238,LnLst!B:I,4,FALSE),0))*(H238^2/100)/1000000</f>
        <v>0</v>
      </c>
      <c r="DX238" s="111">
        <f>(AG238*IFERROR(VLOOKUP(AF238,LnLst!B:I,5,FALSE),0))*(100/(H238^2))</f>
        <v>0</v>
      </c>
      <c r="DY238" s="111">
        <f>(AG238*IFERROR(VLOOKUP(AF238,LnLst!B:I,6,FALSE),0))*(100/(H238^2))</f>
        <v>0</v>
      </c>
      <c r="DZ238" s="111">
        <f>(AG238*IFERROR(VLOOKUP(AF238,LnLst!B:I,7,FALSE),0))*(H238^2/100)/1000000</f>
        <v>0</v>
      </c>
      <c r="EA238" s="111">
        <f>(AG238*IFERROR(VLOOKUP(AF238,LnLst!B:I,8,FALSE),0))*(100/(H238^2))</f>
        <v>0</v>
      </c>
      <c r="EB238" s="111">
        <f>AI238*IFERROR(VLOOKUP(AH238,LnLst!B:I,2,FALSE),0)*100/H238^2</f>
        <v>0</v>
      </c>
      <c r="EC238" s="111">
        <f>AI238*IFERROR(VLOOKUP(AH238,LnLst!B:I,3,FALSE),0)*100/H238^2</f>
        <v>0</v>
      </c>
      <c r="ED238" s="111">
        <f>(AI238*IFERROR(VLOOKUP(AH238,LnLst!B:I,4,FALSE),0))*(H238^2/100)/1000000</f>
        <v>0</v>
      </c>
      <c r="EE238" s="111">
        <f>AI238*IFERROR(VLOOKUP(AH238,LnLst!B:I,5,FALSE),0)*100/H238^2</f>
        <v>0</v>
      </c>
      <c r="EF238" s="111">
        <f>AI238*IFERROR(VLOOKUP(AH238,LnLst!B:I,6,FALSE),0)*100/H238^2</f>
        <v>0</v>
      </c>
      <c r="EG238" s="111">
        <f>(AI238*IFERROR(VLOOKUP(AH238,LnLst!B:I,7,FALSE),0))*(H238^2/100)/1000000</f>
        <v>0</v>
      </c>
      <c r="EH238" s="111">
        <f>AI238*IFERROR(VLOOKUP(AH238,LnLst!B:I,8,FALSE),0)*100/H238^2</f>
        <v>0</v>
      </c>
      <c r="EI238" s="236">
        <f>AK238*IFERROR(VLOOKUP(AJ238,LnLst!B:I,2,FALSE),0)*100/H238^2</f>
        <v>0</v>
      </c>
      <c r="EJ238" s="111">
        <f>AK238*IFERROR(VLOOKUP(AJ238,LnLst!B:I,3,FALSE),0)*100/H238^2</f>
        <v>0</v>
      </c>
      <c r="EK238" s="111">
        <f>(AK238*IFERROR(VLOOKUP(AJ238,LnLst!B:I,4,FALSE),0))*(H238^2/100)/1000000</f>
        <v>0</v>
      </c>
      <c r="EL238" s="111">
        <f>AK238*IFERROR(VLOOKUP(AJ238,LnLst!B:I,5,FALSE),0)*100/H238^2</f>
        <v>0</v>
      </c>
      <c r="EM238" s="111">
        <f>AK238*IFERROR(VLOOKUP(AJ238,LnLst!B:I,6,FALSE),0)*100/H238^2</f>
        <v>0</v>
      </c>
      <c r="EN238" s="111">
        <f>(AK238*IFERROR(VLOOKUP(AJ238,LnLst!B:I,7,FALSE),0))*(H238^2/100)/1000000</f>
        <v>0</v>
      </c>
      <c r="EO238" s="111">
        <f>AK238*IFERROR(VLOOKUP(AJ238,LnLst!B:I,8,FALSE),0)*100/H238^2</f>
        <v>0</v>
      </c>
    </row>
    <row r="239" spans="1:145" ht="15" customHeight="1" x14ac:dyDescent="0.25">
      <c r="A239" s="81" t="s">
        <v>1388</v>
      </c>
      <c r="B239" s="82" t="s">
        <v>1412</v>
      </c>
      <c r="C239" s="102" t="s">
        <v>104</v>
      </c>
      <c r="D239" s="82" t="s">
        <v>105</v>
      </c>
      <c r="E239" s="9" t="s">
        <v>1640</v>
      </c>
      <c r="F239" s="426" t="s">
        <v>1717</v>
      </c>
      <c r="G239" s="83">
        <v>1</v>
      </c>
      <c r="H239" s="60">
        <v>220</v>
      </c>
      <c r="I239" s="194" t="str">
        <f t="shared" si="63"/>
        <v xml:space="preserve">2*405 AAAC             </v>
      </c>
      <c r="J239" s="228">
        <f t="shared" si="64"/>
        <v>1</v>
      </c>
      <c r="K239" s="113" t="s">
        <v>16</v>
      </c>
      <c r="L239" s="232" t="s">
        <v>22</v>
      </c>
      <c r="M239" s="240">
        <v>1200</v>
      </c>
      <c r="N239" s="115">
        <f t="shared" si="65"/>
        <v>457.24799999999999</v>
      </c>
      <c r="O239" s="241">
        <v>1600</v>
      </c>
      <c r="P239" s="235">
        <f t="shared" si="66"/>
        <v>1.0309917355371901E-4</v>
      </c>
      <c r="Q239" s="104">
        <f t="shared" si="67"/>
        <v>6.3223140495867762E-4</v>
      </c>
      <c r="R239" s="104">
        <f t="shared" si="68"/>
        <v>1.573E-3</v>
      </c>
      <c r="S239" s="104">
        <f t="shared" si="69"/>
        <v>2.6859504132231406E-4</v>
      </c>
      <c r="T239" s="104">
        <f t="shared" si="70"/>
        <v>1.7148760330578513E-3</v>
      </c>
      <c r="U239" s="104">
        <f t="shared" si="71"/>
        <v>1.0793199999999999E-3</v>
      </c>
      <c r="V239" s="105">
        <f t="shared" si="72"/>
        <v>1.2190082644628099E-3</v>
      </c>
      <c r="W239" s="223">
        <f>AE239*IFERROR(VLOOKUP(AD239,LnLst!B:I,2,FALSE),0)+AG239*IFERROR(VLOOKUP(AF239,LnLst!B:I,2,FALSE),0)+AI239*IFERROR(VLOOKUP(AH239,LnLst!B:I,2,FALSE),0)+AK239*IFERROR(VLOOKUP(AJ239,LnLst!B:I,2,FALSE),0)</f>
        <v>4.99E-2</v>
      </c>
      <c r="X239" s="215">
        <f>AE239*IFERROR(VLOOKUP(AD239,LnLst!B:I,3,FALSE),0)+AG239*IFERROR(VLOOKUP(AF239,LnLst!B:I,3,FALSE),0)+AI239*IFERROR(VLOOKUP(AH239,LnLst!B:I,3,FALSE),0)+AK239*IFERROR(VLOOKUP(AJ239,LnLst!B:I,3,FALSE),0)</f>
        <v>0.30599999999999999</v>
      </c>
      <c r="Y239" s="219">
        <f>(AE239*IFERROR(VLOOKUP(AD239,LnLst!B:I,4,FALSE),0)+AG239*IFERROR(VLOOKUP(AF239,LnLst!B:I,4,FALSE),0)+AI239*IFERROR(VLOOKUP(AH239,LnLst!B:I,4,FALSE),0)+AK239*IFERROR(VLOOKUP(AJ239,LnLst!B:I,4,FALSE),0))/1000000</f>
        <v>3.2499999999999998E-6</v>
      </c>
      <c r="Z239" s="215">
        <f>AE239*IFERROR(VLOOKUP(AD239,LnLst!B:I,5,FALSE),0)+AG239*IFERROR(VLOOKUP(AF239,LnLst!B:I,5,FALSE),0)+AI239*IFERROR(VLOOKUP(AH239,LnLst!B:I,5,FALSE),0)+AK239*IFERROR(VLOOKUP(AJ239,LnLst!B:I,5,FALSE),0)</f>
        <v>0.13</v>
      </c>
      <c r="AA239" s="215">
        <f>AE239*IFERROR(VLOOKUP(AD239,LnLst!B:I,6,FALSE),0)+AG239*IFERROR(VLOOKUP(AF239,LnLst!B:I,6,FALSE),0)+AI239*IFERROR(VLOOKUP(AH239,LnLst!B:I,6,FALSE),0)+AK239*IFERROR(VLOOKUP(AJ239,LnLst!B:I,6,FALSE),0)</f>
        <v>0.83</v>
      </c>
      <c r="AB239" s="207">
        <f>(AE239*IFERROR(VLOOKUP(AD239,LnLst!B:I,7,FALSE),0)+AG239*IFERROR(VLOOKUP(AF239,LnLst!B:I,7,FALSE),0)+AI239*IFERROR(VLOOKUP(AH239,LnLst!B:I,7,FALSE),0)+AK239*IFERROR(VLOOKUP(AJ239,LnLst!B:I,7,FALSE),0))/1000000</f>
        <v>2.2299999999999998E-6</v>
      </c>
      <c r="AC239" s="211">
        <f>AE239*IFERROR(VLOOKUP(AD239,LnLst!B:I,8,FALSE),0)+AG239*IFERROR(VLOOKUP(AF239,LnLst!B:I,8,FALSE),0)+AI239*IFERROR(VLOOKUP(AH239,LnLst!B:I,8,FALSE),0)+AK239*IFERROR(VLOOKUP(AJ239,LnLst!B:I,8,FALSE),0)</f>
        <v>0.59</v>
      </c>
      <c r="AD239" s="106" t="s">
        <v>8</v>
      </c>
      <c r="AE239" s="263">
        <v>1</v>
      </c>
      <c r="AF239" s="245" t="s">
        <v>1462</v>
      </c>
      <c r="AG239" s="263"/>
      <c r="AH239" s="250" t="s">
        <v>1462</v>
      </c>
      <c r="AI239" s="263"/>
      <c r="AJ239" s="245" t="s">
        <v>1462</v>
      </c>
      <c r="AK239" s="263"/>
      <c r="AL239" s="84">
        <v>320</v>
      </c>
      <c r="AM239" s="72">
        <v>321</v>
      </c>
      <c r="AN239" s="83">
        <v>0</v>
      </c>
      <c r="AO239" s="72">
        <v>0</v>
      </c>
      <c r="AP239" s="66" t="s">
        <v>749</v>
      </c>
      <c r="AQ239" s="107" t="s">
        <v>256</v>
      </c>
      <c r="AR239" s="61" t="s">
        <v>257</v>
      </c>
      <c r="AS239" s="364"/>
      <c r="AT239" s="205"/>
      <c r="DN239" s="111">
        <f>(AE239*IFERROR(VLOOKUP(AD239,LnLst!B:I,2,FALSE),0))*(100/(H239^2))</f>
        <v>1.0309917355371901E-4</v>
      </c>
      <c r="DO239" s="111">
        <f>(AE239*IFERROR(VLOOKUP(AD239,LnLst!B:I,3,FALSE),0))*(100/(H239^2))</f>
        <v>6.3223140495867773E-4</v>
      </c>
      <c r="DP239" s="111">
        <f>(AE239*IFERROR(VLOOKUP(AD239,LnLst!B:I,4,FALSE),0))*(H239^2/100)/1000000</f>
        <v>1.573E-3</v>
      </c>
      <c r="DQ239" s="111">
        <f>(AE239*IFERROR(VLOOKUP(AD239,LnLst!B:I,5,FALSE),0))*(100/(H239^2))</f>
        <v>2.6859504132231406E-4</v>
      </c>
      <c r="DR239" s="111">
        <f>(AE239*IFERROR(VLOOKUP(AD239,LnLst!B:I,6,FALSE),0))*(100/(H239^2))</f>
        <v>1.7148760330578511E-3</v>
      </c>
      <c r="DS239" s="111">
        <f>(AE239*IFERROR(VLOOKUP(AD239,LnLst!B:I,7,FALSE),0))*(H239^2/100)/1000000</f>
        <v>1.0793199999999999E-3</v>
      </c>
      <c r="DT239" s="111">
        <f>(AE239*IFERROR(VLOOKUP(AD239,LnLst!B:I,8,FALSE),0))*(100/(H239^2))</f>
        <v>1.2190082644628099E-3</v>
      </c>
      <c r="DU239" s="111">
        <f>AG239*IFERROR(VLOOKUP(AF239,LnLst!B:I,2,FALSE),0)*100/H239^2</f>
        <v>0</v>
      </c>
      <c r="DV239" s="111">
        <f>(AG239*IFERROR(VLOOKUP(AF239,LnLst!B:I,3,FALSE),0))*(100/(H239^2))</f>
        <v>0</v>
      </c>
      <c r="DW239" s="111">
        <f>(AG239*IFERROR(VLOOKUP(AF239,LnLst!B:I,4,FALSE),0))*(H239^2/100)/1000000</f>
        <v>0</v>
      </c>
      <c r="DX239" s="111">
        <f>(AG239*IFERROR(VLOOKUP(AF239,LnLst!B:I,5,FALSE),0))*(100/(H239^2))</f>
        <v>0</v>
      </c>
      <c r="DY239" s="111">
        <f>(AG239*IFERROR(VLOOKUP(AF239,LnLst!B:I,6,FALSE),0))*(100/(H239^2))</f>
        <v>0</v>
      </c>
      <c r="DZ239" s="111">
        <f>(AG239*IFERROR(VLOOKUP(AF239,LnLst!B:I,7,FALSE),0))*(H239^2/100)/1000000</f>
        <v>0</v>
      </c>
      <c r="EA239" s="111">
        <f>(AG239*IFERROR(VLOOKUP(AF239,LnLst!B:I,8,FALSE),0))*(100/(H239^2))</f>
        <v>0</v>
      </c>
      <c r="EB239" s="111">
        <f>AI239*IFERROR(VLOOKUP(AH239,LnLst!B:I,2,FALSE),0)*100/H239^2</f>
        <v>0</v>
      </c>
      <c r="EC239" s="111">
        <f>AI239*IFERROR(VLOOKUP(AH239,LnLst!B:I,3,FALSE),0)*100/H239^2</f>
        <v>0</v>
      </c>
      <c r="ED239" s="111">
        <f>(AI239*IFERROR(VLOOKUP(AH239,LnLst!B:I,4,FALSE),0))*(H239^2/100)/1000000</f>
        <v>0</v>
      </c>
      <c r="EE239" s="111">
        <f>AI239*IFERROR(VLOOKUP(AH239,LnLst!B:I,5,FALSE),0)*100/H239^2</f>
        <v>0</v>
      </c>
      <c r="EF239" s="111">
        <f>AI239*IFERROR(VLOOKUP(AH239,LnLst!B:I,6,FALSE),0)*100/H239^2</f>
        <v>0</v>
      </c>
      <c r="EG239" s="111">
        <f>(AI239*IFERROR(VLOOKUP(AH239,LnLst!B:I,7,FALSE),0))*(H239^2/100)/1000000</f>
        <v>0</v>
      </c>
      <c r="EH239" s="111">
        <f>AI239*IFERROR(VLOOKUP(AH239,LnLst!B:I,8,FALSE),0)*100/H239^2</f>
        <v>0</v>
      </c>
      <c r="EI239" s="236">
        <f>AK239*IFERROR(VLOOKUP(AJ239,LnLst!B:I,2,FALSE),0)*100/H239^2</f>
        <v>0</v>
      </c>
      <c r="EJ239" s="111">
        <f>AK239*IFERROR(VLOOKUP(AJ239,LnLst!B:I,3,FALSE),0)*100/H239^2</f>
        <v>0</v>
      </c>
      <c r="EK239" s="111">
        <f>(AK239*IFERROR(VLOOKUP(AJ239,LnLst!B:I,4,FALSE),0))*(H239^2/100)/1000000</f>
        <v>0</v>
      </c>
      <c r="EL239" s="111">
        <f>AK239*IFERROR(VLOOKUP(AJ239,LnLst!B:I,5,FALSE),0)*100/H239^2</f>
        <v>0</v>
      </c>
      <c r="EM239" s="111">
        <f>AK239*IFERROR(VLOOKUP(AJ239,LnLst!B:I,6,FALSE),0)*100/H239^2</f>
        <v>0</v>
      </c>
      <c r="EN239" s="111">
        <f>(AK239*IFERROR(VLOOKUP(AJ239,LnLst!B:I,7,FALSE),0))*(H239^2/100)/1000000</f>
        <v>0</v>
      </c>
      <c r="EO239" s="111">
        <f>AK239*IFERROR(VLOOKUP(AJ239,LnLst!B:I,8,FALSE),0)*100/H239^2</f>
        <v>0</v>
      </c>
    </row>
    <row r="240" spans="1:145" ht="15" customHeight="1" x14ac:dyDescent="0.25">
      <c r="A240" s="81" t="s">
        <v>1388</v>
      </c>
      <c r="B240" s="82" t="s">
        <v>1412</v>
      </c>
      <c r="C240" s="102" t="s">
        <v>104</v>
      </c>
      <c r="D240" s="82" t="s">
        <v>105</v>
      </c>
      <c r="E240" s="9" t="s">
        <v>1640</v>
      </c>
      <c r="F240" s="426" t="s">
        <v>1717</v>
      </c>
      <c r="G240" s="83">
        <v>2</v>
      </c>
      <c r="H240" s="60">
        <v>220</v>
      </c>
      <c r="I240" s="194" t="str">
        <f t="shared" si="63"/>
        <v xml:space="preserve">2*405 AAAC             </v>
      </c>
      <c r="J240" s="228">
        <f t="shared" si="64"/>
        <v>1</v>
      </c>
      <c r="K240" s="113" t="s">
        <v>16</v>
      </c>
      <c r="L240" s="232" t="s">
        <v>22</v>
      </c>
      <c r="M240" s="240">
        <v>1200</v>
      </c>
      <c r="N240" s="115">
        <f t="shared" si="65"/>
        <v>457.24799999999999</v>
      </c>
      <c r="O240" s="241">
        <v>1600</v>
      </c>
      <c r="P240" s="235">
        <f t="shared" si="66"/>
        <v>1.0309917355371901E-4</v>
      </c>
      <c r="Q240" s="104">
        <f t="shared" si="67"/>
        <v>6.3223140495867762E-4</v>
      </c>
      <c r="R240" s="104">
        <f t="shared" si="68"/>
        <v>1.573E-3</v>
      </c>
      <c r="S240" s="104">
        <f t="shared" si="69"/>
        <v>2.6859504132231406E-4</v>
      </c>
      <c r="T240" s="104">
        <f t="shared" si="70"/>
        <v>1.7148760330578513E-3</v>
      </c>
      <c r="U240" s="104">
        <f t="shared" si="71"/>
        <v>1.0793199999999999E-3</v>
      </c>
      <c r="V240" s="105">
        <f t="shared" si="72"/>
        <v>1.2190082644628099E-3</v>
      </c>
      <c r="W240" s="223">
        <f>AE240*IFERROR(VLOOKUP(AD240,LnLst!B:I,2,FALSE),0)+AG240*IFERROR(VLOOKUP(AF240,LnLst!B:I,2,FALSE),0)+AI240*IFERROR(VLOOKUP(AH240,LnLst!B:I,2,FALSE),0)+AK240*IFERROR(VLOOKUP(AJ240,LnLst!B:I,2,FALSE),0)</f>
        <v>4.99E-2</v>
      </c>
      <c r="X240" s="215">
        <f>AE240*IFERROR(VLOOKUP(AD240,LnLst!B:I,3,FALSE),0)+AG240*IFERROR(VLOOKUP(AF240,LnLst!B:I,3,FALSE),0)+AI240*IFERROR(VLOOKUP(AH240,LnLst!B:I,3,FALSE),0)+AK240*IFERROR(VLOOKUP(AJ240,LnLst!B:I,3,FALSE),0)</f>
        <v>0.30599999999999999</v>
      </c>
      <c r="Y240" s="219">
        <f>(AE240*IFERROR(VLOOKUP(AD240,LnLst!B:I,4,FALSE),0)+AG240*IFERROR(VLOOKUP(AF240,LnLst!B:I,4,FALSE),0)+AI240*IFERROR(VLOOKUP(AH240,LnLst!B:I,4,FALSE),0)+AK240*IFERROR(VLOOKUP(AJ240,LnLst!B:I,4,FALSE),0))/1000000</f>
        <v>3.2499999999999998E-6</v>
      </c>
      <c r="Z240" s="215">
        <f>AE240*IFERROR(VLOOKUP(AD240,LnLst!B:I,5,FALSE),0)+AG240*IFERROR(VLOOKUP(AF240,LnLst!B:I,5,FALSE),0)+AI240*IFERROR(VLOOKUP(AH240,LnLst!B:I,5,FALSE),0)+AK240*IFERROR(VLOOKUP(AJ240,LnLst!B:I,5,FALSE),0)</f>
        <v>0.13</v>
      </c>
      <c r="AA240" s="215">
        <f>AE240*IFERROR(VLOOKUP(AD240,LnLst!B:I,6,FALSE),0)+AG240*IFERROR(VLOOKUP(AF240,LnLst!B:I,6,FALSE),0)+AI240*IFERROR(VLOOKUP(AH240,LnLst!B:I,6,FALSE),0)+AK240*IFERROR(VLOOKUP(AJ240,LnLst!B:I,6,FALSE),0)</f>
        <v>0.83</v>
      </c>
      <c r="AB240" s="207">
        <f>(AE240*IFERROR(VLOOKUP(AD240,LnLst!B:I,7,FALSE),0)+AG240*IFERROR(VLOOKUP(AF240,LnLst!B:I,7,FALSE),0)+AI240*IFERROR(VLOOKUP(AH240,LnLst!B:I,7,FALSE),0)+AK240*IFERROR(VLOOKUP(AJ240,LnLst!B:I,7,FALSE),0))/1000000</f>
        <v>2.2299999999999998E-6</v>
      </c>
      <c r="AC240" s="211">
        <f>AE240*IFERROR(VLOOKUP(AD240,LnLst!B:I,8,FALSE),0)+AG240*IFERROR(VLOOKUP(AF240,LnLst!B:I,8,FALSE),0)+AI240*IFERROR(VLOOKUP(AH240,LnLst!B:I,8,FALSE),0)+AK240*IFERROR(VLOOKUP(AJ240,LnLst!B:I,8,FALSE),0)</f>
        <v>0.59</v>
      </c>
      <c r="AD240" s="106" t="s">
        <v>8</v>
      </c>
      <c r="AE240" s="263">
        <v>1</v>
      </c>
      <c r="AF240" s="245" t="s">
        <v>1462</v>
      </c>
      <c r="AG240" s="263"/>
      <c r="AH240" s="250" t="s">
        <v>1462</v>
      </c>
      <c r="AI240" s="263"/>
      <c r="AJ240" s="245" t="s">
        <v>1462</v>
      </c>
      <c r="AK240" s="263"/>
      <c r="AL240" s="84">
        <v>320</v>
      </c>
      <c r="AM240" s="72">
        <v>321</v>
      </c>
      <c r="AN240" s="83">
        <v>0</v>
      </c>
      <c r="AO240" s="72">
        <v>0</v>
      </c>
      <c r="AP240" s="66" t="s">
        <v>750</v>
      </c>
      <c r="AQ240" s="107" t="s">
        <v>256</v>
      </c>
      <c r="AR240" s="61" t="s">
        <v>257</v>
      </c>
      <c r="AS240" s="364"/>
      <c r="AT240" s="205"/>
      <c r="DN240" s="111">
        <f>(AE240*IFERROR(VLOOKUP(AD240,LnLst!B:I,2,FALSE),0))*(100/(H240^2))</f>
        <v>1.0309917355371901E-4</v>
      </c>
      <c r="DO240" s="111">
        <f>(AE240*IFERROR(VLOOKUP(AD240,LnLst!B:I,3,FALSE),0))*(100/(H240^2))</f>
        <v>6.3223140495867773E-4</v>
      </c>
      <c r="DP240" s="111">
        <f>(AE240*IFERROR(VLOOKUP(AD240,LnLst!B:I,4,FALSE),0))*(H240^2/100)/1000000</f>
        <v>1.573E-3</v>
      </c>
      <c r="DQ240" s="111">
        <f>(AE240*IFERROR(VLOOKUP(AD240,LnLst!B:I,5,FALSE),0))*(100/(H240^2))</f>
        <v>2.6859504132231406E-4</v>
      </c>
      <c r="DR240" s="111">
        <f>(AE240*IFERROR(VLOOKUP(AD240,LnLst!B:I,6,FALSE),0))*(100/(H240^2))</f>
        <v>1.7148760330578511E-3</v>
      </c>
      <c r="DS240" s="111">
        <f>(AE240*IFERROR(VLOOKUP(AD240,LnLst!B:I,7,FALSE),0))*(H240^2/100)/1000000</f>
        <v>1.0793199999999999E-3</v>
      </c>
      <c r="DT240" s="111">
        <f>(AE240*IFERROR(VLOOKUP(AD240,LnLst!B:I,8,FALSE),0))*(100/(H240^2))</f>
        <v>1.2190082644628099E-3</v>
      </c>
      <c r="DU240" s="111">
        <f>AG240*IFERROR(VLOOKUP(AF240,LnLst!B:I,2,FALSE),0)*100/H240^2</f>
        <v>0</v>
      </c>
      <c r="DV240" s="111">
        <f>(AG240*IFERROR(VLOOKUP(AF240,LnLst!B:I,3,FALSE),0))*(100/(H240^2))</f>
        <v>0</v>
      </c>
      <c r="DW240" s="111">
        <f>(AG240*IFERROR(VLOOKUP(AF240,LnLst!B:I,4,FALSE),0))*(H240^2/100)/1000000</f>
        <v>0</v>
      </c>
      <c r="DX240" s="111">
        <f>(AG240*IFERROR(VLOOKUP(AF240,LnLst!B:I,5,FALSE),0))*(100/(H240^2))</f>
        <v>0</v>
      </c>
      <c r="DY240" s="111">
        <f>(AG240*IFERROR(VLOOKUP(AF240,LnLst!B:I,6,FALSE),0))*(100/(H240^2))</f>
        <v>0</v>
      </c>
      <c r="DZ240" s="111">
        <f>(AG240*IFERROR(VLOOKUP(AF240,LnLst!B:I,7,FALSE),0))*(H240^2/100)/1000000</f>
        <v>0</v>
      </c>
      <c r="EA240" s="111">
        <f>(AG240*IFERROR(VLOOKUP(AF240,LnLst!B:I,8,FALSE),0))*(100/(H240^2))</f>
        <v>0</v>
      </c>
      <c r="EB240" s="111">
        <f>AI240*IFERROR(VLOOKUP(AH240,LnLst!B:I,2,FALSE),0)*100/H240^2</f>
        <v>0</v>
      </c>
      <c r="EC240" s="111">
        <f>AI240*IFERROR(VLOOKUP(AH240,LnLst!B:I,3,FALSE),0)*100/H240^2</f>
        <v>0</v>
      </c>
      <c r="ED240" s="111">
        <f>(AI240*IFERROR(VLOOKUP(AH240,LnLst!B:I,4,FALSE),0))*(H240^2/100)/1000000</f>
        <v>0</v>
      </c>
      <c r="EE240" s="111">
        <f>AI240*IFERROR(VLOOKUP(AH240,LnLst!B:I,5,FALSE),0)*100/H240^2</f>
        <v>0</v>
      </c>
      <c r="EF240" s="111">
        <f>AI240*IFERROR(VLOOKUP(AH240,LnLst!B:I,6,FALSE),0)*100/H240^2</f>
        <v>0</v>
      </c>
      <c r="EG240" s="111">
        <f>(AI240*IFERROR(VLOOKUP(AH240,LnLst!B:I,7,FALSE),0))*(H240^2/100)/1000000</f>
        <v>0</v>
      </c>
      <c r="EH240" s="111">
        <f>AI240*IFERROR(VLOOKUP(AH240,LnLst!B:I,8,FALSE),0)*100/H240^2</f>
        <v>0</v>
      </c>
      <c r="EI240" s="236">
        <f>AK240*IFERROR(VLOOKUP(AJ240,LnLst!B:I,2,FALSE),0)*100/H240^2</f>
        <v>0</v>
      </c>
      <c r="EJ240" s="111">
        <f>AK240*IFERROR(VLOOKUP(AJ240,LnLst!B:I,3,FALSE),0)*100/H240^2</f>
        <v>0</v>
      </c>
      <c r="EK240" s="111">
        <f>(AK240*IFERROR(VLOOKUP(AJ240,LnLst!B:I,4,FALSE),0))*(H240^2/100)/1000000</f>
        <v>0</v>
      </c>
      <c r="EL240" s="111">
        <f>AK240*IFERROR(VLOOKUP(AJ240,LnLst!B:I,5,FALSE),0)*100/H240^2</f>
        <v>0</v>
      </c>
      <c r="EM240" s="111">
        <f>AK240*IFERROR(VLOOKUP(AJ240,LnLst!B:I,6,FALSE),0)*100/H240^2</f>
        <v>0</v>
      </c>
      <c r="EN240" s="111">
        <f>(AK240*IFERROR(VLOOKUP(AJ240,LnLst!B:I,7,FALSE),0))*(H240^2/100)/1000000</f>
        <v>0</v>
      </c>
      <c r="EO240" s="111">
        <f>AK240*IFERROR(VLOOKUP(AJ240,LnLst!B:I,8,FALSE),0)*100/H240^2</f>
        <v>0</v>
      </c>
    </row>
    <row r="241" spans="1:145" ht="15" customHeight="1" x14ac:dyDescent="0.25">
      <c r="A241" s="81" t="s">
        <v>1388</v>
      </c>
      <c r="B241" s="82" t="s">
        <v>429</v>
      </c>
      <c r="C241" s="102" t="s">
        <v>104</v>
      </c>
      <c r="D241" s="82" t="s">
        <v>1577</v>
      </c>
      <c r="E241" s="9" t="s">
        <v>1640</v>
      </c>
      <c r="F241" s="426" t="s">
        <v>1717</v>
      </c>
      <c r="G241" s="83">
        <v>1</v>
      </c>
      <c r="H241" s="60">
        <v>220</v>
      </c>
      <c r="I241" s="194" t="str">
        <f t="shared" si="63"/>
        <v xml:space="preserve">2*236 AAAC    2*405 AAAC         </v>
      </c>
      <c r="J241" s="228">
        <f t="shared" si="64"/>
        <v>10</v>
      </c>
      <c r="K241" s="113" t="s">
        <v>16</v>
      </c>
      <c r="L241" s="232" t="s">
        <v>21</v>
      </c>
      <c r="M241" s="240">
        <v>800</v>
      </c>
      <c r="N241" s="115">
        <f t="shared" si="65"/>
        <v>304.83199999999999</v>
      </c>
      <c r="O241" s="241">
        <v>1200</v>
      </c>
      <c r="P241" s="235">
        <f t="shared" si="66"/>
        <v>1.4028925619834712E-3</v>
      </c>
      <c r="Q241" s="104">
        <f t="shared" si="67"/>
        <v>6.4245867768595042E-3</v>
      </c>
      <c r="R241" s="104">
        <f t="shared" si="68"/>
        <v>1.729816E-2</v>
      </c>
      <c r="S241" s="104">
        <f t="shared" si="69"/>
        <v>4.5454545454545461E-3</v>
      </c>
      <c r="T241" s="104">
        <f t="shared" si="70"/>
        <v>1.9380165289256197E-2</v>
      </c>
      <c r="U241" s="104">
        <f t="shared" si="71"/>
        <v>1.0793200000000001E-2</v>
      </c>
      <c r="V241" s="105">
        <f t="shared" si="72"/>
        <v>1.2190082644628099E-2</v>
      </c>
      <c r="W241" s="223">
        <f>AE241*IFERROR(VLOOKUP(AD241,LnLst!B:I,2,FALSE),0)+AG241*IFERROR(VLOOKUP(AF241,LnLst!B:I,2,FALSE),0)+AI241*IFERROR(VLOOKUP(AH241,LnLst!B:I,2,FALSE),0)+AK241*IFERROR(VLOOKUP(AJ241,LnLst!B:I,2,FALSE),0)</f>
        <v>0.67900000000000005</v>
      </c>
      <c r="X241" s="215">
        <f>AE241*IFERROR(VLOOKUP(AD241,LnLst!B:I,3,FALSE),0)+AG241*IFERROR(VLOOKUP(AF241,LnLst!B:I,3,FALSE),0)+AI241*IFERROR(VLOOKUP(AH241,LnLst!B:I,3,FALSE),0)+AK241*IFERROR(VLOOKUP(AJ241,LnLst!B:I,3,FALSE),0)</f>
        <v>3.1095000000000002</v>
      </c>
      <c r="Y241" s="219">
        <f>(AE241*IFERROR(VLOOKUP(AD241,LnLst!B:I,4,FALSE),0)+AG241*IFERROR(VLOOKUP(AF241,LnLst!B:I,4,FALSE),0)+AI241*IFERROR(VLOOKUP(AH241,LnLst!B:I,4,FALSE),0)+AK241*IFERROR(VLOOKUP(AJ241,LnLst!B:I,4,FALSE),0))/1000000</f>
        <v>3.574E-5</v>
      </c>
      <c r="Z241" s="215">
        <f>AE241*IFERROR(VLOOKUP(AD241,LnLst!B:I,5,FALSE),0)+AG241*IFERROR(VLOOKUP(AF241,LnLst!B:I,5,FALSE),0)+AI241*IFERROR(VLOOKUP(AH241,LnLst!B:I,5,FALSE),0)+AK241*IFERROR(VLOOKUP(AJ241,LnLst!B:I,5,FALSE),0)</f>
        <v>2.2000000000000002</v>
      </c>
      <c r="AA241" s="215">
        <f>AE241*IFERROR(VLOOKUP(AD241,LnLst!B:I,6,FALSE),0)+AG241*IFERROR(VLOOKUP(AF241,LnLst!B:I,6,FALSE),0)+AI241*IFERROR(VLOOKUP(AH241,LnLst!B:I,6,FALSE),0)+AK241*IFERROR(VLOOKUP(AJ241,LnLst!B:I,6,FALSE),0)</f>
        <v>9.379999999999999</v>
      </c>
      <c r="AB241" s="207">
        <f>(AE241*IFERROR(VLOOKUP(AD241,LnLst!B:I,7,FALSE),0)+AG241*IFERROR(VLOOKUP(AF241,LnLst!B:I,7,FALSE),0)+AI241*IFERROR(VLOOKUP(AH241,LnLst!B:I,7,FALSE),0)+AK241*IFERROR(VLOOKUP(AJ241,LnLst!B:I,7,FALSE),0))/1000000</f>
        <v>2.23E-5</v>
      </c>
      <c r="AC241" s="211">
        <f>AE241*IFERROR(VLOOKUP(AD241,LnLst!B:I,8,FALSE),0)+AG241*IFERROR(VLOOKUP(AF241,LnLst!B:I,8,FALSE),0)+AI241*IFERROR(VLOOKUP(AH241,LnLst!B:I,8,FALSE),0)+AK241*IFERROR(VLOOKUP(AJ241,LnLst!B:I,8,FALSE),0)</f>
        <v>5.8999999999999995</v>
      </c>
      <c r="AD241" s="106" t="s">
        <v>1474</v>
      </c>
      <c r="AE241" s="263">
        <v>9</v>
      </c>
      <c r="AF241" s="245" t="s">
        <v>8</v>
      </c>
      <c r="AG241" s="263">
        <v>1</v>
      </c>
      <c r="AH241" s="250" t="s">
        <v>1462</v>
      </c>
      <c r="AI241" s="263"/>
      <c r="AJ241" s="245" t="s">
        <v>1462</v>
      </c>
      <c r="AK241" s="263"/>
      <c r="AL241" s="84">
        <v>320</v>
      </c>
      <c r="AM241" s="72">
        <v>324</v>
      </c>
      <c r="AN241" s="83">
        <v>0</v>
      </c>
      <c r="AO241" s="72">
        <v>0</v>
      </c>
      <c r="AP241" s="66" t="s">
        <v>751</v>
      </c>
      <c r="AQ241" s="107" t="s">
        <v>256</v>
      </c>
      <c r="AR241" s="61" t="s">
        <v>661</v>
      </c>
      <c r="AS241" s="364"/>
      <c r="AT241" s="205" t="s">
        <v>39</v>
      </c>
      <c r="DN241" s="111">
        <f>(AE241*IFERROR(VLOOKUP(AD241,LnLst!B:I,2,FALSE),0))*(100/(H241^2))</f>
        <v>1.2997933884297522E-3</v>
      </c>
      <c r="DO241" s="111">
        <f>(AE241*IFERROR(VLOOKUP(AD241,LnLst!B:I,3,FALSE),0))*(100/(H241^2))</f>
        <v>5.7923553719008269E-3</v>
      </c>
      <c r="DP241" s="111">
        <f>(AE241*IFERROR(VLOOKUP(AD241,LnLst!B:I,4,FALSE),0))*(H241^2/100)/1000000</f>
        <v>1.5725160000000002E-2</v>
      </c>
      <c r="DQ241" s="111">
        <f>(AE241*IFERROR(VLOOKUP(AD241,LnLst!B:I,5,FALSE),0))*(100/(H241^2))</f>
        <v>4.2768595041322325E-3</v>
      </c>
      <c r="DR241" s="111">
        <f>(AE241*IFERROR(VLOOKUP(AD241,LnLst!B:I,6,FALSE),0))*(100/(H241^2))</f>
        <v>1.7665289256198344E-2</v>
      </c>
      <c r="DS241" s="111">
        <f>(AE241*IFERROR(VLOOKUP(AD241,LnLst!B:I,7,FALSE),0))*(H241^2/100)/1000000</f>
        <v>9.7138800000000011E-3</v>
      </c>
      <c r="DT241" s="111">
        <f>(AE241*IFERROR(VLOOKUP(AD241,LnLst!B:I,8,FALSE),0))*(100/(H241^2))</f>
        <v>1.0971074380165289E-2</v>
      </c>
      <c r="DU241" s="111">
        <f>AG241*IFERROR(VLOOKUP(AF241,LnLst!B:I,2,FALSE),0)*100/H241^2</f>
        <v>1.0309917355371901E-4</v>
      </c>
      <c r="DV241" s="111">
        <f>(AG241*IFERROR(VLOOKUP(AF241,LnLst!B:I,3,FALSE),0))*(100/(H241^2))</f>
        <v>6.3223140495867773E-4</v>
      </c>
      <c r="DW241" s="111">
        <f>(AG241*IFERROR(VLOOKUP(AF241,LnLst!B:I,4,FALSE),0))*(H241^2/100)/1000000</f>
        <v>1.573E-3</v>
      </c>
      <c r="DX241" s="111">
        <f>(AG241*IFERROR(VLOOKUP(AF241,LnLst!B:I,5,FALSE),0))*(100/(H241^2))</f>
        <v>2.6859504132231406E-4</v>
      </c>
      <c r="DY241" s="111">
        <f>(AG241*IFERROR(VLOOKUP(AF241,LnLst!B:I,6,FALSE),0))*(100/(H241^2))</f>
        <v>1.7148760330578511E-3</v>
      </c>
      <c r="DZ241" s="111">
        <f>(AG241*IFERROR(VLOOKUP(AF241,LnLst!B:I,7,FALSE),0))*(H241^2/100)/1000000</f>
        <v>1.0793199999999999E-3</v>
      </c>
      <c r="EA241" s="111">
        <f>(AG241*IFERROR(VLOOKUP(AF241,LnLst!B:I,8,FALSE),0))*(100/(H241^2))</f>
        <v>1.2190082644628099E-3</v>
      </c>
      <c r="EB241" s="111">
        <f>AI241*IFERROR(VLOOKUP(AH241,LnLst!B:I,2,FALSE),0)*100/H241^2</f>
        <v>0</v>
      </c>
      <c r="EC241" s="111">
        <f>AI241*IFERROR(VLOOKUP(AH241,LnLst!B:I,3,FALSE),0)*100/H241^2</f>
        <v>0</v>
      </c>
      <c r="ED241" s="111">
        <f>(AI241*IFERROR(VLOOKUP(AH241,LnLst!B:I,4,FALSE),0))*(H241^2/100)/1000000</f>
        <v>0</v>
      </c>
      <c r="EE241" s="111">
        <f>AI241*IFERROR(VLOOKUP(AH241,LnLst!B:I,5,FALSE),0)*100/H241^2</f>
        <v>0</v>
      </c>
      <c r="EF241" s="111">
        <f>AI241*IFERROR(VLOOKUP(AH241,LnLst!B:I,6,FALSE),0)*100/H241^2</f>
        <v>0</v>
      </c>
      <c r="EG241" s="111">
        <f>(AI241*IFERROR(VLOOKUP(AH241,LnLst!B:I,7,FALSE),0))*(H241^2/100)/1000000</f>
        <v>0</v>
      </c>
      <c r="EH241" s="111">
        <f>AI241*IFERROR(VLOOKUP(AH241,LnLst!B:I,8,FALSE),0)*100/H241^2</f>
        <v>0</v>
      </c>
      <c r="EI241" s="236">
        <f>AK241*IFERROR(VLOOKUP(AJ241,LnLst!B:I,2,FALSE),0)*100/H241^2</f>
        <v>0</v>
      </c>
      <c r="EJ241" s="111">
        <f>AK241*IFERROR(VLOOKUP(AJ241,LnLst!B:I,3,FALSE),0)*100/H241^2</f>
        <v>0</v>
      </c>
      <c r="EK241" s="111">
        <f>(AK241*IFERROR(VLOOKUP(AJ241,LnLst!B:I,4,FALSE),0))*(H241^2/100)/1000000</f>
        <v>0</v>
      </c>
      <c r="EL241" s="111">
        <f>AK241*IFERROR(VLOOKUP(AJ241,LnLst!B:I,5,FALSE),0)*100/H241^2</f>
        <v>0</v>
      </c>
      <c r="EM241" s="111">
        <f>AK241*IFERROR(VLOOKUP(AJ241,LnLst!B:I,6,FALSE),0)*100/H241^2</f>
        <v>0</v>
      </c>
      <c r="EN241" s="111">
        <f>(AK241*IFERROR(VLOOKUP(AJ241,LnLst!B:I,7,FALSE),0))*(H241^2/100)/1000000</f>
        <v>0</v>
      </c>
      <c r="EO241" s="111">
        <f>AK241*IFERROR(VLOOKUP(AJ241,LnLst!B:I,8,FALSE),0)*100/H241^2</f>
        <v>0</v>
      </c>
    </row>
    <row r="242" spans="1:145" ht="15" customHeight="1" x14ac:dyDescent="0.25">
      <c r="A242" s="81" t="s">
        <v>1388</v>
      </c>
      <c r="B242" s="82" t="s">
        <v>429</v>
      </c>
      <c r="C242" s="102" t="s">
        <v>104</v>
      </c>
      <c r="D242" s="82" t="s">
        <v>1577</v>
      </c>
      <c r="E242" s="9" t="s">
        <v>1640</v>
      </c>
      <c r="F242" s="426" t="s">
        <v>1717</v>
      </c>
      <c r="G242" s="83">
        <v>2</v>
      </c>
      <c r="H242" s="60">
        <v>220</v>
      </c>
      <c r="I242" s="194" t="str">
        <f t="shared" si="63"/>
        <v xml:space="preserve">2*236 AAAC    2*405 AAAC         </v>
      </c>
      <c r="J242" s="228">
        <f t="shared" si="64"/>
        <v>10</v>
      </c>
      <c r="K242" s="113" t="s">
        <v>16</v>
      </c>
      <c r="L242" s="232" t="s">
        <v>21</v>
      </c>
      <c r="M242" s="240">
        <v>800</v>
      </c>
      <c r="N242" s="115">
        <f t="shared" si="65"/>
        <v>304.83199999999999</v>
      </c>
      <c r="O242" s="241">
        <v>1200</v>
      </c>
      <c r="P242" s="235">
        <f t="shared" si="66"/>
        <v>1.4028925619834712E-3</v>
      </c>
      <c r="Q242" s="104">
        <f t="shared" si="67"/>
        <v>6.4245867768595042E-3</v>
      </c>
      <c r="R242" s="104">
        <f t="shared" si="68"/>
        <v>1.729816E-2</v>
      </c>
      <c r="S242" s="104">
        <f t="shared" si="69"/>
        <v>4.5454545454545461E-3</v>
      </c>
      <c r="T242" s="104">
        <f t="shared" si="70"/>
        <v>1.9380165289256197E-2</v>
      </c>
      <c r="U242" s="104">
        <f t="shared" si="71"/>
        <v>1.0793200000000001E-2</v>
      </c>
      <c r="V242" s="105">
        <f t="shared" si="72"/>
        <v>1.2190082644628099E-2</v>
      </c>
      <c r="W242" s="223">
        <f>AE242*IFERROR(VLOOKUP(AD242,LnLst!B:I,2,FALSE),0)+AG242*IFERROR(VLOOKUP(AF242,LnLst!B:I,2,FALSE),0)+AI242*IFERROR(VLOOKUP(AH242,LnLst!B:I,2,FALSE),0)+AK242*IFERROR(VLOOKUP(AJ242,LnLst!B:I,2,FALSE),0)</f>
        <v>0.67900000000000005</v>
      </c>
      <c r="X242" s="215">
        <f>AE242*IFERROR(VLOOKUP(AD242,LnLst!B:I,3,FALSE),0)+AG242*IFERROR(VLOOKUP(AF242,LnLst!B:I,3,FALSE),0)+AI242*IFERROR(VLOOKUP(AH242,LnLst!B:I,3,FALSE),0)+AK242*IFERROR(VLOOKUP(AJ242,LnLst!B:I,3,FALSE),0)</f>
        <v>3.1095000000000002</v>
      </c>
      <c r="Y242" s="219">
        <f>(AE242*IFERROR(VLOOKUP(AD242,LnLst!B:I,4,FALSE),0)+AG242*IFERROR(VLOOKUP(AF242,LnLst!B:I,4,FALSE),0)+AI242*IFERROR(VLOOKUP(AH242,LnLst!B:I,4,FALSE),0)+AK242*IFERROR(VLOOKUP(AJ242,LnLst!B:I,4,FALSE),0))/1000000</f>
        <v>3.574E-5</v>
      </c>
      <c r="Z242" s="215">
        <f>AE242*IFERROR(VLOOKUP(AD242,LnLst!B:I,5,FALSE),0)+AG242*IFERROR(VLOOKUP(AF242,LnLst!B:I,5,FALSE),0)+AI242*IFERROR(VLOOKUP(AH242,LnLst!B:I,5,FALSE),0)+AK242*IFERROR(VLOOKUP(AJ242,LnLst!B:I,5,FALSE),0)</f>
        <v>2.2000000000000002</v>
      </c>
      <c r="AA242" s="215">
        <f>AE242*IFERROR(VLOOKUP(AD242,LnLst!B:I,6,FALSE),0)+AG242*IFERROR(VLOOKUP(AF242,LnLst!B:I,6,FALSE),0)+AI242*IFERROR(VLOOKUP(AH242,LnLst!B:I,6,FALSE),0)+AK242*IFERROR(VLOOKUP(AJ242,LnLst!B:I,6,FALSE),0)</f>
        <v>9.379999999999999</v>
      </c>
      <c r="AB242" s="207">
        <f>(AE242*IFERROR(VLOOKUP(AD242,LnLst!B:I,7,FALSE),0)+AG242*IFERROR(VLOOKUP(AF242,LnLst!B:I,7,FALSE),0)+AI242*IFERROR(VLOOKUP(AH242,LnLst!B:I,7,FALSE),0)+AK242*IFERROR(VLOOKUP(AJ242,LnLst!B:I,7,FALSE),0))/1000000</f>
        <v>2.23E-5</v>
      </c>
      <c r="AC242" s="211">
        <f>AE242*IFERROR(VLOOKUP(AD242,LnLst!B:I,8,FALSE),0)+AG242*IFERROR(VLOOKUP(AF242,LnLst!B:I,8,FALSE),0)+AI242*IFERROR(VLOOKUP(AH242,LnLst!B:I,8,FALSE),0)+AK242*IFERROR(VLOOKUP(AJ242,LnLst!B:I,8,FALSE),0)</f>
        <v>5.8999999999999995</v>
      </c>
      <c r="AD242" s="106" t="s">
        <v>1474</v>
      </c>
      <c r="AE242" s="263">
        <v>9</v>
      </c>
      <c r="AF242" s="245" t="s">
        <v>8</v>
      </c>
      <c r="AG242" s="263">
        <v>1</v>
      </c>
      <c r="AH242" s="250" t="s">
        <v>1462</v>
      </c>
      <c r="AI242" s="263"/>
      <c r="AJ242" s="245" t="s">
        <v>1462</v>
      </c>
      <c r="AK242" s="263"/>
      <c r="AL242" s="84">
        <v>320</v>
      </c>
      <c r="AM242" s="72">
        <v>324</v>
      </c>
      <c r="AN242" s="83">
        <v>0</v>
      </c>
      <c r="AO242" s="72">
        <v>0</v>
      </c>
      <c r="AP242" s="66" t="s">
        <v>752</v>
      </c>
      <c r="AQ242" s="107" t="s">
        <v>256</v>
      </c>
      <c r="AR242" s="61" t="s">
        <v>661</v>
      </c>
      <c r="AS242" s="364"/>
      <c r="AT242" s="205" t="s">
        <v>39</v>
      </c>
      <c r="DN242" s="111">
        <f>(AE242*IFERROR(VLOOKUP(AD242,LnLst!B:I,2,FALSE),0))*(100/(H242^2))</f>
        <v>1.2997933884297522E-3</v>
      </c>
      <c r="DO242" s="111">
        <f>(AE242*IFERROR(VLOOKUP(AD242,LnLst!B:I,3,FALSE),0))*(100/(H242^2))</f>
        <v>5.7923553719008269E-3</v>
      </c>
      <c r="DP242" s="111">
        <f>(AE242*IFERROR(VLOOKUP(AD242,LnLst!B:I,4,FALSE),0))*(H242^2/100)/1000000</f>
        <v>1.5725160000000002E-2</v>
      </c>
      <c r="DQ242" s="111">
        <f>(AE242*IFERROR(VLOOKUP(AD242,LnLst!B:I,5,FALSE),0))*(100/(H242^2))</f>
        <v>4.2768595041322325E-3</v>
      </c>
      <c r="DR242" s="111">
        <f>(AE242*IFERROR(VLOOKUP(AD242,LnLst!B:I,6,FALSE),0))*(100/(H242^2))</f>
        <v>1.7665289256198344E-2</v>
      </c>
      <c r="DS242" s="111">
        <f>(AE242*IFERROR(VLOOKUP(AD242,LnLst!B:I,7,FALSE),0))*(H242^2/100)/1000000</f>
        <v>9.7138800000000011E-3</v>
      </c>
      <c r="DT242" s="111">
        <f>(AE242*IFERROR(VLOOKUP(AD242,LnLst!B:I,8,FALSE),0))*(100/(H242^2))</f>
        <v>1.0971074380165289E-2</v>
      </c>
      <c r="DU242" s="111">
        <f>AG242*IFERROR(VLOOKUP(AF242,LnLst!B:I,2,FALSE),0)*100/H242^2</f>
        <v>1.0309917355371901E-4</v>
      </c>
      <c r="DV242" s="111">
        <f>(AG242*IFERROR(VLOOKUP(AF242,LnLst!B:I,3,FALSE),0))*(100/(H242^2))</f>
        <v>6.3223140495867773E-4</v>
      </c>
      <c r="DW242" s="111">
        <f>(AG242*IFERROR(VLOOKUP(AF242,LnLst!B:I,4,FALSE),0))*(H242^2/100)/1000000</f>
        <v>1.573E-3</v>
      </c>
      <c r="DX242" s="111">
        <f>(AG242*IFERROR(VLOOKUP(AF242,LnLst!B:I,5,FALSE),0))*(100/(H242^2))</f>
        <v>2.6859504132231406E-4</v>
      </c>
      <c r="DY242" s="111">
        <f>(AG242*IFERROR(VLOOKUP(AF242,LnLst!B:I,6,FALSE),0))*(100/(H242^2))</f>
        <v>1.7148760330578511E-3</v>
      </c>
      <c r="DZ242" s="111">
        <f>(AG242*IFERROR(VLOOKUP(AF242,LnLst!B:I,7,FALSE),0))*(H242^2/100)/1000000</f>
        <v>1.0793199999999999E-3</v>
      </c>
      <c r="EA242" s="111">
        <f>(AG242*IFERROR(VLOOKUP(AF242,LnLst!B:I,8,FALSE),0))*(100/(H242^2))</f>
        <v>1.2190082644628099E-3</v>
      </c>
      <c r="EB242" s="111">
        <f>AI242*IFERROR(VLOOKUP(AH242,LnLst!B:I,2,FALSE),0)*100/H242^2</f>
        <v>0</v>
      </c>
      <c r="EC242" s="111">
        <f>AI242*IFERROR(VLOOKUP(AH242,LnLst!B:I,3,FALSE),0)*100/H242^2</f>
        <v>0</v>
      </c>
      <c r="ED242" s="111">
        <f>(AI242*IFERROR(VLOOKUP(AH242,LnLst!B:I,4,FALSE),0))*(H242^2/100)/1000000</f>
        <v>0</v>
      </c>
      <c r="EE242" s="111">
        <f>AI242*IFERROR(VLOOKUP(AH242,LnLst!B:I,5,FALSE),0)*100/H242^2</f>
        <v>0</v>
      </c>
      <c r="EF242" s="111">
        <f>AI242*IFERROR(VLOOKUP(AH242,LnLst!B:I,6,FALSE),0)*100/H242^2</f>
        <v>0</v>
      </c>
      <c r="EG242" s="111">
        <f>(AI242*IFERROR(VLOOKUP(AH242,LnLst!B:I,7,FALSE),0))*(H242^2/100)/1000000</f>
        <v>0</v>
      </c>
      <c r="EH242" s="111">
        <f>AI242*IFERROR(VLOOKUP(AH242,LnLst!B:I,8,FALSE),0)*100/H242^2</f>
        <v>0</v>
      </c>
      <c r="EI242" s="236">
        <f>AK242*IFERROR(VLOOKUP(AJ242,LnLst!B:I,2,FALSE),0)*100/H242^2</f>
        <v>0</v>
      </c>
      <c r="EJ242" s="111">
        <f>AK242*IFERROR(VLOOKUP(AJ242,LnLst!B:I,3,FALSE),0)*100/H242^2</f>
        <v>0</v>
      </c>
      <c r="EK242" s="111">
        <f>(AK242*IFERROR(VLOOKUP(AJ242,LnLst!B:I,4,FALSE),0))*(H242^2/100)/1000000</f>
        <v>0</v>
      </c>
      <c r="EL242" s="111">
        <f>AK242*IFERROR(VLOOKUP(AJ242,LnLst!B:I,5,FALSE),0)*100/H242^2</f>
        <v>0</v>
      </c>
      <c r="EM242" s="111">
        <f>AK242*IFERROR(VLOOKUP(AJ242,LnLst!B:I,6,FALSE),0)*100/H242^2</f>
        <v>0</v>
      </c>
      <c r="EN242" s="111">
        <f>(AK242*IFERROR(VLOOKUP(AJ242,LnLst!B:I,7,FALSE),0))*(H242^2/100)/1000000</f>
        <v>0</v>
      </c>
      <c r="EO242" s="111">
        <f>AK242*IFERROR(VLOOKUP(AJ242,LnLst!B:I,8,FALSE),0)*100/H242^2</f>
        <v>0</v>
      </c>
    </row>
    <row r="243" spans="1:145" ht="15" customHeight="1" x14ac:dyDescent="0.25">
      <c r="A243" s="81" t="s">
        <v>429</v>
      </c>
      <c r="B243" s="82" t="s">
        <v>60</v>
      </c>
      <c r="C243" s="102" t="s">
        <v>1577</v>
      </c>
      <c r="D243" s="82" t="s">
        <v>72</v>
      </c>
      <c r="E243" s="9" t="s">
        <v>1640</v>
      </c>
      <c r="F243" s="426" t="s">
        <v>1717</v>
      </c>
      <c r="G243" s="83">
        <v>1</v>
      </c>
      <c r="H243" s="60">
        <v>220</v>
      </c>
      <c r="I243" s="194" t="str">
        <f t="shared" si="63"/>
        <v xml:space="preserve">1*380/88 ACSR             </v>
      </c>
      <c r="J243" s="228">
        <f t="shared" si="64"/>
        <v>84</v>
      </c>
      <c r="K243" s="113" t="s">
        <v>21</v>
      </c>
      <c r="L243" s="232" t="s">
        <v>22</v>
      </c>
      <c r="M243" s="240">
        <v>600</v>
      </c>
      <c r="N243" s="115">
        <f t="shared" si="65"/>
        <v>228.624</v>
      </c>
      <c r="O243" s="241">
        <v>850</v>
      </c>
      <c r="P243" s="235">
        <f t="shared" si="66"/>
        <v>1.4491735537190083E-2</v>
      </c>
      <c r="Q243" s="104">
        <f t="shared" si="67"/>
        <v>6.9421487603305784E-2</v>
      </c>
      <c r="R243" s="104">
        <f t="shared" si="68"/>
        <v>0.11586960000000002</v>
      </c>
      <c r="S243" s="104">
        <f t="shared" si="69"/>
        <v>5.2066115702479342E-2</v>
      </c>
      <c r="T243" s="104">
        <f t="shared" si="70"/>
        <v>0.16487603305785123</v>
      </c>
      <c r="U243" s="104">
        <f t="shared" si="71"/>
        <v>9.0662880000000001E-2</v>
      </c>
      <c r="V243" s="105">
        <f t="shared" si="72"/>
        <v>0.10239669421487602</v>
      </c>
      <c r="W243" s="223">
        <f>AE243*IFERROR(VLOOKUP(AD243,LnLst!B:I,2,FALSE),0)+AG243*IFERROR(VLOOKUP(AF243,LnLst!B:I,2,FALSE),0)+AI243*IFERROR(VLOOKUP(AH243,LnLst!B:I,2,FALSE),0)+AK243*IFERROR(VLOOKUP(AJ243,LnLst!B:I,2,FALSE),0)</f>
        <v>7.0140000000000002</v>
      </c>
      <c r="X243" s="215">
        <f>AE243*IFERROR(VLOOKUP(AD243,LnLst!B:I,3,FALSE),0)+AG243*IFERROR(VLOOKUP(AF243,LnLst!B:I,3,FALSE),0)+AI243*IFERROR(VLOOKUP(AH243,LnLst!B:I,3,FALSE),0)+AK243*IFERROR(VLOOKUP(AJ243,LnLst!B:I,3,FALSE),0)</f>
        <v>33.6</v>
      </c>
      <c r="Y243" s="219">
        <f>(AE243*IFERROR(VLOOKUP(AD243,LnLst!B:I,4,FALSE),0)+AG243*IFERROR(VLOOKUP(AF243,LnLst!B:I,4,FALSE),0)+AI243*IFERROR(VLOOKUP(AH243,LnLst!B:I,4,FALSE),0)+AK243*IFERROR(VLOOKUP(AJ243,LnLst!B:I,4,FALSE),0))/1000000</f>
        <v>2.3940000000000002E-4</v>
      </c>
      <c r="Z243" s="215">
        <f>AE243*IFERROR(VLOOKUP(AD243,LnLst!B:I,5,FALSE),0)+AG243*IFERROR(VLOOKUP(AF243,LnLst!B:I,5,FALSE),0)+AI243*IFERROR(VLOOKUP(AH243,LnLst!B:I,5,FALSE),0)+AK243*IFERROR(VLOOKUP(AJ243,LnLst!B:I,5,FALSE),0)</f>
        <v>25.2</v>
      </c>
      <c r="AA243" s="215">
        <f>AE243*IFERROR(VLOOKUP(AD243,LnLst!B:I,6,FALSE),0)+AG243*IFERROR(VLOOKUP(AF243,LnLst!B:I,6,FALSE),0)+AI243*IFERROR(VLOOKUP(AH243,LnLst!B:I,6,FALSE),0)+AK243*IFERROR(VLOOKUP(AJ243,LnLst!B:I,6,FALSE),0)</f>
        <v>79.8</v>
      </c>
      <c r="AB243" s="207">
        <f>(AE243*IFERROR(VLOOKUP(AD243,LnLst!B:I,7,FALSE),0)+AG243*IFERROR(VLOOKUP(AF243,LnLst!B:I,7,FALSE),0)+AI243*IFERROR(VLOOKUP(AH243,LnLst!B:I,7,FALSE),0)+AK243*IFERROR(VLOOKUP(AJ243,LnLst!B:I,7,FALSE),0))/1000000</f>
        <v>1.8731999999999999E-4</v>
      </c>
      <c r="AC243" s="211">
        <f>AE243*IFERROR(VLOOKUP(AD243,LnLst!B:I,8,FALSE),0)+AG243*IFERROR(VLOOKUP(AF243,LnLst!B:I,8,FALSE),0)+AI243*IFERROR(VLOOKUP(AH243,LnLst!B:I,8,FALSE),0)+AK243*IFERROR(VLOOKUP(AJ243,LnLst!B:I,8,FALSE),0)</f>
        <v>49.559999999999995</v>
      </c>
      <c r="AD243" s="106" t="s">
        <v>6</v>
      </c>
      <c r="AE243" s="263">
        <v>84</v>
      </c>
      <c r="AF243" s="245" t="s">
        <v>1462</v>
      </c>
      <c r="AG243" s="263"/>
      <c r="AH243" s="250" t="s">
        <v>1462</v>
      </c>
      <c r="AI243" s="263"/>
      <c r="AJ243" s="245" t="s">
        <v>1462</v>
      </c>
      <c r="AK243" s="263"/>
      <c r="AL243" s="84">
        <v>324</v>
      </c>
      <c r="AM243" s="72">
        <v>427</v>
      </c>
      <c r="AN243" s="83">
        <v>0</v>
      </c>
      <c r="AO243" s="72">
        <v>0</v>
      </c>
      <c r="AP243" s="66" t="s">
        <v>753</v>
      </c>
      <c r="AQ243" s="107" t="s">
        <v>661</v>
      </c>
      <c r="AR243" s="61" t="s">
        <v>72</v>
      </c>
      <c r="AS243" s="364"/>
      <c r="AT243" s="205"/>
      <c r="DN243" s="111">
        <f>(AE243*IFERROR(VLOOKUP(AD243,LnLst!B:I,2,FALSE),0))*(100/(H243^2))</f>
        <v>1.4491735537190083E-2</v>
      </c>
      <c r="DO243" s="111">
        <f>(AE243*IFERROR(VLOOKUP(AD243,LnLst!B:I,3,FALSE),0))*(100/(H243^2))</f>
        <v>6.9421487603305784E-2</v>
      </c>
      <c r="DP243" s="111">
        <f>(AE243*IFERROR(VLOOKUP(AD243,LnLst!B:I,4,FALSE),0))*(H243^2/100)/1000000</f>
        <v>0.1158696</v>
      </c>
      <c r="DQ243" s="111">
        <f>(AE243*IFERROR(VLOOKUP(AD243,LnLst!B:I,5,FALSE),0))*(100/(H243^2))</f>
        <v>5.2066115702479342E-2</v>
      </c>
      <c r="DR243" s="111">
        <f>(AE243*IFERROR(VLOOKUP(AD243,LnLst!B:I,6,FALSE),0))*(100/(H243^2))</f>
        <v>0.16487603305785123</v>
      </c>
      <c r="DS243" s="111">
        <f>(AE243*IFERROR(VLOOKUP(AD243,LnLst!B:I,7,FALSE),0))*(H243^2/100)/1000000</f>
        <v>9.0662879999999987E-2</v>
      </c>
      <c r="DT243" s="111">
        <f>(AE243*IFERROR(VLOOKUP(AD243,LnLst!B:I,8,FALSE),0))*(100/(H243^2))</f>
        <v>0.10239669421487603</v>
      </c>
      <c r="DU243" s="111">
        <f>AG243*IFERROR(VLOOKUP(AF243,LnLst!B:I,2,FALSE),0)*100/H243^2</f>
        <v>0</v>
      </c>
      <c r="DV243" s="111">
        <f>(AG243*IFERROR(VLOOKUP(AF243,LnLst!B:I,3,FALSE),0))*(100/(H243^2))</f>
        <v>0</v>
      </c>
      <c r="DW243" s="111">
        <f>(AG243*IFERROR(VLOOKUP(AF243,LnLst!B:I,4,FALSE),0))*(H243^2/100)/1000000</f>
        <v>0</v>
      </c>
      <c r="DX243" s="111">
        <f>(AG243*IFERROR(VLOOKUP(AF243,LnLst!B:I,5,FALSE),0))*(100/(H243^2))</f>
        <v>0</v>
      </c>
      <c r="DY243" s="111">
        <f>(AG243*IFERROR(VLOOKUP(AF243,LnLst!B:I,6,FALSE),0))*(100/(H243^2))</f>
        <v>0</v>
      </c>
      <c r="DZ243" s="111">
        <f>(AG243*IFERROR(VLOOKUP(AF243,LnLst!B:I,7,FALSE),0))*(H243^2/100)/1000000</f>
        <v>0</v>
      </c>
      <c r="EA243" s="111">
        <f>(AG243*IFERROR(VLOOKUP(AF243,LnLst!B:I,8,FALSE),0))*(100/(H243^2))</f>
        <v>0</v>
      </c>
      <c r="EB243" s="111">
        <f>AI243*IFERROR(VLOOKUP(AH243,LnLst!B:I,2,FALSE),0)*100/H243^2</f>
        <v>0</v>
      </c>
      <c r="EC243" s="111">
        <f>AI243*IFERROR(VLOOKUP(AH243,LnLst!B:I,3,FALSE),0)*100/H243^2</f>
        <v>0</v>
      </c>
      <c r="ED243" s="111">
        <f>(AI243*IFERROR(VLOOKUP(AH243,LnLst!B:I,4,FALSE),0))*(H243^2/100)/1000000</f>
        <v>0</v>
      </c>
      <c r="EE243" s="111">
        <f>AI243*IFERROR(VLOOKUP(AH243,LnLst!B:I,5,FALSE),0)*100/H243^2</f>
        <v>0</v>
      </c>
      <c r="EF243" s="111">
        <f>AI243*IFERROR(VLOOKUP(AH243,LnLst!B:I,6,FALSE),0)*100/H243^2</f>
        <v>0</v>
      </c>
      <c r="EG243" s="111">
        <f>(AI243*IFERROR(VLOOKUP(AH243,LnLst!B:I,7,FALSE),0))*(H243^2/100)/1000000</f>
        <v>0</v>
      </c>
      <c r="EH243" s="111">
        <f>AI243*IFERROR(VLOOKUP(AH243,LnLst!B:I,8,FALSE),0)*100/H243^2</f>
        <v>0</v>
      </c>
      <c r="EI243" s="236">
        <f>AK243*IFERROR(VLOOKUP(AJ243,LnLst!B:I,2,FALSE),0)*100/H243^2</f>
        <v>0</v>
      </c>
      <c r="EJ243" s="111">
        <f>AK243*IFERROR(VLOOKUP(AJ243,LnLst!B:I,3,FALSE),0)*100/H243^2</f>
        <v>0</v>
      </c>
      <c r="EK243" s="111">
        <f>(AK243*IFERROR(VLOOKUP(AJ243,LnLst!B:I,4,FALSE),0))*(H243^2/100)/1000000</f>
        <v>0</v>
      </c>
      <c r="EL243" s="111">
        <f>AK243*IFERROR(VLOOKUP(AJ243,LnLst!B:I,5,FALSE),0)*100/H243^2</f>
        <v>0</v>
      </c>
      <c r="EM243" s="111">
        <f>AK243*IFERROR(VLOOKUP(AJ243,LnLst!B:I,6,FALSE),0)*100/H243^2</f>
        <v>0</v>
      </c>
      <c r="EN243" s="111">
        <f>(AK243*IFERROR(VLOOKUP(AJ243,LnLst!B:I,7,FALSE),0))*(H243^2/100)/1000000</f>
        <v>0</v>
      </c>
      <c r="EO243" s="111">
        <f>AK243*IFERROR(VLOOKUP(AJ243,LnLst!B:I,8,FALSE),0)*100/H243^2</f>
        <v>0</v>
      </c>
    </row>
    <row r="244" spans="1:145" ht="15" customHeight="1" x14ac:dyDescent="0.25">
      <c r="A244" s="81" t="s">
        <v>429</v>
      </c>
      <c r="B244" s="82" t="s">
        <v>60</v>
      </c>
      <c r="C244" s="102" t="s">
        <v>1577</v>
      </c>
      <c r="D244" s="82" t="s">
        <v>72</v>
      </c>
      <c r="E244" s="9" t="s">
        <v>1640</v>
      </c>
      <c r="F244" s="426" t="s">
        <v>1717</v>
      </c>
      <c r="G244" s="83">
        <v>2</v>
      </c>
      <c r="H244" s="60">
        <v>220</v>
      </c>
      <c r="I244" s="194" t="str">
        <f t="shared" si="63"/>
        <v xml:space="preserve">1*380/88 ACSR             </v>
      </c>
      <c r="J244" s="228">
        <f t="shared" si="64"/>
        <v>84</v>
      </c>
      <c r="K244" s="113" t="s">
        <v>21</v>
      </c>
      <c r="L244" s="232" t="s">
        <v>22</v>
      </c>
      <c r="M244" s="240">
        <v>600</v>
      </c>
      <c r="N244" s="115">
        <f t="shared" si="65"/>
        <v>228.624</v>
      </c>
      <c r="O244" s="241">
        <v>850</v>
      </c>
      <c r="P244" s="235">
        <f t="shared" si="66"/>
        <v>1.4491735537190083E-2</v>
      </c>
      <c r="Q244" s="104">
        <f t="shared" si="67"/>
        <v>6.9421487603305784E-2</v>
      </c>
      <c r="R244" s="104">
        <f t="shared" si="68"/>
        <v>0.11586960000000002</v>
      </c>
      <c r="S244" s="104">
        <f t="shared" si="69"/>
        <v>5.2066115702479342E-2</v>
      </c>
      <c r="T244" s="104">
        <f t="shared" si="70"/>
        <v>0.16487603305785123</v>
      </c>
      <c r="U244" s="104">
        <f t="shared" si="71"/>
        <v>9.0662880000000001E-2</v>
      </c>
      <c r="V244" s="105">
        <f t="shared" si="72"/>
        <v>0.10239669421487602</v>
      </c>
      <c r="W244" s="223">
        <f>AE244*IFERROR(VLOOKUP(AD244,LnLst!B:I,2,FALSE),0)+AG244*IFERROR(VLOOKUP(AF244,LnLst!B:I,2,FALSE),0)+AI244*IFERROR(VLOOKUP(AH244,LnLst!B:I,2,FALSE),0)+AK244*IFERROR(VLOOKUP(AJ244,LnLst!B:I,2,FALSE),0)</f>
        <v>7.0140000000000002</v>
      </c>
      <c r="X244" s="215">
        <f>AE244*IFERROR(VLOOKUP(AD244,LnLst!B:I,3,FALSE),0)+AG244*IFERROR(VLOOKUP(AF244,LnLst!B:I,3,FALSE),0)+AI244*IFERROR(VLOOKUP(AH244,LnLst!B:I,3,FALSE),0)+AK244*IFERROR(VLOOKUP(AJ244,LnLst!B:I,3,FALSE),0)</f>
        <v>33.6</v>
      </c>
      <c r="Y244" s="219">
        <f>(AE244*IFERROR(VLOOKUP(AD244,LnLst!B:I,4,FALSE),0)+AG244*IFERROR(VLOOKUP(AF244,LnLst!B:I,4,FALSE),0)+AI244*IFERROR(VLOOKUP(AH244,LnLst!B:I,4,FALSE),0)+AK244*IFERROR(VLOOKUP(AJ244,LnLst!B:I,4,FALSE),0))/1000000</f>
        <v>2.3940000000000002E-4</v>
      </c>
      <c r="Z244" s="215">
        <f>AE244*IFERROR(VLOOKUP(AD244,LnLst!B:I,5,FALSE),0)+AG244*IFERROR(VLOOKUP(AF244,LnLst!B:I,5,FALSE),0)+AI244*IFERROR(VLOOKUP(AH244,LnLst!B:I,5,FALSE),0)+AK244*IFERROR(VLOOKUP(AJ244,LnLst!B:I,5,FALSE),0)</f>
        <v>25.2</v>
      </c>
      <c r="AA244" s="215">
        <f>AE244*IFERROR(VLOOKUP(AD244,LnLst!B:I,6,FALSE),0)+AG244*IFERROR(VLOOKUP(AF244,LnLst!B:I,6,FALSE),0)+AI244*IFERROR(VLOOKUP(AH244,LnLst!B:I,6,FALSE),0)+AK244*IFERROR(VLOOKUP(AJ244,LnLst!B:I,6,FALSE),0)</f>
        <v>79.8</v>
      </c>
      <c r="AB244" s="207">
        <f>(AE244*IFERROR(VLOOKUP(AD244,LnLst!B:I,7,FALSE),0)+AG244*IFERROR(VLOOKUP(AF244,LnLst!B:I,7,FALSE),0)+AI244*IFERROR(VLOOKUP(AH244,LnLst!B:I,7,FALSE),0)+AK244*IFERROR(VLOOKUP(AJ244,LnLst!B:I,7,FALSE),0))/1000000</f>
        <v>1.8731999999999999E-4</v>
      </c>
      <c r="AC244" s="211">
        <f>AE244*IFERROR(VLOOKUP(AD244,LnLst!B:I,8,FALSE),0)+AG244*IFERROR(VLOOKUP(AF244,LnLst!B:I,8,FALSE),0)+AI244*IFERROR(VLOOKUP(AH244,LnLst!B:I,8,FALSE),0)+AK244*IFERROR(VLOOKUP(AJ244,LnLst!B:I,8,FALSE),0)</f>
        <v>49.559999999999995</v>
      </c>
      <c r="AD244" s="106" t="s">
        <v>6</v>
      </c>
      <c r="AE244" s="263">
        <v>84</v>
      </c>
      <c r="AF244" s="245" t="s">
        <v>1462</v>
      </c>
      <c r="AG244" s="263"/>
      <c r="AH244" s="250" t="s">
        <v>1462</v>
      </c>
      <c r="AI244" s="263"/>
      <c r="AJ244" s="245" t="s">
        <v>1462</v>
      </c>
      <c r="AK244" s="263"/>
      <c r="AL244" s="84">
        <v>324</v>
      </c>
      <c r="AM244" s="72">
        <v>427</v>
      </c>
      <c r="AN244" s="83">
        <v>0</v>
      </c>
      <c r="AO244" s="72">
        <v>0</v>
      </c>
      <c r="AP244" s="66" t="s">
        <v>754</v>
      </c>
      <c r="AQ244" s="107" t="s">
        <v>661</v>
      </c>
      <c r="AR244" s="61" t="s">
        <v>72</v>
      </c>
      <c r="AS244" s="364"/>
      <c r="AT244" s="205"/>
      <c r="DN244" s="111">
        <f>(AE244*IFERROR(VLOOKUP(AD244,LnLst!B:I,2,FALSE),0))*(100/(H244^2))</f>
        <v>1.4491735537190083E-2</v>
      </c>
      <c r="DO244" s="111">
        <f>(AE244*IFERROR(VLOOKUP(AD244,LnLst!B:I,3,FALSE),0))*(100/(H244^2))</f>
        <v>6.9421487603305784E-2</v>
      </c>
      <c r="DP244" s="111">
        <f>(AE244*IFERROR(VLOOKUP(AD244,LnLst!B:I,4,FALSE),0))*(H244^2/100)/1000000</f>
        <v>0.1158696</v>
      </c>
      <c r="DQ244" s="111">
        <f>(AE244*IFERROR(VLOOKUP(AD244,LnLst!B:I,5,FALSE),0))*(100/(H244^2))</f>
        <v>5.2066115702479342E-2</v>
      </c>
      <c r="DR244" s="111">
        <f>(AE244*IFERROR(VLOOKUP(AD244,LnLst!B:I,6,FALSE),0))*(100/(H244^2))</f>
        <v>0.16487603305785123</v>
      </c>
      <c r="DS244" s="111">
        <f>(AE244*IFERROR(VLOOKUP(AD244,LnLst!B:I,7,FALSE),0))*(H244^2/100)/1000000</f>
        <v>9.0662879999999987E-2</v>
      </c>
      <c r="DT244" s="111">
        <f>(AE244*IFERROR(VLOOKUP(AD244,LnLst!B:I,8,FALSE),0))*(100/(H244^2))</f>
        <v>0.10239669421487603</v>
      </c>
      <c r="DU244" s="111">
        <f>AG244*IFERROR(VLOOKUP(AF244,LnLst!B:I,2,FALSE),0)*100/H244^2</f>
        <v>0</v>
      </c>
      <c r="DV244" s="111">
        <f>(AG244*IFERROR(VLOOKUP(AF244,LnLst!B:I,3,FALSE),0))*(100/(H244^2))</f>
        <v>0</v>
      </c>
      <c r="DW244" s="111">
        <f>(AG244*IFERROR(VLOOKUP(AF244,LnLst!B:I,4,FALSE),0))*(H244^2/100)/1000000</f>
        <v>0</v>
      </c>
      <c r="DX244" s="111">
        <f>(AG244*IFERROR(VLOOKUP(AF244,LnLst!B:I,5,FALSE),0))*(100/(H244^2))</f>
        <v>0</v>
      </c>
      <c r="DY244" s="111">
        <f>(AG244*IFERROR(VLOOKUP(AF244,LnLst!B:I,6,FALSE),0))*(100/(H244^2))</f>
        <v>0</v>
      </c>
      <c r="DZ244" s="111">
        <f>(AG244*IFERROR(VLOOKUP(AF244,LnLst!B:I,7,FALSE),0))*(H244^2/100)/1000000</f>
        <v>0</v>
      </c>
      <c r="EA244" s="111">
        <f>(AG244*IFERROR(VLOOKUP(AF244,LnLst!B:I,8,FALSE),0))*(100/(H244^2))</f>
        <v>0</v>
      </c>
      <c r="EB244" s="111">
        <f>AI244*IFERROR(VLOOKUP(AH244,LnLst!B:I,2,FALSE),0)*100/H244^2</f>
        <v>0</v>
      </c>
      <c r="EC244" s="111">
        <f>AI244*IFERROR(VLOOKUP(AH244,LnLst!B:I,3,FALSE),0)*100/H244^2</f>
        <v>0</v>
      </c>
      <c r="ED244" s="111">
        <f>(AI244*IFERROR(VLOOKUP(AH244,LnLst!B:I,4,FALSE),0))*(H244^2/100)/1000000</f>
        <v>0</v>
      </c>
      <c r="EE244" s="111">
        <f>AI244*IFERROR(VLOOKUP(AH244,LnLst!B:I,5,FALSE),0)*100/H244^2</f>
        <v>0</v>
      </c>
      <c r="EF244" s="111">
        <f>AI244*IFERROR(VLOOKUP(AH244,LnLst!B:I,6,FALSE),0)*100/H244^2</f>
        <v>0</v>
      </c>
      <c r="EG244" s="111">
        <f>(AI244*IFERROR(VLOOKUP(AH244,LnLst!B:I,7,FALSE),0))*(H244^2/100)/1000000</f>
        <v>0</v>
      </c>
      <c r="EH244" s="111">
        <f>AI244*IFERROR(VLOOKUP(AH244,LnLst!B:I,8,FALSE),0)*100/H244^2</f>
        <v>0</v>
      </c>
      <c r="EI244" s="236">
        <f>AK244*IFERROR(VLOOKUP(AJ244,LnLst!B:I,2,FALSE),0)*100/H244^2</f>
        <v>0</v>
      </c>
      <c r="EJ244" s="111">
        <f>AK244*IFERROR(VLOOKUP(AJ244,LnLst!B:I,3,FALSE),0)*100/H244^2</f>
        <v>0</v>
      </c>
      <c r="EK244" s="111">
        <f>(AK244*IFERROR(VLOOKUP(AJ244,LnLst!B:I,4,FALSE),0))*(H244^2/100)/1000000</f>
        <v>0</v>
      </c>
      <c r="EL244" s="111">
        <f>AK244*IFERROR(VLOOKUP(AJ244,LnLst!B:I,5,FALSE),0)*100/H244^2</f>
        <v>0</v>
      </c>
      <c r="EM244" s="111">
        <f>AK244*IFERROR(VLOOKUP(AJ244,LnLst!B:I,6,FALSE),0)*100/H244^2</f>
        <v>0</v>
      </c>
      <c r="EN244" s="111">
        <f>(AK244*IFERROR(VLOOKUP(AJ244,LnLst!B:I,7,FALSE),0))*(H244^2/100)/1000000</f>
        <v>0</v>
      </c>
      <c r="EO244" s="111">
        <f>AK244*IFERROR(VLOOKUP(AJ244,LnLst!B:I,8,FALSE),0)*100/H244^2</f>
        <v>0</v>
      </c>
    </row>
    <row r="245" spans="1:145" ht="15" customHeight="1" x14ac:dyDescent="0.25">
      <c r="A245" s="81" t="s">
        <v>431</v>
      </c>
      <c r="B245" s="82" t="s">
        <v>1388</v>
      </c>
      <c r="C245" s="102" t="s">
        <v>1578</v>
      </c>
      <c r="D245" s="82" t="s">
        <v>104</v>
      </c>
      <c r="E245" s="9" t="s">
        <v>1640</v>
      </c>
      <c r="F245" s="426" t="s">
        <v>1717</v>
      </c>
      <c r="G245" s="83">
        <v>1</v>
      </c>
      <c r="H245" s="60">
        <v>220</v>
      </c>
      <c r="I245" s="194" t="str">
        <f t="shared" si="63"/>
        <v xml:space="preserve">2*236 AAAC             </v>
      </c>
      <c r="J245" s="228">
        <f t="shared" si="64"/>
        <v>54</v>
      </c>
      <c r="K245" s="113" t="s">
        <v>21</v>
      </c>
      <c r="L245" s="232" t="s">
        <v>16</v>
      </c>
      <c r="M245" s="240">
        <v>800</v>
      </c>
      <c r="N245" s="115">
        <f t="shared" si="65"/>
        <v>304.83199999999999</v>
      </c>
      <c r="O245" s="241">
        <v>1200</v>
      </c>
      <c r="P245" s="235">
        <f t="shared" si="66"/>
        <v>7.7987603305785134E-3</v>
      </c>
      <c r="Q245" s="104">
        <f t="shared" si="67"/>
        <v>3.4754132231404965E-2</v>
      </c>
      <c r="R245" s="104">
        <f t="shared" si="68"/>
        <v>9.4350959999999998E-2</v>
      </c>
      <c r="S245" s="104">
        <f t="shared" si="69"/>
        <v>2.566115702479339E-2</v>
      </c>
      <c r="T245" s="104">
        <f t="shared" si="70"/>
        <v>0.10599173553719009</v>
      </c>
      <c r="U245" s="104">
        <f t="shared" si="71"/>
        <v>5.828328E-2</v>
      </c>
      <c r="V245" s="105">
        <f t="shared" si="72"/>
        <v>6.5826446280991741E-2</v>
      </c>
      <c r="W245" s="223">
        <f>AE245*IFERROR(VLOOKUP(AD245,LnLst!B:I,2,FALSE),0)+AG245*IFERROR(VLOOKUP(AF245,LnLst!B:I,2,FALSE),0)+AI245*IFERROR(VLOOKUP(AH245,LnLst!B:I,2,FALSE),0)+AK245*IFERROR(VLOOKUP(AJ245,LnLst!B:I,2,FALSE),0)</f>
        <v>3.7746000000000004</v>
      </c>
      <c r="X245" s="215">
        <f>AE245*IFERROR(VLOOKUP(AD245,LnLst!B:I,3,FALSE),0)+AG245*IFERROR(VLOOKUP(AF245,LnLst!B:I,3,FALSE),0)+AI245*IFERROR(VLOOKUP(AH245,LnLst!B:I,3,FALSE),0)+AK245*IFERROR(VLOOKUP(AJ245,LnLst!B:I,3,FALSE),0)</f>
        <v>16.821000000000002</v>
      </c>
      <c r="Y245" s="219">
        <f>(AE245*IFERROR(VLOOKUP(AD245,LnLst!B:I,4,FALSE),0)+AG245*IFERROR(VLOOKUP(AF245,LnLst!B:I,4,FALSE),0)+AI245*IFERROR(VLOOKUP(AH245,LnLst!B:I,4,FALSE),0)+AK245*IFERROR(VLOOKUP(AJ245,LnLst!B:I,4,FALSE),0))/1000000</f>
        <v>1.9494E-4</v>
      </c>
      <c r="Z245" s="215">
        <f>AE245*IFERROR(VLOOKUP(AD245,LnLst!B:I,5,FALSE),0)+AG245*IFERROR(VLOOKUP(AF245,LnLst!B:I,5,FALSE),0)+AI245*IFERROR(VLOOKUP(AH245,LnLst!B:I,5,FALSE),0)+AK245*IFERROR(VLOOKUP(AJ245,LnLst!B:I,5,FALSE),0)</f>
        <v>12.42</v>
      </c>
      <c r="AA245" s="215">
        <f>AE245*IFERROR(VLOOKUP(AD245,LnLst!B:I,6,FALSE),0)+AG245*IFERROR(VLOOKUP(AF245,LnLst!B:I,6,FALSE),0)+AI245*IFERROR(VLOOKUP(AH245,LnLst!B:I,6,FALSE),0)+AK245*IFERROR(VLOOKUP(AJ245,LnLst!B:I,6,FALSE),0)</f>
        <v>51.3</v>
      </c>
      <c r="AB245" s="207">
        <f>(AE245*IFERROR(VLOOKUP(AD245,LnLst!B:I,7,FALSE),0)+AG245*IFERROR(VLOOKUP(AF245,LnLst!B:I,7,FALSE),0)+AI245*IFERROR(VLOOKUP(AH245,LnLst!B:I,7,FALSE),0)+AK245*IFERROR(VLOOKUP(AJ245,LnLst!B:I,7,FALSE),0))/1000000</f>
        <v>1.2042E-4</v>
      </c>
      <c r="AC245" s="211">
        <f>AE245*IFERROR(VLOOKUP(AD245,LnLst!B:I,8,FALSE),0)+AG245*IFERROR(VLOOKUP(AF245,LnLst!B:I,8,FALSE),0)+AI245*IFERROR(VLOOKUP(AH245,LnLst!B:I,8,FALSE),0)+AK245*IFERROR(VLOOKUP(AJ245,LnLst!B:I,8,FALSE),0)</f>
        <v>31.86</v>
      </c>
      <c r="AD245" s="106" t="s">
        <v>1474</v>
      </c>
      <c r="AE245" s="263">
        <v>54</v>
      </c>
      <c r="AF245" s="245" t="s">
        <v>1462</v>
      </c>
      <c r="AG245" s="263"/>
      <c r="AH245" s="250" t="s">
        <v>1462</v>
      </c>
      <c r="AI245" s="263"/>
      <c r="AJ245" s="245" t="s">
        <v>1462</v>
      </c>
      <c r="AK245" s="263"/>
      <c r="AL245" s="84">
        <v>314</v>
      </c>
      <c r="AM245" s="72">
        <v>320</v>
      </c>
      <c r="AN245" s="83">
        <v>0</v>
      </c>
      <c r="AO245" s="72">
        <v>0</v>
      </c>
      <c r="AP245" s="66" t="s">
        <v>756</v>
      </c>
      <c r="AQ245" s="107" t="s">
        <v>763</v>
      </c>
      <c r="AR245" s="61" t="s">
        <v>755</v>
      </c>
      <c r="AS245" s="364"/>
      <c r="AT245" s="205" t="s">
        <v>39</v>
      </c>
      <c r="DN245" s="111">
        <f>(AE245*IFERROR(VLOOKUP(AD245,LnLst!B:I,2,FALSE),0))*(100/(H245^2))</f>
        <v>7.7987603305785134E-3</v>
      </c>
      <c r="DO245" s="111">
        <f>(AE245*IFERROR(VLOOKUP(AD245,LnLst!B:I,3,FALSE),0))*(100/(H245^2))</f>
        <v>3.4754132231404965E-2</v>
      </c>
      <c r="DP245" s="111">
        <f>(AE245*IFERROR(VLOOKUP(AD245,LnLst!B:I,4,FALSE),0))*(H245^2/100)/1000000</f>
        <v>9.4350959999999998E-2</v>
      </c>
      <c r="DQ245" s="111">
        <f>(AE245*IFERROR(VLOOKUP(AD245,LnLst!B:I,5,FALSE),0))*(100/(H245^2))</f>
        <v>2.566115702479339E-2</v>
      </c>
      <c r="DR245" s="111">
        <f>(AE245*IFERROR(VLOOKUP(AD245,LnLst!B:I,6,FALSE),0))*(100/(H245^2))</f>
        <v>0.10599173553719007</v>
      </c>
      <c r="DS245" s="111">
        <f>(AE245*IFERROR(VLOOKUP(AD245,LnLst!B:I,7,FALSE),0))*(H245^2/100)/1000000</f>
        <v>5.828328E-2</v>
      </c>
      <c r="DT245" s="111">
        <f>(AE245*IFERROR(VLOOKUP(AD245,LnLst!B:I,8,FALSE),0))*(100/(H245^2))</f>
        <v>6.5826446280991741E-2</v>
      </c>
      <c r="DU245" s="111">
        <f>AG245*IFERROR(VLOOKUP(AF245,LnLst!B:I,2,FALSE),0)*100/H245^2</f>
        <v>0</v>
      </c>
      <c r="DV245" s="111">
        <f>(AG245*IFERROR(VLOOKUP(AF245,LnLst!B:I,3,FALSE),0))*(100/(H245^2))</f>
        <v>0</v>
      </c>
      <c r="DW245" s="111">
        <f>(AG245*IFERROR(VLOOKUP(AF245,LnLst!B:I,4,FALSE),0))*(H245^2/100)/1000000</f>
        <v>0</v>
      </c>
      <c r="DX245" s="111">
        <f>(AG245*IFERROR(VLOOKUP(AF245,LnLst!B:I,5,FALSE),0))*(100/(H245^2))</f>
        <v>0</v>
      </c>
      <c r="DY245" s="111">
        <f>(AG245*IFERROR(VLOOKUP(AF245,LnLst!B:I,6,FALSE),0))*(100/(H245^2))</f>
        <v>0</v>
      </c>
      <c r="DZ245" s="111">
        <f>(AG245*IFERROR(VLOOKUP(AF245,LnLst!B:I,7,FALSE),0))*(H245^2/100)/1000000</f>
        <v>0</v>
      </c>
      <c r="EA245" s="111">
        <f>(AG245*IFERROR(VLOOKUP(AF245,LnLst!B:I,8,FALSE),0))*(100/(H245^2))</f>
        <v>0</v>
      </c>
      <c r="EB245" s="111">
        <f>AI245*IFERROR(VLOOKUP(AH245,LnLst!B:I,2,FALSE),0)*100/H245^2</f>
        <v>0</v>
      </c>
      <c r="EC245" s="111">
        <f>AI245*IFERROR(VLOOKUP(AH245,LnLst!B:I,3,FALSE),0)*100/H245^2</f>
        <v>0</v>
      </c>
      <c r="ED245" s="111">
        <f>(AI245*IFERROR(VLOOKUP(AH245,LnLst!B:I,4,FALSE),0))*(H245^2/100)/1000000</f>
        <v>0</v>
      </c>
      <c r="EE245" s="111">
        <f>AI245*IFERROR(VLOOKUP(AH245,LnLst!B:I,5,FALSE),0)*100/H245^2</f>
        <v>0</v>
      </c>
      <c r="EF245" s="111">
        <f>AI245*IFERROR(VLOOKUP(AH245,LnLst!B:I,6,FALSE),0)*100/H245^2</f>
        <v>0</v>
      </c>
      <c r="EG245" s="111">
        <f>(AI245*IFERROR(VLOOKUP(AH245,LnLst!B:I,7,FALSE),0))*(H245^2/100)/1000000</f>
        <v>0</v>
      </c>
      <c r="EH245" s="111">
        <f>AI245*IFERROR(VLOOKUP(AH245,LnLst!B:I,8,FALSE),0)*100/H245^2</f>
        <v>0</v>
      </c>
      <c r="EI245" s="236">
        <f>AK245*IFERROR(VLOOKUP(AJ245,LnLst!B:I,2,FALSE),0)*100/H245^2</f>
        <v>0</v>
      </c>
      <c r="EJ245" s="111">
        <f>AK245*IFERROR(VLOOKUP(AJ245,LnLst!B:I,3,FALSE),0)*100/H245^2</f>
        <v>0</v>
      </c>
      <c r="EK245" s="111">
        <f>(AK245*IFERROR(VLOOKUP(AJ245,LnLst!B:I,4,FALSE),0))*(H245^2/100)/1000000</f>
        <v>0</v>
      </c>
      <c r="EL245" s="111">
        <f>AK245*IFERROR(VLOOKUP(AJ245,LnLst!B:I,5,FALSE),0)*100/H245^2</f>
        <v>0</v>
      </c>
      <c r="EM245" s="111">
        <f>AK245*IFERROR(VLOOKUP(AJ245,LnLst!B:I,6,FALSE),0)*100/H245^2</f>
        <v>0</v>
      </c>
      <c r="EN245" s="111">
        <f>(AK245*IFERROR(VLOOKUP(AJ245,LnLst!B:I,7,FALSE),0))*(H245^2/100)/1000000</f>
        <v>0</v>
      </c>
      <c r="EO245" s="111">
        <f>AK245*IFERROR(VLOOKUP(AJ245,LnLst!B:I,8,FALSE),0)*100/H245^2</f>
        <v>0</v>
      </c>
    </row>
    <row r="246" spans="1:145" ht="15" customHeight="1" x14ac:dyDescent="0.25">
      <c r="A246" s="81" t="s">
        <v>431</v>
      </c>
      <c r="B246" s="82" t="s">
        <v>1388</v>
      </c>
      <c r="C246" s="102" t="s">
        <v>1578</v>
      </c>
      <c r="D246" s="82" t="s">
        <v>104</v>
      </c>
      <c r="E246" s="9" t="s">
        <v>1640</v>
      </c>
      <c r="F246" s="426" t="s">
        <v>1717</v>
      </c>
      <c r="G246" s="83">
        <v>2</v>
      </c>
      <c r="H246" s="60">
        <v>220</v>
      </c>
      <c r="I246" s="194" t="str">
        <f t="shared" si="63"/>
        <v xml:space="preserve">2*236 AAAC             </v>
      </c>
      <c r="J246" s="228">
        <f t="shared" si="64"/>
        <v>54</v>
      </c>
      <c r="K246" s="113" t="s">
        <v>21</v>
      </c>
      <c r="L246" s="232" t="s">
        <v>16</v>
      </c>
      <c r="M246" s="240">
        <v>800</v>
      </c>
      <c r="N246" s="115">
        <f t="shared" si="65"/>
        <v>304.83199999999999</v>
      </c>
      <c r="O246" s="241">
        <v>1200</v>
      </c>
      <c r="P246" s="235">
        <f t="shared" si="66"/>
        <v>7.7987603305785134E-3</v>
      </c>
      <c r="Q246" s="104">
        <f t="shared" si="67"/>
        <v>3.4754132231404965E-2</v>
      </c>
      <c r="R246" s="104">
        <f t="shared" si="68"/>
        <v>9.4350959999999998E-2</v>
      </c>
      <c r="S246" s="104">
        <f t="shared" si="69"/>
        <v>2.566115702479339E-2</v>
      </c>
      <c r="T246" s="104">
        <f t="shared" si="70"/>
        <v>0.10599173553719009</v>
      </c>
      <c r="U246" s="104">
        <f t="shared" si="71"/>
        <v>5.828328E-2</v>
      </c>
      <c r="V246" s="105">
        <f t="shared" si="72"/>
        <v>6.5826446280991741E-2</v>
      </c>
      <c r="W246" s="223">
        <f>AE246*IFERROR(VLOOKUP(AD246,LnLst!B:I,2,FALSE),0)+AG246*IFERROR(VLOOKUP(AF246,LnLst!B:I,2,FALSE),0)+AI246*IFERROR(VLOOKUP(AH246,LnLst!B:I,2,FALSE),0)+AK246*IFERROR(VLOOKUP(AJ246,LnLst!B:I,2,FALSE),0)</f>
        <v>3.7746000000000004</v>
      </c>
      <c r="X246" s="215">
        <f>AE246*IFERROR(VLOOKUP(AD246,LnLst!B:I,3,FALSE),0)+AG246*IFERROR(VLOOKUP(AF246,LnLst!B:I,3,FALSE),0)+AI246*IFERROR(VLOOKUP(AH246,LnLst!B:I,3,FALSE),0)+AK246*IFERROR(VLOOKUP(AJ246,LnLst!B:I,3,FALSE),0)</f>
        <v>16.821000000000002</v>
      </c>
      <c r="Y246" s="219">
        <f>(AE246*IFERROR(VLOOKUP(AD246,LnLst!B:I,4,FALSE),0)+AG246*IFERROR(VLOOKUP(AF246,LnLst!B:I,4,FALSE),0)+AI246*IFERROR(VLOOKUP(AH246,LnLst!B:I,4,FALSE),0)+AK246*IFERROR(VLOOKUP(AJ246,LnLst!B:I,4,FALSE),0))/1000000</f>
        <v>1.9494E-4</v>
      </c>
      <c r="Z246" s="215">
        <f>AE246*IFERROR(VLOOKUP(AD246,LnLst!B:I,5,FALSE),0)+AG246*IFERROR(VLOOKUP(AF246,LnLst!B:I,5,FALSE),0)+AI246*IFERROR(VLOOKUP(AH246,LnLst!B:I,5,FALSE),0)+AK246*IFERROR(VLOOKUP(AJ246,LnLst!B:I,5,FALSE),0)</f>
        <v>12.42</v>
      </c>
      <c r="AA246" s="215">
        <f>AE246*IFERROR(VLOOKUP(AD246,LnLst!B:I,6,FALSE),0)+AG246*IFERROR(VLOOKUP(AF246,LnLst!B:I,6,FALSE),0)+AI246*IFERROR(VLOOKUP(AH246,LnLst!B:I,6,FALSE),0)+AK246*IFERROR(VLOOKUP(AJ246,LnLst!B:I,6,FALSE),0)</f>
        <v>51.3</v>
      </c>
      <c r="AB246" s="207">
        <f>(AE246*IFERROR(VLOOKUP(AD246,LnLst!B:I,7,FALSE),0)+AG246*IFERROR(VLOOKUP(AF246,LnLst!B:I,7,FALSE),0)+AI246*IFERROR(VLOOKUP(AH246,LnLst!B:I,7,FALSE),0)+AK246*IFERROR(VLOOKUP(AJ246,LnLst!B:I,7,FALSE),0))/1000000</f>
        <v>1.2042E-4</v>
      </c>
      <c r="AC246" s="211">
        <f>AE246*IFERROR(VLOOKUP(AD246,LnLst!B:I,8,FALSE),0)+AG246*IFERROR(VLOOKUP(AF246,LnLst!B:I,8,FALSE),0)+AI246*IFERROR(VLOOKUP(AH246,LnLst!B:I,8,FALSE),0)+AK246*IFERROR(VLOOKUP(AJ246,LnLst!B:I,8,FALSE),0)</f>
        <v>31.86</v>
      </c>
      <c r="AD246" s="106" t="s">
        <v>1474</v>
      </c>
      <c r="AE246" s="263">
        <v>54</v>
      </c>
      <c r="AF246" s="245" t="s">
        <v>1462</v>
      </c>
      <c r="AG246" s="263"/>
      <c r="AH246" s="250" t="s">
        <v>1462</v>
      </c>
      <c r="AI246" s="263"/>
      <c r="AJ246" s="245" t="s">
        <v>1462</v>
      </c>
      <c r="AK246" s="263"/>
      <c r="AL246" s="84">
        <v>314</v>
      </c>
      <c r="AM246" s="72">
        <v>320</v>
      </c>
      <c r="AN246" s="83">
        <v>0</v>
      </c>
      <c r="AO246" s="72">
        <v>0</v>
      </c>
      <c r="AP246" s="66" t="s">
        <v>757</v>
      </c>
      <c r="AQ246" s="107" t="s">
        <v>763</v>
      </c>
      <c r="AR246" s="61" t="s">
        <v>755</v>
      </c>
      <c r="AS246" s="364"/>
      <c r="AT246" s="205" t="s">
        <v>39</v>
      </c>
      <c r="DN246" s="111">
        <f>(AE246*IFERROR(VLOOKUP(AD246,LnLst!B:I,2,FALSE),0))*(100/(H246^2))</f>
        <v>7.7987603305785134E-3</v>
      </c>
      <c r="DO246" s="111">
        <f>(AE246*IFERROR(VLOOKUP(AD246,LnLst!B:I,3,FALSE),0))*(100/(H246^2))</f>
        <v>3.4754132231404965E-2</v>
      </c>
      <c r="DP246" s="111">
        <f>(AE246*IFERROR(VLOOKUP(AD246,LnLst!B:I,4,FALSE),0))*(H246^2/100)/1000000</f>
        <v>9.4350959999999998E-2</v>
      </c>
      <c r="DQ246" s="111">
        <f>(AE246*IFERROR(VLOOKUP(AD246,LnLst!B:I,5,FALSE),0))*(100/(H246^2))</f>
        <v>2.566115702479339E-2</v>
      </c>
      <c r="DR246" s="111">
        <f>(AE246*IFERROR(VLOOKUP(AD246,LnLst!B:I,6,FALSE),0))*(100/(H246^2))</f>
        <v>0.10599173553719007</v>
      </c>
      <c r="DS246" s="111">
        <f>(AE246*IFERROR(VLOOKUP(AD246,LnLst!B:I,7,FALSE),0))*(H246^2/100)/1000000</f>
        <v>5.828328E-2</v>
      </c>
      <c r="DT246" s="111">
        <f>(AE246*IFERROR(VLOOKUP(AD246,LnLst!B:I,8,FALSE),0))*(100/(H246^2))</f>
        <v>6.5826446280991741E-2</v>
      </c>
      <c r="DU246" s="111">
        <f>AG246*IFERROR(VLOOKUP(AF246,LnLst!B:I,2,FALSE),0)*100/H246^2</f>
        <v>0</v>
      </c>
      <c r="DV246" s="111">
        <f>(AG246*IFERROR(VLOOKUP(AF246,LnLst!B:I,3,FALSE),0))*(100/(H246^2))</f>
        <v>0</v>
      </c>
      <c r="DW246" s="111">
        <f>(AG246*IFERROR(VLOOKUP(AF246,LnLst!B:I,4,FALSE),0))*(H246^2/100)/1000000</f>
        <v>0</v>
      </c>
      <c r="DX246" s="111">
        <f>(AG246*IFERROR(VLOOKUP(AF246,LnLst!B:I,5,FALSE),0))*(100/(H246^2))</f>
        <v>0</v>
      </c>
      <c r="DY246" s="111">
        <f>(AG246*IFERROR(VLOOKUP(AF246,LnLst!B:I,6,FALSE),0))*(100/(H246^2))</f>
        <v>0</v>
      </c>
      <c r="DZ246" s="111">
        <f>(AG246*IFERROR(VLOOKUP(AF246,LnLst!B:I,7,FALSE),0))*(H246^2/100)/1000000</f>
        <v>0</v>
      </c>
      <c r="EA246" s="111">
        <f>(AG246*IFERROR(VLOOKUP(AF246,LnLst!B:I,8,FALSE),0))*(100/(H246^2))</f>
        <v>0</v>
      </c>
      <c r="EB246" s="111">
        <f>AI246*IFERROR(VLOOKUP(AH246,LnLst!B:I,2,FALSE),0)*100/H246^2</f>
        <v>0</v>
      </c>
      <c r="EC246" s="111">
        <f>AI246*IFERROR(VLOOKUP(AH246,LnLst!B:I,3,FALSE),0)*100/H246^2</f>
        <v>0</v>
      </c>
      <c r="ED246" s="111">
        <f>(AI246*IFERROR(VLOOKUP(AH246,LnLst!B:I,4,FALSE),0))*(H246^2/100)/1000000</f>
        <v>0</v>
      </c>
      <c r="EE246" s="111">
        <f>AI246*IFERROR(VLOOKUP(AH246,LnLst!B:I,5,FALSE),0)*100/H246^2</f>
        <v>0</v>
      </c>
      <c r="EF246" s="111">
        <f>AI246*IFERROR(VLOOKUP(AH246,LnLst!B:I,6,FALSE),0)*100/H246^2</f>
        <v>0</v>
      </c>
      <c r="EG246" s="111">
        <f>(AI246*IFERROR(VLOOKUP(AH246,LnLst!B:I,7,FALSE),0))*(H246^2/100)/1000000</f>
        <v>0</v>
      </c>
      <c r="EH246" s="111">
        <f>AI246*IFERROR(VLOOKUP(AH246,LnLst!B:I,8,FALSE),0)*100/H246^2</f>
        <v>0</v>
      </c>
      <c r="EI246" s="236">
        <f>AK246*IFERROR(VLOOKUP(AJ246,LnLst!B:I,2,FALSE),0)*100/H246^2</f>
        <v>0</v>
      </c>
      <c r="EJ246" s="111">
        <f>AK246*IFERROR(VLOOKUP(AJ246,LnLst!B:I,3,FALSE),0)*100/H246^2</f>
        <v>0</v>
      </c>
      <c r="EK246" s="111">
        <f>(AK246*IFERROR(VLOOKUP(AJ246,LnLst!B:I,4,FALSE),0))*(H246^2/100)/1000000</f>
        <v>0</v>
      </c>
      <c r="EL246" s="111">
        <f>AK246*IFERROR(VLOOKUP(AJ246,LnLst!B:I,5,FALSE),0)*100/H246^2</f>
        <v>0</v>
      </c>
      <c r="EM246" s="111">
        <f>AK246*IFERROR(VLOOKUP(AJ246,LnLst!B:I,6,FALSE),0)*100/H246^2</f>
        <v>0</v>
      </c>
      <c r="EN246" s="111">
        <f>(AK246*IFERROR(VLOOKUP(AJ246,LnLst!B:I,7,FALSE),0))*(H246^2/100)/1000000</f>
        <v>0</v>
      </c>
      <c r="EO246" s="111">
        <f>AK246*IFERROR(VLOOKUP(AJ246,LnLst!B:I,8,FALSE),0)*100/H246^2</f>
        <v>0</v>
      </c>
    </row>
    <row r="247" spans="1:145" ht="15" customHeight="1" x14ac:dyDescent="0.25">
      <c r="A247" s="81" t="s">
        <v>1388</v>
      </c>
      <c r="B247" s="82" t="s">
        <v>430</v>
      </c>
      <c r="C247" s="102" t="s">
        <v>104</v>
      </c>
      <c r="D247" s="82" t="s">
        <v>1579</v>
      </c>
      <c r="E247" s="9" t="s">
        <v>1640</v>
      </c>
      <c r="F247" s="426" t="s">
        <v>1718</v>
      </c>
      <c r="G247" s="83">
        <v>1</v>
      </c>
      <c r="H247" s="60">
        <v>220</v>
      </c>
      <c r="I247" s="194" t="str">
        <f t="shared" si="63"/>
        <v xml:space="preserve">CableHpofc 850             </v>
      </c>
      <c r="J247" s="228">
        <f t="shared" si="64"/>
        <v>2.8</v>
      </c>
      <c r="K247" s="113" t="s">
        <v>21</v>
      </c>
      <c r="L247" s="232" t="s">
        <v>21</v>
      </c>
      <c r="M247" s="240">
        <v>700</v>
      </c>
      <c r="N247" s="115">
        <f t="shared" si="65"/>
        <v>266.72800000000001</v>
      </c>
      <c r="O247" s="241">
        <v>800</v>
      </c>
      <c r="P247" s="235">
        <f t="shared" si="66"/>
        <v>1.4052066115702476E-4</v>
      </c>
      <c r="Q247" s="104">
        <f t="shared" si="67"/>
        <v>1.0644628099173554E-3</v>
      </c>
      <c r="R247" s="104">
        <f t="shared" si="68"/>
        <v>0.11495213183191197</v>
      </c>
      <c r="S247" s="104">
        <f t="shared" si="69"/>
        <v>1.4323099173553717E-3</v>
      </c>
      <c r="T247" s="104">
        <f t="shared" si="70"/>
        <v>3.736611570247933E-4</v>
      </c>
      <c r="U247" s="104">
        <f t="shared" si="71"/>
        <v>7.4535999999999991E-2</v>
      </c>
      <c r="V247" s="105">
        <f t="shared" si="72"/>
        <v>0</v>
      </c>
      <c r="W247" s="223">
        <f>AE247*IFERROR(VLOOKUP(AD247,LnLst!B:I,2,FALSE),0)+AG247*IFERROR(VLOOKUP(AF247,LnLst!B:I,2,FALSE),0)+AI247*IFERROR(VLOOKUP(AH247,LnLst!B:I,2,FALSE),0)+AK247*IFERROR(VLOOKUP(AJ247,LnLst!B:I,2,FALSE),0)</f>
        <v>6.8011999999999989E-2</v>
      </c>
      <c r="X247" s="215">
        <f>AE247*IFERROR(VLOOKUP(AD247,LnLst!B:I,3,FALSE),0)+AG247*IFERROR(VLOOKUP(AF247,LnLst!B:I,3,FALSE),0)+AI247*IFERROR(VLOOKUP(AH247,LnLst!B:I,3,FALSE),0)+AK247*IFERROR(VLOOKUP(AJ247,LnLst!B:I,3,FALSE),0)</f>
        <v>0.51519999999999999</v>
      </c>
      <c r="Y247" s="219">
        <f>(AE247*IFERROR(VLOOKUP(AD247,LnLst!B:I,4,FALSE),0)+AG247*IFERROR(VLOOKUP(AF247,LnLst!B:I,4,FALSE),0)+AI247*IFERROR(VLOOKUP(AH247,LnLst!B:I,4,FALSE),0)+AK247*IFERROR(VLOOKUP(AJ247,LnLst!B:I,4,FALSE),0))/1000000</f>
        <v>2.3750440461138837E-4</v>
      </c>
      <c r="Z247" s="215">
        <f>AE247*IFERROR(VLOOKUP(AD247,LnLst!B:I,5,FALSE),0)+AG247*IFERROR(VLOOKUP(AF247,LnLst!B:I,5,FALSE),0)+AI247*IFERROR(VLOOKUP(AH247,LnLst!B:I,5,FALSE),0)+AK247*IFERROR(VLOOKUP(AJ247,LnLst!B:I,5,FALSE),0)</f>
        <v>0.69323799999999991</v>
      </c>
      <c r="AA247" s="215">
        <f>AE247*IFERROR(VLOOKUP(AD247,LnLst!B:I,6,FALSE),0)+AG247*IFERROR(VLOOKUP(AF247,LnLst!B:I,6,FALSE),0)+AI247*IFERROR(VLOOKUP(AH247,LnLst!B:I,6,FALSE),0)+AK247*IFERROR(VLOOKUP(AJ247,LnLst!B:I,6,FALSE),0)</f>
        <v>0.18085199999999998</v>
      </c>
      <c r="AB247" s="207">
        <f>(AE247*IFERROR(VLOOKUP(AD247,LnLst!B:I,7,FALSE),0)+AG247*IFERROR(VLOOKUP(AF247,LnLst!B:I,7,FALSE),0)+AI247*IFERROR(VLOOKUP(AH247,LnLst!B:I,7,FALSE),0)+AK247*IFERROR(VLOOKUP(AJ247,LnLst!B:I,7,FALSE),0))/1000000</f>
        <v>1.54E-4</v>
      </c>
      <c r="AC247" s="211">
        <f>AE247*IFERROR(VLOOKUP(AD247,LnLst!B:I,8,FALSE),0)+AG247*IFERROR(VLOOKUP(AF247,LnLst!B:I,8,FALSE),0)+AI247*IFERROR(VLOOKUP(AH247,LnLst!B:I,8,FALSE),0)+AK247*IFERROR(VLOOKUP(AJ247,LnLst!B:I,8,FALSE),0)</f>
        <v>0</v>
      </c>
      <c r="AD247" s="106" t="s">
        <v>7</v>
      </c>
      <c r="AE247" s="263">
        <v>2.8</v>
      </c>
      <c r="AF247" s="245" t="s">
        <v>1462</v>
      </c>
      <c r="AG247" s="263"/>
      <c r="AH247" s="250" t="s">
        <v>1462</v>
      </c>
      <c r="AI247" s="263"/>
      <c r="AJ247" s="245" t="s">
        <v>1462</v>
      </c>
      <c r="AK247" s="263"/>
      <c r="AL247" s="84">
        <v>320</v>
      </c>
      <c r="AM247" s="72">
        <v>322</v>
      </c>
      <c r="AN247" s="83">
        <v>0</v>
      </c>
      <c r="AO247" s="72">
        <v>0</v>
      </c>
      <c r="AP247" s="66" t="s">
        <v>761</v>
      </c>
      <c r="AQ247" s="107" t="s">
        <v>755</v>
      </c>
      <c r="AR247" s="61" t="s">
        <v>762</v>
      </c>
      <c r="AS247" s="364"/>
      <c r="AT247" s="205"/>
      <c r="DN247" s="111">
        <f>(AE247*IFERROR(VLOOKUP(AD247,LnLst!B:I,2,FALSE),0))*(100/(H247^2))</f>
        <v>1.4052066115702476E-4</v>
      </c>
      <c r="DO247" s="111">
        <f>(AE247*IFERROR(VLOOKUP(AD247,LnLst!B:I,3,FALSE),0))*(100/(H247^2))</f>
        <v>1.0644628099173554E-3</v>
      </c>
      <c r="DP247" s="111">
        <f>(AE247*IFERROR(VLOOKUP(AD247,LnLst!B:I,4,FALSE),0))*(H247^2/100)/1000000</f>
        <v>0.11495213183191197</v>
      </c>
      <c r="DQ247" s="111">
        <f>(AE247*IFERROR(VLOOKUP(AD247,LnLst!B:I,5,FALSE),0))*(100/(H247^2))</f>
        <v>1.4323099173553717E-3</v>
      </c>
      <c r="DR247" s="111">
        <f>(AE247*IFERROR(VLOOKUP(AD247,LnLst!B:I,6,FALSE),0))*(100/(H247^2))</f>
        <v>3.7366115702479335E-4</v>
      </c>
      <c r="DS247" s="111">
        <f>(AE247*IFERROR(VLOOKUP(AD247,LnLst!B:I,7,FALSE),0))*(H247^2/100)/1000000</f>
        <v>7.4536000000000005E-2</v>
      </c>
      <c r="DT247" s="111">
        <f>(AE247*IFERROR(VLOOKUP(AD247,LnLst!B:I,8,FALSE),0))*(100/(H247^2))</f>
        <v>0</v>
      </c>
      <c r="DU247" s="111">
        <f>AG247*IFERROR(VLOOKUP(AF247,LnLst!B:I,2,FALSE),0)*100/H247^2</f>
        <v>0</v>
      </c>
      <c r="DV247" s="111">
        <f>(AG247*IFERROR(VLOOKUP(AF247,LnLst!B:I,3,FALSE),0))*(100/(H247^2))</f>
        <v>0</v>
      </c>
      <c r="DW247" s="111">
        <f>(AG247*IFERROR(VLOOKUP(AF247,LnLst!B:I,4,FALSE),0))*(H247^2/100)/1000000</f>
        <v>0</v>
      </c>
      <c r="DX247" s="111">
        <f>(AG247*IFERROR(VLOOKUP(AF247,LnLst!B:I,5,FALSE),0))*(100/(H247^2))</f>
        <v>0</v>
      </c>
      <c r="DY247" s="111">
        <f>(AG247*IFERROR(VLOOKUP(AF247,LnLst!B:I,6,FALSE),0))*(100/(H247^2))</f>
        <v>0</v>
      </c>
      <c r="DZ247" s="111">
        <f>(AG247*IFERROR(VLOOKUP(AF247,LnLst!B:I,7,FALSE),0))*(H247^2/100)/1000000</f>
        <v>0</v>
      </c>
      <c r="EA247" s="111">
        <f>(AG247*IFERROR(VLOOKUP(AF247,LnLst!B:I,8,FALSE),0))*(100/(H247^2))</f>
        <v>0</v>
      </c>
      <c r="EB247" s="111">
        <f>AI247*IFERROR(VLOOKUP(AH247,LnLst!B:I,2,FALSE),0)*100/H247^2</f>
        <v>0</v>
      </c>
      <c r="EC247" s="111">
        <f>AI247*IFERROR(VLOOKUP(AH247,LnLst!B:I,3,FALSE),0)*100/H247^2</f>
        <v>0</v>
      </c>
      <c r="ED247" s="111">
        <f>(AI247*IFERROR(VLOOKUP(AH247,LnLst!B:I,4,FALSE),0))*(H247^2/100)/1000000</f>
        <v>0</v>
      </c>
      <c r="EE247" s="111">
        <f>AI247*IFERROR(VLOOKUP(AH247,LnLst!B:I,5,FALSE),0)*100/H247^2</f>
        <v>0</v>
      </c>
      <c r="EF247" s="111">
        <f>AI247*IFERROR(VLOOKUP(AH247,LnLst!B:I,6,FALSE),0)*100/H247^2</f>
        <v>0</v>
      </c>
      <c r="EG247" s="111">
        <f>(AI247*IFERROR(VLOOKUP(AH247,LnLst!B:I,7,FALSE),0))*(H247^2/100)/1000000</f>
        <v>0</v>
      </c>
      <c r="EH247" s="111">
        <f>AI247*IFERROR(VLOOKUP(AH247,LnLst!B:I,8,FALSE),0)*100/H247^2</f>
        <v>0</v>
      </c>
      <c r="EI247" s="236">
        <f>AK247*IFERROR(VLOOKUP(AJ247,LnLst!B:I,2,FALSE),0)*100/H247^2</f>
        <v>0</v>
      </c>
      <c r="EJ247" s="111">
        <f>AK247*IFERROR(VLOOKUP(AJ247,LnLst!B:I,3,FALSE),0)*100/H247^2</f>
        <v>0</v>
      </c>
      <c r="EK247" s="111">
        <f>(AK247*IFERROR(VLOOKUP(AJ247,LnLst!B:I,4,FALSE),0))*(H247^2/100)/1000000</f>
        <v>0</v>
      </c>
      <c r="EL247" s="111">
        <f>AK247*IFERROR(VLOOKUP(AJ247,LnLst!B:I,5,FALSE),0)*100/H247^2</f>
        <v>0</v>
      </c>
      <c r="EM247" s="111">
        <f>AK247*IFERROR(VLOOKUP(AJ247,LnLst!B:I,6,FALSE),0)*100/H247^2</f>
        <v>0</v>
      </c>
      <c r="EN247" s="111">
        <f>(AK247*IFERROR(VLOOKUP(AJ247,LnLst!B:I,7,FALSE),0))*(H247^2/100)/1000000</f>
        <v>0</v>
      </c>
      <c r="EO247" s="111">
        <f>AK247*IFERROR(VLOOKUP(AJ247,LnLst!B:I,8,FALSE),0)*100/H247^2</f>
        <v>0</v>
      </c>
    </row>
    <row r="248" spans="1:145" ht="15" customHeight="1" x14ac:dyDescent="0.25">
      <c r="A248" s="81" t="s">
        <v>1388</v>
      </c>
      <c r="B248" s="82" t="s">
        <v>430</v>
      </c>
      <c r="C248" s="102" t="s">
        <v>104</v>
      </c>
      <c r="D248" s="82" t="s">
        <v>1579</v>
      </c>
      <c r="E248" s="9" t="s">
        <v>1640</v>
      </c>
      <c r="F248" s="426" t="s">
        <v>1718</v>
      </c>
      <c r="G248" s="83">
        <v>2</v>
      </c>
      <c r="H248" s="60">
        <v>220</v>
      </c>
      <c r="I248" s="194" t="str">
        <f t="shared" si="63"/>
        <v xml:space="preserve">CableHpofc 850             </v>
      </c>
      <c r="J248" s="228">
        <f t="shared" si="64"/>
        <v>2.8</v>
      </c>
      <c r="K248" s="113" t="s">
        <v>21</v>
      </c>
      <c r="L248" s="232" t="s">
        <v>21</v>
      </c>
      <c r="M248" s="240">
        <v>700</v>
      </c>
      <c r="N248" s="115">
        <f t="shared" si="65"/>
        <v>266.72800000000001</v>
      </c>
      <c r="O248" s="241">
        <v>800</v>
      </c>
      <c r="P248" s="235">
        <f t="shared" si="66"/>
        <v>1.4052066115702476E-4</v>
      </c>
      <c r="Q248" s="104">
        <f t="shared" si="67"/>
        <v>1.0644628099173554E-3</v>
      </c>
      <c r="R248" s="104">
        <f t="shared" si="68"/>
        <v>0.11495213183191197</v>
      </c>
      <c r="S248" s="104">
        <f t="shared" si="69"/>
        <v>1.4323099173553717E-3</v>
      </c>
      <c r="T248" s="104">
        <f t="shared" si="70"/>
        <v>3.736611570247933E-4</v>
      </c>
      <c r="U248" s="104">
        <f t="shared" si="71"/>
        <v>7.4535999999999991E-2</v>
      </c>
      <c r="V248" s="105">
        <f t="shared" si="72"/>
        <v>0</v>
      </c>
      <c r="W248" s="223">
        <f>AE248*IFERROR(VLOOKUP(AD248,LnLst!B:I,2,FALSE),0)+AG248*IFERROR(VLOOKUP(AF248,LnLst!B:I,2,FALSE),0)+AI248*IFERROR(VLOOKUP(AH248,LnLst!B:I,2,FALSE),0)+AK248*IFERROR(VLOOKUP(AJ248,LnLst!B:I,2,FALSE),0)</f>
        <v>6.8011999999999989E-2</v>
      </c>
      <c r="X248" s="215">
        <f>AE248*IFERROR(VLOOKUP(AD248,LnLst!B:I,3,FALSE),0)+AG248*IFERROR(VLOOKUP(AF248,LnLst!B:I,3,FALSE),0)+AI248*IFERROR(VLOOKUP(AH248,LnLst!B:I,3,FALSE),0)+AK248*IFERROR(VLOOKUP(AJ248,LnLst!B:I,3,FALSE),0)</f>
        <v>0.51519999999999999</v>
      </c>
      <c r="Y248" s="219">
        <f>(AE248*IFERROR(VLOOKUP(AD248,LnLst!B:I,4,FALSE),0)+AG248*IFERROR(VLOOKUP(AF248,LnLst!B:I,4,FALSE),0)+AI248*IFERROR(VLOOKUP(AH248,LnLst!B:I,4,FALSE),0)+AK248*IFERROR(VLOOKUP(AJ248,LnLst!B:I,4,FALSE),0))/1000000</f>
        <v>2.3750440461138837E-4</v>
      </c>
      <c r="Z248" s="215">
        <f>AE248*IFERROR(VLOOKUP(AD248,LnLst!B:I,5,FALSE),0)+AG248*IFERROR(VLOOKUP(AF248,LnLst!B:I,5,FALSE),0)+AI248*IFERROR(VLOOKUP(AH248,LnLst!B:I,5,FALSE),0)+AK248*IFERROR(VLOOKUP(AJ248,LnLst!B:I,5,FALSE),0)</f>
        <v>0.69323799999999991</v>
      </c>
      <c r="AA248" s="215">
        <f>AE248*IFERROR(VLOOKUP(AD248,LnLst!B:I,6,FALSE),0)+AG248*IFERROR(VLOOKUP(AF248,LnLst!B:I,6,FALSE),0)+AI248*IFERROR(VLOOKUP(AH248,LnLst!B:I,6,FALSE),0)+AK248*IFERROR(VLOOKUP(AJ248,LnLst!B:I,6,FALSE),0)</f>
        <v>0.18085199999999998</v>
      </c>
      <c r="AB248" s="207">
        <f>(AE248*IFERROR(VLOOKUP(AD248,LnLst!B:I,7,FALSE),0)+AG248*IFERROR(VLOOKUP(AF248,LnLst!B:I,7,FALSE),0)+AI248*IFERROR(VLOOKUP(AH248,LnLst!B:I,7,FALSE),0)+AK248*IFERROR(VLOOKUP(AJ248,LnLst!B:I,7,FALSE),0))/1000000</f>
        <v>1.54E-4</v>
      </c>
      <c r="AC248" s="211">
        <f>AE248*IFERROR(VLOOKUP(AD248,LnLst!B:I,8,FALSE),0)+AG248*IFERROR(VLOOKUP(AF248,LnLst!B:I,8,FALSE),0)+AI248*IFERROR(VLOOKUP(AH248,LnLst!B:I,8,FALSE),0)+AK248*IFERROR(VLOOKUP(AJ248,LnLst!B:I,8,FALSE),0)</f>
        <v>0</v>
      </c>
      <c r="AD248" s="106" t="s">
        <v>7</v>
      </c>
      <c r="AE248" s="263">
        <v>2.8</v>
      </c>
      <c r="AF248" s="245" t="s">
        <v>1462</v>
      </c>
      <c r="AG248" s="263"/>
      <c r="AH248" s="250" t="s">
        <v>1462</v>
      </c>
      <c r="AI248" s="263"/>
      <c r="AJ248" s="245" t="s">
        <v>1462</v>
      </c>
      <c r="AK248" s="263"/>
      <c r="AL248" s="84">
        <v>320</v>
      </c>
      <c r="AM248" s="72">
        <v>322</v>
      </c>
      <c r="AN248" s="83">
        <v>0</v>
      </c>
      <c r="AO248" s="72">
        <v>0</v>
      </c>
      <c r="AP248" s="66" t="s">
        <v>760</v>
      </c>
      <c r="AQ248" s="107" t="s">
        <v>755</v>
      </c>
      <c r="AR248" s="61" t="s">
        <v>762</v>
      </c>
      <c r="AS248" s="364"/>
      <c r="AT248" s="205"/>
      <c r="DN248" s="111">
        <f>(AE248*IFERROR(VLOOKUP(AD248,LnLst!B:I,2,FALSE),0))*(100/(H248^2))</f>
        <v>1.4052066115702476E-4</v>
      </c>
      <c r="DO248" s="111">
        <f>(AE248*IFERROR(VLOOKUP(AD248,LnLst!B:I,3,FALSE),0))*(100/(H248^2))</f>
        <v>1.0644628099173554E-3</v>
      </c>
      <c r="DP248" s="111">
        <f>(AE248*IFERROR(VLOOKUP(AD248,LnLst!B:I,4,FALSE),0))*(H248^2/100)/1000000</f>
        <v>0.11495213183191197</v>
      </c>
      <c r="DQ248" s="111">
        <f>(AE248*IFERROR(VLOOKUP(AD248,LnLst!B:I,5,FALSE),0))*(100/(H248^2))</f>
        <v>1.4323099173553717E-3</v>
      </c>
      <c r="DR248" s="111">
        <f>(AE248*IFERROR(VLOOKUP(AD248,LnLst!B:I,6,FALSE),0))*(100/(H248^2))</f>
        <v>3.7366115702479335E-4</v>
      </c>
      <c r="DS248" s="111">
        <f>(AE248*IFERROR(VLOOKUP(AD248,LnLst!B:I,7,FALSE),0))*(H248^2/100)/1000000</f>
        <v>7.4536000000000005E-2</v>
      </c>
      <c r="DT248" s="111">
        <f>(AE248*IFERROR(VLOOKUP(AD248,LnLst!B:I,8,FALSE),0))*(100/(H248^2))</f>
        <v>0</v>
      </c>
      <c r="DU248" s="111">
        <f>AG248*IFERROR(VLOOKUP(AF248,LnLst!B:I,2,FALSE),0)*100/H248^2</f>
        <v>0</v>
      </c>
      <c r="DV248" s="111">
        <f>(AG248*IFERROR(VLOOKUP(AF248,LnLst!B:I,3,FALSE),0))*(100/(H248^2))</f>
        <v>0</v>
      </c>
      <c r="DW248" s="111">
        <f>(AG248*IFERROR(VLOOKUP(AF248,LnLst!B:I,4,FALSE),0))*(H248^2/100)/1000000</f>
        <v>0</v>
      </c>
      <c r="DX248" s="111">
        <f>(AG248*IFERROR(VLOOKUP(AF248,LnLst!B:I,5,FALSE),0))*(100/(H248^2))</f>
        <v>0</v>
      </c>
      <c r="DY248" s="111">
        <f>(AG248*IFERROR(VLOOKUP(AF248,LnLst!B:I,6,FALSE),0))*(100/(H248^2))</f>
        <v>0</v>
      </c>
      <c r="DZ248" s="111">
        <f>(AG248*IFERROR(VLOOKUP(AF248,LnLst!B:I,7,FALSE),0))*(H248^2/100)/1000000</f>
        <v>0</v>
      </c>
      <c r="EA248" s="111">
        <f>(AG248*IFERROR(VLOOKUP(AF248,LnLst!B:I,8,FALSE),0))*(100/(H248^2))</f>
        <v>0</v>
      </c>
      <c r="EB248" s="111">
        <f>AI248*IFERROR(VLOOKUP(AH248,LnLst!B:I,2,FALSE),0)*100/H248^2</f>
        <v>0</v>
      </c>
      <c r="EC248" s="111">
        <f>AI248*IFERROR(VLOOKUP(AH248,LnLst!B:I,3,FALSE),0)*100/H248^2</f>
        <v>0</v>
      </c>
      <c r="ED248" s="111">
        <f>(AI248*IFERROR(VLOOKUP(AH248,LnLst!B:I,4,FALSE),0))*(H248^2/100)/1000000</f>
        <v>0</v>
      </c>
      <c r="EE248" s="111">
        <f>AI248*IFERROR(VLOOKUP(AH248,LnLst!B:I,5,FALSE),0)*100/H248^2</f>
        <v>0</v>
      </c>
      <c r="EF248" s="111">
        <f>AI248*IFERROR(VLOOKUP(AH248,LnLst!B:I,6,FALSE),0)*100/H248^2</f>
        <v>0</v>
      </c>
      <c r="EG248" s="111">
        <f>(AI248*IFERROR(VLOOKUP(AH248,LnLst!B:I,7,FALSE),0))*(H248^2/100)/1000000</f>
        <v>0</v>
      </c>
      <c r="EH248" s="111">
        <f>AI248*IFERROR(VLOOKUP(AH248,LnLst!B:I,8,FALSE),0)*100/H248^2</f>
        <v>0</v>
      </c>
      <c r="EI248" s="236">
        <f>AK248*IFERROR(VLOOKUP(AJ248,LnLst!B:I,2,FALSE),0)*100/H248^2</f>
        <v>0</v>
      </c>
      <c r="EJ248" s="111">
        <f>AK248*IFERROR(VLOOKUP(AJ248,LnLst!B:I,3,FALSE),0)*100/H248^2</f>
        <v>0</v>
      </c>
      <c r="EK248" s="111">
        <f>(AK248*IFERROR(VLOOKUP(AJ248,LnLst!B:I,4,FALSE),0))*(H248^2/100)/1000000</f>
        <v>0</v>
      </c>
      <c r="EL248" s="111">
        <f>AK248*IFERROR(VLOOKUP(AJ248,LnLst!B:I,5,FALSE),0)*100/H248^2</f>
        <v>0</v>
      </c>
      <c r="EM248" s="111">
        <f>AK248*IFERROR(VLOOKUP(AJ248,LnLst!B:I,6,FALSE),0)*100/H248^2</f>
        <v>0</v>
      </c>
      <c r="EN248" s="111">
        <f>(AK248*IFERROR(VLOOKUP(AJ248,LnLst!B:I,7,FALSE),0))*(H248^2/100)/1000000</f>
        <v>0</v>
      </c>
      <c r="EO248" s="111">
        <f>AK248*IFERROR(VLOOKUP(AJ248,LnLst!B:I,8,FALSE),0)*100/H248^2</f>
        <v>0</v>
      </c>
    </row>
    <row r="249" spans="1:145" ht="15" customHeight="1" x14ac:dyDescent="0.25">
      <c r="A249" s="81" t="s">
        <v>478</v>
      </c>
      <c r="B249" s="82" t="s">
        <v>1388</v>
      </c>
      <c r="C249" s="102" t="s">
        <v>1580</v>
      </c>
      <c r="D249" s="82" t="s">
        <v>104</v>
      </c>
      <c r="E249" s="9" t="s">
        <v>1640</v>
      </c>
      <c r="F249" s="426" t="s">
        <v>1717</v>
      </c>
      <c r="G249" s="83">
        <v>1</v>
      </c>
      <c r="H249" s="60">
        <v>220</v>
      </c>
      <c r="I249" s="194" t="str">
        <f t="shared" si="63"/>
        <v xml:space="preserve">2*380/50 ACSR             </v>
      </c>
      <c r="J249" s="228">
        <f t="shared" si="64"/>
        <v>4.7</v>
      </c>
      <c r="K249" s="113" t="s">
        <v>41</v>
      </c>
      <c r="L249" s="232" t="s">
        <v>16</v>
      </c>
      <c r="M249" s="240">
        <v>1200</v>
      </c>
      <c r="N249" s="115">
        <f t="shared" si="65"/>
        <v>457.24799999999999</v>
      </c>
      <c r="O249" s="241">
        <v>1600</v>
      </c>
      <c r="P249" s="235">
        <f t="shared" si="66"/>
        <v>4.0008264462809917E-4</v>
      </c>
      <c r="Q249" s="104">
        <f t="shared" si="67"/>
        <v>2.9326446280991737E-3</v>
      </c>
      <c r="R249" s="104">
        <f t="shared" si="68"/>
        <v>8.4622559999999996E-3</v>
      </c>
      <c r="S249" s="104">
        <f t="shared" si="69"/>
        <v>1.0681818181818182E-3</v>
      </c>
      <c r="T249" s="104">
        <f t="shared" si="70"/>
        <v>9.2252066115702473E-3</v>
      </c>
      <c r="U249" s="104">
        <f t="shared" si="71"/>
        <v>5.0728039999999993E-3</v>
      </c>
      <c r="V249" s="105">
        <f t="shared" si="72"/>
        <v>5.7293388429752066E-3</v>
      </c>
      <c r="W249" s="223">
        <f>AE249*IFERROR(VLOOKUP(AD249,LnLst!B:I,2,FALSE),0)+AG249*IFERROR(VLOOKUP(AF249,LnLst!B:I,2,FALSE),0)+AI249*IFERROR(VLOOKUP(AH249,LnLst!B:I,2,FALSE),0)+AK249*IFERROR(VLOOKUP(AJ249,LnLst!B:I,2,FALSE),0)</f>
        <v>0.19364000000000001</v>
      </c>
      <c r="X249" s="215">
        <f>AE249*IFERROR(VLOOKUP(AD249,LnLst!B:I,3,FALSE),0)+AG249*IFERROR(VLOOKUP(AF249,LnLst!B:I,3,FALSE),0)+AI249*IFERROR(VLOOKUP(AH249,LnLst!B:I,3,FALSE),0)+AK249*IFERROR(VLOOKUP(AJ249,LnLst!B:I,3,FALSE),0)</f>
        <v>1.4194</v>
      </c>
      <c r="Y249" s="219">
        <f>(AE249*IFERROR(VLOOKUP(AD249,LnLst!B:I,4,FALSE),0)+AG249*IFERROR(VLOOKUP(AF249,LnLst!B:I,4,FALSE),0)+AI249*IFERROR(VLOOKUP(AH249,LnLst!B:I,4,FALSE),0)+AK249*IFERROR(VLOOKUP(AJ249,LnLst!B:I,4,FALSE),0))/1000000</f>
        <v>1.7484000000000001E-5</v>
      </c>
      <c r="Z249" s="215">
        <f>AE249*IFERROR(VLOOKUP(AD249,LnLst!B:I,5,FALSE),0)+AG249*IFERROR(VLOOKUP(AF249,LnLst!B:I,5,FALSE),0)+AI249*IFERROR(VLOOKUP(AH249,LnLst!B:I,5,FALSE),0)+AK249*IFERROR(VLOOKUP(AJ249,LnLst!B:I,5,FALSE),0)</f>
        <v>0.51700000000000002</v>
      </c>
      <c r="AA249" s="215">
        <f>AE249*IFERROR(VLOOKUP(AD249,LnLst!B:I,6,FALSE),0)+AG249*IFERROR(VLOOKUP(AF249,LnLst!B:I,6,FALSE),0)+AI249*IFERROR(VLOOKUP(AH249,LnLst!B:I,6,FALSE),0)+AK249*IFERROR(VLOOKUP(AJ249,LnLst!B:I,6,FALSE),0)</f>
        <v>4.4649999999999999</v>
      </c>
      <c r="AB249" s="207">
        <f>(AE249*IFERROR(VLOOKUP(AD249,LnLst!B:I,7,FALSE),0)+AG249*IFERROR(VLOOKUP(AF249,LnLst!B:I,7,FALSE),0)+AI249*IFERROR(VLOOKUP(AH249,LnLst!B:I,7,FALSE),0)+AK249*IFERROR(VLOOKUP(AJ249,LnLst!B:I,7,FALSE),0))/1000000</f>
        <v>1.0481E-5</v>
      </c>
      <c r="AC249" s="211">
        <f>AE249*IFERROR(VLOOKUP(AD249,LnLst!B:I,8,FALSE),0)+AG249*IFERROR(VLOOKUP(AF249,LnLst!B:I,8,FALSE),0)+AI249*IFERROR(VLOOKUP(AH249,LnLst!B:I,8,FALSE),0)+AK249*IFERROR(VLOOKUP(AJ249,LnLst!B:I,8,FALSE),0)</f>
        <v>2.7730000000000001</v>
      </c>
      <c r="AD249" s="106" t="s">
        <v>25</v>
      </c>
      <c r="AE249" s="263">
        <v>4.7</v>
      </c>
      <c r="AF249" s="245" t="s">
        <v>1462</v>
      </c>
      <c r="AG249" s="263"/>
      <c r="AH249" s="250" t="s">
        <v>1462</v>
      </c>
      <c r="AI249" s="263"/>
      <c r="AJ249" s="245" t="s">
        <v>1462</v>
      </c>
      <c r="AK249" s="263"/>
      <c r="AL249" s="84">
        <v>319</v>
      </c>
      <c r="AM249" s="72">
        <v>320</v>
      </c>
      <c r="AN249" s="83">
        <v>0</v>
      </c>
      <c r="AO249" s="72">
        <v>0</v>
      </c>
      <c r="AP249" s="66" t="s">
        <v>758</v>
      </c>
      <c r="AQ249" s="107" t="s">
        <v>764</v>
      </c>
      <c r="AR249" s="61" t="s">
        <v>755</v>
      </c>
      <c r="AS249" s="364"/>
      <c r="AT249" s="205"/>
      <c r="DN249" s="111">
        <f>(AE249*IFERROR(VLOOKUP(AD249,LnLst!B:I,2,FALSE),0))*(100/(H249^2))</f>
        <v>4.0008264462809917E-4</v>
      </c>
      <c r="DO249" s="111">
        <f>(AE249*IFERROR(VLOOKUP(AD249,LnLst!B:I,3,FALSE),0))*(100/(H249^2))</f>
        <v>2.9326446280991737E-3</v>
      </c>
      <c r="DP249" s="111">
        <f>(AE249*IFERROR(VLOOKUP(AD249,LnLst!B:I,4,FALSE),0))*(H249^2/100)/1000000</f>
        <v>8.4622560000000013E-3</v>
      </c>
      <c r="DQ249" s="111">
        <f>(AE249*IFERROR(VLOOKUP(AD249,LnLst!B:I,5,FALSE),0))*(100/(H249^2))</f>
        <v>1.0681818181818182E-3</v>
      </c>
      <c r="DR249" s="111">
        <f>(AE249*IFERROR(VLOOKUP(AD249,LnLst!B:I,6,FALSE),0))*(100/(H249^2))</f>
        <v>9.2252066115702473E-3</v>
      </c>
      <c r="DS249" s="111">
        <f>(AE249*IFERROR(VLOOKUP(AD249,LnLst!B:I,7,FALSE),0))*(H249^2/100)/1000000</f>
        <v>5.0728040000000002E-3</v>
      </c>
      <c r="DT249" s="111">
        <f>(AE249*IFERROR(VLOOKUP(AD249,LnLst!B:I,8,FALSE),0))*(100/(H249^2))</f>
        <v>5.7293388429752066E-3</v>
      </c>
      <c r="DU249" s="111">
        <f>AG249*IFERROR(VLOOKUP(AF249,LnLst!B:I,2,FALSE),0)*100/H249^2</f>
        <v>0</v>
      </c>
      <c r="DV249" s="111">
        <f>(AG249*IFERROR(VLOOKUP(AF249,LnLst!B:I,3,FALSE),0))*(100/(H249^2))</f>
        <v>0</v>
      </c>
      <c r="DW249" s="111">
        <f>(AG249*IFERROR(VLOOKUP(AF249,LnLst!B:I,4,FALSE),0))*(H249^2/100)/1000000</f>
        <v>0</v>
      </c>
      <c r="DX249" s="111">
        <f>(AG249*IFERROR(VLOOKUP(AF249,LnLst!B:I,5,FALSE),0))*(100/(H249^2))</f>
        <v>0</v>
      </c>
      <c r="DY249" s="111">
        <f>(AG249*IFERROR(VLOOKUP(AF249,LnLst!B:I,6,FALSE),0))*(100/(H249^2))</f>
        <v>0</v>
      </c>
      <c r="DZ249" s="111">
        <f>(AG249*IFERROR(VLOOKUP(AF249,LnLst!B:I,7,FALSE),0))*(H249^2/100)/1000000</f>
        <v>0</v>
      </c>
      <c r="EA249" s="111">
        <f>(AG249*IFERROR(VLOOKUP(AF249,LnLst!B:I,8,FALSE),0))*(100/(H249^2))</f>
        <v>0</v>
      </c>
      <c r="EB249" s="111">
        <f>AI249*IFERROR(VLOOKUP(AH249,LnLst!B:I,2,FALSE),0)*100/H249^2</f>
        <v>0</v>
      </c>
      <c r="EC249" s="111">
        <f>AI249*IFERROR(VLOOKUP(AH249,LnLst!B:I,3,FALSE),0)*100/H249^2</f>
        <v>0</v>
      </c>
      <c r="ED249" s="111">
        <f>(AI249*IFERROR(VLOOKUP(AH249,LnLst!B:I,4,FALSE),0))*(H249^2/100)/1000000</f>
        <v>0</v>
      </c>
      <c r="EE249" s="111">
        <f>AI249*IFERROR(VLOOKUP(AH249,LnLst!B:I,5,FALSE),0)*100/H249^2</f>
        <v>0</v>
      </c>
      <c r="EF249" s="111">
        <f>AI249*IFERROR(VLOOKUP(AH249,LnLst!B:I,6,FALSE),0)*100/H249^2</f>
        <v>0</v>
      </c>
      <c r="EG249" s="111">
        <f>(AI249*IFERROR(VLOOKUP(AH249,LnLst!B:I,7,FALSE),0))*(H249^2/100)/1000000</f>
        <v>0</v>
      </c>
      <c r="EH249" s="111">
        <f>AI249*IFERROR(VLOOKUP(AH249,LnLst!B:I,8,FALSE),0)*100/H249^2</f>
        <v>0</v>
      </c>
      <c r="EI249" s="236">
        <f>AK249*IFERROR(VLOOKUP(AJ249,LnLst!B:I,2,FALSE),0)*100/H249^2</f>
        <v>0</v>
      </c>
      <c r="EJ249" s="111">
        <f>AK249*IFERROR(VLOOKUP(AJ249,LnLst!B:I,3,FALSE),0)*100/H249^2</f>
        <v>0</v>
      </c>
      <c r="EK249" s="111">
        <f>(AK249*IFERROR(VLOOKUP(AJ249,LnLst!B:I,4,FALSE),0))*(H249^2/100)/1000000</f>
        <v>0</v>
      </c>
      <c r="EL249" s="111">
        <f>AK249*IFERROR(VLOOKUP(AJ249,LnLst!B:I,5,FALSE),0)*100/H249^2</f>
        <v>0</v>
      </c>
      <c r="EM249" s="111">
        <f>AK249*IFERROR(VLOOKUP(AJ249,LnLst!B:I,6,FALSE),0)*100/H249^2</f>
        <v>0</v>
      </c>
      <c r="EN249" s="111">
        <f>(AK249*IFERROR(VLOOKUP(AJ249,LnLst!B:I,7,FALSE),0))*(H249^2/100)/1000000</f>
        <v>0</v>
      </c>
      <c r="EO249" s="111">
        <f>AK249*IFERROR(VLOOKUP(AJ249,LnLst!B:I,8,FALSE),0)*100/H249^2</f>
        <v>0</v>
      </c>
    </row>
    <row r="250" spans="1:145" ht="15" customHeight="1" x14ac:dyDescent="0.25">
      <c r="A250" s="81" t="s">
        <v>478</v>
      </c>
      <c r="B250" s="82" t="s">
        <v>1388</v>
      </c>
      <c r="C250" s="102" t="s">
        <v>1580</v>
      </c>
      <c r="D250" s="82" t="s">
        <v>104</v>
      </c>
      <c r="E250" s="9" t="s">
        <v>1640</v>
      </c>
      <c r="F250" s="426" t="s">
        <v>1717</v>
      </c>
      <c r="G250" s="83">
        <v>2</v>
      </c>
      <c r="H250" s="60">
        <v>220</v>
      </c>
      <c r="I250" s="194" t="str">
        <f t="shared" si="63"/>
        <v xml:space="preserve">2*380/50 ACSR             </v>
      </c>
      <c r="J250" s="228">
        <f t="shared" si="64"/>
        <v>4.7</v>
      </c>
      <c r="K250" s="113" t="s">
        <v>41</v>
      </c>
      <c r="L250" s="232" t="s">
        <v>16</v>
      </c>
      <c r="M250" s="240">
        <v>1200</v>
      </c>
      <c r="N250" s="115">
        <f t="shared" si="65"/>
        <v>457.24799999999999</v>
      </c>
      <c r="O250" s="241">
        <v>1600</v>
      </c>
      <c r="P250" s="235">
        <f t="shared" si="66"/>
        <v>4.0008264462809917E-4</v>
      </c>
      <c r="Q250" s="104">
        <f t="shared" si="67"/>
        <v>2.9326446280991737E-3</v>
      </c>
      <c r="R250" s="104">
        <f t="shared" si="68"/>
        <v>8.4622559999999996E-3</v>
      </c>
      <c r="S250" s="104">
        <f t="shared" si="69"/>
        <v>1.0681818181818182E-3</v>
      </c>
      <c r="T250" s="104">
        <f t="shared" si="70"/>
        <v>9.2252066115702473E-3</v>
      </c>
      <c r="U250" s="104">
        <f t="shared" si="71"/>
        <v>5.0728039999999993E-3</v>
      </c>
      <c r="V250" s="105">
        <f t="shared" si="72"/>
        <v>5.7293388429752066E-3</v>
      </c>
      <c r="W250" s="223">
        <f>AE250*IFERROR(VLOOKUP(AD250,LnLst!B:I,2,FALSE),0)+AG250*IFERROR(VLOOKUP(AF250,LnLst!B:I,2,FALSE),0)+AI250*IFERROR(VLOOKUP(AH250,LnLst!B:I,2,FALSE),0)+AK250*IFERROR(VLOOKUP(AJ250,LnLst!B:I,2,FALSE),0)</f>
        <v>0.19364000000000001</v>
      </c>
      <c r="X250" s="215">
        <f>AE250*IFERROR(VLOOKUP(AD250,LnLst!B:I,3,FALSE),0)+AG250*IFERROR(VLOOKUP(AF250,LnLst!B:I,3,FALSE),0)+AI250*IFERROR(VLOOKUP(AH250,LnLst!B:I,3,FALSE),0)+AK250*IFERROR(VLOOKUP(AJ250,LnLst!B:I,3,FALSE),0)</f>
        <v>1.4194</v>
      </c>
      <c r="Y250" s="219">
        <f>(AE250*IFERROR(VLOOKUP(AD250,LnLst!B:I,4,FALSE),0)+AG250*IFERROR(VLOOKUP(AF250,LnLst!B:I,4,FALSE),0)+AI250*IFERROR(VLOOKUP(AH250,LnLst!B:I,4,FALSE),0)+AK250*IFERROR(VLOOKUP(AJ250,LnLst!B:I,4,FALSE),0))/1000000</f>
        <v>1.7484000000000001E-5</v>
      </c>
      <c r="Z250" s="215">
        <f>AE250*IFERROR(VLOOKUP(AD250,LnLst!B:I,5,FALSE),0)+AG250*IFERROR(VLOOKUP(AF250,LnLst!B:I,5,FALSE),0)+AI250*IFERROR(VLOOKUP(AH250,LnLst!B:I,5,FALSE),0)+AK250*IFERROR(VLOOKUP(AJ250,LnLst!B:I,5,FALSE),0)</f>
        <v>0.51700000000000002</v>
      </c>
      <c r="AA250" s="215">
        <f>AE250*IFERROR(VLOOKUP(AD250,LnLst!B:I,6,FALSE),0)+AG250*IFERROR(VLOOKUP(AF250,LnLst!B:I,6,FALSE),0)+AI250*IFERROR(VLOOKUP(AH250,LnLst!B:I,6,FALSE),0)+AK250*IFERROR(VLOOKUP(AJ250,LnLst!B:I,6,FALSE),0)</f>
        <v>4.4649999999999999</v>
      </c>
      <c r="AB250" s="207">
        <f>(AE250*IFERROR(VLOOKUP(AD250,LnLst!B:I,7,FALSE),0)+AG250*IFERROR(VLOOKUP(AF250,LnLst!B:I,7,FALSE),0)+AI250*IFERROR(VLOOKUP(AH250,LnLst!B:I,7,FALSE),0)+AK250*IFERROR(VLOOKUP(AJ250,LnLst!B:I,7,FALSE),0))/1000000</f>
        <v>1.0481E-5</v>
      </c>
      <c r="AC250" s="211">
        <f>AE250*IFERROR(VLOOKUP(AD250,LnLst!B:I,8,FALSE),0)+AG250*IFERROR(VLOOKUP(AF250,LnLst!B:I,8,FALSE),0)+AI250*IFERROR(VLOOKUP(AH250,LnLst!B:I,8,FALSE),0)+AK250*IFERROR(VLOOKUP(AJ250,LnLst!B:I,8,FALSE),0)</f>
        <v>2.7730000000000001</v>
      </c>
      <c r="AD250" s="106" t="s">
        <v>25</v>
      </c>
      <c r="AE250" s="263">
        <v>4.7</v>
      </c>
      <c r="AF250" s="245" t="s">
        <v>1462</v>
      </c>
      <c r="AG250" s="263"/>
      <c r="AH250" s="250" t="s">
        <v>1462</v>
      </c>
      <c r="AI250" s="263"/>
      <c r="AJ250" s="245" t="s">
        <v>1462</v>
      </c>
      <c r="AK250" s="263"/>
      <c r="AL250" s="84">
        <v>319</v>
      </c>
      <c r="AM250" s="72">
        <v>320</v>
      </c>
      <c r="AN250" s="83">
        <v>0</v>
      </c>
      <c r="AO250" s="72">
        <v>0</v>
      </c>
      <c r="AP250" s="66" t="s">
        <v>759</v>
      </c>
      <c r="AQ250" s="107" t="s">
        <v>764</v>
      </c>
      <c r="AR250" s="61" t="s">
        <v>755</v>
      </c>
      <c r="AS250" s="364"/>
      <c r="AT250" s="205"/>
      <c r="DN250" s="111">
        <f>(AE250*IFERROR(VLOOKUP(AD250,LnLst!B:I,2,FALSE),0))*(100/(H250^2))</f>
        <v>4.0008264462809917E-4</v>
      </c>
      <c r="DO250" s="111">
        <f>(AE250*IFERROR(VLOOKUP(AD250,LnLst!B:I,3,FALSE),0))*(100/(H250^2))</f>
        <v>2.9326446280991737E-3</v>
      </c>
      <c r="DP250" s="111">
        <f>(AE250*IFERROR(VLOOKUP(AD250,LnLst!B:I,4,FALSE),0))*(H250^2/100)/1000000</f>
        <v>8.4622560000000013E-3</v>
      </c>
      <c r="DQ250" s="111">
        <f>(AE250*IFERROR(VLOOKUP(AD250,LnLst!B:I,5,FALSE),0))*(100/(H250^2))</f>
        <v>1.0681818181818182E-3</v>
      </c>
      <c r="DR250" s="111">
        <f>(AE250*IFERROR(VLOOKUP(AD250,LnLst!B:I,6,FALSE),0))*(100/(H250^2))</f>
        <v>9.2252066115702473E-3</v>
      </c>
      <c r="DS250" s="111">
        <f>(AE250*IFERROR(VLOOKUP(AD250,LnLst!B:I,7,FALSE),0))*(H250^2/100)/1000000</f>
        <v>5.0728040000000002E-3</v>
      </c>
      <c r="DT250" s="111">
        <f>(AE250*IFERROR(VLOOKUP(AD250,LnLst!B:I,8,FALSE),0))*(100/(H250^2))</f>
        <v>5.7293388429752066E-3</v>
      </c>
      <c r="DU250" s="111">
        <f>AG250*IFERROR(VLOOKUP(AF250,LnLst!B:I,2,FALSE),0)*100/H250^2</f>
        <v>0</v>
      </c>
      <c r="DV250" s="111">
        <f>(AG250*IFERROR(VLOOKUP(AF250,LnLst!B:I,3,FALSE),0))*(100/(H250^2))</f>
        <v>0</v>
      </c>
      <c r="DW250" s="111">
        <f>(AG250*IFERROR(VLOOKUP(AF250,LnLst!B:I,4,FALSE),0))*(H250^2/100)/1000000</f>
        <v>0</v>
      </c>
      <c r="DX250" s="111">
        <f>(AG250*IFERROR(VLOOKUP(AF250,LnLst!B:I,5,FALSE),0))*(100/(H250^2))</f>
        <v>0</v>
      </c>
      <c r="DY250" s="111">
        <f>(AG250*IFERROR(VLOOKUP(AF250,LnLst!B:I,6,FALSE),0))*(100/(H250^2))</f>
        <v>0</v>
      </c>
      <c r="DZ250" s="111">
        <f>(AG250*IFERROR(VLOOKUP(AF250,LnLst!B:I,7,FALSE),0))*(H250^2/100)/1000000</f>
        <v>0</v>
      </c>
      <c r="EA250" s="111">
        <f>(AG250*IFERROR(VLOOKUP(AF250,LnLst!B:I,8,FALSE),0))*(100/(H250^2))</f>
        <v>0</v>
      </c>
      <c r="EB250" s="111">
        <f>AI250*IFERROR(VLOOKUP(AH250,LnLst!B:I,2,FALSE),0)*100/H250^2</f>
        <v>0</v>
      </c>
      <c r="EC250" s="111">
        <f>AI250*IFERROR(VLOOKUP(AH250,LnLst!B:I,3,FALSE),0)*100/H250^2</f>
        <v>0</v>
      </c>
      <c r="ED250" s="111">
        <f>(AI250*IFERROR(VLOOKUP(AH250,LnLst!B:I,4,FALSE),0))*(H250^2/100)/1000000</f>
        <v>0</v>
      </c>
      <c r="EE250" s="111">
        <f>AI250*IFERROR(VLOOKUP(AH250,LnLst!B:I,5,FALSE),0)*100/H250^2</f>
        <v>0</v>
      </c>
      <c r="EF250" s="111">
        <f>AI250*IFERROR(VLOOKUP(AH250,LnLst!B:I,6,FALSE),0)*100/H250^2</f>
        <v>0</v>
      </c>
      <c r="EG250" s="111">
        <f>(AI250*IFERROR(VLOOKUP(AH250,LnLst!B:I,7,FALSE),0))*(H250^2/100)/1000000</f>
        <v>0</v>
      </c>
      <c r="EH250" s="111">
        <f>AI250*IFERROR(VLOOKUP(AH250,LnLst!B:I,8,FALSE),0)*100/H250^2</f>
        <v>0</v>
      </c>
      <c r="EI250" s="236">
        <f>AK250*IFERROR(VLOOKUP(AJ250,LnLst!B:I,2,FALSE),0)*100/H250^2</f>
        <v>0</v>
      </c>
      <c r="EJ250" s="111">
        <f>AK250*IFERROR(VLOOKUP(AJ250,LnLst!B:I,3,FALSE),0)*100/H250^2</f>
        <v>0</v>
      </c>
      <c r="EK250" s="111">
        <f>(AK250*IFERROR(VLOOKUP(AJ250,LnLst!B:I,4,FALSE),0))*(H250^2/100)/1000000</f>
        <v>0</v>
      </c>
      <c r="EL250" s="111">
        <f>AK250*IFERROR(VLOOKUP(AJ250,LnLst!B:I,5,FALSE),0)*100/H250^2</f>
        <v>0</v>
      </c>
      <c r="EM250" s="111">
        <f>AK250*IFERROR(VLOOKUP(AJ250,LnLst!B:I,6,FALSE),0)*100/H250^2</f>
        <v>0</v>
      </c>
      <c r="EN250" s="111">
        <f>(AK250*IFERROR(VLOOKUP(AJ250,LnLst!B:I,7,FALSE),0))*(H250^2/100)/1000000</f>
        <v>0</v>
      </c>
      <c r="EO250" s="111">
        <f>AK250*IFERROR(VLOOKUP(AJ250,LnLst!B:I,8,FALSE),0)*100/H250^2</f>
        <v>0</v>
      </c>
    </row>
    <row r="251" spans="1:145" ht="15" customHeight="1" x14ac:dyDescent="0.25">
      <c r="A251" s="81" t="s">
        <v>1361</v>
      </c>
      <c r="B251" s="82" t="s">
        <v>478</v>
      </c>
      <c r="C251" s="102" t="s">
        <v>1581</v>
      </c>
      <c r="D251" s="82" t="s">
        <v>1580</v>
      </c>
      <c r="E251" s="9" t="s">
        <v>1640</v>
      </c>
      <c r="F251" s="426" t="s">
        <v>1717</v>
      </c>
      <c r="G251" s="83">
        <v>1</v>
      </c>
      <c r="H251" s="60">
        <v>220</v>
      </c>
      <c r="I251" s="194" t="str">
        <f t="shared" si="63"/>
        <v xml:space="preserve">2*380/50 ACSR    2*405 AAAC         </v>
      </c>
      <c r="J251" s="228">
        <f t="shared" si="64"/>
        <v>58</v>
      </c>
      <c r="K251" s="113" t="s">
        <v>23</v>
      </c>
      <c r="L251" s="232" t="s">
        <v>41</v>
      </c>
      <c r="M251" s="240">
        <v>1300</v>
      </c>
      <c r="N251" s="115">
        <f t="shared" si="65"/>
        <v>495.35199999999998</v>
      </c>
      <c r="O251" s="241">
        <v>1600</v>
      </c>
      <c r="P251" s="235">
        <f t="shared" si="66"/>
        <v>5.0630165289256195E-3</v>
      </c>
      <c r="Q251" s="104">
        <f t="shared" si="67"/>
        <v>3.624793388429752E-2</v>
      </c>
      <c r="R251" s="104">
        <f t="shared" si="68"/>
        <v>0.10283547999999999</v>
      </c>
      <c r="S251" s="104">
        <f t="shared" si="69"/>
        <v>1.3471074380165289E-2</v>
      </c>
      <c r="T251" s="104">
        <f t="shared" si="70"/>
        <v>0.11210743801652892</v>
      </c>
      <c r="U251" s="104">
        <f t="shared" si="71"/>
        <v>6.260056E-2</v>
      </c>
      <c r="V251" s="105">
        <f t="shared" si="72"/>
        <v>7.070247933884298E-2</v>
      </c>
      <c r="W251" s="223">
        <f>AE251*IFERROR(VLOOKUP(AD251,LnLst!B:I,2,FALSE),0)+AG251*IFERROR(VLOOKUP(AF251,LnLst!B:I,2,FALSE),0)+AI251*IFERROR(VLOOKUP(AH251,LnLst!B:I,2,FALSE),0)+AK251*IFERROR(VLOOKUP(AJ251,LnLst!B:I,2,FALSE),0)</f>
        <v>2.4504999999999999</v>
      </c>
      <c r="X251" s="215">
        <f>AE251*IFERROR(VLOOKUP(AD251,LnLst!B:I,3,FALSE),0)+AG251*IFERROR(VLOOKUP(AF251,LnLst!B:I,3,FALSE),0)+AI251*IFERROR(VLOOKUP(AH251,LnLst!B:I,3,FALSE),0)+AK251*IFERROR(VLOOKUP(AJ251,LnLst!B:I,3,FALSE),0)</f>
        <v>17.544</v>
      </c>
      <c r="Y251" s="219">
        <f>(AE251*IFERROR(VLOOKUP(AD251,LnLst!B:I,4,FALSE),0)+AG251*IFERROR(VLOOKUP(AF251,LnLst!B:I,4,FALSE),0)+AI251*IFERROR(VLOOKUP(AH251,LnLst!B:I,4,FALSE),0)+AK251*IFERROR(VLOOKUP(AJ251,LnLst!B:I,4,FALSE),0))/1000000</f>
        <v>2.1247E-4</v>
      </c>
      <c r="Z251" s="215">
        <f>AE251*IFERROR(VLOOKUP(AD251,LnLst!B:I,5,FALSE),0)+AG251*IFERROR(VLOOKUP(AF251,LnLst!B:I,5,FALSE),0)+AI251*IFERROR(VLOOKUP(AH251,LnLst!B:I,5,FALSE),0)+AK251*IFERROR(VLOOKUP(AJ251,LnLst!B:I,5,FALSE),0)</f>
        <v>6.5200000000000005</v>
      </c>
      <c r="AA251" s="215">
        <f>AE251*IFERROR(VLOOKUP(AD251,LnLst!B:I,6,FALSE),0)+AG251*IFERROR(VLOOKUP(AF251,LnLst!B:I,6,FALSE),0)+AI251*IFERROR(VLOOKUP(AH251,LnLst!B:I,6,FALSE),0)+AK251*IFERROR(VLOOKUP(AJ251,LnLst!B:I,6,FALSE),0)</f>
        <v>54.26</v>
      </c>
      <c r="AB251" s="207">
        <f>(AE251*IFERROR(VLOOKUP(AD251,LnLst!B:I,7,FALSE),0)+AG251*IFERROR(VLOOKUP(AF251,LnLst!B:I,7,FALSE),0)+AI251*IFERROR(VLOOKUP(AH251,LnLst!B:I,7,FALSE),0)+AK251*IFERROR(VLOOKUP(AJ251,LnLst!B:I,7,FALSE),0))/1000000</f>
        <v>1.2934000000000001E-4</v>
      </c>
      <c r="AC251" s="211">
        <f>AE251*IFERROR(VLOOKUP(AD251,LnLst!B:I,8,FALSE),0)+AG251*IFERROR(VLOOKUP(AF251,LnLst!B:I,8,FALSE),0)+AI251*IFERROR(VLOOKUP(AH251,LnLst!B:I,8,FALSE),0)+AK251*IFERROR(VLOOKUP(AJ251,LnLst!B:I,8,FALSE),0)</f>
        <v>34.22</v>
      </c>
      <c r="AD251" s="106" t="s">
        <v>25</v>
      </c>
      <c r="AE251" s="263">
        <v>51</v>
      </c>
      <c r="AF251" s="245" t="s">
        <v>8</v>
      </c>
      <c r="AG251" s="263">
        <v>7</v>
      </c>
      <c r="AH251" s="250" t="s">
        <v>1462</v>
      </c>
      <c r="AI251" s="263"/>
      <c r="AJ251" s="245" t="s">
        <v>1462</v>
      </c>
      <c r="AK251" s="263"/>
      <c r="AL251" s="84">
        <v>318</v>
      </c>
      <c r="AM251" s="72">
        <v>319</v>
      </c>
      <c r="AN251" s="83">
        <v>0</v>
      </c>
      <c r="AO251" s="72">
        <v>0</v>
      </c>
      <c r="AP251" s="66" t="s">
        <v>765</v>
      </c>
      <c r="AQ251" s="107" t="s">
        <v>767</v>
      </c>
      <c r="AR251" s="61" t="s">
        <v>764</v>
      </c>
      <c r="AS251" s="364"/>
      <c r="AT251" s="205"/>
      <c r="DN251" s="111">
        <f>(AE251*IFERROR(VLOOKUP(AD251,LnLst!B:I,2,FALSE),0))*(100/(H251^2))</f>
        <v>4.3413223140495866E-3</v>
      </c>
      <c r="DO251" s="111">
        <f>(AE251*IFERROR(VLOOKUP(AD251,LnLst!B:I,3,FALSE),0))*(100/(H251^2))</f>
        <v>3.1822314049586777E-2</v>
      </c>
      <c r="DP251" s="111">
        <f>(AE251*IFERROR(VLOOKUP(AD251,LnLst!B:I,4,FALSE),0))*(H251^2/100)/1000000</f>
        <v>9.182448E-2</v>
      </c>
      <c r="DQ251" s="111">
        <f>(AE251*IFERROR(VLOOKUP(AD251,LnLst!B:I,5,FALSE),0))*(100/(H251^2))</f>
        <v>1.1590909090909093E-2</v>
      </c>
      <c r="DR251" s="111">
        <f>(AE251*IFERROR(VLOOKUP(AD251,LnLst!B:I,6,FALSE),0))*(100/(H251^2))</f>
        <v>0.10010330578512396</v>
      </c>
      <c r="DS251" s="111">
        <f>(AE251*IFERROR(VLOOKUP(AD251,LnLst!B:I,7,FALSE),0))*(H251^2/100)/1000000</f>
        <v>5.5045320000000002E-2</v>
      </c>
      <c r="DT251" s="111">
        <f>(AE251*IFERROR(VLOOKUP(AD251,LnLst!B:I,8,FALSE),0))*(100/(H251^2))</f>
        <v>6.2169421487603307E-2</v>
      </c>
      <c r="DU251" s="111">
        <f>AG251*IFERROR(VLOOKUP(AF251,LnLst!B:I,2,FALSE),0)*100/H251^2</f>
        <v>7.2169421487603303E-4</v>
      </c>
      <c r="DV251" s="111">
        <f>(AG251*IFERROR(VLOOKUP(AF251,LnLst!B:I,3,FALSE),0))*(100/(H251^2))</f>
        <v>4.4256198347107437E-3</v>
      </c>
      <c r="DW251" s="111">
        <f>(AG251*IFERROR(VLOOKUP(AF251,LnLst!B:I,4,FALSE),0))*(H251^2/100)/1000000</f>
        <v>1.1011E-2</v>
      </c>
      <c r="DX251" s="111">
        <f>(AG251*IFERROR(VLOOKUP(AF251,LnLst!B:I,5,FALSE),0))*(100/(H251^2))</f>
        <v>1.8801652892561985E-3</v>
      </c>
      <c r="DY251" s="111">
        <f>(AG251*IFERROR(VLOOKUP(AF251,LnLst!B:I,6,FALSE),0))*(100/(H251^2))</f>
        <v>1.2004132231404958E-2</v>
      </c>
      <c r="DZ251" s="111">
        <f>(AG251*IFERROR(VLOOKUP(AF251,LnLst!B:I,7,FALSE),0))*(H251^2/100)/1000000</f>
        <v>7.5552399999999995E-3</v>
      </c>
      <c r="EA251" s="111">
        <f>(AG251*IFERROR(VLOOKUP(AF251,LnLst!B:I,8,FALSE),0))*(100/(H251^2))</f>
        <v>8.5330578512396692E-3</v>
      </c>
      <c r="EB251" s="111">
        <f>AI251*IFERROR(VLOOKUP(AH251,LnLst!B:I,2,FALSE),0)*100/H251^2</f>
        <v>0</v>
      </c>
      <c r="EC251" s="111">
        <f>AI251*IFERROR(VLOOKUP(AH251,LnLst!B:I,3,FALSE),0)*100/H251^2</f>
        <v>0</v>
      </c>
      <c r="ED251" s="111">
        <f>(AI251*IFERROR(VLOOKUP(AH251,LnLst!B:I,4,FALSE),0))*(H251^2/100)/1000000</f>
        <v>0</v>
      </c>
      <c r="EE251" s="111">
        <f>AI251*IFERROR(VLOOKUP(AH251,LnLst!B:I,5,FALSE),0)*100/H251^2</f>
        <v>0</v>
      </c>
      <c r="EF251" s="111">
        <f>AI251*IFERROR(VLOOKUP(AH251,LnLst!B:I,6,FALSE),0)*100/H251^2</f>
        <v>0</v>
      </c>
      <c r="EG251" s="111">
        <f>(AI251*IFERROR(VLOOKUP(AH251,LnLst!B:I,7,FALSE),0))*(H251^2/100)/1000000</f>
        <v>0</v>
      </c>
      <c r="EH251" s="111">
        <f>AI251*IFERROR(VLOOKUP(AH251,LnLst!B:I,8,FALSE),0)*100/H251^2</f>
        <v>0</v>
      </c>
      <c r="EI251" s="236">
        <f>AK251*IFERROR(VLOOKUP(AJ251,LnLst!B:I,2,FALSE),0)*100/H251^2</f>
        <v>0</v>
      </c>
      <c r="EJ251" s="111">
        <f>AK251*IFERROR(VLOOKUP(AJ251,LnLst!B:I,3,FALSE),0)*100/H251^2</f>
        <v>0</v>
      </c>
      <c r="EK251" s="111">
        <f>(AK251*IFERROR(VLOOKUP(AJ251,LnLst!B:I,4,FALSE),0))*(H251^2/100)/1000000</f>
        <v>0</v>
      </c>
      <c r="EL251" s="111">
        <f>AK251*IFERROR(VLOOKUP(AJ251,LnLst!B:I,5,FALSE),0)*100/H251^2</f>
        <v>0</v>
      </c>
      <c r="EM251" s="111">
        <f>AK251*IFERROR(VLOOKUP(AJ251,LnLst!B:I,6,FALSE),0)*100/H251^2</f>
        <v>0</v>
      </c>
      <c r="EN251" s="111">
        <f>(AK251*IFERROR(VLOOKUP(AJ251,LnLst!B:I,7,FALSE),0))*(H251^2/100)/1000000</f>
        <v>0</v>
      </c>
      <c r="EO251" s="111">
        <f>AK251*IFERROR(VLOOKUP(AJ251,LnLst!B:I,8,FALSE),0)*100/H251^2</f>
        <v>0</v>
      </c>
    </row>
    <row r="252" spans="1:145" ht="15" customHeight="1" x14ac:dyDescent="0.25">
      <c r="A252" s="81" t="s">
        <v>1361</v>
      </c>
      <c r="B252" s="82" t="s">
        <v>478</v>
      </c>
      <c r="C252" s="102" t="s">
        <v>1581</v>
      </c>
      <c r="D252" s="82" t="s">
        <v>1580</v>
      </c>
      <c r="E252" s="9" t="s">
        <v>1640</v>
      </c>
      <c r="F252" s="426" t="s">
        <v>1717</v>
      </c>
      <c r="G252" s="83">
        <v>2</v>
      </c>
      <c r="H252" s="60">
        <v>220</v>
      </c>
      <c r="I252" s="194" t="str">
        <f t="shared" si="63"/>
        <v xml:space="preserve">2*380/50 ACSR    2*405 AAAC         </v>
      </c>
      <c r="J252" s="228">
        <f t="shared" si="64"/>
        <v>58</v>
      </c>
      <c r="K252" s="113" t="s">
        <v>23</v>
      </c>
      <c r="L252" s="232" t="s">
        <v>41</v>
      </c>
      <c r="M252" s="240">
        <v>1300</v>
      </c>
      <c r="N252" s="115">
        <f t="shared" si="65"/>
        <v>495.35199999999998</v>
      </c>
      <c r="O252" s="241">
        <v>1600</v>
      </c>
      <c r="P252" s="235">
        <f t="shared" si="66"/>
        <v>5.0630165289256195E-3</v>
      </c>
      <c r="Q252" s="104">
        <f t="shared" si="67"/>
        <v>3.624793388429752E-2</v>
      </c>
      <c r="R252" s="104">
        <f t="shared" si="68"/>
        <v>0.10283547999999999</v>
      </c>
      <c r="S252" s="104">
        <f t="shared" si="69"/>
        <v>1.3471074380165289E-2</v>
      </c>
      <c r="T252" s="104">
        <f t="shared" si="70"/>
        <v>0.11210743801652892</v>
      </c>
      <c r="U252" s="104">
        <f t="shared" si="71"/>
        <v>6.260056E-2</v>
      </c>
      <c r="V252" s="105">
        <f t="shared" si="72"/>
        <v>7.070247933884298E-2</v>
      </c>
      <c r="W252" s="223">
        <f>AE252*IFERROR(VLOOKUP(AD252,LnLst!B:I,2,FALSE),0)+AG252*IFERROR(VLOOKUP(AF252,LnLst!B:I,2,FALSE),0)+AI252*IFERROR(VLOOKUP(AH252,LnLst!B:I,2,FALSE),0)+AK252*IFERROR(VLOOKUP(AJ252,LnLst!B:I,2,FALSE),0)</f>
        <v>2.4504999999999999</v>
      </c>
      <c r="X252" s="215">
        <f>AE252*IFERROR(VLOOKUP(AD252,LnLst!B:I,3,FALSE),0)+AG252*IFERROR(VLOOKUP(AF252,LnLst!B:I,3,FALSE),0)+AI252*IFERROR(VLOOKUP(AH252,LnLst!B:I,3,FALSE),0)+AK252*IFERROR(VLOOKUP(AJ252,LnLst!B:I,3,FALSE),0)</f>
        <v>17.544</v>
      </c>
      <c r="Y252" s="219">
        <f>(AE252*IFERROR(VLOOKUP(AD252,LnLst!B:I,4,FALSE),0)+AG252*IFERROR(VLOOKUP(AF252,LnLst!B:I,4,FALSE),0)+AI252*IFERROR(VLOOKUP(AH252,LnLst!B:I,4,FALSE),0)+AK252*IFERROR(VLOOKUP(AJ252,LnLst!B:I,4,FALSE),0))/1000000</f>
        <v>2.1247E-4</v>
      </c>
      <c r="Z252" s="215">
        <f>AE252*IFERROR(VLOOKUP(AD252,LnLst!B:I,5,FALSE),0)+AG252*IFERROR(VLOOKUP(AF252,LnLst!B:I,5,FALSE),0)+AI252*IFERROR(VLOOKUP(AH252,LnLst!B:I,5,FALSE),0)+AK252*IFERROR(VLOOKUP(AJ252,LnLst!B:I,5,FALSE),0)</f>
        <v>6.5200000000000005</v>
      </c>
      <c r="AA252" s="215">
        <f>AE252*IFERROR(VLOOKUP(AD252,LnLst!B:I,6,FALSE),0)+AG252*IFERROR(VLOOKUP(AF252,LnLst!B:I,6,FALSE),0)+AI252*IFERROR(VLOOKUP(AH252,LnLst!B:I,6,FALSE),0)+AK252*IFERROR(VLOOKUP(AJ252,LnLst!B:I,6,FALSE),0)</f>
        <v>54.26</v>
      </c>
      <c r="AB252" s="207">
        <f>(AE252*IFERROR(VLOOKUP(AD252,LnLst!B:I,7,FALSE),0)+AG252*IFERROR(VLOOKUP(AF252,LnLst!B:I,7,FALSE),0)+AI252*IFERROR(VLOOKUP(AH252,LnLst!B:I,7,FALSE),0)+AK252*IFERROR(VLOOKUP(AJ252,LnLst!B:I,7,FALSE),0))/1000000</f>
        <v>1.2934000000000001E-4</v>
      </c>
      <c r="AC252" s="211">
        <f>AE252*IFERROR(VLOOKUP(AD252,LnLst!B:I,8,FALSE),0)+AG252*IFERROR(VLOOKUP(AF252,LnLst!B:I,8,FALSE),0)+AI252*IFERROR(VLOOKUP(AH252,LnLst!B:I,8,FALSE),0)+AK252*IFERROR(VLOOKUP(AJ252,LnLst!B:I,8,FALSE),0)</f>
        <v>34.22</v>
      </c>
      <c r="AD252" s="106" t="s">
        <v>25</v>
      </c>
      <c r="AE252" s="263">
        <v>51</v>
      </c>
      <c r="AF252" s="245" t="s">
        <v>8</v>
      </c>
      <c r="AG252" s="263">
        <v>7</v>
      </c>
      <c r="AH252" s="250" t="s">
        <v>1462</v>
      </c>
      <c r="AI252" s="263"/>
      <c r="AJ252" s="245" t="s">
        <v>1462</v>
      </c>
      <c r="AK252" s="263"/>
      <c r="AL252" s="84">
        <v>318</v>
      </c>
      <c r="AM252" s="72">
        <v>319</v>
      </c>
      <c r="AN252" s="83">
        <v>0</v>
      </c>
      <c r="AO252" s="72">
        <v>0</v>
      </c>
      <c r="AP252" s="66" t="s">
        <v>766</v>
      </c>
      <c r="AQ252" s="107" t="s">
        <v>767</v>
      </c>
      <c r="AR252" s="61" t="s">
        <v>764</v>
      </c>
      <c r="AS252" s="364"/>
      <c r="AT252" s="205"/>
      <c r="DN252" s="111">
        <f>(AE252*IFERROR(VLOOKUP(AD252,LnLst!B:I,2,FALSE),0))*(100/(H252^2))</f>
        <v>4.3413223140495866E-3</v>
      </c>
      <c r="DO252" s="111">
        <f>(AE252*IFERROR(VLOOKUP(AD252,LnLst!B:I,3,FALSE),0))*(100/(H252^2))</f>
        <v>3.1822314049586777E-2</v>
      </c>
      <c r="DP252" s="111">
        <f>(AE252*IFERROR(VLOOKUP(AD252,LnLst!B:I,4,FALSE),0))*(H252^2/100)/1000000</f>
        <v>9.182448E-2</v>
      </c>
      <c r="DQ252" s="111">
        <f>(AE252*IFERROR(VLOOKUP(AD252,LnLst!B:I,5,FALSE),0))*(100/(H252^2))</f>
        <v>1.1590909090909093E-2</v>
      </c>
      <c r="DR252" s="111">
        <f>(AE252*IFERROR(VLOOKUP(AD252,LnLst!B:I,6,FALSE),0))*(100/(H252^2))</f>
        <v>0.10010330578512396</v>
      </c>
      <c r="DS252" s="111">
        <f>(AE252*IFERROR(VLOOKUP(AD252,LnLst!B:I,7,FALSE),0))*(H252^2/100)/1000000</f>
        <v>5.5045320000000002E-2</v>
      </c>
      <c r="DT252" s="111">
        <f>(AE252*IFERROR(VLOOKUP(AD252,LnLst!B:I,8,FALSE),0))*(100/(H252^2))</f>
        <v>6.2169421487603307E-2</v>
      </c>
      <c r="DU252" s="111">
        <f>AG252*IFERROR(VLOOKUP(AF252,LnLst!B:I,2,FALSE),0)*100/H252^2</f>
        <v>7.2169421487603303E-4</v>
      </c>
      <c r="DV252" s="111">
        <f>(AG252*IFERROR(VLOOKUP(AF252,LnLst!B:I,3,FALSE),0))*(100/(H252^2))</f>
        <v>4.4256198347107437E-3</v>
      </c>
      <c r="DW252" s="111">
        <f>(AG252*IFERROR(VLOOKUP(AF252,LnLst!B:I,4,FALSE),0))*(H252^2/100)/1000000</f>
        <v>1.1011E-2</v>
      </c>
      <c r="DX252" s="111">
        <f>(AG252*IFERROR(VLOOKUP(AF252,LnLst!B:I,5,FALSE),0))*(100/(H252^2))</f>
        <v>1.8801652892561985E-3</v>
      </c>
      <c r="DY252" s="111">
        <f>(AG252*IFERROR(VLOOKUP(AF252,LnLst!B:I,6,FALSE),0))*(100/(H252^2))</f>
        <v>1.2004132231404958E-2</v>
      </c>
      <c r="DZ252" s="111">
        <f>(AG252*IFERROR(VLOOKUP(AF252,LnLst!B:I,7,FALSE),0))*(H252^2/100)/1000000</f>
        <v>7.5552399999999995E-3</v>
      </c>
      <c r="EA252" s="111">
        <f>(AG252*IFERROR(VLOOKUP(AF252,LnLst!B:I,8,FALSE),0))*(100/(H252^2))</f>
        <v>8.5330578512396692E-3</v>
      </c>
      <c r="EB252" s="111">
        <f>AI252*IFERROR(VLOOKUP(AH252,LnLst!B:I,2,FALSE),0)*100/H252^2</f>
        <v>0</v>
      </c>
      <c r="EC252" s="111">
        <f>AI252*IFERROR(VLOOKUP(AH252,LnLst!B:I,3,FALSE),0)*100/H252^2</f>
        <v>0</v>
      </c>
      <c r="ED252" s="111">
        <f>(AI252*IFERROR(VLOOKUP(AH252,LnLst!B:I,4,FALSE),0))*(H252^2/100)/1000000</f>
        <v>0</v>
      </c>
      <c r="EE252" s="111">
        <f>AI252*IFERROR(VLOOKUP(AH252,LnLst!B:I,5,FALSE),0)*100/H252^2</f>
        <v>0</v>
      </c>
      <c r="EF252" s="111">
        <f>AI252*IFERROR(VLOOKUP(AH252,LnLst!B:I,6,FALSE),0)*100/H252^2</f>
        <v>0</v>
      </c>
      <c r="EG252" s="111">
        <f>(AI252*IFERROR(VLOOKUP(AH252,LnLst!B:I,7,FALSE),0))*(H252^2/100)/1000000</f>
        <v>0</v>
      </c>
      <c r="EH252" s="111">
        <f>AI252*IFERROR(VLOOKUP(AH252,LnLst!B:I,8,FALSE),0)*100/H252^2</f>
        <v>0</v>
      </c>
      <c r="EI252" s="236">
        <f>AK252*IFERROR(VLOOKUP(AJ252,LnLst!B:I,2,FALSE),0)*100/H252^2</f>
        <v>0</v>
      </c>
      <c r="EJ252" s="111">
        <f>AK252*IFERROR(VLOOKUP(AJ252,LnLst!B:I,3,FALSE),0)*100/H252^2</f>
        <v>0</v>
      </c>
      <c r="EK252" s="111">
        <f>(AK252*IFERROR(VLOOKUP(AJ252,LnLst!B:I,4,FALSE),0))*(H252^2/100)/1000000</f>
        <v>0</v>
      </c>
      <c r="EL252" s="111">
        <f>AK252*IFERROR(VLOOKUP(AJ252,LnLst!B:I,5,FALSE),0)*100/H252^2</f>
        <v>0</v>
      </c>
      <c r="EM252" s="111">
        <f>AK252*IFERROR(VLOOKUP(AJ252,LnLst!B:I,6,FALSE),0)*100/H252^2</f>
        <v>0</v>
      </c>
      <c r="EN252" s="111">
        <f>(AK252*IFERROR(VLOOKUP(AJ252,LnLst!B:I,7,FALSE),0))*(H252^2/100)/1000000</f>
        <v>0</v>
      </c>
      <c r="EO252" s="111">
        <f>AK252*IFERROR(VLOOKUP(AJ252,LnLst!B:I,8,FALSE),0)*100/H252^2</f>
        <v>0</v>
      </c>
    </row>
    <row r="253" spans="1:145" ht="15" customHeight="1" x14ac:dyDescent="0.25">
      <c r="A253" s="81" t="s">
        <v>332</v>
      </c>
      <c r="B253" s="82" t="s">
        <v>333</v>
      </c>
      <c r="C253" s="102" t="s">
        <v>122</v>
      </c>
      <c r="D253" s="82" t="s">
        <v>125</v>
      </c>
      <c r="E253" s="9" t="s">
        <v>1640</v>
      </c>
      <c r="F253" s="426" t="s">
        <v>1717</v>
      </c>
      <c r="G253" s="83">
        <v>1</v>
      </c>
      <c r="H253" s="60">
        <v>220</v>
      </c>
      <c r="I253" s="194" t="str">
        <f t="shared" si="63"/>
        <v xml:space="preserve">1*380/88 ACSR             </v>
      </c>
      <c r="J253" s="228">
        <f t="shared" si="64"/>
        <v>40</v>
      </c>
      <c r="K253" s="113" t="s">
        <v>21</v>
      </c>
      <c r="L253" s="232" t="s">
        <v>36</v>
      </c>
      <c r="M253" s="240">
        <v>600</v>
      </c>
      <c r="N253" s="115">
        <f t="shared" si="65"/>
        <v>228.624</v>
      </c>
      <c r="O253" s="241">
        <v>850</v>
      </c>
      <c r="P253" s="235">
        <f t="shared" si="66"/>
        <v>6.9008264462809927E-3</v>
      </c>
      <c r="Q253" s="104">
        <f t="shared" si="67"/>
        <v>3.3057851239669422E-2</v>
      </c>
      <c r="R253" s="104">
        <f t="shared" si="68"/>
        <v>5.517600000000001E-2</v>
      </c>
      <c r="S253" s="104">
        <f t="shared" si="69"/>
        <v>2.4793388429752067E-2</v>
      </c>
      <c r="T253" s="104">
        <f t="shared" si="70"/>
        <v>7.8512396694214878E-2</v>
      </c>
      <c r="U253" s="104">
        <f t="shared" si="71"/>
        <v>4.3172800000000004E-2</v>
      </c>
      <c r="V253" s="105">
        <f t="shared" si="72"/>
        <v>4.8760330578512395E-2</v>
      </c>
      <c r="W253" s="223">
        <f>AE253*IFERROR(VLOOKUP(AD253,LnLst!B:I,2,FALSE),0)+AG253*IFERROR(VLOOKUP(AF253,LnLst!B:I,2,FALSE),0)+AI253*IFERROR(VLOOKUP(AH253,LnLst!B:I,2,FALSE),0)+AK253*IFERROR(VLOOKUP(AJ253,LnLst!B:I,2,FALSE),0)</f>
        <v>3.3400000000000003</v>
      </c>
      <c r="X253" s="215">
        <f>AE253*IFERROR(VLOOKUP(AD253,LnLst!B:I,3,FALSE),0)+AG253*IFERROR(VLOOKUP(AF253,LnLst!B:I,3,FALSE),0)+AI253*IFERROR(VLOOKUP(AH253,LnLst!B:I,3,FALSE),0)+AK253*IFERROR(VLOOKUP(AJ253,LnLst!B:I,3,FALSE),0)</f>
        <v>16</v>
      </c>
      <c r="Y253" s="219">
        <f>(AE253*IFERROR(VLOOKUP(AD253,LnLst!B:I,4,FALSE),0)+AG253*IFERROR(VLOOKUP(AF253,LnLst!B:I,4,FALSE),0)+AI253*IFERROR(VLOOKUP(AH253,LnLst!B:I,4,FALSE),0)+AK253*IFERROR(VLOOKUP(AJ253,LnLst!B:I,4,FALSE),0))/1000000</f>
        <v>1.1400000000000001E-4</v>
      </c>
      <c r="Z253" s="215">
        <f>AE253*IFERROR(VLOOKUP(AD253,LnLst!B:I,5,FALSE),0)+AG253*IFERROR(VLOOKUP(AF253,LnLst!B:I,5,FALSE),0)+AI253*IFERROR(VLOOKUP(AH253,LnLst!B:I,5,FALSE),0)+AK253*IFERROR(VLOOKUP(AJ253,LnLst!B:I,5,FALSE),0)</f>
        <v>12</v>
      </c>
      <c r="AA253" s="215">
        <f>AE253*IFERROR(VLOOKUP(AD253,LnLst!B:I,6,FALSE),0)+AG253*IFERROR(VLOOKUP(AF253,LnLst!B:I,6,FALSE),0)+AI253*IFERROR(VLOOKUP(AH253,LnLst!B:I,6,FALSE),0)+AK253*IFERROR(VLOOKUP(AJ253,LnLst!B:I,6,FALSE),0)</f>
        <v>38</v>
      </c>
      <c r="AB253" s="207">
        <f>(AE253*IFERROR(VLOOKUP(AD253,LnLst!B:I,7,FALSE),0)+AG253*IFERROR(VLOOKUP(AF253,LnLst!B:I,7,FALSE),0)+AI253*IFERROR(VLOOKUP(AH253,LnLst!B:I,7,FALSE),0)+AK253*IFERROR(VLOOKUP(AJ253,LnLst!B:I,7,FALSE),0))/1000000</f>
        <v>8.92E-5</v>
      </c>
      <c r="AC253" s="211">
        <f>AE253*IFERROR(VLOOKUP(AD253,LnLst!B:I,8,FALSE),0)+AG253*IFERROR(VLOOKUP(AF253,LnLst!B:I,8,FALSE),0)+AI253*IFERROR(VLOOKUP(AH253,LnLst!B:I,8,FALSE),0)+AK253*IFERROR(VLOOKUP(AJ253,LnLst!B:I,8,FALSE),0)</f>
        <v>23.599999999999998</v>
      </c>
      <c r="AD253" s="106" t="s">
        <v>6</v>
      </c>
      <c r="AE253" s="263">
        <v>40</v>
      </c>
      <c r="AF253" s="245" t="s">
        <v>1462</v>
      </c>
      <c r="AG253" s="263"/>
      <c r="AH253" s="250" t="s">
        <v>1462</v>
      </c>
      <c r="AI253" s="263"/>
      <c r="AJ253" s="245" t="s">
        <v>1462</v>
      </c>
      <c r="AK253" s="263"/>
      <c r="AL253" s="84">
        <v>366</v>
      </c>
      <c r="AM253" s="72">
        <v>372</v>
      </c>
      <c r="AN253" s="83">
        <v>0</v>
      </c>
      <c r="AO253" s="72">
        <v>0</v>
      </c>
      <c r="AP253" s="66" t="s">
        <v>770</v>
      </c>
      <c r="AQ253" s="107" t="s">
        <v>768</v>
      </c>
      <c r="AR253" s="61" t="s">
        <v>259</v>
      </c>
      <c r="AS253" s="364"/>
      <c r="AT253" s="205"/>
      <c r="DN253" s="111">
        <f>(AE253*IFERROR(VLOOKUP(AD253,LnLst!B:I,2,FALSE),0))*(100/(H253^2))</f>
        <v>6.9008264462809927E-3</v>
      </c>
      <c r="DO253" s="111">
        <f>(AE253*IFERROR(VLOOKUP(AD253,LnLst!B:I,3,FALSE),0))*(100/(H253^2))</f>
        <v>3.3057851239669422E-2</v>
      </c>
      <c r="DP253" s="111">
        <f>(AE253*IFERROR(VLOOKUP(AD253,LnLst!B:I,4,FALSE),0))*(H253^2/100)/1000000</f>
        <v>5.5176000000000003E-2</v>
      </c>
      <c r="DQ253" s="111">
        <f>(AE253*IFERROR(VLOOKUP(AD253,LnLst!B:I,5,FALSE),0))*(100/(H253^2))</f>
        <v>2.4793388429752067E-2</v>
      </c>
      <c r="DR253" s="111">
        <f>(AE253*IFERROR(VLOOKUP(AD253,LnLst!B:I,6,FALSE),0))*(100/(H253^2))</f>
        <v>7.8512396694214878E-2</v>
      </c>
      <c r="DS253" s="111">
        <f>(AE253*IFERROR(VLOOKUP(AD253,LnLst!B:I,7,FALSE),0))*(H253^2/100)/1000000</f>
        <v>4.3172800000000004E-2</v>
      </c>
      <c r="DT253" s="111">
        <f>(AE253*IFERROR(VLOOKUP(AD253,LnLst!B:I,8,FALSE),0))*(100/(H253^2))</f>
        <v>4.8760330578512395E-2</v>
      </c>
      <c r="DU253" s="111">
        <f>AG253*IFERROR(VLOOKUP(AF253,LnLst!B:I,2,FALSE),0)*100/H253^2</f>
        <v>0</v>
      </c>
      <c r="DV253" s="111">
        <f>(AG253*IFERROR(VLOOKUP(AF253,LnLst!B:I,3,FALSE),0))*(100/(H253^2))</f>
        <v>0</v>
      </c>
      <c r="DW253" s="111">
        <f>(AG253*IFERROR(VLOOKUP(AF253,LnLst!B:I,4,FALSE),0))*(H253^2/100)/1000000</f>
        <v>0</v>
      </c>
      <c r="DX253" s="111">
        <f>(AG253*IFERROR(VLOOKUP(AF253,LnLst!B:I,5,FALSE),0))*(100/(H253^2))</f>
        <v>0</v>
      </c>
      <c r="DY253" s="111">
        <f>(AG253*IFERROR(VLOOKUP(AF253,LnLst!B:I,6,FALSE),0))*(100/(H253^2))</f>
        <v>0</v>
      </c>
      <c r="DZ253" s="111">
        <f>(AG253*IFERROR(VLOOKUP(AF253,LnLst!B:I,7,FALSE),0))*(H253^2/100)/1000000</f>
        <v>0</v>
      </c>
      <c r="EA253" s="111">
        <f>(AG253*IFERROR(VLOOKUP(AF253,LnLst!B:I,8,FALSE),0))*(100/(H253^2))</f>
        <v>0</v>
      </c>
      <c r="EB253" s="111">
        <f>AI253*IFERROR(VLOOKUP(AH253,LnLst!B:I,2,FALSE),0)*100/H253^2</f>
        <v>0</v>
      </c>
      <c r="EC253" s="111">
        <f>AI253*IFERROR(VLOOKUP(AH253,LnLst!B:I,3,FALSE),0)*100/H253^2</f>
        <v>0</v>
      </c>
      <c r="ED253" s="111">
        <f>(AI253*IFERROR(VLOOKUP(AH253,LnLst!B:I,4,FALSE),0))*(H253^2/100)/1000000</f>
        <v>0</v>
      </c>
      <c r="EE253" s="111">
        <f>AI253*IFERROR(VLOOKUP(AH253,LnLst!B:I,5,FALSE),0)*100/H253^2</f>
        <v>0</v>
      </c>
      <c r="EF253" s="111">
        <f>AI253*IFERROR(VLOOKUP(AH253,LnLst!B:I,6,FALSE),0)*100/H253^2</f>
        <v>0</v>
      </c>
      <c r="EG253" s="111">
        <f>(AI253*IFERROR(VLOOKUP(AH253,LnLst!B:I,7,FALSE),0))*(H253^2/100)/1000000</f>
        <v>0</v>
      </c>
      <c r="EH253" s="111">
        <f>AI253*IFERROR(VLOOKUP(AH253,LnLst!B:I,8,FALSE),0)*100/H253^2</f>
        <v>0</v>
      </c>
      <c r="EI253" s="236">
        <f>AK253*IFERROR(VLOOKUP(AJ253,LnLst!B:I,2,FALSE),0)*100/H253^2</f>
        <v>0</v>
      </c>
      <c r="EJ253" s="111">
        <f>AK253*IFERROR(VLOOKUP(AJ253,LnLst!B:I,3,FALSE),0)*100/H253^2</f>
        <v>0</v>
      </c>
      <c r="EK253" s="111">
        <f>(AK253*IFERROR(VLOOKUP(AJ253,LnLst!B:I,4,FALSE),0))*(H253^2/100)/1000000</f>
        <v>0</v>
      </c>
      <c r="EL253" s="111">
        <f>AK253*IFERROR(VLOOKUP(AJ253,LnLst!B:I,5,FALSE),0)*100/H253^2</f>
        <v>0</v>
      </c>
      <c r="EM253" s="111">
        <f>AK253*IFERROR(VLOOKUP(AJ253,LnLst!B:I,6,FALSE),0)*100/H253^2</f>
        <v>0</v>
      </c>
      <c r="EN253" s="111">
        <f>(AK253*IFERROR(VLOOKUP(AJ253,LnLst!B:I,7,FALSE),0))*(H253^2/100)/1000000</f>
        <v>0</v>
      </c>
      <c r="EO253" s="111">
        <f>AK253*IFERROR(VLOOKUP(AJ253,LnLst!B:I,8,FALSE),0)*100/H253^2</f>
        <v>0</v>
      </c>
    </row>
    <row r="254" spans="1:145" ht="15" customHeight="1" x14ac:dyDescent="0.25">
      <c r="A254" s="81" t="s">
        <v>332</v>
      </c>
      <c r="B254" s="82" t="s">
        <v>333</v>
      </c>
      <c r="C254" s="102" t="s">
        <v>122</v>
      </c>
      <c r="D254" s="82" t="s">
        <v>125</v>
      </c>
      <c r="E254" s="9" t="s">
        <v>1640</v>
      </c>
      <c r="F254" s="426" t="s">
        <v>1717</v>
      </c>
      <c r="G254" s="83">
        <v>2</v>
      </c>
      <c r="H254" s="60">
        <v>220</v>
      </c>
      <c r="I254" s="194" t="str">
        <f t="shared" si="63"/>
        <v xml:space="preserve">1*380/88 ACSR             </v>
      </c>
      <c r="J254" s="228">
        <f t="shared" si="64"/>
        <v>40</v>
      </c>
      <c r="K254" s="113" t="s">
        <v>21</v>
      </c>
      <c r="L254" s="232" t="s">
        <v>36</v>
      </c>
      <c r="M254" s="240">
        <v>600</v>
      </c>
      <c r="N254" s="115">
        <f t="shared" si="65"/>
        <v>228.624</v>
      </c>
      <c r="O254" s="241">
        <v>850</v>
      </c>
      <c r="P254" s="235">
        <f t="shared" si="66"/>
        <v>6.9008264462809927E-3</v>
      </c>
      <c r="Q254" s="104">
        <f t="shared" si="67"/>
        <v>3.3057851239669422E-2</v>
      </c>
      <c r="R254" s="104">
        <f t="shared" si="68"/>
        <v>5.517600000000001E-2</v>
      </c>
      <c r="S254" s="104">
        <f t="shared" si="69"/>
        <v>2.4793388429752067E-2</v>
      </c>
      <c r="T254" s="104">
        <f t="shared" si="70"/>
        <v>7.8512396694214878E-2</v>
      </c>
      <c r="U254" s="104">
        <f t="shared" si="71"/>
        <v>4.3172800000000004E-2</v>
      </c>
      <c r="V254" s="105">
        <f t="shared" si="72"/>
        <v>4.8760330578512395E-2</v>
      </c>
      <c r="W254" s="223">
        <f>AE254*IFERROR(VLOOKUP(AD254,LnLst!B:I,2,FALSE),0)+AG254*IFERROR(VLOOKUP(AF254,LnLst!B:I,2,FALSE),0)+AI254*IFERROR(VLOOKUP(AH254,LnLst!B:I,2,FALSE),0)+AK254*IFERROR(VLOOKUP(AJ254,LnLst!B:I,2,FALSE),0)</f>
        <v>3.3400000000000003</v>
      </c>
      <c r="X254" s="215">
        <f>AE254*IFERROR(VLOOKUP(AD254,LnLst!B:I,3,FALSE),0)+AG254*IFERROR(VLOOKUP(AF254,LnLst!B:I,3,FALSE),0)+AI254*IFERROR(VLOOKUP(AH254,LnLst!B:I,3,FALSE),0)+AK254*IFERROR(VLOOKUP(AJ254,LnLst!B:I,3,FALSE),0)</f>
        <v>16</v>
      </c>
      <c r="Y254" s="219">
        <f>(AE254*IFERROR(VLOOKUP(AD254,LnLst!B:I,4,FALSE),0)+AG254*IFERROR(VLOOKUP(AF254,LnLst!B:I,4,FALSE),0)+AI254*IFERROR(VLOOKUP(AH254,LnLst!B:I,4,FALSE),0)+AK254*IFERROR(VLOOKUP(AJ254,LnLst!B:I,4,FALSE),0))/1000000</f>
        <v>1.1400000000000001E-4</v>
      </c>
      <c r="Z254" s="215">
        <f>AE254*IFERROR(VLOOKUP(AD254,LnLst!B:I,5,FALSE),0)+AG254*IFERROR(VLOOKUP(AF254,LnLst!B:I,5,FALSE),0)+AI254*IFERROR(VLOOKUP(AH254,LnLst!B:I,5,FALSE),0)+AK254*IFERROR(VLOOKUP(AJ254,LnLst!B:I,5,FALSE),0)</f>
        <v>12</v>
      </c>
      <c r="AA254" s="215">
        <f>AE254*IFERROR(VLOOKUP(AD254,LnLst!B:I,6,FALSE),0)+AG254*IFERROR(VLOOKUP(AF254,LnLst!B:I,6,FALSE),0)+AI254*IFERROR(VLOOKUP(AH254,LnLst!B:I,6,FALSE),0)+AK254*IFERROR(VLOOKUP(AJ254,LnLst!B:I,6,FALSE),0)</f>
        <v>38</v>
      </c>
      <c r="AB254" s="207">
        <f>(AE254*IFERROR(VLOOKUP(AD254,LnLst!B:I,7,FALSE),0)+AG254*IFERROR(VLOOKUP(AF254,LnLst!B:I,7,FALSE),0)+AI254*IFERROR(VLOOKUP(AH254,LnLst!B:I,7,FALSE),0)+AK254*IFERROR(VLOOKUP(AJ254,LnLst!B:I,7,FALSE),0))/1000000</f>
        <v>8.92E-5</v>
      </c>
      <c r="AC254" s="211">
        <f>AE254*IFERROR(VLOOKUP(AD254,LnLst!B:I,8,FALSE),0)+AG254*IFERROR(VLOOKUP(AF254,LnLst!B:I,8,FALSE),0)+AI254*IFERROR(VLOOKUP(AH254,LnLst!B:I,8,FALSE),0)+AK254*IFERROR(VLOOKUP(AJ254,LnLst!B:I,8,FALSE),0)</f>
        <v>23.599999999999998</v>
      </c>
      <c r="AD254" s="106" t="s">
        <v>6</v>
      </c>
      <c r="AE254" s="263">
        <v>40</v>
      </c>
      <c r="AF254" s="245" t="s">
        <v>1462</v>
      </c>
      <c r="AG254" s="263"/>
      <c r="AH254" s="250" t="s">
        <v>1462</v>
      </c>
      <c r="AI254" s="263"/>
      <c r="AJ254" s="245" t="s">
        <v>1462</v>
      </c>
      <c r="AK254" s="263"/>
      <c r="AL254" s="84">
        <v>366</v>
      </c>
      <c r="AM254" s="72">
        <v>372</v>
      </c>
      <c r="AN254" s="83">
        <v>0</v>
      </c>
      <c r="AO254" s="72">
        <v>0</v>
      </c>
      <c r="AP254" s="66" t="s">
        <v>772</v>
      </c>
      <c r="AQ254" s="107" t="s">
        <v>768</v>
      </c>
      <c r="AR254" s="61" t="s">
        <v>259</v>
      </c>
      <c r="AS254" s="364"/>
      <c r="AT254" s="205"/>
      <c r="DN254" s="111">
        <f>(AE254*IFERROR(VLOOKUP(AD254,LnLst!B:I,2,FALSE),0))*(100/(H254^2))</f>
        <v>6.9008264462809927E-3</v>
      </c>
      <c r="DO254" s="111">
        <f>(AE254*IFERROR(VLOOKUP(AD254,LnLst!B:I,3,FALSE),0))*(100/(H254^2))</f>
        <v>3.3057851239669422E-2</v>
      </c>
      <c r="DP254" s="111">
        <f>(AE254*IFERROR(VLOOKUP(AD254,LnLst!B:I,4,FALSE),0))*(H254^2/100)/1000000</f>
        <v>5.5176000000000003E-2</v>
      </c>
      <c r="DQ254" s="111">
        <f>(AE254*IFERROR(VLOOKUP(AD254,LnLst!B:I,5,FALSE),0))*(100/(H254^2))</f>
        <v>2.4793388429752067E-2</v>
      </c>
      <c r="DR254" s="111">
        <f>(AE254*IFERROR(VLOOKUP(AD254,LnLst!B:I,6,FALSE),0))*(100/(H254^2))</f>
        <v>7.8512396694214878E-2</v>
      </c>
      <c r="DS254" s="111">
        <f>(AE254*IFERROR(VLOOKUP(AD254,LnLst!B:I,7,FALSE),0))*(H254^2/100)/1000000</f>
        <v>4.3172800000000004E-2</v>
      </c>
      <c r="DT254" s="111">
        <f>(AE254*IFERROR(VLOOKUP(AD254,LnLst!B:I,8,FALSE),0))*(100/(H254^2))</f>
        <v>4.8760330578512395E-2</v>
      </c>
      <c r="DU254" s="111">
        <f>AG254*IFERROR(VLOOKUP(AF254,LnLst!B:I,2,FALSE),0)*100/H254^2</f>
        <v>0</v>
      </c>
      <c r="DV254" s="111">
        <f>(AG254*IFERROR(VLOOKUP(AF254,LnLst!B:I,3,FALSE),0))*(100/(H254^2))</f>
        <v>0</v>
      </c>
      <c r="DW254" s="111">
        <f>(AG254*IFERROR(VLOOKUP(AF254,LnLst!B:I,4,FALSE),0))*(H254^2/100)/1000000</f>
        <v>0</v>
      </c>
      <c r="DX254" s="111">
        <f>(AG254*IFERROR(VLOOKUP(AF254,LnLst!B:I,5,FALSE),0))*(100/(H254^2))</f>
        <v>0</v>
      </c>
      <c r="DY254" s="111">
        <f>(AG254*IFERROR(VLOOKUP(AF254,LnLst!B:I,6,FALSE),0))*(100/(H254^2))</f>
        <v>0</v>
      </c>
      <c r="DZ254" s="111">
        <f>(AG254*IFERROR(VLOOKUP(AF254,LnLst!B:I,7,FALSE),0))*(H254^2/100)/1000000</f>
        <v>0</v>
      </c>
      <c r="EA254" s="111">
        <f>(AG254*IFERROR(VLOOKUP(AF254,LnLst!B:I,8,FALSE),0))*(100/(H254^2))</f>
        <v>0</v>
      </c>
      <c r="EB254" s="111">
        <f>AI254*IFERROR(VLOOKUP(AH254,LnLst!B:I,2,FALSE),0)*100/H254^2</f>
        <v>0</v>
      </c>
      <c r="EC254" s="111">
        <f>AI254*IFERROR(VLOOKUP(AH254,LnLst!B:I,3,FALSE),0)*100/H254^2</f>
        <v>0</v>
      </c>
      <c r="ED254" s="111">
        <f>(AI254*IFERROR(VLOOKUP(AH254,LnLst!B:I,4,FALSE),0))*(H254^2/100)/1000000</f>
        <v>0</v>
      </c>
      <c r="EE254" s="111">
        <f>AI254*IFERROR(VLOOKUP(AH254,LnLst!B:I,5,FALSE),0)*100/H254^2</f>
        <v>0</v>
      </c>
      <c r="EF254" s="111">
        <f>AI254*IFERROR(VLOOKUP(AH254,LnLst!B:I,6,FALSE),0)*100/H254^2</f>
        <v>0</v>
      </c>
      <c r="EG254" s="111">
        <f>(AI254*IFERROR(VLOOKUP(AH254,LnLst!B:I,7,FALSE),0))*(H254^2/100)/1000000</f>
        <v>0</v>
      </c>
      <c r="EH254" s="111">
        <f>AI254*IFERROR(VLOOKUP(AH254,LnLst!B:I,8,FALSE),0)*100/H254^2</f>
        <v>0</v>
      </c>
      <c r="EI254" s="236">
        <f>AK254*IFERROR(VLOOKUP(AJ254,LnLst!B:I,2,FALSE),0)*100/H254^2</f>
        <v>0</v>
      </c>
      <c r="EJ254" s="111">
        <f>AK254*IFERROR(VLOOKUP(AJ254,LnLst!B:I,3,FALSE),0)*100/H254^2</f>
        <v>0</v>
      </c>
      <c r="EK254" s="111">
        <f>(AK254*IFERROR(VLOOKUP(AJ254,LnLst!B:I,4,FALSE),0))*(H254^2/100)/1000000</f>
        <v>0</v>
      </c>
      <c r="EL254" s="111">
        <f>AK254*IFERROR(VLOOKUP(AJ254,LnLst!B:I,5,FALSE),0)*100/H254^2</f>
        <v>0</v>
      </c>
      <c r="EM254" s="111">
        <f>AK254*IFERROR(VLOOKUP(AJ254,LnLst!B:I,6,FALSE),0)*100/H254^2</f>
        <v>0</v>
      </c>
      <c r="EN254" s="111">
        <f>(AK254*IFERROR(VLOOKUP(AJ254,LnLst!B:I,7,FALSE),0))*(H254^2/100)/1000000</f>
        <v>0</v>
      </c>
      <c r="EO254" s="111">
        <f>AK254*IFERROR(VLOOKUP(AJ254,LnLst!B:I,8,FALSE),0)*100/H254^2</f>
        <v>0</v>
      </c>
    </row>
    <row r="255" spans="1:145" ht="15" customHeight="1" x14ac:dyDescent="0.25">
      <c r="A255" s="81" t="s">
        <v>333</v>
      </c>
      <c r="B255" s="82" t="s">
        <v>1421</v>
      </c>
      <c r="C255" s="102" t="s">
        <v>125</v>
      </c>
      <c r="D255" s="82" t="s">
        <v>126</v>
      </c>
      <c r="E255" s="9" t="s">
        <v>1640</v>
      </c>
      <c r="F255" s="426" t="s">
        <v>1717</v>
      </c>
      <c r="G255" s="83">
        <v>1</v>
      </c>
      <c r="H255" s="60">
        <v>220</v>
      </c>
      <c r="I255" s="194" t="str">
        <f t="shared" si="63"/>
        <v xml:space="preserve">2*405 AAAC             </v>
      </c>
      <c r="J255" s="228">
        <f t="shared" si="64"/>
        <v>55</v>
      </c>
      <c r="K255" s="113" t="s">
        <v>36</v>
      </c>
      <c r="L255" s="232" t="s">
        <v>23</v>
      </c>
      <c r="M255" s="240">
        <v>1300</v>
      </c>
      <c r="N255" s="115">
        <f t="shared" si="65"/>
        <v>495.35199999999998</v>
      </c>
      <c r="O255" s="241">
        <v>1600</v>
      </c>
      <c r="P255" s="235">
        <f t="shared" si="66"/>
        <v>5.6704545454545454E-3</v>
      </c>
      <c r="Q255" s="104">
        <f t="shared" si="67"/>
        <v>3.4772727272727268E-2</v>
      </c>
      <c r="R255" s="104">
        <f t="shared" si="68"/>
        <v>8.6515000000000009E-2</v>
      </c>
      <c r="S255" s="104">
        <f t="shared" si="69"/>
        <v>1.4772727272727272E-2</v>
      </c>
      <c r="T255" s="104">
        <f t="shared" si="70"/>
        <v>9.4318181818181815E-2</v>
      </c>
      <c r="U255" s="104">
        <f t="shared" si="71"/>
        <v>5.9362600000000001E-2</v>
      </c>
      <c r="V255" s="105">
        <f t="shared" si="72"/>
        <v>6.7045454545454533E-2</v>
      </c>
      <c r="W255" s="223">
        <f>AE255*IFERROR(VLOOKUP(AD255,LnLst!B:I,2,FALSE),0)+AG255*IFERROR(VLOOKUP(AF255,LnLst!B:I,2,FALSE),0)+AI255*IFERROR(VLOOKUP(AH255,LnLst!B:I,2,FALSE),0)+AK255*IFERROR(VLOOKUP(AJ255,LnLst!B:I,2,FALSE),0)</f>
        <v>2.7444999999999999</v>
      </c>
      <c r="X255" s="215">
        <f>AE255*IFERROR(VLOOKUP(AD255,LnLst!B:I,3,FALSE),0)+AG255*IFERROR(VLOOKUP(AF255,LnLst!B:I,3,FALSE),0)+AI255*IFERROR(VLOOKUP(AH255,LnLst!B:I,3,FALSE),0)+AK255*IFERROR(VLOOKUP(AJ255,LnLst!B:I,3,FALSE),0)</f>
        <v>16.829999999999998</v>
      </c>
      <c r="Y255" s="219">
        <f>(AE255*IFERROR(VLOOKUP(AD255,LnLst!B:I,4,FALSE),0)+AG255*IFERROR(VLOOKUP(AF255,LnLst!B:I,4,FALSE),0)+AI255*IFERROR(VLOOKUP(AH255,LnLst!B:I,4,FALSE),0)+AK255*IFERROR(VLOOKUP(AJ255,LnLst!B:I,4,FALSE),0))/1000000</f>
        <v>1.7875000000000001E-4</v>
      </c>
      <c r="Z255" s="215">
        <f>AE255*IFERROR(VLOOKUP(AD255,LnLst!B:I,5,FALSE),0)+AG255*IFERROR(VLOOKUP(AF255,LnLst!B:I,5,FALSE),0)+AI255*IFERROR(VLOOKUP(AH255,LnLst!B:I,5,FALSE),0)+AK255*IFERROR(VLOOKUP(AJ255,LnLst!B:I,5,FALSE),0)</f>
        <v>7.15</v>
      </c>
      <c r="AA255" s="215">
        <f>AE255*IFERROR(VLOOKUP(AD255,LnLst!B:I,6,FALSE),0)+AG255*IFERROR(VLOOKUP(AF255,LnLst!B:I,6,FALSE),0)+AI255*IFERROR(VLOOKUP(AH255,LnLst!B:I,6,FALSE),0)+AK255*IFERROR(VLOOKUP(AJ255,LnLst!B:I,6,FALSE),0)</f>
        <v>45.65</v>
      </c>
      <c r="AB255" s="207">
        <f>(AE255*IFERROR(VLOOKUP(AD255,LnLst!B:I,7,FALSE),0)+AG255*IFERROR(VLOOKUP(AF255,LnLst!B:I,7,FALSE),0)+AI255*IFERROR(VLOOKUP(AH255,LnLst!B:I,7,FALSE),0)+AK255*IFERROR(VLOOKUP(AJ255,LnLst!B:I,7,FALSE),0))/1000000</f>
        <v>1.2265E-4</v>
      </c>
      <c r="AC255" s="211">
        <f>AE255*IFERROR(VLOOKUP(AD255,LnLst!B:I,8,FALSE),0)+AG255*IFERROR(VLOOKUP(AF255,LnLst!B:I,8,FALSE),0)+AI255*IFERROR(VLOOKUP(AH255,LnLst!B:I,8,FALSE),0)+AK255*IFERROR(VLOOKUP(AJ255,LnLst!B:I,8,FALSE),0)</f>
        <v>32.449999999999996</v>
      </c>
      <c r="AD255" s="106" t="s">
        <v>8</v>
      </c>
      <c r="AE255" s="263">
        <v>55</v>
      </c>
      <c r="AF255" s="245" t="s">
        <v>1462</v>
      </c>
      <c r="AG255" s="263"/>
      <c r="AH255" s="250" t="s">
        <v>1462</v>
      </c>
      <c r="AI255" s="263"/>
      <c r="AJ255" s="245" t="s">
        <v>1462</v>
      </c>
      <c r="AK255" s="263"/>
      <c r="AL255" s="84">
        <v>372</v>
      </c>
      <c r="AM255" s="72">
        <v>374</v>
      </c>
      <c r="AN255" s="83">
        <v>0</v>
      </c>
      <c r="AO255" s="72">
        <v>0</v>
      </c>
      <c r="AP255" s="66" t="s">
        <v>769</v>
      </c>
      <c r="AQ255" s="107" t="s">
        <v>259</v>
      </c>
      <c r="AR255" s="61" t="s">
        <v>631</v>
      </c>
      <c r="AS255" s="364"/>
      <c r="AT255" s="205"/>
      <c r="DN255" s="111">
        <f>(AE255*IFERROR(VLOOKUP(AD255,LnLst!B:I,2,FALSE),0))*(100/(H255^2))</f>
        <v>5.6704545454545454E-3</v>
      </c>
      <c r="DO255" s="111">
        <f>(AE255*IFERROR(VLOOKUP(AD255,LnLst!B:I,3,FALSE),0))*(100/(H255^2))</f>
        <v>3.4772727272727268E-2</v>
      </c>
      <c r="DP255" s="111">
        <f>(AE255*IFERROR(VLOOKUP(AD255,LnLst!B:I,4,FALSE),0))*(H255^2/100)/1000000</f>
        <v>8.6514999999999995E-2</v>
      </c>
      <c r="DQ255" s="111">
        <f>(AE255*IFERROR(VLOOKUP(AD255,LnLst!B:I,5,FALSE),0))*(100/(H255^2))</f>
        <v>1.4772727272727274E-2</v>
      </c>
      <c r="DR255" s="111">
        <f>(AE255*IFERROR(VLOOKUP(AD255,LnLst!B:I,6,FALSE),0))*(100/(H255^2))</f>
        <v>9.4318181818181815E-2</v>
      </c>
      <c r="DS255" s="111">
        <f>(AE255*IFERROR(VLOOKUP(AD255,LnLst!B:I,7,FALSE),0))*(H255^2/100)/1000000</f>
        <v>5.9362600000000008E-2</v>
      </c>
      <c r="DT255" s="111">
        <f>(AE255*IFERROR(VLOOKUP(AD255,LnLst!B:I,8,FALSE),0))*(100/(H255^2))</f>
        <v>6.7045454545454533E-2</v>
      </c>
      <c r="DU255" s="111">
        <f>AG255*IFERROR(VLOOKUP(AF255,LnLst!B:I,2,FALSE),0)*100/H255^2</f>
        <v>0</v>
      </c>
      <c r="DV255" s="111">
        <f>(AG255*IFERROR(VLOOKUP(AF255,LnLst!B:I,3,FALSE),0))*(100/(H255^2))</f>
        <v>0</v>
      </c>
      <c r="DW255" s="111">
        <f>(AG255*IFERROR(VLOOKUP(AF255,LnLst!B:I,4,FALSE),0))*(H255^2/100)/1000000</f>
        <v>0</v>
      </c>
      <c r="DX255" s="111">
        <f>(AG255*IFERROR(VLOOKUP(AF255,LnLst!B:I,5,FALSE),0))*(100/(H255^2))</f>
        <v>0</v>
      </c>
      <c r="DY255" s="111">
        <f>(AG255*IFERROR(VLOOKUP(AF255,LnLst!B:I,6,FALSE),0))*(100/(H255^2))</f>
        <v>0</v>
      </c>
      <c r="DZ255" s="111">
        <f>(AG255*IFERROR(VLOOKUP(AF255,LnLst!B:I,7,FALSE),0))*(H255^2/100)/1000000</f>
        <v>0</v>
      </c>
      <c r="EA255" s="111">
        <f>(AG255*IFERROR(VLOOKUP(AF255,LnLst!B:I,8,FALSE),0))*(100/(H255^2))</f>
        <v>0</v>
      </c>
      <c r="EB255" s="111">
        <f>AI255*IFERROR(VLOOKUP(AH255,LnLst!B:I,2,FALSE),0)*100/H255^2</f>
        <v>0</v>
      </c>
      <c r="EC255" s="111">
        <f>AI255*IFERROR(VLOOKUP(AH255,LnLst!B:I,3,FALSE),0)*100/H255^2</f>
        <v>0</v>
      </c>
      <c r="ED255" s="111">
        <f>(AI255*IFERROR(VLOOKUP(AH255,LnLst!B:I,4,FALSE),0))*(H255^2/100)/1000000</f>
        <v>0</v>
      </c>
      <c r="EE255" s="111">
        <f>AI255*IFERROR(VLOOKUP(AH255,LnLst!B:I,5,FALSE),0)*100/H255^2</f>
        <v>0</v>
      </c>
      <c r="EF255" s="111">
        <f>AI255*IFERROR(VLOOKUP(AH255,LnLst!B:I,6,FALSE),0)*100/H255^2</f>
        <v>0</v>
      </c>
      <c r="EG255" s="111">
        <f>(AI255*IFERROR(VLOOKUP(AH255,LnLst!B:I,7,FALSE),0))*(H255^2/100)/1000000</f>
        <v>0</v>
      </c>
      <c r="EH255" s="111">
        <f>AI255*IFERROR(VLOOKUP(AH255,LnLst!B:I,8,FALSE),0)*100/H255^2</f>
        <v>0</v>
      </c>
      <c r="EI255" s="236">
        <f>AK255*IFERROR(VLOOKUP(AJ255,LnLst!B:I,2,FALSE),0)*100/H255^2</f>
        <v>0</v>
      </c>
      <c r="EJ255" s="111">
        <f>AK255*IFERROR(VLOOKUP(AJ255,LnLst!B:I,3,FALSE),0)*100/H255^2</f>
        <v>0</v>
      </c>
      <c r="EK255" s="111">
        <f>(AK255*IFERROR(VLOOKUP(AJ255,LnLst!B:I,4,FALSE),0))*(H255^2/100)/1000000</f>
        <v>0</v>
      </c>
      <c r="EL255" s="111">
        <f>AK255*IFERROR(VLOOKUP(AJ255,LnLst!B:I,5,FALSE),0)*100/H255^2</f>
        <v>0</v>
      </c>
      <c r="EM255" s="111">
        <f>AK255*IFERROR(VLOOKUP(AJ255,LnLst!B:I,6,FALSE),0)*100/H255^2</f>
        <v>0</v>
      </c>
      <c r="EN255" s="111">
        <f>(AK255*IFERROR(VLOOKUP(AJ255,LnLst!B:I,7,FALSE),0))*(H255^2/100)/1000000</f>
        <v>0</v>
      </c>
      <c r="EO255" s="111">
        <f>AK255*IFERROR(VLOOKUP(AJ255,LnLst!B:I,8,FALSE),0)*100/H255^2</f>
        <v>0</v>
      </c>
    </row>
    <row r="256" spans="1:145" ht="15" customHeight="1" x14ac:dyDescent="0.25">
      <c r="A256" s="81" t="s">
        <v>333</v>
      </c>
      <c r="B256" s="82" t="s">
        <v>1421</v>
      </c>
      <c r="C256" s="102" t="s">
        <v>125</v>
      </c>
      <c r="D256" s="82" t="s">
        <v>126</v>
      </c>
      <c r="E256" s="9" t="s">
        <v>1640</v>
      </c>
      <c r="F256" s="426" t="s">
        <v>1717</v>
      </c>
      <c r="G256" s="83">
        <v>2</v>
      </c>
      <c r="H256" s="60">
        <v>220</v>
      </c>
      <c r="I256" s="194" t="str">
        <f t="shared" si="63"/>
        <v xml:space="preserve">2*405 AAAC             </v>
      </c>
      <c r="J256" s="228">
        <f t="shared" si="64"/>
        <v>55</v>
      </c>
      <c r="K256" s="113" t="s">
        <v>36</v>
      </c>
      <c r="L256" s="232" t="s">
        <v>23</v>
      </c>
      <c r="M256" s="240">
        <v>1300</v>
      </c>
      <c r="N256" s="115">
        <f t="shared" si="65"/>
        <v>495.35199999999998</v>
      </c>
      <c r="O256" s="241">
        <v>1600</v>
      </c>
      <c r="P256" s="235">
        <f t="shared" si="66"/>
        <v>5.6704545454545454E-3</v>
      </c>
      <c r="Q256" s="104">
        <f t="shared" si="67"/>
        <v>3.4772727272727268E-2</v>
      </c>
      <c r="R256" s="104">
        <f t="shared" si="68"/>
        <v>8.6515000000000009E-2</v>
      </c>
      <c r="S256" s="104">
        <f t="shared" si="69"/>
        <v>1.4772727272727272E-2</v>
      </c>
      <c r="T256" s="104">
        <f t="shared" si="70"/>
        <v>9.4318181818181815E-2</v>
      </c>
      <c r="U256" s="104">
        <f t="shared" si="71"/>
        <v>5.9362600000000001E-2</v>
      </c>
      <c r="V256" s="105">
        <f t="shared" si="72"/>
        <v>6.7045454545454533E-2</v>
      </c>
      <c r="W256" s="223">
        <f>AE256*IFERROR(VLOOKUP(AD256,LnLst!B:I,2,FALSE),0)+AG256*IFERROR(VLOOKUP(AF256,LnLst!B:I,2,FALSE),0)+AI256*IFERROR(VLOOKUP(AH256,LnLst!B:I,2,FALSE),0)+AK256*IFERROR(VLOOKUP(AJ256,LnLst!B:I,2,FALSE),0)</f>
        <v>2.7444999999999999</v>
      </c>
      <c r="X256" s="215">
        <f>AE256*IFERROR(VLOOKUP(AD256,LnLst!B:I,3,FALSE),0)+AG256*IFERROR(VLOOKUP(AF256,LnLst!B:I,3,FALSE),0)+AI256*IFERROR(VLOOKUP(AH256,LnLst!B:I,3,FALSE),0)+AK256*IFERROR(VLOOKUP(AJ256,LnLst!B:I,3,FALSE),0)</f>
        <v>16.829999999999998</v>
      </c>
      <c r="Y256" s="219">
        <f>(AE256*IFERROR(VLOOKUP(AD256,LnLst!B:I,4,FALSE),0)+AG256*IFERROR(VLOOKUP(AF256,LnLst!B:I,4,FALSE),0)+AI256*IFERROR(VLOOKUP(AH256,LnLst!B:I,4,FALSE),0)+AK256*IFERROR(VLOOKUP(AJ256,LnLst!B:I,4,FALSE),0))/1000000</f>
        <v>1.7875000000000001E-4</v>
      </c>
      <c r="Z256" s="215">
        <f>AE256*IFERROR(VLOOKUP(AD256,LnLst!B:I,5,FALSE),0)+AG256*IFERROR(VLOOKUP(AF256,LnLst!B:I,5,FALSE),0)+AI256*IFERROR(VLOOKUP(AH256,LnLst!B:I,5,FALSE),0)+AK256*IFERROR(VLOOKUP(AJ256,LnLst!B:I,5,FALSE),0)</f>
        <v>7.15</v>
      </c>
      <c r="AA256" s="215">
        <f>AE256*IFERROR(VLOOKUP(AD256,LnLst!B:I,6,FALSE),0)+AG256*IFERROR(VLOOKUP(AF256,LnLst!B:I,6,FALSE),0)+AI256*IFERROR(VLOOKUP(AH256,LnLst!B:I,6,FALSE),0)+AK256*IFERROR(VLOOKUP(AJ256,LnLst!B:I,6,FALSE),0)</f>
        <v>45.65</v>
      </c>
      <c r="AB256" s="207">
        <f>(AE256*IFERROR(VLOOKUP(AD256,LnLst!B:I,7,FALSE),0)+AG256*IFERROR(VLOOKUP(AF256,LnLst!B:I,7,FALSE),0)+AI256*IFERROR(VLOOKUP(AH256,LnLst!B:I,7,FALSE),0)+AK256*IFERROR(VLOOKUP(AJ256,LnLst!B:I,7,FALSE),0))/1000000</f>
        <v>1.2265E-4</v>
      </c>
      <c r="AC256" s="211">
        <f>AE256*IFERROR(VLOOKUP(AD256,LnLst!B:I,8,FALSE),0)+AG256*IFERROR(VLOOKUP(AF256,LnLst!B:I,8,FALSE),0)+AI256*IFERROR(VLOOKUP(AH256,LnLst!B:I,8,FALSE),0)+AK256*IFERROR(VLOOKUP(AJ256,LnLst!B:I,8,FALSE),0)</f>
        <v>32.449999999999996</v>
      </c>
      <c r="AD256" s="106" t="s">
        <v>8</v>
      </c>
      <c r="AE256" s="263">
        <v>55</v>
      </c>
      <c r="AF256" s="245" t="s">
        <v>1462</v>
      </c>
      <c r="AG256" s="263"/>
      <c r="AH256" s="250" t="s">
        <v>1462</v>
      </c>
      <c r="AI256" s="263"/>
      <c r="AJ256" s="245" t="s">
        <v>1462</v>
      </c>
      <c r="AK256" s="263"/>
      <c r="AL256" s="84">
        <v>372</v>
      </c>
      <c r="AM256" s="72">
        <v>374</v>
      </c>
      <c r="AN256" s="83">
        <v>0</v>
      </c>
      <c r="AO256" s="72">
        <v>0</v>
      </c>
      <c r="AP256" s="66" t="s">
        <v>771</v>
      </c>
      <c r="AQ256" s="107" t="s">
        <v>259</v>
      </c>
      <c r="AR256" s="61" t="s">
        <v>631</v>
      </c>
      <c r="AS256" s="364"/>
      <c r="AT256" s="205"/>
      <c r="DN256" s="111">
        <f>(AE256*IFERROR(VLOOKUP(AD256,LnLst!B:I,2,FALSE),0))*(100/(H256^2))</f>
        <v>5.6704545454545454E-3</v>
      </c>
      <c r="DO256" s="111">
        <f>(AE256*IFERROR(VLOOKUP(AD256,LnLst!B:I,3,FALSE),0))*(100/(H256^2))</f>
        <v>3.4772727272727268E-2</v>
      </c>
      <c r="DP256" s="111">
        <f>(AE256*IFERROR(VLOOKUP(AD256,LnLst!B:I,4,FALSE),0))*(H256^2/100)/1000000</f>
        <v>8.6514999999999995E-2</v>
      </c>
      <c r="DQ256" s="111">
        <f>(AE256*IFERROR(VLOOKUP(AD256,LnLst!B:I,5,FALSE),0))*(100/(H256^2))</f>
        <v>1.4772727272727274E-2</v>
      </c>
      <c r="DR256" s="111">
        <f>(AE256*IFERROR(VLOOKUP(AD256,LnLst!B:I,6,FALSE),0))*(100/(H256^2))</f>
        <v>9.4318181818181815E-2</v>
      </c>
      <c r="DS256" s="111">
        <f>(AE256*IFERROR(VLOOKUP(AD256,LnLst!B:I,7,FALSE),0))*(H256^2/100)/1000000</f>
        <v>5.9362600000000008E-2</v>
      </c>
      <c r="DT256" s="111">
        <f>(AE256*IFERROR(VLOOKUP(AD256,LnLst!B:I,8,FALSE),0))*(100/(H256^2))</f>
        <v>6.7045454545454533E-2</v>
      </c>
      <c r="DU256" s="111">
        <f>AG256*IFERROR(VLOOKUP(AF256,LnLst!B:I,2,FALSE),0)*100/H256^2</f>
        <v>0</v>
      </c>
      <c r="DV256" s="111">
        <f>(AG256*IFERROR(VLOOKUP(AF256,LnLst!B:I,3,FALSE),0))*(100/(H256^2))</f>
        <v>0</v>
      </c>
      <c r="DW256" s="111">
        <f>(AG256*IFERROR(VLOOKUP(AF256,LnLst!B:I,4,FALSE),0))*(H256^2/100)/1000000</f>
        <v>0</v>
      </c>
      <c r="DX256" s="111">
        <f>(AG256*IFERROR(VLOOKUP(AF256,LnLst!B:I,5,FALSE),0))*(100/(H256^2))</f>
        <v>0</v>
      </c>
      <c r="DY256" s="111">
        <f>(AG256*IFERROR(VLOOKUP(AF256,LnLst!B:I,6,FALSE),0))*(100/(H256^2))</f>
        <v>0</v>
      </c>
      <c r="DZ256" s="111">
        <f>(AG256*IFERROR(VLOOKUP(AF256,LnLst!B:I,7,FALSE),0))*(H256^2/100)/1000000</f>
        <v>0</v>
      </c>
      <c r="EA256" s="111">
        <f>(AG256*IFERROR(VLOOKUP(AF256,LnLst!B:I,8,FALSE),0))*(100/(H256^2))</f>
        <v>0</v>
      </c>
      <c r="EB256" s="111">
        <f>AI256*IFERROR(VLOOKUP(AH256,LnLst!B:I,2,FALSE),0)*100/H256^2</f>
        <v>0</v>
      </c>
      <c r="EC256" s="111">
        <f>AI256*IFERROR(VLOOKUP(AH256,LnLst!B:I,3,FALSE),0)*100/H256^2</f>
        <v>0</v>
      </c>
      <c r="ED256" s="111">
        <f>(AI256*IFERROR(VLOOKUP(AH256,LnLst!B:I,4,FALSE),0))*(H256^2/100)/1000000</f>
        <v>0</v>
      </c>
      <c r="EE256" s="111">
        <f>AI256*IFERROR(VLOOKUP(AH256,LnLst!B:I,5,FALSE),0)*100/H256^2</f>
        <v>0</v>
      </c>
      <c r="EF256" s="111">
        <f>AI256*IFERROR(VLOOKUP(AH256,LnLst!B:I,6,FALSE),0)*100/H256^2</f>
        <v>0</v>
      </c>
      <c r="EG256" s="111">
        <f>(AI256*IFERROR(VLOOKUP(AH256,LnLst!B:I,7,FALSE),0))*(H256^2/100)/1000000</f>
        <v>0</v>
      </c>
      <c r="EH256" s="111">
        <f>AI256*IFERROR(VLOOKUP(AH256,LnLst!B:I,8,FALSE),0)*100/H256^2</f>
        <v>0</v>
      </c>
      <c r="EI256" s="236">
        <f>AK256*IFERROR(VLOOKUP(AJ256,LnLst!B:I,2,FALSE),0)*100/H256^2</f>
        <v>0</v>
      </c>
      <c r="EJ256" s="111">
        <f>AK256*IFERROR(VLOOKUP(AJ256,LnLst!B:I,3,FALSE),0)*100/H256^2</f>
        <v>0</v>
      </c>
      <c r="EK256" s="111">
        <f>(AK256*IFERROR(VLOOKUP(AJ256,LnLst!B:I,4,FALSE),0))*(H256^2/100)/1000000</f>
        <v>0</v>
      </c>
      <c r="EL256" s="111">
        <f>AK256*IFERROR(VLOOKUP(AJ256,LnLst!B:I,5,FALSE),0)*100/H256^2</f>
        <v>0</v>
      </c>
      <c r="EM256" s="111">
        <f>AK256*IFERROR(VLOOKUP(AJ256,LnLst!B:I,6,FALSE),0)*100/H256^2</f>
        <v>0</v>
      </c>
      <c r="EN256" s="111">
        <f>(AK256*IFERROR(VLOOKUP(AJ256,LnLst!B:I,7,FALSE),0))*(H256^2/100)/1000000</f>
        <v>0</v>
      </c>
      <c r="EO256" s="111">
        <f>AK256*IFERROR(VLOOKUP(AJ256,LnLst!B:I,8,FALSE),0)*100/H256^2</f>
        <v>0</v>
      </c>
    </row>
    <row r="257" spans="1:145" ht="15" customHeight="1" x14ac:dyDescent="0.25">
      <c r="A257" s="81" t="s">
        <v>477</v>
      </c>
      <c r="B257" s="82" t="s">
        <v>1360</v>
      </c>
      <c r="C257" s="102" t="s">
        <v>1582</v>
      </c>
      <c r="D257" s="82" t="s">
        <v>1583</v>
      </c>
      <c r="E257" s="9" t="s">
        <v>1640</v>
      </c>
      <c r="F257" s="426" t="s">
        <v>1717</v>
      </c>
      <c r="G257" s="83">
        <v>1</v>
      </c>
      <c r="H257" s="60">
        <v>220</v>
      </c>
      <c r="I257" s="194" t="str">
        <f t="shared" si="63"/>
        <v xml:space="preserve">2*405 AAAC    2*380/50 ACSR         </v>
      </c>
      <c r="J257" s="228">
        <f t="shared" si="64"/>
        <v>24.599999999999998</v>
      </c>
      <c r="K257" s="113" t="s">
        <v>23</v>
      </c>
      <c r="L257" s="232" t="s">
        <v>23</v>
      </c>
      <c r="M257" s="243">
        <v>1600</v>
      </c>
      <c r="N257" s="115">
        <f t="shared" si="65"/>
        <v>609.66399999999999</v>
      </c>
      <c r="O257" s="241">
        <v>1600</v>
      </c>
      <c r="P257" s="235">
        <f t="shared" si="66"/>
        <v>2.5236570247933882E-3</v>
      </c>
      <c r="Q257" s="104">
        <f t="shared" si="67"/>
        <v>1.5547107438016529E-2</v>
      </c>
      <c r="R257" s="104">
        <f t="shared" si="68"/>
        <v>3.8855035999999996E-2</v>
      </c>
      <c r="S257" s="104">
        <f t="shared" si="69"/>
        <v>6.5785123966942147E-3</v>
      </c>
      <c r="T257" s="104">
        <f t="shared" si="70"/>
        <v>4.2359504132231392E-2</v>
      </c>
      <c r="U257" s="104">
        <f t="shared" si="71"/>
        <v>2.6551272000000001E-2</v>
      </c>
      <c r="V257" s="105">
        <f t="shared" si="72"/>
        <v>2.9987603305785121E-2</v>
      </c>
      <c r="W257" s="223">
        <f>AE257*IFERROR(VLOOKUP(AD257,LnLst!B:I,2,FALSE),0)+AG257*IFERROR(VLOOKUP(AF257,LnLst!B:I,2,FALSE),0)+AI257*IFERROR(VLOOKUP(AH257,LnLst!B:I,2,FALSE),0)+AK257*IFERROR(VLOOKUP(AJ257,LnLst!B:I,2,FALSE),0)</f>
        <v>1.2214499999999999</v>
      </c>
      <c r="X257" s="215">
        <f>AE257*IFERROR(VLOOKUP(AD257,LnLst!B:I,3,FALSE),0)+AG257*IFERROR(VLOOKUP(AF257,LnLst!B:I,3,FALSE),0)+AI257*IFERROR(VLOOKUP(AH257,LnLst!B:I,3,FALSE),0)+AK257*IFERROR(VLOOKUP(AJ257,LnLst!B:I,3,FALSE),0)</f>
        <v>7.5247999999999999</v>
      </c>
      <c r="Y257" s="219">
        <f>(AE257*IFERROR(VLOOKUP(AD257,LnLst!B:I,4,FALSE),0)+AG257*IFERROR(VLOOKUP(AF257,LnLst!B:I,4,FALSE),0)+AI257*IFERROR(VLOOKUP(AH257,LnLst!B:I,4,FALSE),0)+AK257*IFERROR(VLOOKUP(AJ257,LnLst!B:I,4,FALSE),0))/1000000</f>
        <v>8.0278999999999995E-5</v>
      </c>
      <c r="Z257" s="215">
        <f>AE257*IFERROR(VLOOKUP(AD257,LnLst!B:I,5,FALSE),0)+AG257*IFERROR(VLOOKUP(AF257,LnLst!B:I,5,FALSE),0)+AI257*IFERROR(VLOOKUP(AH257,LnLst!B:I,5,FALSE),0)+AK257*IFERROR(VLOOKUP(AJ257,LnLst!B:I,5,FALSE),0)</f>
        <v>3.1839999999999997</v>
      </c>
      <c r="AA257" s="215">
        <f>AE257*IFERROR(VLOOKUP(AD257,LnLst!B:I,6,FALSE),0)+AG257*IFERROR(VLOOKUP(AF257,LnLst!B:I,6,FALSE),0)+AI257*IFERROR(VLOOKUP(AH257,LnLst!B:I,6,FALSE),0)+AK257*IFERROR(VLOOKUP(AJ257,LnLst!B:I,6,FALSE),0)</f>
        <v>20.501999999999995</v>
      </c>
      <c r="AB257" s="207">
        <f>(AE257*IFERROR(VLOOKUP(AD257,LnLst!B:I,7,FALSE),0)+AG257*IFERROR(VLOOKUP(AF257,LnLst!B:I,7,FALSE),0)+AI257*IFERROR(VLOOKUP(AH257,LnLst!B:I,7,FALSE),0)+AK257*IFERROR(VLOOKUP(AJ257,LnLst!B:I,7,FALSE),0))/1000000</f>
        <v>5.4857999999999996E-5</v>
      </c>
      <c r="AC257" s="211">
        <f>AE257*IFERROR(VLOOKUP(AD257,LnLst!B:I,8,FALSE),0)+AG257*IFERROR(VLOOKUP(AF257,LnLst!B:I,8,FALSE),0)+AI257*IFERROR(VLOOKUP(AH257,LnLst!B:I,8,FALSE),0)+AK257*IFERROR(VLOOKUP(AJ257,LnLst!B:I,8,FALSE),0)</f>
        <v>14.513999999999999</v>
      </c>
      <c r="AD257" s="106" t="s">
        <v>8</v>
      </c>
      <c r="AE257" s="263">
        <v>23.9</v>
      </c>
      <c r="AF257" s="245" t="s">
        <v>25</v>
      </c>
      <c r="AG257" s="263">
        <v>0.7</v>
      </c>
      <c r="AH257" s="250" t="s">
        <v>1462</v>
      </c>
      <c r="AI257" s="263"/>
      <c r="AJ257" s="245" t="s">
        <v>1462</v>
      </c>
      <c r="AK257" s="263"/>
      <c r="AL257" s="84">
        <v>310</v>
      </c>
      <c r="AM257" s="72">
        <v>316</v>
      </c>
      <c r="AN257" s="83">
        <v>0</v>
      </c>
      <c r="AO257" s="72">
        <v>0</v>
      </c>
      <c r="AP257" s="66" t="s">
        <v>777</v>
      </c>
      <c r="AQ257" s="107" t="s">
        <v>779</v>
      </c>
      <c r="AR257" s="61" t="s">
        <v>773</v>
      </c>
      <c r="AS257" s="364"/>
      <c r="AT257" s="205"/>
      <c r="DN257" s="111">
        <f>(AE257*IFERROR(VLOOKUP(AD257,LnLst!B:I,2,FALSE),0))*(100/(H257^2))</f>
        <v>2.4640702479338844E-3</v>
      </c>
      <c r="DO257" s="111">
        <f>(AE257*IFERROR(VLOOKUP(AD257,LnLst!B:I,3,FALSE),0))*(100/(H257^2))</f>
        <v>1.5110330578512396E-2</v>
      </c>
      <c r="DP257" s="111">
        <f>(AE257*IFERROR(VLOOKUP(AD257,LnLst!B:I,4,FALSE),0))*(H257^2/100)/1000000</f>
        <v>3.7594699999999995E-2</v>
      </c>
      <c r="DQ257" s="111">
        <f>(AE257*IFERROR(VLOOKUP(AD257,LnLst!B:I,5,FALSE),0))*(100/(H257^2))</f>
        <v>6.4194214876033056E-3</v>
      </c>
      <c r="DR257" s="111">
        <f>(AE257*IFERROR(VLOOKUP(AD257,LnLst!B:I,6,FALSE),0))*(100/(H257^2))</f>
        <v>4.098553719008264E-2</v>
      </c>
      <c r="DS257" s="111">
        <f>(AE257*IFERROR(VLOOKUP(AD257,LnLst!B:I,7,FALSE),0))*(H257^2/100)/1000000</f>
        <v>2.5795748E-2</v>
      </c>
      <c r="DT257" s="111">
        <f>(AE257*IFERROR(VLOOKUP(AD257,LnLst!B:I,8,FALSE),0))*(100/(H257^2))</f>
        <v>2.9134297520661157E-2</v>
      </c>
      <c r="DU257" s="111">
        <f>AG257*IFERROR(VLOOKUP(AF257,LnLst!B:I,2,FALSE),0)*100/H257^2</f>
        <v>5.958677685950413E-5</v>
      </c>
      <c r="DV257" s="111">
        <f>(AG257*IFERROR(VLOOKUP(AF257,LnLst!B:I,3,FALSE),0))*(100/(H257^2))</f>
        <v>4.3677685950413219E-4</v>
      </c>
      <c r="DW257" s="111">
        <f>(AG257*IFERROR(VLOOKUP(AF257,LnLst!B:I,4,FALSE),0))*(H257^2/100)/1000000</f>
        <v>1.2603359999999999E-3</v>
      </c>
      <c r="DX257" s="111">
        <f>(AG257*IFERROR(VLOOKUP(AF257,LnLst!B:I,5,FALSE),0))*(100/(H257^2))</f>
        <v>1.590909090909091E-4</v>
      </c>
      <c r="DY257" s="111">
        <f>(AG257*IFERROR(VLOOKUP(AF257,LnLst!B:I,6,FALSE),0))*(100/(H257^2))</f>
        <v>1.3739669421487602E-3</v>
      </c>
      <c r="DZ257" s="111">
        <f>(AG257*IFERROR(VLOOKUP(AF257,LnLst!B:I,7,FALSE),0))*(H257^2/100)/1000000</f>
        <v>7.5552400000000004E-4</v>
      </c>
      <c r="EA257" s="111">
        <f>(AG257*IFERROR(VLOOKUP(AF257,LnLst!B:I,8,FALSE),0))*(100/(H257^2))</f>
        <v>8.5330578512396687E-4</v>
      </c>
      <c r="EB257" s="111">
        <f>AI257*IFERROR(VLOOKUP(AH257,LnLst!B:I,2,FALSE),0)*100/H257^2</f>
        <v>0</v>
      </c>
      <c r="EC257" s="111">
        <f>AI257*IFERROR(VLOOKUP(AH257,LnLst!B:I,3,FALSE),0)*100/H257^2</f>
        <v>0</v>
      </c>
      <c r="ED257" s="111">
        <f>(AI257*IFERROR(VLOOKUP(AH257,LnLst!B:I,4,FALSE),0))*(H257^2/100)/1000000</f>
        <v>0</v>
      </c>
      <c r="EE257" s="111">
        <f>AI257*IFERROR(VLOOKUP(AH257,LnLst!B:I,5,FALSE),0)*100/H257^2</f>
        <v>0</v>
      </c>
      <c r="EF257" s="111">
        <f>AI257*IFERROR(VLOOKUP(AH257,LnLst!B:I,6,FALSE),0)*100/H257^2</f>
        <v>0</v>
      </c>
      <c r="EG257" s="111">
        <f>(AI257*IFERROR(VLOOKUP(AH257,LnLst!B:I,7,FALSE),0))*(H257^2/100)/1000000</f>
        <v>0</v>
      </c>
      <c r="EH257" s="111">
        <f>AI257*IFERROR(VLOOKUP(AH257,LnLst!B:I,8,FALSE),0)*100/H257^2</f>
        <v>0</v>
      </c>
      <c r="EI257" s="236">
        <f>AK257*IFERROR(VLOOKUP(AJ257,LnLst!B:I,2,FALSE),0)*100/H257^2</f>
        <v>0</v>
      </c>
      <c r="EJ257" s="111">
        <f>AK257*IFERROR(VLOOKUP(AJ257,LnLst!B:I,3,FALSE),0)*100/H257^2</f>
        <v>0</v>
      </c>
      <c r="EK257" s="111">
        <f>(AK257*IFERROR(VLOOKUP(AJ257,LnLst!B:I,4,FALSE),0))*(H257^2/100)/1000000</f>
        <v>0</v>
      </c>
      <c r="EL257" s="111">
        <f>AK257*IFERROR(VLOOKUP(AJ257,LnLst!B:I,5,FALSE),0)*100/H257^2</f>
        <v>0</v>
      </c>
      <c r="EM257" s="111">
        <f>AK257*IFERROR(VLOOKUP(AJ257,LnLst!B:I,6,FALSE),0)*100/H257^2</f>
        <v>0</v>
      </c>
      <c r="EN257" s="111">
        <f>(AK257*IFERROR(VLOOKUP(AJ257,LnLst!B:I,7,FALSE),0))*(H257^2/100)/1000000</f>
        <v>0</v>
      </c>
      <c r="EO257" s="111">
        <f>AK257*IFERROR(VLOOKUP(AJ257,LnLst!B:I,8,FALSE),0)*100/H257^2</f>
        <v>0</v>
      </c>
    </row>
    <row r="258" spans="1:145" ht="15" customHeight="1" x14ac:dyDescent="0.25">
      <c r="A258" s="81" t="s">
        <v>477</v>
      </c>
      <c r="B258" s="82" t="s">
        <v>1360</v>
      </c>
      <c r="C258" s="102" t="s">
        <v>1582</v>
      </c>
      <c r="D258" s="82" t="s">
        <v>1583</v>
      </c>
      <c r="E258" s="9" t="s">
        <v>1640</v>
      </c>
      <c r="F258" s="426" t="s">
        <v>1717</v>
      </c>
      <c r="G258" s="83">
        <v>2</v>
      </c>
      <c r="H258" s="60">
        <v>220</v>
      </c>
      <c r="I258" s="194" t="str">
        <f t="shared" si="63"/>
        <v xml:space="preserve">2*405 AAAC    2*380/50 ACSR         </v>
      </c>
      <c r="J258" s="228">
        <f t="shared" si="64"/>
        <v>24.599999999999998</v>
      </c>
      <c r="K258" s="113" t="s">
        <v>23</v>
      </c>
      <c r="L258" s="232" t="s">
        <v>23</v>
      </c>
      <c r="M258" s="243">
        <v>1600</v>
      </c>
      <c r="N258" s="115">
        <f t="shared" si="65"/>
        <v>609.66399999999999</v>
      </c>
      <c r="O258" s="241">
        <v>1600</v>
      </c>
      <c r="P258" s="235">
        <f t="shared" si="66"/>
        <v>2.5236570247933882E-3</v>
      </c>
      <c r="Q258" s="104">
        <f t="shared" si="67"/>
        <v>1.5547107438016529E-2</v>
      </c>
      <c r="R258" s="104">
        <f t="shared" si="68"/>
        <v>3.8855035999999996E-2</v>
      </c>
      <c r="S258" s="104">
        <f t="shared" si="69"/>
        <v>6.5785123966942147E-3</v>
      </c>
      <c r="T258" s="104">
        <f t="shared" si="70"/>
        <v>4.2359504132231392E-2</v>
      </c>
      <c r="U258" s="104">
        <f t="shared" si="71"/>
        <v>2.6551272000000001E-2</v>
      </c>
      <c r="V258" s="105">
        <f t="shared" si="72"/>
        <v>2.9987603305785121E-2</v>
      </c>
      <c r="W258" s="223">
        <f>AE258*IFERROR(VLOOKUP(AD258,LnLst!B:I,2,FALSE),0)+AG258*IFERROR(VLOOKUP(AF258,LnLst!B:I,2,FALSE),0)+AI258*IFERROR(VLOOKUP(AH258,LnLst!B:I,2,FALSE),0)+AK258*IFERROR(VLOOKUP(AJ258,LnLst!B:I,2,FALSE),0)</f>
        <v>1.2214499999999999</v>
      </c>
      <c r="X258" s="215">
        <f>AE258*IFERROR(VLOOKUP(AD258,LnLst!B:I,3,FALSE),0)+AG258*IFERROR(VLOOKUP(AF258,LnLst!B:I,3,FALSE),0)+AI258*IFERROR(VLOOKUP(AH258,LnLst!B:I,3,FALSE),0)+AK258*IFERROR(VLOOKUP(AJ258,LnLst!B:I,3,FALSE),0)</f>
        <v>7.5247999999999999</v>
      </c>
      <c r="Y258" s="219">
        <f>(AE258*IFERROR(VLOOKUP(AD258,LnLst!B:I,4,FALSE),0)+AG258*IFERROR(VLOOKUP(AF258,LnLst!B:I,4,FALSE),0)+AI258*IFERROR(VLOOKUP(AH258,LnLst!B:I,4,FALSE),0)+AK258*IFERROR(VLOOKUP(AJ258,LnLst!B:I,4,FALSE),0))/1000000</f>
        <v>8.0278999999999995E-5</v>
      </c>
      <c r="Z258" s="215">
        <f>AE258*IFERROR(VLOOKUP(AD258,LnLst!B:I,5,FALSE),0)+AG258*IFERROR(VLOOKUP(AF258,LnLst!B:I,5,FALSE),0)+AI258*IFERROR(VLOOKUP(AH258,LnLst!B:I,5,FALSE),0)+AK258*IFERROR(VLOOKUP(AJ258,LnLst!B:I,5,FALSE),0)</f>
        <v>3.1839999999999997</v>
      </c>
      <c r="AA258" s="215">
        <f>AE258*IFERROR(VLOOKUP(AD258,LnLst!B:I,6,FALSE),0)+AG258*IFERROR(VLOOKUP(AF258,LnLst!B:I,6,FALSE),0)+AI258*IFERROR(VLOOKUP(AH258,LnLst!B:I,6,FALSE),0)+AK258*IFERROR(VLOOKUP(AJ258,LnLst!B:I,6,FALSE),0)</f>
        <v>20.501999999999995</v>
      </c>
      <c r="AB258" s="207">
        <f>(AE258*IFERROR(VLOOKUP(AD258,LnLst!B:I,7,FALSE),0)+AG258*IFERROR(VLOOKUP(AF258,LnLst!B:I,7,FALSE),0)+AI258*IFERROR(VLOOKUP(AH258,LnLst!B:I,7,FALSE),0)+AK258*IFERROR(VLOOKUP(AJ258,LnLst!B:I,7,FALSE),0))/1000000</f>
        <v>5.4857999999999996E-5</v>
      </c>
      <c r="AC258" s="211">
        <f>AE258*IFERROR(VLOOKUP(AD258,LnLst!B:I,8,FALSE),0)+AG258*IFERROR(VLOOKUP(AF258,LnLst!B:I,8,FALSE),0)+AI258*IFERROR(VLOOKUP(AH258,LnLst!B:I,8,FALSE),0)+AK258*IFERROR(VLOOKUP(AJ258,LnLst!B:I,8,FALSE),0)</f>
        <v>14.513999999999999</v>
      </c>
      <c r="AD258" s="106" t="s">
        <v>8</v>
      </c>
      <c r="AE258" s="263">
        <v>23.9</v>
      </c>
      <c r="AF258" s="245" t="s">
        <v>25</v>
      </c>
      <c r="AG258" s="263">
        <v>0.7</v>
      </c>
      <c r="AH258" s="250" t="s">
        <v>1462</v>
      </c>
      <c r="AI258" s="263"/>
      <c r="AJ258" s="245" t="s">
        <v>1462</v>
      </c>
      <c r="AK258" s="263"/>
      <c r="AL258" s="84">
        <v>310</v>
      </c>
      <c r="AM258" s="72">
        <v>316</v>
      </c>
      <c r="AN258" s="83">
        <v>0</v>
      </c>
      <c r="AO258" s="72">
        <v>0</v>
      </c>
      <c r="AP258" s="66" t="s">
        <v>778</v>
      </c>
      <c r="AQ258" s="107" t="s">
        <v>779</v>
      </c>
      <c r="AR258" s="61" t="s">
        <v>773</v>
      </c>
      <c r="AS258" s="364"/>
      <c r="AT258" s="205"/>
      <c r="DN258" s="111">
        <f>(AE258*IFERROR(VLOOKUP(AD258,LnLst!B:I,2,FALSE),0))*(100/(H258^2))</f>
        <v>2.4640702479338844E-3</v>
      </c>
      <c r="DO258" s="111">
        <f>(AE258*IFERROR(VLOOKUP(AD258,LnLst!B:I,3,FALSE),0))*(100/(H258^2))</f>
        <v>1.5110330578512396E-2</v>
      </c>
      <c r="DP258" s="111">
        <f>(AE258*IFERROR(VLOOKUP(AD258,LnLst!B:I,4,FALSE),0))*(H258^2/100)/1000000</f>
        <v>3.7594699999999995E-2</v>
      </c>
      <c r="DQ258" s="111">
        <f>(AE258*IFERROR(VLOOKUP(AD258,LnLst!B:I,5,FALSE),0))*(100/(H258^2))</f>
        <v>6.4194214876033056E-3</v>
      </c>
      <c r="DR258" s="111">
        <f>(AE258*IFERROR(VLOOKUP(AD258,LnLst!B:I,6,FALSE),0))*(100/(H258^2))</f>
        <v>4.098553719008264E-2</v>
      </c>
      <c r="DS258" s="111">
        <f>(AE258*IFERROR(VLOOKUP(AD258,LnLst!B:I,7,FALSE),0))*(H258^2/100)/1000000</f>
        <v>2.5795748E-2</v>
      </c>
      <c r="DT258" s="111">
        <f>(AE258*IFERROR(VLOOKUP(AD258,LnLst!B:I,8,FALSE),0))*(100/(H258^2))</f>
        <v>2.9134297520661157E-2</v>
      </c>
      <c r="DU258" s="111">
        <f>AG258*IFERROR(VLOOKUP(AF258,LnLst!B:I,2,FALSE),0)*100/H258^2</f>
        <v>5.958677685950413E-5</v>
      </c>
      <c r="DV258" s="111">
        <f>(AG258*IFERROR(VLOOKUP(AF258,LnLst!B:I,3,FALSE),0))*(100/(H258^2))</f>
        <v>4.3677685950413219E-4</v>
      </c>
      <c r="DW258" s="111">
        <f>(AG258*IFERROR(VLOOKUP(AF258,LnLst!B:I,4,FALSE),0))*(H258^2/100)/1000000</f>
        <v>1.2603359999999999E-3</v>
      </c>
      <c r="DX258" s="111">
        <f>(AG258*IFERROR(VLOOKUP(AF258,LnLst!B:I,5,FALSE),0))*(100/(H258^2))</f>
        <v>1.590909090909091E-4</v>
      </c>
      <c r="DY258" s="111">
        <f>(AG258*IFERROR(VLOOKUP(AF258,LnLst!B:I,6,FALSE),0))*(100/(H258^2))</f>
        <v>1.3739669421487602E-3</v>
      </c>
      <c r="DZ258" s="111">
        <f>(AG258*IFERROR(VLOOKUP(AF258,LnLst!B:I,7,FALSE),0))*(H258^2/100)/1000000</f>
        <v>7.5552400000000004E-4</v>
      </c>
      <c r="EA258" s="111">
        <f>(AG258*IFERROR(VLOOKUP(AF258,LnLst!B:I,8,FALSE),0))*(100/(H258^2))</f>
        <v>8.5330578512396687E-4</v>
      </c>
      <c r="EB258" s="111">
        <f>AI258*IFERROR(VLOOKUP(AH258,LnLst!B:I,2,FALSE),0)*100/H258^2</f>
        <v>0</v>
      </c>
      <c r="EC258" s="111">
        <f>AI258*IFERROR(VLOOKUP(AH258,LnLst!B:I,3,FALSE),0)*100/H258^2</f>
        <v>0</v>
      </c>
      <c r="ED258" s="111">
        <f>(AI258*IFERROR(VLOOKUP(AH258,LnLst!B:I,4,FALSE),0))*(H258^2/100)/1000000</f>
        <v>0</v>
      </c>
      <c r="EE258" s="111">
        <f>AI258*IFERROR(VLOOKUP(AH258,LnLst!B:I,5,FALSE),0)*100/H258^2</f>
        <v>0</v>
      </c>
      <c r="EF258" s="111">
        <f>AI258*IFERROR(VLOOKUP(AH258,LnLst!B:I,6,FALSE),0)*100/H258^2</f>
        <v>0</v>
      </c>
      <c r="EG258" s="111">
        <f>(AI258*IFERROR(VLOOKUP(AH258,LnLst!B:I,7,FALSE),0))*(H258^2/100)/1000000</f>
        <v>0</v>
      </c>
      <c r="EH258" s="111">
        <f>AI258*IFERROR(VLOOKUP(AH258,LnLst!B:I,8,FALSE),0)*100/H258^2</f>
        <v>0</v>
      </c>
      <c r="EI258" s="236">
        <f>AK258*IFERROR(VLOOKUP(AJ258,LnLst!B:I,2,FALSE),0)*100/H258^2</f>
        <v>0</v>
      </c>
      <c r="EJ258" s="111">
        <f>AK258*IFERROR(VLOOKUP(AJ258,LnLst!B:I,3,FALSE),0)*100/H258^2</f>
        <v>0</v>
      </c>
      <c r="EK258" s="111">
        <f>(AK258*IFERROR(VLOOKUP(AJ258,LnLst!B:I,4,FALSE),0))*(H258^2/100)/1000000</f>
        <v>0</v>
      </c>
      <c r="EL258" s="111">
        <f>AK258*IFERROR(VLOOKUP(AJ258,LnLst!B:I,5,FALSE),0)*100/H258^2</f>
        <v>0</v>
      </c>
      <c r="EM258" s="111">
        <f>AK258*IFERROR(VLOOKUP(AJ258,LnLst!B:I,6,FALSE),0)*100/H258^2</f>
        <v>0</v>
      </c>
      <c r="EN258" s="111">
        <f>(AK258*IFERROR(VLOOKUP(AJ258,LnLst!B:I,7,FALSE),0))*(H258^2/100)/1000000</f>
        <v>0</v>
      </c>
      <c r="EO258" s="111">
        <f>AK258*IFERROR(VLOOKUP(AJ258,LnLst!B:I,8,FALSE),0)*100/H258^2</f>
        <v>0</v>
      </c>
    </row>
    <row r="259" spans="1:145" ht="15" customHeight="1" x14ac:dyDescent="0.25">
      <c r="A259" s="81" t="s">
        <v>1360</v>
      </c>
      <c r="B259" s="82" t="s">
        <v>1361</v>
      </c>
      <c r="C259" s="102" t="s">
        <v>1583</v>
      </c>
      <c r="D259" s="82" t="s">
        <v>1581</v>
      </c>
      <c r="E259" s="9" t="s">
        <v>1640</v>
      </c>
      <c r="F259" s="426" t="s">
        <v>1717</v>
      </c>
      <c r="G259" s="83">
        <v>1</v>
      </c>
      <c r="H259" s="60">
        <v>220</v>
      </c>
      <c r="I259" s="194" t="str">
        <f t="shared" si="63"/>
        <v xml:space="preserve">2*405 AAAC    2*380/50 ACSR         </v>
      </c>
      <c r="J259" s="228">
        <f t="shared" si="64"/>
        <v>7.3000000000000007</v>
      </c>
      <c r="K259" s="113" t="s">
        <v>23</v>
      </c>
      <c r="L259" s="232" t="s">
        <v>23</v>
      </c>
      <c r="M259" s="243">
        <v>1600</v>
      </c>
      <c r="N259" s="115">
        <f t="shared" si="65"/>
        <v>609.66399999999999</v>
      </c>
      <c r="O259" s="241">
        <v>1600</v>
      </c>
      <c r="P259" s="235">
        <f t="shared" si="66"/>
        <v>7.4022107438016533E-4</v>
      </c>
      <c r="Q259" s="104">
        <f t="shared" si="67"/>
        <v>4.6095867768595044E-3</v>
      </c>
      <c r="R259" s="104">
        <f t="shared" si="68"/>
        <v>1.1639861200000001E-2</v>
      </c>
      <c r="S259" s="104">
        <f t="shared" si="69"/>
        <v>1.9322314049586779E-3</v>
      </c>
      <c r="T259" s="104">
        <f t="shared" si="70"/>
        <v>1.2689669421487602E-2</v>
      </c>
      <c r="U259" s="104">
        <f t="shared" si="71"/>
        <v>7.8790360000000007E-3</v>
      </c>
      <c r="V259" s="105">
        <f t="shared" si="72"/>
        <v>8.8987603305785128E-3</v>
      </c>
      <c r="W259" s="223">
        <f>AE259*IFERROR(VLOOKUP(AD259,LnLst!B:I,2,FALSE),0)+AG259*IFERROR(VLOOKUP(AF259,LnLst!B:I,2,FALSE),0)+AI259*IFERROR(VLOOKUP(AH259,LnLst!B:I,2,FALSE),0)+AK259*IFERROR(VLOOKUP(AJ259,LnLst!B:I,2,FALSE),0)</f>
        <v>0.358267</v>
      </c>
      <c r="X259" s="215">
        <f>AE259*IFERROR(VLOOKUP(AD259,LnLst!B:I,3,FALSE),0)+AG259*IFERROR(VLOOKUP(AF259,LnLst!B:I,3,FALSE),0)+AI259*IFERROR(VLOOKUP(AH259,LnLst!B:I,3,FALSE),0)+AK259*IFERROR(VLOOKUP(AJ259,LnLst!B:I,3,FALSE),0)</f>
        <v>2.2310400000000001</v>
      </c>
      <c r="Y259" s="219">
        <f>(AE259*IFERROR(VLOOKUP(AD259,LnLst!B:I,4,FALSE),0)+AG259*IFERROR(VLOOKUP(AF259,LnLst!B:I,4,FALSE),0)+AI259*IFERROR(VLOOKUP(AH259,LnLst!B:I,4,FALSE),0)+AK259*IFERROR(VLOOKUP(AJ259,LnLst!B:I,4,FALSE),0))/1000000</f>
        <v>2.4049300000000004E-5</v>
      </c>
      <c r="Z259" s="215">
        <f>AE259*IFERROR(VLOOKUP(AD259,LnLst!B:I,5,FALSE),0)+AG259*IFERROR(VLOOKUP(AF259,LnLst!B:I,5,FALSE),0)+AI259*IFERROR(VLOOKUP(AH259,LnLst!B:I,5,FALSE),0)+AK259*IFERROR(VLOOKUP(AJ259,LnLst!B:I,5,FALSE),0)</f>
        <v>0.93520000000000003</v>
      </c>
      <c r="AA259" s="215">
        <f>AE259*IFERROR(VLOOKUP(AD259,LnLst!B:I,6,FALSE),0)+AG259*IFERROR(VLOOKUP(AF259,LnLst!B:I,6,FALSE),0)+AI259*IFERROR(VLOOKUP(AH259,LnLst!B:I,6,FALSE),0)+AK259*IFERROR(VLOOKUP(AJ259,LnLst!B:I,6,FALSE),0)</f>
        <v>6.1417999999999999</v>
      </c>
      <c r="AB259" s="207">
        <f>(AE259*IFERROR(VLOOKUP(AD259,LnLst!B:I,7,FALSE),0)+AG259*IFERROR(VLOOKUP(AF259,LnLst!B:I,7,FALSE),0)+AI259*IFERROR(VLOOKUP(AH259,LnLst!B:I,7,FALSE),0)+AK259*IFERROR(VLOOKUP(AJ259,LnLst!B:I,7,FALSE),0))/1000000</f>
        <v>1.6279000000000001E-5</v>
      </c>
      <c r="AC259" s="211">
        <f>AE259*IFERROR(VLOOKUP(AD259,LnLst!B:I,8,FALSE),0)+AG259*IFERROR(VLOOKUP(AF259,LnLst!B:I,8,FALSE),0)+AI259*IFERROR(VLOOKUP(AH259,LnLst!B:I,8,FALSE),0)+AK259*IFERROR(VLOOKUP(AJ259,LnLst!B:I,8,FALSE),0)</f>
        <v>4.3070000000000004</v>
      </c>
      <c r="AD259" s="106" t="s">
        <v>8</v>
      </c>
      <c r="AE259" s="263">
        <v>6.61</v>
      </c>
      <c r="AF259" s="245" t="s">
        <v>25</v>
      </c>
      <c r="AG259" s="263">
        <v>0.69</v>
      </c>
      <c r="AH259" s="250" t="s">
        <v>1462</v>
      </c>
      <c r="AI259" s="263"/>
      <c r="AJ259" s="245" t="s">
        <v>1462</v>
      </c>
      <c r="AK259" s="263"/>
      <c r="AL259" s="84">
        <v>316</v>
      </c>
      <c r="AM259" s="72">
        <v>318</v>
      </c>
      <c r="AN259" s="83">
        <v>0</v>
      </c>
      <c r="AO259" s="72">
        <v>0</v>
      </c>
      <c r="AP259" s="66" t="s">
        <v>775</v>
      </c>
      <c r="AQ259" s="107" t="s">
        <v>773</v>
      </c>
      <c r="AR259" s="61" t="s">
        <v>767</v>
      </c>
      <c r="AS259" s="364"/>
      <c r="AT259" s="205"/>
      <c r="DN259" s="111">
        <f>(AE259*IFERROR(VLOOKUP(AD259,LnLst!B:I,2,FALSE),0))*(100/(H259^2))</f>
        <v>6.8148553719008268E-4</v>
      </c>
      <c r="DO259" s="111">
        <f>(AE259*IFERROR(VLOOKUP(AD259,LnLst!B:I,3,FALSE),0))*(100/(H259^2))</f>
        <v>4.1790495867768595E-3</v>
      </c>
      <c r="DP259" s="111">
        <f>(AE259*IFERROR(VLOOKUP(AD259,LnLst!B:I,4,FALSE),0))*(H259^2/100)/1000000</f>
        <v>1.039753E-2</v>
      </c>
      <c r="DQ259" s="111">
        <f>(AE259*IFERROR(VLOOKUP(AD259,LnLst!B:I,5,FALSE),0))*(100/(H259^2))</f>
        <v>1.7754132231404961E-3</v>
      </c>
      <c r="DR259" s="111">
        <f>(AE259*IFERROR(VLOOKUP(AD259,LnLst!B:I,6,FALSE),0))*(100/(H259^2))</f>
        <v>1.1335330578512397E-2</v>
      </c>
      <c r="DS259" s="111">
        <f>(AE259*IFERROR(VLOOKUP(AD259,LnLst!B:I,7,FALSE),0))*(H259^2/100)/1000000</f>
        <v>7.1343052000000006E-3</v>
      </c>
      <c r="DT259" s="111">
        <f>(AE259*IFERROR(VLOOKUP(AD259,LnLst!B:I,8,FALSE),0))*(100/(H259^2))</f>
        <v>8.0576446280991743E-3</v>
      </c>
      <c r="DU259" s="111">
        <f>AG259*IFERROR(VLOOKUP(AF259,LnLst!B:I,2,FALSE),0)*100/H259^2</f>
        <v>5.8735537190082645E-5</v>
      </c>
      <c r="DV259" s="111">
        <f>(AG259*IFERROR(VLOOKUP(AF259,LnLst!B:I,3,FALSE),0))*(100/(H259^2))</f>
        <v>4.305371900826446E-4</v>
      </c>
      <c r="DW259" s="111">
        <f>(AG259*IFERROR(VLOOKUP(AF259,LnLst!B:I,4,FALSE),0))*(H259^2/100)/1000000</f>
        <v>1.2423311999999998E-3</v>
      </c>
      <c r="DX259" s="111">
        <f>(AG259*IFERROR(VLOOKUP(AF259,LnLst!B:I,5,FALSE),0))*(100/(H259^2))</f>
        <v>1.5681818181818182E-4</v>
      </c>
      <c r="DY259" s="111">
        <f>(AG259*IFERROR(VLOOKUP(AF259,LnLst!B:I,6,FALSE),0))*(100/(H259^2))</f>
        <v>1.3543388429752066E-3</v>
      </c>
      <c r="DZ259" s="111">
        <f>(AG259*IFERROR(VLOOKUP(AF259,LnLst!B:I,7,FALSE),0))*(H259^2/100)/1000000</f>
        <v>7.4473079999999993E-4</v>
      </c>
      <c r="EA259" s="111">
        <f>(AG259*IFERROR(VLOOKUP(AF259,LnLst!B:I,8,FALSE),0))*(100/(H259^2))</f>
        <v>8.4111570247933883E-4</v>
      </c>
      <c r="EB259" s="111">
        <f>AI259*IFERROR(VLOOKUP(AH259,LnLst!B:I,2,FALSE),0)*100/H259^2</f>
        <v>0</v>
      </c>
      <c r="EC259" s="111">
        <f>AI259*IFERROR(VLOOKUP(AH259,LnLst!B:I,3,FALSE),0)*100/H259^2</f>
        <v>0</v>
      </c>
      <c r="ED259" s="111">
        <f>(AI259*IFERROR(VLOOKUP(AH259,LnLst!B:I,4,FALSE),0))*(H259^2/100)/1000000</f>
        <v>0</v>
      </c>
      <c r="EE259" s="111">
        <f>AI259*IFERROR(VLOOKUP(AH259,LnLst!B:I,5,FALSE),0)*100/H259^2</f>
        <v>0</v>
      </c>
      <c r="EF259" s="111">
        <f>AI259*IFERROR(VLOOKUP(AH259,LnLst!B:I,6,FALSE),0)*100/H259^2</f>
        <v>0</v>
      </c>
      <c r="EG259" s="111">
        <f>(AI259*IFERROR(VLOOKUP(AH259,LnLst!B:I,7,FALSE),0))*(H259^2/100)/1000000</f>
        <v>0</v>
      </c>
      <c r="EH259" s="111">
        <f>AI259*IFERROR(VLOOKUP(AH259,LnLst!B:I,8,FALSE),0)*100/H259^2</f>
        <v>0</v>
      </c>
      <c r="EI259" s="236">
        <f>AK259*IFERROR(VLOOKUP(AJ259,LnLst!B:I,2,FALSE),0)*100/H259^2</f>
        <v>0</v>
      </c>
      <c r="EJ259" s="111">
        <f>AK259*IFERROR(VLOOKUP(AJ259,LnLst!B:I,3,FALSE),0)*100/H259^2</f>
        <v>0</v>
      </c>
      <c r="EK259" s="111">
        <f>(AK259*IFERROR(VLOOKUP(AJ259,LnLst!B:I,4,FALSE),0))*(H259^2/100)/1000000</f>
        <v>0</v>
      </c>
      <c r="EL259" s="111">
        <f>AK259*IFERROR(VLOOKUP(AJ259,LnLst!B:I,5,FALSE),0)*100/H259^2</f>
        <v>0</v>
      </c>
      <c r="EM259" s="111">
        <f>AK259*IFERROR(VLOOKUP(AJ259,LnLst!B:I,6,FALSE),0)*100/H259^2</f>
        <v>0</v>
      </c>
      <c r="EN259" s="111">
        <f>(AK259*IFERROR(VLOOKUP(AJ259,LnLst!B:I,7,FALSE),0))*(H259^2/100)/1000000</f>
        <v>0</v>
      </c>
      <c r="EO259" s="111">
        <f>AK259*IFERROR(VLOOKUP(AJ259,LnLst!B:I,8,FALSE),0)*100/H259^2</f>
        <v>0</v>
      </c>
    </row>
    <row r="260" spans="1:145" ht="15" customHeight="1" x14ac:dyDescent="0.25">
      <c r="A260" s="81" t="s">
        <v>1360</v>
      </c>
      <c r="B260" s="82" t="s">
        <v>1361</v>
      </c>
      <c r="C260" s="102" t="s">
        <v>1583</v>
      </c>
      <c r="D260" s="82" t="s">
        <v>1581</v>
      </c>
      <c r="E260" s="9" t="s">
        <v>1640</v>
      </c>
      <c r="F260" s="426" t="s">
        <v>1717</v>
      </c>
      <c r="G260" s="83">
        <v>2</v>
      </c>
      <c r="H260" s="60">
        <v>220</v>
      </c>
      <c r="I260" s="194" t="str">
        <f t="shared" si="63"/>
        <v xml:space="preserve">2*405 AAAC    2*380/50 ACSR         </v>
      </c>
      <c r="J260" s="228">
        <f t="shared" si="64"/>
        <v>7.3000000000000007</v>
      </c>
      <c r="K260" s="113" t="s">
        <v>23</v>
      </c>
      <c r="L260" s="232" t="s">
        <v>23</v>
      </c>
      <c r="M260" s="243">
        <v>1600</v>
      </c>
      <c r="N260" s="115">
        <f t="shared" si="65"/>
        <v>609.66399999999999</v>
      </c>
      <c r="O260" s="241">
        <v>1600</v>
      </c>
      <c r="P260" s="235">
        <f t="shared" si="66"/>
        <v>7.4022107438016533E-4</v>
      </c>
      <c r="Q260" s="104">
        <f t="shared" si="67"/>
        <v>4.6095867768595044E-3</v>
      </c>
      <c r="R260" s="104">
        <f t="shared" si="68"/>
        <v>1.1639861200000001E-2</v>
      </c>
      <c r="S260" s="104">
        <f t="shared" si="69"/>
        <v>1.9322314049586779E-3</v>
      </c>
      <c r="T260" s="104">
        <f t="shared" si="70"/>
        <v>1.2689669421487602E-2</v>
      </c>
      <c r="U260" s="104">
        <f t="shared" si="71"/>
        <v>7.8790360000000007E-3</v>
      </c>
      <c r="V260" s="105">
        <f t="shared" si="72"/>
        <v>8.8987603305785128E-3</v>
      </c>
      <c r="W260" s="223">
        <f>AE260*IFERROR(VLOOKUP(AD260,LnLst!B:I,2,FALSE),0)+AG260*IFERROR(VLOOKUP(AF260,LnLst!B:I,2,FALSE),0)+AI260*IFERROR(VLOOKUP(AH260,LnLst!B:I,2,FALSE),0)+AK260*IFERROR(VLOOKUP(AJ260,LnLst!B:I,2,FALSE),0)</f>
        <v>0.358267</v>
      </c>
      <c r="X260" s="215">
        <f>AE260*IFERROR(VLOOKUP(AD260,LnLst!B:I,3,FALSE),0)+AG260*IFERROR(VLOOKUP(AF260,LnLst!B:I,3,FALSE),0)+AI260*IFERROR(VLOOKUP(AH260,LnLst!B:I,3,FALSE),0)+AK260*IFERROR(VLOOKUP(AJ260,LnLst!B:I,3,FALSE),0)</f>
        <v>2.2310400000000001</v>
      </c>
      <c r="Y260" s="219">
        <f>(AE260*IFERROR(VLOOKUP(AD260,LnLst!B:I,4,FALSE),0)+AG260*IFERROR(VLOOKUP(AF260,LnLst!B:I,4,FALSE),0)+AI260*IFERROR(VLOOKUP(AH260,LnLst!B:I,4,FALSE),0)+AK260*IFERROR(VLOOKUP(AJ260,LnLst!B:I,4,FALSE),0))/1000000</f>
        <v>2.4049300000000004E-5</v>
      </c>
      <c r="Z260" s="215">
        <f>AE260*IFERROR(VLOOKUP(AD260,LnLst!B:I,5,FALSE),0)+AG260*IFERROR(VLOOKUP(AF260,LnLst!B:I,5,FALSE),0)+AI260*IFERROR(VLOOKUP(AH260,LnLst!B:I,5,FALSE),0)+AK260*IFERROR(VLOOKUP(AJ260,LnLst!B:I,5,FALSE),0)</f>
        <v>0.93520000000000003</v>
      </c>
      <c r="AA260" s="215">
        <f>AE260*IFERROR(VLOOKUP(AD260,LnLst!B:I,6,FALSE),0)+AG260*IFERROR(VLOOKUP(AF260,LnLst!B:I,6,FALSE),0)+AI260*IFERROR(VLOOKUP(AH260,LnLst!B:I,6,FALSE),0)+AK260*IFERROR(VLOOKUP(AJ260,LnLst!B:I,6,FALSE),0)</f>
        <v>6.1417999999999999</v>
      </c>
      <c r="AB260" s="207">
        <f>(AE260*IFERROR(VLOOKUP(AD260,LnLst!B:I,7,FALSE),0)+AG260*IFERROR(VLOOKUP(AF260,LnLst!B:I,7,FALSE),0)+AI260*IFERROR(VLOOKUP(AH260,LnLst!B:I,7,FALSE),0)+AK260*IFERROR(VLOOKUP(AJ260,LnLst!B:I,7,FALSE),0))/1000000</f>
        <v>1.6279000000000001E-5</v>
      </c>
      <c r="AC260" s="211">
        <f>AE260*IFERROR(VLOOKUP(AD260,LnLst!B:I,8,FALSE),0)+AG260*IFERROR(VLOOKUP(AF260,LnLst!B:I,8,FALSE),0)+AI260*IFERROR(VLOOKUP(AH260,LnLst!B:I,8,FALSE),0)+AK260*IFERROR(VLOOKUP(AJ260,LnLst!B:I,8,FALSE),0)</f>
        <v>4.3070000000000004</v>
      </c>
      <c r="AD260" s="106" t="s">
        <v>8</v>
      </c>
      <c r="AE260" s="263">
        <v>6.61</v>
      </c>
      <c r="AF260" s="245" t="s">
        <v>25</v>
      </c>
      <c r="AG260" s="263">
        <v>0.69</v>
      </c>
      <c r="AH260" s="250" t="s">
        <v>1462</v>
      </c>
      <c r="AI260" s="263"/>
      <c r="AJ260" s="245" t="s">
        <v>1462</v>
      </c>
      <c r="AK260" s="263"/>
      <c r="AL260" s="84">
        <v>316</v>
      </c>
      <c r="AM260" s="72">
        <v>318</v>
      </c>
      <c r="AN260" s="83">
        <v>0</v>
      </c>
      <c r="AO260" s="72">
        <v>0</v>
      </c>
      <c r="AP260" s="66" t="s">
        <v>774</v>
      </c>
      <c r="AQ260" s="107" t="s">
        <v>773</v>
      </c>
      <c r="AR260" s="61" t="s">
        <v>767</v>
      </c>
      <c r="AS260" s="364"/>
      <c r="AT260" s="205"/>
      <c r="DN260" s="111">
        <f>(AE260*IFERROR(VLOOKUP(AD260,LnLst!B:I,2,FALSE),0))*(100/(H260^2))</f>
        <v>6.8148553719008268E-4</v>
      </c>
      <c r="DO260" s="111">
        <f>(AE260*IFERROR(VLOOKUP(AD260,LnLst!B:I,3,FALSE),0))*(100/(H260^2))</f>
        <v>4.1790495867768595E-3</v>
      </c>
      <c r="DP260" s="111">
        <f>(AE260*IFERROR(VLOOKUP(AD260,LnLst!B:I,4,FALSE),0))*(H260^2/100)/1000000</f>
        <v>1.039753E-2</v>
      </c>
      <c r="DQ260" s="111">
        <f>(AE260*IFERROR(VLOOKUP(AD260,LnLst!B:I,5,FALSE),0))*(100/(H260^2))</f>
        <v>1.7754132231404961E-3</v>
      </c>
      <c r="DR260" s="111">
        <f>(AE260*IFERROR(VLOOKUP(AD260,LnLst!B:I,6,FALSE),0))*(100/(H260^2))</f>
        <v>1.1335330578512397E-2</v>
      </c>
      <c r="DS260" s="111">
        <f>(AE260*IFERROR(VLOOKUP(AD260,LnLst!B:I,7,FALSE),0))*(H260^2/100)/1000000</f>
        <v>7.1343052000000006E-3</v>
      </c>
      <c r="DT260" s="111">
        <f>(AE260*IFERROR(VLOOKUP(AD260,LnLst!B:I,8,FALSE),0))*(100/(H260^2))</f>
        <v>8.0576446280991743E-3</v>
      </c>
      <c r="DU260" s="111">
        <f>AG260*IFERROR(VLOOKUP(AF260,LnLst!B:I,2,FALSE),0)*100/H260^2</f>
        <v>5.8735537190082645E-5</v>
      </c>
      <c r="DV260" s="111">
        <f>(AG260*IFERROR(VLOOKUP(AF260,LnLst!B:I,3,FALSE),0))*(100/(H260^2))</f>
        <v>4.305371900826446E-4</v>
      </c>
      <c r="DW260" s="111">
        <f>(AG260*IFERROR(VLOOKUP(AF260,LnLst!B:I,4,FALSE),0))*(H260^2/100)/1000000</f>
        <v>1.2423311999999998E-3</v>
      </c>
      <c r="DX260" s="111">
        <f>(AG260*IFERROR(VLOOKUP(AF260,LnLst!B:I,5,FALSE),0))*(100/(H260^2))</f>
        <v>1.5681818181818182E-4</v>
      </c>
      <c r="DY260" s="111">
        <f>(AG260*IFERROR(VLOOKUP(AF260,LnLst!B:I,6,FALSE),0))*(100/(H260^2))</f>
        <v>1.3543388429752066E-3</v>
      </c>
      <c r="DZ260" s="111">
        <f>(AG260*IFERROR(VLOOKUP(AF260,LnLst!B:I,7,FALSE),0))*(H260^2/100)/1000000</f>
        <v>7.4473079999999993E-4</v>
      </c>
      <c r="EA260" s="111">
        <f>(AG260*IFERROR(VLOOKUP(AF260,LnLst!B:I,8,FALSE),0))*(100/(H260^2))</f>
        <v>8.4111570247933883E-4</v>
      </c>
      <c r="EB260" s="111">
        <f>AI260*IFERROR(VLOOKUP(AH260,LnLst!B:I,2,FALSE),0)*100/H260^2</f>
        <v>0</v>
      </c>
      <c r="EC260" s="111">
        <f>AI260*IFERROR(VLOOKUP(AH260,LnLst!B:I,3,FALSE),0)*100/H260^2</f>
        <v>0</v>
      </c>
      <c r="ED260" s="111">
        <f>(AI260*IFERROR(VLOOKUP(AH260,LnLst!B:I,4,FALSE),0))*(H260^2/100)/1000000</f>
        <v>0</v>
      </c>
      <c r="EE260" s="111">
        <f>AI260*IFERROR(VLOOKUP(AH260,LnLst!B:I,5,FALSE),0)*100/H260^2</f>
        <v>0</v>
      </c>
      <c r="EF260" s="111">
        <f>AI260*IFERROR(VLOOKUP(AH260,LnLst!B:I,6,FALSE),0)*100/H260^2</f>
        <v>0</v>
      </c>
      <c r="EG260" s="111">
        <f>(AI260*IFERROR(VLOOKUP(AH260,LnLst!B:I,7,FALSE),0))*(H260^2/100)/1000000</f>
        <v>0</v>
      </c>
      <c r="EH260" s="111">
        <f>AI260*IFERROR(VLOOKUP(AH260,LnLst!B:I,8,FALSE),0)*100/H260^2</f>
        <v>0</v>
      </c>
      <c r="EI260" s="236">
        <f>AK260*IFERROR(VLOOKUP(AJ260,LnLst!B:I,2,FALSE),0)*100/H260^2</f>
        <v>0</v>
      </c>
      <c r="EJ260" s="111">
        <f>AK260*IFERROR(VLOOKUP(AJ260,LnLst!B:I,3,FALSE),0)*100/H260^2</f>
        <v>0</v>
      </c>
      <c r="EK260" s="111">
        <f>(AK260*IFERROR(VLOOKUP(AJ260,LnLst!B:I,4,FALSE),0))*(H260^2/100)/1000000</f>
        <v>0</v>
      </c>
      <c r="EL260" s="111">
        <f>AK260*IFERROR(VLOOKUP(AJ260,LnLst!B:I,5,FALSE),0)*100/H260^2</f>
        <v>0</v>
      </c>
      <c r="EM260" s="111">
        <f>AK260*IFERROR(VLOOKUP(AJ260,LnLst!B:I,6,FALSE),0)*100/H260^2</f>
        <v>0</v>
      </c>
      <c r="EN260" s="111">
        <f>(AK260*IFERROR(VLOOKUP(AJ260,LnLst!B:I,7,FALSE),0))*(H260^2/100)/1000000</f>
        <v>0</v>
      </c>
      <c r="EO260" s="111">
        <f>AK260*IFERROR(VLOOKUP(AJ260,LnLst!B:I,8,FALSE),0)*100/H260^2</f>
        <v>0</v>
      </c>
    </row>
    <row r="261" spans="1:145" ht="15" customHeight="1" x14ac:dyDescent="0.25">
      <c r="A261" s="81" t="s">
        <v>1361</v>
      </c>
      <c r="B261" s="82" t="s">
        <v>372</v>
      </c>
      <c r="C261" s="102" t="s">
        <v>1581</v>
      </c>
      <c r="D261" s="82" t="s">
        <v>1584</v>
      </c>
      <c r="E261" s="9" t="s">
        <v>1640</v>
      </c>
      <c r="F261" s="426" t="s">
        <v>1717</v>
      </c>
      <c r="G261" s="83">
        <v>1</v>
      </c>
      <c r="H261" s="60">
        <v>220</v>
      </c>
      <c r="I261" s="194" t="str">
        <f t="shared" ref="I261:I324" si="73">AD261&amp;"    "&amp;AF261&amp;"     "&amp;AH261&amp;"    "&amp;AJ261</f>
        <v xml:space="preserve">2*380/50 ACSR             </v>
      </c>
      <c r="J261" s="228">
        <f t="shared" ref="J261:J324" si="74">AE261+AG261+AI261+AK261</f>
        <v>57.3</v>
      </c>
      <c r="K261" s="113" t="s">
        <v>23</v>
      </c>
      <c r="L261" s="232" t="s">
        <v>41</v>
      </c>
      <c r="M261" s="240">
        <v>1300</v>
      </c>
      <c r="N261" s="115">
        <f t="shared" si="65"/>
        <v>495.35199999999998</v>
      </c>
      <c r="O261" s="241">
        <v>1600</v>
      </c>
      <c r="P261" s="235">
        <f t="shared" si="66"/>
        <v>4.8776033057851241E-3</v>
      </c>
      <c r="Q261" s="104">
        <f t="shared" si="67"/>
        <v>3.5753305785123965E-2</v>
      </c>
      <c r="R261" s="104">
        <f t="shared" si="68"/>
        <v>0.10316750400000001</v>
      </c>
      <c r="S261" s="104">
        <f t="shared" si="69"/>
        <v>1.3022727272727273E-2</v>
      </c>
      <c r="T261" s="104">
        <f t="shared" si="70"/>
        <v>0.11246900826446279</v>
      </c>
      <c r="U261" s="104">
        <f t="shared" si="71"/>
        <v>6.1845035999999992E-2</v>
      </c>
      <c r="V261" s="105">
        <f t="shared" si="72"/>
        <v>6.9849173553719002E-2</v>
      </c>
      <c r="W261" s="223">
        <f>AE261*IFERROR(VLOOKUP(AD261,LnLst!B:I,2,FALSE),0)+AG261*IFERROR(VLOOKUP(AF261,LnLst!B:I,2,FALSE),0)+AI261*IFERROR(VLOOKUP(AH261,LnLst!B:I,2,FALSE),0)+AK261*IFERROR(VLOOKUP(AJ261,LnLst!B:I,2,FALSE),0)</f>
        <v>2.36076</v>
      </c>
      <c r="X261" s="215">
        <f>AE261*IFERROR(VLOOKUP(AD261,LnLst!B:I,3,FALSE),0)+AG261*IFERROR(VLOOKUP(AF261,LnLst!B:I,3,FALSE),0)+AI261*IFERROR(VLOOKUP(AH261,LnLst!B:I,3,FALSE),0)+AK261*IFERROR(VLOOKUP(AJ261,LnLst!B:I,3,FALSE),0)</f>
        <v>17.304599999999997</v>
      </c>
      <c r="Y261" s="219">
        <f>(AE261*IFERROR(VLOOKUP(AD261,LnLst!B:I,4,FALSE),0)+AG261*IFERROR(VLOOKUP(AF261,LnLst!B:I,4,FALSE),0)+AI261*IFERROR(VLOOKUP(AH261,LnLst!B:I,4,FALSE),0)+AK261*IFERROR(VLOOKUP(AJ261,LnLst!B:I,4,FALSE),0))/1000000</f>
        <v>2.1315600000000002E-4</v>
      </c>
      <c r="Z261" s="215">
        <f>AE261*IFERROR(VLOOKUP(AD261,LnLst!B:I,5,FALSE),0)+AG261*IFERROR(VLOOKUP(AF261,LnLst!B:I,5,FALSE),0)+AI261*IFERROR(VLOOKUP(AH261,LnLst!B:I,5,FALSE),0)+AK261*IFERROR(VLOOKUP(AJ261,LnLst!B:I,5,FALSE),0)</f>
        <v>6.3029999999999999</v>
      </c>
      <c r="AA261" s="215">
        <f>AE261*IFERROR(VLOOKUP(AD261,LnLst!B:I,6,FALSE),0)+AG261*IFERROR(VLOOKUP(AF261,LnLst!B:I,6,FALSE),0)+AI261*IFERROR(VLOOKUP(AH261,LnLst!B:I,6,FALSE),0)+AK261*IFERROR(VLOOKUP(AJ261,LnLst!B:I,6,FALSE),0)</f>
        <v>54.434999999999995</v>
      </c>
      <c r="AB261" s="207">
        <f>(AE261*IFERROR(VLOOKUP(AD261,LnLst!B:I,7,FALSE),0)+AG261*IFERROR(VLOOKUP(AF261,LnLst!B:I,7,FALSE),0)+AI261*IFERROR(VLOOKUP(AH261,LnLst!B:I,7,FALSE),0)+AK261*IFERROR(VLOOKUP(AJ261,LnLst!B:I,7,FALSE),0))/1000000</f>
        <v>1.2777899999999998E-4</v>
      </c>
      <c r="AC261" s="211">
        <f>AE261*IFERROR(VLOOKUP(AD261,LnLst!B:I,8,FALSE),0)+AG261*IFERROR(VLOOKUP(AF261,LnLst!B:I,8,FALSE),0)+AI261*IFERROR(VLOOKUP(AH261,LnLst!B:I,8,FALSE),0)+AK261*IFERROR(VLOOKUP(AJ261,LnLst!B:I,8,FALSE),0)</f>
        <v>33.806999999999995</v>
      </c>
      <c r="AD261" s="106" t="s">
        <v>25</v>
      </c>
      <c r="AE261" s="263">
        <v>57.3</v>
      </c>
      <c r="AF261" s="245" t="s">
        <v>1462</v>
      </c>
      <c r="AG261" s="263"/>
      <c r="AH261" s="250" t="s">
        <v>1462</v>
      </c>
      <c r="AI261" s="263"/>
      <c r="AJ261" s="245" t="s">
        <v>1462</v>
      </c>
      <c r="AK261" s="263"/>
      <c r="AL261" s="84">
        <v>318</v>
      </c>
      <c r="AM261" s="72">
        <v>441</v>
      </c>
      <c r="AN261" s="83">
        <v>0</v>
      </c>
      <c r="AO261" s="72">
        <v>0</v>
      </c>
      <c r="AP261" s="66" t="s">
        <v>1110</v>
      </c>
      <c r="AQ261" s="107" t="s">
        <v>767</v>
      </c>
      <c r="AR261" s="61" t="s">
        <v>776</v>
      </c>
      <c r="AS261" s="364"/>
      <c r="AT261" s="205"/>
      <c r="DN261" s="111">
        <f>(AE261*IFERROR(VLOOKUP(AD261,LnLst!B:I,2,FALSE),0))*(100/(H261^2))</f>
        <v>4.8776033057851241E-3</v>
      </c>
      <c r="DO261" s="111">
        <f>(AE261*IFERROR(VLOOKUP(AD261,LnLst!B:I,3,FALSE),0))*(100/(H261^2))</f>
        <v>3.5753305785123965E-2</v>
      </c>
      <c r="DP261" s="111">
        <f>(AE261*IFERROR(VLOOKUP(AD261,LnLst!B:I,4,FALSE),0))*(H261^2/100)/1000000</f>
        <v>0.10316750400000001</v>
      </c>
      <c r="DQ261" s="111">
        <f>(AE261*IFERROR(VLOOKUP(AD261,LnLst!B:I,5,FALSE),0))*(100/(H261^2))</f>
        <v>1.3022727272727273E-2</v>
      </c>
      <c r="DR261" s="111">
        <f>(AE261*IFERROR(VLOOKUP(AD261,LnLst!B:I,6,FALSE),0))*(100/(H261^2))</f>
        <v>0.11246900826446281</v>
      </c>
      <c r="DS261" s="111">
        <f>(AE261*IFERROR(VLOOKUP(AD261,LnLst!B:I,7,FALSE),0))*(H261^2/100)/1000000</f>
        <v>6.1845035999999999E-2</v>
      </c>
      <c r="DT261" s="111">
        <f>(AE261*IFERROR(VLOOKUP(AD261,LnLst!B:I,8,FALSE),0))*(100/(H261^2))</f>
        <v>6.9849173553719002E-2</v>
      </c>
      <c r="DU261" s="111">
        <f>AG261*IFERROR(VLOOKUP(AF261,LnLst!B:I,2,FALSE),0)*100/H261^2</f>
        <v>0</v>
      </c>
      <c r="DV261" s="111">
        <f>(AG261*IFERROR(VLOOKUP(AF261,LnLst!B:I,3,FALSE),0))*(100/(H261^2))</f>
        <v>0</v>
      </c>
      <c r="DW261" s="111">
        <f>(AG261*IFERROR(VLOOKUP(AF261,LnLst!B:I,4,FALSE),0))*(H261^2/100)/1000000</f>
        <v>0</v>
      </c>
      <c r="DX261" s="111">
        <f>(AG261*IFERROR(VLOOKUP(AF261,LnLst!B:I,5,FALSE),0))*(100/(H261^2))</f>
        <v>0</v>
      </c>
      <c r="DY261" s="111">
        <f>(AG261*IFERROR(VLOOKUP(AF261,LnLst!B:I,6,FALSE),0))*(100/(H261^2))</f>
        <v>0</v>
      </c>
      <c r="DZ261" s="111">
        <f>(AG261*IFERROR(VLOOKUP(AF261,LnLst!B:I,7,FALSE),0))*(H261^2/100)/1000000</f>
        <v>0</v>
      </c>
      <c r="EA261" s="111">
        <f>(AG261*IFERROR(VLOOKUP(AF261,LnLst!B:I,8,FALSE),0))*(100/(H261^2))</f>
        <v>0</v>
      </c>
      <c r="EB261" s="111">
        <f>AI261*IFERROR(VLOOKUP(AH261,LnLst!B:I,2,FALSE),0)*100/H261^2</f>
        <v>0</v>
      </c>
      <c r="EC261" s="111">
        <f>AI261*IFERROR(VLOOKUP(AH261,LnLst!B:I,3,FALSE),0)*100/H261^2</f>
        <v>0</v>
      </c>
      <c r="ED261" s="111">
        <f>(AI261*IFERROR(VLOOKUP(AH261,LnLst!B:I,4,FALSE),0))*(H261^2/100)/1000000</f>
        <v>0</v>
      </c>
      <c r="EE261" s="111">
        <f>AI261*IFERROR(VLOOKUP(AH261,LnLst!B:I,5,FALSE),0)*100/H261^2</f>
        <v>0</v>
      </c>
      <c r="EF261" s="111">
        <f>AI261*IFERROR(VLOOKUP(AH261,LnLst!B:I,6,FALSE),0)*100/H261^2</f>
        <v>0</v>
      </c>
      <c r="EG261" s="111">
        <f>(AI261*IFERROR(VLOOKUP(AH261,LnLst!B:I,7,FALSE),0))*(H261^2/100)/1000000</f>
        <v>0</v>
      </c>
      <c r="EH261" s="111">
        <f>AI261*IFERROR(VLOOKUP(AH261,LnLst!B:I,8,FALSE),0)*100/H261^2</f>
        <v>0</v>
      </c>
      <c r="EI261" s="236">
        <f>AK261*IFERROR(VLOOKUP(AJ261,LnLst!B:I,2,FALSE),0)*100/H261^2</f>
        <v>0</v>
      </c>
      <c r="EJ261" s="111">
        <f>AK261*IFERROR(VLOOKUP(AJ261,LnLst!B:I,3,FALSE),0)*100/H261^2</f>
        <v>0</v>
      </c>
      <c r="EK261" s="111">
        <f>(AK261*IFERROR(VLOOKUP(AJ261,LnLst!B:I,4,FALSE),0))*(H261^2/100)/1000000</f>
        <v>0</v>
      </c>
      <c r="EL261" s="111">
        <f>AK261*IFERROR(VLOOKUP(AJ261,LnLst!B:I,5,FALSE),0)*100/H261^2</f>
        <v>0</v>
      </c>
      <c r="EM261" s="111">
        <f>AK261*IFERROR(VLOOKUP(AJ261,LnLst!B:I,6,FALSE),0)*100/H261^2</f>
        <v>0</v>
      </c>
      <c r="EN261" s="111">
        <f>(AK261*IFERROR(VLOOKUP(AJ261,LnLst!B:I,7,FALSE),0))*(H261^2/100)/1000000</f>
        <v>0</v>
      </c>
      <c r="EO261" s="111">
        <f>AK261*IFERROR(VLOOKUP(AJ261,LnLst!B:I,8,FALSE),0)*100/H261^2</f>
        <v>0</v>
      </c>
    </row>
    <row r="262" spans="1:145" ht="15" customHeight="1" x14ac:dyDescent="0.25">
      <c r="A262" s="81" t="s">
        <v>1361</v>
      </c>
      <c r="B262" s="82" t="s">
        <v>372</v>
      </c>
      <c r="C262" s="102" t="s">
        <v>1581</v>
      </c>
      <c r="D262" s="82" t="s">
        <v>1584</v>
      </c>
      <c r="E262" s="9" t="s">
        <v>1640</v>
      </c>
      <c r="F262" s="426" t="s">
        <v>1717</v>
      </c>
      <c r="G262" s="83">
        <v>2</v>
      </c>
      <c r="H262" s="60">
        <v>220</v>
      </c>
      <c r="I262" s="194" t="str">
        <f t="shared" si="73"/>
        <v xml:space="preserve">2*380/50 ACSR             </v>
      </c>
      <c r="J262" s="228">
        <f t="shared" si="74"/>
        <v>57.3</v>
      </c>
      <c r="K262" s="113" t="s">
        <v>23</v>
      </c>
      <c r="L262" s="232" t="s">
        <v>41</v>
      </c>
      <c r="M262" s="240">
        <v>1300</v>
      </c>
      <c r="N262" s="115">
        <f t="shared" si="65"/>
        <v>495.35199999999998</v>
      </c>
      <c r="O262" s="241">
        <v>1600</v>
      </c>
      <c r="P262" s="235">
        <f t="shared" si="66"/>
        <v>4.8776033057851241E-3</v>
      </c>
      <c r="Q262" s="104">
        <f t="shared" si="67"/>
        <v>3.5753305785123965E-2</v>
      </c>
      <c r="R262" s="104">
        <f t="shared" si="68"/>
        <v>0.10316750400000001</v>
      </c>
      <c r="S262" s="104">
        <f t="shared" si="69"/>
        <v>1.3022727272727273E-2</v>
      </c>
      <c r="T262" s="104">
        <f t="shared" si="70"/>
        <v>0.11246900826446279</v>
      </c>
      <c r="U262" s="104">
        <f t="shared" si="71"/>
        <v>6.1845035999999992E-2</v>
      </c>
      <c r="V262" s="105">
        <f t="shared" si="72"/>
        <v>6.9849173553719002E-2</v>
      </c>
      <c r="W262" s="223">
        <f>AE262*IFERROR(VLOOKUP(AD262,LnLst!B:I,2,FALSE),0)+AG262*IFERROR(VLOOKUP(AF262,LnLst!B:I,2,FALSE),0)+AI262*IFERROR(VLOOKUP(AH262,LnLst!B:I,2,FALSE),0)+AK262*IFERROR(VLOOKUP(AJ262,LnLst!B:I,2,FALSE),0)</f>
        <v>2.36076</v>
      </c>
      <c r="X262" s="215">
        <f>AE262*IFERROR(VLOOKUP(AD262,LnLst!B:I,3,FALSE),0)+AG262*IFERROR(VLOOKUP(AF262,LnLst!B:I,3,FALSE),0)+AI262*IFERROR(VLOOKUP(AH262,LnLst!B:I,3,FALSE),0)+AK262*IFERROR(VLOOKUP(AJ262,LnLst!B:I,3,FALSE),0)</f>
        <v>17.304599999999997</v>
      </c>
      <c r="Y262" s="219">
        <f>(AE262*IFERROR(VLOOKUP(AD262,LnLst!B:I,4,FALSE),0)+AG262*IFERROR(VLOOKUP(AF262,LnLst!B:I,4,FALSE),0)+AI262*IFERROR(VLOOKUP(AH262,LnLst!B:I,4,FALSE),0)+AK262*IFERROR(VLOOKUP(AJ262,LnLst!B:I,4,FALSE),0))/1000000</f>
        <v>2.1315600000000002E-4</v>
      </c>
      <c r="Z262" s="215">
        <f>AE262*IFERROR(VLOOKUP(AD262,LnLst!B:I,5,FALSE),0)+AG262*IFERROR(VLOOKUP(AF262,LnLst!B:I,5,FALSE),0)+AI262*IFERROR(VLOOKUP(AH262,LnLst!B:I,5,FALSE),0)+AK262*IFERROR(VLOOKUP(AJ262,LnLst!B:I,5,FALSE),0)</f>
        <v>6.3029999999999999</v>
      </c>
      <c r="AA262" s="215">
        <f>AE262*IFERROR(VLOOKUP(AD262,LnLst!B:I,6,FALSE),0)+AG262*IFERROR(VLOOKUP(AF262,LnLst!B:I,6,FALSE),0)+AI262*IFERROR(VLOOKUP(AH262,LnLst!B:I,6,FALSE),0)+AK262*IFERROR(VLOOKUP(AJ262,LnLst!B:I,6,FALSE),0)</f>
        <v>54.434999999999995</v>
      </c>
      <c r="AB262" s="207">
        <f>(AE262*IFERROR(VLOOKUP(AD262,LnLst!B:I,7,FALSE),0)+AG262*IFERROR(VLOOKUP(AF262,LnLst!B:I,7,FALSE),0)+AI262*IFERROR(VLOOKUP(AH262,LnLst!B:I,7,FALSE),0)+AK262*IFERROR(VLOOKUP(AJ262,LnLst!B:I,7,FALSE),0))/1000000</f>
        <v>1.2777899999999998E-4</v>
      </c>
      <c r="AC262" s="211">
        <f>AE262*IFERROR(VLOOKUP(AD262,LnLst!B:I,8,FALSE),0)+AG262*IFERROR(VLOOKUP(AF262,LnLst!B:I,8,FALSE),0)+AI262*IFERROR(VLOOKUP(AH262,LnLst!B:I,8,FALSE),0)+AK262*IFERROR(VLOOKUP(AJ262,LnLst!B:I,8,FALSE),0)</f>
        <v>33.806999999999995</v>
      </c>
      <c r="AD262" s="106" t="s">
        <v>25</v>
      </c>
      <c r="AE262" s="263">
        <v>57.3</v>
      </c>
      <c r="AF262" s="245" t="s">
        <v>1462</v>
      </c>
      <c r="AG262" s="263"/>
      <c r="AH262" s="250" t="s">
        <v>1462</v>
      </c>
      <c r="AI262" s="263"/>
      <c r="AJ262" s="245" t="s">
        <v>1462</v>
      </c>
      <c r="AK262" s="263"/>
      <c r="AL262" s="84">
        <v>318</v>
      </c>
      <c r="AM262" s="72">
        <v>441</v>
      </c>
      <c r="AN262" s="83">
        <v>0</v>
      </c>
      <c r="AO262" s="72">
        <v>0</v>
      </c>
      <c r="AP262" s="66" t="s">
        <v>1111</v>
      </c>
      <c r="AQ262" s="107" t="s">
        <v>767</v>
      </c>
      <c r="AR262" s="61" t="s">
        <v>776</v>
      </c>
      <c r="AS262" s="364"/>
      <c r="AT262" s="205"/>
      <c r="DN262" s="111">
        <f>(AE262*IFERROR(VLOOKUP(AD262,LnLst!B:I,2,FALSE),0))*(100/(H262^2))</f>
        <v>4.8776033057851241E-3</v>
      </c>
      <c r="DO262" s="111">
        <f>(AE262*IFERROR(VLOOKUP(AD262,LnLst!B:I,3,FALSE),0))*(100/(H262^2))</f>
        <v>3.5753305785123965E-2</v>
      </c>
      <c r="DP262" s="111">
        <f>(AE262*IFERROR(VLOOKUP(AD262,LnLst!B:I,4,FALSE),0))*(H262^2/100)/1000000</f>
        <v>0.10316750400000001</v>
      </c>
      <c r="DQ262" s="111">
        <f>(AE262*IFERROR(VLOOKUP(AD262,LnLst!B:I,5,FALSE),0))*(100/(H262^2))</f>
        <v>1.3022727272727273E-2</v>
      </c>
      <c r="DR262" s="111">
        <f>(AE262*IFERROR(VLOOKUP(AD262,LnLst!B:I,6,FALSE),0))*(100/(H262^2))</f>
        <v>0.11246900826446281</v>
      </c>
      <c r="DS262" s="111">
        <f>(AE262*IFERROR(VLOOKUP(AD262,LnLst!B:I,7,FALSE),0))*(H262^2/100)/1000000</f>
        <v>6.1845035999999999E-2</v>
      </c>
      <c r="DT262" s="111">
        <f>(AE262*IFERROR(VLOOKUP(AD262,LnLst!B:I,8,FALSE),0))*(100/(H262^2))</f>
        <v>6.9849173553719002E-2</v>
      </c>
      <c r="DU262" s="111">
        <f>AG262*IFERROR(VLOOKUP(AF262,LnLst!B:I,2,FALSE),0)*100/H262^2</f>
        <v>0</v>
      </c>
      <c r="DV262" s="111">
        <f>(AG262*IFERROR(VLOOKUP(AF262,LnLst!B:I,3,FALSE),0))*(100/(H262^2))</f>
        <v>0</v>
      </c>
      <c r="DW262" s="111">
        <f>(AG262*IFERROR(VLOOKUP(AF262,LnLst!B:I,4,FALSE),0))*(H262^2/100)/1000000</f>
        <v>0</v>
      </c>
      <c r="DX262" s="111">
        <f>(AG262*IFERROR(VLOOKUP(AF262,LnLst!B:I,5,FALSE),0))*(100/(H262^2))</f>
        <v>0</v>
      </c>
      <c r="DY262" s="111">
        <f>(AG262*IFERROR(VLOOKUP(AF262,LnLst!B:I,6,FALSE),0))*(100/(H262^2))</f>
        <v>0</v>
      </c>
      <c r="DZ262" s="111">
        <f>(AG262*IFERROR(VLOOKUP(AF262,LnLst!B:I,7,FALSE),0))*(H262^2/100)/1000000</f>
        <v>0</v>
      </c>
      <c r="EA262" s="111">
        <f>(AG262*IFERROR(VLOOKUP(AF262,LnLst!B:I,8,FALSE),0))*(100/(H262^2))</f>
        <v>0</v>
      </c>
      <c r="EB262" s="111">
        <f>AI262*IFERROR(VLOOKUP(AH262,LnLst!B:I,2,FALSE),0)*100/H262^2</f>
        <v>0</v>
      </c>
      <c r="EC262" s="111">
        <f>AI262*IFERROR(VLOOKUP(AH262,LnLst!B:I,3,FALSE),0)*100/H262^2</f>
        <v>0</v>
      </c>
      <c r="ED262" s="111">
        <f>(AI262*IFERROR(VLOOKUP(AH262,LnLst!B:I,4,FALSE),0))*(H262^2/100)/1000000</f>
        <v>0</v>
      </c>
      <c r="EE262" s="111">
        <f>AI262*IFERROR(VLOOKUP(AH262,LnLst!B:I,5,FALSE),0)*100/H262^2</f>
        <v>0</v>
      </c>
      <c r="EF262" s="111">
        <f>AI262*IFERROR(VLOOKUP(AH262,LnLst!B:I,6,FALSE),0)*100/H262^2</f>
        <v>0</v>
      </c>
      <c r="EG262" s="111">
        <f>(AI262*IFERROR(VLOOKUP(AH262,LnLst!B:I,7,FALSE),0))*(H262^2/100)/1000000</f>
        <v>0</v>
      </c>
      <c r="EH262" s="111">
        <f>AI262*IFERROR(VLOOKUP(AH262,LnLst!B:I,8,FALSE),0)*100/H262^2</f>
        <v>0</v>
      </c>
      <c r="EI262" s="236">
        <f>AK262*IFERROR(VLOOKUP(AJ262,LnLst!B:I,2,FALSE),0)*100/H262^2</f>
        <v>0</v>
      </c>
      <c r="EJ262" s="111">
        <f>AK262*IFERROR(VLOOKUP(AJ262,LnLst!B:I,3,FALSE),0)*100/H262^2</f>
        <v>0</v>
      </c>
      <c r="EK262" s="111">
        <f>(AK262*IFERROR(VLOOKUP(AJ262,LnLst!B:I,4,FALSE),0))*(H262^2/100)/1000000</f>
        <v>0</v>
      </c>
      <c r="EL262" s="111">
        <f>AK262*IFERROR(VLOOKUP(AJ262,LnLst!B:I,5,FALSE),0)*100/H262^2</f>
        <v>0</v>
      </c>
      <c r="EM262" s="111">
        <f>AK262*IFERROR(VLOOKUP(AJ262,LnLst!B:I,6,FALSE),0)*100/H262^2</f>
        <v>0</v>
      </c>
      <c r="EN262" s="111">
        <f>(AK262*IFERROR(VLOOKUP(AJ262,LnLst!B:I,7,FALSE),0))*(H262^2/100)/1000000</f>
        <v>0</v>
      </c>
      <c r="EO262" s="111">
        <f>AK262*IFERROR(VLOOKUP(AJ262,LnLst!B:I,8,FALSE),0)*100/H262^2</f>
        <v>0</v>
      </c>
    </row>
    <row r="263" spans="1:145" ht="15" customHeight="1" x14ac:dyDescent="0.25">
      <c r="A263" s="81" t="s">
        <v>371</v>
      </c>
      <c r="B263" s="82" t="s">
        <v>372</v>
      </c>
      <c r="C263" s="102" t="s">
        <v>143</v>
      </c>
      <c r="D263" s="82" t="s">
        <v>1584</v>
      </c>
      <c r="E263" s="9" t="s">
        <v>1640</v>
      </c>
      <c r="F263" s="426" t="s">
        <v>1717</v>
      </c>
      <c r="G263" s="83">
        <v>1</v>
      </c>
      <c r="H263" s="60">
        <v>220</v>
      </c>
      <c r="I263" s="194" t="str">
        <f t="shared" si="73"/>
        <v xml:space="preserve">THERMAL 2*357/54 ACSS/TW ,728kcmil             </v>
      </c>
      <c r="J263" s="228">
        <f t="shared" si="74"/>
        <v>11.3</v>
      </c>
      <c r="K263" s="113" t="s">
        <v>29</v>
      </c>
      <c r="L263" s="232" t="s">
        <v>41</v>
      </c>
      <c r="M263" s="240">
        <v>1250</v>
      </c>
      <c r="N263" s="115">
        <f t="shared" si="65"/>
        <v>476.3</v>
      </c>
      <c r="O263" s="241">
        <v>2100</v>
      </c>
      <c r="P263" s="235">
        <f t="shared" si="66"/>
        <v>8.3095446528925619E-4</v>
      </c>
      <c r="Q263" s="104">
        <f t="shared" si="67"/>
        <v>7.9667624915289274E-3</v>
      </c>
      <c r="R263" s="104">
        <f t="shared" si="68"/>
        <v>1.8438858473551999E-2</v>
      </c>
      <c r="S263" s="104">
        <f t="shared" si="69"/>
        <v>6.1021760605371898E-3</v>
      </c>
      <c r="T263" s="104">
        <f t="shared" si="70"/>
        <v>2.398673140061984E-2</v>
      </c>
      <c r="U263" s="104">
        <f t="shared" si="71"/>
        <v>1.2831404054374402E-2</v>
      </c>
      <c r="V263" s="105">
        <f t="shared" si="72"/>
        <v>5.339989636363637E-3</v>
      </c>
      <c r="W263" s="223">
        <f>AE263*IFERROR(VLOOKUP(AD263,LnLst!B:I,2,FALSE),0)+AG263*IFERROR(VLOOKUP(AF263,LnLst!B:I,2,FALSE),0)+AI263*IFERROR(VLOOKUP(AH263,LnLst!B:I,2,FALSE),0)+AK263*IFERROR(VLOOKUP(AJ263,LnLst!B:I,2,FALSE),0)</f>
        <v>0.40218196120000005</v>
      </c>
      <c r="X263" s="215">
        <f>AE263*IFERROR(VLOOKUP(AD263,LnLst!B:I,3,FALSE),0)+AG263*IFERROR(VLOOKUP(AF263,LnLst!B:I,3,FALSE),0)+AI263*IFERROR(VLOOKUP(AH263,LnLst!B:I,3,FALSE),0)+AK263*IFERROR(VLOOKUP(AJ263,LnLst!B:I,3,FALSE),0)</f>
        <v>3.8559130459000004</v>
      </c>
      <c r="Y263" s="219">
        <f>(AE263*IFERROR(VLOOKUP(AD263,LnLst!B:I,4,FALSE),0)+AG263*IFERROR(VLOOKUP(AF263,LnLst!B:I,4,FALSE),0)+AI263*IFERROR(VLOOKUP(AH263,LnLst!B:I,4,FALSE),0)+AK263*IFERROR(VLOOKUP(AJ263,LnLst!B:I,4,FALSE),0))/1000000</f>
        <v>3.8096815028000001E-5</v>
      </c>
      <c r="Z263" s="215">
        <f>AE263*IFERROR(VLOOKUP(AD263,LnLst!B:I,5,FALSE),0)+AG263*IFERROR(VLOOKUP(AF263,LnLst!B:I,5,FALSE),0)+AI263*IFERROR(VLOOKUP(AH263,LnLst!B:I,5,FALSE),0)+AK263*IFERROR(VLOOKUP(AJ263,LnLst!B:I,5,FALSE),0)</f>
        <v>2.9534532133</v>
      </c>
      <c r="AA263" s="215">
        <f>AE263*IFERROR(VLOOKUP(AD263,LnLst!B:I,6,FALSE),0)+AG263*IFERROR(VLOOKUP(AF263,LnLst!B:I,6,FALSE),0)+AI263*IFERROR(VLOOKUP(AH263,LnLst!B:I,6,FALSE),0)+AK263*IFERROR(VLOOKUP(AJ263,LnLst!B:I,6,FALSE),0)</f>
        <v>11.609577997900002</v>
      </c>
      <c r="AB263" s="207">
        <f>(AE263*IFERROR(VLOOKUP(AD263,LnLst!B:I,7,FALSE),0)+AG263*IFERROR(VLOOKUP(AF263,LnLst!B:I,7,FALSE),0)+AI263*IFERROR(VLOOKUP(AH263,LnLst!B:I,7,FALSE),0)+AK263*IFERROR(VLOOKUP(AJ263,LnLst!B:I,7,FALSE),0))/1000000</f>
        <v>2.6511165401600003E-5</v>
      </c>
      <c r="AC263" s="211">
        <f>AE263*IFERROR(VLOOKUP(AD263,LnLst!B:I,8,FALSE),0)+AG263*IFERROR(VLOOKUP(AF263,LnLst!B:I,8,FALSE),0)+AI263*IFERROR(VLOOKUP(AH263,LnLst!B:I,8,FALSE),0)+AK263*IFERROR(VLOOKUP(AJ263,LnLst!B:I,8,FALSE),0)</f>
        <v>2.5845549840000004</v>
      </c>
      <c r="AD263" s="106" t="s">
        <v>1208</v>
      </c>
      <c r="AE263" s="263">
        <v>11.3</v>
      </c>
      <c r="AF263" s="245" t="s">
        <v>1462</v>
      </c>
      <c r="AG263" s="263"/>
      <c r="AH263" s="250" t="s">
        <v>1462</v>
      </c>
      <c r="AI263" s="263"/>
      <c r="AJ263" s="245" t="s">
        <v>1462</v>
      </c>
      <c r="AK263" s="263"/>
      <c r="AL263" s="84">
        <v>440</v>
      </c>
      <c r="AM263" s="72">
        <v>441</v>
      </c>
      <c r="AN263" s="83">
        <v>0</v>
      </c>
      <c r="AO263" s="72">
        <v>0</v>
      </c>
      <c r="AP263" s="66" t="s">
        <v>780</v>
      </c>
      <c r="AQ263" s="107" t="s">
        <v>143</v>
      </c>
      <c r="AR263" s="61" t="s">
        <v>776</v>
      </c>
      <c r="AS263" s="364"/>
      <c r="AT263" s="205" t="s">
        <v>1313</v>
      </c>
      <c r="DN263" s="111">
        <f>(AE263*IFERROR(VLOOKUP(AD263,LnLst!B:I,2,FALSE),0))*(100/(H263^2))</f>
        <v>8.309544652892563E-4</v>
      </c>
      <c r="DO263" s="111">
        <f>(AE263*IFERROR(VLOOKUP(AD263,LnLst!B:I,3,FALSE),0))*(100/(H263^2))</f>
        <v>7.9667624915289274E-3</v>
      </c>
      <c r="DP263" s="111">
        <f>(AE263*IFERROR(VLOOKUP(AD263,LnLst!B:I,4,FALSE),0))*(H263^2/100)/1000000</f>
        <v>1.8438858473552002E-2</v>
      </c>
      <c r="DQ263" s="111">
        <f>(AE263*IFERROR(VLOOKUP(AD263,LnLst!B:I,5,FALSE),0))*(100/(H263^2))</f>
        <v>6.1021760605371907E-3</v>
      </c>
      <c r="DR263" s="111">
        <f>(AE263*IFERROR(VLOOKUP(AD263,LnLst!B:I,6,FALSE),0))*(100/(H263^2))</f>
        <v>2.398673140061984E-2</v>
      </c>
      <c r="DS263" s="111">
        <f>(AE263*IFERROR(VLOOKUP(AD263,LnLst!B:I,7,FALSE),0))*(H263^2/100)/1000000</f>
        <v>1.2831404054374402E-2</v>
      </c>
      <c r="DT263" s="111">
        <f>(AE263*IFERROR(VLOOKUP(AD263,LnLst!B:I,8,FALSE),0))*(100/(H263^2))</f>
        <v>5.339989636363637E-3</v>
      </c>
      <c r="DU263" s="111">
        <f>AG263*IFERROR(VLOOKUP(AF263,LnLst!B:I,2,FALSE),0)*100/H263^2</f>
        <v>0</v>
      </c>
      <c r="DV263" s="111">
        <f>(AG263*IFERROR(VLOOKUP(AF263,LnLst!B:I,3,FALSE),0))*(100/(H263^2))</f>
        <v>0</v>
      </c>
      <c r="DW263" s="111">
        <f>(AG263*IFERROR(VLOOKUP(AF263,LnLst!B:I,4,FALSE),0))*(H263^2/100)/1000000</f>
        <v>0</v>
      </c>
      <c r="DX263" s="111">
        <f>(AG263*IFERROR(VLOOKUP(AF263,LnLst!B:I,5,FALSE),0))*(100/(H263^2))</f>
        <v>0</v>
      </c>
      <c r="DY263" s="111">
        <f>(AG263*IFERROR(VLOOKUP(AF263,LnLst!B:I,6,FALSE),0))*(100/(H263^2))</f>
        <v>0</v>
      </c>
      <c r="DZ263" s="111">
        <f>(AG263*IFERROR(VLOOKUP(AF263,LnLst!B:I,7,FALSE),0))*(H263^2/100)/1000000</f>
        <v>0</v>
      </c>
      <c r="EA263" s="111">
        <f>(AG263*IFERROR(VLOOKUP(AF263,LnLst!B:I,8,FALSE),0))*(100/(H263^2))</f>
        <v>0</v>
      </c>
      <c r="EB263" s="111">
        <f>AI263*IFERROR(VLOOKUP(AH263,LnLst!B:I,2,FALSE),0)*100/H263^2</f>
        <v>0</v>
      </c>
      <c r="EC263" s="111">
        <f>AI263*IFERROR(VLOOKUP(AH263,LnLst!B:I,3,FALSE),0)*100/H263^2</f>
        <v>0</v>
      </c>
      <c r="ED263" s="111">
        <f>(AI263*IFERROR(VLOOKUP(AH263,LnLst!B:I,4,FALSE),0))*(H263^2/100)/1000000</f>
        <v>0</v>
      </c>
      <c r="EE263" s="111">
        <f>AI263*IFERROR(VLOOKUP(AH263,LnLst!B:I,5,FALSE),0)*100/H263^2</f>
        <v>0</v>
      </c>
      <c r="EF263" s="111">
        <f>AI263*IFERROR(VLOOKUP(AH263,LnLst!B:I,6,FALSE),0)*100/H263^2</f>
        <v>0</v>
      </c>
      <c r="EG263" s="111">
        <f>(AI263*IFERROR(VLOOKUP(AH263,LnLst!B:I,7,FALSE),0))*(H263^2/100)/1000000</f>
        <v>0</v>
      </c>
      <c r="EH263" s="111">
        <f>AI263*IFERROR(VLOOKUP(AH263,LnLst!B:I,8,FALSE),0)*100/H263^2</f>
        <v>0</v>
      </c>
      <c r="EI263" s="236">
        <f>AK263*IFERROR(VLOOKUP(AJ263,LnLst!B:I,2,FALSE),0)*100/H263^2</f>
        <v>0</v>
      </c>
      <c r="EJ263" s="111">
        <f>AK263*IFERROR(VLOOKUP(AJ263,LnLst!B:I,3,FALSE),0)*100/H263^2</f>
        <v>0</v>
      </c>
      <c r="EK263" s="111">
        <f>(AK263*IFERROR(VLOOKUP(AJ263,LnLst!B:I,4,FALSE),0))*(H263^2/100)/1000000</f>
        <v>0</v>
      </c>
      <c r="EL263" s="111">
        <f>AK263*IFERROR(VLOOKUP(AJ263,LnLst!B:I,5,FALSE),0)*100/H263^2</f>
        <v>0</v>
      </c>
      <c r="EM263" s="111">
        <f>AK263*IFERROR(VLOOKUP(AJ263,LnLst!B:I,6,FALSE),0)*100/H263^2</f>
        <v>0</v>
      </c>
      <c r="EN263" s="111">
        <f>(AK263*IFERROR(VLOOKUP(AJ263,LnLst!B:I,7,FALSE),0))*(H263^2/100)/1000000</f>
        <v>0</v>
      </c>
      <c r="EO263" s="111">
        <f>AK263*IFERROR(VLOOKUP(AJ263,LnLst!B:I,8,FALSE),0)*100/H263^2</f>
        <v>0</v>
      </c>
    </row>
    <row r="264" spans="1:145" ht="15" customHeight="1" x14ac:dyDescent="0.25">
      <c r="A264" s="81" t="s">
        <v>371</v>
      </c>
      <c r="B264" s="82" t="s">
        <v>372</v>
      </c>
      <c r="C264" s="102" t="s">
        <v>143</v>
      </c>
      <c r="D264" s="82" t="s">
        <v>1584</v>
      </c>
      <c r="E264" s="9" t="s">
        <v>1640</v>
      </c>
      <c r="F264" s="426" t="s">
        <v>1717</v>
      </c>
      <c r="G264" s="83">
        <v>2</v>
      </c>
      <c r="H264" s="60">
        <v>220</v>
      </c>
      <c r="I264" s="194" t="str">
        <f t="shared" si="73"/>
        <v xml:space="preserve">THERMAL 2*357/54 ACSS/TW ,728kcmil             </v>
      </c>
      <c r="J264" s="228">
        <f t="shared" si="74"/>
        <v>11.3</v>
      </c>
      <c r="K264" s="113" t="s">
        <v>29</v>
      </c>
      <c r="L264" s="232" t="s">
        <v>41</v>
      </c>
      <c r="M264" s="240">
        <v>1250</v>
      </c>
      <c r="N264" s="115">
        <f t="shared" si="65"/>
        <v>476.3</v>
      </c>
      <c r="O264" s="241">
        <v>2100</v>
      </c>
      <c r="P264" s="235">
        <f t="shared" si="66"/>
        <v>8.3095446528925619E-4</v>
      </c>
      <c r="Q264" s="104">
        <f t="shared" si="67"/>
        <v>7.9667624915289274E-3</v>
      </c>
      <c r="R264" s="104">
        <f t="shared" si="68"/>
        <v>1.8438858473551999E-2</v>
      </c>
      <c r="S264" s="104">
        <f t="shared" si="69"/>
        <v>6.1021760605371898E-3</v>
      </c>
      <c r="T264" s="104">
        <f t="shared" si="70"/>
        <v>2.398673140061984E-2</v>
      </c>
      <c r="U264" s="104">
        <f t="shared" si="71"/>
        <v>1.2831404054374402E-2</v>
      </c>
      <c r="V264" s="105">
        <f t="shared" si="72"/>
        <v>5.339989636363637E-3</v>
      </c>
      <c r="W264" s="223">
        <f>AE264*IFERROR(VLOOKUP(AD264,LnLst!B:I,2,FALSE),0)+AG264*IFERROR(VLOOKUP(AF264,LnLst!B:I,2,FALSE),0)+AI264*IFERROR(VLOOKUP(AH264,LnLst!B:I,2,FALSE),0)+AK264*IFERROR(VLOOKUP(AJ264,LnLst!B:I,2,FALSE),0)</f>
        <v>0.40218196120000005</v>
      </c>
      <c r="X264" s="215">
        <f>AE264*IFERROR(VLOOKUP(AD264,LnLst!B:I,3,FALSE),0)+AG264*IFERROR(VLOOKUP(AF264,LnLst!B:I,3,FALSE),0)+AI264*IFERROR(VLOOKUP(AH264,LnLst!B:I,3,FALSE),0)+AK264*IFERROR(VLOOKUP(AJ264,LnLst!B:I,3,FALSE),0)</f>
        <v>3.8559130459000004</v>
      </c>
      <c r="Y264" s="219">
        <f>(AE264*IFERROR(VLOOKUP(AD264,LnLst!B:I,4,FALSE),0)+AG264*IFERROR(VLOOKUP(AF264,LnLst!B:I,4,FALSE),0)+AI264*IFERROR(VLOOKUP(AH264,LnLst!B:I,4,FALSE),0)+AK264*IFERROR(VLOOKUP(AJ264,LnLst!B:I,4,FALSE),0))/1000000</f>
        <v>3.8096815028000001E-5</v>
      </c>
      <c r="Z264" s="215">
        <f>AE264*IFERROR(VLOOKUP(AD264,LnLst!B:I,5,FALSE),0)+AG264*IFERROR(VLOOKUP(AF264,LnLst!B:I,5,FALSE),0)+AI264*IFERROR(VLOOKUP(AH264,LnLst!B:I,5,FALSE),0)+AK264*IFERROR(VLOOKUP(AJ264,LnLst!B:I,5,FALSE),0)</f>
        <v>2.9534532133</v>
      </c>
      <c r="AA264" s="215">
        <f>AE264*IFERROR(VLOOKUP(AD264,LnLst!B:I,6,FALSE),0)+AG264*IFERROR(VLOOKUP(AF264,LnLst!B:I,6,FALSE),0)+AI264*IFERROR(VLOOKUP(AH264,LnLst!B:I,6,FALSE),0)+AK264*IFERROR(VLOOKUP(AJ264,LnLst!B:I,6,FALSE),0)</f>
        <v>11.609577997900002</v>
      </c>
      <c r="AB264" s="207">
        <f>(AE264*IFERROR(VLOOKUP(AD264,LnLst!B:I,7,FALSE),0)+AG264*IFERROR(VLOOKUP(AF264,LnLst!B:I,7,FALSE),0)+AI264*IFERROR(VLOOKUP(AH264,LnLst!B:I,7,FALSE),0)+AK264*IFERROR(VLOOKUP(AJ264,LnLst!B:I,7,FALSE),0))/1000000</f>
        <v>2.6511165401600003E-5</v>
      </c>
      <c r="AC264" s="211">
        <f>AE264*IFERROR(VLOOKUP(AD264,LnLst!B:I,8,FALSE),0)+AG264*IFERROR(VLOOKUP(AF264,LnLst!B:I,8,FALSE),0)+AI264*IFERROR(VLOOKUP(AH264,LnLst!B:I,8,FALSE),0)+AK264*IFERROR(VLOOKUP(AJ264,LnLst!B:I,8,FALSE),0)</f>
        <v>2.5845549840000004</v>
      </c>
      <c r="AD264" s="106" t="s">
        <v>1208</v>
      </c>
      <c r="AE264" s="263">
        <v>11.3</v>
      </c>
      <c r="AF264" s="245" t="s">
        <v>1462</v>
      </c>
      <c r="AG264" s="263"/>
      <c r="AH264" s="250" t="s">
        <v>1462</v>
      </c>
      <c r="AI264" s="263"/>
      <c r="AJ264" s="245" t="s">
        <v>1462</v>
      </c>
      <c r="AK264" s="263"/>
      <c r="AL264" s="84">
        <v>440</v>
      </c>
      <c r="AM264" s="72">
        <v>441</v>
      </c>
      <c r="AN264" s="83">
        <v>0</v>
      </c>
      <c r="AO264" s="72">
        <v>0</v>
      </c>
      <c r="AP264" s="66" t="s">
        <v>781</v>
      </c>
      <c r="AQ264" s="107" t="s">
        <v>143</v>
      </c>
      <c r="AR264" s="61" t="s">
        <v>776</v>
      </c>
      <c r="AS264" s="364"/>
      <c r="AT264" s="205" t="s">
        <v>1313</v>
      </c>
      <c r="DN264" s="111">
        <f>(AE264*IFERROR(VLOOKUP(AD264,LnLst!B:I,2,FALSE),0))*(100/(H264^2))</f>
        <v>8.309544652892563E-4</v>
      </c>
      <c r="DO264" s="111">
        <f>(AE264*IFERROR(VLOOKUP(AD264,LnLst!B:I,3,FALSE),0))*(100/(H264^2))</f>
        <v>7.9667624915289274E-3</v>
      </c>
      <c r="DP264" s="111">
        <f>(AE264*IFERROR(VLOOKUP(AD264,LnLst!B:I,4,FALSE),0))*(H264^2/100)/1000000</f>
        <v>1.8438858473552002E-2</v>
      </c>
      <c r="DQ264" s="111">
        <f>(AE264*IFERROR(VLOOKUP(AD264,LnLst!B:I,5,FALSE),0))*(100/(H264^2))</f>
        <v>6.1021760605371907E-3</v>
      </c>
      <c r="DR264" s="111">
        <f>(AE264*IFERROR(VLOOKUP(AD264,LnLst!B:I,6,FALSE),0))*(100/(H264^2))</f>
        <v>2.398673140061984E-2</v>
      </c>
      <c r="DS264" s="111">
        <f>(AE264*IFERROR(VLOOKUP(AD264,LnLst!B:I,7,FALSE),0))*(H264^2/100)/1000000</f>
        <v>1.2831404054374402E-2</v>
      </c>
      <c r="DT264" s="111">
        <f>(AE264*IFERROR(VLOOKUP(AD264,LnLst!B:I,8,FALSE),0))*(100/(H264^2))</f>
        <v>5.339989636363637E-3</v>
      </c>
      <c r="DU264" s="111">
        <f>AG264*IFERROR(VLOOKUP(AF264,LnLst!B:I,2,FALSE),0)*100/H264^2</f>
        <v>0</v>
      </c>
      <c r="DV264" s="111">
        <f>(AG264*IFERROR(VLOOKUP(AF264,LnLst!B:I,3,FALSE),0))*(100/(H264^2))</f>
        <v>0</v>
      </c>
      <c r="DW264" s="111">
        <f>(AG264*IFERROR(VLOOKUP(AF264,LnLst!B:I,4,FALSE),0))*(H264^2/100)/1000000</f>
        <v>0</v>
      </c>
      <c r="DX264" s="111">
        <f>(AG264*IFERROR(VLOOKUP(AF264,LnLst!B:I,5,FALSE),0))*(100/(H264^2))</f>
        <v>0</v>
      </c>
      <c r="DY264" s="111">
        <f>(AG264*IFERROR(VLOOKUP(AF264,LnLst!B:I,6,FALSE),0))*(100/(H264^2))</f>
        <v>0</v>
      </c>
      <c r="DZ264" s="111">
        <f>(AG264*IFERROR(VLOOKUP(AF264,LnLst!B:I,7,FALSE),0))*(H264^2/100)/1000000</f>
        <v>0</v>
      </c>
      <c r="EA264" s="111">
        <f>(AG264*IFERROR(VLOOKUP(AF264,LnLst!B:I,8,FALSE),0))*(100/(H264^2))</f>
        <v>0</v>
      </c>
      <c r="EB264" s="111">
        <f>AI264*IFERROR(VLOOKUP(AH264,LnLst!B:I,2,FALSE),0)*100/H264^2</f>
        <v>0</v>
      </c>
      <c r="EC264" s="111">
        <f>AI264*IFERROR(VLOOKUP(AH264,LnLst!B:I,3,FALSE),0)*100/H264^2</f>
        <v>0</v>
      </c>
      <c r="ED264" s="111">
        <f>(AI264*IFERROR(VLOOKUP(AH264,LnLst!B:I,4,FALSE),0))*(H264^2/100)/1000000</f>
        <v>0</v>
      </c>
      <c r="EE264" s="111">
        <f>AI264*IFERROR(VLOOKUP(AH264,LnLst!B:I,5,FALSE),0)*100/H264^2</f>
        <v>0</v>
      </c>
      <c r="EF264" s="111">
        <f>AI264*IFERROR(VLOOKUP(AH264,LnLst!B:I,6,FALSE),0)*100/H264^2</f>
        <v>0</v>
      </c>
      <c r="EG264" s="111">
        <f>(AI264*IFERROR(VLOOKUP(AH264,LnLst!B:I,7,FALSE),0))*(H264^2/100)/1000000</f>
        <v>0</v>
      </c>
      <c r="EH264" s="111">
        <f>AI264*IFERROR(VLOOKUP(AH264,LnLst!B:I,8,FALSE),0)*100/H264^2</f>
        <v>0</v>
      </c>
      <c r="EI264" s="236">
        <f>AK264*IFERROR(VLOOKUP(AJ264,LnLst!B:I,2,FALSE),0)*100/H264^2</f>
        <v>0</v>
      </c>
      <c r="EJ264" s="111">
        <f>AK264*IFERROR(VLOOKUP(AJ264,LnLst!B:I,3,FALSE),0)*100/H264^2</f>
        <v>0</v>
      </c>
      <c r="EK264" s="111">
        <f>(AK264*IFERROR(VLOOKUP(AJ264,LnLst!B:I,4,FALSE),0))*(H264^2/100)/1000000</f>
        <v>0</v>
      </c>
      <c r="EL264" s="111">
        <f>AK264*IFERROR(VLOOKUP(AJ264,LnLst!B:I,5,FALSE),0)*100/H264^2</f>
        <v>0</v>
      </c>
      <c r="EM264" s="111">
        <f>AK264*IFERROR(VLOOKUP(AJ264,LnLst!B:I,6,FALSE),0)*100/H264^2</f>
        <v>0</v>
      </c>
      <c r="EN264" s="111">
        <f>(AK264*IFERROR(VLOOKUP(AJ264,LnLst!B:I,7,FALSE),0))*(H264^2/100)/1000000</f>
        <v>0</v>
      </c>
      <c r="EO264" s="111">
        <f>AK264*IFERROR(VLOOKUP(AJ264,LnLst!B:I,8,FALSE),0)*100/H264^2</f>
        <v>0</v>
      </c>
    </row>
    <row r="265" spans="1:145" ht="24.75" customHeight="1" x14ac:dyDescent="0.25">
      <c r="A265" s="273" t="s">
        <v>1703</v>
      </c>
      <c r="B265" s="82" t="s">
        <v>360</v>
      </c>
      <c r="C265" s="102" t="s">
        <v>1647</v>
      </c>
      <c r="D265" s="82" t="s">
        <v>1537</v>
      </c>
      <c r="E265" s="9" t="s">
        <v>1640</v>
      </c>
      <c r="F265" s="426" t="s">
        <v>1719</v>
      </c>
      <c r="G265" s="83">
        <v>1</v>
      </c>
      <c r="H265" s="60">
        <v>220</v>
      </c>
      <c r="I265" s="194" t="str">
        <f t="shared" si="73"/>
        <v xml:space="preserve">2*405 AAAC    XLPE 2000mm2 Elswedy         </v>
      </c>
      <c r="J265" s="228">
        <f t="shared" si="74"/>
        <v>16.350000000000001</v>
      </c>
      <c r="K265" s="232" t="s">
        <v>41</v>
      </c>
      <c r="L265" s="232" t="s">
        <v>22</v>
      </c>
      <c r="M265" s="240">
        <v>1150</v>
      </c>
      <c r="N265" s="115">
        <f t="shared" ref="N265:N266" si="75">1.732*M265*H265/1000</f>
        <v>438.19600000000003</v>
      </c>
      <c r="O265" s="241">
        <v>1600</v>
      </c>
      <c r="P265" s="235">
        <f t="shared" ref="P265:P266" si="76">W265*100/H265^2</f>
        <v>1.6588935950413225E-3</v>
      </c>
      <c r="Q265" s="104">
        <f t="shared" ref="Q265:Q266" si="77">X265*100/H265^2</f>
        <v>1.0237443181818183E-2</v>
      </c>
      <c r="R265" s="104">
        <f t="shared" ref="R265:R266" si="78">Y265*H265^2/100</f>
        <v>3.7300428000000004E-2</v>
      </c>
      <c r="S265" s="104">
        <f t="shared" ref="S265:S266" si="79">Z265*100/H265^2</f>
        <v>4.4086962809917361E-3</v>
      </c>
      <c r="T265" s="104">
        <f t="shared" ref="T265:T266" si="80">AA265*100/H265^2</f>
        <v>2.7513931818181816E-2</v>
      </c>
      <c r="U265" s="104">
        <f t="shared" ref="U265:U266" si="81">AB265*H265^2/100</f>
        <v>2.7433119999999998E-2</v>
      </c>
      <c r="V265" s="105">
        <f t="shared" ref="V265:V266" si="82">AC265*100/H265^2</f>
        <v>1.9504132231404958E-2</v>
      </c>
      <c r="W265" s="223">
        <f>AE265*IFERROR(VLOOKUP(AD265,LnLst!B:I,2,FALSE),0)+AG265*IFERROR(VLOOKUP(AF265,LnLst!B:I,2,FALSE),0)+AI265*IFERROR(VLOOKUP(AH265,LnLst!B:I,2,FALSE),0)+AK265*IFERROR(VLOOKUP(AJ265,LnLst!B:I,2,FALSE),0)</f>
        <v>0.80290450000000002</v>
      </c>
      <c r="X265" s="215">
        <f>AE265*IFERROR(VLOOKUP(AD265,LnLst!B:I,3,FALSE),0)+AG265*IFERROR(VLOOKUP(AF265,LnLst!B:I,3,FALSE),0)+AI265*IFERROR(VLOOKUP(AH265,LnLst!B:I,3,FALSE),0)+AK265*IFERROR(VLOOKUP(AJ265,LnLst!B:I,3,FALSE),0)</f>
        <v>4.9549225000000003</v>
      </c>
      <c r="Y265" s="219">
        <f>(AE265*IFERROR(VLOOKUP(AD265,LnLst!B:I,4,FALSE),0)+AG265*IFERROR(VLOOKUP(AF265,LnLst!B:I,4,FALSE),0)+AI265*IFERROR(VLOOKUP(AH265,LnLst!B:I,4,FALSE),0)+AK265*IFERROR(VLOOKUP(AJ265,LnLst!B:I,4,FALSE),0))/1000000</f>
        <v>7.7067000000000013E-5</v>
      </c>
      <c r="Z265" s="215">
        <f>AE265*IFERROR(VLOOKUP(AD265,LnLst!B:I,5,FALSE),0)+AG265*IFERROR(VLOOKUP(AF265,LnLst!B:I,5,FALSE),0)+AI265*IFERROR(VLOOKUP(AH265,LnLst!B:I,5,FALSE),0)+AK265*IFERROR(VLOOKUP(AJ265,LnLst!B:I,5,FALSE),0)</f>
        <v>2.1338090000000003</v>
      </c>
      <c r="AA265" s="215">
        <f>AE265*IFERROR(VLOOKUP(AD265,LnLst!B:I,6,FALSE),0)+AG265*IFERROR(VLOOKUP(AF265,LnLst!B:I,6,FALSE),0)+AI265*IFERROR(VLOOKUP(AH265,LnLst!B:I,6,FALSE),0)+AK265*IFERROR(VLOOKUP(AJ265,LnLst!B:I,6,FALSE),0)</f>
        <v>13.316742999999999</v>
      </c>
      <c r="AB265" s="207">
        <f>(AE265*IFERROR(VLOOKUP(AD265,LnLst!B:I,7,FALSE),0)+AG265*IFERROR(VLOOKUP(AF265,LnLst!B:I,7,FALSE),0)+AI265*IFERROR(VLOOKUP(AH265,LnLst!B:I,7,FALSE),0)+AK265*IFERROR(VLOOKUP(AJ265,LnLst!B:I,7,FALSE),0))/1000000</f>
        <v>5.6679999999999999E-5</v>
      </c>
      <c r="AC265" s="211">
        <f>AE265*IFERROR(VLOOKUP(AD265,LnLst!B:I,8,FALSE),0)+AG265*IFERROR(VLOOKUP(AF265,LnLst!B:I,8,FALSE),0)+AI265*IFERROR(VLOOKUP(AH265,LnLst!B:I,8,FALSE),0)+AK265*IFERROR(VLOOKUP(AJ265,LnLst!B:I,8,FALSE),0)</f>
        <v>9.44</v>
      </c>
      <c r="AD265" s="106" t="s">
        <v>8</v>
      </c>
      <c r="AE265" s="263">
        <v>16</v>
      </c>
      <c r="AF265" s="245" t="s">
        <v>58</v>
      </c>
      <c r="AG265" s="263">
        <v>0.35</v>
      </c>
      <c r="AH265" s="250" t="s">
        <v>1462</v>
      </c>
      <c r="AI265" s="263"/>
      <c r="AJ265" s="245" t="s">
        <v>1462</v>
      </c>
      <c r="AK265" s="263"/>
      <c r="AL265" s="84">
        <v>376</v>
      </c>
      <c r="AM265" s="72">
        <v>442</v>
      </c>
      <c r="AN265" s="83">
        <v>0</v>
      </c>
      <c r="AO265" s="72">
        <v>0</v>
      </c>
      <c r="AP265" s="66" t="s">
        <v>1651</v>
      </c>
      <c r="AQ265" s="107" t="s">
        <v>1648</v>
      </c>
      <c r="AR265" s="61" t="s">
        <v>500</v>
      </c>
      <c r="AS265" s="364"/>
      <c r="AT265" s="205" t="s">
        <v>1653</v>
      </c>
      <c r="DN265" s="111">
        <f>(AE265*IFERROR(VLOOKUP(AD265,LnLst!B:I,2,FALSE),0))*(100/(H265^2))</f>
        <v>1.6495867768595042E-3</v>
      </c>
      <c r="DO265" s="111">
        <f>(AE265*IFERROR(VLOOKUP(AD265,LnLst!B:I,3,FALSE),0))*(100/(H265^2))</f>
        <v>1.0115702479338844E-2</v>
      </c>
      <c r="DP265" s="111">
        <f>(AE265*IFERROR(VLOOKUP(AD265,LnLst!B:I,4,FALSE),0))*(H265^2/100)/1000000</f>
        <v>2.5167999999999999E-2</v>
      </c>
      <c r="DQ265" s="111">
        <f>(AE265*IFERROR(VLOOKUP(AD265,LnLst!B:I,5,FALSE),0))*(100/(H265^2))</f>
        <v>4.2975206611570249E-3</v>
      </c>
      <c r="DR265" s="111">
        <f>(AE265*IFERROR(VLOOKUP(AD265,LnLst!B:I,6,FALSE),0))*(100/(H265^2))</f>
        <v>2.7438016528925618E-2</v>
      </c>
      <c r="DS265" s="111">
        <f>(AE265*IFERROR(VLOOKUP(AD265,LnLst!B:I,7,FALSE),0))*(H265^2/100)/1000000</f>
        <v>1.7269119999999999E-2</v>
      </c>
      <c r="DT265" s="111">
        <f>(AE265*IFERROR(VLOOKUP(AD265,LnLst!B:I,8,FALSE),0))*(100/(H265^2))</f>
        <v>1.9504132231404958E-2</v>
      </c>
      <c r="DU265" s="111">
        <f>AG265*IFERROR(VLOOKUP(AF265,LnLst!B:I,2,FALSE),0)*100/H265^2</f>
        <v>9.3068181818181815E-6</v>
      </c>
      <c r="DV265" s="111">
        <f>(AG265*IFERROR(VLOOKUP(AF265,LnLst!B:I,3,FALSE),0))*(100/(H265^2))</f>
        <v>1.2174070247933884E-4</v>
      </c>
      <c r="DW265" s="111">
        <f>(AG265*IFERROR(VLOOKUP(AF265,LnLst!B:I,4,FALSE),0))*(H265^2/100)/1000000</f>
        <v>1.2132428000000001E-2</v>
      </c>
      <c r="DX265" s="111">
        <f>(AG265*IFERROR(VLOOKUP(AF265,LnLst!B:I,5,FALSE),0))*(100/(H265^2))</f>
        <v>1.1117561983471074E-4</v>
      </c>
      <c r="DY265" s="111">
        <f>(AG265*IFERROR(VLOOKUP(AF265,LnLst!B:I,6,FALSE),0))*(100/(H265^2))</f>
        <v>7.5915289256198347E-5</v>
      </c>
      <c r="DZ265" s="111">
        <f>(AG265*IFERROR(VLOOKUP(AF265,LnLst!B:I,7,FALSE),0))*(H265^2/100)/1000000</f>
        <v>1.0163999999999999E-2</v>
      </c>
      <c r="EA265" s="111">
        <f>(AG265*IFERROR(VLOOKUP(AF265,LnLst!B:I,8,FALSE),0))*(100/(H265^2))</f>
        <v>0</v>
      </c>
      <c r="EB265" s="111">
        <f>AI265*IFERROR(VLOOKUP(AH265,LnLst!B:I,2,FALSE),0)*100/H265^2</f>
        <v>0</v>
      </c>
      <c r="EC265" s="111">
        <f>AI265*IFERROR(VLOOKUP(AH265,LnLst!B:I,3,FALSE),0)*100/H265^2</f>
        <v>0</v>
      </c>
      <c r="ED265" s="111">
        <f>(AI265*IFERROR(VLOOKUP(AH265,LnLst!B:I,4,FALSE),0))*(H265^2/100)/1000000</f>
        <v>0</v>
      </c>
      <c r="EE265" s="111">
        <f>AI265*IFERROR(VLOOKUP(AH265,LnLst!B:I,5,FALSE),0)*100/H265^2</f>
        <v>0</v>
      </c>
      <c r="EF265" s="111">
        <f>AI265*IFERROR(VLOOKUP(AH265,LnLst!B:I,6,FALSE),0)*100/H265^2</f>
        <v>0</v>
      </c>
      <c r="EG265" s="111">
        <f>(AI265*IFERROR(VLOOKUP(AH265,LnLst!B:I,7,FALSE),0))*(H265^2/100)/1000000</f>
        <v>0</v>
      </c>
      <c r="EH265" s="111">
        <f>AI265*IFERROR(VLOOKUP(AH265,LnLst!B:I,8,FALSE),0)*100/H265^2</f>
        <v>0</v>
      </c>
      <c r="EI265" s="236">
        <f>AK265*IFERROR(VLOOKUP(AJ265,LnLst!B:I,2,FALSE),0)*100/H265^2</f>
        <v>0</v>
      </c>
      <c r="EJ265" s="111">
        <f>AK265*IFERROR(VLOOKUP(AJ265,LnLst!B:I,3,FALSE),0)*100/H265^2</f>
        <v>0</v>
      </c>
      <c r="EK265" s="111">
        <f>(AK265*IFERROR(VLOOKUP(AJ265,LnLst!B:I,4,FALSE),0))*(H265^2/100)/1000000</f>
        <v>0</v>
      </c>
      <c r="EL265" s="111">
        <f>AK265*IFERROR(VLOOKUP(AJ265,LnLst!B:I,5,FALSE),0)*100/H265^2</f>
        <v>0</v>
      </c>
      <c r="EM265" s="111">
        <f>AK265*IFERROR(VLOOKUP(AJ265,LnLst!B:I,6,FALSE),0)*100/H265^2</f>
        <v>0</v>
      </c>
      <c r="EN265" s="111">
        <f>(AK265*IFERROR(VLOOKUP(AJ265,LnLst!B:I,7,FALSE),0))*(H265^2/100)/1000000</f>
        <v>0</v>
      </c>
      <c r="EO265" s="111">
        <f>AK265*IFERROR(VLOOKUP(AJ265,LnLst!B:I,8,FALSE),0)*100/H265^2</f>
        <v>0</v>
      </c>
    </row>
    <row r="266" spans="1:145" ht="24.75" customHeight="1" x14ac:dyDescent="0.25">
      <c r="A266" s="273" t="s">
        <v>1703</v>
      </c>
      <c r="B266" s="82" t="s">
        <v>360</v>
      </c>
      <c r="C266" s="102" t="s">
        <v>1647</v>
      </c>
      <c r="D266" s="82" t="s">
        <v>1537</v>
      </c>
      <c r="E266" s="9" t="s">
        <v>1640</v>
      </c>
      <c r="F266" s="426" t="s">
        <v>1719</v>
      </c>
      <c r="G266" s="83">
        <v>2</v>
      </c>
      <c r="H266" s="60">
        <v>220</v>
      </c>
      <c r="I266" s="194" t="str">
        <f t="shared" si="73"/>
        <v xml:space="preserve">2*405 AAAC    XLPE 2000mm2 Elswedy         </v>
      </c>
      <c r="J266" s="228">
        <f t="shared" si="74"/>
        <v>16.350000000000001</v>
      </c>
      <c r="K266" s="232" t="s">
        <v>41</v>
      </c>
      <c r="L266" s="232" t="s">
        <v>22</v>
      </c>
      <c r="M266" s="240">
        <v>1150</v>
      </c>
      <c r="N266" s="115">
        <f t="shared" si="75"/>
        <v>438.19600000000003</v>
      </c>
      <c r="O266" s="241">
        <v>1600</v>
      </c>
      <c r="P266" s="235">
        <f t="shared" si="76"/>
        <v>1.6588935950413225E-3</v>
      </c>
      <c r="Q266" s="104">
        <f t="shared" si="77"/>
        <v>1.0237443181818183E-2</v>
      </c>
      <c r="R266" s="104">
        <f t="shared" si="78"/>
        <v>3.7300428000000004E-2</v>
      </c>
      <c r="S266" s="104">
        <f t="shared" si="79"/>
        <v>4.4086962809917361E-3</v>
      </c>
      <c r="T266" s="104">
        <f t="shared" si="80"/>
        <v>2.7513931818181816E-2</v>
      </c>
      <c r="U266" s="104">
        <f t="shared" si="81"/>
        <v>2.7433119999999998E-2</v>
      </c>
      <c r="V266" s="105">
        <f t="shared" si="82"/>
        <v>1.9504132231404958E-2</v>
      </c>
      <c r="W266" s="223">
        <f>AE266*IFERROR(VLOOKUP(AD266,LnLst!B:I,2,FALSE),0)+AG266*IFERROR(VLOOKUP(AF266,LnLst!B:I,2,FALSE),0)+AI266*IFERROR(VLOOKUP(AH266,LnLst!B:I,2,FALSE),0)+AK266*IFERROR(VLOOKUP(AJ266,LnLst!B:I,2,FALSE),0)</f>
        <v>0.80290450000000002</v>
      </c>
      <c r="X266" s="215">
        <f>AE266*IFERROR(VLOOKUP(AD266,LnLst!B:I,3,FALSE),0)+AG266*IFERROR(VLOOKUP(AF266,LnLst!B:I,3,FALSE),0)+AI266*IFERROR(VLOOKUP(AH266,LnLst!B:I,3,FALSE),0)+AK266*IFERROR(VLOOKUP(AJ266,LnLst!B:I,3,FALSE),0)</f>
        <v>4.9549225000000003</v>
      </c>
      <c r="Y266" s="219">
        <f>(AE266*IFERROR(VLOOKUP(AD266,LnLst!B:I,4,FALSE),0)+AG266*IFERROR(VLOOKUP(AF266,LnLst!B:I,4,FALSE),0)+AI266*IFERROR(VLOOKUP(AH266,LnLst!B:I,4,FALSE),0)+AK266*IFERROR(VLOOKUP(AJ266,LnLst!B:I,4,FALSE),0))/1000000</f>
        <v>7.7067000000000013E-5</v>
      </c>
      <c r="Z266" s="215">
        <f>AE266*IFERROR(VLOOKUP(AD266,LnLst!B:I,5,FALSE),0)+AG266*IFERROR(VLOOKUP(AF266,LnLst!B:I,5,FALSE),0)+AI266*IFERROR(VLOOKUP(AH266,LnLst!B:I,5,FALSE),0)+AK266*IFERROR(VLOOKUP(AJ266,LnLst!B:I,5,FALSE),0)</f>
        <v>2.1338090000000003</v>
      </c>
      <c r="AA266" s="215">
        <f>AE266*IFERROR(VLOOKUP(AD266,LnLst!B:I,6,FALSE),0)+AG266*IFERROR(VLOOKUP(AF266,LnLst!B:I,6,FALSE),0)+AI266*IFERROR(VLOOKUP(AH266,LnLst!B:I,6,FALSE),0)+AK266*IFERROR(VLOOKUP(AJ266,LnLst!B:I,6,FALSE),0)</f>
        <v>13.316742999999999</v>
      </c>
      <c r="AB266" s="207">
        <f>(AE266*IFERROR(VLOOKUP(AD266,LnLst!B:I,7,FALSE),0)+AG266*IFERROR(VLOOKUP(AF266,LnLst!B:I,7,FALSE),0)+AI266*IFERROR(VLOOKUP(AH266,LnLst!B:I,7,FALSE),0)+AK266*IFERROR(VLOOKUP(AJ266,LnLst!B:I,7,FALSE),0))/1000000</f>
        <v>5.6679999999999999E-5</v>
      </c>
      <c r="AC266" s="211">
        <f>AE266*IFERROR(VLOOKUP(AD266,LnLst!B:I,8,FALSE),0)+AG266*IFERROR(VLOOKUP(AF266,LnLst!B:I,8,FALSE),0)+AI266*IFERROR(VLOOKUP(AH266,LnLst!B:I,8,FALSE),0)+AK266*IFERROR(VLOOKUP(AJ266,LnLst!B:I,8,FALSE),0)</f>
        <v>9.44</v>
      </c>
      <c r="AD266" s="106" t="s">
        <v>8</v>
      </c>
      <c r="AE266" s="263">
        <v>16</v>
      </c>
      <c r="AF266" s="245" t="s">
        <v>58</v>
      </c>
      <c r="AG266" s="263">
        <v>0.35</v>
      </c>
      <c r="AH266" s="250" t="s">
        <v>1462</v>
      </c>
      <c r="AI266" s="263"/>
      <c r="AJ266" s="245" t="s">
        <v>1462</v>
      </c>
      <c r="AK266" s="263"/>
      <c r="AL266" s="84">
        <v>376</v>
      </c>
      <c r="AM266" s="72">
        <v>442</v>
      </c>
      <c r="AN266" s="83">
        <v>0</v>
      </c>
      <c r="AO266" s="72">
        <v>0</v>
      </c>
      <c r="AP266" s="66" t="s">
        <v>1652</v>
      </c>
      <c r="AQ266" s="107" t="s">
        <v>1648</v>
      </c>
      <c r="AR266" s="61" t="s">
        <v>500</v>
      </c>
      <c r="AS266" s="364"/>
      <c r="AT266" s="205" t="s">
        <v>1653</v>
      </c>
      <c r="DN266" s="111">
        <f>(AE266*IFERROR(VLOOKUP(AD266,LnLst!B:I,2,FALSE),0))*(100/(H266^2))</f>
        <v>1.6495867768595042E-3</v>
      </c>
      <c r="DO266" s="111">
        <f>(AE266*IFERROR(VLOOKUP(AD266,LnLst!B:I,3,FALSE),0))*(100/(H266^2))</f>
        <v>1.0115702479338844E-2</v>
      </c>
      <c r="DP266" s="111">
        <f>(AE266*IFERROR(VLOOKUP(AD266,LnLst!B:I,4,FALSE),0))*(H266^2/100)/1000000</f>
        <v>2.5167999999999999E-2</v>
      </c>
      <c r="DQ266" s="111">
        <f>(AE266*IFERROR(VLOOKUP(AD266,LnLst!B:I,5,FALSE),0))*(100/(H266^2))</f>
        <v>4.2975206611570249E-3</v>
      </c>
      <c r="DR266" s="111">
        <f>(AE266*IFERROR(VLOOKUP(AD266,LnLst!B:I,6,FALSE),0))*(100/(H266^2))</f>
        <v>2.7438016528925618E-2</v>
      </c>
      <c r="DS266" s="111">
        <f>(AE266*IFERROR(VLOOKUP(AD266,LnLst!B:I,7,FALSE),0))*(H266^2/100)/1000000</f>
        <v>1.7269119999999999E-2</v>
      </c>
      <c r="DT266" s="111">
        <f>(AE266*IFERROR(VLOOKUP(AD266,LnLst!B:I,8,FALSE),0))*(100/(H266^2))</f>
        <v>1.9504132231404958E-2</v>
      </c>
      <c r="DU266" s="111">
        <f>AG266*IFERROR(VLOOKUP(AF266,LnLst!B:I,2,FALSE),0)*100/H266^2</f>
        <v>9.3068181818181815E-6</v>
      </c>
      <c r="DV266" s="111">
        <f>(AG266*IFERROR(VLOOKUP(AF266,LnLst!B:I,3,FALSE),0))*(100/(H266^2))</f>
        <v>1.2174070247933884E-4</v>
      </c>
      <c r="DW266" s="111">
        <f>(AG266*IFERROR(VLOOKUP(AF266,LnLst!B:I,4,FALSE),0))*(H266^2/100)/1000000</f>
        <v>1.2132428000000001E-2</v>
      </c>
      <c r="DX266" s="111">
        <f>(AG266*IFERROR(VLOOKUP(AF266,LnLst!B:I,5,FALSE),0))*(100/(H266^2))</f>
        <v>1.1117561983471074E-4</v>
      </c>
      <c r="DY266" s="111">
        <f>(AG266*IFERROR(VLOOKUP(AF266,LnLst!B:I,6,FALSE),0))*(100/(H266^2))</f>
        <v>7.5915289256198347E-5</v>
      </c>
      <c r="DZ266" s="111">
        <f>(AG266*IFERROR(VLOOKUP(AF266,LnLst!B:I,7,FALSE),0))*(H266^2/100)/1000000</f>
        <v>1.0163999999999999E-2</v>
      </c>
      <c r="EA266" s="111">
        <f>(AG266*IFERROR(VLOOKUP(AF266,LnLst!B:I,8,FALSE),0))*(100/(H266^2))</f>
        <v>0</v>
      </c>
      <c r="EB266" s="111">
        <f>AI266*IFERROR(VLOOKUP(AH266,LnLst!B:I,2,FALSE),0)*100/H266^2</f>
        <v>0</v>
      </c>
      <c r="EC266" s="111">
        <f>AI266*IFERROR(VLOOKUP(AH266,LnLst!B:I,3,FALSE),0)*100/H266^2</f>
        <v>0</v>
      </c>
      <c r="ED266" s="111">
        <f>(AI266*IFERROR(VLOOKUP(AH266,LnLst!B:I,4,FALSE),0))*(H266^2/100)/1000000</f>
        <v>0</v>
      </c>
      <c r="EE266" s="111">
        <f>AI266*IFERROR(VLOOKUP(AH266,LnLst!B:I,5,FALSE),0)*100/H266^2</f>
        <v>0</v>
      </c>
      <c r="EF266" s="111">
        <f>AI266*IFERROR(VLOOKUP(AH266,LnLst!B:I,6,FALSE),0)*100/H266^2</f>
        <v>0</v>
      </c>
      <c r="EG266" s="111">
        <f>(AI266*IFERROR(VLOOKUP(AH266,LnLst!B:I,7,FALSE),0))*(H266^2/100)/1000000</f>
        <v>0</v>
      </c>
      <c r="EH266" s="111">
        <f>AI266*IFERROR(VLOOKUP(AH266,LnLst!B:I,8,FALSE),0)*100/H266^2</f>
        <v>0</v>
      </c>
      <c r="EI266" s="236">
        <f>AK266*IFERROR(VLOOKUP(AJ266,LnLst!B:I,2,FALSE),0)*100/H266^2</f>
        <v>0</v>
      </c>
      <c r="EJ266" s="111">
        <f>AK266*IFERROR(VLOOKUP(AJ266,LnLst!B:I,3,FALSE),0)*100/H266^2</f>
        <v>0</v>
      </c>
      <c r="EK266" s="111">
        <f>(AK266*IFERROR(VLOOKUP(AJ266,LnLst!B:I,4,FALSE),0))*(H266^2/100)/1000000</f>
        <v>0</v>
      </c>
      <c r="EL266" s="111">
        <f>AK266*IFERROR(VLOOKUP(AJ266,LnLst!B:I,5,FALSE),0)*100/H266^2</f>
        <v>0</v>
      </c>
      <c r="EM266" s="111">
        <f>AK266*IFERROR(VLOOKUP(AJ266,LnLst!B:I,6,FALSE),0)*100/H266^2</f>
        <v>0</v>
      </c>
      <c r="EN266" s="111">
        <f>(AK266*IFERROR(VLOOKUP(AJ266,LnLst!B:I,7,FALSE),0))*(H266^2/100)/1000000</f>
        <v>0</v>
      </c>
      <c r="EO266" s="111">
        <f>AK266*IFERROR(VLOOKUP(AJ266,LnLst!B:I,8,FALSE),0)*100/H266^2</f>
        <v>0</v>
      </c>
    </row>
    <row r="267" spans="1:145" ht="24.75" customHeight="1" x14ac:dyDescent="0.25">
      <c r="A267" s="81" t="s">
        <v>480</v>
      </c>
      <c r="B267" s="273" t="s">
        <v>1703</v>
      </c>
      <c r="C267" s="102" t="s">
        <v>127</v>
      </c>
      <c r="D267" s="102" t="s">
        <v>1647</v>
      </c>
      <c r="E267" s="9" t="s">
        <v>1640</v>
      </c>
      <c r="F267" s="426" t="s">
        <v>1717</v>
      </c>
      <c r="G267" s="83">
        <v>1</v>
      </c>
      <c r="H267" s="60">
        <v>220</v>
      </c>
      <c r="I267" s="194" t="str">
        <f t="shared" si="73"/>
        <v xml:space="preserve">2*405 AAAC             </v>
      </c>
      <c r="J267" s="228">
        <f t="shared" si="74"/>
        <v>36</v>
      </c>
      <c r="K267" s="113" t="s">
        <v>23</v>
      </c>
      <c r="L267" s="232" t="s">
        <v>41</v>
      </c>
      <c r="M267" s="240">
        <v>1150</v>
      </c>
      <c r="N267" s="115">
        <f t="shared" si="65"/>
        <v>438.19600000000003</v>
      </c>
      <c r="O267" s="241">
        <v>1600</v>
      </c>
      <c r="P267" s="235">
        <f t="shared" si="66"/>
        <v>3.7115702479338839E-3</v>
      </c>
      <c r="Q267" s="104">
        <f t="shared" si="67"/>
        <v>2.2760330578512396E-2</v>
      </c>
      <c r="R267" s="104">
        <f t="shared" si="68"/>
        <v>5.6627999999999998E-2</v>
      </c>
      <c r="S267" s="104">
        <f t="shared" si="69"/>
        <v>9.6694214876033059E-3</v>
      </c>
      <c r="T267" s="104">
        <f t="shared" si="70"/>
        <v>6.1735537190082644E-2</v>
      </c>
      <c r="U267" s="104">
        <f t="shared" si="71"/>
        <v>3.8855519999999998E-2</v>
      </c>
      <c r="V267" s="105">
        <f t="shared" si="72"/>
        <v>4.3884297520661156E-2</v>
      </c>
      <c r="W267" s="223">
        <f>AE267*IFERROR(VLOOKUP(AD267,LnLst!B:I,2,FALSE),0)+AG267*IFERROR(VLOOKUP(AF267,LnLst!B:I,2,FALSE),0)+AI267*IFERROR(VLOOKUP(AH267,LnLst!B:I,2,FALSE),0)+AK267*IFERROR(VLOOKUP(AJ267,LnLst!B:I,2,FALSE),0)</f>
        <v>1.7964</v>
      </c>
      <c r="X267" s="215">
        <f>AE267*IFERROR(VLOOKUP(AD267,LnLst!B:I,3,FALSE),0)+AG267*IFERROR(VLOOKUP(AF267,LnLst!B:I,3,FALSE),0)+AI267*IFERROR(VLOOKUP(AH267,LnLst!B:I,3,FALSE),0)+AK267*IFERROR(VLOOKUP(AJ267,LnLst!B:I,3,FALSE),0)</f>
        <v>11.016</v>
      </c>
      <c r="Y267" s="219">
        <f>(AE267*IFERROR(VLOOKUP(AD267,LnLst!B:I,4,FALSE),0)+AG267*IFERROR(VLOOKUP(AF267,LnLst!B:I,4,FALSE),0)+AI267*IFERROR(VLOOKUP(AH267,LnLst!B:I,4,FALSE),0)+AK267*IFERROR(VLOOKUP(AJ267,LnLst!B:I,4,FALSE),0))/1000000</f>
        <v>1.17E-4</v>
      </c>
      <c r="Z267" s="215">
        <f>AE267*IFERROR(VLOOKUP(AD267,LnLst!B:I,5,FALSE),0)+AG267*IFERROR(VLOOKUP(AF267,LnLst!B:I,5,FALSE),0)+AI267*IFERROR(VLOOKUP(AH267,LnLst!B:I,5,FALSE),0)+AK267*IFERROR(VLOOKUP(AJ267,LnLst!B:I,5,FALSE),0)</f>
        <v>4.68</v>
      </c>
      <c r="AA267" s="215">
        <f>AE267*IFERROR(VLOOKUP(AD267,LnLst!B:I,6,FALSE),0)+AG267*IFERROR(VLOOKUP(AF267,LnLst!B:I,6,FALSE),0)+AI267*IFERROR(VLOOKUP(AH267,LnLst!B:I,6,FALSE),0)+AK267*IFERROR(VLOOKUP(AJ267,LnLst!B:I,6,FALSE),0)</f>
        <v>29.88</v>
      </c>
      <c r="AB267" s="207">
        <f>(AE267*IFERROR(VLOOKUP(AD267,LnLst!B:I,7,FALSE),0)+AG267*IFERROR(VLOOKUP(AF267,LnLst!B:I,7,FALSE),0)+AI267*IFERROR(VLOOKUP(AH267,LnLst!B:I,7,FALSE),0)+AK267*IFERROR(VLOOKUP(AJ267,LnLst!B:I,7,FALSE),0))/1000000</f>
        <v>8.0279999999999997E-5</v>
      </c>
      <c r="AC267" s="211">
        <f>AE267*IFERROR(VLOOKUP(AD267,LnLst!B:I,8,FALSE),0)+AG267*IFERROR(VLOOKUP(AF267,LnLst!B:I,8,FALSE),0)+AI267*IFERROR(VLOOKUP(AH267,LnLst!B:I,8,FALSE),0)+AK267*IFERROR(VLOOKUP(AJ267,LnLst!B:I,8,FALSE),0)</f>
        <v>21.24</v>
      </c>
      <c r="AD267" s="106" t="s">
        <v>8</v>
      </c>
      <c r="AE267" s="263">
        <v>36</v>
      </c>
      <c r="AF267" s="245" t="s">
        <v>1462</v>
      </c>
      <c r="AG267" s="263"/>
      <c r="AH267" s="250" t="s">
        <v>1462</v>
      </c>
      <c r="AI267" s="263"/>
      <c r="AJ267" s="245" t="s">
        <v>1462</v>
      </c>
      <c r="AK267" s="263"/>
      <c r="AL267" s="84">
        <v>376</v>
      </c>
      <c r="AM267" s="72">
        <v>442</v>
      </c>
      <c r="AN267" s="83">
        <v>0</v>
      </c>
      <c r="AO267" s="72">
        <v>0</v>
      </c>
      <c r="AP267" s="66" t="s">
        <v>1650</v>
      </c>
      <c r="AQ267" s="107" t="s">
        <v>782</v>
      </c>
      <c r="AR267" s="107" t="s">
        <v>1648</v>
      </c>
      <c r="AS267" s="364"/>
      <c r="AT267" s="205"/>
      <c r="DN267" s="111">
        <f>(AE267*IFERROR(VLOOKUP(AD267,LnLst!B:I,2,FALSE),0))*(100/(H267^2))</f>
        <v>3.7115702479338843E-3</v>
      </c>
      <c r="DO267" s="111">
        <f>(AE267*IFERROR(VLOOKUP(AD267,LnLst!B:I,3,FALSE),0))*(100/(H267^2))</f>
        <v>2.2760330578512396E-2</v>
      </c>
      <c r="DP267" s="111">
        <f>(AE267*IFERROR(VLOOKUP(AD267,LnLst!B:I,4,FALSE),0))*(H267^2/100)/1000000</f>
        <v>5.6627999999999998E-2</v>
      </c>
      <c r="DQ267" s="111">
        <f>(AE267*IFERROR(VLOOKUP(AD267,LnLst!B:I,5,FALSE),0))*(100/(H267^2))</f>
        <v>9.6694214876033059E-3</v>
      </c>
      <c r="DR267" s="111">
        <f>(AE267*IFERROR(VLOOKUP(AD267,LnLst!B:I,6,FALSE),0))*(100/(H267^2))</f>
        <v>6.1735537190082644E-2</v>
      </c>
      <c r="DS267" s="111">
        <f>(AE267*IFERROR(VLOOKUP(AD267,LnLst!B:I,7,FALSE),0))*(H267^2/100)/1000000</f>
        <v>3.8855520000000004E-2</v>
      </c>
      <c r="DT267" s="111">
        <f>(AE267*IFERROR(VLOOKUP(AD267,LnLst!B:I,8,FALSE),0))*(100/(H267^2))</f>
        <v>4.3884297520661156E-2</v>
      </c>
      <c r="DU267" s="111">
        <f>AG267*IFERROR(VLOOKUP(AF267,LnLst!B:I,2,FALSE),0)*100/H267^2</f>
        <v>0</v>
      </c>
      <c r="DV267" s="111">
        <f>(AG267*IFERROR(VLOOKUP(AF267,LnLst!B:I,3,FALSE),0))*(100/(H267^2))</f>
        <v>0</v>
      </c>
      <c r="DW267" s="111">
        <f>(AG267*IFERROR(VLOOKUP(AF267,LnLst!B:I,4,FALSE),0))*(H267^2/100)/1000000</f>
        <v>0</v>
      </c>
      <c r="DX267" s="111">
        <f>(AG267*IFERROR(VLOOKUP(AF267,LnLst!B:I,5,FALSE),0))*(100/(H267^2))</f>
        <v>0</v>
      </c>
      <c r="DY267" s="111">
        <f>(AG267*IFERROR(VLOOKUP(AF267,LnLst!B:I,6,FALSE),0))*(100/(H267^2))</f>
        <v>0</v>
      </c>
      <c r="DZ267" s="111">
        <f>(AG267*IFERROR(VLOOKUP(AF267,LnLst!B:I,7,FALSE),0))*(H267^2/100)/1000000</f>
        <v>0</v>
      </c>
      <c r="EA267" s="111">
        <f>(AG267*IFERROR(VLOOKUP(AF267,LnLst!B:I,8,FALSE),0))*(100/(H267^2))</f>
        <v>0</v>
      </c>
      <c r="EB267" s="111">
        <f>AI267*IFERROR(VLOOKUP(AH267,LnLst!B:I,2,FALSE),0)*100/H267^2</f>
        <v>0</v>
      </c>
      <c r="EC267" s="111">
        <f>AI267*IFERROR(VLOOKUP(AH267,LnLst!B:I,3,FALSE),0)*100/H267^2</f>
        <v>0</v>
      </c>
      <c r="ED267" s="111">
        <f>(AI267*IFERROR(VLOOKUP(AH267,LnLst!B:I,4,FALSE),0))*(H267^2/100)/1000000</f>
        <v>0</v>
      </c>
      <c r="EE267" s="111">
        <f>AI267*IFERROR(VLOOKUP(AH267,LnLst!B:I,5,FALSE),0)*100/H267^2</f>
        <v>0</v>
      </c>
      <c r="EF267" s="111">
        <f>AI267*IFERROR(VLOOKUP(AH267,LnLst!B:I,6,FALSE),0)*100/H267^2</f>
        <v>0</v>
      </c>
      <c r="EG267" s="111">
        <f>(AI267*IFERROR(VLOOKUP(AH267,LnLst!B:I,7,FALSE),0))*(H267^2/100)/1000000</f>
        <v>0</v>
      </c>
      <c r="EH267" s="111">
        <f>AI267*IFERROR(VLOOKUP(AH267,LnLst!B:I,8,FALSE),0)*100/H267^2</f>
        <v>0</v>
      </c>
      <c r="EI267" s="236">
        <f>AK267*IFERROR(VLOOKUP(AJ267,LnLst!B:I,2,FALSE),0)*100/H267^2</f>
        <v>0</v>
      </c>
      <c r="EJ267" s="111">
        <f>AK267*IFERROR(VLOOKUP(AJ267,LnLst!B:I,3,FALSE),0)*100/H267^2</f>
        <v>0</v>
      </c>
      <c r="EK267" s="111">
        <f>(AK267*IFERROR(VLOOKUP(AJ267,LnLst!B:I,4,FALSE),0))*(H267^2/100)/1000000</f>
        <v>0</v>
      </c>
      <c r="EL267" s="111">
        <f>AK267*IFERROR(VLOOKUP(AJ267,LnLst!B:I,5,FALSE),0)*100/H267^2</f>
        <v>0</v>
      </c>
      <c r="EM267" s="111">
        <f>AK267*IFERROR(VLOOKUP(AJ267,LnLst!B:I,6,FALSE),0)*100/H267^2</f>
        <v>0</v>
      </c>
      <c r="EN267" s="111">
        <f>(AK267*IFERROR(VLOOKUP(AJ267,LnLst!B:I,7,FALSE),0))*(H267^2/100)/1000000</f>
        <v>0</v>
      </c>
      <c r="EO267" s="111">
        <f>AK267*IFERROR(VLOOKUP(AJ267,LnLst!B:I,8,FALSE),0)*100/H267^2</f>
        <v>0</v>
      </c>
    </row>
    <row r="268" spans="1:145" ht="24.75" customHeight="1" x14ac:dyDescent="0.25">
      <c r="A268" s="81" t="s">
        <v>480</v>
      </c>
      <c r="B268" s="273" t="s">
        <v>1703</v>
      </c>
      <c r="C268" s="102" t="s">
        <v>127</v>
      </c>
      <c r="D268" s="102" t="s">
        <v>1647</v>
      </c>
      <c r="E268" s="9" t="s">
        <v>1640</v>
      </c>
      <c r="F268" s="426" t="s">
        <v>1717</v>
      </c>
      <c r="G268" s="83">
        <v>2</v>
      </c>
      <c r="H268" s="60">
        <v>220</v>
      </c>
      <c r="I268" s="194" t="str">
        <f t="shared" si="73"/>
        <v xml:space="preserve">2*405 AAAC             </v>
      </c>
      <c r="J268" s="228">
        <f t="shared" si="74"/>
        <v>36</v>
      </c>
      <c r="K268" s="113" t="s">
        <v>23</v>
      </c>
      <c r="L268" s="232" t="s">
        <v>41</v>
      </c>
      <c r="M268" s="240">
        <v>1150</v>
      </c>
      <c r="N268" s="115">
        <f t="shared" si="65"/>
        <v>438.19600000000003</v>
      </c>
      <c r="O268" s="241">
        <v>1600</v>
      </c>
      <c r="P268" s="235">
        <f t="shared" si="66"/>
        <v>3.7115702479338839E-3</v>
      </c>
      <c r="Q268" s="104">
        <f t="shared" si="67"/>
        <v>2.2760330578512396E-2</v>
      </c>
      <c r="R268" s="104">
        <f t="shared" si="68"/>
        <v>5.6627999999999998E-2</v>
      </c>
      <c r="S268" s="104">
        <f t="shared" si="69"/>
        <v>9.6694214876033059E-3</v>
      </c>
      <c r="T268" s="104">
        <f t="shared" si="70"/>
        <v>6.1735537190082644E-2</v>
      </c>
      <c r="U268" s="104">
        <f t="shared" si="71"/>
        <v>3.8855519999999998E-2</v>
      </c>
      <c r="V268" s="105">
        <f t="shared" si="72"/>
        <v>4.3884297520661156E-2</v>
      </c>
      <c r="W268" s="223">
        <f>AE268*IFERROR(VLOOKUP(AD268,LnLst!B:I,2,FALSE),0)+AG268*IFERROR(VLOOKUP(AF268,LnLst!B:I,2,FALSE),0)+AI268*IFERROR(VLOOKUP(AH268,LnLst!B:I,2,FALSE),0)+AK268*IFERROR(VLOOKUP(AJ268,LnLst!B:I,2,FALSE),0)</f>
        <v>1.7964</v>
      </c>
      <c r="X268" s="215">
        <f>AE268*IFERROR(VLOOKUP(AD268,LnLst!B:I,3,FALSE),0)+AG268*IFERROR(VLOOKUP(AF268,LnLst!B:I,3,FALSE),0)+AI268*IFERROR(VLOOKUP(AH268,LnLst!B:I,3,FALSE),0)+AK268*IFERROR(VLOOKUP(AJ268,LnLst!B:I,3,FALSE),0)</f>
        <v>11.016</v>
      </c>
      <c r="Y268" s="219">
        <f>(AE268*IFERROR(VLOOKUP(AD268,LnLst!B:I,4,FALSE),0)+AG268*IFERROR(VLOOKUP(AF268,LnLst!B:I,4,FALSE),0)+AI268*IFERROR(VLOOKUP(AH268,LnLst!B:I,4,FALSE),0)+AK268*IFERROR(VLOOKUP(AJ268,LnLst!B:I,4,FALSE),0))/1000000</f>
        <v>1.17E-4</v>
      </c>
      <c r="Z268" s="215">
        <f>AE268*IFERROR(VLOOKUP(AD268,LnLst!B:I,5,FALSE),0)+AG268*IFERROR(VLOOKUP(AF268,LnLst!B:I,5,FALSE),0)+AI268*IFERROR(VLOOKUP(AH268,LnLst!B:I,5,FALSE),0)+AK268*IFERROR(VLOOKUP(AJ268,LnLst!B:I,5,FALSE),0)</f>
        <v>4.68</v>
      </c>
      <c r="AA268" s="215">
        <f>AE268*IFERROR(VLOOKUP(AD268,LnLst!B:I,6,FALSE),0)+AG268*IFERROR(VLOOKUP(AF268,LnLst!B:I,6,FALSE),0)+AI268*IFERROR(VLOOKUP(AH268,LnLst!B:I,6,FALSE),0)+AK268*IFERROR(VLOOKUP(AJ268,LnLst!B:I,6,FALSE),0)</f>
        <v>29.88</v>
      </c>
      <c r="AB268" s="207">
        <f>(AE268*IFERROR(VLOOKUP(AD268,LnLst!B:I,7,FALSE),0)+AG268*IFERROR(VLOOKUP(AF268,LnLst!B:I,7,FALSE),0)+AI268*IFERROR(VLOOKUP(AH268,LnLst!B:I,7,FALSE),0)+AK268*IFERROR(VLOOKUP(AJ268,LnLst!B:I,7,FALSE),0))/1000000</f>
        <v>8.0279999999999997E-5</v>
      </c>
      <c r="AC268" s="211">
        <f>AE268*IFERROR(VLOOKUP(AD268,LnLst!B:I,8,FALSE),0)+AG268*IFERROR(VLOOKUP(AF268,LnLst!B:I,8,FALSE),0)+AI268*IFERROR(VLOOKUP(AH268,LnLst!B:I,8,FALSE),0)+AK268*IFERROR(VLOOKUP(AJ268,LnLst!B:I,8,FALSE),0)</f>
        <v>21.24</v>
      </c>
      <c r="AD268" s="106" t="s">
        <v>8</v>
      </c>
      <c r="AE268" s="263">
        <v>36</v>
      </c>
      <c r="AF268" s="245" t="s">
        <v>1462</v>
      </c>
      <c r="AG268" s="263"/>
      <c r="AH268" s="250" t="s">
        <v>1462</v>
      </c>
      <c r="AI268" s="263"/>
      <c r="AJ268" s="245" t="s">
        <v>1462</v>
      </c>
      <c r="AK268" s="263"/>
      <c r="AL268" s="84">
        <v>376</v>
      </c>
      <c r="AM268" s="72">
        <v>442</v>
      </c>
      <c r="AN268" s="83">
        <v>0</v>
      </c>
      <c r="AO268" s="72">
        <v>0</v>
      </c>
      <c r="AP268" s="66" t="s">
        <v>1649</v>
      </c>
      <c r="AQ268" s="107" t="s">
        <v>782</v>
      </c>
      <c r="AR268" s="107" t="s">
        <v>1648</v>
      </c>
      <c r="AS268" s="364"/>
      <c r="AT268" s="205"/>
      <c r="DN268" s="111">
        <f>(AE268*IFERROR(VLOOKUP(AD268,LnLst!B:I,2,FALSE),0))*(100/(H268^2))</f>
        <v>3.7115702479338843E-3</v>
      </c>
      <c r="DO268" s="111">
        <f>(AE268*IFERROR(VLOOKUP(AD268,LnLst!B:I,3,FALSE),0))*(100/(H268^2))</f>
        <v>2.2760330578512396E-2</v>
      </c>
      <c r="DP268" s="111">
        <f>(AE268*IFERROR(VLOOKUP(AD268,LnLst!B:I,4,FALSE),0))*(H268^2/100)/1000000</f>
        <v>5.6627999999999998E-2</v>
      </c>
      <c r="DQ268" s="111">
        <f>(AE268*IFERROR(VLOOKUP(AD268,LnLst!B:I,5,FALSE),0))*(100/(H268^2))</f>
        <v>9.6694214876033059E-3</v>
      </c>
      <c r="DR268" s="111">
        <f>(AE268*IFERROR(VLOOKUP(AD268,LnLst!B:I,6,FALSE),0))*(100/(H268^2))</f>
        <v>6.1735537190082644E-2</v>
      </c>
      <c r="DS268" s="111">
        <f>(AE268*IFERROR(VLOOKUP(AD268,LnLst!B:I,7,FALSE),0))*(H268^2/100)/1000000</f>
        <v>3.8855520000000004E-2</v>
      </c>
      <c r="DT268" s="111">
        <f>(AE268*IFERROR(VLOOKUP(AD268,LnLst!B:I,8,FALSE),0))*(100/(H268^2))</f>
        <v>4.3884297520661156E-2</v>
      </c>
      <c r="DU268" s="111">
        <f>AG268*IFERROR(VLOOKUP(AF268,LnLst!B:I,2,FALSE),0)*100/H268^2</f>
        <v>0</v>
      </c>
      <c r="DV268" s="111">
        <f>(AG268*IFERROR(VLOOKUP(AF268,LnLst!B:I,3,FALSE),0))*(100/(H268^2))</f>
        <v>0</v>
      </c>
      <c r="DW268" s="111">
        <f>(AG268*IFERROR(VLOOKUP(AF268,LnLst!B:I,4,FALSE),0))*(H268^2/100)/1000000</f>
        <v>0</v>
      </c>
      <c r="DX268" s="111">
        <f>(AG268*IFERROR(VLOOKUP(AF268,LnLst!B:I,5,FALSE),0))*(100/(H268^2))</f>
        <v>0</v>
      </c>
      <c r="DY268" s="111">
        <f>(AG268*IFERROR(VLOOKUP(AF268,LnLst!B:I,6,FALSE),0))*(100/(H268^2))</f>
        <v>0</v>
      </c>
      <c r="DZ268" s="111">
        <f>(AG268*IFERROR(VLOOKUP(AF268,LnLst!B:I,7,FALSE),0))*(H268^2/100)/1000000</f>
        <v>0</v>
      </c>
      <c r="EA268" s="111">
        <f>(AG268*IFERROR(VLOOKUP(AF268,LnLst!B:I,8,FALSE),0))*(100/(H268^2))</f>
        <v>0</v>
      </c>
      <c r="EB268" s="111">
        <f>AI268*IFERROR(VLOOKUP(AH268,LnLst!B:I,2,FALSE),0)*100/H268^2</f>
        <v>0</v>
      </c>
      <c r="EC268" s="111">
        <f>AI268*IFERROR(VLOOKUP(AH268,LnLst!B:I,3,FALSE),0)*100/H268^2</f>
        <v>0</v>
      </c>
      <c r="ED268" s="111">
        <f>(AI268*IFERROR(VLOOKUP(AH268,LnLst!B:I,4,FALSE),0))*(H268^2/100)/1000000</f>
        <v>0</v>
      </c>
      <c r="EE268" s="111">
        <f>AI268*IFERROR(VLOOKUP(AH268,LnLst!B:I,5,FALSE),0)*100/H268^2</f>
        <v>0</v>
      </c>
      <c r="EF268" s="111">
        <f>AI268*IFERROR(VLOOKUP(AH268,LnLst!B:I,6,FALSE),0)*100/H268^2</f>
        <v>0</v>
      </c>
      <c r="EG268" s="111">
        <f>(AI268*IFERROR(VLOOKUP(AH268,LnLst!B:I,7,FALSE),0))*(H268^2/100)/1000000</f>
        <v>0</v>
      </c>
      <c r="EH268" s="111">
        <f>AI268*IFERROR(VLOOKUP(AH268,LnLst!B:I,8,FALSE),0)*100/H268^2</f>
        <v>0</v>
      </c>
      <c r="EI268" s="236">
        <f>AK268*IFERROR(VLOOKUP(AJ268,LnLst!B:I,2,FALSE),0)*100/H268^2</f>
        <v>0</v>
      </c>
      <c r="EJ268" s="111">
        <f>AK268*IFERROR(VLOOKUP(AJ268,LnLst!B:I,3,FALSE),0)*100/H268^2</f>
        <v>0</v>
      </c>
      <c r="EK268" s="111">
        <f>(AK268*IFERROR(VLOOKUP(AJ268,LnLst!B:I,4,FALSE),0))*(H268^2/100)/1000000</f>
        <v>0</v>
      </c>
      <c r="EL268" s="111">
        <f>AK268*IFERROR(VLOOKUP(AJ268,LnLst!B:I,5,FALSE),0)*100/H268^2</f>
        <v>0</v>
      </c>
      <c r="EM268" s="111">
        <f>AK268*IFERROR(VLOOKUP(AJ268,LnLst!B:I,6,FALSE),0)*100/H268^2</f>
        <v>0</v>
      </c>
      <c r="EN268" s="111">
        <f>(AK268*IFERROR(VLOOKUP(AJ268,LnLst!B:I,7,FALSE),0))*(H268^2/100)/1000000</f>
        <v>0</v>
      </c>
      <c r="EO268" s="111">
        <f>AK268*IFERROR(VLOOKUP(AJ268,LnLst!B:I,8,FALSE),0)*100/H268^2</f>
        <v>0</v>
      </c>
    </row>
    <row r="269" spans="1:145" ht="15" customHeight="1" x14ac:dyDescent="0.25">
      <c r="A269" s="81" t="s">
        <v>299</v>
      </c>
      <c r="B269" s="82" t="s">
        <v>1355</v>
      </c>
      <c r="C269" s="102" t="s">
        <v>1229</v>
      </c>
      <c r="D269" s="82" t="s">
        <v>1585</v>
      </c>
      <c r="E269" s="9" t="s">
        <v>1640</v>
      </c>
      <c r="F269" s="426" t="s">
        <v>1717</v>
      </c>
      <c r="G269" s="83">
        <v>1</v>
      </c>
      <c r="H269" s="60">
        <v>220</v>
      </c>
      <c r="I269" s="194" t="str">
        <f t="shared" si="73"/>
        <v xml:space="preserve">2*405 AAAC    2*380/50 ACSR         </v>
      </c>
      <c r="J269" s="228">
        <f t="shared" si="74"/>
        <v>14</v>
      </c>
      <c r="K269" s="113" t="s">
        <v>41</v>
      </c>
      <c r="L269" s="232" t="s">
        <v>22</v>
      </c>
      <c r="M269" s="240">
        <v>1600</v>
      </c>
      <c r="N269" s="115">
        <f t="shared" si="65"/>
        <v>609.66399999999999</v>
      </c>
      <c r="O269" s="241">
        <v>1680</v>
      </c>
      <c r="P269" s="235">
        <f t="shared" si="66"/>
        <v>1.3714876033057851E-3</v>
      </c>
      <c r="Q269" s="104">
        <f t="shared" si="67"/>
        <v>8.818181818181817E-3</v>
      </c>
      <c r="R269" s="104">
        <f t="shared" si="68"/>
        <v>2.2931920000000005E-2</v>
      </c>
      <c r="S269" s="104">
        <f t="shared" si="69"/>
        <v>3.5950413223140498E-3</v>
      </c>
      <c r="T269" s="104">
        <f t="shared" si="70"/>
        <v>2.4999999999999994E-2</v>
      </c>
      <c r="U269" s="104">
        <f t="shared" si="71"/>
        <v>1.5110479999999997E-2</v>
      </c>
      <c r="V269" s="105">
        <f t="shared" si="72"/>
        <v>1.7066115702479338E-2</v>
      </c>
      <c r="W269" s="223">
        <f>AE269*IFERROR(VLOOKUP(AD269,LnLst!B:I,2,FALSE),0)+AG269*IFERROR(VLOOKUP(AF269,LnLst!B:I,2,FALSE),0)+AI269*IFERROR(VLOOKUP(AH269,LnLst!B:I,2,FALSE),0)+AK269*IFERROR(VLOOKUP(AJ269,LnLst!B:I,2,FALSE),0)</f>
        <v>0.66379999999999995</v>
      </c>
      <c r="X269" s="215">
        <f>AE269*IFERROR(VLOOKUP(AD269,LnLst!B:I,3,FALSE),0)+AG269*IFERROR(VLOOKUP(AF269,LnLst!B:I,3,FALSE),0)+AI269*IFERROR(VLOOKUP(AH269,LnLst!B:I,3,FALSE),0)+AK269*IFERROR(VLOOKUP(AJ269,LnLst!B:I,3,FALSE),0)</f>
        <v>4.2679999999999998</v>
      </c>
      <c r="Y269" s="219">
        <f>(AE269*IFERROR(VLOOKUP(AD269,LnLst!B:I,4,FALSE),0)+AG269*IFERROR(VLOOKUP(AF269,LnLst!B:I,4,FALSE),0)+AI269*IFERROR(VLOOKUP(AH269,LnLst!B:I,4,FALSE),0)+AK269*IFERROR(VLOOKUP(AJ269,LnLst!B:I,4,FALSE),0))/1000000</f>
        <v>4.7380000000000004E-5</v>
      </c>
      <c r="Z269" s="215">
        <f>AE269*IFERROR(VLOOKUP(AD269,LnLst!B:I,5,FALSE),0)+AG269*IFERROR(VLOOKUP(AF269,LnLst!B:I,5,FALSE),0)+AI269*IFERROR(VLOOKUP(AH269,LnLst!B:I,5,FALSE),0)+AK269*IFERROR(VLOOKUP(AJ269,LnLst!B:I,5,FALSE),0)</f>
        <v>1.74</v>
      </c>
      <c r="AA269" s="215">
        <f>AE269*IFERROR(VLOOKUP(AD269,LnLst!B:I,6,FALSE),0)+AG269*IFERROR(VLOOKUP(AF269,LnLst!B:I,6,FALSE),0)+AI269*IFERROR(VLOOKUP(AH269,LnLst!B:I,6,FALSE),0)+AK269*IFERROR(VLOOKUP(AJ269,LnLst!B:I,6,FALSE),0)</f>
        <v>12.099999999999998</v>
      </c>
      <c r="AB269" s="207">
        <f>(AE269*IFERROR(VLOOKUP(AD269,LnLst!B:I,7,FALSE),0)+AG269*IFERROR(VLOOKUP(AF269,LnLst!B:I,7,FALSE),0)+AI269*IFERROR(VLOOKUP(AH269,LnLst!B:I,7,FALSE),0)+AK269*IFERROR(VLOOKUP(AJ269,LnLst!B:I,7,FALSE),0))/1000000</f>
        <v>3.1219999999999996E-5</v>
      </c>
      <c r="AC269" s="211">
        <f>AE269*IFERROR(VLOOKUP(AD269,LnLst!B:I,8,FALSE),0)+AG269*IFERROR(VLOOKUP(AF269,LnLst!B:I,8,FALSE),0)+AI269*IFERROR(VLOOKUP(AH269,LnLst!B:I,8,FALSE),0)+AK269*IFERROR(VLOOKUP(AJ269,LnLst!B:I,8,FALSE),0)</f>
        <v>8.26</v>
      </c>
      <c r="AD269" s="106" t="s">
        <v>8</v>
      </c>
      <c r="AE269" s="263">
        <v>10</v>
      </c>
      <c r="AF269" s="245" t="s">
        <v>25</v>
      </c>
      <c r="AG269" s="263">
        <v>4</v>
      </c>
      <c r="AH269" s="250" t="s">
        <v>1462</v>
      </c>
      <c r="AI269" s="263"/>
      <c r="AJ269" s="245" t="s">
        <v>1462</v>
      </c>
      <c r="AK269" s="263"/>
      <c r="AL269" s="84">
        <v>377</v>
      </c>
      <c r="AM269" s="72">
        <v>419</v>
      </c>
      <c r="AN269" s="83">
        <v>0</v>
      </c>
      <c r="AO269" s="72">
        <v>0</v>
      </c>
      <c r="AP269" s="66"/>
      <c r="AQ269" s="107"/>
      <c r="AR269" s="61" t="s">
        <v>1182</v>
      </c>
      <c r="AS269" s="364"/>
      <c r="AT269" s="205"/>
      <c r="DN269" s="111">
        <f>(AE269*IFERROR(VLOOKUP(AD269,LnLst!B:I,2,FALSE),0))*(100/(H269^2))</f>
        <v>1.0309917355371902E-3</v>
      </c>
      <c r="DO269" s="111">
        <f>(AE269*IFERROR(VLOOKUP(AD269,LnLst!B:I,3,FALSE),0))*(100/(H269^2))</f>
        <v>6.3223140495867773E-3</v>
      </c>
      <c r="DP269" s="111">
        <f>(AE269*IFERROR(VLOOKUP(AD269,LnLst!B:I,4,FALSE),0))*(H269^2/100)/1000000</f>
        <v>1.5730000000000001E-2</v>
      </c>
      <c r="DQ269" s="111">
        <f>(AE269*IFERROR(VLOOKUP(AD269,LnLst!B:I,5,FALSE),0))*(100/(H269^2))</f>
        <v>2.6859504132231405E-3</v>
      </c>
      <c r="DR269" s="111">
        <f>(AE269*IFERROR(VLOOKUP(AD269,LnLst!B:I,6,FALSE),0))*(100/(H269^2))</f>
        <v>1.7148760330578511E-2</v>
      </c>
      <c r="DS269" s="111">
        <f>(AE269*IFERROR(VLOOKUP(AD269,LnLst!B:I,7,FALSE),0))*(H269^2/100)/1000000</f>
        <v>1.0793200000000001E-2</v>
      </c>
      <c r="DT269" s="111">
        <f>(AE269*IFERROR(VLOOKUP(AD269,LnLst!B:I,8,FALSE),0))*(100/(H269^2))</f>
        <v>1.2190082644628099E-2</v>
      </c>
      <c r="DU269" s="111">
        <f>AG269*IFERROR(VLOOKUP(AF269,LnLst!B:I,2,FALSE),0)*100/H269^2</f>
        <v>3.4049586776859506E-4</v>
      </c>
      <c r="DV269" s="111">
        <f>(AG269*IFERROR(VLOOKUP(AF269,LnLst!B:I,3,FALSE),0))*(100/(H269^2))</f>
        <v>2.4958677685950415E-3</v>
      </c>
      <c r="DW269" s="111">
        <f>(AG269*IFERROR(VLOOKUP(AF269,LnLst!B:I,4,FALSE),0))*(H269^2/100)/1000000</f>
        <v>7.2019199999999997E-3</v>
      </c>
      <c r="DX269" s="111">
        <f>(AG269*IFERROR(VLOOKUP(AF269,LnLst!B:I,5,FALSE),0))*(100/(H269^2))</f>
        <v>9.0909090909090909E-4</v>
      </c>
      <c r="DY269" s="111">
        <f>(AG269*IFERROR(VLOOKUP(AF269,LnLst!B:I,6,FALSE),0))*(100/(H269^2))</f>
        <v>7.8512396694214882E-3</v>
      </c>
      <c r="DZ269" s="111">
        <f>(AG269*IFERROR(VLOOKUP(AF269,LnLst!B:I,7,FALSE),0))*(H269^2/100)/1000000</f>
        <v>4.3172799999999997E-3</v>
      </c>
      <c r="EA269" s="111">
        <f>(AG269*IFERROR(VLOOKUP(AF269,LnLst!B:I,8,FALSE),0))*(100/(H269^2))</f>
        <v>4.8760330578512395E-3</v>
      </c>
      <c r="EB269" s="111">
        <f>AI269*IFERROR(VLOOKUP(AH269,LnLst!B:I,2,FALSE),0)*100/H269^2</f>
        <v>0</v>
      </c>
      <c r="EC269" s="111">
        <f>AI269*IFERROR(VLOOKUP(AH269,LnLst!B:I,3,FALSE),0)*100/H269^2</f>
        <v>0</v>
      </c>
      <c r="ED269" s="111">
        <f>(AI269*IFERROR(VLOOKUP(AH269,LnLst!B:I,4,FALSE),0))*(H269^2/100)/1000000</f>
        <v>0</v>
      </c>
      <c r="EE269" s="111">
        <f>AI269*IFERROR(VLOOKUP(AH269,LnLst!B:I,5,FALSE),0)*100/H269^2</f>
        <v>0</v>
      </c>
      <c r="EF269" s="111">
        <f>AI269*IFERROR(VLOOKUP(AH269,LnLst!B:I,6,FALSE),0)*100/H269^2</f>
        <v>0</v>
      </c>
      <c r="EG269" s="111">
        <f>(AI269*IFERROR(VLOOKUP(AH269,LnLst!B:I,7,FALSE),0))*(H269^2/100)/1000000</f>
        <v>0</v>
      </c>
      <c r="EH269" s="111">
        <f>AI269*IFERROR(VLOOKUP(AH269,LnLst!B:I,8,FALSE),0)*100/H269^2</f>
        <v>0</v>
      </c>
      <c r="EI269" s="236">
        <f>AK269*IFERROR(VLOOKUP(AJ269,LnLst!B:I,2,FALSE),0)*100/H269^2</f>
        <v>0</v>
      </c>
      <c r="EJ269" s="111">
        <f>AK269*IFERROR(VLOOKUP(AJ269,LnLst!B:I,3,FALSE),0)*100/H269^2</f>
        <v>0</v>
      </c>
      <c r="EK269" s="111">
        <f>(AK269*IFERROR(VLOOKUP(AJ269,LnLst!B:I,4,FALSE),0))*(H269^2/100)/1000000</f>
        <v>0</v>
      </c>
      <c r="EL269" s="111">
        <f>AK269*IFERROR(VLOOKUP(AJ269,LnLst!B:I,5,FALSE),0)*100/H269^2</f>
        <v>0</v>
      </c>
      <c r="EM269" s="111">
        <f>AK269*IFERROR(VLOOKUP(AJ269,LnLst!B:I,6,FALSE),0)*100/H269^2</f>
        <v>0</v>
      </c>
      <c r="EN269" s="111">
        <f>(AK269*IFERROR(VLOOKUP(AJ269,LnLst!B:I,7,FALSE),0))*(H269^2/100)/1000000</f>
        <v>0</v>
      </c>
      <c r="EO269" s="111">
        <f>AK269*IFERROR(VLOOKUP(AJ269,LnLst!B:I,8,FALSE),0)*100/H269^2</f>
        <v>0</v>
      </c>
    </row>
    <row r="270" spans="1:145" ht="15" customHeight="1" x14ac:dyDescent="0.25">
      <c r="A270" s="81" t="s">
        <v>299</v>
      </c>
      <c r="B270" s="82" t="s">
        <v>1355</v>
      </c>
      <c r="C270" s="102" t="s">
        <v>1229</v>
      </c>
      <c r="D270" s="82" t="s">
        <v>1585</v>
      </c>
      <c r="E270" s="9" t="s">
        <v>1640</v>
      </c>
      <c r="F270" s="426" t="s">
        <v>1717</v>
      </c>
      <c r="G270" s="83">
        <v>2</v>
      </c>
      <c r="H270" s="60">
        <v>220</v>
      </c>
      <c r="I270" s="194" t="str">
        <f t="shared" si="73"/>
        <v xml:space="preserve">2*405 AAAC    2*380/50 ACSR         </v>
      </c>
      <c r="J270" s="228">
        <f t="shared" si="74"/>
        <v>14</v>
      </c>
      <c r="K270" s="113" t="s">
        <v>41</v>
      </c>
      <c r="L270" s="232" t="s">
        <v>22</v>
      </c>
      <c r="M270" s="240">
        <v>1600</v>
      </c>
      <c r="N270" s="115">
        <f t="shared" si="65"/>
        <v>609.66399999999999</v>
      </c>
      <c r="O270" s="241">
        <v>1680</v>
      </c>
      <c r="P270" s="235">
        <f t="shared" si="66"/>
        <v>1.3714876033057851E-3</v>
      </c>
      <c r="Q270" s="104">
        <f t="shared" si="67"/>
        <v>8.818181818181817E-3</v>
      </c>
      <c r="R270" s="104">
        <f t="shared" si="68"/>
        <v>2.2931920000000005E-2</v>
      </c>
      <c r="S270" s="104">
        <f t="shared" si="69"/>
        <v>3.5950413223140498E-3</v>
      </c>
      <c r="T270" s="104">
        <f t="shared" si="70"/>
        <v>2.4999999999999994E-2</v>
      </c>
      <c r="U270" s="104">
        <f t="shared" si="71"/>
        <v>1.5110479999999997E-2</v>
      </c>
      <c r="V270" s="105">
        <f t="shared" si="72"/>
        <v>1.7066115702479338E-2</v>
      </c>
      <c r="W270" s="223">
        <f>AE270*IFERROR(VLOOKUP(AD270,LnLst!B:I,2,FALSE),0)+AG270*IFERROR(VLOOKUP(AF270,LnLst!B:I,2,FALSE),0)+AI270*IFERROR(VLOOKUP(AH270,LnLst!B:I,2,FALSE),0)+AK270*IFERROR(VLOOKUP(AJ270,LnLst!B:I,2,FALSE),0)</f>
        <v>0.66379999999999995</v>
      </c>
      <c r="X270" s="215">
        <f>AE270*IFERROR(VLOOKUP(AD270,LnLst!B:I,3,FALSE),0)+AG270*IFERROR(VLOOKUP(AF270,LnLst!B:I,3,FALSE),0)+AI270*IFERROR(VLOOKUP(AH270,LnLst!B:I,3,FALSE),0)+AK270*IFERROR(VLOOKUP(AJ270,LnLst!B:I,3,FALSE),0)</f>
        <v>4.2679999999999998</v>
      </c>
      <c r="Y270" s="219">
        <f>(AE270*IFERROR(VLOOKUP(AD270,LnLst!B:I,4,FALSE),0)+AG270*IFERROR(VLOOKUP(AF270,LnLst!B:I,4,FALSE),0)+AI270*IFERROR(VLOOKUP(AH270,LnLst!B:I,4,FALSE),0)+AK270*IFERROR(VLOOKUP(AJ270,LnLst!B:I,4,FALSE),0))/1000000</f>
        <v>4.7380000000000004E-5</v>
      </c>
      <c r="Z270" s="215">
        <f>AE270*IFERROR(VLOOKUP(AD270,LnLst!B:I,5,FALSE),0)+AG270*IFERROR(VLOOKUP(AF270,LnLst!B:I,5,FALSE),0)+AI270*IFERROR(VLOOKUP(AH270,LnLst!B:I,5,FALSE),0)+AK270*IFERROR(VLOOKUP(AJ270,LnLst!B:I,5,FALSE),0)</f>
        <v>1.74</v>
      </c>
      <c r="AA270" s="215">
        <f>AE270*IFERROR(VLOOKUP(AD270,LnLst!B:I,6,FALSE),0)+AG270*IFERROR(VLOOKUP(AF270,LnLst!B:I,6,FALSE),0)+AI270*IFERROR(VLOOKUP(AH270,LnLst!B:I,6,FALSE),0)+AK270*IFERROR(VLOOKUP(AJ270,LnLst!B:I,6,FALSE),0)</f>
        <v>12.099999999999998</v>
      </c>
      <c r="AB270" s="207">
        <f>(AE270*IFERROR(VLOOKUP(AD270,LnLst!B:I,7,FALSE),0)+AG270*IFERROR(VLOOKUP(AF270,LnLst!B:I,7,FALSE),0)+AI270*IFERROR(VLOOKUP(AH270,LnLst!B:I,7,FALSE),0)+AK270*IFERROR(VLOOKUP(AJ270,LnLst!B:I,7,FALSE),0))/1000000</f>
        <v>3.1219999999999996E-5</v>
      </c>
      <c r="AC270" s="211">
        <f>AE270*IFERROR(VLOOKUP(AD270,LnLst!B:I,8,FALSE),0)+AG270*IFERROR(VLOOKUP(AF270,LnLst!B:I,8,FALSE),0)+AI270*IFERROR(VLOOKUP(AH270,LnLst!B:I,8,FALSE),0)+AK270*IFERROR(VLOOKUP(AJ270,LnLst!B:I,8,FALSE),0)</f>
        <v>8.26</v>
      </c>
      <c r="AD270" s="106" t="s">
        <v>8</v>
      </c>
      <c r="AE270" s="263">
        <v>10</v>
      </c>
      <c r="AF270" s="245" t="s">
        <v>25</v>
      </c>
      <c r="AG270" s="263">
        <v>4</v>
      </c>
      <c r="AH270" s="250" t="s">
        <v>1462</v>
      </c>
      <c r="AI270" s="263"/>
      <c r="AJ270" s="245" t="s">
        <v>1462</v>
      </c>
      <c r="AK270" s="263"/>
      <c r="AL270" s="84">
        <v>377</v>
      </c>
      <c r="AM270" s="72">
        <v>419</v>
      </c>
      <c r="AN270" s="83">
        <v>0</v>
      </c>
      <c r="AO270" s="72">
        <v>0</v>
      </c>
      <c r="AP270" s="66"/>
      <c r="AQ270" s="107"/>
      <c r="AR270" s="61" t="s">
        <v>1182</v>
      </c>
      <c r="AS270" s="364"/>
      <c r="AT270" s="205"/>
      <c r="DN270" s="111">
        <f>(AE270*IFERROR(VLOOKUP(AD270,LnLst!B:I,2,FALSE),0))*(100/(H270^2))</f>
        <v>1.0309917355371902E-3</v>
      </c>
      <c r="DO270" s="111">
        <f>(AE270*IFERROR(VLOOKUP(AD270,LnLst!B:I,3,FALSE),0))*(100/(H270^2))</f>
        <v>6.3223140495867773E-3</v>
      </c>
      <c r="DP270" s="111">
        <f>(AE270*IFERROR(VLOOKUP(AD270,LnLst!B:I,4,FALSE),0))*(H270^2/100)/1000000</f>
        <v>1.5730000000000001E-2</v>
      </c>
      <c r="DQ270" s="111">
        <f>(AE270*IFERROR(VLOOKUP(AD270,LnLst!B:I,5,FALSE),0))*(100/(H270^2))</f>
        <v>2.6859504132231405E-3</v>
      </c>
      <c r="DR270" s="111">
        <f>(AE270*IFERROR(VLOOKUP(AD270,LnLst!B:I,6,FALSE),0))*(100/(H270^2))</f>
        <v>1.7148760330578511E-2</v>
      </c>
      <c r="DS270" s="111">
        <f>(AE270*IFERROR(VLOOKUP(AD270,LnLst!B:I,7,FALSE),0))*(H270^2/100)/1000000</f>
        <v>1.0793200000000001E-2</v>
      </c>
      <c r="DT270" s="111">
        <f>(AE270*IFERROR(VLOOKUP(AD270,LnLst!B:I,8,FALSE),0))*(100/(H270^2))</f>
        <v>1.2190082644628099E-2</v>
      </c>
      <c r="DU270" s="111">
        <f>AG270*IFERROR(VLOOKUP(AF270,LnLst!B:I,2,FALSE),0)*100/H270^2</f>
        <v>3.4049586776859506E-4</v>
      </c>
      <c r="DV270" s="111">
        <f>(AG270*IFERROR(VLOOKUP(AF270,LnLst!B:I,3,FALSE),0))*(100/(H270^2))</f>
        <v>2.4958677685950415E-3</v>
      </c>
      <c r="DW270" s="111">
        <f>(AG270*IFERROR(VLOOKUP(AF270,LnLst!B:I,4,FALSE),0))*(H270^2/100)/1000000</f>
        <v>7.2019199999999997E-3</v>
      </c>
      <c r="DX270" s="111">
        <f>(AG270*IFERROR(VLOOKUP(AF270,LnLst!B:I,5,FALSE),0))*(100/(H270^2))</f>
        <v>9.0909090909090909E-4</v>
      </c>
      <c r="DY270" s="111">
        <f>(AG270*IFERROR(VLOOKUP(AF270,LnLst!B:I,6,FALSE),0))*(100/(H270^2))</f>
        <v>7.8512396694214882E-3</v>
      </c>
      <c r="DZ270" s="111">
        <f>(AG270*IFERROR(VLOOKUP(AF270,LnLst!B:I,7,FALSE),0))*(H270^2/100)/1000000</f>
        <v>4.3172799999999997E-3</v>
      </c>
      <c r="EA270" s="111">
        <f>(AG270*IFERROR(VLOOKUP(AF270,LnLst!B:I,8,FALSE),0))*(100/(H270^2))</f>
        <v>4.8760330578512395E-3</v>
      </c>
      <c r="EB270" s="111">
        <f>AI270*IFERROR(VLOOKUP(AH270,LnLst!B:I,2,FALSE),0)*100/H270^2</f>
        <v>0</v>
      </c>
      <c r="EC270" s="111">
        <f>AI270*IFERROR(VLOOKUP(AH270,LnLst!B:I,3,FALSE),0)*100/H270^2</f>
        <v>0</v>
      </c>
      <c r="ED270" s="111">
        <f>(AI270*IFERROR(VLOOKUP(AH270,LnLst!B:I,4,FALSE),0))*(H270^2/100)/1000000</f>
        <v>0</v>
      </c>
      <c r="EE270" s="111">
        <f>AI270*IFERROR(VLOOKUP(AH270,LnLst!B:I,5,FALSE),0)*100/H270^2</f>
        <v>0</v>
      </c>
      <c r="EF270" s="111">
        <f>AI270*IFERROR(VLOOKUP(AH270,LnLst!B:I,6,FALSE),0)*100/H270^2</f>
        <v>0</v>
      </c>
      <c r="EG270" s="111">
        <f>(AI270*IFERROR(VLOOKUP(AH270,LnLst!B:I,7,FALSE),0))*(H270^2/100)/1000000</f>
        <v>0</v>
      </c>
      <c r="EH270" s="111">
        <f>AI270*IFERROR(VLOOKUP(AH270,LnLst!B:I,8,FALSE),0)*100/H270^2</f>
        <v>0</v>
      </c>
      <c r="EI270" s="236">
        <f>AK270*IFERROR(VLOOKUP(AJ270,LnLst!B:I,2,FALSE),0)*100/H270^2</f>
        <v>0</v>
      </c>
      <c r="EJ270" s="111">
        <f>AK270*IFERROR(VLOOKUP(AJ270,LnLst!B:I,3,FALSE),0)*100/H270^2</f>
        <v>0</v>
      </c>
      <c r="EK270" s="111">
        <f>(AK270*IFERROR(VLOOKUP(AJ270,LnLst!B:I,4,FALSE),0))*(H270^2/100)/1000000</f>
        <v>0</v>
      </c>
      <c r="EL270" s="111">
        <f>AK270*IFERROR(VLOOKUP(AJ270,LnLst!B:I,5,FALSE),0)*100/H270^2</f>
        <v>0</v>
      </c>
      <c r="EM270" s="111">
        <f>AK270*IFERROR(VLOOKUP(AJ270,LnLst!B:I,6,FALSE),0)*100/H270^2</f>
        <v>0</v>
      </c>
      <c r="EN270" s="111">
        <f>(AK270*IFERROR(VLOOKUP(AJ270,LnLst!B:I,7,FALSE),0))*(H270^2/100)/1000000</f>
        <v>0</v>
      </c>
      <c r="EO270" s="111">
        <f>AK270*IFERROR(VLOOKUP(AJ270,LnLst!B:I,8,FALSE),0)*100/H270^2</f>
        <v>0</v>
      </c>
    </row>
    <row r="271" spans="1:145" ht="15" customHeight="1" x14ac:dyDescent="0.25">
      <c r="A271" s="81" t="s">
        <v>480</v>
      </c>
      <c r="B271" s="82" t="s">
        <v>299</v>
      </c>
      <c r="C271" s="102" t="s">
        <v>127</v>
      </c>
      <c r="D271" s="82" t="s">
        <v>1229</v>
      </c>
      <c r="E271" s="9" t="s">
        <v>1640</v>
      </c>
      <c r="F271" s="426" t="s">
        <v>1717</v>
      </c>
      <c r="G271" s="83">
        <v>1</v>
      </c>
      <c r="H271" s="60">
        <v>220</v>
      </c>
      <c r="I271" s="194" t="str">
        <f t="shared" si="73"/>
        <v xml:space="preserve">2*405 AAAC             </v>
      </c>
      <c r="J271" s="228">
        <f t="shared" si="74"/>
        <v>5</v>
      </c>
      <c r="K271" s="113" t="s">
        <v>23</v>
      </c>
      <c r="L271" s="232" t="s">
        <v>41</v>
      </c>
      <c r="M271" s="240">
        <v>1600</v>
      </c>
      <c r="N271" s="115">
        <f t="shared" si="65"/>
        <v>609.66399999999999</v>
      </c>
      <c r="O271" s="241">
        <v>1680</v>
      </c>
      <c r="P271" s="235">
        <f t="shared" si="66"/>
        <v>5.1549586776859497E-4</v>
      </c>
      <c r="Q271" s="104">
        <f t="shared" si="67"/>
        <v>3.1611570247933886E-3</v>
      </c>
      <c r="R271" s="104">
        <f t="shared" si="68"/>
        <v>7.8650000000000005E-3</v>
      </c>
      <c r="S271" s="104">
        <f t="shared" si="69"/>
        <v>1.3429752066115702E-3</v>
      </c>
      <c r="T271" s="104">
        <f t="shared" si="70"/>
        <v>8.5743801652892557E-3</v>
      </c>
      <c r="U271" s="104">
        <f t="shared" si="71"/>
        <v>5.3966000000000005E-3</v>
      </c>
      <c r="V271" s="105">
        <f t="shared" si="72"/>
        <v>6.0950413223140494E-3</v>
      </c>
      <c r="W271" s="223">
        <f>AE271*IFERROR(VLOOKUP(AD271,LnLst!B:I,2,FALSE),0)+AG271*IFERROR(VLOOKUP(AF271,LnLst!B:I,2,FALSE),0)+AI271*IFERROR(VLOOKUP(AH271,LnLst!B:I,2,FALSE),0)+AK271*IFERROR(VLOOKUP(AJ271,LnLst!B:I,2,FALSE),0)</f>
        <v>0.2495</v>
      </c>
      <c r="X271" s="215">
        <f>AE271*IFERROR(VLOOKUP(AD271,LnLst!B:I,3,FALSE),0)+AG271*IFERROR(VLOOKUP(AF271,LnLst!B:I,3,FALSE),0)+AI271*IFERROR(VLOOKUP(AH271,LnLst!B:I,3,FALSE),0)+AK271*IFERROR(VLOOKUP(AJ271,LnLst!B:I,3,FALSE),0)</f>
        <v>1.53</v>
      </c>
      <c r="Y271" s="219">
        <f>(AE271*IFERROR(VLOOKUP(AD271,LnLst!B:I,4,FALSE),0)+AG271*IFERROR(VLOOKUP(AF271,LnLst!B:I,4,FALSE),0)+AI271*IFERROR(VLOOKUP(AH271,LnLst!B:I,4,FALSE),0)+AK271*IFERROR(VLOOKUP(AJ271,LnLst!B:I,4,FALSE),0))/1000000</f>
        <v>1.6249999999999999E-5</v>
      </c>
      <c r="Z271" s="215">
        <f>AE271*IFERROR(VLOOKUP(AD271,LnLst!B:I,5,FALSE),0)+AG271*IFERROR(VLOOKUP(AF271,LnLst!B:I,5,FALSE),0)+AI271*IFERROR(VLOOKUP(AH271,LnLst!B:I,5,FALSE),0)+AK271*IFERROR(VLOOKUP(AJ271,LnLst!B:I,5,FALSE),0)</f>
        <v>0.65</v>
      </c>
      <c r="AA271" s="215">
        <f>AE271*IFERROR(VLOOKUP(AD271,LnLst!B:I,6,FALSE),0)+AG271*IFERROR(VLOOKUP(AF271,LnLst!B:I,6,FALSE),0)+AI271*IFERROR(VLOOKUP(AH271,LnLst!B:I,6,FALSE),0)+AK271*IFERROR(VLOOKUP(AJ271,LnLst!B:I,6,FALSE),0)</f>
        <v>4.1499999999999995</v>
      </c>
      <c r="AB271" s="207">
        <f>(AE271*IFERROR(VLOOKUP(AD271,LnLst!B:I,7,FALSE),0)+AG271*IFERROR(VLOOKUP(AF271,LnLst!B:I,7,FALSE),0)+AI271*IFERROR(VLOOKUP(AH271,LnLst!B:I,7,FALSE),0)+AK271*IFERROR(VLOOKUP(AJ271,LnLst!B:I,7,FALSE),0))/1000000</f>
        <v>1.115E-5</v>
      </c>
      <c r="AC271" s="211">
        <f>AE271*IFERROR(VLOOKUP(AD271,LnLst!B:I,8,FALSE),0)+AG271*IFERROR(VLOOKUP(AF271,LnLst!B:I,8,FALSE),0)+AI271*IFERROR(VLOOKUP(AH271,LnLst!B:I,8,FALSE),0)+AK271*IFERROR(VLOOKUP(AJ271,LnLst!B:I,8,FALSE),0)</f>
        <v>2.9499999999999997</v>
      </c>
      <c r="AD271" s="106" t="s">
        <v>8</v>
      </c>
      <c r="AE271" s="263">
        <v>5</v>
      </c>
      <c r="AF271" s="245" t="s">
        <v>1462</v>
      </c>
      <c r="AG271" s="263"/>
      <c r="AH271" s="250" t="s">
        <v>1462</v>
      </c>
      <c r="AI271" s="263"/>
      <c r="AJ271" s="245" t="s">
        <v>1462</v>
      </c>
      <c r="AK271" s="263"/>
      <c r="AL271" s="84">
        <v>376</v>
      </c>
      <c r="AM271" s="72">
        <v>377</v>
      </c>
      <c r="AN271" s="83">
        <v>0</v>
      </c>
      <c r="AO271" s="72">
        <v>0</v>
      </c>
      <c r="AP271" s="66"/>
      <c r="AQ271" s="107" t="s">
        <v>782</v>
      </c>
      <c r="AR271" s="61"/>
      <c r="AS271" s="364"/>
      <c r="AT271" s="205"/>
      <c r="DN271" s="111">
        <f>(AE271*IFERROR(VLOOKUP(AD271,LnLst!B:I,2,FALSE),0))*(100/(H271^2))</f>
        <v>5.1549586776859508E-4</v>
      </c>
      <c r="DO271" s="111">
        <f>(AE271*IFERROR(VLOOKUP(AD271,LnLst!B:I,3,FALSE),0))*(100/(H271^2))</f>
        <v>3.1611570247933886E-3</v>
      </c>
      <c r="DP271" s="111">
        <f>(AE271*IFERROR(VLOOKUP(AD271,LnLst!B:I,4,FALSE),0))*(H271^2/100)/1000000</f>
        <v>7.8650000000000005E-3</v>
      </c>
      <c r="DQ271" s="111">
        <f>(AE271*IFERROR(VLOOKUP(AD271,LnLst!B:I,5,FALSE),0))*(100/(H271^2))</f>
        <v>1.3429752066115702E-3</v>
      </c>
      <c r="DR271" s="111">
        <f>(AE271*IFERROR(VLOOKUP(AD271,LnLst!B:I,6,FALSE),0))*(100/(H271^2))</f>
        <v>8.5743801652892557E-3</v>
      </c>
      <c r="DS271" s="111">
        <f>(AE271*IFERROR(VLOOKUP(AD271,LnLst!B:I,7,FALSE),0))*(H271^2/100)/1000000</f>
        <v>5.3966000000000005E-3</v>
      </c>
      <c r="DT271" s="111">
        <f>(AE271*IFERROR(VLOOKUP(AD271,LnLst!B:I,8,FALSE),0))*(100/(H271^2))</f>
        <v>6.0950413223140494E-3</v>
      </c>
      <c r="DU271" s="111">
        <f>AG271*IFERROR(VLOOKUP(AF271,LnLst!B:I,2,FALSE),0)*100/H271^2</f>
        <v>0</v>
      </c>
      <c r="DV271" s="111">
        <f>(AG271*IFERROR(VLOOKUP(AF271,LnLst!B:I,3,FALSE),0))*(100/(H271^2))</f>
        <v>0</v>
      </c>
      <c r="DW271" s="111">
        <f>(AG271*IFERROR(VLOOKUP(AF271,LnLst!B:I,4,FALSE),0))*(H271^2/100)/1000000</f>
        <v>0</v>
      </c>
      <c r="DX271" s="111">
        <f>(AG271*IFERROR(VLOOKUP(AF271,LnLst!B:I,5,FALSE),0))*(100/(H271^2))</f>
        <v>0</v>
      </c>
      <c r="DY271" s="111">
        <f>(AG271*IFERROR(VLOOKUP(AF271,LnLst!B:I,6,FALSE),0))*(100/(H271^2))</f>
        <v>0</v>
      </c>
      <c r="DZ271" s="111">
        <f>(AG271*IFERROR(VLOOKUP(AF271,LnLst!B:I,7,FALSE),0))*(H271^2/100)/1000000</f>
        <v>0</v>
      </c>
      <c r="EA271" s="111">
        <f>(AG271*IFERROR(VLOOKUP(AF271,LnLst!B:I,8,FALSE),0))*(100/(H271^2))</f>
        <v>0</v>
      </c>
      <c r="EB271" s="111">
        <f>AI271*IFERROR(VLOOKUP(AH271,LnLst!B:I,2,FALSE),0)*100/H271^2</f>
        <v>0</v>
      </c>
      <c r="EC271" s="111">
        <f>AI271*IFERROR(VLOOKUP(AH271,LnLst!B:I,3,FALSE),0)*100/H271^2</f>
        <v>0</v>
      </c>
      <c r="ED271" s="111">
        <f>(AI271*IFERROR(VLOOKUP(AH271,LnLst!B:I,4,FALSE),0))*(H271^2/100)/1000000</f>
        <v>0</v>
      </c>
      <c r="EE271" s="111">
        <f>AI271*IFERROR(VLOOKUP(AH271,LnLst!B:I,5,FALSE),0)*100/H271^2</f>
        <v>0</v>
      </c>
      <c r="EF271" s="111">
        <f>AI271*IFERROR(VLOOKUP(AH271,LnLst!B:I,6,FALSE),0)*100/H271^2</f>
        <v>0</v>
      </c>
      <c r="EG271" s="111">
        <f>(AI271*IFERROR(VLOOKUP(AH271,LnLst!B:I,7,FALSE),0))*(H271^2/100)/1000000</f>
        <v>0</v>
      </c>
      <c r="EH271" s="111">
        <f>AI271*IFERROR(VLOOKUP(AH271,LnLst!B:I,8,FALSE),0)*100/H271^2</f>
        <v>0</v>
      </c>
      <c r="EI271" s="236">
        <f>AK271*IFERROR(VLOOKUP(AJ271,LnLst!B:I,2,FALSE),0)*100/H271^2</f>
        <v>0</v>
      </c>
      <c r="EJ271" s="111">
        <f>AK271*IFERROR(VLOOKUP(AJ271,LnLst!B:I,3,FALSE),0)*100/H271^2</f>
        <v>0</v>
      </c>
      <c r="EK271" s="111">
        <f>(AK271*IFERROR(VLOOKUP(AJ271,LnLst!B:I,4,FALSE),0))*(H271^2/100)/1000000</f>
        <v>0</v>
      </c>
      <c r="EL271" s="111">
        <f>AK271*IFERROR(VLOOKUP(AJ271,LnLst!B:I,5,FALSE),0)*100/H271^2</f>
        <v>0</v>
      </c>
      <c r="EM271" s="111">
        <f>AK271*IFERROR(VLOOKUP(AJ271,LnLst!B:I,6,FALSE),0)*100/H271^2</f>
        <v>0</v>
      </c>
      <c r="EN271" s="111">
        <f>(AK271*IFERROR(VLOOKUP(AJ271,LnLst!B:I,7,FALSE),0))*(H271^2/100)/1000000</f>
        <v>0</v>
      </c>
      <c r="EO271" s="111">
        <f>AK271*IFERROR(VLOOKUP(AJ271,LnLst!B:I,8,FALSE),0)*100/H271^2</f>
        <v>0</v>
      </c>
    </row>
    <row r="272" spans="1:145" ht="15" customHeight="1" x14ac:dyDescent="0.25">
      <c r="A272" s="81" t="s">
        <v>480</v>
      </c>
      <c r="B272" s="82" t="s">
        <v>299</v>
      </c>
      <c r="C272" s="102" t="s">
        <v>127</v>
      </c>
      <c r="D272" s="82" t="s">
        <v>1229</v>
      </c>
      <c r="E272" s="9" t="s">
        <v>1640</v>
      </c>
      <c r="F272" s="426" t="s">
        <v>1717</v>
      </c>
      <c r="G272" s="83">
        <v>2</v>
      </c>
      <c r="H272" s="60">
        <v>220</v>
      </c>
      <c r="I272" s="194" t="str">
        <f t="shared" si="73"/>
        <v xml:space="preserve">2*405 AAAC             </v>
      </c>
      <c r="J272" s="228">
        <f t="shared" si="74"/>
        <v>5</v>
      </c>
      <c r="K272" s="113" t="s">
        <v>23</v>
      </c>
      <c r="L272" s="232" t="s">
        <v>41</v>
      </c>
      <c r="M272" s="240">
        <v>1600</v>
      </c>
      <c r="N272" s="115">
        <f t="shared" ref="N272:N337" si="83">1.732*M272*H272/1000</f>
        <v>609.66399999999999</v>
      </c>
      <c r="O272" s="241">
        <v>1680</v>
      </c>
      <c r="P272" s="235">
        <f t="shared" ref="P272:P337" si="84">W272*100/H272^2</f>
        <v>5.1549586776859497E-4</v>
      </c>
      <c r="Q272" s="104">
        <f t="shared" ref="Q272:Q337" si="85">X272*100/H272^2</f>
        <v>3.1611570247933886E-3</v>
      </c>
      <c r="R272" s="104">
        <f t="shared" ref="R272:R337" si="86">Y272*H272^2/100</f>
        <v>7.8650000000000005E-3</v>
      </c>
      <c r="S272" s="104">
        <f t="shared" ref="S272:S337" si="87">Z272*100/H272^2</f>
        <v>1.3429752066115702E-3</v>
      </c>
      <c r="T272" s="104">
        <f t="shared" ref="T272:T337" si="88">AA272*100/H272^2</f>
        <v>8.5743801652892557E-3</v>
      </c>
      <c r="U272" s="104">
        <f t="shared" ref="U272:U337" si="89">AB272*H272^2/100</f>
        <v>5.3966000000000005E-3</v>
      </c>
      <c r="V272" s="105">
        <f t="shared" ref="V272:V337" si="90">AC272*100/H272^2</f>
        <v>6.0950413223140494E-3</v>
      </c>
      <c r="W272" s="223">
        <f>AE272*IFERROR(VLOOKUP(AD272,LnLst!B:I,2,FALSE),0)+AG272*IFERROR(VLOOKUP(AF272,LnLst!B:I,2,FALSE),0)+AI272*IFERROR(VLOOKUP(AH272,LnLst!B:I,2,FALSE),0)+AK272*IFERROR(VLOOKUP(AJ272,LnLst!B:I,2,FALSE),0)</f>
        <v>0.2495</v>
      </c>
      <c r="X272" s="215">
        <f>AE272*IFERROR(VLOOKUP(AD272,LnLst!B:I,3,FALSE),0)+AG272*IFERROR(VLOOKUP(AF272,LnLst!B:I,3,FALSE),0)+AI272*IFERROR(VLOOKUP(AH272,LnLst!B:I,3,FALSE),0)+AK272*IFERROR(VLOOKUP(AJ272,LnLst!B:I,3,FALSE),0)</f>
        <v>1.53</v>
      </c>
      <c r="Y272" s="219">
        <f>(AE272*IFERROR(VLOOKUP(AD272,LnLst!B:I,4,FALSE),0)+AG272*IFERROR(VLOOKUP(AF272,LnLst!B:I,4,FALSE),0)+AI272*IFERROR(VLOOKUP(AH272,LnLst!B:I,4,FALSE),0)+AK272*IFERROR(VLOOKUP(AJ272,LnLst!B:I,4,FALSE),0))/1000000</f>
        <v>1.6249999999999999E-5</v>
      </c>
      <c r="Z272" s="215">
        <f>AE272*IFERROR(VLOOKUP(AD272,LnLst!B:I,5,FALSE),0)+AG272*IFERROR(VLOOKUP(AF272,LnLst!B:I,5,FALSE),0)+AI272*IFERROR(VLOOKUP(AH272,LnLst!B:I,5,FALSE),0)+AK272*IFERROR(VLOOKUP(AJ272,LnLst!B:I,5,FALSE),0)</f>
        <v>0.65</v>
      </c>
      <c r="AA272" s="215">
        <f>AE272*IFERROR(VLOOKUP(AD272,LnLst!B:I,6,FALSE),0)+AG272*IFERROR(VLOOKUP(AF272,LnLst!B:I,6,FALSE),0)+AI272*IFERROR(VLOOKUP(AH272,LnLst!B:I,6,FALSE),0)+AK272*IFERROR(VLOOKUP(AJ272,LnLst!B:I,6,FALSE),0)</f>
        <v>4.1499999999999995</v>
      </c>
      <c r="AB272" s="207">
        <f>(AE272*IFERROR(VLOOKUP(AD272,LnLst!B:I,7,FALSE),0)+AG272*IFERROR(VLOOKUP(AF272,LnLst!B:I,7,FALSE),0)+AI272*IFERROR(VLOOKUP(AH272,LnLst!B:I,7,FALSE),0)+AK272*IFERROR(VLOOKUP(AJ272,LnLst!B:I,7,FALSE),0))/1000000</f>
        <v>1.115E-5</v>
      </c>
      <c r="AC272" s="211">
        <f>AE272*IFERROR(VLOOKUP(AD272,LnLst!B:I,8,FALSE),0)+AG272*IFERROR(VLOOKUP(AF272,LnLst!B:I,8,FALSE),0)+AI272*IFERROR(VLOOKUP(AH272,LnLst!B:I,8,FALSE),0)+AK272*IFERROR(VLOOKUP(AJ272,LnLst!B:I,8,FALSE),0)</f>
        <v>2.9499999999999997</v>
      </c>
      <c r="AD272" s="106" t="s">
        <v>8</v>
      </c>
      <c r="AE272" s="263">
        <v>5</v>
      </c>
      <c r="AF272" s="245" t="s">
        <v>1462</v>
      </c>
      <c r="AG272" s="263"/>
      <c r="AH272" s="250" t="s">
        <v>1462</v>
      </c>
      <c r="AI272" s="263"/>
      <c r="AJ272" s="245" t="s">
        <v>1462</v>
      </c>
      <c r="AK272" s="263"/>
      <c r="AL272" s="84">
        <v>376</v>
      </c>
      <c r="AM272" s="72">
        <v>377</v>
      </c>
      <c r="AN272" s="83">
        <v>0</v>
      </c>
      <c r="AO272" s="72">
        <v>0</v>
      </c>
      <c r="AP272" s="66"/>
      <c r="AQ272" s="107" t="s">
        <v>782</v>
      </c>
      <c r="AR272" s="61"/>
      <c r="AS272" s="364"/>
      <c r="AT272" s="205"/>
      <c r="DN272" s="111">
        <f>(AE272*IFERROR(VLOOKUP(AD272,LnLst!B:I,2,FALSE),0))*(100/(H272^2))</f>
        <v>5.1549586776859508E-4</v>
      </c>
      <c r="DO272" s="111">
        <f>(AE272*IFERROR(VLOOKUP(AD272,LnLst!B:I,3,FALSE),0))*(100/(H272^2))</f>
        <v>3.1611570247933886E-3</v>
      </c>
      <c r="DP272" s="111">
        <f>(AE272*IFERROR(VLOOKUP(AD272,LnLst!B:I,4,FALSE),0))*(H272^2/100)/1000000</f>
        <v>7.8650000000000005E-3</v>
      </c>
      <c r="DQ272" s="111">
        <f>(AE272*IFERROR(VLOOKUP(AD272,LnLst!B:I,5,FALSE),0))*(100/(H272^2))</f>
        <v>1.3429752066115702E-3</v>
      </c>
      <c r="DR272" s="111">
        <f>(AE272*IFERROR(VLOOKUP(AD272,LnLst!B:I,6,FALSE),0))*(100/(H272^2))</f>
        <v>8.5743801652892557E-3</v>
      </c>
      <c r="DS272" s="111">
        <f>(AE272*IFERROR(VLOOKUP(AD272,LnLst!B:I,7,FALSE),0))*(H272^2/100)/1000000</f>
        <v>5.3966000000000005E-3</v>
      </c>
      <c r="DT272" s="111">
        <f>(AE272*IFERROR(VLOOKUP(AD272,LnLst!B:I,8,FALSE),0))*(100/(H272^2))</f>
        <v>6.0950413223140494E-3</v>
      </c>
      <c r="DU272" s="111">
        <f>AG272*IFERROR(VLOOKUP(AF272,LnLst!B:I,2,FALSE),0)*100/H272^2</f>
        <v>0</v>
      </c>
      <c r="DV272" s="111">
        <f>(AG272*IFERROR(VLOOKUP(AF272,LnLst!B:I,3,FALSE),0))*(100/(H272^2))</f>
        <v>0</v>
      </c>
      <c r="DW272" s="111">
        <f>(AG272*IFERROR(VLOOKUP(AF272,LnLst!B:I,4,FALSE),0))*(H272^2/100)/1000000</f>
        <v>0</v>
      </c>
      <c r="DX272" s="111">
        <f>(AG272*IFERROR(VLOOKUP(AF272,LnLst!B:I,5,FALSE),0))*(100/(H272^2))</f>
        <v>0</v>
      </c>
      <c r="DY272" s="111">
        <f>(AG272*IFERROR(VLOOKUP(AF272,LnLst!B:I,6,FALSE),0))*(100/(H272^2))</f>
        <v>0</v>
      </c>
      <c r="DZ272" s="111">
        <f>(AG272*IFERROR(VLOOKUP(AF272,LnLst!B:I,7,FALSE),0))*(H272^2/100)/1000000</f>
        <v>0</v>
      </c>
      <c r="EA272" s="111">
        <f>(AG272*IFERROR(VLOOKUP(AF272,LnLst!B:I,8,FALSE),0))*(100/(H272^2))</f>
        <v>0</v>
      </c>
      <c r="EB272" s="111">
        <f>AI272*IFERROR(VLOOKUP(AH272,LnLst!B:I,2,FALSE),0)*100/H272^2</f>
        <v>0</v>
      </c>
      <c r="EC272" s="111">
        <f>AI272*IFERROR(VLOOKUP(AH272,LnLst!B:I,3,FALSE),0)*100/H272^2</f>
        <v>0</v>
      </c>
      <c r="ED272" s="111">
        <f>(AI272*IFERROR(VLOOKUP(AH272,LnLst!B:I,4,FALSE),0))*(H272^2/100)/1000000</f>
        <v>0</v>
      </c>
      <c r="EE272" s="111">
        <f>AI272*IFERROR(VLOOKUP(AH272,LnLst!B:I,5,FALSE),0)*100/H272^2</f>
        <v>0</v>
      </c>
      <c r="EF272" s="111">
        <f>AI272*IFERROR(VLOOKUP(AH272,LnLst!B:I,6,FALSE),0)*100/H272^2</f>
        <v>0</v>
      </c>
      <c r="EG272" s="111">
        <f>(AI272*IFERROR(VLOOKUP(AH272,LnLst!B:I,7,FALSE),0))*(H272^2/100)/1000000</f>
        <v>0</v>
      </c>
      <c r="EH272" s="111">
        <f>AI272*IFERROR(VLOOKUP(AH272,LnLst!B:I,8,FALSE),0)*100/H272^2</f>
        <v>0</v>
      </c>
      <c r="EI272" s="236">
        <f>AK272*IFERROR(VLOOKUP(AJ272,LnLst!B:I,2,FALSE),0)*100/H272^2</f>
        <v>0</v>
      </c>
      <c r="EJ272" s="111">
        <f>AK272*IFERROR(VLOOKUP(AJ272,LnLst!B:I,3,FALSE),0)*100/H272^2</f>
        <v>0</v>
      </c>
      <c r="EK272" s="111">
        <f>(AK272*IFERROR(VLOOKUP(AJ272,LnLst!B:I,4,FALSE),0))*(H272^2/100)/1000000</f>
        <v>0</v>
      </c>
      <c r="EL272" s="111">
        <f>AK272*IFERROR(VLOOKUP(AJ272,LnLst!B:I,5,FALSE),0)*100/H272^2</f>
        <v>0</v>
      </c>
      <c r="EM272" s="111">
        <f>AK272*IFERROR(VLOOKUP(AJ272,LnLst!B:I,6,FALSE),0)*100/H272^2</f>
        <v>0</v>
      </c>
      <c r="EN272" s="111">
        <f>(AK272*IFERROR(VLOOKUP(AJ272,LnLst!B:I,7,FALSE),0))*(H272^2/100)/1000000</f>
        <v>0</v>
      </c>
      <c r="EO272" s="111">
        <f>AK272*IFERROR(VLOOKUP(AJ272,LnLst!B:I,8,FALSE),0)*100/H272^2</f>
        <v>0</v>
      </c>
    </row>
    <row r="273" spans="1:145" ht="15" customHeight="1" x14ac:dyDescent="0.25">
      <c r="A273" s="81" t="s">
        <v>1355</v>
      </c>
      <c r="B273" s="82" t="s">
        <v>60</v>
      </c>
      <c r="C273" s="102" t="s">
        <v>1585</v>
      </c>
      <c r="D273" s="82" t="s">
        <v>72</v>
      </c>
      <c r="E273" s="9" t="s">
        <v>1640</v>
      </c>
      <c r="F273" s="426" t="s">
        <v>1717</v>
      </c>
      <c r="G273" s="83">
        <v>1</v>
      </c>
      <c r="H273" s="60">
        <v>220</v>
      </c>
      <c r="I273" s="194" t="str">
        <f t="shared" si="73"/>
        <v xml:space="preserve">2*405 AAAC    2*380/50 ACSR         </v>
      </c>
      <c r="J273" s="228">
        <f t="shared" si="74"/>
        <v>13</v>
      </c>
      <c r="K273" s="113" t="s">
        <v>22</v>
      </c>
      <c r="L273" s="232" t="s">
        <v>22</v>
      </c>
      <c r="M273" s="240">
        <v>1600</v>
      </c>
      <c r="N273" s="115">
        <f t="shared" si="83"/>
        <v>609.66399999999999</v>
      </c>
      <c r="O273" s="241">
        <v>1680</v>
      </c>
      <c r="P273" s="235">
        <f t="shared" si="84"/>
        <v>1.268388429752066E-3</v>
      </c>
      <c r="Q273" s="104">
        <f t="shared" si="85"/>
        <v>8.1859504132231406E-3</v>
      </c>
      <c r="R273" s="104">
        <f t="shared" si="86"/>
        <v>2.135892E-2</v>
      </c>
      <c r="S273" s="104">
        <f t="shared" si="87"/>
        <v>3.3264462809917354E-3</v>
      </c>
      <c r="T273" s="104">
        <f t="shared" si="88"/>
        <v>2.3285123966942149E-2</v>
      </c>
      <c r="U273" s="104">
        <f t="shared" si="89"/>
        <v>1.4031160000000001E-2</v>
      </c>
      <c r="V273" s="105">
        <f t="shared" si="90"/>
        <v>1.5847107438016528E-2</v>
      </c>
      <c r="W273" s="223">
        <f>AE273*IFERROR(VLOOKUP(AD273,LnLst!B:I,2,FALSE),0)+AG273*IFERROR(VLOOKUP(AF273,LnLst!B:I,2,FALSE),0)+AI273*IFERROR(VLOOKUP(AH273,LnLst!B:I,2,FALSE),0)+AK273*IFERROR(VLOOKUP(AJ273,LnLst!B:I,2,FALSE),0)</f>
        <v>0.6139</v>
      </c>
      <c r="X273" s="215">
        <f>AE273*IFERROR(VLOOKUP(AD273,LnLst!B:I,3,FALSE),0)+AG273*IFERROR(VLOOKUP(AF273,LnLst!B:I,3,FALSE),0)+AI273*IFERROR(VLOOKUP(AH273,LnLst!B:I,3,FALSE),0)+AK273*IFERROR(VLOOKUP(AJ273,LnLst!B:I,3,FALSE),0)</f>
        <v>3.9619999999999997</v>
      </c>
      <c r="Y273" s="219">
        <f>(AE273*IFERROR(VLOOKUP(AD273,LnLst!B:I,4,FALSE),0)+AG273*IFERROR(VLOOKUP(AF273,LnLst!B:I,4,FALSE),0)+AI273*IFERROR(VLOOKUP(AH273,LnLst!B:I,4,FALSE),0)+AK273*IFERROR(VLOOKUP(AJ273,LnLst!B:I,4,FALSE),0))/1000000</f>
        <v>4.4129999999999999E-5</v>
      </c>
      <c r="Z273" s="215">
        <f>AE273*IFERROR(VLOOKUP(AD273,LnLst!B:I,5,FALSE),0)+AG273*IFERROR(VLOOKUP(AF273,LnLst!B:I,5,FALSE),0)+AI273*IFERROR(VLOOKUP(AH273,LnLst!B:I,5,FALSE),0)+AK273*IFERROR(VLOOKUP(AJ273,LnLst!B:I,5,FALSE),0)</f>
        <v>1.6099999999999999</v>
      </c>
      <c r="AA273" s="215">
        <f>AE273*IFERROR(VLOOKUP(AD273,LnLst!B:I,6,FALSE),0)+AG273*IFERROR(VLOOKUP(AF273,LnLst!B:I,6,FALSE),0)+AI273*IFERROR(VLOOKUP(AH273,LnLst!B:I,6,FALSE),0)+AK273*IFERROR(VLOOKUP(AJ273,LnLst!B:I,6,FALSE),0)</f>
        <v>11.27</v>
      </c>
      <c r="AB273" s="207">
        <f>(AE273*IFERROR(VLOOKUP(AD273,LnLst!B:I,7,FALSE),0)+AG273*IFERROR(VLOOKUP(AF273,LnLst!B:I,7,FALSE),0)+AI273*IFERROR(VLOOKUP(AH273,LnLst!B:I,7,FALSE),0)+AK273*IFERROR(VLOOKUP(AJ273,LnLst!B:I,7,FALSE),0))/1000000</f>
        <v>2.8990000000000002E-5</v>
      </c>
      <c r="AC273" s="211">
        <f>AE273*IFERROR(VLOOKUP(AD273,LnLst!B:I,8,FALSE),0)+AG273*IFERROR(VLOOKUP(AF273,LnLst!B:I,8,FALSE),0)+AI273*IFERROR(VLOOKUP(AH273,LnLst!B:I,8,FALSE),0)+AK273*IFERROR(VLOOKUP(AJ273,LnLst!B:I,8,FALSE),0)</f>
        <v>7.67</v>
      </c>
      <c r="AD273" s="106" t="s">
        <v>8</v>
      </c>
      <c r="AE273" s="263">
        <v>9</v>
      </c>
      <c r="AF273" s="245" t="s">
        <v>25</v>
      </c>
      <c r="AG273" s="263">
        <v>4</v>
      </c>
      <c r="AH273" s="250" t="s">
        <v>1462</v>
      </c>
      <c r="AI273" s="263"/>
      <c r="AJ273" s="245" t="s">
        <v>1462</v>
      </c>
      <c r="AK273" s="263"/>
      <c r="AL273" s="84">
        <v>419</v>
      </c>
      <c r="AM273" s="72">
        <v>427</v>
      </c>
      <c r="AN273" s="83">
        <v>0</v>
      </c>
      <c r="AO273" s="72">
        <v>0</v>
      </c>
      <c r="AP273" s="66" t="s">
        <v>1183</v>
      </c>
      <c r="AQ273" s="107" t="s">
        <v>1182</v>
      </c>
      <c r="AR273" s="61" t="s">
        <v>72</v>
      </c>
      <c r="AS273" s="364"/>
      <c r="AT273" s="205"/>
      <c r="DN273" s="111">
        <f>(AE273*IFERROR(VLOOKUP(AD273,LnLst!B:I,2,FALSE),0))*(100/(H273^2))</f>
        <v>9.2789256198347108E-4</v>
      </c>
      <c r="DO273" s="111">
        <f>(AE273*IFERROR(VLOOKUP(AD273,LnLst!B:I,3,FALSE),0))*(100/(H273^2))</f>
        <v>5.6900826446280991E-3</v>
      </c>
      <c r="DP273" s="111">
        <f>(AE273*IFERROR(VLOOKUP(AD273,LnLst!B:I,4,FALSE),0))*(H273^2/100)/1000000</f>
        <v>1.4156999999999999E-2</v>
      </c>
      <c r="DQ273" s="111">
        <f>(AE273*IFERROR(VLOOKUP(AD273,LnLst!B:I,5,FALSE),0))*(100/(H273^2))</f>
        <v>2.4173553719008265E-3</v>
      </c>
      <c r="DR273" s="111">
        <f>(AE273*IFERROR(VLOOKUP(AD273,LnLst!B:I,6,FALSE),0))*(100/(H273^2))</f>
        <v>1.5433884297520661E-2</v>
      </c>
      <c r="DS273" s="111">
        <f>(AE273*IFERROR(VLOOKUP(AD273,LnLst!B:I,7,FALSE),0))*(H273^2/100)/1000000</f>
        <v>9.7138800000000011E-3</v>
      </c>
      <c r="DT273" s="111">
        <f>(AE273*IFERROR(VLOOKUP(AD273,LnLst!B:I,8,FALSE),0))*(100/(H273^2))</f>
        <v>1.0971074380165289E-2</v>
      </c>
      <c r="DU273" s="111">
        <f>AG273*IFERROR(VLOOKUP(AF273,LnLst!B:I,2,FALSE),0)*100/H273^2</f>
        <v>3.4049586776859506E-4</v>
      </c>
      <c r="DV273" s="111">
        <f>(AG273*IFERROR(VLOOKUP(AF273,LnLst!B:I,3,FALSE),0))*(100/(H273^2))</f>
        <v>2.4958677685950415E-3</v>
      </c>
      <c r="DW273" s="111">
        <f>(AG273*IFERROR(VLOOKUP(AF273,LnLst!B:I,4,FALSE),0))*(H273^2/100)/1000000</f>
        <v>7.2019199999999997E-3</v>
      </c>
      <c r="DX273" s="111">
        <f>(AG273*IFERROR(VLOOKUP(AF273,LnLst!B:I,5,FALSE),0))*(100/(H273^2))</f>
        <v>9.0909090909090909E-4</v>
      </c>
      <c r="DY273" s="111">
        <f>(AG273*IFERROR(VLOOKUP(AF273,LnLst!B:I,6,FALSE),0))*(100/(H273^2))</f>
        <v>7.8512396694214882E-3</v>
      </c>
      <c r="DZ273" s="111">
        <f>(AG273*IFERROR(VLOOKUP(AF273,LnLst!B:I,7,FALSE),0))*(H273^2/100)/1000000</f>
        <v>4.3172799999999997E-3</v>
      </c>
      <c r="EA273" s="111">
        <f>(AG273*IFERROR(VLOOKUP(AF273,LnLst!B:I,8,FALSE),0))*(100/(H273^2))</f>
        <v>4.8760330578512395E-3</v>
      </c>
      <c r="EB273" s="111">
        <f>AI273*IFERROR(VLOOKUP(AH273,LnLst!B:I,2,FALSE),0)*100/H273^2</f>
        <v>0</v>
      </c>
      <c r="EC273" s="111">
        <f>AI273*IFERROR(VLOOKUP(AH273,LnLst!B:I,3,FALSE),0)*100/H273^2</f>
        <v>0</v>
      </c>
      <c r="ED273" s="111">
        <f>(AI273*IFERROR(VLOOKUP(AH273,LnLst!B:I,4,FALSE),0))*(H273^2/100)/1000000</f>
        <v>0</v>
      </c>
      <c r="EE273" s="111">
        <f>AI273*IFERROR(VLOOKUP(AH273,LnLst!B:I,5,FALSE),0)*100/H273^2</f>
        <v>0</v>
      </c>
      <c r="EF273" s="111">
        <f>AI273*IFERROR(VLOOKUP(AH273,LnLst!B:I,6,FALSE),0)*100/H273^2</f>
        <v>0</v>
      </c>
      <c r="EG273" s="111">
        <f>(AI273*IFERROR(VLOOKUP(AH273,LnLst!B:I,7,FALSE),0))*(H273^2/100)/1000000</f>
        <v>0</v>
      </c>
      <c r="EH273" s="111">
        <f>AI273*IFERROR(VLOOKUP(AH273,LnLst!B:I,8,FALSE),0)*100/H273^2</f>
        <v>0</v>
      </c>
      <c r="EI273" s="236">
        <f>AK273*IFERROR(VLOOKUP(AJ273,LnLst!B:I,2,FALSE),0)*100/H273^2</f>
        <v>0</v>
      </c>
      <c r="EJ273" s="111">
        <f>AK273*IFERROR(VLOOKUP(AJ273,LnLst!B:I,3,FALSE),0)*100/H273^2</f>
        <v>0</v>
      </c>
      <c r="EK273" s="111">
        <f>(AK273*IFERROR(VLOOKUP(AJ273,LnLst!B:I,4,FALSE),0))*(H273^2/100)/1000000</f>
        <v>0</v>
      </c>
      <c r="EL273" s="111">
        <f>AK273*IFERROR(VLOOKUP(AJ273,LnLst!B:I,5,FALSE),0)*100/H273^2</f>
        <v>0</v>
      </c>
      <c r="EM273" s="111">
        <f>AK273*IFERROR(VLOOKUP(AJ273,LnLst!B:I,6,FALSE),0)*100/H273^2</f>
        <v>0</v>
      </c>
      <c r="EN273" s="111">
        <f>(AK273*IFERROR(VLOOKUP(AJ273,LnLst!B:I,7,FALSE),0))*(H273^2/100)/1000000</f>
        <v>0</v>
      </c>
      <c r="EO273" s="111">
        <f>AK273*IFERROR(VLOOKUP(AJ273,LnLst!B:I,8,FALSE),0)*100/H273^2</f>
        <v>0</v>
      </c>
    </row>
    <row r="274" spans="1:145" ht="15" customHeight="1" x14ac:dyDescent="0.25">
      <c r="A274" s="81" t="s">
        <v>1355</v>
      </c>
      <c r="B274" s="82" t="s">
        <v>60</v>
      </c>
      <c r="C274" s="102" t="s">
        <v>1585</v>
      </c>
      <c r="D274" s="82" t="s">
        <v>72</v>
      </c>
      <c r="E274" s="9" t="s">
        <v>1640</v>
      </c>
      <c r="F274" s="426" t="s">
        <v>1717</v>
      </c>
      <c r="G274" s="83">
        <v>2</v>
      </c>
      <c r="H274" s="60">
        <v>220</v>
      </c>
      <c r="I274" s="194" t="str">
        <f t="shared" si="73"/>
        <v xml:space="preserve">2*405 AAAC    2*380/50 ACSR         </v>
      </c>
      <c r="J274" s="228">
        <f t="shared" si="74"/>
        <v>13</v>
      </c>
      <c r="K274" s="113" t="s">
        <v>22</v>
      </c>
      <c r="L274" s="232" t="s">
        <v>22</v>
      </c>
      <c r="M274" s="240">
        <v>1600</v>
      </c>
      <c r="N274" s="115">
        <f t="shared" si="83"/>
        <v>609.66399999999999</v>
      </c>
      <c r="O274" s="241">
        <v>1680</v>
      </c>
      <c r="P274" s="235">
        <f t="shared" si="84"/>
        <v>1.268388429752066E-3</v>
      </c>
      <c r="Q274" s="104">
        <f t="shared" si="85"/>
        <v>8.1859504132231406E-3</v>
      </c>
      <c r="R274" s="104">
        <f t="shared" si="86"/>
        <v>2.135892E-2</v>
      </c>
      <c r="S274" s="104">
        <f t="shared" si="87"/>
        <v>3.3264462809917354E-3</v>
      </c>
      <c r="T274" s="104">
        <f t="shared" si="88"/>
        <v>2.3285123966942149E-2</v>
      </c>
      <c r="U274" s="104">
        <f t="shared" si="89"/>
        <v>1.4031160000000001E-2</v>
      </c>
      <c r="V274" s="105">
        <f t="shared" si="90"/>
        <v>1.5847107438016528E-2</v>
      </c>
      <c r="W274" s="223">
        <f>AE274*IFERROR(VLOOKUP(AD274,LnLst!B:I,2,FALSE),0)+AG274*IFERROR(VLOOKUP(AF274,LnLst!B:I,2,FALSE),0)+AI274*IFERROR(VLOOKUP(AH274,LnLst!B:I,2,FALSE),0)+AK274*IFERROR(VLOOKUP(AJ274,LnLst!B:I,2,FALSE),0)</f>
        <v>0.6139</v>
      </c>
      <c r="X274" s="215">
        <f>AE274*IFERROR(VLOOKUP(AD274,LnLst!B:I,3,FALSE),0)+AG274*IFERROR(VLOOKUP(AF274,LnLst!B:I,3,FALSE),0)+AI274*IFERROR(VLOOKUP(AH274,LnLst!B:I,3,FALSE),0)+AK274*IFERROR(VLOOKUP(AJ274,LnLst!B:I,3,FALSE),0)</f>
        <v>3.9619999999999997</v>
      </c>
      <c r="Y274" s="219">
        <f>(AE274*IFERROR(VLOOKUP(AD274,LnLst!B:I,4,FALSE),0)+AG274*IFERROR(VLOOKUP(AF274,LnLst!B:I,4,FALSE),0)+AI274*IFERROR(VLOOKUP(AH274,LnLst!B:I,4,FALSE),0)+AK274*IFERROR(VLOOKUP(AJ274,LnLst!B:I,4,FALSE),0))/1000000</f>
        <v>4.4129999999999999E-5</v>
      </c>
      <c r="Z274" s="215">
        <f>AE274*IFERROR(VLOOKUP(AD274,LnLst!B:I,5,FALSE),0)+AG274*IFERROR(VLOOKUP(AF274,LnLst!B:I,5,FALSE),0)+AI274*IFERROR(VLOOKUP(AH274,LnLst!B:I,5,FALSE),0)+AK274*IFERROR(VLOOKUP(AJ274,LnLst!B:I,5,FALSE),0)</f>
        <v>1.6099999999999999</v>
      </c>
      <c r="AA274" s="215">
        <f>AE274*IFERROR(VLOOKUP(AD274,LnLst!B:I,6,FALSE),0)+AG274*IFERROR(VLOOKUP(AF274,LnLst!B:I,6,FALSE),0)+AI274*IFERROR(VLOOKUP(AH274,LnLst!B:I,6,FALSE),0)+AK274*IFERROR(VLOOKUP(AJ274,LnLst!B:I,6,FALSE),0)</f>
        <v>11.27</v>
      </c>
      <c r="AB274" s="207">
        <f>(AE274*IFERROR(VLOOKUP(AD274,LnLst!B:I,7,FALSE),0)+AG274*IFERROR(VLOOKUP(AF274,LnLst!B:I,7,FALSE),0)+AI274*IFERROR(VLOOKUP(AH274,LnLst!B:I,7,FALSE),0)+AK274*IFERROR(VLOOKUP(AJ274,LnLst!B:I,7,FALSE),0))/1000000</f>
        <v>2.8990000000000002E-5</v>
      </c>
      <c r="AC274" s="211">
        <f>AE274*IFERROR(VLOOKUP(AD274,LnLst!B:I,8,FALSE),0)+AG274*IFERROR(VLOOKUP(AF274,LnLst!B:I,8,FALSE),0)+AI274*IFERROR(VLOOKUP(AH274,LnLst!B:I,8,FALSE),0)+AK274*IFERROR(VLOOKUP(AJ274,LnLst!B:I,8,FALSE),0)</f>
        <v>7.67</v>
      </c>
      <c r="AD274" s="106" t="s">
        <v>8</v>
      </c>
      <c r="AE274" s="263">
        <v>9</v>
      </c>
      <c r="AF274" s="245" t="s">
        <v>25</v>
      </c>
      <c r="AG274" s="263">
        <v>4</v>
      </c>
      <c r="AH274" s="250" t="s">
        <v>1462</v>
      </c>
      <c r="AI274" s="263"/>
      <c r="AJ274" s="245" t="s">
        <v>1462</v>
      </c>
      <c r="AK274" s="263"/>
      <c r="AL274" s="84">
        <v>419</v>
      </c>
      <c r="AM274" s="72">
        <v>427</v>
      </c>
      <c r="AN274" s="83">
        <v>0</v>
      </c>
      <c r="AO274" s="72">
        <v>0</v>
      </c>
      <c r="AP274" s="66" t="s">
        <v>1184</v>
      </c>
      <c r="AQ274" s="107" t="s">
        <v>1182</v>
      </c>
      <c r="AR274" s="61" t="s">
        <v>72</v>
      </c>
      <c r="AS274" s="364"/>
      <c r="AT274" s="205"/>
      <c r="DN274" s="111">
        <f>(AE274*IFERROR(VLOOKUP(AD274,LnLst!B:I,2,FALSE),0))*(100/(H274^2))</f>
        <v>9.2789256198347108E-4</v>
      </c>
      <c r="DO274" s="111">
        <f>(AE274*IFERROR(VLOOKUP(AD274,LnLst!B:I,3,FALSE),0))*(100/(H274^2))</f>
        <v>5.6900826446280991E-3</v>
      </c>
      <c r="DP274" s="111">
        <f>(AE274*IFERROR(VLOOKUP(AD274,LnLst!B:I,4,FALSE),0))*(H274^2/100)/1000000</f>
        <v>1.4156999999999999E-2</v>
      </c>
      <c r="DQ274" s="111">
        <f>(AE274*IFERROR(VLOOKUP(AD274,LnLst!B:I,5,FALSE),0))*(100/(H274^2))</f>
        <v>2.4173553719008265E-3</v>
      </c>
      <c r="DR274" s="111">
        <f>(AE274*IFERROR(VLOOKUP(AD274,LnLst!B:I,6,FALSE),0))*(100/(H274^2))</f>
        <v>1.5433884297520661E-2</v>
      </c>
      <c r="DS274" s="111">
        <f>(AE274*IFERROR(VLOOKUP(AD274,LnLst!B:I,7,FALSE),0))*(H274^2/100)/1000000</f>
        <v>9.7138800000000011E-3</v>
      </c>
      <c r="DT274" s="111">
        <f>(AE274*IFERROR(VLOOKUP(AD274,LnLst!B:I,8,FALSE),0))*(100/(H274^2))</f>
        <v>1.0971074380165289E-2</v>
      </c>
      <c r="DU274" s="111">
        <f>AG274*IFERROR(VLOOKUP(AF274,LnLst!B:I,2,FALSE),0)*100/H274^2</f>
        <v>3.4049586776859506E-4</v>
      </c>
      <c r="DV274" s="111">
        <f>(AG274*IFERROR(VLOOKUP(AF274,LnLst!B:I,3,FALSE),0))*(100/(H274^2))</f>
        <v>2.4958677685950415E-3</v>
      </c>
      <c r="DW274" s="111">
        <f>(AG274*IFERROR(VLOOKUP(AF274,LnLst!B:I,4,FALSE),0))*(H274^2/100)/1000000</f>
        <v>7.2019199999999997E-3</v>
      </c>
      <c r="DX274" s="111">
        <f>(AG274*IFERROR(VLOOKUP(AF274,LnLst!B:I,5,FALSE),0))*(100/(H274^2))</f>
        <v>9.0909090909090909E-4</v>
      </c>
      <c r="DY274" s="111">
        <f>(AG274*IFERROR(VLOOKUP(AF274,LnLst!B:I,6,FALSE),0))*(100/(H274^2))</f>
        <v>7.8512396694214882E-3</v>
      </c>
      <c r="DZ274" s="111">
        <f>(AG274*IFERROR(VLOOKUP(AF274,LnLst!B:I,7,FALSE),0))*(H274^2/100)/1000000</f>
        <v>4.3172799999999997E-3</v>
      </c>
      <c r="EA274" s="111">
        <f>(AG274*IFERROR(VLOOKUP(AF274,LnLst!B:I,8,FALSE),0))*(100/(H274^2))</f>
        <v>4.8760330578512395E-3</v>
      </c>
      <c r="EB274" s="111">
        <f>AI274*IFERROR(VLOOKUP(AH274,LnLst!B:I,2,FALSE),0)*100/H274^2</f>
        <v>0</v>
      </c>
      <c r="EC274" s="111">
        <f>AI274*IFERROR(VLOOKUP(AH274,LnLst!B:I,3,FALSE),0)*100/H274^2</f>
        <v>0</v>
      </c>
      <c r="ED274" s="111">
        <f>(AI274*IFERROR(VLOOKUP(AH274,LnLst!B:I,4,FALSE),0))*(H274^2/100)/1000000</f>
        <v>0</v>
      </c>
      <c r="EE274" s="111">
        <f>AI274*IFERROR(VLOOKUP(AH274,LnLst!B:I,5,FALSE),0)*100/H274^2</f>
        <v>0</v>
      </c>
      <c r="EF274" s="111">
        <f>AI274*IFERROR(VLOOKUP(AH274,LnLst!B:I,6,FALSE),0)*100/H274^2</f>
        <v>0</v>
      </c>
      <c r="EG274" s="111">
        <f>(AI274*IFERROR(VLOOKUP(AH274,LnLst!B:I,7,FALSE),0))*(H274^2/100)/1000000</f>
        <v>0</v>
      </c>
      <c r="EH274" s="111">
        <f>AI274*IFERROR(VLOOKUP(AH274,LnLst!B:I,8,FALSE),0)*100/H274^2</f>
        <v>0</v>
      </c>
      <c r="EI274" s="236">
        <f>AK274*IFERROR(VLOOKUP(AJ274,LnLst!B:I,2,FALSE),0)*100/H274^2</f>
        <v>0</v>
      </c>
      <c r="EJ274" s="111">
        <f>AK274*IFERROR(VLOOKUP(AJ274,LnLst!B:I,3,FALSE),0)*100/H274^2</f>
        <v>0</v>
      </c>
      <c r="EK274" s="111">
        <f>(AK274*IFERROR(VLOOKUP(AJ274,LnLst!B:I,4,FALSE),0))*(H274^2/100)/1000000</f>
        <v>0</v>
      </c>
      <c r="EL274" s="111">
        <f>AK274*IFERROR(VLOOKUP(AJ274,LnLst!B:I,5,FALSE),0)*100/H274^2</f>
        <v>0</v>
      </c>
      <c r="EM274" s="111">
        <f>AK274*IFERROR(VLOOKUP(AJ274,LnLst!B:I,6,FALSE),0)*100/H274^2</f>
        <v>0</v>
      </c>
      <c r="EN274" s="111">
        <f>(AK274*IFERROR(VLOOKUP(AJ274,LnLst!B:I,7,FALSE),0))*(H274^2/100)/1000000</f>
        <v>0</v>
      </c>
      <c r="EO274" s="111">
        <f>AK274*IFERROR(VLOOKUP(AJ274,LnLst!B:I,8,FALSE),0)*100/H274^2</f>
        <v>0</v>
      </c>
    </row>
    <row r="275" spans="1:145" ht="15" customHeight="1" x14ac:dyDescent="0.25">
      <c r="A275" s="81" t="s">
        <v>1421</v>
      </c>
      <c r="B275" s="82" t="s">
        <v>480</v>
      </c>
      <c r="C275" s="102" t="s">
        <v>126</v>
      </c>
      <c r="D275" s="82" t="s">
        <v>127</v>
      </c>
      <c r="E275" s="9" t="s">
        <v>1640</v>
      </c>
      <c r="F275" s="426" t="s">
        <v>1717</v>
      </c>
      <c r="G275" s="83">
        <v>1</v>
      </c>
      <c r="H275" s="60">
        <v>220</v>
      </c>
      <c r="I275" s="194" t="str">
        <f t="shared" si="73"/>
        <v xml:space="preserve">2*405 AAAC             </v>
      </c>
      <c r="J275" s="228">
        <f t="shared" si="74"/>
        <v>22.5</v>
      </c>
      <c r="K275" s="113" t="s">
        <v>23</v>
      </c>
      <c r="L275" s="232" t="s">
        <v>23</v>
      </c>
      <c r="M275" s="240">
        <v>1200</v>
      </c>
      <c r="N275" s="115">
        <f t="shared" si="83"/>
        <v>457.24799999999999</v>
      </c>
      <c r="O275" s="241">
        <v>1600</v>
      </c>
      <c r="P275" s="235">
        <f t="shared" si="84"/>
        <v>2.3197314049586775E-3</v>
      </c>
      <c r="Q275" s="104">
        <f t="shared" si="85"/>
        <v>1.4225206611570248E-2</v>
      </c>
      <c r="R275" s="104">
        <f t="shared" si="86"/>
        <v>3.53925E-2</v>
      </c>
      <c r="S275" s="104">
        <f t="shared" si="87"/>
        <v>6.0433884297520658E-3</v>
      </c>
      <c r="T275" s="104">
        <f t="shared" si="88"/>
        <v>3.8584710743801653E-2</v>
      </c>
      <c r="U275" s="104">
        <f t="shared" si="89"/>
        <v>2.4284699999999999E-2</v>
      </c>
      <c r="V275" s="105">
        <f t="shared" si="90"/>
        <v>2.7427685950413217E-2</v>
      </c>
      <c r="W275" s="223">
        <f>AE275*IFERROR(VLOOKUP(AD275,LnLst!B:I,2,FALSE),0)+AG275*IFERROR(VLOOKUP(AF275,LnLst!B:I,2,FALSE),0)+AI275*IFERROR(VLOOKUP(AH275,LnLst!B:I,2,FALSE),0)+AK275*IFERROR(VLOOKUP(AJ275,LnLst!B:I,2,FALSE),0)</f>
        <v>1.1227499999999999</v>
      </c>
      <c r="X275" s="215">
        <f>AE275*IFERROR(VLOOKUP(AD275,LnLst!B:I,3,FALSE),0)+AG275*IFERROR(VLOOKUP(AF275,LnLst!B:I,3,FALSE),0)+AI275*IFERROR(VLOOKUP(AH275,LnLst!B:I,3,FALSE),0)+AK275*IFERROR(VLOOKUP(AJ275,LnLst!B:I,3,FALSE),0)</f>
        <v>6.8849999999999998</v>
      </c>
      <c r="Y275" s="219">
        <f>(AE275*IFERROR(VLOOKUP(AD275,LnLst!B:I,4,FALSE),0)+AG275*IFERROR(VLOOKUP(AF275,LnLst!B:I,4,FALSE),0)+AI275*IFERROR(VLOOKUP(AH275,LnLst!B:I,4,FALSE),0)+AK275*IFERROR(VLOOKUP(AJ275,LnLst!B:I,4,FALSE),0))/1000000</f>
        <v>7.3125000000000002E-5</v>
      </c>
      <c r="Z275" s="215">
        <f>AE275*IFERROR(VLOOKUP(AD275,LnLst!B:I,5,FALSE),0)+AG275*IFERROR(VLOOKUP(AF275,LnLst!B:I,5,FALSE),0)+AI275*IFERROR(VLOOKUP(AH275,LnLst!B:I,5,FALSE),0)+AK275*IFERROR(VLOOKUP(AJ275,LnLst!B:I,5,FALSE),0)</f>
        <v>2.9250000000000003</v>
      </c>
      <c r="AA275" s="215">
        <f>AE275*IFERROR(VLOOKUP(AD275,LnLst!B:I,6,FALSE),0)+AG275*IFERROR(VLOOKUP(AF275,LnLst!B:I,6,FALSE),0)+AI275*IFERROR(VLOOKUP(AH275,LnLst!B:I,6,FALSE),0)+AK275*IFERROR(VLOOKUP(AJ275,LnLst!B:I,6,FALSE),0)</f>
        <v>18.675000000000001</v>
      </c>
      <c r="AB275" s="207">
        <f>(AE275*IFERROR(VLOOKUP(AD275,LnLst!B:I,7,FALSE),0)+AG275*IFERROR(VLOOKUP(AF275,LnLst!B:I,7,FALSE),0)+AI275*IFERROR(VLOOKUP(AH275,LnLst!B:I,7,FALSE),0)+AK275*IFERROR(VLOOKUP(AJ275,LnLst!B:I,7,FALSE),0))/1000000</f>
        <v>5.0175E-5</v>
      </c>
      <c r="AC275" s="211">
        <f>AE275*IFERROR(VLOOKUP(AD275,LnLst!B:I,8,FALSE),0)+AG275*IFERROR(VLOOKUP(AF275,LnLst!B:I,8,FALSE),0)+AI275*IFERROR(VLOOKUP(AH275,LnLst!B:I,8,FALSE),0)+AK275*IFERROR(VLOOKUP(AJ275,LnLst!B:I,8,FALSE),0)</f>
        <v>13.274999999999999</v>
      </c>
      <c r="AD275" s="106" t="s">
        <v>8</v>
      </c>
      <c r="AE275" s="263">
        <v>22.5</v>
      </c>
      <c r="AF275" s="245" t="s">
        <v>1462</v>
      </c>
      <c r="AG275" s="263"/>
      <c r="AH275" s="250" t="s">
        <v>1462</v>
      </c>
      <c r="AI275" s="263"/>
      <c r="AJ275" s="245" t="s">
        <v>1462</v>
      </c>
      <c r="AK275" s="263"/>
      <c r="AL275" s="84">
        <v>374</v>
      </c>
      <c r="AM275" s="72">
        <v>376</v>
      </c>
      <c r="AN275" s="83">
        <v>0</v>
      </c>
      <c r="AO275" s="72">
        <v>0</v>
      </c>
      <c r="AP275" s="66" t="s">
        <v>783</v>
      </c>
      <c r="AQ275" s="107" t="s">
        <v>631</v>
      </c>
      <c r="AR275" s="61" t="s">
        <v>782</v>
      </c>
      <c r="AS275" s="364"/>
      <c r="AT275" s="205" t="s">
        <v>1408</v>
      </c>
      <c r="DN275" s="111">
        <f>(AE275*IFERROR(VLOOKUP(AD275,LnLst!B:I,2,FALSE),0))*(100/(H275^2))</f>
        <v>2.3197314049586775E-3</v>
      </c>
      <c r="DO275" s="111">
        <f>(AE275*IFERROR(VLOOKUP(AD275,LnLst!B:I,3,FALSE),0))*(100/(H275^2))</f>
        <v>1.4225206611570248E-2</v>
      </c>
      <c r="DP275" s="111">
        <f>(AE275*IFERROR(VLOOKUP(AD275,LnLst!B:I,4,FALSE),0))*(H275^2/100)/1000000</f>
        <v>3.53925E-2</v>
      </c>
      <c r="DQ275" s="111">
        <f>(AE275*IFERROR(VLOOKUP(AD275,LnLst!B:I,5,FALSE),0))*(100/(H275^2))</f>
        <v>6.0433884297520666E-3</v>
      </c>
      <c r="DR275" s="111">
        <f>(AE275*IFERROR(VLOOKUP(AD275,LnLst!B:I,6,FALSE),0))*(100/(H275^2))</f>
        <v>3.8584710743801653E-2</v>
      </c>
      <c r="DS275" s="111">
        <f>(AE275*IFERROR(VLOOKUP(AD275,LnLst!B:I,7,FALSE),0))*(H275^2/100)/1000000</f>
        <v>2.4284699999999996E-2</v>
      </c>
      <c r="DT275" s="111">
        <f>(AE275*IFERROR(VLOOKUP(AD275,LnLst!B:I,8,FALSE),0))*(100/(H275^2))</f>
        <v>2.7427685950413221E-2</v>
      </c>
      <c r="DU275" s="111">
        <f>AG275*IFERROR(VLOOKUP(AF275,LnLst!B:I,2,FALSE),0)*100/H275^2</f>
        <v>0</v>
      </c>
      <c r="DV275" s="111">
        <f>(AG275*IFERROR(VLOOKUP(AF275,LnLst!B:I,3,FALSE),0))*(100/(H275^2))</f>
        <v>0</v>
      </c>
      <c r="DW275" s="111">
        <f>(AG275*IFERROR(VLOOKUP(AF275,LnLst!B:I,4,FALSE),0))*(H275^2/100)/1000000</f>
        <v>0</v>
      </c>
      <c r="DX275" s="111">
        <f>(AG275*IFERROR(VLOOKUP(AF275,LnLst!B:I,5,FALSE),0))*(100/(H275^2))</f>
        <v>0</v>
      </c>
      <c r="DY275" s="111">
        <f>(AG275*IFERROR(VLOOKUP(AF275,LnLst!B:I,6,FALSE),0))*(100/(H275^2))</f>
        <v>0</v>
      </c>
      <c r="DZ275" s="111">
        <f>(AG275*IFERROR(VLOOKUP(AF275,LnLst!B:I,7,FALSE),0))*(H275^2/100)/1000000</f>
        <v>0</v>
      </c>
      <c r="EA275" s="111">
        <f>(AG275*IFERROR(VLOOKUP(AF275,LnLst!B:I,8,FALSE),0))*(100/(H275^2))</f>
        <v>0</v>
      </c>
      <c r="EB275" s="111">
        <f>AI275*IFERROR(VLOOKUP(AH275,LnLst!B:I,2,FALSE),0)*100/H275^2</f>
        <v>0</v>
      </c>
      <c r="EC275" s="111">
        <f>AI275*IFERROR(VLOOKUP(AH275,LnLst!B:I,3,FALSE),0)*100/H275^2</f>
        <v>0</v>
      </c>
      <c r="ED275" s="111">
        <f>(AI275*IFERROR(VLOOKUP(AH275,LnLst!B:I,4,FALSE),0))*(H275^2/100)/1000000</f>
        <v>0</v>
      </c>
      <c r="EE275" s="111">
        <f>AI275*IFERROR(VLOOKUP(AH275,LnLst!B:I,5,FALSE),0)*100/H275^2</f>
        <v>0</v>
      </c>
      <c r="EF275" s="111">
        <f>AI275*IFERROR(VLOOKUP(AH275,LnLst!B:I,6,FALSE),0)*100/H275^2</f>
        <v>0</v>
      </c>
      <c r="EG275" s="111">
        <f>(AI275*IFERROR(VLOOKUP(AH275,LnLst!B:I,7,FALSE),0))*(H275^2/100)/1000000</f>
        <v>0</v>
      </c>
      <c r="EH275" s="111">
        <f>AI275*IFERROR(VLOOKUP(AH275,LnLst!B:I,8,FALSE),0)*100/H275^2</f>
        <v>0</v>
      </c>
      <c r="EI275" s="236">
        <f>AK275*IFERROR(VLOOKUP(AJ275,LnLst!B:I,2,FALSE),0)*100/H275^2</f>
        <v>0</v>
      </c>
      <c r="EJ275" s="111">
        <f>AK275*IFERROR(VLOOKUP(AJ275,LnLst!B:I,3,FALSE),0)*100/H275^2</f>
        <v>0</v>
      </c>
      <c r="EK275" s="111">
        <f>(AK275*IFERROR(VLOOKUP(AJ275,LnLst!B:I,4,FALSE),0))*(H275^2/100)/1000000</f>
        <v>0</v>
      </c>
      <c r="EL275" s="111">
        <f>AK275*IFERROR(VLOOKUP(AJ275,LnLst!B:I,5,FALSE),0)*100/H275^2</f>
        <v>0</v>
      </c>
      <c r="EM275" s="111">
        <f>AK275*IFERROR(VLOOKUP(AJ275,LnLst!B:I,6,FALSE),0)*100/H275^2</f>
        <v>0</v>
      </c>
      <c r="EN275" s="111">
        <f>(AK275*IFERROR(VLOOKUP(AJ275,LnLst!B:I,7,FALSE),0))*(H275^2/100)/1000000</f>
        <v>0</v>
      </c>
      <c r="EO275" s="111">
        <f>AK275*IFERROR(VLOOKUP(AJ275,LnLst!B:I,8,FALSE),0)*100/H275^2</f>
        <v>0</v>
      </c>
    </row>
    <row r="276" spans="1:145" ht="15" customHeight="1" x14ac:dyDescent="0.25">
      <c r="A276" s="81" t="s">
        <v>1421</v>
      </c>
      <c r="B276" s="82" t="s">
        <v>480</v>
      </c>
      <c r="C276" s="102" t="s">
        <v>126</v>
      </c>
      <c r="D276" s="82" t="s">
        <v>127</v>
      </c>
      <c r="E276" s="9" t="s">
        <v>1640</v>
      </c>
      <c r="F276" s="426" t="s">
        <v>1717</v>
      </c>
      <c r="G276" s="83">
        <v>2</v>
      </c>
      <c r="H276" s="60">
        <v>220</v>
      </c>
      <c r="I276" s="194" t="str">
        <f t="shared" si="73"/>
        <v xml:space="preserve">2*405 AAAC             </v>
      </c>
      <c r="J276" s="228">
        <f t="shared" si="74"/>
        <v>22.5</v>
      </c>
      <c r="K276" s="113" t="s">
        <v>23</v>
      </c>
      <c r="L276" s="232" t="s">
        <v>23</v>
      </c>
      <c r="M276" s="240">
        <v>1200</v>
      </c>
      <c r="N276" s="115">
        <f t="shared" si="83"/>
        <v>457.24799999999999</v>
      </c>
      <c r="O276" s="241">
        <v>1600</v>
      </c>
      <c r="P276" s="235">
        <f t="shared" si="84"/>
        <v>2.3197314049586775E-3</v>
      </c>
      <c r="Q276" s="104">
        <f t="shared" si="85"/>
        <v>1.4225206611570248E-2</v>
      </c>
      <c r="R276" s="104">
        <f t="shared" si="86"/>
        <v>3.53925E-2</v>
      </c>
      <c r="S276" s="104">
        <f t="shared" si="87"/>
        <v>6.0433884297520658E-3</v>
      </c>
      <c r="T276" s="104">
        <f t="shared" si="88"/>
        <v>3.8584710743801653E-2</v>
      </c>
      <c r="U276" s="104">
        <f t="shared" si="89"/>
        <v>2.4284699999999999E-2</v>
      </c>
      <c r="V276" s="105">
        <f t="shared" si="90"/>
        <v>2.7427685950413217E-2</v>
      </c>
      <c r="W276" s="223">
        <f>AE276*IFERROR(VLOOKUP(AD276,LnLst!B:I,2,FALSE),0)+AG276*IFERROR(VLOOKUP(AF276,LnLst!B:I,2,FALSE),0)+AI276*IFERROR(VLOOKUP(AH276,LnLst!B:I,2,FALSE),0)+AK276*IFERROR(VLOOKUP(AJ276,LnLst!B:I,2,FALSE),0)</f>
        <v>1.1227499999999999</v>
      </c>
      <c r="X276" s="215">
        <f>AE276*IFERROR(VLOOKUP(AD276,LnLst!B:I,3,FALSE),0)+AG276*IFERROR(VLOOKUP(AF276,LnLst!B:I,3,FALSE),0)+AI276*IFERROR(VLOOKUP(AH276,LnLst!B:I,3,FALSE),0)+AK276*IFERROR(VLOOKUP(AJ276,LnLst!B:I,3,FALSE),0)</f>
        <v>6.8849999999999998</v>
      </c>
      <c r="Y276" s="219">
        <f>(AE276*IFERROR(VLOOKUP(AD276,LnLst!B:I,4,FALSE),0)+AG276*IFERROR(VLOOKUP(AF276,LnLst!B:I,4,FALSE),0)+AI276*IFERROR(VLOOKUP(AH276,LnLst!B:I,4,FALSE),0)+AK276*IFERROR(VLOOKUP(AJ276,LnLst!B:I,4,FALSE),0))/1000000</f>
        <v>7.3125000000000002E-5</v>
      </c>
      <c r="Z276" s="215">
        <f>AE276*IFERROR(VLOOKUP(AD276,LnLst!B:I,5,FALSE),0)+AG276*IFERROR(VLOOKUP(AF276,LnLst!B:I,5,FALSE),0)+AI276*IFERROR(VLOOKUP(AH276,LnLst!B:I,5,FALSE),0)+AK276*IFERROR(VLOOKUP(AJ276,LnLst!B:I,5,FALSE),0)</f>
        <v>2.9250000000000003</v>
      </c>
      <c r="AA276" s="215">
        <f>AE276*IFERROR(VLOOKUP(AD276,LnLst!B:I,6,FALSE),0)+AG276*IFERROR(VLOOKUP(AF276,LnLst!B:I,6,FALSE),0)+AI276*IFERROR(VLOOKUP(AH276,LnLst!B:I,6,FALSE),0)+AK276*IFERROR(VLOOKUP(AJ276,LnLst!B:I,6,FALSE),0)</f>
        <v>18.675000000000001</v>
      </c>
      <c r="AB276" s="207">
        <f>(AE276*IFERROR(VLOOKUP(AD276,LnLst!B:I,7,FALSE),0)+AG276*IFERROR(VLOOKUP(AF276,LnLst!B:I,7,FALSE),0)+AI276*IFERROR(VLOOKUP(AH276,LnLst!B:I,7,FALSE),0)+AK276*IFERROR(VLOOKUP(AJ276,LnLst!B:I,7,FALSE),0))/1000000</f>
        <v>5.0175E-5</v>
      </c>
      <c r="AC276" s="211">
        <f>AE276*IFERROR(VLOOKUP(AD276,LnLst!B:I,8,FALSE),0)+AG276*IFERROR(VLOOKUP(AF276,LnLst!B:I,8,FALSE),0)+AI276*IFERROR(VLOOKUP(AH276,LnLst!B:I,8,FALSE),0)+AK276*IFERROR(VLOOKUP(AJ276,LnLst!B:I,8,FALSE),0)</f>
        <v>13.274999999999999</v>
      </c>
      <c r="AD276" s="106" t="s">
        <v>8</v>
      </c>
      <c r="AE276" s="263">
        <v>22.5</v>
      </c>
      <c r="AF276" s="245" t="s">
        <v>1462</v>
      </c>
      <c r="AG276" s="263"/>
      <c r="AH276" s="250" t="s">
        <v>1462</v>
      </c>
      <c r="AI276" s="263"/>
      <c r="AJ276" s="245" t="s">
        <v>1462</v>
      </c>
      <c r="AK276" s="263"/>
      <c r="AL276" s="84">
        <v>374</v>
      </c>
      <c r="AM276" s="72">
        <v>376</v>
      </c>
      <c r="AN276" s="83">
        <v>0</v>
      </c>
      <c r="AO276" s="72">
        <v>0</v>
      </c>
      <c r="AP276" s="66" t="s">
        <v>1244</v>
      </c>
      <c r="AQ276" s="107" t="s">
        <v>631</v>
      </c>
      <c r="AR276" s="61" t="s">
        <v>782</v>
      </c>
      <c r="AS276" s="364"/>
      <c r="AT276" s="205" t="s">
        <v>1408</v>
      </c>
      <c r="DN276" s="111">
        <f>(AE276*IFERROR(VLOOKUP(AD276,LnLst!B:I,2,FALSE),0))*(100/(H276^2))</f>
        <v>2.3197314049586775E-3</v>
      </c>
      <c r="DO276" s="111">
        <f>(AE276*IFERROR(VLOOKUP(AD276,LnLst!B:I,3,FALSE),0))*(100/(H276^2))</f>
        <v>1.4225206611570248E-2</v>
      </c>
      <c r="DP276" s="111">
        <f>(AE276*IFERROR(VLOOKUP(AD276,LnLst!B:I,4,FALSE),0))*(H276^2/100)/1000000</f>
        <v>3.53925E-2</v>
      </c>
      <c r="DQ276" s="111">
        <f>(AE276*IFERROR(VLOOKUP(AD276,LnLst!B:I,5,FALSE),0))*(100/(H276^2))</f>
        <v>6.0433884297520666E-3</v>
      </c>
      <c r="DR276" s="111">
        <f>(AE276*IFERROR(VLOOKUP(AD276,LnLst!B:I,6,FALSE),0))*(100/(H276^2))</f>
        <v>3.8584710743801653E-2</v>
      </c>
      <c r="DS276" s="111">
        <f>(AE276*IFERROR(VLOOKUP(AD276,LnLst!B:I,7,FALSE),0))*(H276^2/100)/1000000</f>
        <v>2.4284699999999996E-2</v>
      </c>
      <c r="DT276" s="111">
        <f>(AE276*IFERROR(VLOOKUP(AD276,LnLst!B:I,8,FALSE),0))*(100/(H276^2))</f>
        <v>2.7427685950413221E-2</v>
      </c>
      <c r="DU276" s="111">
        <f>AG276*IFERROR(VLOOKUP(AF276,LnLst!B:I,2,FALSE),0)*100/H276^2</f>
        <v>0</v>
      </c>
      <c r="DV276" s="111">
        <f>(AG276*IFERROR(VLOOKUP(AF276,LnLst!B:I,3,FALSE),0))*(100/(H276^2))</f>
        <v>0</v>
      </c>
      <c r="DW276" s="111">
        <f>(AG276*IFERROR(VLOOKUP(AF276,LnLst!B:I,4,FALSE),0))*(H276^2/100)/1000000</f>
        <v>0</v>
      </c>
      <c r="DX276" s="111">
        <f>(AG276*IFERROR(VLOOKUP(AF276,LnLst!B:I,5,FALSE),0))*(100/(H276^2))</f>
        <v>0</v>
      </c>
      <c r="DY276" s="111">
        <f>(AG276*IFERROR(VLOOKUP(AF276,LnLst!B:I,6,FALSE),0))*(100/(H276^2))</f>
        <v>0</v>
      </c>
      <c r="DZ276" s="111">
        <f>(AG276*IFERROR(VLOOKUP(AF276,LnLst!B:I,7,FALSE),0))*(H276^2/100)/1000000</f>
        <v>0</v>
      </c>
      <c r="EA276" s="111">
        <f>(AG276*IFERROR(VLOOKUP(AF276,LnLst!B:I,8,FALSE),0))*(100/(H276^2))</f>
        <v>0</v>
      </c>
      <c r="EB276" s="111">
        <f>AI276*IFERROR(VLOOKUP(AH276,LnLst!B:I,2,FALSE),0)*100/H276^2</f>
        <v>0</v>
      </c>
      <c r="EC276" s="111">
        <f>AI276*IFERROR(VLOOKUP(AH276,LnLst!B:I,3,FALSE),0)*100/H276^2</f>
        <v>0</v>
      </c>
      <c r="ED276" s="111">
        <f>(AI276*IFERROR(VLOOKUP(AH276,LnLst!B:I,4,FALSE),0))*(H276^2/100)/1000000</f>
        <v>0</v>
      </c>
      <c r="EE276" s="111">
        <f>AI276*IFERROR(VLOOKUP(AH276,LnLst!B:I,5,FALSE),0)*100/H276^2</f>
        <v>0</v>
      </c>
      <c r="EF276" s="111">
        <f>AI276*IFERROR(VLOOKUP(AH276,LnLst!B:I,6,FALSE),0)*100/H276^2</f>
        <v>0</v>
      </c>
      <c r="EG276" s="111">
        <f>(AI276*IFERROR(VLOOKUP(AH276,LnLst!B:I,7,FALSE),0))*(H276^2/100)/1000000</f>
        <v>0</v>
      </c>
      <c r="EH276" s="111">
        <f>AI276*IFERROR(VLOOKUP(AH276,LnLst!B:I,8,FALSE),0)*100/H276^2</f>
        <v>0</v>
      </c>
      <c r="EI276" s="236">
        <f>AK276*IFERROR(VLOOKUP(AJ276,LnLst!B:I,2,FALSE),0)*100/H276^2</f>
        <v>0</v>
      </c>
      <c r="EJ276" s="111">
        <f>AK276*IFERROR(VLOOKUP(AJ276,LnLst!B:I,3,FALSE),0)*100/H276^2</f>
        <v>0</v>
      </c>
      <c r="EK276" s="111">
        <f>(AK276*IFERROR(VLOOKUP(AJ276,LnLst!B:I,4,FALSE),0))*(H276^2/100)/1000000</f>
        <v>0</v>
      </c>
      <c r="EL276" s="111">
        <f>AK276*IFERROR(VLOOKUP(AJ276,LnLst!B:I,5,FALSE),0)*100/H276^2</f>
        <v>0</v>
      </c>
      <c r="EM276" s="111">
        <f>AK276*IFERROR(VLOOKUP(AJ276,LnLst!B:I,6,FALSE),0)*100/H276^2</f>
        <v>0</v>
      </c>
      <c r="EN276" s="111">
        <f>(AK276*IFERROR(VLOOKUP(AJ276,LnLst!B:I,7,FALSE),0))*(H276^2/100)/1000000</f>
        <v>0</v>
      </c>
      <c r="EO276" s="111">
        <f>AK276*IFERROR(VLOOKUP(AJ276,LnLst!B:I,8,FALSE),0)*100/H276^2</f>
        <v>0</v>
      </c>
    </row>
    <row r="277" spans="1:145" ht="15" customHeight="1" x14ac:dyDescent="0.25">
      <c r="A277" s="81" t="s">
        <v>432</v>
      </c>
      <c r="B277" s="82" t="s">
        <v>431</v>
      </c>
      <c r="C277" s="102" t="s">
        <v>1586</v>
      </c>
      <c r="D277" s="82" t="s">
        <v>1578</v>
      </c>
      <c r="E277" s="9" t="s">
        <v>1640</v>
      </c>
      <c r="F277" s="426" t="s">
        <v>1717</v>
      </c>
      <c r="G277" s="83">
        <v>1</v>
      </c>
      <c r="H277" s="60">
        <v>220</v>
      </c>
      <c r="I277" s="194" t="str">
        <f t="shared" si="73"/>
        <v xml:space="preserve">2*236 AAAC    2*405 AAAC         </v>
      </c>
      <c r="J277" s="228">
        <f t="shared" si="74"/>
        <v>3</v>
      </c>
      <c r="K277" s="113" t="s">
        <v>23</v>
      </c>
      <c r="L277" s="232" t="s">
        <v>21</v>
      </c>
      <c r="M277" s="240">
        <v>800</v>
      </c>
      <c r="N277" s="115">
        <f t="shared" si="83"/>
        <v>304.83199999999999</v>
      </c>
      <c r="O277" s="241">
        <v>1200</v>
      </c>
      <c r="P277" s="235">
        <f t="shared" si="84"/>
        <v>3.9194214876033066E-4</v>
      </c>
      <c r="Q277" s="104">
        <f t="shared" si="85"/>
        <v>1.919421487603306E-3</v>
      </c>
      <c r="R277" s="104">
        <f t="shared" si="86"/>
        <v>5.0674800000000001E-3</v>
      </c>
      <c r="S277" s="104">
        <f t="shared" si="87"/>
        <v>1.2190082644628101E-3</v>
      </c>
      <c r="T277" s="104">
        <f t="shared" si="88"/>
        <v>5.6404958677685954E-3</v>
      </c>
      <c r="U277" s="104">
        <f t="shared" si="89"/>
        <v>3.2379599999999998E-3</v>
      </c>
      <c r="V277" s="105">
        <f t="shared" si="90"/>
        <v>3.6570247933884296E-3</v>
      </c>
      <c r="W277" s="223">
        <f>AE277*IFERROR(VLOOKUP(AD277,LnLst!B:I,2,FALSE),0)+AG277*IFERROR(VLOOKUP(AF277,LnLst!B:I,2,FALSE),0)+AI277*IFERROR(VLOOKUP(AH277,LnLst!B:I,2,FALSE),0)+AK277*IFERROR(VLOOKUP(AJ277,LnLst!B:I,2,FALSE),0)</f>
        <v>0.18970000000000001</v>
      </c>
      <c r="X277" s="215">
        <f>AE277*IFERROR(VLOOKUP(AD277,LnLst!B:I,3,FALSE),0)+AG277*IFERROR(VLOOKUP(AF277,LnLst!B:I,3,FALSE),0)+AI277*IFERROR(VLOOKUP(AH277,LnLst!B:I,3,FALSE),0)+AK277*IFERROR(VLOOKUP(AJ277,LnLst!B:I,3,FALSE),0)</f>
        <v>0.92900000000000005</v>
      </c>
      <c r="Y277" s="219">
        <f>(AE277*IFERROR(VLOOKUP(AD277,LnLst!B:I,4,FALSE),0)+AG277*IFERROR(VLOOKUP(AF277,LnLst!B:I,4,FALSE),0)+AI277*IFERROR(VLOOKUP(AH277,LnLst!B:I,4,FALSE),0)+AK277*IFERROR(VLOOKUP(AJ277,LnLst!B:I,4,FALSE),0))/1000000</f>
        <v>1.047E-5</v>
      </c>
      <c r="Z277" s="215">
        <f>AE277*IFERROR(VLOOKUP(AD277,LnLst!B:I,5,FALSE),0)+AG277*IFERROR(VLOOKUP(AF277,LnLst!B:I,5,FALSE),0)+AI277*IFERROR(VLOOKUP(AH277,LnLst!B:I,5,FALSE),0)+AK277*IFERROR(VLOOKUP(AJ277,LnLst!B:I,5,FALSE),0)</f>
        <v>0.59000000000000008</v>
      </c>
      <c r="AA277" s="215">
        <f>AE277*IFERROR(VLOOKUP(AD277,LnLst!B:I,6,FALSE),0)+AG277*IFERROR(VLOOKUP(AF277,LnLst!B:I,6,FALSE),0)+AI277*IFERROR(VLOOKUP(AH277,LnLst!B:I,6,FALSE),0)+AK277*IFERROR(VLOOKUP(AJ277,LnLst!B:I,6,FALSE),0)</f>
        <v>2.73</v>
      </c>
      <c r="AB277" s="207">
        <f>(AE277*IFERROR(VLOOKUP(AD277,LnLst!B:I,7,FALSE),0)+AG277*IFERROR(VLOOKUP(AF277,LnLst!B:I,7,FALSE),0)+AI277*IFERROR(VLOOKUP(AH277,LnLst!B:I,7,FALSE),0)+AK277*IFERROR(VLOOKUP(AJ277,LnLst!B:I,7,FALSE),0))/1000000</f>
        <v>6.6899999999999995E-6</v>
      </c>
      <c r="AC277" s="211">
        <f>AE277*IFERROR(VLOOKUP(AD277,LnLst!B:I,8,FALSE),0)+AG277*IFERROR(VLOOKUP(AF277,LnLst!B:I,8,FALSE),0)+AI277*IFERROR(VLOOKUP(AH277,LnLst!B:I,8,FALSE),0)+AK277*IFERROR(VLOOKUP(AJ277,LnLst!B:I,8,FALSE),0)</f>
        <v>1.77</v>
      </c>
      <c r="AD277" s="106" t="s">
        <v>1474</v>
      </c>
      <c r="AE277" s="263">
        <v>2</v>
      </c>
      <c r="AF277" s="245" t="s">
        <v>8</v>
      </c>
      <c r="AG277" s="263">
        <v>1</v>
      </c>
      <c r="AH277" s="250" t="s">
        <v>1462</v>
      </c>
      <c r="AI277" s="263"/>
      <c r="AJ277" s="245" t="s">
        <v>1462</v>
      </c>
      <c r="AK277" s="263"/>
      <c r="AL277" s="84">
        <v>312</v>
      </c>
      <c r="AM277" s="72">
        <v>314</v>
      </c>
      <c r="AN277" s="83">
        <v>0</v>
      </c>
      <c r="AO277" s="72">
        <v>0</v>
      </c>
      <c r="AP277" s="66" t="s">
        <v>785</v>
      </c>
      <c r="AQ277" s="107" t="s">
        <v>784</v>
      </c>
      <c r="AR277" s="61" t="s">
        <v>763</v>
      </c>
      <c r="AS277" s="364"/>
      <c r="AT277" s="205"/>
      <c r="DN277" s="111">
        <f>(AE277*IFERROR(VLOOKUP(AD277,LnLst!B:I,2,FALSE),0))*(100/(H277^2))</f>
        <v>2.8884297520661157E-4</v>
      </c>
      <c r="DO277" s="111">
        <f>(AE277*IFERROR(VLOOKUP(AD277,LnLst!B:I,3,FALSE),0))*(100/(H277^2))</f>
        <v>1.287190082644628E-3</v>
      </c>
      <c r="DP277" s="111">
        <f>(AE277*IFERROR(VLOOKUP(AD277,LnLst!B:I,4,FALSE),0))*(H277^2/100)/1000000</f>
        <v>3.4944799999999999E-3</v>
      </c>
      <c r="DQ277" s="111">
        <f>(AE277*IFERROR(VLOOKUP(AD277,LnLst!B:I,5,FALSE),0))*(100/(H277^2))</f>
        <v>9.5041322314049599E-4</v>
      </c>
      <c r="DR277" s="111">
        <f>(AE277*IFERROR(VLOOKUP(AD277,LnLst!B:I,6,FALSE),0))*(100/(H277^2))</f>
        <v>3.9256198347107441E-3</v>
      </c>
      <c r="DS277" s="111">
        <f>(AE277*IFERROR(VLOOKUP(AD277,LnLst!B:I,7,FALSE),0))*(H277^2/100)/1000000</f>
        <v>2.1586399999999999E-3</v>
      </c>
      <c r="DT277" s="111">
        <f>(AE277*IFERROR(VLOOKUP(AD277,LnLst!B:I,8,FALSE),0))*(100/(H277^2))</f>
        <v>2.4380165289256198E-3</v>
      </c>
      <c r="DU277" s="111">
        <f>AG277*IFERROR(VLOOKUP(AF277,LnLst!B:I,2,FALSE),0)*100/H277^2</f>
        <v>1.0309917355371901E-4</v>
      </c>
      <c r="DV277" s="111">
        <f>(AG277*IFERROR(VLOOKUP(AF277,LnLst!B:I,3,FALSE),0))*(100/(H277^2))</f>
        <v>6.3223140495867773E-4</v>
      </c>
      <c r="DW277" s="111">
        <f>(AG277*IFERROR(VLOOKUP(AF277,LnLst!B:I,4,FALSE),0))*(H277^2/100)/1000000</f>
        <v>1.573E-3</v>
      </c>
      <c r="DX277" s="111">
        <f>(AG277*IFERROR(VLOOKUP(AF277,LnLst!B:I,5,FALSE),0))*(100/(H277^2))</f>
        <v>2.6859504132231406E-4</v>
      </c>
      <c r="DY277" s="111">
        <f>(AG277*IFERROR(VLOOKUP(AF277,LnLst!B:I,6,FALSE),0))*(100/(H277^2))</f>
        <v>1.7148760330578511E-3</v>
      </c>
      <c r="DZ277" s="111">
        <f>(AG277*IFERROR(VLOOKUP(AF277,LnLst!B:I,7,FALSE),0))*(H277^2/100)/1000000</f>
        <v>1.0793199999999999E-3</v>
      </c>
      <c r="EA277" s="111">
        <f>(AG277*IFERROR(VLOOKUP(AF277,LnLst!B:I,8,FALSE),0))*(100/(H277^2))</f>
        <v>1.2190082644628099E-3</v>
      </c>
      <c r="EB277" s="111">
        <f>AI277*IFERROR(VLOOKUP(AH277,LnLst!B:I,2,FALSE),0)*100/H277^2</f>
        <v>0</v>
      </c>
      <c r="EC277" s="111">
        <f>AI277*IFERROR(VLOOKUP(AH277,LnLst!B:I,3,FALSE),0)*100/H277^2</f>
        <v>0</v>
      </c>
      <c r="ED277" s="111">
        <f>(AI277*IFERROR(VLOOKUP(AH277,LnLst!B:I,4,FALSE),0))*(H277^2/100)/1000000</f>
        <v>0</v>
      </c>
      <c r="EE277" s="111">
        <f>AI277*IFERROR(VLOOKUP(AH277,LnLst!B:I,5,FALSE),0)*100/H277^2</f>
        <v>0</v>
      </c>
      <c r="EF277" s="111">
        <f>AI277*IFERROR(VLOOKUP(AH277,LnLst!B:I,6,FALSE),0)*100/H277^2</f>
        <v>0</v>
      </c>
      <c r="EG277" s="111">
        <f>(AI277*IFERROR(VLOOKUP(AH277,LnLst!B:I,7,FALSE),0))*(H277^2/100)/1000000</f>
        <v>0</v>
      </c>
      <c r="EH277" s="111">
        <f>AI277*IFERROR(VLOOKUP(AH277,LnLst!B:I,8,FALSE),0)*100/H277^2</f>
        <v>0</v>
      </c>
      <c r="EI277" s="236">
        <f>AK277*IFERROR(VLOOKUP(AJ277,LnLst!B:I,2,FALSE),0)*100/H277^2</f>
        <v>0</v>
      </c>
      <c r="EJ277" s="111">
        <f>AK277*IFERROR(VLOOKUP(AJ277,LnLst!B:I,3,FALSE),0)*100/H277^2</f>
        <v>0</v>
      </c>
      <c r="EK277" s="111">
        <f>(AK277*IFERROR(VLOOKUP(AJ277,LnLst!B:I,4,FALSE),0))*(H277^2/100)/1000000</f>
        <v>0</v>
      </c>
      <c r="EL277" s="111">
        <f>AK277*IFERROR(VLOOKUP(AJ277,LnLst!B:I,5,FALSE),0)*100/H277^2</f>
        <v>0</v>
      </c>
      <c r="EM277" s="111">
        <f>AK277*IFERROR(VLOOKUP(AJ277,LnLst!B:I,6,FALSE),0)*100/H277^2</f>
        <v>0</v>
      </c>
      <c r="EN277" s="111">
        <f>(AK277*IFERROR(VLOOKUP(AJ277,LnLst!B:I,7,FALSE),0))*(H277^2/100)/1000000</f>
        <v>0</v>
      </c>
      <c r="EO277" s="111">
        <f>AK277*IFERROR(VLOOKUP(AJ277,LnLst!B:I,8,FALSE),0)*100/H277^2</f>
        <v>0</v>
      </c>
    </row>
    <row r="278" spans="1:145" ht="15" customHeight="1" x14ac:dyDescent="0.25">
      <c r="A278" s="81" t="s">
        <v>432</v>
      </c>
      <c r="B278" s="82" t="s">
        <v>431</v>
      </c>
      <c r="C278" s="102" t="s">
        <v>1586</v>
      </c>
      <c r="D278" s="82" t="s">
        <v>1578</v>
      </c>
      <c r="E278" s="9" t="s">
        <v>1640</v>
      </c>
      <c r="F278" s="426" t="s">
        <v>1717</v>
      </c>
      <c r="G278" s="83">
        <v>2</v>
      </c>
      <c r="H278" s="60">
        <v>220</v>
      </c>
      <c r="I278" s="194" t="str">
        <f t="shared" si="73"/>
        <v xml:space="preserve">2*236 AAAC    2*405 AAAC         </v>
      </c>
      <c r="J278" s="228">
        <f t="shared" si="74"/>
        <v>3</v>
      </c>
      <c r="K278" s="113" t="s">
        <v>23</v>
      </c>
      <c r="L278" s="232" t="s">
        <v>21</v>
      </c>
      <c r="M278" s="240">
        <v>800</v>
      </c>
      <c r="N278" s="115">
        <f t="shared" si="83"/>
        <v>304.83199999999999</v>
      </c>
      <c r="O278" s="241">
        <v>1200</v>
      </c>
      <c r="P278" s="235">
        <f t="shared" si="84"/>
        <v>3.9194214876033066E-4</v>
      </c>
      <c r="Q278" s="104">
        <f t="shared" si="85"/>
        <v>1.919421487603306E-3</v>
      </c>
      <c r="R278" s="104">
        <f t="shared" si="86"/>
        <v>5.0674800000000001E-3</v>
      </c>
      <c r="S278" s="104">
        <f t="shared" si="87"/>
        <v>1.2190082644628101E-3</v>
      </c>
      <c r="T278" s="104">
        <f t="shared" si="88"/>
        <v>5.6404958677685954E-3</v>
      </c>
      <c r="U278" s="104">
        <f t="shared" si="89"/>
        <v>3.2379599999999998E-3</v>
      </c>
      <c r="V278" s="105">
        <f t="shared" si="90"/>
        <v>3.6570247933884296E-3</v>
      </c>
      <c r="W278" s="223">
        <f>AE278*IFERROR(VLOOKUP(AD278,LnLst!B:I,2,FALSE),0)+AG278*IFERROR(VLOOKUP(AF278,LnLst!B:I,2,FALSE),0)+AI278*IFERROR(VLOOKUP(AH278,LnLst!B:I,2,FALSE),0)+AK278*IFERROR(VLOOKUP(AJ278,LnLst!B:I,2,FALSE),0)</f>
        <v>0.18970000000000001</v>
      </c>
      <c r="X278" s="215">
        <f>AE278*IFERROR(VLOOKUP(AD278,LnLst!B:I,3,FALSE),0)+AG278*IFERROR(VLOOKUP(AF278,LnLst!B:I,3,FALSE),0)+AI278*IFERROR(VLOOKUP(AH278,LnLst!B:I,3,FALSE),0)+AK278*IFERROR(VLOOKUP(AJ278,LnLst!B:I,3,FALSE),0)</f>
        <v>0.92900000000000005</v>
      </c>
      <c r="Y278" s="219">
        <f>(AE278*IFERROR(VLOOKUP(AD278,LnLst!B:I,4,FALSE),0)+AG278*IFERROR(VLOOKUP(AF278,LnLst!B:I,4,FALSE),0)+AI278*IFERROR(VLOOKUP(AH278,LnLst!B:I,4,FALSE),0)+AK278*IFERROR(VLOOKUP(AJ278,LnLst!B:I,4,FALSE),0))/1000000</f>
        <v>1.047E-5</v>
      </c>
      <c r="Z278" s="215">
        <f>AE278*IFERROR(VLOOKUP(AD278,LnLst!B:I,5,FALSE),0)+AG278*IFERROR(VLOOKUP(AF278,LnLst!B:I,5,FALSE),0)+AI278*IFERROR(VLOOKUP(AH278,LnLst!B:I,5,FALSE),0)+AK278*IFERROR(VLOOKUP(AJ278,LnLst!B:I,5,FALSE),0)</f>
        <v>0.59000000000000008</v>
      </c>
      <c r="AA278" s="215">
        <f>AE278*IFERROR(VLOOKUP(AD278,LnLst!B:I,6,FALSE),0)+AG278*IFERROR(VLOOKUP(AF278,LnLst!B:I,6,FALSE),0)+AI278*IFERROR(VLOOKUP(AH278,LnLst!B:I,6,FALSE),0)+AK278*IFERROR(VLOOKUP(AJ278,LnLst!B:I,6,FALSE),0)</f>
        <v>2.73</v>
      </c>
      <c r="AB278" s="207">
        <f>(AE278*IFERROR(VLOOKUP(AD278,LnLst!B:I,7,FALSE),0)+AG278*IFERROR(VLOOKUP(AF278,LnLst!B:I,7,FALSE),0)+AI278*IFERROR(VLOOKUP(AH278,LnLst!B:I,7,FALSE),0)+AK278*IFERROR(VLOOKUP(AJ278,LnLst!B:I,7,FALSE),0))/1000000</f>
        <v>6.6899999999999995E-6</v>
      </c>
      <c r="AC278" s="211">
        <f>AE278*IFERROR(VLOOKUP(AD278,LnLst!B:I,8,FALSE),0)+AG278*IFERROR(VLOOKUP(AF278,LnLst!B:I,8,FALSE),0)+AI278*IFERROR(VLOOKUP(AH278,LnLst!B:I,8,FALSE),0)+AK278*IFERROR(VLOOKUP(AJ278,LnLst!B:I,8,FALSE),0)</f>
        <v>1.77</v>
      </c>
      <c r="AD278" s="106" t="s">
        <v>1474</v>
      </c>
      <c r="AE278" s="263">
        <v>2</v>
      </c>
      <c r="AF278" s="245" t="s">
        <v>8</v>
      </c>
      <c r="AG278" s="263">
        <v>1</v>
      </c>
      <c r="AH278" s="250" t="s">
        <v>1462</v>
      </c>
      <c r="AI278" s="263"/>
      <c r="AJ278" s="245" t="s">
        <v>1462</v>
      </c>
      <c r="AK278" s="263"/>
      <c r="AL278" s="84">
        <v>312</v>
      </c>
      <c r="AM278" s="72">
        <v>314</v>
      </c>
      <c r="AN278" s="83">
        <v>0</v>
      </c>
      <c r="AO278" s="72">
        <v>0</v>
      </c>
      <c r="AP278" s="66" t="s">
        <v>786</v>
      </c>
      <c r="AQ278" s="107" t="s">
        <v>784</v>
      </c>
      <c r="AR278" s="61" t="s">
        <v>763</v>
      </c>
      <c r="AS278" s="364"/>
      <c r="AT278" s="205"/>
      <c r="DN278" s="111">
        <f>(AE278*IFERROR(VLOOKUP(AD278,LnLst!B:I,2,FALSE),0))*(100/(H278^2))</f>
        <v>2.8884297520661157E-4</v>
      </c>
      <c r="DO278" s="111">
        <f>(AE278*IFERROR(VLOOKUP(AD278,LnLst!B:I,3,FALSE),0))*(100/(H278^2))</f>
        <v>1.287190082644628E-3</v>
      </c>
      <c r="DP278" s="111">
        <f>(AE278*IFERROR(VLOOKUP(AD278,LnLst!B:I,4,FALSE),0))*(H278^2/100)/1000000</f>
        <v>3.4944799999999999E-3</v>
      </c>
      <c r="DQ278" s="111">
        <f>(AE278*IFERROR(VLOOKUP(AD278,LnLst!B:I,5,FALSE),0))*(100/(H278^2))</f>
        <v>9.5041322314049599E-4</v>
      </c>
      <c r="DR278" s="111">
        <f>(AE278*IFERROR(VLOOKUP(AD278,LnLst!B:I,6,FALSE),0))*(100/(H278^2))</f>
        <v>3.9256198347107441E-3</v>
      </c>
      <c r="DS278" s="111">
        <f>(AE278*IFERROR(VLOOKUP(AD278,LnLst!B:I,7,FALSE),0))*(H278^2/100)/1000000</f>
        <v>2.1586399999999999E-3</v>
      </c>
      <c r="DT278" s="111">
        <f>(AE278*IFERROR(VLOOKUP(AD278,LnLst!B:I,8,FALSE),0))*(100/(H278^2))</f>
        <v>2.4380165289256198E-3</v>
      </c>
      <c r="DU278" s="111">
        <f>AG278*IFERROR(VLOOKUP(AF278,LnLst!B:I,2,FALSE),0)*100/H278^2</f>
        <v>1.0309917355371901E-4</v>
      </c>
      <c r="DV278" s="111">
        <f>(AG278*IFERROR(VLOOKUP(AF278,LnLst!B:I,3,FALSE),0))*(100/(H278^2))</f>
        <v>6.3223140495867773E-4</v>
      </c>
      <c r="DW278" s="111">
        <f>(AG278*IFERROR(VLOOKUP(AF278,LnLst!B:I,4,FALSE),0))*(H278^2/100)/1000000</f>
        <v>1.573E-3</v>
      </c>
      <c r="DX278" s="111">
        <f>(AG278*IFERROR(VLOOKUP(AF278,LnLst!B:I,5,FALSE),0))*(100/(H278^2))</f>
        <v>2.6859504132231406E-4</v>
      </c>
      <c r="DY278" s="111">
        <f>(AG278*IFERROR(VLOOKUP(AF278,LnLst!B:I,6,FALSE),0))*(100/(H278^2))</f>
        <v>1.7148760330578511E-3</v>
      </c>
      <c r="DZ278" s="111">
        <f>(AG278*IFERROR(VLOOKUP(AF278,LnLst!B:I,7,FALSE),0))*(H278^2/100)/1000000</f>
        <v>1.0793199999999999E-3</v>
      </c>
      <c r="EA278" s="111">
        <f>(AG278*IFERROR(VLOOKUP(AF278,LnLst!B:I,8,FALSE),0))*(100/(H278^2))</f>
        <v>1.2190082644628099E-3</v>
      </c>
      <c r="EB278" s="111">
        <f>AI278*IFERROR(VLOOKUP(AH278,LnLst!B:I,2,FALSE),0)*100/H278^2</f>
        <v>0</v>
      </c>
      <c r="EC278" s="111">
        <f>AI278*IFERROR(VLOOKUP(AH278,LnLst!B:I,3,FALSE),0)*100/H278^2</f>
        <v>0</v>
      </c>
      <c r="ED278" s="111">
        <f>(AI278*IFERROR(VLOOKUP(AH278,LnLst!B:I,4,FALSE),0))*(H278^2/100)/1000000</f>
        <v>0</v>
      </c>
      <c r="EE278" s="111">
        <f>AI278*IFERROR(VLOOKUP(AH278,LnLst!B:I,5,FALSE),0)*100/H278^2</f>
        <v>0</v>
      </c>
      <c r="EF278" s="111">
        <f>AI278*IFERROR(VLOOKUP(AH278,LnLst!B:I,6,FALSE),0)*100/H278^2</f>
        <v>0</v>
      </c>
      <c r="EG278" s="111">
        <f>(AI278*IFERROR(VLOOKUP(AH278,LnLst!B:I,7,FALSE),0))*(H278^2/100)/1000000</f>
        <v>0</v>
      </c>
      <c r="EH278" s="111">
        <f>AI278*IFERROR(VLOOKUP(AH278,LnLst!B:I,8,FALSE),0)*100/H278^2</f>
        <v>0</v>
      </c>
      <c r="EI278" s="236">
        <f>AK278*IFERROR(VLOOKUP(AJ278,LnLst!B:I,2,FALSE),0)*100/H278^2</f>
        <v>0</v>
      </c>
      <c r="EJ278" s="111">
        <f>AK278*IFERROR(VLOOKUP(AJ278,LnLst!B:I,3,FALSE),0)*100/H278^2</f>
        <v>0</v>
      </c>
      <c r="EK278" s="111">
        <f>(AK278*IFERROR(VLOOKUP(AJ278,LnLst!B:I,4,FALSE),0))*(H278^2/100)/1000000</f>
        <v>0</v>
      </c>
      <c r="EL278" s="111">
        <f>AK278*IFERROR(VLOOKUP(AJ278,LnLst!B:I,5,FALSE),0)*100/H278^2</f>
        <v>0</v>
      </c>
      <c r="EM278" s="111">
        <f>AK278*IFERROR(VLOOKUP(AJ278,LnLst!B:I,6,FALSE),0)*100/H278^2</f>
        <v>0</v>
      </c>
      <c r="EN278" s="111">
        <f>(AK278*IFERROR(VLOOKUP(AJ278,LnLst!B:I,7,FALSE),0))*(H278^2/100)/1000000</f>
        <v>0</v>
      </c>
      <c r="EO278" s="111">
        <f>AK278*IFERROR(VLOOKUP(AJ278,LnLst!B:I,8,FALSE),0)*100/H278^2</f>
        <v>0</v>
      </c>
    </row>
    <row r="279" spans="1:145" ht="15" customHeight="1" x14ac:dyDescent="0.25">
      <c r="A279" s="81" t="s">
        <v>477</v>
      </c>
      <c r="B279" s="82" t="s">
        <v>1658</v>
      </c>
      <c r="C279" s="102" t="s">
        <v>1582</v>
      </c>
      <c r="D279" s="82" t="s">
        <v>1659</v>
      </c>
      <c r="E279" s="9" t="s">
        <v>1640</v>
      </c>
      <c r="F279" s="426" t="s">
        <v>1717</v>
      </c>
      <c r="G279" s="83">
        <v>1</v>
      </c>
      <c r="H279" s="60">
        <v>220</v>
      </c>
      <c r="I279" s="194" t="str">
        <f t="shared" si="73"/>
        <v xml:space="preserve">THERMAL 2*357/54 ACSS/TW ,728kcmil             </v>
      </c>
      <c r="J279" s="228">
        <f t="shared" si="74"/>
        <v>7.5</v>
      </c>
      <c r="K279" s="232" t="s">
        <v>41</v>
      </c>
      <c r="L279" s="232" t="s">
        <v>41</v>
      </c>
      <c r="M279" s="240">
        <v>2200</v>
      </c>
      <c r="N279" s="115">
        <f t="shared" si="83"/>
        <v>838.28800000000001</v>
      </c>
      <c r="O279" s="241">
        <v>2200</v>
      </c>
      <c r="P279" s="235">
        <f t="shared" si="84"/>
        <v>5.5151845041322319E-4</v>
      </c>
      <c r="Q279" s="104">
        <f t="shared" si="85"/>
        <v>5.2876742200413229E-3</v>
      </c>
      <c r="R279" s="104">
        <f t="shared" si="86"/>
        <v>1.2238180402800001E-2</v>
      </c>
      <c r="S279" s="104">
        <f t="shared" si="87"/>
        <v>4.050116854338843E-3</v>
      </c>
      <c r="T279" s="104">
        <f t="shared" si="88"/>
        <v>1.592039694731405E-2</v>
      </c>
      <c r="U279" s="104">
        <f t="shared" si="89"/>
        <v>8.5164186201599993E-3</v>
      </c>
      <c r="V279" s="105">
        <f t="shared" si="90"/>
        <v>3.544240909090909E-3</v>
      </c>
      <c r="W279" s="223">
        <f>AE279*IFERROR(VLOOKUP(AD279,LnLst!B:I,2,FALSE),0)+AG279*IFERROR(VLOOKUP(AF279,LnLst!B:I,2,FALSE),0)+AI279*IFERROR(VLOOKUP(AH279,LnLst!B:I,2,FALSE),0)+AK279*IFERROR(VLOOKUP(AJ279,LnLst!B:I,2,FALSE),0)</f>
        <v>0.26693493000000001</v>
      </c>
      <c r="X279" s="215">
        <f>AE279*IFERROR(VLOOKUP(AD279,LnLst!B:I,3,FALSE),0)+AG279*IFERROR(VLOOKUP(AF279,LnLst!B:I,3,FALSE),0)+AI279*IFERROR(VLOOKUP(AH279,LnLst!B:I,3,FALSE),0)+AK279*IFERROR(VLOOKUP(AJ279,LnLst!B:I,3,FALSE),0)</f>
        <v>2.5592343225</v>
      </c>
      <c r="Y279" s="219">
        <f>(AE279*IFERROR(VLOOKUP(AD279,LnLst!B:I,4,FALSE),0)+AG279*IFERROR(VLOOKUP(AF279,LnLst!B:I,4,FALSE),0)+AI279*IFERROR(VLOOKUP(AH279,LnLst!B:I,4,FALSE),0)+AK279*IFERROR(VLOOKUP(AJ279,LnLst!B:I,4,FALSE),0))/1000000</f>
        <v>2.5285496700000001E-5</v>
      </c>
      <c r="Z279" s="215">
        <f>AE279*IFERROR(VLOOKUP(AD279,LnLst!B:I,5,FALSE),0)+AG279*IFERROR(VLOOKUP(AF279,LnLst!B:I,5,FALSE),0)+AI279*IFERROR(VLOOKUP(AH279,LnLst!B:I,5,FALSE),0)+AK279*IFERROR(VLOOKUP(AJ279,LnLst!B:I,5,FALSE),0)</f>
        <v>1.9602565574999999</v>
      </c>
      <c r="AA279" s="215">
        <f>AE279*IFERROR(VLOOKUP(AD279,LnLst!B:I,6,FALSE),0)+AG279*IFERROR(VLOOKUP(AF279,LnLst!B:I,6,FALSE),0)+AI279*IFERROR(VLOOKUP(AH279,LnLst!B:I,6,FALSE),0)+AK279*IFERROR(VLOOKUP(AJ279,LnLst!B:I,6,FALSE),0)</f>
        <v>7.7054721225000007</v>
      </c>
      <c r="AB279" s="207">
        <f>(AE279*IFERROR(VLOOKUP(AD279,LnLst!B:I,7,FALSE),0)+AG279*IFERROR(VLOOKUP(AF279,LnLst!B:I,7,FALSE),0)+AI279*IFERROR(VLOOKUP(AH279,LnLst!B:I,7,FALSE),0)+AK279*IFERROR(VLOOKUP(AJ279,LnLst!B:I,7,FALSE),0))/1000000</f>
        <v>1.7595906240000001E-5</v>
      </c>
      <c r="AC279" s="211">
        <f>AE279*IFERROR(VLOOKUP(AD279,LnLst!B:I,8,FALSE),0)+AG279*IFERROR(VLOOKUP(AF279,LnLst!B:I,8,FALSE),0)+AI279*IFERROR(VLOOKUP(AH279,LnLst!B:I,8,FALSE),0)+AK279*IFERROR(VLOOKUP(AJ279,LnLst!B:I,8,FALSE),0)</f>
        <v>1.7154126000000001</v>
      </c>
      <c r="AD279" s="106" t="s">
        <v>1208</v>
      </c>
      <c r="AE279" s="263">
        <v>7.5</v>
      </c>
      <c r="AF279" s="245"/>
      <c r="AG279" s="263"/>
      <c r="AH279" s="250" t="s">
        <v>1462</v>
      </c>
      <c r="AI279" s="263"/>
      <c r="AJ279" s="245" t="s">
        <v>1462</v>
      </c>
      <c r="AK279" s="263"/>
      <c r="AL279" s="84">
        <v>310</v>
      </c>
      <c r="AM279" s="72"/>
      <c r="AN279" s="83">
        <v>0</v>
      </c>
      <c r="AO279" s="72">
        <v>0</v>
      </c>
      <c r="AP279" s="66"/>
      <c r="AQ279" s="107" t="s">
        <v>779</v>
      </c>
      <c r="AR279" s="61"/>
      <c r="AS279" s="364"/>
      <c r="AT279" s="205"/>
      <c r="DN279" s="111">
        <f>(AE279*IFERROR(VLOOKUP(AD279,LnLst!B:I,2,FALSE),0))*(100/(H279^2))</f>
        <v>5.5151845041322319E-4</v>
      </c>
      <c r="DO279" s="111">
        <f>(AE279*IFERROR(VLOOKUP(AD279,LnLst!B:I,3,FALSE),0))*(100/(H279^2))</f>
        <v>5.2876742200413229E-3</v>
      </c>
      <c r="DP279" s="111">
        <f>(AE279*IFERROR(VLOOKUP(AD279,LnLst!B:I,4,FALSE),0))*(H279^2/100)/1000000</f>
        <v>1.2238180402800001E-2</v>
      </c>
      <c r="DQ279" s="111">
        <f>(AE279*IFERROR(VLOOKUP(AD279,LnLst!B:I,5,FALSE),0))*(100/(H279^2))</f>
        <v>4.050116854338843E-3</v>
      </c>
      <c r="DR279" s="111">
        <f>(AE279*IFERROR(VLOOKUP(AD279,LnLst!B:I,6,FALSE),0))*(100/(H279^2))</f>
        <v>1.592039694731405E-2</v>
      </c>
      <c r="DS279" s="111">
        <f>(AE279*IFERROR(VLOOKUP(AD279,LnLst!B:I,7,FALSE),0))*(H279^2/100)/1000000</f>
        <v>8.516418620160001E-3</v>
      </c>
      <c r="DT279" s="111">
        <f>(AE279*IFERROR(VLOOKUP(AD279,LnLst!B:I,8,FALSE),0))*(100/(H279^2))</f>
        <v>3.5442409090909095E-3</v>
      </c>
      <c r="DU279" s="111">
        <f>AG279*IFERROR(VLOOKUP(AF279,LnLst!B:I,2,FALSE),0)*100/H279^2</f>
        <v>0</v>
      </c>
      <c r="DV279" s="111">
        <f>(AG279*IFERROR(VLOOKUP(AF279,LnLst!B:I,3,FALSE),0))*(100/(H279^2))</f>
        <v>0</v>
      </c>
      <c r="DW279" s="111">
        <f>(AG279*IFERROR(VLOOKUP(AF279,LnLst!B:I,4,FALSE),0))*(H279^2/100)/1000000</f>
        <v>0</v>
      </c>
      <c r="DX279" s="111">
        <f>(AG279*IFERROR(VLOOKUP(AF279,LnLst!B:I,5,FALSE),0))*(100/(H279^2))</f>
        <v>0</v>
      </c>
      <c r="DY279" s="111">
        <f>(AG279*IFERROR(VLOOKUP(AF279,LnLst!B:I,6,FALSE),0))*(100/(H279^2))</f>
        <v>0</v>
      </c>
      <c r="DZ279" s="111">
        <f>(AG279*IFERROR(VLOOKUP(AF279,LnLst!B:I,7,FALSE),0))*(H279^2/100)/1000000</f>
        <v>0</v>
      </c>
      <c r="EA279" s="111">
        <f>(AG279*IFERROR(VLOOKUP(AF279,LnLst!B:I,8,FALSE),0))*(100/(H279^2))</f>
        <v>0</v>
      </c>
      <c r="EB279" s="111">
        <f>AI279*IFERROR(VLOOKUP(AH279,LnLst!B:I,2,FALSE),0)*100/H279^2</f>
        <v>0</v>
      </c>
      <c r="EC279" s="111">
        <f>AI279*IFERROR(VLOOKUP(AH279,LnLst!B:I,3,FALSE),0)*100/H279^2</f>
        <v>0</v>
      </c>
      <c r="ED279" s="111">
        <f>(AI279*IFERROR(VLOOKUP(AH279,LnLst!B:I,4,FALSE),0))*(H279^2/100)/1000000</f>
        <v>0</v>
      </c>
      <c r="EE279" s="111">
        <f>AI279*IFERROR(VLOOKUP(AH279,LnLst!B:I,5,FALSE),0)*100/H279^2</f>
        <v>0</v>
      </c>
      <c r="EF279" s="111">
        <f>AI279*IFERROR(VLOOKUP(AH279,LnLst!B:I,6,FALSE),0)*100/H279^2</f>
        <v>0</v>
      </c>
      <c r="EG279" s="111">
        <f>(AI279*IFERROR(VLOOKUP(AH279,LnLst!B:I,7,FALSE),0))*(H279^2/100)/1000000</f>
        <v>0</v>
      </c>
      <c r="EH279" s="111">
        <f>AI279*IFERROR(VLOOKUP(AH279,LnLst!B:I,8,FALSE),0)*100/H279^2</f>
        <v>0</v>
      </c>
      <c r="EI279" s="236">
        <f>AK279*IFERROR(VLOOKUP(AJ279,LnLst!B:I,2,FALSE),0)*100/H279^2</f>
        <v>0</v>
      </c>
      <c r="EJ279" s="111">
        <f>AK279*IFERROR(VLOOKUP(AJ279,LnLst!B:I,3,FALSE),0)*100/H279^2</f>
        <v>0</v>
      </c>
      <c r="EK279" s="111">
        <f>(AK279*IFERROR(VLOOKUP(AJ279,LnLst!B:I,4,FALSE),0))*(H279^2/100)/1000000</f>
        <v>0</v>
      </c>
      <c r="EL279" s="111">
        <f>AK279*IFERROR(VLOOKUP(AJ279,LnLst!B:I,5,FALSE),0)*100/H279^2</f>
        <v>0</v>
      </c>
      <c r="EM279" s="111">
        <f>AK279*IFERROR(VLOOKUP(AJ279,LnLst!B:I,6,FALSE),0)*100/H279^2</f>
        <v>0</v>
      </c>
      <c r="EN279" s="111">
        <f>(AK279*IFERROR(VLOOKUP(AJ279,LnLst!B:I,7,FALSE),0))*(H279^2/100)/1000000</f>
        <v>0</v>
      </c>
      <c r="EO279" s="111">
        <f>AK279*IFERROR(VLOOKUP(AJ279,LnLst!B:I,8,FALSE),0)*100/H279^2</f>
        <v>0</v>
      </c>
    </row>
    <row r="280" spans="1:145" ht="15" customHeight="1" x14ac:dyDescent="0.25">
      <c r="A280" s="81" t="s">
        <v>477</v>
      </c>
      <c r="B280" s="82" t="s">
        <v>1658</v>
      </c>
      <c r="C280" s="102" t="s">
        <v>1582</v>
      </c>
      <c r="D280" s="82" t="s">
        <v>1659</v>
      </c>
      <c r="E280" s="9" t="s">
        <v>1640</v>
      </c>
      <c r="F280" s="426" t="s">
        <v>1717</v>
      </c>
      <c r="G280" s="83">
        <v>2</v>
      </c>
      <c r="H280" s="60">
        <v>220</v>
      </c>
      <c r="I280" s="194" t="str">
        <f t="shared" si="73"/>
        <v xml:space="preserve">THERMAL 2*357/54 ACSS/TW ,728kcmil             </v>
      </c>
      <c r="J280" s="228">
        <f t="shared" si="74"/>
        <v>7.5</v>
      </c>
      <c r="K280" s="232" t="s">
        <v>41</v>
      </c>
      <c r="L280" s="232" t="s">
        <v>41</v>
      </c>
      <c r="M280" s="240">
        <v>2200</v>
      </c>
      <c r="N280" s="115">
        <f t="shared" si="83"/>
        <v>838.28800000000001</v>
      </c>
      <c r="O280" s="241">
        <v>2200</v>
      </c>
      <c r="P280" s="235">
        <f t="shared" si="84"/>
        <v>5.5151845041322319E-4</v>
      </c>
      <c r="Q280" s="104">
        <f t="shared" si="85"/>
        <v>5.2876742200413229E-3</v>
      </c>
      <c r="R280" s="104">
        <f t="shared" si="86"/>
        <v>1.2238180402800001E-2</v>
      </c>
      <c r="S280" s="104">
        <f t="shared" si="87"/>
        <v>4.050116854338843E-3</v>
      </c>
      <c r="T280" s="104">
        <f t="shared" si="88"/>
        <v>1.592039694731405E-2</v>
      </c>
      <c r="U280" s="104">
        <f t="shared" si="89"/>
        <v>8.5164186201599993E-3</v>
      </c>
      <c r="V280" s="105">
        <f t="shared" si="90"/>
        <v>3.544240909090909E-3</v>
      </c>
      <c r="W280" s="223">
        <f>AE280*IFERROR(VLOOKUP(AD280,LnLst!B:I,2,FALSE),0)+AG280*IFERROR(VLOOKUP(AF280,LnLst!B:I,2,FALSE),0)+AI280*IFERROR(VLOOKUP(AH280,LnLst!B:I,2,FALSE),0)+AK280*IFERROR(VLOOKUP(AJ280,LnLst!B:I,2,FALSE),0)</f>
        <v>0.26693493000000001</v>
      </c>
      <c r="X280" s="215">
        <f>AE280*IFERROR(VLOOKUP(AD280,LnLst!B:I,3,FALSE),0)+AG280*IFERROR(VLOOKUP(AF280,LnLst!B:I,3,FALSE),0)+AI280*IFERROR(VLOOKUP(AH280,LnLst!B:I,3,FALSE),0)+AK280*IFERROR(VLOOKUP(AJ280,LnLst!B:I,3,FALSE),0)</f>
        <v>2.5592343225</v>
      </c>
      <c r="Y280" s="219">
        <f>(AE280*IFERROR(VLOOKUP(AD280,LnLst!B:I,4,FALSE),0)+AG280*IFERROR(VLOOKUP(AF280,LnLst!B:I,4,FALSE),0)+AI280*IFERROR(VLOOKUP(AH280,LnLst!B:I,4,FALSE),0)+AK280*IFERROR(VLOOKUP(AJ280,LnLst!B:I,4,FALSE),0))/1000000</f>
        <v>2.5285496700000001E-5</v>
      </c>
      <c r="Z280" s="215">
        <f>AE280*IFERROR(VLOOKUP(AD280,LnLst!B:I,5,FALSE),0)+AG280*IFERROR(VLOOKUP(AF280,LnLst!B:I,5,FALSE),0)+AI280*IFERROR(VLOOKUP(AH280,LnLst!B:I,5,FALSE),0)+AK280*IFERROR(VLOOKUP(AJ280,LnLst!B:I,5,FALSE),0)</f>
        <v>1.9602565574999999</v>
      </c>
      <c r="AA280" s="215">
        <f>AE280*IFERROR(VLOOKUP(AD280,LnLst!B:I,6,FALSE),0)+AG280*IFERROR(VLOOKUP(AF280,LnLst!B:I,6,FALSE),0)+AI280*IFERROR(VLOOKUP(AH280,LnLst!B:I,6,FALSE),0)+AK280*IFERROR(VLOOKUP(AJ280,LnLst!B:I,6,FALSE),0)</f>
        <v>7.7054721225000007</v>
      </c>
      <c r="AB280" s="207">
        <f>(AE280*IFERROR(VLOOKUP(AD280,LnLst!B:I,7,FALSE),0)+AG280*IFERROR(VLOOKUP(AF280,LnLst!B:I,7,FALSE),0)+AI280*IFERROR(VLOOKUP(AH280,LnLst!B:I,7,FALSE),0)+AK280*IFERROR(VLOOKUP(AJ280,LnLst!B:I,7,FALSE),0))/1000000</f>
        <v>1.7595906240000001E-5</v>
      </c>
      <c r="AC280" s="211">
        <f>AE280*IFERROR(VLOOKUP(AD280,LnLst!B:I,8,FALSE),0)+AG280*IFERROR(VLOOKUP(AF280,LnLst!B:I,8,FALSE),0)+AI280*IFERROR(VLOOKUP(AH280,LnLst!B:I,8,FALSE),0)+AK280*IFERROR(VLOOKUP(AJ280,LnLst!B:I,8,FALSE),0)</f>
        <v>1.7154126000000001</v>
      </c>
      <c r="AD280" s="106" t="s">
        <v>1208</v>
      </c>
      <c r="AE280" s="263">
        <v>7.5</v>
      </c>
      <c r="AF280" s="245"/>
      <c r="AG280" s="263"/>
      <c r="AH280" s="250" t="s">
        <v>1462</v>
      </c>
      <c r="AI280" s="263"/>
      <c r="AJ280" s="245" t="s">
        <v>1462</v>
      </c>
      <c r="AK280" s="263"/>
      <c r="AL280" s="84">
        <v>310</v>
      </c>
      <c r="AM280" s="72"/>
      <c r="AN280" s="83">
        <v>0</v>
      </c>
      <c r="AO280" s="72">
        <v>0</v>
      </c>
      <c r="AP280" s="66"/>
      <c r="AQ280" s="107" t="s">
        <v>779</v>
      </c>
      <c r="AR280" s="61"/>
      <c r="AS280" s="364"/>
      <c r="AT280" s="205"/>
      <c r="DN280" s="111">
        <f>(AE280*IFERROR(VLOOKUP(AD280,LnLst!B:I,2,FALSE),0))*(100/(H280^2))</f>
        <v>5.5151845041322319E-4</v>
      </c>
      <c r="DO280" s="111">
        <f>(AE280*IFERROR(VLOOKUP(AD280,LnLst!B:I,3,FALSE),0))*(100/(H280^2))</f>
        <v>5.2876742200413229E-3</v>
      </c>
      <c r="DP280" s="111">
        <f>(AE280*IFERROR(VLOOKUP(AD280,LnLst!B:I,4,FALSE),0))*(H280^2/100)/1000000</f>
        <v>1.2238180402800001E-2</v>
      </c>
      <c r="DQ280" s="111">
        <f>(AE280*IFERROR(VLOOKUP(AD280,LnLst!B:I,5,FALSE),0))*(100/(H280^2))</f>
        <v>4.050116854338843E-3</v>
      </c>
      <c r="DR280" s="111">
        <f>(AE280*IFERROR(VLOOKUP(AD280,LnLst!B:I,6,FALSE),0))*(100/(H280^2))</f>
        <v>1.592039694731405E-2</v>
      </c>
      <c r="DS280" s="111">
        <f>(AE280*IFERROR(VLOOKUP(AD280,LnLst!B:I,7,FALSE),0))*(H280^2/100)/1000000</f>
        <v>8.516418620160001E-3</v>
      </c>
      <c r="DT280" s="111">
        <f>(AE280*IFERROR(VLOOKUP(AD280,LnLst!B:I,8,FALSE),0))*(100/(H280^2))</f>
        <v>3.5442409090909095E-3</v>
      </c>
      <c r="DU280" s="111">
        <f>AG280*IFERROR(VLOOKUP(AF280,LnLst!B:I,2,FALSE),0)*100/H280^2</f>
        <v>0</v>
      </c>
      <c r="DV280" s="111">
        <f>(AG280*IFERROR(VLOOKUP(AF280,LnLst!B:I,3,FALSE),0))*(100/(H280^2))</f>
        <v>0</v>
      </c>
      <c r="DW280" s="111">
        <f>(AG280*IFERROR(VLOOKUP(AF280,LnLst!B:I,4,FALSE),0))*(H280^2/100)/1000000</f>
        <v>0</v>
      </c>
      <c r="DX280" s="111">
        <f>(AG280*IFERROR(VLOOKUP(AF280,LnLst!B:I,5,FALSE),0))*(100/(H280^2))</f>
        <v>0</v>
      </c>
      <c r="DY280" s="111">
        <f>(AG280*IFERROR(VLOOKUP(AF280,LnLst!B:I,6,FALSE),0))*(100/(H280^2))</f>
        <v>0</v>
      </c>
      <c r="DZ280" s="111">
        <f>(AG280*IFERROR(VLOOKUP(AF280,LnLst!B:I,7,FALSE),0))*(H280^2/100)/1000000</f>
        <v>0</v>
      </c>
      <c r="EA280" s="111">
        <f>(AG280*IFERROR(VLOOKUP(AF280,LnLst!B:I,8,FALSE),0))*(100/(H280^2))</f>
        <v>0</v>
      </c>
      <c r="EB280" s="111">
        <f>AI280*IFERROR(VLOOKUP(AH280,LnLst!B:I,2,FALSE),0)*100/H280^2</f>
        <v>0</v>
      </c>
      <c r="EC280" s="111">
        <f>AI280*IFERROR(VLOOKUP(AH280,LnLst!B:I,3,FALSE),0)*100/H280^2</f>
        <v>0</v>
      </c>
      <c r="ED280" s="111">
        <f>(AI280*IFERROR(VLOOKUP(AH280,LnLst!B:I,4,FALSE),0))*(H280^2/100)/1000000</f>
        <v>0</v>
      </c>
      <c r="EE280" s="111">
        <f>AI280*IFERROR(VLOOKUP(AH280,LnLst!B:I,5,FALSE),0)*100/H280^2</f>
        <v>0</v>
      </c>
      <c r="EF280" s="111">
        <f>AI280*IFERROR(VLOOKUP(AH280,LnLst!B:I,6,FALSE),0)*100/H280^2</f>
        <v>0</v>
      </c>
      <c r="EG280" s="111">
        <f>(AI280*IFERROR(VLOOKUP(AH280,LnLst!B:I,7,FALSE),0))*(H280^2/100)/1000000</f>
        <v>0</v>
      </c>
      <c r="EH280" s="111">
        <f>AI280*IFERROR(VLOOKUP(AH280,LnLst!B:I,8,FALSE),0)*100/H280^2</f>
        <v>0</v>
      </c>
      <c r="EI280" s="236">
        <f>AK280*IFERROR(VLOOKUP(AJ280,LnLst!B:I,2,FALSE),0)*100/H280^2</f>
        <v>0</v>
      </c>
      <c r="EJ280" s="111">
        <f>AK280*IFERROR(VLOOKUP(AJ280,LnLst!B:I,3,FALSE),0)*100/H280^2</f>
        <v>0</v>
      </c>
      <c r="EK280" s="111">
        <f>(AK280*IFERROR(VLOOKUP(AJ280,LnLst!B:I,4,FALSE),0))*(H280^2/100)/1000000</f>
        <v>0</v>
      </c>
      <c r="EL280" s="111">
        <f>AK280*IFERROR(VLOOKUP(AJ280,LnLst!B:I,5,FALSE),0)*100/H280^2</f>
        <v>0</v>
      </c>
      <c r="EM280" s="111">
        <f>AK280*IFERROR(VLOOKUP(AJ280,LnLst!B:I,6,FALSE),0)*100/H280^2</f>
        <v>0</v>
      </c>
      <c r="EN280" s="111">
        <f>(AK280*IFERROR(VLOOKUP(AJ280,LnLst!B:I,7,FALSE),0))*(H280^2/100)/1000000</f>
        <v>0</v>
      </c>
      <c r="EO280" s="111">
        <f>AK280*IFERROR(VLOOKUP(AJ280,LnLst!B:I,8,FALSE),0)*100/H280^2</f>
        <v>0</v>
      </c>
    </row>
    <row r="281" spans="1:145" ht="15" customHeight="1" x14ac:dyDescent="0.25">
      <c r="A281" s="82" t="s">
        <v>1658</v>
      </c>
      <c r="B281" s="82" t="s">
        <v>432</v>
      </c>
      <c r="C281" s="82" t="s">
        <v>1659</v>
      </c>
      <c r="D281" s="82" t="s">
        <v>1586</v>
      </c>
      <c r="E281" s="9" t="s">
        <v>1640</v>
      </c>
      <c r="F281" s="426" t="s">
        <v>1717</v>
      </c>
      <c r="G281" s="83">
        <v>1</v>
      </c>
      <c r="H281" s="60">
        <v>220</v>
      </c>
      <c r="I281" s="194" t="str">
        <f t="shared" si="73"/>
        <v xml:space="preserve">2*236 AAAC    2*405 AAAC         </v>
      </c>
      <c r="J281" s="228">
        <f t="shared" si="74"/>
        <v>6.1</v>
      </c>
      <c r="K281" s="232" t="s">
        <v>41</v>
      </c>
      <c r="L281" s="232" t="s">
        <v>23</v>
      </c>
      <c r="M281" s="240">
        <v>900</v>
      </c>
      <c r="N281" s="115">
        <f t="shared" ref="N281:N282" si="91">1.732*M281*H281/1000</f>
        <v>342.93599999999998</v>
      </c>
      <c r="O281" s="241">
        <v>1200</v>
      </c>
      <c r="P281" s="235">
        <f t="shared" ref="P281:P282" si="92">W281*100/H281^2</f>
        <v>8.3551652892561979E-4</v>
      </c>
      <c r="Q281" s="104">
        <f t="shared" ref="Q281:Q282" si="93">X281*100/H281^2</f>
        <v>3.9134297520661164E-3</v>
      </c>
      <c r="R281" s="104">
        <f t="shared" ref="R281:R282" si="94">Y281*H281^2/100</f>
        <v>1.04665E-2</v>
      </c>
      <c r="S281" s="104">
        <f t="shared" ref="S281:S282" si="95">Z281*100/H281^2</f>
        <v>2.6714876033057853E-3</v>
      </c>
      <c r="T281" s="104">
        <f t="shared" ref="T281:T282" si="96">AA281*100/H281^2</f>
        <v>1.1700413223140497E-2</v>
      </c>
      <c r="U281" s="104">
        <f t="shared" ref="U281:U282" si="97">AB281*H281^2/100</f>
        <v>6.5838520000000011E-3</v>
      </c>
      <c r="V281" s="105">
        <f t="shared" ref="V281:V282" si="98">AC281*100/H281^2</f>
        <v>7.4359504132231399E-3</v>
      </c>
      <c r="W281" s="223">
        <f>AE281*IFERROR(VLOOKUP(AD281,LnLst!B:I,2,FALSE),0)+AG281*IFERROR(VLOOKUP(AF281,LnLst!B:I,2,FALSE),0)+AI281*IFERROR(VLOOKUP(AH281,LnLst!B:I,2,FALSE),0)+AK281*IFERROR(VLOOKUP(AJ281,LnLst!B:I,2,FALSE),0)</f>
        <v>0.40439000000000003</v>
      </c>
      <c r="X281" s="215">
        <f>AE281*IFERROR(VLOOKUP(AD281,LnLst!B:I,3,FALSE),0)+AG281*IFERROR(VLOOKUP(AF281,LnLst!B:I,3,FALSE),0)+AI281*IFERROR(VLOOKUP(AH281,LnLst!B:I,3,FALSE),0)+AK281*IFERROR(VLOOKUP(AJ281,LnLst!B:I,3,FALSE),0)</f>
        <v>1.8941000000000001</v>
      </c>
      <c r="Y281" s="219">
        <f>(AE281*IFERROR(VLOOKUP(AD281,LnLst!B:I,4,FALSE),0)+AG281*IFERROR(VLOOKUP(AF281,LnLst!B:I,4,FALSE),0)+AI281*IFERROR(VLOOKUP(AH281,LnLst!B:I,4,FALSE),0)+AK281*IFERROR(VLOOKUP(AJ281,LnLst!B:I,4,FALSE),0))/1000000</f>
        <v>2.1625E-5</v>
      </c>
      <c r="Z281" s="215">
        <f>AE281*IFERROR(VLOOKUP(AD281,LnLst!B:I,5,FALSE),0)+AG281*IFERROR(VLOOKUP(AF281,LnLst!B:I,5,FALSE),0)+AI281*IFERROR(VLOOKUP(AH281,LnLst!B:I,5,FALSE),0)+AK281*IFERROR(VLOOKUP(AJ281,LnLst!B:I,5,FALSE),0)</f>
        <v>1.2930000000000001</v>
      </c>
      <c r="AA281" s="215">
        <f>AE281*IFERROR(VLOOKUP(AD281,LnLst!B:I,6,FALSE),0)+AG281*IFERROR(VLOOKUP(AF281,LnLst!B:I,6,FALSE),0)+AI281*IFERROR(VLOOKUP(AH281,LnLst!B:I,6,FALSE),0)+AK281*IFERROR(VLOOKUP(AJ281,LnLst!B:I,6,FALSE),0)</f>
        <v>5.6630000000000003</v>
      </c>
      <c r="AB281" s="207">
        <f>(AE281*IFERROR(VLOOKUP(AD281,LnLst!B:I,7,FALSE),0)+AG281*IFERROR(VLOOKUP(AF281,LnLst!B:I,7,FALSE),0)+AI281*IFERROR(VLOOKUP(AH281,LnLst!B:I,7,FALSE),0)+AK281*IFERROR(VLOOKUP(AJ281,LnLst!B:I,7,FALSE),0))/1000000</f>
        <v>1.3603000000000002E-5</v>
      </c>
      <c r="AC281" s="211">
        <f>AE281*IFERROR(VLOOKUP(AD281,LnLst!B:I,8,FALSE),0)+AG281*IFERROR(VLOOKUP(AF281,LnLst!B:I,8,FALSE),0)+AI281*IFERROR(VLOOKUP(AH281,LnLst!B:I,8,FALSE),0)+AK281*IFERROR(VLOOKUP(AJ281,LnLst!B:I,8,FALSE),0)</f>
        <v>3.5989999999999998</v>
      </c>
      <c r="AD281" s="106" t="s">
        <v>1474</v>
      </c>
      <c r="AE281" s="263">
        <v>5</v>
      </c>
      <c r="AF281" s="245" t="s">
        <v>8</v>
      </c>
      <c r="AG281" s="263">
        <v>1.1000000000000001</v>
      </c>
      <c r="AH281" s="250" t="s">
        <v>1462</v>
      </c>
      <c r="AI281" s="263"/>
      <c r="AJ281" s="245" t="s">
        <v>1462</v>
      </c>
      <c r="AK281" s="263"/>
      <c r="AL281" s="84"/>
      <c r="AM281" s="72">
        <v>312</v>
      </c>
      <c r="AN281" s="83">
        <v>0</v>
      </c>
      <c r="AO281" s="72">
        <v>0</v>
      </c>
      <c r="AP281" s="66"/>
      <c r="AQ281" s="107"/>
      <c r="AR281" s="61" t="s">
        <v>784</v>
      </c>
      <c r="AS281" s="364"/>
      <c r="AT281" s="205"/>
      <c r="DN281" s="111">
        <f>(AE281*IFERROR(VLOOKUP(AD281,LnLst!B:I,2,FALSE),0))*(100/(H281^2))</f>
        <v>7.2210743801652902E-4</v>
      </c>
      <c r="DO281" s="111">
        <f>(AE281*IFERROR(VLOOKUP(AD281,LnLst!B:I,3,FALSE),0))*(100/(H281^2))</f>
        <v>3.2179752066115704E-3</v>
      </c>
      <c r="DP281" s="111">
        <f>(AE281*IFERROR(VLOOKUP(AD281,LnLst!B:I,4,FALSE),0))*(H281^2/100)/1000000</f>
        <v>8.7362000000000013E-3</v>
      </c>
      <c r="DQ281" s="111">
        <f>(AE281*IFERROR(VLOOKUP(AD281,LnLst!B:I,5,FALSE),0))*(100/(H281^2))</f>
        <v>2.3760330578512399E-3</v>
      </c>
      <c r="DR281" s="111">
        <f>(AE281*IFERROR(VLOOKUP(AD281,LnLst!B:I,6,FALSE),0))*(100/(H281^2))</f>
        <v>9.8140495867768598E-3</v>
      </c>
      <c r="DS281" s="111">
        <f>(AE281*IFERROR(VLOOKUP(AD281,LnLst!B:I,7,FALSE),0))*(H281^2/100)/1000000</f>
        <v>5.3966000000000005E-3</v>
      </c>
      <c r="DT281" s="111">
        <f>(AE281*IFERROR(VLOOKUP(AD281,LnLst!B:I,8,FALSE),0))*(100/(H281^2))</f>
        <v>6.0950413223140494E-3</v>
      </c>
      <c r="DU281" s="111">
        <f>AG281*IFERROR(VLOOKUP(AF281,LnLst!B:I,2,FALSE),0)*100/H281^2</f>
        <v>1.1340909090909091E-4</v>
      </c>
      <c r="DV281" s="111">
        <f>(AG281*IFERROR(VLOOKUP(AF281,LnLst!B:I,3,FALSE),0))*(100/(H281^2))</f>
        <v>6.9545454545454554E-4</v>
      </c>
      <c r="DW281" s="111">
        <f>(AG281*IFERROR(VLOOKUP(AF281,LnLst!B:I,4,FALSE),0))*(H281^2/100)/1000000</f>
        <v>1.7303000000000002E-3</v>
      </c>
      <c r="DX281" s="111">
        <f>(AG281*IFERROR(VLOOKUP(AF281,LnLst!B:I,5,FALSE),0))*(100/(H281^2))</f>
        <v>2.9545454545454547E-4</v>
      </c>
      <c r="DY281" s="111">
        <f>(AG281*IFERROR(VLOOKUP(AF281,LnLst!B:I,6,FALSE),0))*(100/(H281^2))</f>
        <v>1.8863636363636365E-3</v>
      </c>
      <c r="DZ281" s="111">
        <f>(AG281*IFERROR(VLOOKUP(AF281,LnLst!B:I,7,FALSE),0))*(H281^2/100)/1000000</f>
        <v>1.1872520000000002E-3</v>
      </c>
      <c r="EA281" s="111">
        <f>(AG281*IFERROR(VLOOKUP(AF281,LnLst!B:I,8,FALSE),0))*(100/(H281^2))</f>
        <v>1.340909090909091E-3</v>
      </c>
      <c r="EB281" s="111">
        <f>AI281*IFERROR(VLOOKUP(AH281,LnLst!B:I,2,FALSE),0)*100/H281^2</f>
        <v>0</v>
      </c>
      <c r="EC281" s="111">
        <f>AI281*IFERROR(VLOOKUP(AH281,LnLst!B:I,3,FALSE),0)*100/H281^2</f>
        <v>0</v>
      </c>
      <c r="ED281" s="111">
        <f>(AI281*IFERROR(VLOOKUP(AH281,LnLst!B:I,4,FALSE),0))*(H281^2/100)/1000000</f>
        <v>0</v>
      </c>
      <c r="EE281" s="111">
        <f>AI281*IFERROR(VLOOKUP(AH281,LnLst!B:I,5,FALSE),0)*100/H281^2</f>
        <v>0</v>
      </c>
      <c r="EF281" s="111">
        <f>AI281*IFERROR(VLOOKUP(AH281,LnLst!B:I,6,FALSE),0)*100/H281^2</f>
        <v>0</v>
      </c>
      <c r="EG281" s="111">
        <f>(AI281*IFERROR(VLOOKUP(AH281,LnLst!B:I,7,FALSE),0))*(H281^2/100)/1000000</f>
        <v>0</v>
      </c>
      <c r="EH281" s="111">
        <f>AI281*IFERROR(VLOOKUP(AH281,LnLst!B:I,8,FALSE),0)*100/H281^2</f>
        <v>0</v>
      </c>
      <c r="EI281" s="236">
        <f>AK281*IFERROR(VLOOKUP(AJ281,LnLst!B:I,2,FALSE),0)*100/H281^2</f>
        <v>0</v>
      </c>
      <c r="EJ281" s="111">
        <f>AK281*IFERROR(VLOOKUP(AJ281,LnLst!B:I,3,FALSE),0)*100/H281^2</f>
        <v>0</v>
      </c>
      <c r="EK281" s="111">
        <f>(AK281*IFERROR(VLOOKUP(AJ281,LnLst!B:I,4,FALSE),0))*(H281^2/100)/1000000</f>
        <v>0</v>
      </c>
      <c r="EL281" s="111">
        <f>AK281*IFERROR(VLOOKUP(AJ281,LnLst!B:I,5,FALSE),0)*100/H281^2</f>
        <v>0</v>
      </c>
      <c r="EM281" s="111">
        <f>AK281*IFERROR(VLOOKUP(AJ281,LnLst!B:I,6,FALSE),0)*100/H281^2</f>
        <v>0</v>
      </c>
      <c r="EN281" s="111">
        <f>(AK281*IFERROR(VLOOKUP(AJ281,LnLst!B:I,7,FALSE),0))*(H281^2/100)/1000000</f>
        <v>0</v>
      </c>
      <c r="EO281" s="111">
        <f>AK281*IFERROR(VLOOKUP(AJ281,LnLst!B:I,8,FALSE),0)*100/H281^2</f>
        <v>0</v>
      </c>
    </row>
    <row r="282" spans="1:145" ht="15" customHeight="1" x14ac:dyDescent="0.25">
      <c r="A282" s="82" t="s">
        <v>1658</v>
      </c>
      <c r="B282" s="82" t="s">
        <v>432</v>
      </c>
      <c r="C282" s="82" t="s">
        <v>1659</v>
      </c>
      <c r="D282" s="82" t="s">
        <v>1586</v>
      </c>
      <c r="E282" s="9" t="s">
        <v>1640</v>
      </c>
      <c r="F282" s="426" t="s">
        <v>1717</v>
      </c>
      <c r="G282" s="83">
        <v>2</v>
      </c>
      <c r="H282" s="60">
        <v>220</v>
      </c>
      <c r="I282" s="194" t="str">
        <f t="shared" si="73"/>
        <v xml:space="preserve">2*236 AAAC    2*405 AAAC         </v>
      </c>
      <c r="J282" s="228">
        <f t="shared" si="74"/>
        <v>6.1</v>
      </c>
      <c r="K282" s="232" t="s">
        <v>41</v>
      </c>
      <c r="L282" s="232" t="s">
        <v>23</v>
      </c>
      <c r="M282" s="240">
        <v>900</v>
      </c>
      <c r="N282" s="115">
        <f t="shared" si="91"/>
        <v>342.93599999999998</v>
      </c>
      <c r="O282" s="241">
        <v>1200</v>
      </c>
      <c r="P282" s="235">
        <f t="shared" si="92"/>
        <v>8.3551652892561979E-4</v>
      </c>
      <c r="Q282" s="104">
        <f t="shared" si="93"/>
        <v>3.9134297520661164E-3</v>
      </c>
      <c r="R282" s="104">
        <f t="shared" si="94"/>
        <v>1.04665E-2</v>
      </c>
      <c r="S282" s="104">
        <f t="shared" si="95"/>
        <v>2.6714876033057853E-3</v>
      </c>
      <c r="T282" s="104">
        <f t="shared" si="96"/>
        <v>1.1700413223140497E-2</v>
      </c>
      <c r="U282" s="104">
        <f t="shared" si="97"/>
        <v>6.5838520000000011E-3</v>
      </c>
      <c r="V282" s="105">
        <f t="shared" si="98"/>
        <v>7.4359504132231399E-3</v>
      </c>
      <c r="W282" s="223">
        <f>AE282*IFERROR(VLOOKUP(AD282,LnLst!B:I,2,FALSE),0)+AG282*IFERROR(VLOOKUP(AF282,LnLst!B:I,2,FALSE),0)+AI282*IFERROR(VLOOKUP(AH282,LnLst!B:I,2,FALSE),0)+AK282*IFERROR(VLOOKUP(AJ282,LnLst!B:I,2,FALSE),0)</f>
        <v>0.40439000000000003</v>
      </c>
      <c r="X282" s="215">
        <f>AE282*IFERROR(VLOOKUP(AD282,LnLst!B:I,3,FALSE),0)+AG282*IFERROR(VLOOKUP(AF282,LnLst!B:I,3,FALSE),0)+AI282*IFERROR(VLOOKUP(AH282,LnLst!B:I,3,FALSE),0)+AK282*IFERROR(VLOOKUP(AJ282,LnLst!B:I,3,FALSE),0)</f>
        <v>1.8941000000000001</v>
      </c>
      <c r="Y282" s="219">
        <f>(AE282*IFERROR(VLOOKUP(AD282,LnLst!B:I,4,FALSE),0)+AG282*IFERROR(VLOOKUP(AF282,LnLst!B:I,4,FALSE),0)+AI282*IFERROR(VLOOKUP(AH282,LnLst!B:I,4,FALSE),0)+AK282*IFERROR(VLOOKUP(AJ282,LnLst!B:I,4,FALSE),0))/1000000</f>
        <v>2.1625E-5</v>
      </c>
      <c r="Z282" s="215">
        <f>AE282*IFERROR(VLOOKUP(AD282,LnLst!B:I,5,FALSE),0)+AG282*IFERROR(VLOOKUP(AF282,LnLst!B:I,5,FALSE),0)+AI282*IFERROR(VLOOKUP(AH282,LnLst!B:I,5,FALSE),0)+AK282*IFERROR(VLOOKUP(AJ282,LnLst!B:I,5,FALSE),0)</f>
        <v>1.2930000000000001</v>
      </c>
      <c r="AA282" s="215">
        <f>AE282*IFERROR(VLOOKUP(AD282,LnLst!B:I,6,FALSE),0)+AG282*IFERROR(VLOOKUP(AF282,LnLst!B:I,6,FALSE),0)+AI282*IFERROR(VLOOKUP(AH282,LnLst!B:I,6,FALSE),0)+AK282*IFERROR(VLOOKUP(AJ282,LnLst!B:I,6,FALSE),0)</f>
        <v>5.6630000000000003</v>
      </c>
      <c r="AB282" s="207">
        <f>(AE282*IFERROR(VLOOKUP(AD282,LnLst!B:I,7,FALSE),0)+AG282*IFERROR(VLOOKUP(AF282,LnLst!B:I,7,FALSE),0)+AI282*IFERROR(VLOOKUP(AH282,LnLst!B:I,7,FALSE),0)+AK282*IFERROR(VLOOKUP(AJ282,LnLst!B:I,7,FALSE),0))/1000000</f>
        <v>1.3603000000000002E-5</v>
      </c>
      <c r="AC282" s="211">
        <f>AE282*IFERROR(VLOOKUP(AD282,LnLst!B:I,8,FALSE),0)+AG282*IFERROR(VLOOKUP(AF282,LnLst!B:I,8,FALSE),0)+AI282*IFERROR(VLOOKUP(AH282,LnLst!B:I,8,FALSE),0)+AK282*IFERROR(VLOOKUP(AJ282,LnLst!B:I,8,FALSE),0)</f>
        <v>3.5989999999999998</v>
      </c>
      <c r="AD282" s="106" t="s">
        <v>1474</v>
      </c>
      <c r="AE282" s="263">
        <v>5</v>
      </c>
      <c r="AF282" s="245" t="s">
        <v>8</v>
      </c>
      <c r="AG282" s="263">
        <v>1.1000000000000001</v>
      </c>
      <c r="AH282" s="250" t="s">
        <v>1462</v>
      </c>
      <c r="AI282" s="263"/>
      <c r="AJ282" s="245" t="s">
        <v>1462</v>
      </c>
      <c r="AK282" s="263"/>
      <c r="AL282" s="84"/>
      <c r="AM282" s="72">
        <v>312</v>
      </c>
      <c r="AN282" s="83">
        <v>0</v>
      </c>
      <c r="AO282" s="72">
        <v>0</v>
      </c>
      <c r="AP282" s="66"/>
      <c r="AQ282" s="107"/>
      <c r="AR282" s="61" t="s">
        <v>784</v>
      </c>
      <c r="AS282" s="364"/>
      <c r="AT282" s="205"/>
      <c r="DN282" s="111">
        <f>(AE282*IFERROR(VLOOKUP(AD282,LnLst!B:I,2,FALSE),0))*(100/(H282^2))</f>
        <v>7.2210743801652902E-4</v>
      </c>
      <c r="DO282" s="111">
        <f>(AE282*IFERROR(VLOOKUP(AD282,LnLst!B:I,3,FALSE),0))*(100/(H282^2))</f>
        <v>3.2179752066115704E-3</v>
      </c>
      <c r="DP282" s="111">
        <f>(AE282*IFERROR(VLOOKUP(AD282,LnLst!B:I,4,FALSE),0))*(H282^2/100)/1000000</f>
        <v>8.7362000000000013E-3</v>
      </c>
      <c r="DQ282" s="111">
        <f>(AE282*IFERROR(VLOOKUP(AD282,LnLst!B:I,5,FALSE),0))*(100/(H282^2))</f>
        <v>2.3760330578512399E-3</v>
      </c>
      <c r="DR282" s="111">
        <f>(AE282*IFERROR(VLOOKUP(AD282,LnLst!B:I,6,FALSE),0))*(100/(H282^2))</f>
        <v>9.8140495867768598E-3</v>
      </c>
      <c r="DS282" s="111">
        <f>(AE282*IFERROR(VLOOKUP(AD282,LnLst!B:I,7,FALSE),0))*(H282^2/100)/1000000</f>
        <v>5.3966000000000005E-3</v>
      </c>
      <c r="DT282" s="111">
        <f>(AE282*IFERROR(VLOOKUP(AD282,LnLst!B:I,8,FALSE),0))*(100/(H282^2))</f>
        <v>6.0950413223140494E-3</v>
      </c>
      <c r="DU282" s="111">
        <f>AG282*IFERROR(VLOOKUP(AF282,LnLst!B:I,2,FALSE),0)*100/H282^2</f>
        <v>1.1340909090909091E-4</v>
      </c>
      <c r="DV282" s="111">
        <f>(AG282*IFERROR(VLOOKUP(AF282,LnLst!B:I,3,FALSE),0))*(100/(H282^2))</f>
        <v>6.9545454545454554E-4</v>
      </c>
      <c r="DW282" s="111">
        <f>(AG282*IFERROR(VLOOKUP(AF282,LnLst!B:I,4,FALSE),0))*(H282^2/100)/1000000</f>
        <v>1.7303000000000002E-3</v>
      </c>
      <c r="DX282" s="111">
        <f>(AG282*IFERROR(VLOOKUP(AF282,LnLst!B:I,5,FALSE),0))*(100/(H282^2))</f>
        <v>2.9545454545454547E-4</v>
      </c>
      <c r="DY282" s="111">
        <f>(AG282*IFERROR(VLOOKUP(AF282,LnLst!B:I,6,FALSE),0))*(100/(H282^2))</f>
        <v>1.8863636363636365E-3</v>
      </c>
      <c r="DZ282" s="111">
        <f>(AG282*IFERROR(VLOOKUP(AF282,LnLst!B:I,7,FALSE),0))*(H282^2/100)/1000000</f>
        <v>1.1872520000000002E-3</v>
      </c>
      <c r="EA282" s="111">
        <f>(AG282*IFERROR(VLOOKUP(AF282,LnLst!B:I,8,FALSE),0))*(100/(H282^2))</f>
        <v>1.340909090909091E-3</v>
      </c>
      <c r="EB282" s="111">
        <f>AI282*IFERROR(VLOOKUP(AH282,LnLst!B:I,2,FALSE),0)*100/H282^2</f>
        <v>0</v>
      </c>
      <c r="EC282" s="111">
        <f>AI282*IFERROR(VLOOKUP(AH282,LnLst!B:I,3,FALSE),0)*100/H282^2</f>
        <v>0</v>
      </c>
      <c r="ED282" s="111">
        <f>(AI282*IFERROR(VLOOKUP(AH282,LnLst!B:I,4,FALSE),0))*(H282^2/100)/1000000</f>
        <v>0</v>
      </c>
      <c r="EE282" s="111">
        <f>AI282*IFERROR(VLOOKUP(AH282,LnLst!B:I,5,FALSE),0)*100/H282^2</f>
        <v>0</v>
      </c>
      <c r="EF282" s="111">
        <f>AI282*IFERROR(VLOOKUP(AH282,LnLst!B:I,6,FALSE),0)*100/H282^2</f>
        <v>0</v>
      </c>
      <c r="EG282" s="111">
        <f>(AI282*IFERROR(VLOOKUP(AH282,LnLst!B:I,7,FALSE),0))*(H282^2/100)/1000000</f>
        <v>0</v>
      </c>
      <c r="EH282" s="111">
        <f>AI282*IFERROR(VLOOKUP(AH282,LnLst!B:I,8,FALSE),0)*100/H282^2</f>
        <v>0</v>
      </c>
      <c r="EI282" s="236">
        <f>AK282*IFERROR(VLOOKUP(AJ282,LnLst!B:I,2,FALSE),0)*100/H282^2</f>
        <v>0</v>
      </c>
      <c r="EJ282" s="111">
        <f>AK282*IFERROR(VLOOKUP(AJ282,LnLst!B:I,3,FALSE),0)*100/H282^2</f>
        <v>0</v>
      </c>
      <c r="EK282" s="111">
        <f>(AK282*IFERROR(VLOOKUP(AJ282,LnLst!B:I,4,FALSE),0))*(H282^2/100)/1000000</f>
        <v>0</v>
      </c>
      <c r="EL282" s="111">
        <f>AK282*IFERROR(VLOOKUP(AJ282,LnLst!B:I,5,FALSE),0)*100/H282^2</f>
        <v>0</v>
      </c>
      <c r="EM282" s="111">
        <f>AK282*IFERROR(VLOOKUP(AJ282,LnLst!B:I,6,FALSE),0)*100/H282^2</f>
        <v>0</v>
      </c>
      <c r="EN282" s="111">
        <f>(AK282*IFERROR(VLOOKUP(AJ282,LnLst!B:I,7,FALSE),0))*(H282^2/100)/1000000</f>
        <v>0</v>
      </c>
      <c r="EO282" s="111">
        <f>AK282*IFERROR(VLOOKUP(AJ282,LnLst!B:I,8,FALSE),0)*100/H282^2</f>
        <v>0</v>
      </c>
    </row>
    <row r="283" spans="1:145" ht="15" customHeight="1" x14ac:dyDescent="0.25">
      <c r="A283" s="81" t="s">
        <v>1419</v>
      </c>
      <c r="B283" s="82" t="s">
        <v>1398</v>
      </c>
      <c r="C283" s="102" t="s">
        <v>1587</v>
      </c>
      <c r="D283" s="82" t="s">
        <v>103</v>
      </c>
      <c r="E283" s="9" t="s">
        <v>1640</v>
      </c>
      <c r="F283" s="426" t="s">
        <v>1717</v>
      </c>
      <c r="G283" s="83">
        <v>1</v>
      </c>
      <c r="H283" s="60">
        <v>220</v>
      </c>
      <c r="I283" s="194" t="str">
        <f t="shared" si="73"/>
        <v xml:space="preserve">Thermal Stacir 1*238/97    2*405 AAAC         </v>
      </c>
      <c r="J283" s="228">
        <f t="shared" si="74"/>
        <v>6</v>
      </c>
      <c r="K283" s="113" t="s">
        <v>16</v>
      </c>
      <c r="L283" s="232" t="s">
        <v>29</v>
      </c>
      <c r="M283" s="240">
        <v>1200</v>
      </c>
      <c r="N283" s="115">
        <f t="shared" si="83"/>
        <v>457.24799999999999</v>
      </c>
      <c r="O283" s="241">
        <v>1300</v>
      </c>
      <c r="P283" s="235">
        <f t="shared" si="84"/>
        <v>8.8416115702479351E-4</v>
      </c>
      <c r="Q283" s="104">
        <f t="shared" si="85"/>
        <v>4.3555289256198351E-3</v>
      </c>
      <c r="R283" s="104">
        <f t="shared" si="86"/>
        <v>8.8042891200000011E-3</v>
      </c>
      <c r="S283" s="104">
        <f t="shared" si="87"/>
        <v>2.4750867768595043E-3</v>
      </c>
      <c r="T283" s="104">
        <f t="shared" si="88"/>
        <v>1.2159504132231404E-2</v>
      </c>
      <c r="U283" s="104">
        <f t="shared" si="89"/>
        <v>6.0028458159999999E-3</v>
      </c>
      <c r="V283" s="105">
        <f t="shared" si="90"/>
        <v>8.0817136363636362E-3</v>
      </c>
      <c r="W283" s="223">
        <f>AE283*IFERROR(VLOOKUP(AD283,LnLst!B:I,2,FALSE),0)+AG283*IFERROR(VLOOKUP(AF283,LnLst!B:I,2,FALSE),0)+AI283*IFERROR(VLOOKUP(AH283,LnLst!B:I,2,FALSE),0)+AK283*IFERROR(VLOOKUP(AJ283,LnLst!B:I,2,FALSE),0)</f>
        <v>0.42793400000000004</v>
      </c>
      <c r="X283" s="215">
        <f>AE283*IFERROR(VLOOKUP(AD283,LnLst!B:I,3,FALSE),0)+AG283*IFERROR(VLOOKUP(AF283,LnLst!B:I,3,FALSE),0)+AI283*IFERROR(VLOOKUP(AH283,LnLst!B:I,3,FALSE),0)+AK283*IFERROR(VLOOKUP(AJ283,LnLst!B:I,3,FALSE),0)</f>
        <v>2.1080760000000001</v>
      </c>
      <c r="Y283" s="219">
        <f>(AE283*IFERROR(VLOOKUP(AD283,LnLst!B:I,4,FALSE),0)+AG283*IFERROR(VLOOKUP(AF283,LnLst!B:I,4,FALSE),0)+AI283*IFERROR(VLOOKUP(AH283,LnLst!B:I,4,FALSE),0)+AK283*IFERROR(VLOOKUP(AJ283,LnLst!B:I,4,FALSE),0))/1000000</f>
        <v>1.819068E-5</v>
      </c>
      <c r="Z283" s="215">
        <f>AE283*IFERROR(VLOOKUP(AD283,LnLst!B:I,5,FALSE),0)+AG283*IFERROR(VLOOKUP(AF283,LnLst!B:I,5,FALSE),0)+AI283*IFERROR(VLOOKUP(AH283,LnLst!B:I,5,FALSE),0)+AK283*IFERROR(VLOOKUP(AJ283,LnLst!B:I,5,FALSE),0)</f>
        <v>1.1979420000000001</v>
      </c>
      <c r="AA283" s="215">
        <f>AE283*IFERROR(VLOOKUP(AD283,LnLst!B:I,6,FALSE),0)+AG283*IFERROR(VLOOKUP(AF283,LnLst!B:I,6,FALSE),0)+AI283*IFERROR(VLOOKUP(AH283,LnLst!B:I,6,FALSE),0)+AK283*IFERROR(VLOOKUP(AJ283,LnLst!B:I,6,FALSE),0)</f>
        <v>5.8851999999999993</v>
      </c>
      <c r="AB283" s="207">
        <f>(AE283*IFERROR(VLOOKUP(AD283,LnLst!B:I,7,FALSE),0)+AG283*IFERROR(VLOOKUP(AF283,LnLst!B:I,7,FALSE),0)+AI283*IFERROR(VLOOKUP(AH283,LnLst!B:I,7,FALSE),0)+AK283*IFERROR(VLOOKUP(AJ283,LnLst!B:I,7,FALSE),0))/1000000</f>
        <v>1.2402573999999999E-5</v>
      </c>
      <c r="AC283" s="211">
        <f>AE283*IFERROR(VLOOKUP(AD283,LnLst!B:I,8,FALSE),0)+AG283*IFERROR(VLOOKUP(AF283,LnLst!B:I,8,FALSE),0)+AI283*IFERROR(VLOOKUP(AH283,LnLst!B:I,8,FALSE),0)+AK283*IFERROR(VLOOKUP(AJ283,LnLst!B:I,8,FALSE),0)</f>
        <v>3.9115494000000002</v>
      </c>
      <c r="AD283" s="106" t="s">
        <v>1465</v>
      </c>
      <c r="AE283" s="263">
        <v>2</v>
      </c>
      <c r="AF283" s="245" t="s">
        <v>8</v>
      </c>
      <c r="AG283" s="263">
        <v>4</v>
      </c>
      <c r="AH283" s="250" t="s">
        <v>1462</v>
      </c>
      <c r="AI283" s="263"/>
      <c r="AJ283" s="245" t="s">
        <v>1462</v>
      </c>
      <c r="AK283" s="263"/>
      <c r="AL283" s="84">
        <v>304</v>
      </c>
      <c r="AM283" s="72">
        <v>308</v>
      </c>
      <c r="AN283" s="83">
        <v>0</v>
      </c>
      <c r="AO283" s="72">
        <v>0</v>
      </c>
      <c r="AP283" s="66" t="s">
        <v>788</v>
      </c>
      <c r="AQ283" s="107" t="s">
        <v>789</v>
      </c>
      <c r="AR283" s="61" t="s">
        <v>1672</v>
      </c>
      <c r="AS283" s="364"/>
      <c r="AT283" s="205"/>
      <c r="DN283" s="111">
        <f>(AE283*IFERROR(VLOOKUP(AD283,LnLst!B:I,2,FALSE),0))*(100/(H283^2))</f>
        <v>4.717644628099174E-4</v>
      </c>
      <c r="DO283" s="111">
        <f>(AE283*IFERROR(VLOOKUP(AD283,LnLst!B:I,3,FALSE),0))*(100/(H283^2))</f>
        <v>1.826603305785124E-3</v>
      </c>
      <c r="DP283" s="111">
        <f>(AE283*IFERROR(VLOOKUP(AD283,LnLst!B:I,4,FALSE),0))*(H283^2/100)/1000000</f>
        <v>2.5122891200000004E-3</v>
      </c>
      <c r="DQ283" s="111">
        <f>(AE283*IFERROR(VLOOKUP(AD283,LnLst!B:I,5,FALSE),0))*(100/(H283^2))</f>
        <v>1.400706611570248E-3</v>
      </c>
      <c r="DR283" s="111">
        <f>(AE283*IFERROR(VLOOKUP(AD283,LnLst!B:I,6,FALSE),0))*(100/(H283^2))</f>
        <v>5.3E-3</v>
      </c>
      <c r="DS283" s="111">
        <f>(AE283*IFERROR(VLOOKUP(AD283,LnLst!B:I,7,FALSE),0))*(H283^2/100)/1000000</f>
        <v>1.685565816E-3</v>
      </c>
      <c r="DT283" s="111">
        <f>(AE283*IFERROR(VLOOKUP(AD283,LnLst!B:I,8,FALSE),0))*(100/(H283^2))</f>
        <v>3.2056805785123971E-3</v>
      </c>
      <c r="DU283" s="111">
        <f>AG283*IFERROR(VLOOKUP(AF283,LnLst!B:I,2,FALSE),0)*100/H283^2</f>
        <v>4.1239669421487606E-4</v>
      </c>
      <c r="DV283" s="111">
        <f>(AG283*IFERROR(VLOOKUP(AF283,LnLst!B:I,3,FALSE),0))*(100/(H283^2))</f>
        <v>2.5289256198347109E-3</v>
      </c>
      <c r="DW283" s="111">
        <f>(AG283*IFERROR(VLOOKUP(AF283,LnLst!B:I,4,FALSE),0))*(H283^2/100)/1000000</f>
        <v>6.2919999999999998E-3</v>
      </c>
      <c r="DX283" s="111">
        <f>(AG283*IFERROR(VLOOKUP(AF283,LnLst!B:I,5,FALSE),0))*(100/(H283^2))</f>
        <v>1.0743801652892562E-3</v>
      </c>
      <c r="DY283" s="111">
        <f>(AG283*IFERROR(VLOOKUP(AF283,LnLst!B:I,6,FALSE),0))*(100/(H283^2))</f>
        <v>6.8595041322314044E-3</v>
      </c>
      <c r="DZ283" s="111">
        <f>(AG283*IFERROR(VLOOKUP(AF283,LnLst!B:I,7,FALSE),0))*(H283^2/100)/1000000</f>
        <v>4.3172799999999997E-3</v>
      </c>
      <c r="EA283" s="111">
        <f>(AG283*IFERROR(VLOOKUP(AF283,LnLst!B:I,8,FALSE),0))*(100/(H283^2))</f>
        <v>4.8760330578512395E-3</v>
      </c>
      <c r="EB283" s="111">
        <f>AI283*IFERROR(VLOOKUP(AH283,LnLst!B:I,2,FALSE),0)*100/H283^2</f>
        <v>0</v>
      </c>
      <c r="EC283" s="111">
        <f>AI283*IFERROR(VLOOKUP(AH283,LnLst!B:I,3,FALSE),0)*100/H283^2</f>
        <v>0</v>
      </c>
      <c r="ED283" s="111">
        <f>(AI283*IFERROR(VLOOKUP(AH283,LnLst!B:I,4,FALSE),0))*(H283^2/100)/1000000</f>
        <v>0</v>
      </c>
      <c r="EE283" s="111">
        <f>AI283*IFERROR(VLOOKUP(AH283,LnLst!B:I,5,FALSE),0)*100/H283^2</f>
        <v>0</v>
      </c>
      <c r="EF283" s="111">
        <f>AI283*IFERROR(VLOOKUP(AH283,LnLst!B:I,6,FALSE),0)*100/H283^2</f>
        <v>0</v>
      </c>
      <c r="EG283" s="111">
        <f>(AI283*IFERROR(VLOOKUP(AH283,LnLst!B:I,7,FALSE),0))*(H283^2/100)/1000000</f>
        <v>0</v>
      </c>
      <c r="EH283" s="111">
        <f>AI283*IFERROR(VLOOKUP(AH283,LnLst!B:I,8,FALSE),0)*100/H283^2</f>
        <v>0</v>
      </c>
      <c r="EI283" s="236">
        <f>AK283*IFERROR(VLOOKUP(AJ283,LnLst!B:I,2,FALSE),0)*100/H283^2</f>
        <v>0</v>
      </c>
      <c r="EJ283" s="111">
        <f>AK283*IFERROR(VLOOKUP(AJ283,LnLst!B:I,3,FALSE),0)*100/H283^2</f>
        <v>0</v>
      </c>
      <c r="EK283" s="111">
        <f>(AK283*IFERROR(VLOOKUP(AJ283,LnLst!B:I,4,FALSE),0))*(H283^2/100)/1000000</f>
        <v>0</v>
      </c>
      <c r="EL283" s="111">
        <f>AK283*IFERROR(VLOOKUP(AJ283,LnLst!B:I,5,FALSE),0)*100/H283^2</f>
        <v>0</v>
      </c>
      <c r="EM283" s="111">
        <f>AK283*IFERROR(VLOOKUP(AJ283,LnLst!B:I,6,FALSE),0)*100/H283^2</f>
        <v>0</v>
      </c>
      <c r="EN283" s="111">
        <f>(AK283*IFERROR(VLOOKUP(AJ283,LnLst!B:I,7,FALSE),0))*(H283^2/100)/1000000</f>
        <v>0</v>
      </c>
      <c r="EO283" s="111">
        <f>AK283*IFERROR(VLOOKUP(AJ283,LnLst!B:I,8,FALSE),0)*100/H283^2</f>
        <v>0</v>
      </c>
    </row>
    <row r="284" spans="1:145" ht="15" customHeight="1" x14ac:dyDescent="0.25">
      <c r="A284" s="81" t="s">
        <v>1419</v>
      </c>
      <c r="B284" s="82" t="s">
        <v>1398</v>
      </c>
      <c r="C284" s="102" t="s">
        <v>1587</v>
      </c>
      <c r="D284" s="82" t="s">
        <v>103</v>
      </c>
      <c r="E284" s="9" t="s">
        <v>1640</v>
      </c>
      <c r="F284" s="426" t="s">
        <v>1717</v>
      </c>
      <c r="G284" s="83">
        <v>2</v>
      </c>
      <c r="H284" s="60">
        <v>220</v>
      </c>
      <c r="I284" s="194" t="str">
        <f t="shared" si="73"/>
        <v xml:space="preserve">Thermal Stacir 1*238/97    2*405 AAAC         </v>
      </c>
      <c r="J284" s="228">
        <f t="shared" si="74"/>
        <v>6</v>
      </c>
      <c r="K284" s="113" t="s">
        <v>16</v>
      </c>
      <c r="L284" s="232" t="s">
        <v>29</v>
      </c>
      <c r="M284" s="240">
        <v>1200</v>
      </c>
      <c r="N284" s="115">
        <f t="shared" si="83"/>
        <v>457.24799999999999</v>
      </c>
      <c r="O284" s="241">
        <v>1300</v>
      </c>
      <c r="P284" s="235">
        <f t="shared" si="84"/>
        <v>8.8416115702479351E-4</v>
      </c>
      <c r="Q284" s="104">
        <f t="shared" si="85"/>
        <v>4.3555289256198351E-3</v>
      </c>
      <c r="R284" s="104">
        <f t="shared" si="86"/>
        <v>8.8042891200000011E-3</v>
      </c>
      <c r="S284" s="104">
        <f t="shared" si="87"/>
        <v>2.4750867768595043E-3</v>
      </c>
      <c r="T284" s="104">
        <f t="shared" si="88"/>
        <v>1.2159504132231404E-2</v>
      </c>
      <c r="U284" s="104">
        <f t="shared" si="89"/>
        <v>6.0028458159999999E-3</v>
      </c>
      <c r="V284" s="105">
        <f t="shared" si="90"/>
        <v>8.0817136363636362E-3</v>
      </c>
      <c r="W284" s="223">
        <f>AE284*IFERROR(VLOOKUP(AD284,LnLst!B:I,2,FALSE),0)+AG284*IFERROR(VLOOKUP(AF284,LnLst!B:I,2,FALSE),0)+AI284*IFERROR(VLOOKUP(AH284,LnLst!B:I,2,FALSE),0)+AK284*IFERROR(VLOOKUP(AJ284,LnLst!B:I,2,FALSE),0)</f>
        <v>0.42793400000000004</v>
      </c>
      <c r="X284" s="215">
        <f>AE284*IFERROR(VLOOKUP(AD284,LnLst!B:I,3,FALSE),0)+AG284*IFERROR(VLOOKUP(AF284,LnLst!B:I,3,FALSE),0)+AI284*IFERROR(VLOOKUP(AH284,LnLst!B:I,3,FALSE),0)+AK284*IFERROR(VLOOKUP(AJ284,LnLst!B:I,3,FALSE),0)</f>
        <v>2.1080760000000001</v>
      </c>
      <c r="Y284" s="219">
        <f>(AE284*IFERROR(VLOOKUP(AD284,LnLst!B:I,4,FALSE),0)+AG284*IFERROR(VLOOKUP(AF284,LnLst!B:I,4,FALSE),0)+AI284*IFERROR(VLOOKUP(AH284,LnLst!B:I,4,FALSE),0)+AK284*IFERROR(VLOOKUP(AJ284,LnLst!B:I,4,FALSE),0))/1000000</f>
        <v>1.819068E-5</v>
      </c>
      <c r="Z284" s="215">
        <f>AE284*IFERROR(VLOOKUP(AD284,LnLst!B:I,5,FALSE),0)+AG284*IFERROR(VLOOKUP(AF284,LnLst!B:I,5,FALSE),0)+AI284*IFERROR(VLOOKUP(AH284,LnLst!B:I,5,FALSE),0)+AK284*IFERROR(VLOOKUP(AJ284,LnLst!B:I,5,FALSE),0)</f>
        <v>1.1979420000000001</v>
      </c>
      <c r="AA284" s="215">
        <f>AE284*IFERROR(VLOOKUP(AD284,LnLst!B:I,6,FALSE),0)+AG284*IFERROR(VLOOKUP(AF284,LnLst!B:I,6,FALSE),0)+AI284*IFERROR(VLOOKUP(AH284,LnLst!B:I,6,FALSE),0)+AK284*IFERROR(VLOOKUP(AJ284,LnLst!B:I,6,FALSE),0)</f>
        <v>5.8851999999999993</v>
      </c>
      <c r="AB284" s="207">
        <f>(AE284*IFERROR(VLOOKUP(AD284,LnLst!B:I,7,FALSE),0)+AG284*IFERROR(VLOOKUP(AF284,LnLst!B:I,7,FALSE),0)+AI284*IFERROR(VLOOKUP(AH284,LnLst!B:I,7,FALSE),0)+AK284*IFERROR(VLOOKUP(AJ284,LnLst!B:I,7,FALSE),0))/1000000</f>
        <v>1.2402573999999999E-5</v>
      </c>
      <c r="AC284" s="211">
        <f>AE284*IFERROR(VLOOKUP(AD284,LnLst!B:I,8,FALSE),0)+AG284*IFERROR(VLOOKUP(AF284,LnLst!B:I,8,FALSE),0)+AI284*IFERROR(VLOOKUP(AH284,LnLst!B:I,8,FALSE),0)+AK284*IFERROR(VLOOKUP(AJ284,LnLst!B:I,8,FALSE),0)</f>
        <v>3.9115494000000002</v>
      </c>
      <c r="AD284" s="106" t="s">
        <v>1465</v>
      </c>
      <c r="AE284" s="263">
        <v>2</v>
      </c>
      <c r="AF284" s="245" t="s">
        <v>8</v>
      </c>
      <c r="AG284" s="263">
        <v>4</v>
      </c>
      <c r="AH284" s="250" t="s">
        <v>1462</v>
      </c>
      <c r="AI284" s="263"/>
      <c r="AJ284" s="245" t="s">
        <v>1462</v>
      </c>
      <c r="AK284" s="263"/>
      <c r="AL284" s="84">
        <v>304</v>
      </c>
      <c r="AM284" s="72">
        <v>308</v>
      </c>
      <c r="AN284" s="83">
        <v>0</v>
      </c>
      <c r="AO284" s="72">
        <v>0</v>
      </c>
      <c r="AP284" s="66" t="s">
        <v>787</v>
      </c>
      <c r="AQ284" s="107" t="s">
        <v>789</v>
      </c>
      <c r="AR284" s="61" t="s">
        <v>1672</v>
      </c>
      <c r="AS284" s="364"/>
      <c r="AT284" s="205"/>
      <c r="DN284" s="111">
        <f>(AE284*IFERROR(VLOOKUP(AD284,LnLst!B:I,2,FALSE),0))*(100/(H284^2))</f>
        <v>4.717644628099174E-4</v>
      </c>
      <c r="DO284" s="111">
        <f>(AE284*IFERROR(VLOOKUP(AD284,LnLst!B:I,3,FALSE),0))*(100/(H284^2))</f>
        <v>1.826603305785124E-3</v>
      </c>
      <c r="DP284" s="111">
        <f>(AE284*IFERROR(VLOOKUP(AD284,LnLst!B:I,4,FALSE),0))*(H284^2/100)/1000000</f>
        <v>2.5122891200000004E-3</v>
      </c>
      <c r="DQ284" s="111">
        <f>(AE284*IFERROR(VLOOKUP(AD284,LnLst!B:I,5,FALSE),0))*(100/(H284^2))</f>
        <v>1.400706611570248E-3</v>
      </c>
      <c r="DR284" s="111">
        <f>(AE284*IFERROR(VLOOKUP(AD284,LnLst!B:I,6,FALSE),0))*(100/(H284^2))</f>
        <v>5.3E-3</v>
      </c>
      <c r="DS284" s="111">
        <f>(AE284*IFERROR(VLOOKUP(AD284,LnLst!B:I,7,FALSE),0))*(H284^2/100)/1000000</f>
        <v>1.685565816E-3</v>
      </c>
      <c r="DT284" s="111">
        <f>(AE284*IFERROR(VLOOKUP(AD284,LnLst!B:I,8,FALSE),0))*(100/(H284^2))</f>
        <v>3.2056805785123971E-3</v>
      </c>
      <c r="DU284" s="111">
        <f>AG284*IFERROR(VLOOKUP(AF284,LnLst!B:I,2,FALSE),0)*100/H284^2</f>
        <v>4.1239669421487606E-4</v>
      </c>
      <c r="DV284" s="111">
        <f>(AG284*IFERROR(VLOOKUP(AF284,LnLst!B:I,3,FALSE),0))*(100/(H284^2))</f>
        <v>2.5289256198347109E-3</v>
      </c>
      <c r="DW284" s="111">
        <f>(AG284*IFERROR(VLOOKUP(AF284,LnLst!B:I,4,FALSE),0))*(H284^2/100)/1000000</f>
        <v>6.2919999999999998E-3</v>
      </c>
      <c r="DX284" s="111">
        <f>(AG284*IFERROR(VLOOKUP(AF284,LnLst!B:I,5,FALSE),0))*(100/(H284^2))</f>
        <v>1.0743801652892562E-3</v>
      </c>
      <c r="DY284" s="111">
        <f>(AG284*IFERROR(VLOOKUP(AF284,LnLst!B:I,6,FALSE),0))*(100/(H284^2))</f>
        <v>6.8595041322314044E-3</v>
      </c>
      <c r="DZ284" s="111">
        <f>(AG284*IFERROR(VLOOKUP(AF284,LnLst!B:I,7,FALSE),0))*(H284^2/100)/1000000</f>
        <v>4.3172799999999997E-3</v>
      </c>
      <c r="EA284" s="111">
        <f>(AG284*IFERROR(VLOOKUP(AF284,LnLst!B:I,8,FALSE),0))*(100/(H284^2))</f>
        <v>4.8760330578512395E-3</v>
      </c>
      <c r="EB284" s="111">
        <f>AI284*IFERROR(VLOOKUP(AH284,LnLst!B:I,2,FALSE),0)*100/H284^2</f>
        <v>0</v>
      </c>
      <c r="EC284" s="111">
        <f>AI284*IFERROR(VLOOKUP(AH284,LnLst!B:I,3,FALSE),0)*100/H284^2</f>
        <v>0</v>
      </c>
      <c r="ED284" s="111">
        <f>(AI284*IFERROR(VLOOKUP(AH284,LnLst!B:I,4,FALSE),0))*(H284^2/100)/1000000</f>
        <v>0</v>
      </c>
      <c r="EE284" s="111">
        <f>AI284*IFERROR(VLOOKUP(AH284,LnLst!B:I,5,FALSE),0)*100/H284^2</f>
        <v>0</v>
      </c>
      <c r="EF284" s="111">
        <f>AI284*IFERROR(VLOOKUP(AH284,LnLst!B:I,6,FALSE),0)*100/H284^2</f>
        <v>0</v>
      </c>
      <c r="EG284" s="111">
        <f>(AI284*IFERROR(VLOOKUP(AH284,LnLst!B:I,7,FALSE),0))*(H284^2/100)/1000000</f>
        <v>0</v>
      </c>
      <c r="EH284" s="111">
        <f>AI284*IFERROR(VLOOKUP(AH284,LnLst!B:I,8,FALSE),0)*100/H284^2</f>
        <v>0</v>
      </c>
      <c r="EI284" s="236">
        <f>AK284*IFERROR(VLOOKUP(AJ284,LnLst!B:I,2,FALSE),0)*100/H284^2</f>
        <v>0</v>
      </c>
      <c r="EJ284" s="111">
        <f>AK284*IFERROR(VLOOKUP(AJ284,LnLst!B:I,3,FALSE),0)*100/H284^2</f>
        <v>0</v>
      </c>
      <c r="EK284" s="111">
        <f>(AK284*IFERROR(VLOOKUP(AJ284,LnLst!B:I,4,FALSE),0))*(H284^2/100)/1000000</f>
        <v>0</v>
      </c>
      <c r="EL284" s="111">
        <f>AK284*IFERROR(VLOOKUP(AJ284,LnLst!B:I,5,FALSE),0)*100/H284^2</f>
        <v>0</v>
      </c>
      <c r="EM284" s="111">
        <f>AK284*IFERROR(VLOOKUP(AJ284,LnLst!B:I,6,FALSE),0)*100/H284^2</f>
        <v>0</v>
      </c>
      <c r="EN284" s="111">
        <f>(AK284*IFERROR(VLOOKUP(AJ284,LnLst!B:I,7,FALSE),0))*(H284^2/100)/1000000</f>
        <v>0</v>
      </c>
      <c r="EO284" s="111">
        <f>AK284*IFERROR(VLOOKUP(AJ284,LnLst!B:I,8,FALSE),0)*100/H284^2</f>
        <v>0</v>
      </c>
    </row>
    <row r="285" spans="1:145" ht="15" customHeight="1" x14ac:dyDescent="0.25">
      <c r="A285" s="81" t="s">
        <v>444</v>
      </c>
      <c r="B285" s="82" t="s">
        <v>1261</v>
      </c>
      <c r="C285" s="102" t="s">
        <v>1633</v>
      </c>
      <c r="D285" s="82" t="s">
        <v>1588</v>
      </c>
      <c r="E285" s="9" t="s">
        <v>1640</v>
      </c>
      <c r="F285" s="426" t="s">
        <v>1717</v>
      </c>
      <c r="G285" s="83">
        <v>1</v>
      </c>
      <c r="H285" s="60">
        <v>220</v>
      </c>
      <c r="I285" s="194" t="str">
        <f t="shared" si="73"/>
        <v xml:space="preserve">2*405 AAAC             </v>
      </c>
      <c r="J285" s="228">
        <f t="shared" si="74"/>
        <v>38</v>
      </c>
      <c r="K285" s="113" t="s">
        <v>16</v>
      </c>
      <c r="L285" s="232" t="s">
        <v>23</v>
      </c>
      <c r="M285" s="240">
        <v>1200</v>
      </c>
      <c r="N285" s="115">
        <f t="shared" si="83"/>
        <v>457.24799999999999</v>
      </c>
      <c r="O285" s="241">
        <v>1600</v>
      </c>
      <c r="P285" s="235">
        <f t="shared" si="84"/>
        <v>3.9177685950413221E-3</v>
      </c>
      <c r="Q285" s="104">
        <f t="shared" si="85"/>
        <v>2.4024793388429753E-2</v>
      </c>
      <c r="R285" s="104">
        <f t="shared" si="86"/>
        <v>5.9773999999999994E-2</v>
      </c>
      <c r="S285" s="104">
        <f t="shared" si="87"/>
        <v>1.0206611570247935E-2</v>
      </c>
      <c r="T285" s="104">
        <f t="shared" si="88"/>
        <v>6.5165289256198342E-2</v>
      </c>
      <c r="U285" s="104">
        <f t="shared" si="89"/>
        <v>4.1014159999999994E-2</v>
      </c>
      <c r="V285" s="105">
        <f t="shared" si="90"/>
        <v>4.6322314049586776E-2</v>
      </c>
      <c r="W285" s="223">
        <f>AE285*IFERROR(VLOOKUP(AD285,LnLst!B:I,2,FALSE),0)+AG285*IFERROR(VLOOKUP(AF285,LnLst!B:I,2,FALSE),0)+AI285*IFERROR(VLOOKUP(AH285,LnLst!B:I,2,FALSE),0)+AK285*IFERROR(VLOOKUP(AJ285,LnLst!B:I,2,FALSE),0)</f>
        <v>1.8961999999999999</v>
      </c>
      <c r="X285" s="215">
        <f>AE285*IFERROR(VLOOKUP(AD285,LnLst!B:I,3,FALSE),0)+AG285*IFERROR(VLOOKUP(AF285,LnLst!B:I,3,FALSE),0)+AI285*IFERROR(VLOOKUP(AH285,LnLst!B:I,3,FALSE),0)+AK285*IFERROR(VLOOKUP(AJ285,LnLst!B:I,3,FALSE),0)</f>
        <v>11.628</v>
      </c>
      <c r="Y285" s="219">
        <f>(AE285*IFERROR(VLOOKUP(AD285,LnLst!B:I,4,FALSE),0)+AG285*IFERROR(VLOOKUP(AF285,LnLst!B:I,4,FALSE),0)+AI285*IFERROR(VLOOKUP(AH285,LnLst!B:I,4,FALSE),0)+AK285*IFERROR(VLOOKUP(AJ285,LnLst!B:I,4,FALSE),0))/1000000</f>
        <v>1.2349999999999999E-4</v>
      </c>
      <c r="Z285" s="215">
        <f>AE285*IFERROR(VLOOKUP(AD285,LnLst!B:I,5,FALSE),0)+AG285*IFERROR(VLOOKUP(AF285,LnLst!B:I,5,FALSE),0)+AI285*IFERROR(VLOOKUP(AH285,LnLst!B:I,5,FALSE),0)+AK285*IFERROR(VLOOKUP(AJ285,LnLst!B:I,5,FALSE),0)</f>
        <v>4.9400000000000004</v>
      </c>
      <c r="AA285" s="215">
        <f>AE285*IFERROR(VLOOKUP(AD285,LnLst!B:I,6,FALSE),0)+AG285*IFERROR(VLOOKUP(AF285,LnLst!B:I,6,FALSE),0)+AI285*IFERROR(VLOOKUP(AH285,LnLst!B:I,6,FALSE),0)+AK285*IFERROR(VLOOKUP(AJ285,LnLst!B:I,6,FALSE),0)</f>
        <v>31.54</v>
      </c>
      <c r="AB285" s="207">
        <f>(AE285*IFERROR(VLOOKUP(AD285,LnLst!B:I,7,FALSE),0)+AG285*IFERROR(VLOOKUP(AF285,LnLst!B:I,7,FALSE),0)+AI285*IFERROR(VLOOKUP(AH285,LnLst!B:I,7,FALSE),0)+AK285*IFERROR(VLOOKUP(AJ285,LnLst!B:I,7,FALSE),0))/1000000</f>
        <v>8.4739999999999992E-5</v>
      </c>
      <c r="AC285" s="211">
        <f>AE285*IFERROR(VLOOKUP(AD285,LnLst!B:I,8,FALSE),0)+AG285*IFERROR(VLOOKUP(AF285,LnLst!B:I,8,FALSE),0)+AI285*IFERROR(VLOOKUP(AH285,LnLst!B:I,8,FALSE),0)+AK285*IFERROR(VLOOKUP(AJ285,LnLst!B:I,8,FALSE),0)</f>
        <v>22.419999999999998</v>
      </c>
      <c r="AD285" s="106" t="s">
        <v>8</v>
      </c>
      <c r="AE285" s="263">
        <v>38</v>
      </c>
      <c r="AF285" s="245" t="s">
        <v>1462</v>
      </c>
      <c r="AG285" s="263"/>
      <c r="AH285" s="250" t="s">
        <v>1462</v>
      </c>
      <c r="AI285" s="263"/>
      <c r="AJ285" s="245" t="s">
        <v>1462</v>
      </c>
      <c r="AK285" s="263"/>
      <c r="AL285" s="84">
        <v>300</v>
      </c>
      <c r="AM285" s="72">
        <v>305</v>
      </c>
      <c r="AN285" s="83">
        <v>0</v>
      </c>
      <c r="AO285" s="72">
        <v>0</v>
      </c>
      <c r="AP285" s="66" t="s">
        <v>795</v>
      </c>
      <c r="AQ285" s="107" t="s">
        <v>797</v>
      </c>
      <c r="AR285" s="61" t="s">
        <v>794</v>
      </c>
      <c r="AS285" s="364"/>
      <c r="AT285" s="205"/>
      <c r="DN285" s="111">
        <f>(AE285*IFERROR(VLOOKUP(AD285,LnLst!B:I,2,FALSE),0))*(100/(H285^2))</f>
        <v>3.9177685950413221E-3</v>
      </c>
      <c r="DO285" s="111">
        <f>(AE285*IFERROR(VLOOKUP(AD285,LnLst!B:I,3,FALSE),0))*(100/(H285^2))</f>
        <v>2.4024793388429753E-2</v>
      </c>
      <c r="DP285" s="111">
        <f>(AE285*IFERROR(VLOOKUP(AD285,LnLst!B:I,4,FALSE),0))*(H285^2/100)/1000000</f>
        <v>5.9774000000000001E-2</v>
      </c>
      <c r="DQ285" s="111">
        <f>(AE285*IFERROR(VLOOKUP(AD285,LnLst!B:I,5,FALSE),0))*(100/(H285^2))</f>
        <v>1.0206611570247935E-2</v>
      </c>
      <c r="DR285" s="111">
        <f>(AE285*IFERROR(VLOOKUP(AD285,LnLst!B:I,6,FALSE),0))*(100/(H285^2))</f>
        <v>6.5165289256198342E-2</v>
      </c>
      <c r="DS285" s="111">
        <f>(AE285*IFERROR(VLOOKUP(AD285,LnLst!B:I,7,FALSE),0))*(H285^2/100)/1000000</f>
        <v>4.1014159999999994E-2</v>
      </c>
      <c r="DT285" s="111">
        <f>(AE285*IFERROR(VLOOKUP(AD285,LnLst!B:I,8,FALSE),0))*(100/(H285^2))</f>
        <v>4.6322314049586776E-2</v>
      </c>
      <c r="DU285" s="111">
        <f>AG285*IFERROR(VLOOKUP(AF285,LnLst!B:I,2,FALSE),0)*100/H285^2</f>
        <v>0</v>
      </c>
      <c r="DV285" s="111">
        <f>(AG285*IFERROR(VLOOKUP(AF285,LnLst!B:I,3,FALSE),0))*(100/(H285^2))</f>
        <v>0</v>
      </c>
      <c r="DW285" s="111">
        <f>(AG285*IFERROR(VLOOKUP(AF285,LnLst!B:I,4,FALSE),0))*(H285^2/100)/1000000</f>
        <v>0</v>
      </c>
      <c r="DX285" s="111">
        <f>(AG285*IFERROR(VLOOKUP(AF285,LnLst!B:I,5,FALSE),0))*(100/(H285^2))</f>
        <v>0</v>
      </c>
      <c r="DY285" s="111">
        <f>(AG285*IFERROR(VLOOKUP(AF285,LnLst!B:I,6,FALSE),0))*(100/(H285^2))</f>
        <v>0</v>
      </c>
      <c r="DZ285" s="111">
        <f>(AG285*IFERROR(VLOOKUP(AF285,LnLst!B:I,7,FALSE),0))*(H285^2/100)/1000000</f>
        <v>0</v>
      </c>
      <c r="EA285" s="111">
        <f>(AG285*IFERROR(VLOOKUP(AF285,LnLst!B:I,8,FALSE),0))*(100/(H285^2))</f>
        <v>0</v>
      </c>
      <c r="EB285" s="111">
        <f>AI285*IFERROR(VLOOKUP(AH285,LnLst!B:I,2,FALSE),0)*100/H285^2</f>
        <v>0</v>
      </c>
      <c r="EC285" s="111">
        <f>AI285*IFERROR(VLOOKUP(AH285,LnLst!B:I,3,FALSE),0)*100/H285^2</f>
        <v>0</v>
      </c>
      <c r="ED285" s="111">
        <f>(AI285*IFERROR(VLOOKUP(AH285,LnLst!B:I,4,FALSE),0))*(H285^2/100)/1000000</f>
        <v>0</v>
      </c>
      <c r="EE285" s="111">
        <f>AI285*IFERROR(VLOOKUP(AH285,LnLst!B:I,5,FALSE),0)*100/H285^2</f>
        <v>0</v>
      </c>
      <c r="EF285" s="111">
        <f>AI285*IFERROR(VLOOKUP(AH285,LnLst!B:I,6,FALSE),0)*100/H285^2</f>
        <v>0</v>
      </c>
      <c r="EG285" s="111">
        <f>(AI285*IFERROR(VLOOKUP(AH285,LnLst!B:I,7,FALSE),0))*(H285^2/100)/1000000</f>
        <v>0</v>
      </c>
      <c r="EH285" s="111">
        <f>AI285*IFERROR(VLOOKUP(AH285,LnLst!B:I,8,FALSE),0)*100/H285^2</f>
        <v>0</v>
      </c>
      <c r="EI285" s="236">
        <f>AK285*IFERROR(VLOOKUP(AJ285,LnLst!B:I,2,FALSE),0)*100/H285^2</f>
        <v>0</v>
      </c>
      <c r="EJ285" s="111">
        <f>AK285*IFERROR(VLOOKUP(AJ285,LnLst!B:I,3,FALSE),0)*100/H285^2</f>
        <v>0</v>
      </c>
      <c r="EK285" s="111">
        <f>(AK285*IFERROR(VLOOKUP(AJ285,LnLst!B:I,4,FALSE),0))*(H285^2/100)/1000000</f>
        <v>0</v>
      </c>
      <c r="EL285" s="111">
        <f>AK285*IFERROR(VLOOKUP(AJ285,LnLst!B:I,5,FALSE),0)*100/H285^2</f>
        <v>0</v>
      </c>
      <c r="EM285" s="111">
        <f>AK285*IFERROR(VLOOKUP(AJ285,LnLst!B:I,6,FALSE),0)*100/H285^2</f>
        <v>0</v>
      </c>
      <c r="EN285" s="111">
        <f>(AK285*IFERROR(VLOOKUP(AJ285,LnLst!B:I,7,FALSE),0))*(H285^2/100)/1000000</f>
        <v>0</v>
      </c>
      <c r="EO285" s="111">
        <f>AK285*IFERROR(VLOOKUP(AJ285,LnLst!B:I,8,FALSE),0)*100/H285^2</f>
        <v>0</v>
      </c>
    </row>
    <row r="286" spans="1:145" ht="15" customHeight="1" x14ac:dyDescent="0.25">
      <c r="A286" s="81" t="s">
        <v>444</v>
      </c>
      <c r="B286" s="82" t="s">
        <v>1261</v>
      </c>
      <c r="C286" s="102" t="s">
        <v>1635</v>
      </c>
      <c r="D286" s="82" t="s">
        <v>1588</v>
      </c>
      <c r="E286" s="9" t="s">
        <v>1640</v>
      </c>
      <c r="F286" s="426" t="s">
        <v>1717</v>
      </c>
      <c r="G286" s="83">
        <v>2</v>
      </c>
      <c r="H286" s="60">
        <v>220</v>
      </c>
      <c r="I286" s="194" t="str">
        <f t="shared" si="73"/>
        <v xml:space="preserve">2*405 AAAC             </v>
      </c>
      <c r="J286" s="228">
        <f t="shared" si="74"/>
        <v>38</v>
      </c>
      <c r="K286" s="113" t="s">
        <v>16</v>
      </c>
      <c r="L286" s="232" t="s">
        <v>23</v>
      </c>
      <c r="M286" s="240">
        <v>1200</v>
      </c>
      <c r="N286" s="115">
        <f t="shared" si="83"/>
        <v>457.24799999999999</v>
      </c>
      <c r="O286" s="241">
        <v>1600</v>
      </c>
      <c r="P286" s="235">
        <f t="shared" si="84"/>
        <v>3.9177685950413221E-3</v>
      </c>
      <c r="Q286" s="104">
        <f t="shared" si="85"/>
        <v>2.4024793388429753E-2</v>
      </c>
      <c r="R286" s="104">
        <f t="shared" si="86"/>
        <v>5.9773999999999994E-2</v>
      </c>
      <c r="S286" s="104">
        <f t="shared" si="87"/>
        <v>1.0206611570247935E-2</v>
      </c>
      <c r="T286" s="104">
        <f t="shared" si="88"/>
        <v>6.5165289256198342E-2</v>
      </c>
      <c r="U286" s="104">
        <f t="shared" si="89"/>
        <v>4.1014159999999994E-2</v>
      </c>
      <c r="V286" s="105">
        <f t="shared" si="90"/>
        <v>4.6322314049586776E-2</v>
      </c>
      <c r="W286" s="223">
        <f>AE286*IFERROR(VLOOKUP(AD286,LnLst!B:I,2,FALSE),0)+AG286*IFERROR(VLOOKUP(AF286,LnLst!B:I,2,FALSE),0)+AI286*IFERROR(VLOOKUP(AH286,LnLst!B:I,2,FALSE),0)+AK286*IFERROR(VLOOKUP(AJ286,LnLst!B:I,2,FALSE),0)</f>
        <v>1.8961999999999999</v>
      </c>
      <c r="X286" s="215">
        <f>AE286*IFERROR(VLOOKUP(AD286,LnLst!B:I,3,FALSE),0)+AG286*IFERROR(VLOOKUP(AF286,LnLst!B:I,3,FALSE),0)+AI286*IFERROR(VLOOKUP(AH286,LnLst!B:I,3,FALSE),0)+AK286*IFERROR(VLOOKUP(AJ286,LnLst!B:I,3,FALSE),0)</f>
        <v>11.628</v>
      </c>
      <c r="Y286" s="219">
        <f>(AE286*IFERROR(VLOOKUP(AD286,LnLst!B:I,4,FALSE),0)+AG286*IFERROR(VLOOKUP(AF286,LnLst!B:I,4,FALSE),0)+AI286*IFERROR(VLOOKUP(AH286,LnLst!B:I,4,FALSE),0)+AK286*IFERROR(VLOOKUP(AJ286,LnLst!B:I,4,FALSE),0))/1000000</f>
        <v>1.2349999999999999E-4</v>
      </c>
      <c r="Z286" s="215">
        <f>AE286*IFERROR(VLOOKUP(AD286,LnLst!B:I,5,FALSE),0)+AG286*IFERROR(VLOOKUP(AF286,LnLst!B:I,5,FALSE),0)+AI286*IFERROR(VLOOKUP(AH286,LnLst!B:I,5,FALSE),0)+AK286*IFERROR(VLOOKUP(AJ286,LnLst!B:I,5,FALSE),0)</f>
        <v>4.9400000000000004</v>
      </c>
      <c r="AA286" s="215">
        <f>AE286*IFERROR(VLOOKUP(AD286,LnLst!B:I,6,FALSE),0)+AG286*IFERROR(VLOOKUP(AF286,LnLst!B:I,6,FALSE),0)+AI286*IFERROR(VLOOKUP(AH286,LnLst!B:I,6,FALSE),0)+AK286*IFERROR(VLOOKUP(AJ286,LnLst!B:I,6,FALSE),0)</f>
        <v>31.54</v>
      </c>
      <c r="AB286" s="207">
        <f>(AE286*IFERROR(VLOOKUP(AD286,LnLst!B:I,7,FALSE),0)+AG286*IFERROR(VLOOKUP(AF286,LnLst!B:I,7,FALSE),0)+AI286*IFERROR(VLOOKUP(AH286,LnLst!B:I,7,FALSE),0)+AK286*IFERROR(VLOOKUP(AJ286,LnLst!B:I,7,FALSE),0))/1000000</f>
        <v>8.4739999999999992E-5</v>
      </c>
      <c r="AC286" s="211">
        <f>AE286*IFERROR(VLOOKUP(AD286,LnLst!B:I,8,FALSE),0)+AG286*IFERROR(VLOOKUP(AF286,LnLst!B:I,8,FALSE),0)+AI286*IFERROR(VLOOKUP(AH286,LnLst!B:I,8,FALSE),0)+AK286*IFERROR(VLOOKUP(AJ286,LnLst!B:I,8,FALSE),0)</f>
        <v>22.419999999999998</v>
      </c>
      <c r="AD286" s="106" t="s">
        <v>8</v>
      </c>
      <c r="AE286" s="263">
        <v>38</v>
      </c>
      <c r="AF286" s="245" t="s">
        <v>1462</v>
      </c>
      <c r="AG286" s="263"/>
      <c r="AH286" s="250" t="s">
        <v>1462</v>
      </c>
      <c r="AI286" s="263"/>
      <c r="AJ286" s="245" t="s">
        <v>1462</v>
      </c>
      <c r="AK286" s="263"/>
      <c r="AL286" s="84">
        <v>300</v>
      </c>
      <c r="AM286" s="72">
        <v>305</v>
      </c>
      <c r="AN286" s="83">
        <v>0</v>
      </c>
      <c r="AO286" s="72">
        <v>0</v>
      </c>
      <c r="AP286" s="66" t="s">
        <v>796</v>
      </c>
      <c r="AQ286" s="107" t="s">
        <v>797</v>
      </c>
      <c r="AR286" s="61" t="s">
        <v>794</v>
      </c>
      <c r="AS286" s="364"/>
      <c r="AT286" s="205"/>
      <c r="DN286" s="111">
        <f>(AE286*IFERROR(VLOOKUP(AD286,LnLst!B:I,2,FALSE),0))*(100/(H286^2))</f>
        <v>3.9177685950413221E-3</v>
      </c>
      <c r="DO286" s="111">
        <f>(AE286*IFERROR(VLOOKUP(AD286,LnLst!B:I,3,FALSE),0))*(100/(H286^2))</f>
        <v>2.4024793388429753E-2</v>
      </c>
      <c r="DP286" s="111">
        <f>(AE286*IFERROR(VLOOKUP(AD286,LnLst!B:I,4,FALSE),0))*(H286^2/100)/1000000</f>
        <v>5.9774000000000001E-2</v>
      </c>
      <c r="DQ286" s="111">
        <f>(AE286*IFERROR(VLOOKUP(AD286,LnLst!B:I,5,FALSE),0))*(100/(H286^2))</f>
        <v>1.0206611570247935E-2</v>
      </c>
      <c r="DR286" s="111">
        <f>(AE286*IFERROR(VLOOKUP(AD286,LnLst!B:I,6,FALSE),0))*(100/(H286^2))</f>
        <v>6.5165289256198342E-2</v>
      </c>
      <c r="DS286" s="111">
        <f>(AE286*IFERROR(VLOOKUP(AD286,LnLst!B:I,7,FALSE),0))*(H286^2/100)/1000000</f>
        <v>4.1014159999999994E-2</v>
      </c>
      <c r="DT286" s="111">
        <f>(AE286*IFERROR(VLOOKUP(AD286,LnLst!B:I,8,FALSE),0))*(100/(H286^2))</f>
        <v>4.6322314049586776E-2</v>
      </c>
      <c r="DU286" s="111">
        <f>AG286*IFERROR(VLOOKUP(AF286,LnLst!B:I,2,FALSE),0)*100/H286^2</f>
        <v>0</v>
      </c>
      <c r="DV286" s="111">
        <f>(AG286*IFERROR(VLOOKUP(AF286,LnLst!B:I,3,FALSE),0))*(100/(H286^2))</f>
        <v>0</v>
      </c>
      <c r="DW286" s="111">
        <f>(AG286*IFERROR(VLOOKUP(AF286,LnLst!B:I,4,FALSE),0))*(H286^2/100)/1000000</f>
        <v>0</v>
      </c>
      <c r="DX286" s="111">
        <f>(AG286*IFERROR(VLOOKUP(AF286,LnLst!B:I,5,FALSE),0))*(100/(H286^2))</f>
        <v>0</v>
      </c>
      <c r="DY286" s="111">
        <f>(AG286*IFERROR(VLOOKUP(AF286,LnLst!B:I,6,FALSE),0))*(100/(H286^2))</f>
        <v>0</v>
      </c>
      <c r="DZ286" s="111">
        <f>(AG286*IFERROR(VLOOKUP(AF286,LnLst!B:I,7,FALSE),0))*(H286^2/100)/1000000</f>
        <v>0</v>
      </c>
      <c r="EA286" s="111">
        <f>(AG286*IFERROR(VLOOKUP(AF286,LnLst!B:I,8,FALSE),0))*(100/(H286^2))</f>
        <v>0</v>
      </c>
      <c r="EB286" s="111">
        <f>AI286*IFERROR(VLOOKUP(AH286,LnLst!B:I,2,FALSE),0)*100/H286^2</f>
        <v>0</v>
      </c>
      <c r="EC286" s="111">
        <f>AI286*IFERROR(VLOOKUP(AH286,LnLst!B:I,3,FALSE),0)*100/H286^2</f>
        <v>0</v>
      </c>
      <c r="ED286" s="111">
        <f>(AI286*IFERROR(VLOOKUP(AH286,LnLst!B:I,4,FALSE),0))*(H286^2/100)/1000000</f>
        <v>0</v>
      </c>
      <c r="EE286" s="111">
        <f>AI286*IFERROR(VLOOKUP(AH286,LnLst!B:I,5,FALSE),0)*100/H286^2</f>
        <v>0</v>
      </c>
      <c r="EF286" s="111">
        <f>AI286*IFERROR(VLOOKUP(AH286,LnLst!B:I,6,FALSE),0)*100/H286^2</f>
        <v>0</v>
      </c>
      <c r="EG286" s="111">
        <f>(AI286*IFERROR(VLOOKUP(AH286,LnLst!B:I,7,FALSE),0))*(H286^2/100)/1000000</f>
        <v>0</v>
      </c>
      <c r="EH286" s="111">
        <f>AI286*IFERROR(VLOOKUP(AH286,LnLst!B:I,8,FALSE),0)*100/H286^2</f>
        <v>0</v>
      </c>
      <c r="EI286" s="236">
        <f>AK286*IFERROR(VLOOKUP(AJ286,LnLst!B:I,2,FALSE),0)*100/H286^2</f>
        <v>0</v>
      </c>
      <c r="EJ286" s="111">
        <f>AK286*IFERROR(VLOOKUP(AJ286,LnLst!B:I,3,FALSE),0)*100/H286^2</f>
        <v>0</v>
      </c>
      <c r="EK286" s="111">
        <f>(AK286*IFERROR(VLOOKUP(AJ286,LnLst!B:I,4,FALSE),0))*(H286^2/100)/1000000</f>
        <v>0</v>
      </c>
      <c r="EL286" s="111">
        <f>AK286*IFERROR(VLOOKUP(AJ286,LnLst!B:I,5,FALSE),0)*100/H286^2</f>
        <v>0</v>
      </c>
      <c r="EM286" s="111">
        <f>AK286*IFERROR(VLOOKUP(AJ286,LnLst!B:I,6,FALSE),0)*100/H286^2</f>
        <v>0</v>
      </c>
      <c r="EN286" s="111">
        <f>(AK286*IFERROR(VLOOKUP(AJ286,LnLst!B:I,7,FALSE),0))*(H286^2/100)/1000000</f>
        <v>0</v>
      </c>
      <c r="EO286" s="111">
        <f>AK286*IFERROR(VLOOKUP(AJ286,LnLst!B:I,8,FALSE),0)*100/H286^2</f>
        <v>0</v>
      </c>
    </row>
    <row r="287" spans="1:145" ht="15" customHeight="1" x14ac:dyDescent="0.25">
      <c r="A287" s="81" t="s">
        <v>1419</v>
      </c>
      <c r="B287" s="82" t="s">
        <v>1261</v>
      </c>
      <c r="C287" s="102" t="s">
        <v>1587</v>
      </c>
      <c r="D287" s="82" t="s">
        <v>1588</v>
      </c>
      <c r="E287" s="9" t="s">
        <v>1640</v>
      </c>
      <c r="F287" s="426" t="s">
        <v>1717</v>
      </c>
      <c r="G287" s="83">
        <v>1</v>
      </c>
      <c r="H287" s="60">
        <v>220</v>
      </c>
      <c r="I287" s="194" t="str">
        <f t="shared" si="73"/>
        <v xml:space="preserve">2*405 AAAC             </v>
      </c>
      <c r="J287" s="228">
        <f t="shared" si="74"/>
        <v>24</v>
      </c>
      <c r="K287" s="113" t="s">
        <v>16</v>
      </c>
      <c r="L287" s="232" t="s">
        <v>23</v>
      </c>
      <c r="M287" s="240">
        <v>1200</v>
      </c>
      <c r="N287" s="115">
        <f t="shared" si="83"/>
        <v>457.24799999999999</v>
      </c>
      <c r="O287" s="241">
        <v>1600</v>
      </c>
      <c r="P287" s="235">
        <f t="shared" si="84"/>
        <v>2.4743801652892562E-3</v>
      </c>
      <c r="Q287" s="104">
        <f t="shared" si="85"/>
        <v>1.5173553719008264E-2</v>
      </c>
      <c r="R287" s="104">
        <f t="shared" si="86"/>
        <v>3.7752000000000001E-2</v>
      </c>
      <c r="S287" s="104">
        <f t="shared" si="87"/>
        <v>6.446280991735537E-3</v>
      </c>
      <c r="T287" s="104">
        <f t="shared" si="88"/>
        <v>4.1157024793388425E-2</v>
      </c>
      <c r="U287" s="104">
        <f t="shared" si="89"/>
        <v>2.5903679999999998E-2</v>
      </c>
      <c r="V287" s="105">
        <f t="shared" si="90"/>
        <v>2.9256198347107437E-2</v>
      </c>
      <c r="W287" s="223">
        <f>AE287*IFERROR(VLOOKUP(AD287,LnLst!B:I,2,FALSE),0)+AG287*IFERROR(VLOOKUP(AF287,LnLst!B:I,2,FALSE),0)+AI287*IFERROR(VLOOKUP(AH287,LnLst!B:I,2,FALSE),0)+AK287*IFERROR(VLOOKUP(AJ287,LnLst!B:I,2,FALSE),0)</f>
        <v>1.1976</v>
      </c>
      <c r="X287" s="215">
        <f>AE287*IFERROR(VLOOKUP(AD287,LnLst!B:I,3,FALSE),0)+AG287*IFERROR(VLOOKUP(AF287,LnLst!B:I,3,FALSE),0)+AI287*IFERROR(VLOOKUP(AH287,LnLst!B:I,3,FALSE),0)+AK287*IFERROR(VLOOKUP(AJ287,LnLst!B:I,3,FALSE),0)</f>
        <v>7.3439999999999994</v>
      </c>
      <c r="Y287" s="219">
        <f>(AE287*IFERROR(VLOOKUP(AD287,LnLst!B:I,4,FALSE),0)+AG287*IFERROR(VLOOKUP(AF287,LnLst!B:I,4,FALSE),0)+AI287*IFERROR(VLOOKUP(AH287,LnLst!B:I,4,FALSE),0)+AK287*IFERROR(VLOOKUP(AJ287,LnLst!B:I,4,FALSE),0))/1000000</f>
        <v>7.7999999999999999E-5</v>
      </c>
      <c r="Z287" s="215">
        <f>AE287*IFERROR(VLOOKUP(AD287,LnLst!B:I,5,FALSE),0)+AG287*IFERROR(VLOOKUP(AF287,LnLst!B:I,5,FALSE),0)+AI287*IFERROR(VLOOKUP(AH287,LnLst!B:I,5,FALSE),0)+AK287*IFERROR(VLOOKUP(AJ287,LnLst!B:I,5,FALSE),0)</f>
        <v>3.12</v>
      </c>
      <c r="AA287" s="215">
        <f>AE287*IFERROR(VLOOKUP(AD287,LnLst!B:I,6,FALSE),0)+AG287*IFERROR(VLOOKUP(AF287,LnLst!B:I,6,FALSE),0)+AI287*IFERROR(VLOOKUP(AH287,LnLst!B:I,6,FALSE),0)+AK287*IFERROR(VLOOKUP(AJ287,LnLst!B:I,6,FALSE),0)</f>
        <v>19.919999999999998</v>
      </c>
      <c r="AB287" s="207">
        <f>(AE287*IFERROR(VLOOKUP(AD287,LnLst!B:I,7,FALSE),0)+AG287*IFERROR(VLOOKUP(AF287,LnLst!B:I,7,FALSE),0)+AI287*IFERROR(VLOOKUP(AH287,LnLst!B:I,7,FALSE),0)+AK287*IFERROR(VLOOKUP(AJ287,LnLst!B:I,7,FALSE),0))/1000000</f>
        <v>5.3519999999999996E-5</v>
      </c>
      <c r="AC287" s="211">
        <f>AE287*IFERROR(VLOOKUP(AD287,LnLst!B:I,8,FALSE),0)+AG287*IFERROR(VLOOKUP(AF287,LnLst!B:I,8,FALSE),0)+AI287*IFERROR(VLOOKUP(AH287,LnLst!B:I,8,FALSE),0)+AK287*IFERROR(VLOOKUP(AJ287,LnLst!B:I,8,FALSE),0)</f>
        <v>14.16</v>
      </c>
      <c r="AD287" s="106" t="s">
        <v>8</v>
      </c>
      <c r="AE287" s="263">
        <v>24</v>
      </c>
      <c r="AF287" s="245" t="s">
        <v>1462</v>
      </c>
      <c r="AG287" s="263"/>
      <c r="AH287" s="250" t="s">
        <v>1462</v>
      </c>
      <c r="AI287" s="263"/>
      <c r="AJ287" s="245" t="s">
        <v>1462</v>
      </c>
      <c r="AK287" s="263"/>
      <c r="AL287" s="84">
        <v>304</v>
      </c>
      <c r="AM287" s="72">
        <v>305</v>
      </c>
      <c r="AN287" s="83">
        <v>0</v>
      </c>
      <c r="AO287" s="72">
        <v>0</v>
      </c>
      <c r="AP287" s="66" t="s">
        <v>792</v>
      </c>
      <c r="AQ287" s="107" t="s">
        <v>789</v>
      </c>
      <c r="AR287" s="61" t="s">
        <v>794</v>
      </c>
      <c r="AS287" s="364"/>
      <c r="AT287" s="205"/>
      <c r="DN287" s="111">
        <f>(AE287*IFERROR(VLOOKUP(AD287,LnLst!B:I,2,FALSE),0))*(100/(H287^2))</f>
        <v>2.4743801652892562E-3</v>
      </c>
      <c r="DO287" s="111">
        <f>(AE287*IFERROR(VLOOKUP(AD287,LnLst!B:I,3,FALSE),0))*(100/(H287^2))</f>
        <v>1.5173553719008264E-2</v>
      </c>
      <c r="DP287" s="111">
        <f>(AE287*IFERROR(VLOOKUP(AD287,LnLst!B:I,4,FALSE),0))*(H287^2/100)/1000000</f>
        <v>3.7752000000000001E-2</v>
      </c>
      <c r="DQ287" s="111">
        <f>(AE287*IFERROR(VLOOKUP(AD287,LnLst!B:I,5,FALSE),0))*(100/(H287^2))</f>
        <v>6.4462809917355379E-3</v>
      </c>
      <c r="DR287" s="111">
        <f>(AE287*IFERROR(VLOOKUP(AD287,LnLst!B:I,6,FALSE),0))*(100/(H287^2))</f>
        <v>4.1157024793388425E-2</v>
      </c>
      <c r="DS287" s="111">
        <f>(AE287*IFERROR(VLOOKUP(AD287,LnLst!B:I,7,FALSE),0))*(H287^2/100)/1000000</f>
        <v>2.5903679999999998E-2</v>
      </c>
      <c r="DT287" s="111">
        <f>(AE287*IFERROR(VLOOKUP(AD287,LnLst!B:I,8,FALSE),0))*(100/(H287^2))</f>
        <v>2.9256198347107441E-2</v>
      </c>
      <c r="DU287" s="111">
        <f>AG287*IFERROR(VLOOKUP(AF287,LnLst!B:I,2,FALSE),0)*100/H287^2</f>
        <v>0</v>
      </c>
      <c r="DV287" s="111">
        <f>(AG287*IFERROR(VLOOKUP(AF287,LnLst!B:I,3,FALSE),0))*(100/(H287^2))</f>
        <v>0</v>
      </c>
      <c r="DW287" s="111">
        <f>(AG287*IFERROR(VLOOKUP(AF287,LnLst!B:I,4,FALSE),0))*(H287^2/100)/1000000</f>
        <v>0</v>
      </c>
      <c r="DX287" s="111">
        <f>(AG287*IFERROR(VLOOKUP(AF287,LnLst!B:I,5,FALSE),0))*(100/(H287^2))</f>
        <v>0</v>
      </c>
      <c r="DY287" s="111">
        <f>(AG287*IFERROR(VLOOKUP(AF287,LnLst!B:I,6,FALSE),0))*(100/(H287^2))</f>
        <v>0</v>
      </c>
      <c r="DZ287" s="111">
        <f>(AG287*IFERROR(VLOOKUP(AF287,LnLst!B:I,7,FALSE),0))*(H287^2/100)/1000000</f>
        <v>0</v>
      </c>
      <c r="EA287" s="111">
        <f>(AG287*IFERROR(VLOOKUP(AF287,LnLst!B:I,8,FALSE),0))*(100/(H287^2))</f>
        <v>0</v>
      </c>
      <c r="EB287" s="111">
        <f>AI287*IFERROR(VLOOKUP(AH287,LnLst!B:I,2,FALSE),0)*100/H287^2</f>
        <v>0</v>
      </c>
      <c r="EC287" s="111">
        <f>AI287*IFERROR(VLOOKUP(AH287,LnLst!B:I,3,FALSE),0)*100/H287^2</f>
        <v>0</v>
      </c>
      <c r="ED287" s="111">
        <f>(AI287*IFERROR(VLOOKUP(AH287,LnLst!B:I,4,FALSE),0))*(H287^2/100)/1000000</f>
        <v>0</v>
      </c>
      <c r="EE287" s="111">
        <f>AI287*IFERROR(VLOOKUP(AH287,LnLst!B:I,5,FALSE),0)*100/H287^2</f>
        <v>0</v>
      </c>
      <c r="EF287" s="111">
        <f>AI287*IFERROR(VLOOKUP(AH287,LnLst!B:I,6,FALSE),0)*100/H287^2</f>
        <v>0</v>
      </c>
      <c r="EG287" s="111">
        <f>(AI287*IFERROR(VLOOKUP(AH287,LnLst!B:I,7,FALSE),0))*(H287^2/100)/1000000</f>
        <v>0</v>
      </c>
      <c r="EH287" s="111">
        <f>AI287*IFERROR(VLOOKUP(AH287,LnLst!B:I,8,FALSE),0)*100/H287^2</f>
        <v>0</v>
      </c>
      <c r="EI287" s="236">
        <f>AK287*IFERROR(VLOOKUP(AJ287,LnLst!B:I,2,FALSE),0)*100/H287^2</f>
        <v>0</v>
      </c>
      <c r="EJ287" s="111">
        <f>AK287*IFERROR(VLOOKUP(AJ287,LnLst!B:I,3,FALSE),0)*100/H287^2</f>
        <v>0</v>
      </c>
      <c r="EK287" s="111">
        <f>(AK287*IFERROR(VLOOKUP(AJ287,LnLst!B:I,4,FALSE),0))*(H287^2/100)/1000000</f>
        <v>0</v>
      </c>
      <c r="EL287" s="111">
        <f>AK287*IFERROR(VLOOKUP(AJ287,LnLst!B:I,5,FALSE),0)*100/H287^2</f>
        <v>0</v>
      </c>
      <c r="EM287" s="111">
        <f>AK287*IFERROR(VLOOKUP(AJ287,LnLst!B:I,6,FALSE),0)*100/H287^2</f>
        <v>0</v>
      </c>
      <c r="EN287" s="111">
        <f>(AK287*IFERROR(VLOOKUP(AJ287,LnLst!B:I,7,FALSE),0))*(H287^2/100)/1000000</f>
        <v>0</v>
      </c>
      <c r="EO287" s="111">
        <f>AK287*IFERROR(VLOOKUP(AJ287,LnLst!B:I,8,FALSE),0)*100/H287^2</f>
        <v>0</v>
      </c>
    </row>
    <row r="288" spans="1:145" ht="15" customHeight="1" x14ac:dyDescent="0.25">
      <c r="A288" s="81" t="s">
        <v>1419</v>
      </c>
      <c r="B288" s="82" t="s">
        <v>1261</v>
      </c>
      <c r="C288" s="102" t="s">
        <v>1587</v>
      </c>
      <c r="D288" s="82" t="s">
        <v>1588</v>
      </c>
      <c r="E288" s="9" t="s">
        <v>1640</v>
      </c>
      <c r="F288" s="426" t="s">
        <v>1717</v>
      </c>
      <c r="G288" s="83">
        <v>2</v>
      </c>
      <c r="H288" s="60">
        <v>220</v>
      </c>
      <c r="I288" s="194" t="str">
        <f t="shared" si="73"/>
        <v xml:space="preserve">2*405 AAAC             </v>
      </c>
      <c r="J288" s="228">
        <f t="shared" si="74"/>
        <v>24</v>
      </c>
      <c r="K288" s="113" t="s">
        <v>16</v>
      </c>
      <c r="L288" s="232" t="s">
        <v>23</v>
      </c>
      <c r="M288" s="240">
        <v>1200</v>
      </c>
      <c r="N288" s="115">
        <f t="shared" si="83"/>
        <v>457.24799999999999</v>
      </c>
      <c r="O288" s="241">
        <v>1600</v>
      </c>
      <c r="P288" s="235">
        <f t="shared" si="84"/>
        <v>2.4743801652892562E-3</v>
      </c>
      <c r="Q288" s="104">
        <f t="shared" si="85"/>
        <v>1.5173553719008264E-2</v>
      </c>
      <c r="R288" s="104">
        <f t="shared" si="86"/>
        <v>3.7752000000000001E-2</v>
      </c>
      <c r="S288" s="104">
        <f t="shared" si="87"/>
        <v>6.446280991735537E-3</v>
      </c>
      <c r="T288" s="104">
        <f t="shared" si="88"/>
        <v>4.1157024793388425E-2</v>
      </c>
      <c r="U288" s="104">
        <f t="shared" si="89"/>
        <v>2.5903679999999998E-2</v>
      </c>
      <c r="V288" s="105">
        <f t="shared" si="90"/>
        <v>2.9256198347107437E-2</v>
      </c>
      <c r="W288" s="223">
        <f>AE288*IFERROR(VLOOKUP(AD288,LnLst!B:I,2,FALSE),0)+AG288*IFERROR(VLOOKUP(AF288,LnLst!B:I,2,FALSE),0)+AI288*IFERROR(VLOOKUP(AH288,LnLst!B:I,2,FALSE),0)+AK288*IFERROR(VLOOKUP(AJ288,LnLst!B:I,2,FALSE),0)</f>
        <v>1.1976</v>
      </c>
      <c r="X288" s="215">
        <f>AE288*IFERROR(VLOOKUP(AD288,LnLst!B:I,3,FALSE),0)+AG288*IFERROR(VLOOKUP(AF288,LnLst!B:I,3,FALSE),0)+AI288*IFERROR(VLOOKUP(AH288,LnLst!B:I,3,FALSE),0)+AK288*IFERROR(VLOOKUP(AJ288,LnLst!B:I,3,FALSE),0)</f>
        <v>7.3439999999999994</v>
      </c>
      <c r="Y288" s="219">
        <f>(AE288*IFERROR(VLOOKUP(AD288,LnLst!B:I,4,FALSE),0)+AG288*IFERROR(VLOOKUP(AF288,LnLst!B:I,4,FALSE),0)+AI288*IFERROR(VLOOKUP(AH288,LnLst!B:I,4,FALSE),0)+AK288*IFERROR(VLOOKUP(AJ288,LnLst!B:I,4,FALSE),0))/1000000</f>
        <v>7.7999999999999999E-5</v>
      </c>
      <c r="Z288" s="215">
        <f>AE288*IFERROR(VLOOKUP(AD288,LnLst!B:I,5,FALSE),0)+AG288*IFERROR(VLOOKUP(AF288,LnLst!B:I,5,FALSE),0)+AI288*IFERROR(VLOOKUP(AH288,LnLst!B:I,5,FALSE),0)+AK288*IFERROR(VLOOKUP(AJ288,LnLst!B:I,5,FALSE),0)</f>
        <v>3.12</v>
      </c>
      <c r="AA288" s="215">
        <f>AE288*IFERROR(VLOOKUP(AD288,LnLst!B:I,6,FALSE),0)+AG288*IFERROR(VLOOKUP(AF288,LnLst!B:I,6,FALSE),0)+AI288*IFERROR(VLOOKUP(AH288,LnLst!B:I,6,FALSE),0)+AK288*IFERROR(VLOOKUP(AJ288,LnLst!B:I,6,FALSE),0)</f>
        <v>19.919999999999998</v>
      </c>
      <c r="AB288" s="207">
        <f>(AE288*IFERROR(VLOOKUP(AD288,LnLst!B:I,7,FALSE),0)+AG288*IFERROR(VLOOKUP(AF288,LnLst!B:I,7,FALSE),0)+AI288*IFERROR(VLOOKUP(AH288,LnLst!B:I,7,FALSE),0)+AK288*IFERROR(VLOOKUP(AJ288,LnLst!B:I,7,FALSE),0))/1000000</f>
        <v>5.3519999999999996E-5</v>
      </c>
      <c r="AC288" s="211">
        <f>AE288*IFERROR(VLOOKUP(AD288,LnLst!B:I,8,FALSE),0)+AG288*IFERROR(VLOOKUP(AF288,LnLst!B:I,8,FALSE),0)+AI288*IFERROR(VLOOKUP(AH288,LnLst!B:I,8,FALSE),0)+AK288*IFERROR(VLOOKUP(AJ288,LnLst!B:I,8,FALSE),0)</f>
        <v>14.16</v>
      </c>
      <c r="AD288" s="106" t="s">
        <v>8</v>
      </c>
      <c r="AE288" s="263">
        <v>24</v>
      </c>
      <c r="AF288" s="245" t="s">
        <v>1462</v>
      </c>
      <c r="AG288" s="263"/>
      <c r="AH288" s="250" t="s">
        <v>1462</v>
      </c>
      <c r="AI288" s="263"/>
      <c r="AJ288" s="245" t="s">
        <v>1462</v>
      </c>
      <c r="AK288" s="263"/>
      <c r="AL288" s="84">
        <v>304</v>
      </c>
      <c r="AM288" s="72">
        <v>305</v>
      </c>
      <c r="AN288" s="83">
        <v>0</v>
      </c>
      <c r="AO288" s="72">
        <v>0</v>
      </c>
      <c r="AP288" s="66" t="s">
        <v>793</v>
      </c>
      <c r="AQ288" s="107" t="s">
        <v>789</v>
      </c>
      <c r="AR288" s="61" t="s">
        <v>794</v>
      </c>
      <c r="AS288" s="364"/>
      <c r="AT288" s="205"/>
      <c r="DN288" s="111">
        <f>(AE288*IFERROR(VLOOKUP(AD288,LnLst!B:I,2,FALSE),0))*(100/(H288^2))</f>
        <v>2.4743801652892562E-3</v>
      </c>
      <c r="DO288" s="111">
        <f>(AE288*IFERROR(VLOOKUP(AD288,LnLst!B:I,3,FALSE),0))*(100/(H288^2))</f>
        <v>1.5173553719008264E-2</v>
      </c>
      <c r="DP288" s="111">
        <f>(AE288*IFERROR(VLOOKUP(AD288,LnLst!B:I,4,FALSE),0))*(H288^2/100)/1000000</f>
        <v>3.7752000000000001E-2</v>
      </c>
      <c r="DQ288" s="111">
        <f>(AE288*IFERROR(VLOOKUP(AD288,LnLst!B:I,5,FALSE),0))*(100/(H288^2))</f>
        <v>6.4462809917355379E-3</v>
      </c>
      <c r="DR288" s="111">
        <f>(AE288*IFERROR(VLOOKUP(AD288,LnLst!B:I,6,FALSE),0))*(100/(H288^2))</f>
        <v>4.1157024793388425E-2</v>
      </c>
      <c r="DS288" s="111">
        <f>(AE288*IFERROR(VLOOKUP(AD288,LnLst!B:I,7,FALSE),0))*(H288^2/100)/1000000</f>
        <v>2.5903679999999998E-2</v>
      </c>
      <c r="DT288" s="111">
        <f>(AE288*IFERROR(VLOOKUP(AD288,LnLst!B:I,8,FALSE),0))*(100/(H288^2))</f>
        <v>2.9256198347107441E-2</v>
      </c>
      <c r="DU288" s="111">
        <f>AG288*IFERROR(VLOOKUP(AF288,LnLst!B:I,2,FALSE),0)*100/H288^2</f>
        <v>0</v>
      </c>
      <c r="DV288" s="111">
        <f>(AG288*IFERROR(VLOOKUP(AF288,LnLst!B:I,3,FALSE),0))*(100/(H288^2))</f>
        <v>0</v>
      </c>
      <c r="DW288" s="111">
        <f>(AG288*IFERROR(VLOOKUP(AF288,LnLst!B:I,4,FALSE),0))*(H288^2/100)/1000000</f>
        <v>0</v>
      </c>
      <c r="DX288" s="111">
        <f>(AG288*IFERROR(VLOOKUP(AF288,LnLst!B:I,5,FALSE),0))*(100/(H288^2))</f>
        <v>0</v>
      </c>
      <c r="DY288" s="111">
        <f>(AG288*IFERROR(VLOOKUP(AF288,LnLst!B:I,6,FALSE),0))*(100/(H288^2))</f>
        <v>0</v>
      </c>
      <c r="DZ288" s="111">
        <f>(AG288*IFERROR(VLOOKUP(AF288,LnLst!B:I,7,FALSE),0))*(H288^2/100)/1000000</f>
        <v>0</v>
      </c>
      <c r="EA288" s="111">
        <f>(AG288*IFERROR(VLOOKUP(AF288,LnLst!B:I,8,FALSE),0))*(100/(H288^2))</f>
        <v>0</v>
      </c>
      <c r="EB288" s="111">
        <f>AI288*IFERROR(VLOOKUP(AH288,LnLst!B:I,2,FALSE),0)*100/H288^2</f>
        <v>0</v>
      </c>
      <c r="EC288" s="111">
        <f>AI288*IFERROR(VLOOKUP(AH288,LnLst!B:I,3,FALSE),0)*100/H288^2</f>
        <v>0</v>
      </c>
      <c r="ED288" s="111">
        <f>(AI288*IFERROR(VLOOKUP(AH288,LnLst!B:I,4,FALSE),0))*(H288^2/100)/1000000</f>
        <v>0</v>
      </c>
      <c r="EE288" s="111">
        <f>AI288*IFERROR(VLOOKUP(AH288,LnLst!B:I,5,FALSE),0)*100/H288^2</f>
        <v>0</v>
      </c>
      <c r="EF288" s="111">
        <f>AI288*IFERROR(VLOOKUP(AH288,LnLst!B:I,6,FALSE),0)*100/H288^2</f>
        <v>0</v>
      </c>
      <c r="EG288" s="111">
        <f>(AI288*IFERROR(VLOOKUP(AH288,LnLst!B:I,7,FALSE),0))*(H288^2/100)/1000000</f>
        <v>0</v>
      </c>
      <c r="EH288" s="111">
        <f>AI288*IFERROR(VLOOKUP(AH288,LnLst!B:I,8,FALSE),0)*100/H288^2</f>
        <v>0</v>
      </c>
      <c r="EI288" s="236">
        <f>AK288*IFERROR(VLOOKUP(AJ288,LnLst!B:I,2,FALSE),0)*100/H288^2</f>
        <v>0</v>
      </c>
      <c r="EJ288" s="111">
        <f>AK288*IFERROR(VLOOKUP(AJ288,LnLst!B:I,3,FALSE),0)*100/H288^2</f>
        <v>0</v>
      </c>
      <c r="EK288" s="111">
        <f>(AK288*IFERROR(VLOOKUP(AJ288,LnLst!B:I,4,FALSE),0))*(H288^2/100)/1000000</f>
        <v>0</v>
      </c>
      <c r="EL288" s="111">
        <f>AK288*IFERROR(VLOOKUP(AJ288,LnLst!B:I,5,FALSE),0)*100/H288^2</f>
        <v>0</v>
      </c>
      <c r="EM288" s="111">
        <f>AK288*IFERROR(VLOOKUP(AJ288,LnLst!B:I,6,FALSE),0)*100/H288^2</f>
        <v>0</v>
      </c>
      <c r="EN288" s="111">
        <f>(AK288*IFERROR(VLOOKUP(AJ288,LnLst!B:I,7,FALSE),0))*(H288^2/100)/1000000</f>
        <v>0</v>
      </c>
      <c r="EO288" s="111">
        <f>AK288*IFERROR(VLOOKUP(AJ288,LnLst!B:I,8,FALSE),0)*100/H288^2</f>
        <v>0</v>
      </c>
    </row>
    <row r="289" spans="1:145" ht="15" customHeight="1" x14ac:dyDescent="0.25">
      <c r="A289" s="81" t="s">
        <v>1419</v>
      </c>
      <c r="B289" s="82" t="s">
        <v>1364</v>
      </c>
      <c r="C289" s="102" t="s">
        <v>1587</v>
      </c>
      <c r="D289" s="82" t="s">
        <v>102</v>
      </c>
      <c r="E289" s="9" t="s">
        <v>1640</v>
      </c>
      <c r="F289" s="426" t="s">
        <v>1717</v>
      </c>
      <c r="G289" s="83">
        <v>1</v>
      </c>
      <c r="H289" s="60">
        <v>220</v>
      </c>
      <c r="I289" s="194" t="str">
        <f t="shared" si="73"/>
        <v xml:space="preserve">Thermal Stacir 1*238/97    2*405 AAAC     2*380/50 ACSR    </v>
      </c>
      <c r="J289" s="228">
        <f t="shared" si="74"/>
        <v>4</v>
      </c>
      <c r="K289" s="113" t="s">
        <v>16</v>
      </c>
      <c r="L289" s="232" t="s">
        <v>23</v>
      </c>
      <c r="M289" s="240">
        <v>1200</v>
      </c>
      <c r="N289" s="115">
        <f t="shared" si="83"/>
        <v>457.24799999999999</v>
      </c>
      <c r="O289" s="241">
        <v>1600</v>
      </c>
      <c r="P289" s="235">
        <f t="shared" si="84"/>
        <v>4.608130165289256E-4</v>
      </c>
      <c r="Q289" s="104">
        <f t="shared" si="85"/>
        <v>2.6611962809917353E-3</v>
      </c>
      <c r="R289" s="104">
        <f t="shared" si="86"/>
        <v>6.3610522800000005E-3</v>
      </c>
      <c r="S289" s="104">
        <f t="shared" si="87"/>
        <v>1.2489369834710743E-3</v>
      </c>
      <c r="T289" s="104">
        <f t="shared" si="88"/>
        <v>7.5750000000000001E-3</v>
      </c>
      <c r="U289" s="104">
        <f t="shared" si="89"/>
        <v>4.1990114539999998E-3</v>
      </c>
      <c r="V289" s="105">
        <f t="shared" si="90"/>
        <v>5.0679490702479338E-3</v>
      </c>
      <c r="W289" s="223">
        <f>AE289*IFERROR(VLOOKUP(AD289,LnLst!B:I,2,FALSE),0)+AG289*IFERROR(VLOOKUP(AF289,LnLst!B:I,2,FALSE),0)+AI289*IFERROR(VLOOKUP(AH289,LnLst!B:I,2,FALSE),0)+AK289*IFERROR(VLOOKUP(AJ289,LnLst!B:I,2,FALSE),0)</f>
        <v>0.2230335</v>
      </c>
      <c r="X289" s="215">
        <f>AE289*IFERROR(VLOOKUP(AD289,LnLst!B:I,3,FALSE),0)+AG289*IFERROR(VLOOKUP(AF289,LnLst!B:I,3,FALSE),0)+AI289*IFERROR(VLOOKUP(AH289,LnLst!B:I,3,FALSE),0)+AK289*IFERROR(VLOOKUP(AJ289,LnLst!B:I,3,FALSE),0)</f>
        <v>1.288019</v>
      </c>
      <c r="Y289" s="219">
        <f>(AE289*IFERROR(VLOOKUP(AD289,LnLst!B:I,4,FALSE),0)+AG289*IFERROR(VLOOKUP(AF289,LnLst!B:I,4,FALSE),0)+AI289*IFERROR(VLOOKUP(AH289,LnLst!B:I,4,FALSE),0)+AK289*IFERROR(VLOOKUP(AJ289,LnLst!B:I,4,FALSE),0))/1000000</f>
        <v>1.314267E-5</v>
      </c>
      <c r="Z289" s="215">
        <f>AE289*IFERROR(VLOOKUP(AD289,LnLst!B:I,5,FALSE),0)+AG289*IFERROR(VLOOKUP(AF289,LnLst!B:I,5,FALSE),0)+AI289*IFERROR(VLOOKUP(AH289,LnLst!B:I,5,FALSE),0)+AK289*IFERROR(VLOOKUP(AJ289,LnLst!B:I,5,FALSE),0)</f>
        <v>0.60448550000000001</v>
      </c>
      <c r="AA289" s="215">
        <f>AE289*IFERROR(VLOOKUP(AD289,LnLst!B:I,6,FALSE),0)+AG289*IFERROR(VLOOKUP(AF289,LnLst!B:I,6,FALSE),0)+AI289*IFERROR(VLOOKUP(AH289,LnLst!B:I,6,FALSE),0)+AK289*IFERROR(VLOOKUP(AJ289,LnLst!B:I,6,FALSE),0)</f>
        <v>3.6662999999999997</v>
      </c>
      <c r="AB289" s="207">
        <f>(AE289*IFERROR(VLOOKUP(AD289,LnLst!B:I,7,FALSE),0)+AG289*IFERROR(VLOOKUP(AF289,LnLst!B:I,7,FALSE),0)+AI289*IFERROR(VLOOKUP(AH289,LnLst!B:I,7,FALSE),0)+AK289*IFERROR(VLOOKUP(AJ289,LnLst!B:I,7,FALSE),0))/1000000</f>
        <v>8.6756434999999994E-6</v>
      </c>
      <c r="AC289" s="211">
        <f>AE289*IFERROR(VLOOKUP(AD289,LnLst!B:I,8,FALSE),0)+AG289*IFERROR(VLOOKUP(AF289,LnLst!B:I,8,FALSE),0)+AI289*IFERROR(VLOOKUP(AH289,LnLst!B:I,8,FALSE),0)+AK289*IFERROR(VLOOKUP(AJ289,LnLst!B:I,8,FALSE),0)</f>
        <v>2.4528873499999997</v>
      </c>
      <c r="AD289" s="106" t="s">
        <v>1465</v>
      </c>
      <c r="AE289" s="263">
        <v>0.5</v>
      </c>
      <c r="AF289" s="245" t="s">
        <v>8</v>
      </c>
      <c r="AG289" s="263">
        <v>2.5</v>
      </c>
      <c r="AH289" s="250" t="s">
        <v>25</v>
      </c>
      <c r="AI289" s="263">
        <v>1</v>
      </c>
      <c r="AJ289" s="245" t="s">
        <v>1462</v>
      </c>
      <c r="AK289" s="263"/>
      <c r="AL289" s="84">
        <v>304</v>
      </c>
      <c r="AM289" s="72">
        <v>306</v>
      </c>
      <c r="AN289" s="83">
        <v>0</v>
      </c>
      <c r="AO289" s="72">
        <v>0</v>
      </c>
      <c r="AP289" s="66" t="s">
        <v>790</v>
      </c>
      <c r="AQ289" s="107" t="s">
        <v>1705</v>
      </c>
      <c r="AR289" s="61" t="s">
        <v>747</v>
      </c>
      <c r="AS289" s="364"/>
      <c r="AT289" s="205"/>
      <c r="DN289" s="111">
        <f>(AE289*IFERROR(VLOOKUP(AD289,LnLst!B:I,2,FALSE),0))*(100/(H289^2))</f>
        <v>1.1794111570247935E-4</v>
      </c>
      <c r="DO289" s="111">
        <f>(AE289*IFERROR(VLOOKUP(AD289,LnLst!B:I,3,FALSE),0))*(100/(H289^2))</f>
        <v>4.56650826446281E-4</v>
      </c>
      <c r="DP289" s="111">
        <f>(AE289*IFERROR(VLOOKUP(AD289,LnLst!B:I,4,FALSE),0))*(H289^2/100)/1000000</f>
        <v>6.280722800000001E-4</v>
      </c>
      <c r="DQ289" s="111">
        <f>(AE289*IFERROR(VLOOKUP(AD289,LnLst!B:I,5,FALSE),0))*(100/(H289^2))</f>
        <v>3.5017665289256201E-4</v>
      </c>
      <c r="DR289" s="111">
        <f>(AE289*IFERROR(VLOOKUP(AD289,LnLst!B:I,6,FALSE),0))*(100/(H289^2))</f>
        <v>1.325E-3</v>
      </c>
      <c r="DS289" s="111">
        <f>(AE289*IFERROR(VLOOKUP(AD289,LnLst!B:I,7,FALSE),0))*(H289^2/100)/1000000</f>
        <v>4.2139145399999999E-4</v>
      </c>
      <c r="DT289" s="111">
        <f>(AE289*IFERROR(VLOOKUP(AD289,LnLst!B:I,8,FALSE),0))*(100/(H289^2))</f>
        <v>8.0142014462809927E-4</v>
      </c>
      <c r="DU289" s="111">
        <f>AG289*IFERROR(VLOOKUP(AF289,LnLst!B:I,2,FALSE),0)*100/H289^2</f>
        <v>2.5774793388429749E-4</v>
      </c>
      <c r="DV289" s="111">
        <f>(AG289*IFERROR(VLOOKUP(AF289,LnLst!B:I,3,FALSE),0))*(100/(H289^2))</f>
        <v>1.5805785123966943E-3</v>
      </c>
      <c r="DW289" s="111">
        <f>(AG289*IFERROR(VLOOKUP(AF289,LnLst!B:I,4,FALSE),0))*(H289^2/100)/1000000</f>
        <v>3.9325000000000002E-3</v>
      </c>
      <c r="DX289" s="111">
        <f>(AG289*IFERROR(VLOOKUP(AF289,LnLst!B:I,5,FALSE),0))*(100/(H289^2))</f>
        <v>6.7148760330578512E-4</v>
      </c>
      <c r="DY289" s="111">
        <f>(AG289*IFERROR(VLOOKUP(AF289,LnLst!B:I,6,FALSE),0))*(100/(H289^2))</f>
        <v>4.2871900826446279E-3</v>
      </c>
      <c r="DZ289" s="111">
        <f>(AG289*IFERROR(VLOOKUP(AF289,LnLst!B:I,7,FALSE),0))*(H289^2/100)/1000000</f>
        <v>2.6983000000000003E-3</v>
      </c>
      <c r="EA289" s="111">
        <f>(AG289*IFERROR(VLOOKUP(AF289,LnLst!B:I,8,FALSE),0))*(100/(H289^2))</f>
        <v>3.0475206611570247E-3</v>
      </c>
      <c r="EB289" s="111">
        <f>AI289*IFERROR(VLOOKUP(AH289,LnLst!B:I,2,FALSE),0)*100/H289^2</f>
        <v>8.5123966942148764E-5</v>
      </c>
      <c r="EC289" s="111">
        <f>AI289*IFERROR(VLOOKUP(AH289,LnLst!B:I,3,FALSE),0)*100/H289^2</f>
        <v>6.2396694214876026E-4</v>
      </c>
      <c r="ED289" s="111">
        <f>(AI289*IFERROR(VLOOKUP(AH289,LnLst!B:I,4,FALSE),0))*(H289^2/100)/1000000</f>
        <v>1.8004799999999999E-3</v>
      </c>
      <c r="EE289" s="111">
        <f>AI289*IFERROR(VLOOKUP(AH289,LnLst!B:I,5,FALSE),0)*100/H289^2</f>
        <v>2.2727272727272727E-4</v>
      </c>
      <c r="EF289" s="111">
        <f>AI289*IFERROR(VLOOKUP(AH289,LnLst!B:I,6,FALSE),0)*100/H289^2</f>
        <v>1.962809917355372E-3</v>
      </c>
      <c r="EG289" s="111">
        <f>(AI289*IFERROR(VLOOKUP(AH289,LnLst!B:I,7,FALSE),0))*(H289^2/100)/1000000</f>
        <v>1.0793199999999999E-3</v>
      </c>
      <c r="EH289" s="111">
        <f>AI289*IFERROR(VLOOKUP(AH289,LnLst!B:I,8,FALSE),0)*100/H289^2</f>
        <v>1.2190082644628099E-3</v>
      </c>
      <c r="EI289" s="236">
        <f>AK289*IFERROR(VLOOKUP(AJ289,LnLst!B:I,2,FALSE),0)*100/H289^2</f>
        <v>0</v>
      </c>
      <c r="EJ289" s="111">
        <f>AK289*IFERROR(VLOOKUP(AJ289,LnLst!B:I,3,FALSE),0)*100/H289^2</f>
        <v>0</v>
      </c>
      <c r="EK289" s="111">
        <f>(AK289*IFERROR(VLOOKUP(AJ289,LnLst!B:I,4,FALSE),0))*(H289^2/100)/1000000</f>
        <v>0</v>
      </c>
      <c r="EL289" s="111">
        <f>AK289*IFERROR(VLOOKUP(AJ289,LnLst!B:I,5,FALSE),0)*100/H289^2</f>
        <v>0</v>
      </c>
      <c r="EM289" s="111">
        <f>AK289*IFERROR(VLOOKUP(AJ289,LnLst!B:I,6,FALSE),0)*100/H289^2</f>
        <v>0</v>
      </c>
      <c r="EN289" s="111">
        <f>(AK289*IFERROR(VLOOKUP(AJ289,LnLst!B:I,7,FALSE),0))*(H289^2/100)/1000000</f>
        <v>0</v>
      </c>
      <c r="EO289" s="111">
        <f>AK289*IFERROR(VLOOKUP(AJ289,LnLst!B:I,8,FALSE),0)*100/H289^2</f>
        <v>0</v>
      </c>
    </row>
    <row r="290" spans="1:145" ht="15" customHeight="1" x14ac:dyDescent="0.25">
      <c r="A290" s="81" t="s">
        <v>1419</v>
      </c>
      <c r="B290" s="82" t="s">
        <v>1364</v>
      </c>
      <c r="C290" s="102" t="s">
        <v>1587</v>
      </c>
      <c r="D290" s="82" t="s">
        <v>102</v>
      </c>
      <c r="E290" s="9" t="s">
        <v>1640</v>
      </c>
      <c r="F290" s="426" t="s">
        <v>1717</v>
      </c>
      <c r="G290" s="83">
        <v>2</v>
      </c>
      <c r="H290" s="60">
        <v>220</v>
      </c>
      <c r="I290" s="194" t="str">
        <f t="shared" si="73"/>
        <v xml:space="preserve">Thermal Stacir 1*238/97    2*405 AAAC     2*380/50 ACSR    </v>
      </c>
      <c r="J290" s="228">
        <f t="shared" si="74"/>
        <v>4</v>
      </c>
      <c r="K290" s="113" t="s">
        <v>16</v>
      </c>
      <c r="L290" s="232" t="s">
        <v>23</v>
      </c>
      <c r="M290" s="240">
        <v>1200</v>
      </c>
      <c r="N290" s="115">
        <f t="shared" si="83"/>
        <v>457.24799999999999</v>
      </c>
      <c r="O290" s="241">
        <v>1600</v>
      </c>
      <c r="P290" s="235">
        <f t="shared" si="84"/>
        <v>4.608130165289256E-4</v>
      </c>
      <c r="Q290" s="104">
        <f t="shared" si="85"/>
        <v>2.6611962809917353E-3</v>
      </c>
      <c r="R290" s="104">
        <f t="shared" si="86"/>
        <v>6.3610522800000005E-3</v>
      </c>
      <c r="S290" s="104">
        <f t="shared" si="87"/>
        <v>1.2489369834710743E-3</v>
      </c>
      <c r="T290" s="104">
        <f t="shared" si="88"/>
        <v>7.5750000000000001E-3</v>
      </c>
      <c r="U290" s="104">
        <f t="shared" si="89"/>
        <v>4.1990114539999998E-3</v>
      </c>
      <c r="V290" s="105">
        <f t="shared" si="90"/>
        <v>5.0679490702479338E-3</v>
      </c>
      <c r="W290" s="223">
        <f>AE290*IFERROR(VLOOKUP(AD290,LnLst!B:I,2,FALSE),0)+AG290*IFERROR(VLOOKUP(AF290,LnLst!B:I,2,FALSE),0)+AI290*IFERROR(VLOOKUP(AH290,LnLst!B:I,2,FALSE),0)+AK290*IFERROR(VLOOKUP(AJ290,LnLst!B:I,2,FALSE),0)</f>
        <v>0.2230335</v>
      </c>
      <c r="X290" s="215">
        <f>AE290*IFERROR(VLOOKUP(AD290,LnLst!B:I,3,FALSE),0)+AG290*IFERROR(VLOOKUP(AF290,LnLst!B:I,3,FALSE),0)+AI290*IFERROR(VLOOKUP(AH290,LnLst!B:I,3,FALSE),0)+AK290*IFERROR(VLOOKUP(AJ290,LnLst!B:I,3,FALSE),0)</f>
        <v>1.288019</v>
      </c>
      <c r="Y290" s="219">
        <f>(AE290*IFERROR(VLOOKUP(AD290,LnLst!B:I,4,FALSE),0)+AG290*IFERROR(VLOOKUP(AF290,LnLst!B:I,4,FALSE),0)+AI290*IFERROR(VLOOKUP(AH290,LnLst!B:I,4,FALSE),0)+AK290*IFERROR(VLOOKUP(AJ290,LnLst!B:I,4,FALSE),0))/1000000</f>
        <v>1.314267E-5</v>
      </c>
      <c r="Z290" s="215">
        <f>AE290*IFERROR(VLOOKUP(AD290,LnLst!B:I,5,FALSE),0)+AG290*IFERROR(VLOOKUP(AF290,LnLst!B:I,5,FALSE),0)+AI290*IFERROR(VLOOKUP(AH290,LnLst!B:I,5,FALSE),0)+AK290*IFERROR(VLOOKUP(AJ290,LnLst!B:I,5,FALSE),0)</f>
        <v>0.60448550000000001</v>
      </c>
      <c r="AA290" s="215">
        <f>AE290*IFERROR(VLOOKUP(AD290,LnLst!B:I,6,FALSE),0)+AG290*IFERROR(VLOOKUP(AF290,LnLst!B:I,6,FALSE),0)+AI290*IFERROR(VLOOKUP(AH290,LnLst!B:I,6,FALSE),0)+AK290*IFERROR(VLOOKUP(AJ290,LnLst!B:I,6,FALSE),0)</f>
        <v>3.6662999999999997</v>
      </c>
      <c r="AB290" s="207">
        <f>(AE290*IFERROR(VLOOKUP(AD290,LnLst!B:I,7,FALSE),0)+AG290*IFERROR(VLOOKUP(AF290,LnLst!B:I,7,FALSE),0)+AI290*IFERROR(VLOOKUP(AH290,LnLst!B:I,7,FALSE),0)+AK290*IFERROR(VLOOKUP(AJ290,LnLst!B:I,7,FALSE),0))/1000000</f>
        <v>8.6756434999999994E-6</v>
      </c>
      <c r="AC290" s="211">
        <f>AE290*IFERROR(VLOOKUP(AD290,LnLst!B:I,8,FALSE),0)+AG290*IFERROR(VLOOKUP(AF290,LnLst!B:I,8,FALSE),0)+AI290*IFERROR(VLOOKUP(AH290,LnLst!B:I,8,FALSE),0)+AK290*IFERROR(VLOOKUP(AJ290,LnLst!B:I,8,FALSE),0)</f>
        <v>2.4528873499999997</v>
      </c>
      <c r="AD290" s="106" t="s">
        <v>1465</v>
      </c>
      <c r="AE290" s="263">
        <v>0.5</v>
      </c>
      <c r="AF290" s="245" t="s">
        <v>8</v>
      </c>
      <c r="AG290" s="263">
        <v>2.5</v>
      </c>
      <c r="AH290" s="250" t="s">
        <v>25</v>
      </c>
      <c r="AI290" s="263">
        <v>1</v>
      </c>
      <c r="AJ290" s="245" t="s">
        <v>1462</v>
      </c>
      <c r="AK290" s="263"/>
      <c r="AL290" s="84">
        <v>304</v>
      </c>
      <c r="AM290" s="72">
        <v>306</v>
      </c>
      <c r="AN290" s="83">
        <v>0</v>
      </c>
      <c r="AO290" s="72">
        <v>0</v>
      </c>
      <c r="AP290" s="66" t="s">
        <v>791</v>
      </c>
      <c r="AQ290" s="107" t="s">
        <v>1705</v>
      </c>
      <c r="AR290" s="61" t="s">
        <v>747</v>
      </c>
      <c r="AS290" s="364"/>
      <c r="AT290" s="205"/>
      <c r="DN290" s="111">
        <f>(AE290*IFERROR(VLOOKUP(AD290,LnLst!B:I,2,FALSE),0))*(100/(H290^2))</f>
        <v>1.1794111570247935E-4</v>
      </c>
      <c r="DO290" s="111">
        <f>(AE290*IFERROR(VLOOKUP(AD290,LnLst!B:I,3,FALSE),0))*(100/(H290^2))</f>
        <v>4.56650826446281E-4</v>
      </c>
      <c r="DP290" s="111">
        <f>(AE290*IFERROR(VLOOKUP(AD290,LnLst!B:I,4,FALSE),0))*(H290^2/100)/1000000</f>
        <v>6.280722800000001E-4</v>
      </c>
      <c r="DQ290" s="111">
        <f>(AE290*IFERROR(VLOOKUP(AD290,LnLst!B:I,5,FALSE),0))*(100/(H290^2))</f>
        <v>3.5017665289256201E-4</v>
      </c>
      <c r="DR290" s="111">
        <f>(AE290*IFERROR(VLOOKUP(AD290,LnLst!B:I,6,FALSE),0))*(100/(H290^2))</f>
        <v>1.325E-3</v>
      </c>
      <c r="DS290" s="111">
        <f>(AE290*IFERROR(VLOOKUP(AD290,LnLst!B:I,7,FALSE),0))*(H290^2/100)/1000000</f>
        <v>4.2139145399999999E-4</v>
      </c>
      <c r="DT290" s="111">
        <f>(AE290*IFERROR(VLOOKUP(AD290,LnLst!B:I,8,FALSE),0))*(100/(H290^2))</f>
        <v>8.0142014462809927E-4</v>
      </c>
      <c r="DU290" s="111">
        <f>AG290*IFERROR(VLOOKUP(AF290,LnLst!B:I,2,FALSE),0)*100/H290^2</f>
        <v>2.5774793388429749E-4</v>
      </c>
      <c r="DV290" s="111">
        <f>(AG290*IFERROR(VLOOKUP(AF290,LnLst!B:I,3,FALSE),0))*(100/(H290^2))</f>
        <v>1.5805785123966943E-3</v>
      </c>
      <c r="DW290" s="111">
        <f>(AG290*IFERROR(VLOOKUP(AF290,LnLst!B:I,4,FALSE),0))*(H290^2/100)/1000000</f>
        <v>3.9325000000000002E-3</v>
      </c>
      <c r="DX290" s="111">
        <f>(AG290*IFERROR(VLOOKUP(AF290,LnLst!B:I,5,FALSE),0))*(100/(H290^2))</f>
        <v>6.7148760330578512E-4</v>
      </c>
      <c r="DY290" s="111">
        <f>(AG290*IFERROR(VLOOKUP(AF290,LnLst!B:I,6,FALSE),0))*(100/(H290^2))</f>
        <v>4.2871900826446279E-3</v>
      </c>
      <c r="DZ290" s="111">
        <f>(AG290*IFERROR(VLOOKUP(AF290,LnLst!B:I,7,FALSE),0))*(H290^2/100)/1000000</f>
        <v>2.6983000000000003E-3</v>
      </c>
      <c r="EA290" s="111">
        <f>(AG290*IFERROR(VLOOKUP(AF290,LnLst!B:I,8,FALSE),0))*(100/(H290^2))</f>
        <v>3.0475206611570247E-3</v>
      </c>
      <c r="EB290" s="111">
        <f>AI290*IFERROR(VLOOKUP(AH290,LnLst!B:I,2,FALSE),0)*100/H290^2</f>
        <v>8.5123966942148764E-5</v>
      </c>
      <c r="EC290" s="111">
        <f>AI290*IFERROR(VLOOKUP(AH290,LnLst!B:I,3,FALSE),0)*100/H290^2</f>
        <v>6.2396694214876026E-4</v>
      </c>
      <c r="ED290" s="111">
        <f>(AI290*IFERROR(VLOOKUP(AH290,LnLst!B:I,4,FALSE),0))*(H290^2/100)/1000000</f>
        <v>1.8004799999999999E-3</v>
      </c>
      <c r="EE290" s="111">
        <f>AI290*IFERROR(VLOOKUP(AH290,LnLst!B:I,5,FALSE),0)*100/H290^2</f>
        <v>2.2727272727272727E-4</v>
      </c>
      <c r="EF290" s="111">
        <f>AI290*IFERROR(VLOOKUP(AH290,LnLst!B:I,6,FALSE),0)*100/H290^2</f>
        <v>1.962809917355372E-3</v>
      </c>
      <c r="EG290" s="111">
        <f>(AI290*IFERROR(VLOOKUP(AH290,LnLst!B:I,7,FALSE),0))*(H290^2/100)/1000000</f>
        <v>1.0793199999999999E-3</v>
      </c>
      <c r="EH290" s="111">
        <f>AI290*IFERROR(VLOOKUP(AH290,LnLst!B:I,8,FALSE),0)*100/H290^2</f>
        <v>1.2190082644628099E-3</v>
      </c>
      <c r="EI290" s="236">
        <f>AK290*IFERROR(VLOOKUP(AJ290,LnLst!B:I,2,FALSE),0)*100/H290^2</f>
        <v>0</v>
      </c>
      <c r="EJ290" s="111">
        <f>AK290*IFERROR(VLOOKUP(AJ290,LnLst!B:I,3,FALSE),0)*100/H290^2</f>
        <v>0</v>
      </c>
      <c r="EK290" s="111">
        <f>(AK290*IFERROR(VLOOKUP(AJ290,LnLst!B:I,4,FALSE),0))*(H290^2/100)/1000000</f>
        <v>0</v>
      </c>
      <c r="EL290" s="111">
        <f>AK290*IFERROR(VLOOKUP(AJ290,LnLst!B:I,5,FALSE),0)*100/H290^2</f>
        <v>0</v>
      </c>
      <c r="EM290" s="111">
        <f>AK290*IFERROR(VLOOKUP(AJ290,LnLst!B:I,6,FALSE),0)*100/H290^2</f>
        <v>0</v>
      </c>
      <c r="EN290" s="111">
        <f>(AK290*IFERROR(VLOOKUP(AJ290,LnLst!B:I,7,FALSE),0))*(H290^2/100)/1000000</f>
        <v>0</v>
      </c>
      <c r="EO290" s="111">
        <f>AK290*IFERROR(VLOOKUP(AJ290,LnLst!B:I,8,FALSE),0)*100/H290^2</f>
        <v>0</v>
      </c>
    </row>
    <row r="291" spans="1:145" ht="15" customHeight="1" x14ac:dyDescent="0.25">
      <c r="A291" s="81" t="s">
        <v>1364</v>
      </c>
      <c r="B291" s="82" t="s">
        <v>1398</v>
      </c>
      <c r="C291" s="102" t="s">
        <v>102</v>
      </c>
      <c r="D291" s="82" t="s">
        <v>103</v>
      </c>
      <c r="E291" s="9" t="s">
        <v>1640</v>
      </c>
      <c r="F291" s="426" t="s">
        <v>1717</v>
      </c>
      <c r="G291" s="83">
        <v>1</v>
      </c>
      <c r="H291" s="60">
        <v>220</v>
      </c>
      <c r="I291" s="194" t="str">
        <f t="shared" si="73"/>
        <v xml:space="preserve">2*405 AAAC             </v>
      </c>
      <c r="J291" s="228">
        <f t="shared" si="74"/>
        <v>4.7</v>
      </c>
      <c r="K291" s="113" t="s">
        <v>23</v>
      </c>
      <c r="L291" s="232" t="s">
        <v>29</v>
      </c>
      <c r="M291" s="240">
        <v>1250</v>
      </c>
      <c r="N291" s="115">
        <f t="shared" si="83"/>
        <v>476.3</v>
      </c>
      <c r="O291" s="241">
        <v>1600</v>
      </c>
      <c r="P291" s="235">
        <f t="shared" si="84"/>
        <v>4.8456611570247941E-4</v>
      </c>
      <c r="Q291" s="104">
        <f t="shared" si="85"/>
        <v>2.9714876033057852E-3</v>
      </c>
      <c r="R291" s="104">
        <f t="shared" si="86"/>
        <v>7.3931000000000014E-3</v>
      </c>
      <c r="S291" s="104">
        <f t="shared" si="87"/>
        <v>1.2623966942148762E-3</v>
      </c>
      <c r="T291" s="104">
        <f t="shared" si="88"/>
        <v>8.0599173553719001E-3</v>
      </c>
      <c r="U291" s="104">
        <f t="shared" si="89"/>
        <v>5.0728039999999993E-3</v>
      </c>
      <c r="V291" s="105">
        <f t="shared" si="90"/>
        <v>5.7293388429752066E-3</v>
      </c>
      <c r="W291" s="223">
        <f>AE291*IFERROR(VLOOKUP(AD291,LnLst!B:I,2,FALSE),0)+AG291*IFERROR(VLOOKUP(AF291,LnLst!B:I,2,FALSE),0)+AI291*IFERROR(VLOOKUP(AH291,LnLst!B:I,2,FALSE),0)+AK291*IFERROR(VLOOKUP(AJ291,LnLst!B:I,2,FALSE),0)</f>
        <v>0.23453000000000002</v>
      </c>
      <c r="X291" s="215">
        <f>AE291*IFERROR(VLOOKUP(AD291,LnLst!B:I,3,FALSE),0)+AG291*IFERROR(VLOOKUP(AF291,LnLst!B:I,3,FALSE),0)+AI291*IFERROR(VLOOKUP(AH291,LnLst!B:I,3,FALSE),0)+AK291*IFERROR(VLOOKUP(AJ291,LnLst!B:I,3,FALSE),0)</f>
        <v>1.4381999999999999</v>
      </c>
      <c r="Y291" s="219">
        <f>(AE291*IFERROR(VLOOKUP(AD291,LnLst!B:I,4,FALSE),0)+AG291*IFERROR(VLOOKUP(AF291,LnLst!B:I,4,FALSE),0)+AI291*IFERROR(VLOOKUP(AH291,LnLst!B:I,4,FALSE),0)+AK291*IFERROR(VLOOKUP(AJ291,LnLst!B:I,4,FALSE),0))/1000000</f>
        <v>1.5275000000000002E-5</v>
      </c>
      <c r="Z291" s="215">
        <f>AE291*IFERROR(VLOOKUP(AD291,LnLst!B:I,5,FALSE),0)+AG291*IFERROR(VLOOKUP(AF291,LnLst!B:I,5,FALSE),0)+AI291*IFERROR(VLOOKUP(AH291,LnLst!B:I,5,FALSE),0)+AK291*IFERROR(VLOOKUP(AJ291,LnLst!B:I,5,FALSE),0)</f>
        <v>0.6110000000000001</v>
      </c>
      <c r="AA291" s="215">
        <f>AE291*IFERROR(VLOOKUP(AD291,LnLst!B:I,6,FALSE),0)+AG291*IFERROR(VLOOKUP(AF291,LnLst!B:I,6,FALSE),0)+AI291*IFERROR(VLOOKUP(AH291,LnLst!B:I,6,FALSE),0)+AK291*IFERROR(VLOOKUP(AJ291,LnLst!B:I,6,FALSE),0)</f>
        <v>3.9009999999999998</v>
      </c>
      <c r="AB291" s="207">
        <f>(AE291*IFERROR(VLOOKUP(AD291,LnLst!B:I,7,FALSE),0)+AG291*IFERROR(VLOOKUP(AF291,LnLst!B:I,7,FALSE),0)+AI291*IFERROR(VLOOKUP(AH291,LnLst!B:I,7,FALSE),0)+AK291*IFERROR(VLOOKUP(AJ291,LnLst!B:I,7,FALSE),0))/1000000</f>
        <v>1.0481E-5</v>
      </c>
      <c r="AC291" s="211">
        <f>AE291*IFERROR(VLOOKUP(AD291,LnLst!B:I,8,FALSE),0)+AG291*IFERROR(VLOOKUP(AF291,LnLst!B:I,8,FALSE),0)+AI291*IFERROR(VLOOKUP(AH291,LnLst!B:I,8,FALSE),0)+AK291*IFERROR(VLOOKUP(AJ291,LnLst!B:I,8,FALSE),0)</f>
        <v>2.7730000000000001</v>
      </c>
      <c r="AD291" s="106" t="s">
        <v>8</v>
      </c>
      <c r="AE291" s="263">
        <v>4.7</v>
      </c>
      <c r="AF291" s="245" t="s">
        <v>1462</v>
      </c>
      <c r="AG291" s="263"/>
      <c r="AH291" s="250" t="s">
        <v>1462</v>
      </c>
      <c r="AI291" s="263"/>
      <c r="AJ291" s="245" t="s">
        <v>1462</v>
      </c>
      <c r="AK291" s="263"/>
      <c r="AL291" s="84">
        <v>306</v>
      </c>
      <c r="AM291" s="72">
        <v>308</v>
      </c>
      <c r="AN291" s="83">
        <v>0</v>
      </c>
      <c r="AO291" s="72">
        <v>0</v>
      </c>
      <c r="AP291" s="66" t="s">
        <v>800</v>
      </c>
      <c r="AQ291" s="107" t="s">
        <v>747</v>
      </c>
      <c r="AR291" s="61" t="s">
        <v>1672</v>
      </c>
      <c r="AS291" s="364"/>
      <c r="AT291" s="205"/>
      <c r="DN291" s="111">
        <f>(AE291*IFERROR(VLOOKUP(AD291,LnLst!B:I,2,FALSE),0))*(100/(H291^2))</f>
        <v>4.8456611570247941E-4</v>
      </c>
      <c r="DO291" s="111">
        <f>(AE291*IFERROR(VLOOKUP(AD291,LnLst!B:I,3,FALSE),0))*(100/(H291^2))</f>
        <v>2.9714876033057852E-3</v>
      </c>
      <c r="DP291" s="111">
        <f>(AE291*IFERROR(VLOOKUP(AD291,LnLst!B:I,4,FALSE),0))*(H291^2/100)/1000000</f>
        <v>7.3931000000000005E-3</v>
      </c>
      <c r="DQ291" s="111">
        <f>(AE291*IFERROR(VLOOKUP(AD291,LnLst!B:I,5,FALSE),0))*(100/(H291^2))</f>
        <v>1.2623966942148762E-3</v>
      </c>
      <c r="DR291" s="111">
        <f>(AE291*IFERROR(VLOOKUP(AD291,LnLst!B:I,6,FALSE),0))*(100/(H291^2))</f>
        <v>8.0599173553719001E-3</v>
      </c>
      <c r="DS291" s="111">
        <f>(AE291*IFERROR(VLOOKUP(AD291,LnLst!B:I,7,FALSE),0))*(H291^2/100)/1000000</f>
        <v>5.0728040000000002E-3</v>
      </c>
      <c r="DT291" s="111">
        <f>(AE291*IFERROR(VLOOKUP(AD291,LnLst!B:I,8,FALSE),0))*(100/(H291^2))</f>
        <v>5.7293388429752066E-3</v>
      </c>
      <c r="DU291" s="111">
        <f>AG291*IFERROR(VLOOKUP(AF291,LnLst!B:I,2,FALSE),0)*100/H291^2</f>
        <v>0</v>
      </c>
      <c r="DV291" s="111">
        <f>(AG291*IFERROR(VLOOKUP(AF291,LnLst!B:I,3,FALSE),0))*(100/(H291^2))</f>
        <v>0</v>
      </c>
      <c r="DW291" s="111">
        <f>(AG291*IFERROR(VLOOKUP(AF291,LnLst!B:I,4,FALSE),0))*(H291^2/100)/1000000</f>
        <v>0</v>
      </c>
      <c r="DX291" s="111">
        <f>(AG291*IFERROR(VLOOKUP(AF291,LnLst!B:I,5,FALSE),0))*(100/(H291^2))</f>
        <v>0</v>
      </c>
      <c r="DY291" s="111">
        <f>(AG291*IFERROR(VLOOKUP(AF291,LnLst!B:I,6,FALSE),0))*(100/(H291^2))</f>
        <v>0</v>
      </c>
      <c r="DZ291" s="111">
        <f>(AG291*IFERROR(VLOOKUP(AF291,LnLst!B:I,7,FALSE),0))*(H291^2/100)/1000000</f>
        <v>0</v>
      </c>
      <c r="EA291" s="111">
        <f>(AG291*IFERROR(VLOOKUP(AF291,LnLst!B:I,8,FALSE),0))*(100/(H291^2))</f>
        <v>0</v>
      </c>
      <c r="EB291" s="111">
        <f>AI291*IFERROR(VLOOKUP(AH291,LnLst!B:I,2,FALSE),0)*100/H291^2</f>
        <v>0</v>
      </c>
      <c r="EC291" s="111">
        <f>AI291*IFERROR(VLOOKUP(AH291,LnLst!B:I,3,FALSE),0)*100/H291^2</f>
        <v>0</v>
      </c>
      <c r="ED291" s="111">
        <f>(AI291*IFERROR(VLOOKUP(AH291,LnLst!B:I,4,FALSE),0))*(H291^2/100)/1000000</f>
        <v>0</v>
      </c>
      <c r="EE291" s="111">
        <f>AI291*IFERROR(VLOOKUP(AH291,LnLst!B:I,5,FALSE),0)*100/H291^2</f>
        <v>0</v>
      </c>
      <c r="EF291" s="111">
        <f>AI291*IFERROR(VLOOKUP(AH291,LnLst!B:I,6,FALSE),0)*100/H291^2</f>
        <v>0</v>
      </c>
      <c r="EG291" s="111">
        <f>(AI291*IFERROR(VLOOKUP(AH291,LnLst!B:I,7,FALSE),0))*(H291^2/100)/1000000</f>
        <v>0</v>
      </c>
      <c r="EH291" s="111">
        <f>AI291*IFERROR(VLOOKUP(AH291,LnLst!B:I,8,FALSE),0)*100/H291^2</f>
        <v>0</v>
      </c>
      <c r="EI291" s="236">
        <f>AK291*IFERROR(VLOOKUP(AJ291,LnLst!B:I,2,FALSE),0)*100/H291^2</f>
        <v>0</v>
      </c>
      <c r="EJ291" s="111">
        <f>AK291*IFERROR(VLOOKUP(AJ291,LnLst!B:I,3,FALSE),0)*100/H291^2</f>
        <v>0</v>
      </c>
      <c r="EK291" s="111">
        <f>(AK291*IFERROR(VLOOKUP(AJ291,LnLst!B:I,4,FALSE),0))*(H291^2/100)/1000000</f>
        <v>0</v>
      </c>
      <c r="EL291" s="111">
        <f>AK291*IFERROR(VLOOKUP(AJ291,LnLst!B:I,5,FALSE),0)*100/H291^2</f>
        <v>0</v>
      </c>
      <c r="EM291" s="111">
        <f>AK291*IFERROR(VLOOKUP(AJ291,LnLst!B:I,6,FALSE),0)*100/H291^2</f>
        <v>0</v>
      </c>
      <c r="EN291" s="111">
        <f>(AK291*IFERROR(VLOOKUP(AJ291,LnLst!B:I,7,FALSE),0))*(H291^2/100)/1000000</f>
        <v>0</v>
      </c>
      <c r="EO291" s="111">
        <f>AK291*IFERROR(VLOOKUP(AJ291,LnLst!B:I,8,FALSE),0)*100/H291^2</f>
        <v>0</v>
      </c>
    </row>
    <row r="292" spans="1:145" ht="15" customHeight="1" x14ac:dyDescent="0.25">
      <c r="A292" s="81" t="s">
        <v>1364</v>
      </c>
      <c r="B292" s="82" t="s">
        <v>1398</v>
      </c>
      <c r="C292" s="102" t="s">
        <v>102</v>
      </c>
      <c r="D292" s="82" t="s">
        <v>103</v>
      </c>
      <c r="E292" s="9" t="s">
        <v>1640</v>
      </c>
      <c r="F292" s="426" t="s">
        <v>1717</v>
      </c>
      <c r="G292" s="83">
        <v>2</v>
      </c>
      <c r="H292" s="60">
        <v>220</v>
      </c>
      <c r="I292" s="194" t="str">
        <f t="shared" si="73"/>
        <v xml:space="preserve">2*405 AAAC             </v>
      </c>
      <c r="J292" s="228">
        <f t="shared" si="74"/>
        <v>4.7</v>
      </c>
      <c r="K292" s="113" t="s">
        <v>23</v>
      </c>
      <c r="L292" s="232" t="s">
        <v>29</v>
      </c>
      <c r="M292" s="240">
        <v>1250</v>
      </c>
      <c r="N292" s="115">
        <f t="shared" si="83"/>
        <v>476.3</v>
      </c>
      <c r="O292" s="241">
        <v>1600</v>
      </c>
      <c r="P292" s="235">
        <f t="shared" si="84"/>
        <v>4.8456611570247941E-4</v>
      </c>
      <c r="Q292" s="104">
        <f t="shared" si="85"/>
        <v>2.9714876033057852E-3</v>
      </c>
      <c r="R292" s="104">
        <f t="shared" si="86"/>
        <v>7.3931000000000014E-3</v>
      </c>
      <c r="S292" s="104">
        <f t="shared" si="87"/>
        <v>1.2623966942148762E-3</v>
      </c>
      <c r="T292" s="104">
        <f t="shared" si="88"/>
        <v>8.0599173553719001E-3</v>
      </c>
      <c r="U292" s="104">
        <f t="shared" si="89"/>
        <v>5.0728039999999993E-3</v>
      </c>
      <c r="V292" s="105">
        <f t="shared" si="90"/>
        <v>5.7293388429752066E-3</v>
      </c>
      <c r="W292" s="223">
        <f>AE292*IFERROR(VLOOKUP(AD292,LnLst!B:I,2,FALSE),0)+AG292*IFERROR(VLOOKUP(AF292,LnLst!B:I,2,FALSE),0)+AI292*IFERROR(VLOOKUP(AH292,LnLst!B:I,2,FALSE),0)+AK292*IFERROR(VLOOKUP(AJ292,LnLst!B:I,2,FALSE),0)</f>
        <v>0.23453000000000002</v>
      </c>
      <c r="X292" s="215">
        <f>AE292*IFERROR(VLOOKUP(AD292,LnLst!B:I,3,FALSE),0)+AG292*IFERROR(VLOOKUP(AF292,LnLst!B:I,3,FALSE),0)+AI292*IFERROR(VLOOKUP(AH292,LnLst!B:I,3,FALSE),0)+AK292*IFERROR(VLOOKUP(AJ292,LnLst!B:I,3,FALSE),0)</f>
        <v>1.4381999999999999</v>
      </c>
      <c r="Y292" s="219">
        <f>(AE292*IFERROR(VLOOKUP(AD292,LnLst!B:I,4,FALSE),0)+AG292*IFERROR(VLOOKUP(AF292,LnLst!B:I,4,FALSE),0)+AI292*IFERROR(VLOOKUP(AH292,LnLst!B:I,4,FALSE),0)+AK292*IFERROR(VLOOKUP(AJ292,LnLst!B:I,4,FALSE),0))/1000000</f>
        <v>1.5275000000000002E-5</v>
      </c>
      <c r="Z292" s="215">
        <f>AE292*IFERROR(VLOOKUP(AD292,LnLst!B:I,5,FALSE),0)+AG292*IFERROR(VLOOKUP(AF292,LnLst!B:I,5,FALSE),0)+AI292*IFERROR(VLOOKUP(AH292,LnLst!B:I,5,FALSE),0)+AK292*IFERROR(VLOOKUP(AJ292,LnLst!B:I,5,FALSE),0)</f>
        <v>0.6110000000000001</v>
      </c>
      <c r="AA292" s="215">
        <f>AE292*IFERROR(VLOOKUP(AD292,LnLst!B:I,6,FALSE),0)+AG292*IFERROR(VLOOKUP(AF292,LnLst!B:I,6,FALSE),0)+AI292*IFERROR(VLOOKUP(AH292,LnLst!B:I,6,FALSE),0)+AK292*IFERROR(VLOOKUP(AJ292,LnLst!B:I,6,FALSE),0)</f>
        <v>3.9009999999999998</v>
      </c>
      <c r="AB292" s="207">
        <f>(AE292*IFERROR(VLOOKUP(AD292,LnLst!B:I,7,FALSE),0)+AG292*IFERROR(VLOOKUP(AF292,LnLst!B:I,7,FALSE),0)+AI292*IFERROR(VLOOKUP(AH292,LnLst!B:I,7,FALSE),0)+AK292*IFERROR(VLOOKUP(AJ292,LnLst!B:I,7,FALSE),0))/1000000</f>
        <v>1.0481E-5</v>
      </c>
      <c r="AC292" s="211">
        <f>AE292*IFERROR(VLOOKUP(AD292,LnLst!B:I,8,FALSE),0)+AG292*IFERROR(VLOOKUP(AF292,LnLst!B:I,8,FALSE),0)+AI292*IFERROR(VLOOKUP(AH292,LnLst!B:I,8,FALSE),0)+AK292*IFERROR(VLOOKUP(AJ292,LnLst!B:I,8,FALSE),0)</f>
        <v>2.7730000000000001</v>
      </c>
      <c r="AD292" s="106" t="s">
        <v>8</v>
      </c>
      <c r="AE292" s="263">
        <v>4.7</v>
      </c>
      <c r="AF292" s="245" t="s">
        <v>1462</v>
      </c>
      <c r="AG292" s="263"/>
      <c r="AH292" s="250" t="s">
        <v>1462</v>
      </c>
      <c r="AI292" s="263"/>
      <c r="AJ292" s="245" t="s">
        <v>1462</v>
      </c>
      <c r="AK292" s="263"/>
      <c r="AL292" s="84">
        <v>306</v>
      </c>
      <c r="AM292" s="72">
        <v>308</v>
      </c>
      <c r="AN292" s="83">
        <v>0</v>
      </c>
      <c r="AO292" s="72">
        <v>0</v>
      </c>
      <c r="AP292" s="66" t="s">
        <v>801</v>
      </c>
      <c r="AQ292" s="107" t="s">
        <v>747</v>
      </c>
      <c r="AR292" s="61" t="s">
        <v>1672</v>
      </c>
      <c r="AS292" s="364"/>
      <c r="AT292" s="205"/>
      <c r="DN292" s="111">
        <f>(AE292*IFERROR(VLOOKUP(AD292,LnLst!B:I,2,FALSE),0))*(100/(H292^2))</f>
        <v>4.8456611570247941E-4</v>
      </c>
      <c r="DO292" s="111">
        <f>(AE292*IFERROR(VLOOKUP(AD292,LnLst!B:I,3,FALSE),0))*(100/(H292^2))</f>
        <v>2.9714876033057852E-3</v>
      </c>
      <c r="DP292" s="111">
        <f>(AE292*IFERROR(VLOOKUP(AD292,LnLst!B:I,4,FALSE),0))*(H292^2/100)/1000000</f>
        <v>7.3931000000000005E-3</v>
      </c>
      <c r="DQ292" s="111">
        <f>(AE292*IFERROR(VLOOKUP(AD292,LnLst!B:I,5,FALSE),0))*(100/(H292^2))</f>
        <v>1.2623966942148762E-3</v>
      </c>
      <c r="DR292" s="111">
        <f>(AE292*IFERROR(VLOOKUP(AD292,LnLst!B:I,6,FALSE),0))*(100/(H292^2))</f>
        <v>8.0599173553719001E-3</v>
      </c>
      <c r="DS292" s="111">
        <f>(AE292*IFERROR(VLOOKUP(AD292,LnLst!B:I,7,FALSE),0))*(H292^2/100)/1000000</f>
        <v>5.0728040000000002E-3</v>
      </c>
      <c r="DT292" s="111">
        <f>(AE292*IFERROR(VLOOKUP(AD292,LnLst!B:I,8,FALSE),0))*(100/(H292^2))</f>
        <v>5.7293388429752066E-3</v>
      </c>
      <c r="DU292" s="111">
        <f>AG292*IFERROR(VLOOKUP(AF292,LnLst!B:I,2,FALSE),0)*100/H292^2</f>
        <v>0</v>
      </c>
      <c r="DV292" s="111">
        <f>(AG292*IFERROR(VLOOKUP(AF292,LnLst!B:I,3,FALSE),0))*(100/(H292^2))</f>
        <v>0</v>
      </c>
      <c r="DW292" s="111">
        <f>(AG292*IFERROR(VLOOKUP(AF292,LnLst!B:I,4,FALSE),0))*(H292^2/100)/1000000</f>
        <v>0</v>
      </c>
      <c r="DX292" s="111">
        <f>(AG292*IFERROR(VLOOKUP(AF292,LnLst!B:I,5,FALSE),0))*(100/(H292^2))</f>
        <v>0</v>
      </c>
      <c r="DY292" s="111">
        <f>(AG292*IFERROR(VLOOKUP(AF292,LnLst!B:I,6,FALSE),0))*(100/(H292^2))</f>
        <v>0</v>
      </c>
      <c r="DZ292" s="111">
        <f>(AG292*IFERROR(VLOOKUP(AF292,LnLst!B:I,7,FALSE),0))*(H292^2/100)/1000000</f>
        <v>0</v>
      </c>
      <c r="EA292" s="111">
        <f>(AG292*IFERROR(VLOOKUP(AF292,LnLst!B:I,8,FALSE),0))*(100/(H292^2))</f>
        <v>0</v>
      </c>
      <c r="EB292" s="111">
        <f>AI292*IFERROR(VLOOKUP(AH292,LnLst!B:I,2,FALSE),0)*100/H292^2</f>
        <v>0</v>
      </c>
      <c r="EC292" s="111">
        <f>AI292*IFERROR(VLOOKUP(AH292,LnLst!B:I,3,FALSE),0)*100/H292^2</f>
        <v>0</v>
      </c>
      <c r="ED292" s="111">
        <f>(AI292*IFERROR(VLOOKUP(AH292,LnLst!B:I,4,FALSE),0))*(H292^2/100)/1000000</f>
        <v>0</v>
      </c>
      <c r="EE292" s="111">
        <f>AI292*IFERROR(VLOOKUP(AH292,LnLst!B:I,5,FALSE),0)*100/H292^2</f>
        <v>0</v>
      </c>
      <c r="EF292" s="111">
        <f>AI292*IFERROR(VLOOKUP(AH292,LnLst!B:I,6,FALSE),0)*100/H292^2</f>
        <v>0</v>
      </c>
      <c r="EG292" s="111">
        <f>(AI292*IFERROR(VLOOKUP(AH292,LnLst!B:I,7,FALSE),0))*(H292^2/100)/1000000</f>
        <v>0</v>
      </c>
      <c r="EH292" s="111">
        <f>AI292*IFERROR(VLOOKUP(AH292,LnLst!B:I,8,FALSE),0)*100/H292^2</f>
        <v>0</v>
      </c>
      <c r="EI292" s="236">
        <f>AK292*IFERROR(VLOOKUP(AJ292,LnLst!B:I,2,FALSE),0)*100/H292^2</f>
        <v>0</v>
      </c>
      <c r="EJ292" s="111">
        <f>AK292*IFERROR(VLOOKUP(AJ292,LnLst!B:I,3,FALSE),0)*100/H292^2</f>
        <v>0</v>
      </c>
      <c r="EK292" s="111">
        <f>(AK292*IFERROR(VLOOKUP(AJ292,LnLst!B:I,4,FALSE),0))*(H292^2/100)/1000000</f>
        <v>0</v>
      </c>
      <c r="EL292" s="111">
        <f>AK292*IFERROR(VLOOKUP(AJ292,LnLst!B:I,5,FALSE),0)*100/H292^2</f>
        <v>0</v>
      </c>
      <c r="EM292" s="111">
        <f>AK292*IFERROR(VLOOKUP(AJ292,LnLst!B:I,6,FALSE),0)*100/H292^2</f>
        <v>0</v>
      </c>
      <c r="EN292" s="111">
        <f>(AK292*IFERROR(VLOOKUP(AJ292,LnLst!B:I,7,FALSE),0))*(H292^2/100)/1000000</f>
        <v>0</v>
      </c>
      <c r="EO292" s="111">
        <f>AK292*IFERROR(VLOOKUP(AJ292,LnLst!B:I,8,FALSE),0)*100/H292^2</f>
        <v>0</v>
      </c>
    </row>
    <row r="293" spans="1:145" ht="15" customHeight="1" x14ac:dyDescent="0.25">
      <c r="A293" s="81" t="s">
        <v>1262</v>
      </c>
      <c r="B293" s="82" t="s">
        <v>418</v>
      </c>
      <c r="C293" s="102" t="s">
        <v>119</v>
      </c>
      <c r="D293" s="82" t="s">
        <v>149</v>
      </c>
      <c r="E293" s="9" t="s">
        <v>1640</v>
      </c>
      <c r="F293" s="426" t="s">
        <v>1717</v>
      </c>
      <c r="G293" s="83">
        <v>1</v>
      </c>
      <c r="H293" s="60">
        <v>220</v>
      </c>
      <c r="I293" s="194" t="str">
        <f t="shared" si="73"/>
        <v xml:space="preserve">2*380/50 ACSR             </v>
      </c>
      <c r="J293" s="228">
        <f t="shared" si="74"/>
        <v>71</v>
      </c>
      <c r="K293" s="113" t="s">
        <v>23</v>
      </c>
      <c r="L293" s="232" t="s">
        <v>22</v>
      </c>
      <c r="M293" s="240">
        <v>1200</v>
      </c>
      <c r="N293" s="115">
        <f t="shared" si="83"/>
        <v>457.24799999999999</v>
      </c>
      <c r="O293" s="241">
        <v>1600</v>
      </c>
      <c r="P293" s="235">
        <f t="shared" si="84"/>
        <v>6.0438016528925626E-3</v>
      </c>
      <c r="Q293" s="104">
        <f t="shared" si="85"/>
        <v>4.430165289256198E-2</v>
      </c>
      <c r="R293" s="104">
        <f t="shared" si="86"/>
        <v>0.12783408000000002</v>
      </c>
      <c r="S293" s="104">
        <f t="shared" si="87"/>
        <v>1.6136363636363636E-2</v>
      </c>
      <c r="T293" s="104">
        <f t="shared" si="88"/>
        <v>0.13935950413223142</v>
      </c>
      <c r="U293" s="104">
        <f t="shared" si="89"/>
        <v>7.663172E-2</v>
      </c>
      <c r="V293" s="105">
        <f t="shared" si="90"/>
        <v>8.6549586776859505E-2</v>
      </c>
      <c r="W293" s="223">
        <f>AE293*IFERROR(VLOOKUP(AD293,LnLst!B:I,2,FALSE),0)+AG293*IFERROR(VLOOKUP(AF293,LnLst!B:I,2,FALSE),0)+AI293*IFERROR(VLOOKUP(AH293,LnLst!B:I,2,FALSE),0)+AK293*IFERROR(VLOOKUP(AJ293,LnLst!B:I,2,FALSE),0)</f>
        <v>2.9252000000000002</v>
      </c>
      <c r="X293" s="215">
        <f>AE293*IFERROR(VLOOKUP(AD293,LnLst!B:I,3,FALSE),0)+AG293*IFERROR(VLOOKUP(AF293,LnLst!B:I,3,FALSE),0)+AI293*IFERROR(VLOOKUP(AH293,LnLst!B:I,3,FALSE),0)+AK293*IFERROR(VLOOKUP(AJ293,LnLst!B:I,3,FALSE),0)</f>
        <v>21.442</v>
      </c>
      <c r="Y293" s="219">
        <f>(AE293*IFERROR(VLOOKUP(AD293,LnLst!B:I,4,FALSE),0)+AG293*IFERROR(VLOOKUP(AF293,LnLst!B:I,4,FALSE),0)+AI293*IFERROR(VLOOKUP(AH293,LnLst!B:I,4,FALSE),0)+AK293*IFERROR(VLOOKUP(AJ293,LnLst!B:I,4,FALSE),0))/1000000</f>
        <v>2.6412000000000001E-4</v>
      </c>
      <c r="Z293" s="215">
        <f>AE293*IFERROR(VLOOKUP(AD293,LnLst!B:I,5,FALSE),0)+AG293*IFERROR(VLOOKUP(AF293,LnLst!B:I,5,FALSE),0)+AI293*IFERROR(VLOOKUP(AH293,LnLst!B:I,5,FALSE),0)+AK293*IFERROR(VLOOKUP(AJ293,LnLst!B:I,5,FALSE),0)</f>
        <v>7.81</v>
      </c>
      <c r="AA293" s="215">
        <f>AE293*IFERROR(VLOOKUP(AD293,LnLst!B:I,6,FALSE),0)+AG293*IFERROR(VLOOKUP(AF293,LnLst!B:I,6,FALSE),0)+AI293*IFERROR(VLOOKUP(AH293,LnLst!B:I,6,FALSE),0)+AK293*IFERROR(VLOOKUP(AJ293,LnLst!B:I,6,FALSE),0)</f>
        <v>67.45</v>
      </c>
      <c r="AB293" s="207">
        <f>(AE293*IFERROR(VLOOKUP(AD293,LnLst!B:I,7,FALSE),0)+AG293*IFERROR(VLOOKUP(AF293,LnLst!B:I,7,FALSE),0)+AI293*IFERROR(VLOOKUP(AH293,LnLst!B:I,7,FALSE),0)+AK293*IFERROR(VLOOKUP(AJ293,LnLst!B:I,7,FALSE),0))/1000000</f>
        <v>1.5833000000000001E-4</v>
      </c>
      <c r="AC293" s="211">
        <f>AE293*IFERROR(VLOOKUP(AD293,LnLst!B:I,8,FALSE),0)+AG293*IFERROR(VLOOKUP(AF293,LnLst!B:I,8,FALSE),0)+AI293*IFERROR(VLOOKUP(AH293,LnLst!B:I,8,FALSE),0)+AK293*IFERROR(VLOOKUP(AJ293,LnLst!B:I,8,FALSE),0)</f>
        <v>41.89</v>
      </c>
      <c r="AD293" s="106" t="s">
        <v>25</v>
      </c>
      <c r="AE293" s="263">
        <v>71</v>
      </c>
      <c r="AF293" s="245" t="s">
        <v>1462</v>
      </c>
      <c r="AG293" s="263"/>
      <c r="AH293" s="250" t="s">
        <v>1462</v>
      </c>
      <c r="AI293" s="263"/>
      <c r="AJ293" s="245" t="s">
        <v>1462</v>
      </c>
      <c r="AK293" s="263"/>
      <c r="AL293" s="84">
        <v>359</v>
      </c>
      <c r="AM293" s="72">
        <v>506</v>
      </c>
      <c r="AN293" s="83">
        <v>0</v>
      </c>
      <c r="AO293" s="72">
        <v>0</v>
      </c>
      <c r="AP293" s="66" t="s">
        <v>802</v>
      </c>
      <c r="AQ293" s="107" t="s">
        <v>804</v>
      </c>
      <c r="AR293" s="61" t="s">
        <v>149</v>
      </c>
      <c r="AS293" s="364"/>
      <c r="AT293" s="205"/>
      <c r="DN293" s="111">
        <f>(AE293*IFERROR(VLOOKUP(AD293,LnLst!B:I,2,FALSE),0))*(100/(H293^2))</f>
        <v>6.0438016528925626E-3</v>
      </c>
      <c r="DO293" s="111">
        <f>(AE293*IFERROR(VLOOKUP(AD293,LnLst!B:I,3,FALSE),0))*(100/(H293^2))</f>
        <v>4.4301652892561987E-2</v>
      </c>
      <c r="DP293" s="111">
        <f>(AE293*IFERROR(VLOOKUP(AD293,LnLst!B:I,4,FALSE),0))*(H293^2/100)/1000000</f>
        <v>0.12783407999999999</v>
      </c>
      <c r="DQ293" s="111">
        <f>(AE293*IFERROR(VLOOKUP(AD293,LnLst!B:I,5,FALSE),0))*(100/(H293^2))</f>
        <v>1.6136363636363636E-2</v>
      </c>
      <c r="DR293" s="111">
        <f>(AE293*IFERROR(VLOOKUP(AD293,LnLst!B:I,6,FALSE),0))*(100/(H293^2))</f>
        <v>0.13935950413223142</v>
      </c>
      <c r="DS293" s="111">
        <f>(AE293*IFERROR(VLOOKUP(AD293,LnLst!B:I,7,FALSE),0))*(H293^2/100)/1000000</f>
        <v>7.663172E-2</v>
      </c>
      <c r="DT293" s="111">
        <f>(AE293*IFERROR(VLOOKUP(AD293,LnLst!B:I,8,FALSE),0))*(100/(H293^2))</f>
        <v>8.6549586776859505E-2</v>
      </c>
      <c r="DU293" s="111">
        <f>AG293*IFERROR(VLOOKUP(AF293,LnLst!B:I,2,FALSE),0)*100/H293^2</f>
        <v>0</v>
      </c>
      <c r="DV293" s="111">
        <f>(AG293*IFERROR(VLOOKUP(AF293,LnLst!B:I,3,FALSE),0))*(100/(H293^2))</f>
        <v>0</v>
      </c>
      <c r="DW293" s="111">
        <f>(AG293*IFERROR(VLOOKUP(AF293,LnLst!B:I,4,FALSE),0))*(H293^2/100)/1000000</f>
        <v>0</v>
      </c>
      <c r="DX293" s="111">
        <f>(AG293*IFERROR(VLOOKUP(AF293,LnLst!B:I,5,FALSE),0))*(100/(H293^2))</f>
        <v>0</v>
      </c>
      <c r="DY293" s="111">
        <f>(AG293*IFERROR(VLOOKUP(AF293,LnLst!B:I,6,FALSE),0))*(100/(H293^2))</f>
        <v>0</v>
      </c>
      <c r="DZ293" s="111">
        <f>(AG293*IFERROR(VLOOKUP(AF293,LnLst!B:I,7,FALSE),0))*(H293^2/100)/1000000</f>
        <v>0</v>
      </c>
      <c r="EA293" s="111">
        <f>(AG293*IFERROR(VLOOKUP(AF293,LnLst!B:I,8,FALSE),0))*(100/(H293^2))</f>
        <v>0</v>
      </c>
      <c r="EB293" s="111">
        <f>AI293*IFERROR(VLOOKUP(AH293,LnLst!B:I,2,FALSE),0)*100/H293^2</f>
        <v>0</v>
      </c>
      <c r="EC293" s="111">
        <f>AI293*IFERROR(VLOOKUP(AH293,LnLst!B:I,3,FALSE),0)*100/H293^2</f>
        <v>0</v>
      </c>
      <c r="ED293" s="111">
        <f>(AI293*IFERROR(VLOOKUP(AH293,LnLst!B:I,4,FALSE),0))*(H293^2/100)/1000000</f>
        <v>0</v>
      </c>
      <c r="EE293" s="111">
        <f>AI293*IFERROR(VLOOKUP(AH293,LnLst!B:I,5,FALSE),0)*100/H293^2</f>
        <v>0</v>
      </c>
      <c r="EF293" s="111">
        <f>AI293*IFERROR(VLOOKUP(AH293,LnLst!B:I,6,FALSE),0)*100/H293^2</f>
        <v>0</v>
      </c>
      <c r="EG293" s="111">
        <f>(AI293*IFERROR(VLOOKUP(AH293,LnLst!B:I,7,FALSE),0))*(H293^2/100)/1000000</f>
        <v>0</v>
      </c>
      <c r="EH293" s="111">
        <f>AI293*IFERROR(VLOOKUP(AH293,LnLst!B:I,8,FALSE),0)*100/H293^2</f>
        <v>0</v>
      </c>
      <c r="EI293" s="236">
        <f>AK293*IFERROR(VLOOKUP(AJ293,LnLst!B:I,2,FALSE),0)*100/H293^2</f>
        <v>0</v>
      </c>
      <c r="EJ293" s="111">
        <f>AK293*IFERROR(VLOOKUP(AJ293,LnLst!B:I,3,FALSE),0)*100/H293^2</f>
        <v>0</v>
      </c>
      <c r="EK293" s="111">
        <f>(AK293*IFERROR(VLOOKUP(AJ293,LnLst!B:I,4,FALSE),0))*(H293^2/100)/1000000</f>
        <v>0</v>
      </c>
      <c r="EL293" s="111">
        <f>AK293*IFERROR(VLOOKUP(AJ293,LnLst!B:I,5,FALSE),0)*100/H293^2</f>
        <v>0</v>
      </c>
      <c r="EM293" s="111">
        <f>AK293*IFERROR(VLOOKUP(AJ293,LnLst!B:I,6,FALSE),0)*100/H293^2</f>
        <v>0</v>
      </c>
      <c r="EN293" s="111">
        <f>(AK293*IFERROR(VLOOKUP(AJ293,LnLst!B:I,7,FALSE),0))*(H293^2/100)/1000000</f>
        <v>0</v>
      </c>
      <c r="EO293" s="111">
        <f>AK293*IFERROR(VLOOKUP(AJ293,LnLst!B:I,8,FALSE),0)*100/H293^2</f>
        <v>0</v>
      </c>
    </row>
    <row r="294" spans="1:145" ht="15" customHeight="1" x14ac:dyDescent="0.25">
      <c r="A294" s="81" t="s">
        <v>1262</v>
      </c>
      <c r="B294" s="82" t="s">
        <v>418</v>
      </c>
      <c r="C294" s="102" t="s">
        <v>119</v>
      </c>
      <c r="D294" s="82" t="s">
        <v>149</v>
      </c>
      <c r="E294" s="9" t="s">
        <v>1640</v>
      </c>
      <c r="F294" s="426" t="s">
        <v>1717</v>
      </c>
      <c r="G294" s="83">
        <v>2</v>
      </c>
      <c r="H294" s="60">
        <v>220</v>
      </c>
      <c r="I294" s="194" t="str">
        <f t="shared" si="73"/>
        <v xml:space="preserve">2*380/50 ACSR             </v>
      </c>
      <c r="J294" s="228">
        <f t="shared" si="74"/>
        <v>71</v>
      </c>
      <c r="K294" s="113" t="s">
        <v>23</v>
      </c>
      <c r="L294" s="232" t="s">
        <v>22</v>
      </c>
      <c r="M294" s="240">
        <v>1200</v>
      </c>
      <c r="N294" s="115">
        <f t="shared" si="83"/>
        <v>457.24799999999999</v>
      </c>
      <c r="O294" s="241">
        <v>1600</v>
      </c>
      <c r="P294" s="235">
        <f t="shared" si="84"/>
        <v>6.0438016528925626E-3</v>
      </c>
      <c r="Q294" s="104">
        <f t="shared" si="85"/>
        <v>4.430165289256198E-2</v>
      </c>
      <c r="R294" s="104">
        <f t="shared" si="86"/>
        <v>0.12783408000000002</v>
      </c>
      <c r="S294" s="104">
        <f t="shared" si="87"/>
        <v>1.6136363636363636E-2</v>
      </c>
      <c r="T294" s="104">
        <f t="shared" si="88"/>
        <v>0.13935950413223142</v>
      </c>
      <c r="U294" s="104">
        <f t="shared" si="89"/>
        <v>7.663172E-2</v>
      </c>
      <c r="V294" s="105">
        <f t="shared" si="90"/>
        <v>8.6549586776859505E-2</v>
      </c>
      <c r="W294" s="223">
        <f>AE294*IFERROR(VLOOKUP(AD294,LnLst!B:I,2,FALSE),0)+AG294*IFERROR(VLOOKUP(AF294,LnLst!B:I,2,FALSE),0)+AI294*IFERROR(VLOOKUP(AH294,LnLst!B:I,2,FALSE),0)+AK294*IFERROR(VLOOKUP(AJ294,LnLst!B:I,2,FALSE),0)</f>
        <v>2.9252000000000002</v>
      </c>
      <c r="X294" s="215">
        <f>AE294*IFERROR(VLOOKUP(AD294,LnLst!B:I,3,FALSE),0)+AG294*IFERROR(VLOOKUP(AF294,LnLst!B:I,3,FALSE),0)+AI294*IFERROR(VLOOKUP(AH294,LnLst!B:I,3,FALSE),0)+AK294*IFERROR(VLOOKUP(AJ294,LnLst!B:I,3,FALSE),0)</f>
        <v>21.442</v>
      </c>
      <c r="Y294" s="219">
        <f>(AE294*IFERROR(VLOOKUP(AD294,LnLst!B:I,4,FALSE),0)+AG294*IFERROR(VLOOKUP(AF294,LnLst!B:I,4,FALSE),0)+AI294*IFERROR(VLOOKUP(AH294,LnLst!B:I,4,FALSE),0)+AK294*IFERROR(VLOOKUP(AJ294,LnLst!B:I,4,FALSE),0))/1000000</f>
        <v>2.6412000000000001E-4</v>
      </c>
      <c r="Z294" s="215">
        <f>AE294*IFERROR(VLOOKUP(AD294,LnLst!B:I,5,FALSE),0)+AG294*IFERROR(VLOOKUP(AF294,LnLst!B:I,5,FALSE),0)+AI294*IFERROR(VLOOKUP(AH294,LnLst!B:I,5,FALSE),0)+AK294*IFERROR(VLOOKUP(AJ294,LnLst!B:I,5,FALSE),0)</f>
        <v>7.81</v>
      </c>
      <c r="AA294" s="215">
        <f>AE294*IFERROR(VLOOKUP(AD294,LnLst!B:I,6,FALSE),0)+AG294*IFERROR(VLOOKUP(AF294,LnLst!B:I,6,FALSE),0)+AI294*IFERROR(VLOOKUP(AH294,LnLst!B:I,6,FALSE),0)+AK294*IFERROR(VLOOKUP(AJ294,LnLst!B:I,6,FALSE),0)</f>
        <v>67.45</v>
      </c>
      <c r="AB294" s="207">
        <f>(AE294*IFERROR(VLOOKUP(AD294,LnLst!B:I,7,FALSE),0)+AG294*IFERROR(VLOOKUP(AF294,LnLst!B:I,7,FALSE),0)+AI294*IFERROR(VLOOKUP(AH294,LnLst!B:I,7,FALSE),0)+AK294*IFERROR(VLOOKUP(AJ294,LnLst!B:I,7,FALSE),0))/1000000</f>
        <v>1.5833000000000001E-4</v>
      </c>
      <c r="AC294" s="211">
        <f>AE294*IFERROR(VLOOKUP(AD294,LnLst!B:I,8,FALSE),0)+AG294*IFERROR(VLOOKUP(AF294,LnLst!B:I,8,FALSE),0)+AI294*IFERROR(VLOOKUP(AH294,LnLst!B:I,8,FALSE),0)+AK294*IFERROR(VLOOKUP(AJ294,LnLst!B:I,8,FALSE),0)</f>
        <v>41.89</v>
      </c>
      <c r="AD294" s="106" t="s">
        <v>25</v>
      </c>
      <c r="AE294" s="263">
        <v>71</v>
      </c>
      <c r="AF294" s="245" t="s">
        <v>1462</v>
      </c>
      <c r="AG294" s="263"/>
      <c r="AH294" s="250" t="s">
        <v>1462</v>
      </c>
      <c r="AI294" s="263"/>
      <c r="AJ294" s="245" t="s">
        <v>1462</v>
      </c>
      <c r="AK294" s="263"/>
      <c r="AL294" s="84">
        <v>359</v>
      </c>
      <c r="AM294" s="72">
        <v>506</v>
      </c>
      <c r="AN294" s="83">
        <v>0</v>
      </c>
      <c r="AO294" s="72">
        <v>0</v>
      </c>
      <c r="AP294" s="66" t="s">
        <v>803</v>
      </c>
      <c r="AQ294" s="107" t="s">
        <v>804</v>
      </c>
      <c r="AR294" s="61" t="s">
        <v>149</v>
      </c>
      <c r="AS294" s="364"/>
      <c r="AT294" s="205"/>
      <c r="DN294" s="111">
        <f>(AE294*IFERROR(VLOOKUP(AD294,LnLst!B:I,2,FALSE),0))*(100/(H294^2))</f>
        <v>6.0438016528925626E-3</v>
      </c>
      <c r="DO294" s="111">
        <f>(AE294*IFERROR(VLOOKUP(AD294,LnLst!B:I,3,FALSE),0))*(100/(H294^2))</f>
        <v>4.4301652892561987E-2</v>
      </c>
      <c r="DP294" s="111">
        <f>(AE294*IFERROR(VLOOKUP(AD294,LnLst!B:I,4,FALSE),0))*(H294^2/100)/1000000</f>
        <v>0.12783407999999999</v>
      </c>
      <c r="DQ294" s="111">
        <f>(AE294*IFERROR(VLOOKUP(AD294,LnLst!B:I,5,FALSE),0))*(100/(H294^2))</f>
        <v>1.6136363636363636E-2</v>
      </c>
      <c r="DR294" s="111">
        <f>(AE294*IFERROR(VLOOKUP(AD294,LnLst!B:I,6,FALSE),0))*(100/(H294^2))</f>
        <v>0.13935950413223142</v>
      </c>
      <c r="DS294" s="111">
        <f>(AE294*IFERROR(VLOOKUP(AD294,LnLst!B:I,7,FALSE),0))*(H294^2/100)/1000000</f>
        <v>7.663172E-2</v>
      </c>
      <c r="DT294" s="111">
        <f>(AE294*IFERROR(VLOOKUP(AD294,LnLst!B:I,8,FALSE),0))*(100/(H294^2))</f>
        <v>8.6549586776859505E-2</v>
      </c>
      <c r="DU294" s="111">
        <f>AG294*IFERROR(VLOOKUP(AF294,LnLst!B:I,2,FALSE),0)*100/H294^2</f>
        <v>0</v>
      </c>
      <c r="DV294" s="111">
        <f>(AG294*IFERROR(VLOOKUP(AF294,LnLst!B:I,3,FALSE),0))*(100/(H294^2))</f>
        <v>0</v>
      </c>
      <c r="DW294" s="111">
        <f>(AG294*IFERROR(VLOOKUP(AF294,LnLst!B:I,4,FALSE),0))*(H294^2/100)/1000000</f>
        <v>0</v>
      </c>
      <c r="DX294" s="111">
        <f>(AG294*IFERROR(VLOOKUP(AF294,LnLst!B:I,5,FALSE),0))*(100/(H294^2))</f>
        <v>0</v>
      </c>
      <c r="DY294" s="111">
        <f>(AG294*IFERROR(VLOOKUP(AF294,LnLst!B:I,6,FALSE),0))*(100/(H294^2))</f>
        <v>0</v>
      </c>
      <c r="DZ294" s="111">
        <f>(AG294*IFERROR(VLOOKUP(AF294,LnLst!B:I,7,FALSE),0))*(H294^2/100)/1000000</f>
        <v>0</v>
      </c>
      <c r="EA294" s="111">
        <f>(AG294*IFERROR(VLOOKUP(AF294,LnLst!B:I,8,FALSE),0))*(100/(H294^2))</f>
        <v>0</v>
      </c>
      <c r="EB294" s="111">
        <f>AI294*IFERROR(VLOOKUP(AH294,LnLst!B:I,2,FALSE),0)*100/H294^2</f>
        <v>0</v>
      </c>
      <c r="EC294" s="111">
        <f>AI294*IFERROR(VLOOKUP(AH294,LnLst!B:I,3,FALSE),0)*100/H294^2</f>
        <v>0</v>
      </c>
      <c r="ED294" s="111">
        <f>(AI294*IFERROR(VLOOKUP(AH294,LnLst!B:I,4,FALSE),0))*(H294^2/100)/1000000</f>
        <v>0</v>
      </c>
      <c r="EE294" s="111">
        <f>AI294*IFERROR(VLOOKUP(AH294,LnLst!B:I,5,FALSE),0)*100/H294^2</f>
        <v>0</v>
      </c>
      <c r="EF294" s="111">
        <f>AI294*IFERROR(VLOOKUP(AH294,LnLst!B:I,6,FALSE),0)*100/H294^2</f>
        <v>0</v>
      </c>
      <c r="EG294" s="111">
        <f>(AI294*IFERROR(VLOOKUP(AH294,LnLst!B:I,7,FALSE),0))*(H294^2/100)/1000000</f>
        <v>0</v>
      </c>
      <c r="EH294" s="111">
        <f>AI294*IFERROR(VLOOKUP(AH294,LnLst!B:I,8,FALSE),0)*100/H294^2</f>
        <v>0</v>
      </c>
      <c r="EI294" s="236">
        <f>AK294*IFERROR(VLOOKUP(AJ294,LnLst!B:I,2,FALSE),0)*100/H294^2</f>
        <v>0</v>
      </c>
      <c r="EJ294" s="111">
        <f>AK294*IFERROR(VLOOKUP(AJ294,LnLst!B:I,3,FALSE),0)*100/H294^2</f>
        <v>0</v>
      </c>
      <c r="EK294" s="111">
        <f>(AK294*IFERROR(VLOOKUP(AJ294,LnLst!B:I,4,FALSE),0))*(H294^2/100)/1000000</f>
        <v>0</v>
      </c>
      <c r="EL294" s="111">
        <f>AK294*IFERROR(VLOOKUP(AJ294,LnLst!B:I,5,FALSE),0)*100/H294^2</f>
        <v>0</v>
      </c>
      <c r="EM294" s="111">
        <f>AK294*IFERROR(VLOOKUP(AJ294,LnLst!B:I,6,FALSE),0)*100/H294^2</f>
        <v>0</v>
      </c>
      <c r="EN294" s="111">
        <f>(AK294*IFERROR(VLOOKUP(AJ294,LnLst!B:I,7,FALSE),0))*(H294^2/100)/1000000</f>
        <v>0</v>
      </c>
      <c r="EO294" s="111">
        <f>AK294*IFERROR(VLOOKUP(AJ294,LnLst!B:I,8,FALSE),0)*100/H294^2</f>
        <v>0</v>
      </c>
    </row>
    <row r="295" spans="1:145" ht="15" customHeight="1" x14ac:dyDescent="0.25">
      <c r="A295" s="81" t="s">
        <v>340</v>
      </c>
      <c r="B295" s="82" t="s">
        <v>1262</v>
      </c>
      <c r="C295" s="102" t="s">
        <v>118</v>
      </c>
      <c r="D295" s="82" t="s">
        <v>119</v>
      </c>
      <c r="E295" s="9" t="s">
        <v>1640</v>
      </c>
      <c r="F295" s="426" t="s">
        <v>1717</v>
      </c>
      <c r="G295" s="83">
        <v>1</v>
      </c>
      <c r="H295" s="60">
        <v>220</v>
      </c>
      <c r="I295" s="194" t="str">
        <f t="shared" si="73"/>
        <v xml:space="preserve">2*380/50 ACSR             </v>
      </c>
      <c r="J295" s="228">
        <f t="shared" si="74"/>
        <v>115</v>
      </c>
      <c r="K295" s="113" t="s">
        <v>16</v>
      </c>
      <c r="L295" s="232" t="s">
        <v>23</v>
      </c>
      <c r="M295" s="240">
        <v>1100</v>
      </c>
      <c r="N295" s="115">
        <f t="shared" si="83"/>
        <v>419.14400000000001</v>
      </c>
      <c r="O295" s="241">
        <v>1600</v>
      </c>
      <c r="P295" s="235">
        <f t="shared" si="84"/>
        <v>9.7892561983471092E-3</v>
      </c>
      <c r="Q295" s="104">
        <f t="shared" si="85"/>
        <v>7.1756198347107433E-2</v>
      </c>
      <c r="R295" s="104">
        <f t="shared" si="86"/>
        <v>0.20705519999999999</v>
      </c>
      <c r="S295" s="104">
        <f t="shared" si="87"/>
        <v>2.6136363636363635E-2</v>
      </c>
      <c r="T295" s="104">
        <f t="shared" si="88"/>
        <v>0.22572314049586778</v>
      </c>
      <c r="U295" s="104">
        <f t="shared" si="89"/>
        <v>0.12412179999999999</v>
      </c>
      <c r="V295" s="105">
        <f t="shared" si="90"/>
        <v>0.14018595041322313</v>
      </c>
      <c r="W295" s="223">
        <f>AE295*IFERROR(VLOOKUP(AD295,LnLst!B:I,2,FALSE),0)+AG295*IFERROR(VLOOKUP(AF295,LnLst!B:I,2,FALSE),0)+AI295*IFERROR(VLOOKUP(AH295,LnLst!B:I,2,FALSE),0)+AK295*IFERROR(VLOOKUP(AJ295,LnLst!B:I,2,FALSE),0)</f>
        <v>4.7380000000000004</v>
      </c>
      <c r="X295" s="215">
        <f>AE295*IFERROR(VLOOKUP(AD295,LnLst!B:I,3,FALSE),0)+AG295*IFERROR(VLOOKUP(AF295,LnLst!B:I,3,FALSE),0)+AI295*IFERROR(VLOOKUP(AH295,LnLst!B:I,3,FALSE),0)+AK295*IFERROR(VLOOKUP(AJ295,LnLst!B:I,3,FALSE),0)</f>
        <v>34.729999999999997</v>
      </c>
      <c r="Y295" s="219">
        <f>(AE295*IFERROR(VLOOKUP(AD295,LnLst!B:I,4,FALSE),0)+AG295*IFERROR(VLOOKUP(AF295,LnLst!B:I,4,FALSE),0)+AI295*IFERROR(VLOOKUP(AH295,LnLst!B:I,4,FALSE),0)+AK295*IFERROR(VLOOKUP(AJ295,LnLst!B:I,4,FALSE),0))/1000000</f>
        <v>4.2779999999999999E-4</v>
      </c>
      <c r="Z295" s="215">
        <f>AE295*IFERROR(VLOOKUP(AD295,LnLst!B:I,5,FALSE),0)+AG295*IFERROR(VLOOKUP(AF295,LnLst!B:I,5,FALSE),0)+AI295*IFERROR(VLOOKUP(AH295,LnLst!B:I,5,FALSE),0)+AK295*IFERROR(VLOOKUP(AJ295,LnLst!B:I,5,FALSE),0)</f>
        <v>12.65</v>
      </c>
      <c r="AA295" s="215">
        <f>AE295*IFERROR(VLOOKUP(AD295,LnLst!B:I,6,FALSE),0)+AG295*IFERROR(VLOOKUP(AF295,LnLst!B:I,6,FALSE),0)+AI295*IFERROR(VLOOKUP(AH295,LnLst!B:I,6,FALSE),0)+AK295*IFERROR(VLOOKUP(AJ295,LnLst!B:I,6,FALSE),0)</f>
        <v>109.25</v>
      </c>
      <c r="AB295" s="207">
        <f>(AE295*IFERROR(VLOOKUP(AD295,LnLst!B:I,7,FALSE),0)+AG295*IFERROR(VLOOKUP(AF295,LnLst!B:I,7,FALSE),0)+AI295*IFERROR(VLOOKUP(AH295,LnLst!B:I,7,FALSE),0)+AK295*IFERROR(VLOOKUP(AJ295,LnLst!B:I,7,FALSE),0))/1000000</f>
        <v>2.5644999999999997E-4</v>
      </c>
      <c r="AC295" s="211">
        <f>AE295*IFERROR(VLOOKUP(AD295,LnLst!B:I,8,FALSE),0)+AG295*IFERROR(VLOOKUP(AF295,LnLst!B:I,8,FALSE),0)+AI295*IFERROR(VLOOKUP(AH295,LnLst!B:I,8,FALSE),0)+AK295*IFERROR(VLOOKUP(AJ295,LnLst!B:I,8,FALSE),0)</f>
        <v>67.849999999999994</v>
      </c>
      <c r="AD295" s="106" t="s">
        <v>25</v>
      </c>
      <c r="AE295" s="263">
        <v>115</v>
      </c>
      <c r="AF295" s="245" t="s">
        <v>1462</v>
      </c>
      <c r="AG295" s="263"/>
      <c r="AH295" s="250" t="s">
        <v>1462</v>
      </c>
      <c r="AI295" s="263"/>
      <c r="AJ295" s="245" t="s">
        <v>1462</v>
      </c>
      <c r="AK295" s="263"/>
      <c r="AL295" s="84">
        <v>358</v>
      </c>
      <c r="AM295" s="72">
        <v>359</v>
      </c>
      <c r="AN295" s="83">
        <v>0</v>
      </c>
      <c r="AO295" s="72">
        <v>0</v>
      </c>
      <c r="AP295" s="66" t="s">
        <v>1666</v>
      </c>
      <c r="AQ295" s="107" t="s">
        <v>118</v>
      </c>
      <c r="AR295" s="61" t="s">
        <v>804</v>
      </c>
      <c r="AS295" s="364"/>
      <c r="AT295" s="205"/>
      <c r="DN295" s="111">
        <f>(AE295*IFERROR(VLOOKUP(AD295,LnLst!B:I,2,FALSE),0))*(100/(H295^2))</f>
        <v>9.7892561983471092E-3</v>
      </c>
      <c r="DO295" s="111">
        <f>(AE295*IFERROR(VLOOKUP(AD295,LnLst!B:I,3,FALSE),0))*(100/(H295^2))</f>
        <v>7.1756198347107433E-2</v>
      </c>
      <c r="DP295" s="111">
        <f>(AE295*IFERROR(VLOOKUP(AD295,LnLst!B:I,4,FALSE),0))*(H295^2/100)/1000000</f>
        <v>0.20705520000000002</v>
      </c>
      <c r="DQ295" s="111">
        <f>(AE295*IFERROR(VLOOKUP(AD295,LnLst!B:I,5,FALSE),0))*(100/(H295^2))</f>
        <v>2.6136363636363638E-2</v>
      </c>
      <c r="DR295" s="111">
        <f>(AE295*IFERROR(VLOOKUP(AD295,LnLst!B:I,6,FALSE),0))*(100/(H295^2))</f>
        <v>0.22572314049586778</v>
      </c>
      <c r="DS295" s="111">
        <f>(AE295*IFERROR(VLOOKUP(AD295,LnLst!B:I,7,FALSE),0))*(H295^2/100)/1000000</f>
        <v>0.12412179999999999</v>
      </c>
      <c r="DT295" s="111">
        <f>(AE295*IFERROR(VLOOKUP(AD295,LnLst!B:I,8,FALSE),0))*(100/(H295^2))</f>
        <v>0.14018595041322313</v>
      </c>
      <c r="DU295" s="111">
        <f>AG295*IFERROR(VLOOKUP(AF295,LnLst!B:I,2,FALSE),0)*100/H295^2</f>
        <v>0</v>
      </c>
      <c r="DV295" s="111">
        <f>(AG295*IFERROR(VLOOKUP(AF295,LnLst!B:I,3,FALSE),0))*(100/(H295^2))</f>
        <v>0</v>
      </c>
      <c r="DW295" s="111">
        <f>(AG295*IFERROR(VLOOKUP(AF295,LnLst!B:I,4,FALSE),0))*(H295^2/100)/1000000</f>
        <v>0</v>
      </c>
      <c r="DX295" s="111">
        <f>(AG295*IFERROR(VLOOKUP(AF295,LnLst!B:I,5,FALSE),0))*(100/(H295^2))</f>
        <v>0</v>
      </c>
      <c r="DY295" s="111">
        <f>(AG295*IFERROR(VLOOKUP(AF295,LnLst!B:I,6,FALSE),0))*(100/(H295^2))</f>
        <v>0</v>
      </c>
      <c r="DZ295" s="111">
        <f>(AG295*IFERROR(VLOOKUP(AF295,LnLst!B:I,7,FALSE),0))*(H295^2/100)/1000000</f>
        <v>0</v>
      </c>
      <c r="EA295" s="111">
        <f>(AG295*IFERROR(VLOOKUP(AF295,LnLst!B:I,8,FALSE),0))*(100/(H295^2))</f>
        <v>0</v>
      </c>
      <c r="EB295" s="111">
        <f>AI295*IFERROR(VLOOKUP(AH295,LnLst!B:I,2,FALSE),0)*100/H295^2</f>
        <v>0</v>
      </c>
      <c r="EC295" s="111">
        <f>AI295*IFERROR(VLOOKUP(AH295,LnLst!B:I,3,FALSE),0)*100/H295^2</f>
        <v>0</v>
      </c>
      <c r="ED295" s="111">
        <f>(AI295*IFERROR(VLOOKUP(AH295,LnLst!B:I,4,FALSE),0))*(H295^2/100)/1000000</f>
        <v>0</v>
      </c>
      <c r="EE295" s="111">
        <f>AI295*IFERROR(VLOOKUP(AH295,LnLst!B:I,5,FALSE),0)*100/H295^2</f>
        <v>0</v>
      </c>
      <c r="EF295" s="111">
        <f>AI295*IFERROR(VLOOKUP(AH295,LnLst!B:I,6,FALSE),0)*100/H295^2</f>
        <v>0</v>
      </c>
      <c r="EG295" s="111">
        <f>(AI295*IFERROR(VLOOKUP(AH295,LnLst!B:I,7,FALSE),0))*(H295^2/100)/1000000</f>
        <v>0</v>
      </c>
      <c r="EH295" s="111">
        <f>AI295*IFERROR(VLOOKUP(AH295,LnLst!B:I,8,FALSE),0)*100/H295^2</f>
        <v>0</v>
      </c>
      <c r="EI295" s="236">
        <f>AK295*IFERROR(VLOOKUP(AJ295,LnLst!B:I,2,FALSE),0)*100/H295^2</f>
        <v>0</v>
      </c>
      <c r="EJ295" s="111">
        <f>AK295*IFERROR(VLOOKUP(AJ295,LnLst!B:I,3,FALSE),0)*100/H295^2</f>
        <v>0</v>
      </c>
      <c r="EK295" s="111">
        <f>(AK295*IFERROR(VLOOKUP(AJ295,LnLst!B:I,4,FALSE),0))*(H295^2/100)/1000000</f>
        <v>0</v>
      </c>
      <c r="EL295" s="111">
        <f>AK295*IFERROR(VLOOKUP(AJ295,LnLst!B:I,5,FALSE),0)*100/H295^2</f>
        <v>0</v>
      </c>
      <c r="EM295" s="111">
        <f>AK295*IFERROR(VLOOKUP(AJ295,LnLst!B:I,6,FALSE),0)*100/H295^2</f>
        <v>0</v>
      </c>
      <c r="EN295" s="111">
        <f>(AK295*IFERROR(VLOOKUP(AJ295,LnLst!B:I,7,FALSE),0))*(H295^2/100)/1000000</f>
        <v>0</v>
      </c>
      <c r="EO295" s="111">
        <f>AK295*IFERROR(VLOOKUP(AJ295,LnLst!B:I,8,FALSE),0)*100/H295^2</f>
        <v>0</v>
      </c>
    </row>
    <row r="296" spans="1:145" ht="15" customHeight="1" x14ac:dyDescent="0.25">
      <c r="A296" s="81" t="s">
        <v>340</v>
      </c>
      <c r="B296" s="82" t="s">
        <v>1262</v>
      </c>
      <c r="C296" s="102" t="s">
        <v>118</v>
      </c>
      <c r="D296" s="82" t="s">
        <v>119</v>
      </c>
      <c r="E296" s="9" t="s">
        <v>1640</v>
      </c>
      <c r="F296" s="426" t="s">
        <v>1717</v>
      </c>
      <c r="G296" s="83">
        <v>2</v>
      </c>
      <c r="H296" s="60">
        <v>220</v>
      </c>
      <c r="I296" s="194" t="str">
        <f t="shared" si="73"/>
        <v xml:space="preserve">2*380/50 ACSR             </v>
      </c>
      <c r="J296" s="228">
        <f t="shared" si="74"/>
        <v>115</v>
      </c>
      <c r="K296" s="113" t="s">
        <v>16</v>
      </c>
      <c r="L296" s="232" t="s">
        <v>23</v>
      </c>
      <c r="M296" s="240">
        <v>1100</v>
      </c>
      <c r="N296" s="115">
        <f t="shared" si="83"/>
        <v>419.14400000000001</v>
      </c>
      <c r="O296" s="241">
        <v>1600</v>
      </c>
      <c r="P296" s="235">
        <f t="shared" si="84"/>
        <v>9.7892561983471092E-3</v>
      </c>
      <c r="Q296" s="104">
        <f t="shared" si="85"/>
        <v>7.1756198347107433E-2</v>
      </c>
      <c r="R296" s="104">
        <f t="shared" si="86"/>
        <v>0.20705519999999999</v>
      </c>
      <c r="S296" s="104">
        <f t="shared" si="87"/>
        <v>2.6136363636363635E-2</v>
      </c>
      <c r="T296" s="104">
        <f t="shared" si="88"/>
        <v>0.22572314049586778</v>
      </c>
      <c r="U296" s="104">
        <f t="shared" si="89"/>
        <v>0.12412179999999999</v>
      </c>
      <c r="V296" s="105">
        <f t="shared" si="90"/>
        <v>0.14018595041322313</v>
      </c>
      <c r="W296" s="223">
        <f>AE296*IFERROR(VLOOKUP(AD296,LnLst!B:I,2,FALSE),0)+AG296*IFERROR(VLOOKUP(AF296,LnLst!B:I,2,FALSE),0)+AI296*IFERROR(VLOOKUP(AH296,LnLst!B:I,2,FALSE),0)+AK296*IFERROR(VLOOKUP(AJ296,LnLst!B:I,2,FALSE),0)</f>
        <v>4.7380000000000004</v>
      </c>
      <c r="X296" s="215">
        <f>AE296*IFERROR(VLOOKUP(AD296,LnLst!B:I,3,FALSE),0)+AG296*IFERROR(VLOOKUP(AF296,LnLst!B:I,3,FALSE),0)+AI296*IFERROR(VLOOKUP(AH296,LnLst!B:I,3,FALSE),0)+AK296*IFERROR(VLOOKUP(AJ296,LnLst!B:I,3,FALSE),0)</f>
        <v>34.729999999999997</v>
      </c>
      <c r="Y296" s="219">
        <f>(AE296*IFERROR(VLOOKUP(AD296,LnLst!B:I,4,FALSE),0)+AG296*IFERROR(VLOOKUP(AF296,LnLst!B:I,4,FALSE),0)+AI296*IFERROR(VLOOKUP(AH296,LnLst!B:I,4,FALSE),0)+AK296*IFERROR(VLOOKUP(AJ296,LnLst!B:I,4,FALSE),0))/1000000</f>
        <v>4.2779999999999999E-4</v>
      </c>
      <c r="Z296" s="215">
        <f>AE296*IFERROR(VLOOKUP(AD296,LnLst!B:I,5,FALSE),0)+AG296*IFERROR(VLOOKUP(AF296,LnLst!B:I,5,FALSE),0)+AI296*IFERROR(VLOOKUP(AH296,LnLst!B:I,5,FALSE),0)+AK296*IFERROR(VLOOKUP(AJ296,LnLst!B:I,5,FALSE),0)</f>
        <v>12.65</v>
      </c>
      <c r="AA296" s="215">
        <f>AE296*IFERROR(VLOOKUP(AD296,LnLst!B:I,6,FALSE),0)+AG296*IFERROR(VLOOKUP(AF296,LnLst!B:I,6,FALSE),0)+AI296*IFERROR(VLOOKUP(AH296,LnLst!B:I,6,FALSE),0)+AK296*IFERROR(VLOOKUP(AJ296,LnLst!B:I,6,FALSE),0)</f>
        <v>109.25</v>
      </c>
      <c r="AB296" s="207">
        <f>(AE296*IFERROR(VLOOKUP(AD296,LnLst!B:I,7,FALSE),0)+AG296*IFERROR(VLOOKUP(AF296,LnLst!B:I,7,FALSE),0)+AI296*IFERROR(VLOOKUP(AH296,LnLst!B:I,7,FALSE),0)+AK296*IFERROR(VLOOKUP(AJ296,LnLst!B:I,7,FALSE),0))/1000000</f>
        <v>2.5644999999999997E-4</v>
      </c>
      <c r="AC296" s="211">
        <f>AE296*IFERROR(VLOOKUP(AD296,LnLst!B:I,8,FALSE),0)+AG296*IFERROR(VLOOKUP(AF296,LnLst!B:I,8,FALSE),0)+AI296*IFERROR(VLOOKUP(AH296,LnLst!B:I,8,FALSE),0)+AK296*IFERROR(VLOOKUP(AJ296,LnLst!B:I,8,FALSE),0)</f>
        <v>67.849999999999994</v>
      </c>
      <c r="AD296" s="106" t="s">
        <v>25</v>
      </c>
      <c r="AE296" s="263">
        <v>115</v>
      </c>
      <c r="AF296" s="245" t="s">
        <v>1462</v>
      </c>
      <c r="AG296" s="263"/>
      <c r="AH296" s="250" t="s">
        <v>1462</v>
      </c>
      <c r="AI296" s="263"/>
      <c r="AJ296" s="245" t="s">
        <v>1462</v>
      </c>
      <c r="AK296" s="263"/>
      <c r="AL296" s="84">
        <v>358</v>
      </c>
      <c r="AM296" s="72">
        <v>359</v>
      </c>
      <c r="AN296" s="83">
        <v>0</v>
      </c>
      <c r="AO296" s="72">
        <v>0</v>
      </c>
      <c r="AP296" s="66" t="s">
        <v>1667</v>
      </c>
      <c r="AQ296" s="107" t="s">
        <v>118</v>
      </c>
      <c r="AR296" s="61" t="s">
        <v>804</v>
      </c>
      <c r="AS296" s="364"/>
      <c r="AT296" s="205"/>
      <c r="DN296" s="111">
        <f>(AE296*IFERROR(VLOOKUP(AD296,LnLst!B:I,2,FALSE),0))*(100/(H296^2))</f>
        <v>9.7892561983471092E-3</v>
      </c>
      <c r="DO296" s="111">
        <f>(AE296*IFERROR(VLOOKUP(AD296,LnLst!B:I,3,FALSE),0))*(100/(H296^2))</f>
        <v>7.1756198347107433E-2</v>
      </c>
      <c r="DP296" s="111">
        <f>(AE296*IFERROR(VLOOKUP(AD296,LnLst!B:I,4,FALSE),0))*(H296^2/100)/1000000</f>
        <v>0.20705520000000002</v>
      </c>
      <c r="DQ296" s="111">
        <f>(AE296*IFERROR(VLOOKUP(AD296,LnLst!B:I,5,FALSE),0))*(100/(H296^2))</f>
        <v>2.6136363636363638E-2</v>
      </c>
      <c r="DR296" s="111">
        <f>(AE296*IFERROR(VLOOKUP(AD296,LnLst!B:I,6,FALSE),0))*(100/(H296^2))</f>
        <v>0.22572314049586778</v>
      </c>
      <c r="DS296" s="111">
        <f>(AE296*IFERROR(VLOOKUP(AD296,LnLst!B:I,7,FALSE),0))*(H296^2/100)/1000000</f>
        <v>0.12412179999999999</v>
      </c>
      <c r="DT296" s="111">
        <f>(AE296*IFERROR(VLOOKUP(AD296,LnLst!B:I,8,FALSE),0))*(100/(H296^2))</f>
        <v>0.14018595041322313</v>
      </c>
      <c r="DU296" s="111">
        <f>AG296*IFERROR(VLOOKUP(AF296,LnLst!B:I,2,FALSE),0)*100/H296^2</f>
        <v>0</v>
      </c>
      <c r="DV296" s="111">
        <f>(AG296*IFERROR(VLOOKUP(AF296,LnLst!B:I,3,FALSE),0))*(100/(H296^2))</f>
        <v>0</v>
      </c>
      <c r="DW296" s="111">
        <f>(AG296*IFERROR(VLOOKUP(AF296,LnLst!B:I,4,FALSE),0))*(H296^2/100)/1000000</f>
        <v>0</v>
      </c>
      <c r="DX296" s="111">
        <f>(AG296*IFERROR(VLOOKUP(AF296,LnLst!B:I,5,FALSE),0))*(100/(H296^2))</f>
        <v>0</v>
      </c>
      <c r="DY296" s="111">
        <f>(AG296*IFERROR(VLOOKUP(AF296,LnLst!B:I,6,FALSE),0))*(100/(H296^2))</f>
        <v>0</v>
      </c>
      <c r="DZ296" s="111">
        <f>(AG296*IFERROR(VLOOKUP(AF296,LnLst!B:I,7,FALSE),0))*(H296^2/100)/1000000</f>
        <v>0</v>
      </c>
      <c r="EA296" s="111">
        <f>(AG296*IFERROR(VLOOKUP(AF296,LnLst!B:I,8,FALSE),0))*(100/(H296^2))</f>
        <v>0</v>
      </c>
      <c r="EB296" s="111">
        <f>AI296*IFERROR(VLOOKUP(AH296,LnLst!B:I,2,FALSE),0)*100/H296^2</f>
        <v>0</v>
      </c>
      <c r="EC296" s="111">
        <f>AI296*IFERROR(VLOOKUP(AH296,LnLst!B:I,3,FALSE),0)*100/H296^2</f>
        <v>0</v>
      </c>
      <c r="ED296" s="111">
        <f>(AI296*IFERROR(VLOOKUP(AH296,LnLst!B:I,4,FALSE),0))*(H296^2/100)/1000000</f>
        <v>0</v>
      </c>
      <c r="EE296" s="111">
        <f>AI296*IFERROR(VLOOKUP(AH296,LnLst!B:I,5,FALSE),0)*100/H296^2</f>
        <v>0</v>
      </c>
      <c r="EF296" s="111">
        <f>AI296*IFERROR(VLOOKUP(AH296,LnLst!B:I,6,FALSE),0)*100/H296^2</f>
        <v>0</v>
      </c>
      <c r="EG296" s="111">
        <f>(AI296*IFERROR(VLOOKUP(AH296,LnLst!B:I,7,FALSE),0))*(H296^2/100)/1000000</f>
        <v>0</v>
      </c>
      <c r="EH296" s="111">
        <f>AI296*IFERROR(VLOOKUP(AH296,LnLst!B:I,8,FALSE),0)*100/H296^2</f>
        <v>0</v>
      </c>
      <c r="EI296" s="236">
        <f>AK296*IFERROR(VLOOKUP(AJ296,LnLst!B:I,2,FALSE),0)*100/H296^2</f>
        <v>0</v>
      </c>
      <c r="EJ296" s="111">
        <f>AK296*IFERROR(VLOOKUP(AJ296,LnLst!B:I,3,FALSE),0)*100/H296^2</f>
        <v>0</v>
      </c>
      <c r="EK296" s="111">
        <f>(AK296*IFERROR(VLOOKUP(AJ296,LnLst!B:I,4,FALSE),0))*(H296^2/100)/1000000</f>
        <v>0</v>
      </c>
      <c r="EL296" s="111">
        <f>AK296*IFERROR(VLOOKUP(AJ296,LnLst!B:I,5,FALSE),0)*100/H296^2</f>
        <v>0</v>
      </c>
      <c r="EM296" s="111">
        <f>AK296*IFERROR(VLOOKUP(AJ296,LnLst!B:I,6,FALSE),0)*100/H296^2</f>
        <v>0</v>
      </c>
      <c r="EN296" s="111">
        <f>(AK296*IFERROR(VLOOKUP(AJ296,LnLst!B:I,7,FALSE),0))*(H296^2/100)/1000000</f>
        <v>0</v>
      </c>
      <c r="EO296" s="111">
        <f>AK296*IFERROR(VLOOKUP(AJ296,LnLst!B:I,8,FALSE),0)*100/H296^2</f>
        <v>0</v>
      </c>
    </row>
    <row r="297" spans="1:145" ht="15" customHeight="1" x14ac:dyDescent="0.25">
      <c r="A297" s="81" t="s">
        <v>340</v>
      </c>
      <c r="B297" s="82" t="s">
        <v>1354</v>
      </c>
      <c r="C297" s="102" t="s">
        <v>118</v>
      </c>
      <c r="D297" s="82" t="s">
        <v>123</v>
      </c>
      <c r="E297" s="9" t="s">
        <v>1640</v>
      </c>
      <c r="F297" s="426" t="s">
        <v>1717</v>
      </c>
      <c r="G297" s="83">
        <v>1</v>
      </c>
      <c r="H297" s="60">
        <v>220</v>
      </c>
      <c r="I297" s="194" t="str">
        <f t="shared" si="73"/>
        <v xml:space="preserve">2*380/50 ACSR             </v>
      </c>
      <c r="J297" s="228">
        <f t="shared" si="74"/>
        <v>32</v>
      </c>
      <c r="K297" s="113" t="s">
        <v>16</v>
      </c>
      <c r="L297" s="232" t="s">
        <v>22</v>
      </c>
      <c r="M297" s="240">
        <v>1000</v>
      </c>
      <c r="N297" s="115">
        <f t="shared" si="83"/>
        <v>381.04</v>
      </c>
      <c r="O297" s="241">
        <v>1600</v>
      </c>
      <c r="P297" s="235">
        <f t="shared" si="84"/>
        <v>2.7239669421487605E-3</v>
      </c>
      <c r="Q297" s="104">
        <f t="shared" si="85"/>
        <v>1.9966942148760328E-2</v>
      </c>
      <c r="R297" s="104">
        <f t="shared" si="86"/>
        <v>5.7615360000000004E-2</v>
      </c>
      <c r="S297" s="104">
        <f t="shared" si="87"/>
        <v>7.2727272727272727E-3</v>
      </c>
      <c r="T297" s="104">
        <f t="shared" si="88"/>
        <v>6.2809917355371905E-2</v>
      </c>
      <c r="U297" s="104">
        <f t="shared" si="89"/>
        <v>3.4538239999999998E-2</v>
      </c>
      <c r="V297" s="105">
        <f t="shared" si="90"/>
        <v>3.9008264462809916E-2</v>
      </c>
      <c r="W297" s="223">
        <f>AE297*IFERROR(VLOOKUP(AD297,LnLst!B:I,2,FALSE),0)+AG297*IFERROR(VLOOKUP(AF297,LnLst!B:I,2,FALSE),0)+AI297*IFERROR(VLOOKUP(AH297,LnLst!B:I,2,FALSE),0)+AK297*IFERROR(VLOOKUP(AJ297,LnLst!B:I,2,FALSE),0)</f>
        <v>1.3184</v>
      </c>
      <c r="X297" s="215">
        <f>AE297*IFERROR(VLOOKUP(AD297,LnLst!B:I,3,FALSE),0)+AG297*IFERROR(VLOOKUP(AF297,LnLst!B:I,3,FALSE),0)+AI297*IFERROR(VLOOKUP(AH297,LnLst!B:I,3,FALSE),0)+AK297*IFERROR(VLOOKUP(AJ297,LnLst!B:I,3,FALSE),0)</f>
        <v>9.6639999999999997</v>
      </c>
      <c r="Y297" s="219">
        <f>(AE297*IFERROR(VLOOKUP(AD297,LnLst!B:I,4,FALSE),0)+AG297*IFERROR(VLOOKUP(AF297,LnLst!B:I,4,FALSE),0)+AI297*IFERROR(VLOOKUP(AH297,LnLst!B:I,4,FALSE),0)+AK297*IFERROR(VLOOKUP(AJ297,LnLst!B:I,4,FALSE),0))/1000000</f>
        <v>1.1904000000000001E-4</v>
      </c>
      <c r="Z297" s="215">
        <f>AE297*IFERROR(VLOOKUP(AD297,LnLst!B:I,5,FALSE),0)+AG297*IFERROR(VLOOKUP(AF297,LnLst!B:I,5,FALSE),0)+AI297*IFERROR(VLOOKUP(AH297,LnLst!B:I,5,FALSE),0)+AK297*IFERROR(VLOOKUP(AJ297,LnLst!B:I,5,FALSE),0)</f>
        <v>3.52</v>
      </c>
      <c r="AA297" s="215">
        <f>AE297*IFERROR(VLOOKUP(AD297,LnLst!B:I,6,FALSE),0)+AG297*IFERROR(VLOOKUP(AF297,LnLst!B:I,6,FALSE),0)+AI297*IFERROR(VLOOKUP(AH297,LnLst!B:I,6,FALSE),0)+AK297*IFERROR(VLOOKUP(AJ297,LnLst!B:I,6,FALSE),0)</f>
        <v>30.4</v>
      </c>
      <c r="AB297" s="207">
        <f>(AE297*IFERROR(VLOOKUP(AD297,LnLst!B:I,7,FALSE),0)+AG297*IFERROR(VLOOKUP(AF297,LnLst!B:I,7,FALSE),0)+AI297*IFERROR(VLOOKUP(AH297,LnLst!B:I,7,FALSE),0)+AK297*IFERROR(VLOOKUP(AJ297,LnLst!B:I,7,FALSE),0))/1000000</f>
        <v>7.1359999999999994E-5</v>
      </c>
      <c r="AC297" s="211">
        <f>AE297*IFERROR(VLOOKUP(AD297,LnLst!B:I,8,FALSE),0)+AG297*IFERROR(VLOOKUP(AF297,LnLst!B:I,8,FALSE),0)+AI297*IFERROR(VLOOKUP(AH297,LnLst!B:I,8,FALSE),0)+AK297*IFERROR(VLOOKUP(AJ297,LnLst!B:I,8,FALSE),0)</f>
        <v>18.88</v>
      </c>
      <c r="AD297" s="106" t="s">
        <v>25</v>
      </c>
      <c r="AE297" s="263">
        <v>32</v>
      </c>
      <c r="AF297" s="245" t="s">
        <v>1462</v>
      </c>
      <c r="AG297" s="263"/>
      <c r="AH297" s="250" t="s">
        <v>1462</v>
      </c>
      <c r="AI297" s="263"/>
      <c r="AJ297" s="245" t="s">
        <v>1462</v>
      </c>
      <c r="AK297" s="263"/>
      <c r="AL297" s="84">
        <v>358</v>
      </c>
      <c r="AM297" s="72">
        <v>368</v>
      </c>
      <c r="AN297" s="83">
        <v>0</v>
      </c>
      <c r="AO297" s="72">
        <v>0</v>
      </c>
      <c r="AP297" s="66" t="s">
        <v>805</v>
      </c>
      <c r="AQ297" s="107" t="s">
        <v>118</v>
      </c>
      <c r="AR297" s="61" t="s">
        <v>262</v>
      </c>
      <c r="AS297" s="364"/>
      <c r="AT297" s="205" t="s">
        <v>230</v>
      </c>
      <c r="DN297" s="111">
        <f>(AE297*IFERROR(VLOOKUP(AD297,LnLst!B:I,2,FALSE),0))*(100/(H297^2))</f>
        <v>2.7239669421487605E-3</v>
      </c>
      <c r="DO297" s="111">
        <f>(AE297*IFERROR(VLOOKUP(AD297,LnLst!B:I,3,FALSE),0))*(100/(H297^2))</f>
        <v>1.9966942148760332E-2</v>
      </c>
      <c r="DP297" s="111">
        <f>(AE297*IFERROR(VLOOKUP(AD297,LnLst!B:I,4,FALSE),0))*(H297^2/100)/1000000</f>
        <v>5.7615359999999997E-2</v>
      </c>
      <c r="DQ297" s="111">
        <f>(AE297*IFERROR(VLOOKUP(AD297,LnLst!B:I,5,FALSE),0))*(100/(H297^2))</f>
        <v>7.2727272727272727E-3</v>
      </c>
      <c r="DR297" s="111">
        <f>(AE297*IFERROR(VLOOKUP(AD297,LnLst!B:I,6,FALSE),0))*(100/(H297^2))</f>
        <v>6.2809917355371905E-2</v>
      </c>
      <c r="DS297" s="111">
        <f>(AE297*IFERROR(VLOOKUP(AD297,LnLst!B:I,7,FALSE),0))*(H297^2/100)/1000000</f>
        <v>3.4538239999999998E-2</v>
      </c>
      <c r="DT297" s="111">
        <f>(AE297*IFERROR(VLOOKUP(AD297,LnLst!B:I,8,FALSE),0))*(100/(H297^2))</f>
        <v>3.9008264462809916E-2</v>
      </c>
      <c r="DU297" s="111">
        <f>AG297*IFERROR(VLOOKUP(AF297,LnLst!B:I,2,FALSE),0)*100/H297^2</f>
        <v>0</v>
      </c>
      <c r="DV297" s="111">
        <f>(AG297*IFERROR(VLOOKUP(AF297,LnLst!B:I,3,FALSE),0))*(100/(H297^2))</f>
        <v>0</v>
      </c>
      <c r="DW297" s="111">
        <f>(AG297*IFERROR(VLOOKUP(AF297,LnLst!B:I,4,FALSE),0))*(H297^2/100)/1000000</f>
        <v>0</v>
      </c>
      <c r="DX297" s="111">
        <f>(AG297*IFERROR(VLOOKUP(AF297,LnLst!B:I,5,FALSE),0))*(100/(H297^2))</f>
        <v>0</v>
      </c>
      <c r="DY297" s="111">
        <f>(AG297*IFERROR(VLOOKUP(AF297,LnLst!B:I,6,FALSE),0))*(100/(H297^2))</f>
        <v>0</v>
      </c>
      <c r="DZ297" s="111">
        <f>(AG297*IFERROR(VLOOKUP(AF297,LnLst!B:I,7,FALSE),0))*(H297^2/100)/1000000</f>
        <v>0</v>
      </c>
      <c r="EA297" s="111">
        <f>(AG297*IFERROR(VLOOKUP(AF297,LnLst!B:I,8,FALSE),0))*(100/(H297^2))</f>
        <v>0</v>
      </c>
      <c r="EB297" s="111">
        <f>AI297*IFERROR(VLOOKUP(AH297,LnLst!B:I,2,FALSE),0)*100/H297^2</f>
        <v>0</v>
      </c>
      <c r="EC297" s="111">
        <f>AI297*IFERROR(VLOOKUP(AH297,LnLst!B:I,3,FALSE),0)*100/H297^2</f>
        <v>0</v>
      </c>
      <c r="ED297" s="111">
        <f>(AI297*IFERROR(VLOOKUP(AH297,LnLst!B:I,4,FALSE),0))*(H297^2/100)/1000000</f>
        <v>0</v>
      </c>
      <c r="EE297" s="111">
        <f>AI297*IFERROR(VLOOKUP(AH297,LnLst!B:I,5,FALSE),0)*100/H297^2</f>
        <v>0</v>
      </c>
      <c r="EF297" s="111">
        <f>AI297*IFERROR(VLOOKUP(AH297,LnLst!B:I,6,FALSE),0)*100/H297^2</f>
        <v>0</v>
      </c>
      <c r="EG297" s="111">
        <f>(AI297*IFERROR(VLOOKUP(AH297,LnLst!B:I,7,FALSE),0))*(H297^2/100)/1000000</f>
        <v>0</v>
      </c>
      <c r="EH297" s="111">
        <f>AI297*IFERROR(VLOOKUP(AH297,LnLst!B:I,8,FALSE),0)*100/H297^2</f>
        <v>0</v>
      </c>
      <c r="EI297" s="236">
        <f>AK297*IFERROR(VLOOKUP(AJ297,LnLst!B:I,2,FALSE),0)*100/H297^2</f>
        <v>0</v>
      </c>
      <c r="EJ297" s="111">
        <f>AK297*IFERROR(VLOOKUP(AJ297,LnLst!B:I,3,FALSE),0)*100/H297^2</f>
        <v>0</v>
      </c>
      <c r="EK297" s="111">
        <f>(AK297*IFERROR(VLOOKUP(AJ297,LnLst!B:I,4,FALSE),0))*(H297^2/100)/1000000</f>
        <v>0</v>
      </c>
      <c r="EL297" s="111">
        <f>AK297*IFERROR(VLOOKUP(AJ297,LnLst!B:I,5,FALSE),0)*100/H297^2</f>
        <v>0</v>
      </c>
      <c r="EM297" s="111">
        <f>AK297*IFERROR(VLOOKUP(AJ297,LnLst!B:I,6,FALSE),0)*100/H297^2</f>
        <v>0</v>
      </c>
      <c r="EN297" s="111">
        <f>(AK297*IFERROR(VLOOKUP(AJ297,LnLst!B:I,7,FALSE),0))*(H297^2/100)/1000000</f>
        <v>0</v>
      </c>
      <c r="EO297" s="111">
        <f>AK297*IFERROR(VLOOKUP(AJ297,LnLst!B:I,8,FALSE),0)*100/H297^2</f>
        <v>0</v>
      </c>
    </row>
    <row r="298" spans="1:145" ht="15" customHeight="1" x14ac:dyDescent="0.25">
      <c r="A298" s="81" t="s">
        <v>340</v>
      </c>
      <c r="B298" s="82" t="s">
        <v>1354</v>
      </c>
      <c r="C298" s="102" t="s">
        <v>118</v>
      </c>
      <c r="D298" s="82" t="s">
        <v>123</v>
      </c>
      <c r="E298" s="9" t="s">
        <v>1640</v>
      </c>
      <c r="F298" s="426" t="s">
        <v>1717</v>
      </c>
      <c r="G298" s="83">
        <v>2</v>
      </c>
      <c r="H298" s="60">
        <v>220</v>
      </c>
      <c r="I298" s="194" t="str">
        <f t="shared" si="73"/>
        <v xml:space="preserve">2*380/50 ACSR             </v>
      </c>
      <c r="J298" s="228">
        <f t="shared" si="74"/>
        <v>32</v>
      </c>
      <c r="K298" s="113" t="s">
        <v>16</v>
      </c>
      <c r="L298" s="232" t="s">
        <v>22</v>
      </c>
      <c r="M298" s="240">
        <v>1000</v>
      </c>
      <c r="N298" s="115">
        <f t="shared" si="83"/>
        <v>381.04</v>
      </c>
      <c r="O298" s="241">
        <v>1600</v>
      </c>
      <c r="P298" s="235">
        <f t="shared" si="84"/>
        <v>2.7239669421487605E-3</v>
      </c>
      <c r="Q298" s="104">
        <f t="shared" si="85"/>
        <v>1.9966942148760328E-2</v>
      </c>
      <c r="R298" s="104">
        <f t="shared" si="86"/>
        <v>5.7615360000000004E-2</v>
      </c>
      <c r="S298" s="104">
        <f t="shared" si="87"/>
        <v>7.2727272727272727E-3</v>
      </c>
      <c r="T298" s="104">
        <f t="shared" si="88"/>
        <v>6.2809917355371905E-2</v>
      </c>
      <c r="U298" s="104">
        <f t="shared" si="89"/>
        <v>3.4538239999999998E-2</v>
      </c>
      <c r="V298" s="105">
        <f t="shared" si="90"/>
        <v>3.9008264462809916E-2</v>
      </c>
      <c r="W298" s="223">
        <f>AE298*IFERROR(VLOOKUP(AD298,LnLst!B:I,2,FALSE),0)+AG298*IFERROR(VLOOKUP(AF298,LnLst!B:I,2,FALSE),0)+AI298*IFERROR(VLOOKUP(AH298,LnLst!B:I,2,FALSE),0)+AK298*IFERROR(VLOOKUP(AJ298,LnLst!B:I,2,FALSE),0)</f>
        <v>1.3184</v>
      </c>
      <c r="X298" s="215">
        <f>AE298*IFERROR(VLOOKUP(AD298,LnLst!B:I,3,FALSE),0)+AG298*IFERROR(VLOOKUP(AF298,LnLst!B:I,3,FALSE),0)+AI298*IFERROR(VLOOKUP(AH298,LnLst!B:I,3,FALSE),0)+AK298*IFERROR(VLOOKUP(AJ298,LnLst!B:I,3,FALSE),0)</f>
        <v>9.6639999999999997</v>
      </c>
      <c r="Y298" s="219">
        <f>(AE298*IFERROR(VLOOKUP(AD298,LnLst!B:I,4,FALSE),0)+AG298*IFERROR(VLOOKUP(AF298,LnLst!B:I,4,FALSE),0)+AI298*IFERROR(VLOOKUP(AH298,LnLst!B:I,4,FALSE),0)+AK298*IFERROR(VLOOKUP(AJ298,LnLst!B:I,4,FALSE),0))/1000000</f>
        <v>1.1904000000000001E-4</v>
      </c>
      <c r="Z298" s="215">
        <f>AE298*IFERROR(VLOOKUP(AD298,LnLst!B:I,5,FALSE),0)+AG298*IFERROR(VLOOKUP(AF298,LnLst!B:I,5,FALSE),0)+AI298*IFERROR(VLOOKUP(AH298,LnLst!B:I,5,FALSE),0)+AK298*IFERROR(VLOOKUP(AJ298,LnLst!B:I,5,FALSE),0)</f>
        <v>3.52</v>
      </c>
      <c r="AA298" s="215">
        <f>AE298*IFERROR(VLOOKUP(AD298,LnLst!B:I,6,FALSE),0)+AG298*IFERROR(VLOOKUP(AF298,LnLst!B:I,6,FALSE),0)+AI298*IFERROR(VLOOKUP(AH298,LnLst!B:I,6,FALSE),0)+AK298*IFERROR(VLOOKUP(AJ298,LnLst!B:I,6,FALSE),0)</f>
        <v>30.4</v>
      </c>
      <c r="AB298" s="207">
        <f>(AE298*IFERROR(VLOOKUP(AD298,LnLst!B:I,7,FALSE),0)+AG298*IFERROR(VLOOKUP(AF298,LnLst!B:I,7,FALSE),0)+AI298*IFERROR(VLOOKUP(AH298,LnLst!B:I,7,FALSE),0)+AK298*IFERROR(VLOOKUP(AJ298,LnLst!B:I,7,FALSE),0))/1000000</f>
        <v>7.1359999999999994E-5</v>
      </c>
      <c r="AC298" s="211">
        <f>AE298*IFERROR(VLOOKUP(AD298,LnLst!B:I,8,FALSE),0)+AG298*IFERROR(VLOOKUP(AF298,LnLst!B:I,8,FALSE),0)+AI298*IFERROR(VLOOKUP(AH298,LnLst!B:I,8,FALSE),0)+AK298*IFERROR(VLOOKUP(AJ298,LnLst!B:I,8,FALSE),0)</f>
        <v>18.88</v>
      </c>
      <c r="AD298" s="106" t="s">
        <v>25</v>
      </c>
      <c r="AE298" s="263">
        <v>32</v>
      </c>
      <c r="AF298" s="245" t="s">
        <v>1462</v>
      </c>
      <c r="AG298" s="263"/>
      <c r="AH298" s="250" t="s">
        <v>1462</v>
      </c>
      <c r="AI298" s="263"/>
      <c r="AJ298" s="245" t="s">
        <v>1462</v>
      </c>
      <c r="AK298" s="263"/>
      <c r="AL298" s="84">
        <v>358</v>
      </c>
      <c r="AM298" s="72">
        <v>368</v>
      </c>
      <c r="AN298" s="83">
        <v>0</v>
      </c>
      <c r="AO298" s="72">
        <v>0</v>
      </c>
      <c r="AP298" s="66" t="s">
        <v>806</v>
      </c>
      <c r="AQ298" s="107" t="s">
        <v>118</v>
      </c>
      <c r="AR298" s="61" t="s">
        <v>262</v>
      </c>
      <c r="AS298" s="364"/>
      <c r="AT298" s="205" t="s">
        <v>230</v>
      </c>
      <c r="DN298" s="111">
        <f>(AE298*IFERROR(VLOOKUP(AD298,LnLst!B:I,2,FALSE),0))*(100/(H298^2))</f>
        <v>2.7239669421487605E-3</v>
      </c>
      <c r="DO298" s="111">
        <f>(AE298*IFERROR(VLOOKUP(AD298,LnLst!B:I,3,FALSE),0))*(100/(H298^2))</f>
        <v>1.9966942148760332E-2</v>
      </c>
      <c r="DP298" s="111">
        <f>(AE298*IFERROR(VLOOKUP(AD298,LnLst!B:I,4,FALSE),0))*(H298^2/100)/1000000</f>
        <v>5.7615359999999997E-2</v>
      </c>
      <c r="DQ298" s="111">
        <f>(AE298*IFERROR(VLOOKUP(AD298,LnLst!B:I,5,FALSE),0))*(100/(H298^2))</f>
        <v>7.2727272727272727E-3</v>
      </c>
      <c r="DR298" s="111">
        <f>(AE298*IFERROR(VLOOKUP(AD298,LnLst!B:I,6,FALSE),0))*(100/(H298^2))</f>
        <v>6.2809917355371905E-2</v>
      </c>
      <c r="DS298" s="111">
        <f>(AE298*IFERROR(VLOOKUP(AD298,LnLst!B:I,7,FALSE),0))*(H298^2/100)/1000000</f>
        <v>3.4538239999999998E-2</v>
      </c>
      <c r="DT298" s="111">
        <f>(AE298*IFERROR(VLOOKUP(AD298,LnLst!B:I,8,FALSE),0))*(100/(H298^2))</f>
        <v>3.9008264462809916E-2</v>
      </c>
      <c r="DU298" s="111">
        <f>AG298*IFERROR(VLOOKUP(AF298,LnLst!B:I,2,FALSE),0)*100/H298^2</f>
        <v>0</v>
      </c>
      <c r="DV298" s="111">
        <f>(AG298*IFERROR(VLOOKUP(AF298,LnLst!B:I,3,FALSE),0))*(100/(H298^2))</f>
        <v>0</v>
      </c>
      <c r="DW298" s="111">
        <f>(AG298*IFERROR(VLOOKUP(AF298,LnLst!B:I,4,FALSE),0))*(H298^2/100)/1000000</f>
        <v>0</v>
      </c>
      <c r="DX298" s="111">
        <f>(AG298*IFERROR(VLOOKUP(AF298,LnLst!B:I,5,FALSE),0))*(100/(H298^2))</f>
        <v>0</v>
      </c>
      <c r="DY298" s="111">
        <f>(AG298*IFERROR(VLOOKUP(AF298,LnLst!B:I,6,FALSE),0))*(100/(H298^2))</f>
        <v>0</v>
      </c>
      <c r="DZ298" s="111">
        <f>(AG298*IFERROR(VLOOKUP(AF298,LnLst!B:I,7,FALSE),0))*(H298^2/100)/1000000</f>
        <v>0</v>
      </c>
      <c r="EA298" s="111">
        <f>(AG298*IFERROR(VLOOKUP(AF298,LnLst!B:I,8,FALSE),0))*(100/(H298^2))</f>
        <v>0</v>
      </c>
      <c r="EB298" s="111">
        <f>AI298*IFERROR(VLOOKUP(AH298,LnLst!B:I,2,FALSE),0)*100/H298^2</f>
        <v>0</v>
      </c>
      <c r="EC298" s="111">
        <f>AI298*IFERROR(VLOOKUP(AH298,LnLst!B:I,3,FALSE),0)*100/H298^2</f>
        <v>0</v>
      </c>
      <c r="ED298" s="111">
        <f>(AI298*IFERROR(VLOOKUP(AH298,LnLst!B:I,4,FALSE),0))*(H298^2/100)/1000000</f>
        <v>0</v>
      </c>
      <c r="EE298" s="111">
        <f>AI298*IFERROR(VLOOKUP(AH298,LnLst!B:I,5,FALSE),0)*100/H298^2</f>
        <v>0</v>
      </c>
      <c r="EF298" s="111">
        <f>AI298*IFERROR(VLOOKUP(AH298,LnLst!B:I,6,FALSE),0)*100/H298^2</f>
        <v>0</v>
      </c>
      <c r="EG298" s="111">
        <f>(AI298*IFERROR(VLOOKUP(AH298,LnLst!B:I,7,FALSE),0))*(H298^2/100)/1000000</f>
        <v>0</v>
      </c>
      <c r="EH298" s="111">
        <f>AI298*IFERROR(VLOOKUP(AH298,LnLst!B:I,8,FALSE),0)*100/H298^2</f>
        <v>0</v>
      </c>
      <c r="EI298" s="236">
        <f>AK298*IFERROR(VLOOKUP(AJ298,LnLst!B:I,2,FALSE),0)*100/H298^2</f>
        <v>0</v>
      </c>
      <c r="EJ298" s="111">
        <f>AK298*IFERROR(VLOOKUP(AJ298,LnLst!B:I,3,FALSE),0)*100/H298^2</f>
        <v>0</v>
      </c>
      <c r="EK298" s="111">
        <f>(AK298*IFERROR(VLOOKUP(AJ298,LnLst!B:I,4,FALSE),0))*(H298^2/100)/1000000</f>
        <v>0</v>
      </c>
      <c r="EL298" s="111">
        <f>AK298*IFERROR(VLOOKUP(AJ298,LnLst!B:I,5,FALSE),0)*100/H298^2</f>
        <v>0</v>
      </c>
      <c r="EM298" s="111">
        <f>AK298*IFERROR(VLOOKUP(AJ298,LnLst!B:I,6,FALSE),0)*100/H298^2</f>
        <v>0</v>
      </c>
      <c r="EN298" s="111">
        <f>(AK298*IFERROR(VLOOKUP(AJ298,LnLst!B:I,7,FALSE),0))*(H298^2/100)/1000000</f>
        <v>0</v>
      </c>
      <c r="EO298" s="111">
        <f>AK298*IFERROR(VLOOKUP(AJ298,LnLst!B:I,8,FALSE),0)*100/H298^2</f>
        <v>0</v>
      </c>
    </row>
    <row r="299" spans="1:145" ht="15" customHeight="1" x14ac:dyDescent="0.25">
      <c r="A299" s="81" t="s">
        <v>1354</v>
      </c>
      <c r="B299" s="82" t="s">
        <v>427</v>
      </c>
      <c r="C299" s="102" t="s">
        <v>123</v>
      </c>
      <c r="D299" s="82" t="s">
        <v>124</v>
      </c>
      <c r="E299" s="9" t="s">
        <v>1640</v>
      </c>
      <c r="F299" s="426" t="s">
        <v>1717</v>
      </c>
      <c r="G299" s="83">
        <v>1</v>
      </c>
      <c r="H299" s="60">
        <v>220</v>
      </c>
      <c r="I299" s="194" t="str">
        <f t="shared" si="73"/>
        <v xml:space="preserve">Thermal Stacir 1*238/97    2*380/80 ACSR         </v>
      </c>
      <c r="J299" s="228">
        <f t="shared" si="74"/>
        <v>47.7</v>
      </c>
      <c r="K299" s="113" t="s">
        <v>22</v>
      </c>
      <c r="L299" s="232" t="s">
        <v>28</v>
      </c>
      <c r="M299" s="240">
        <v>1000</v>
      </c>
      <c r="N299" s="115">
        <f t="shared" si="83"/>
        <v>381.04</v>
      </c>
      <c r="O299" s="241">
        <v>1350</v>
      </c>
      <c r="P299" s="235">
        <f t="shared" si="84"/>
        <v>1.0693776859504135E-2</v>
      </c>
      <c r="Q299" s="104">
        <f t="shared" si="85"/>
        <v>4.2493950413223139E-2</v>
      </c>
      <c r="R299" s="104">
        <f t="shared" si="86"/>
        <v>6.1932136639999996E-2</v>
      </c>
      <c r="S299" s="104">
        <f t="shared" si="87"/>
        <v>3.165645454545455E-2</v>
      </c>
      <c r="T299" s="104">
        <f t="shared" si="88"/>
        <v>0.12386239669421487</v>
      </c>
      <c r="U299" s="104">
        <f t="shared" si="89"/>
        <v>4.107593195200001E-2</v>
      </c>
      <c r="V299" s="105">
        <f t="shared" si="90"/>
        <v>7.5035303305785117E-2</v>
      </c>
      <c r="W299" s="223">
        <f>AE299*IFERROR(VLOOKUP(AD299,LnLst!B:I,2,FALSE),0)+AG299*IFERROR(VLOOKUP(AF299,LnLst!B:I,2,FALSE),0)+AI299*IFERROR(VLOOKUP(AH299,LnLst!B:I,2,FALSE),0)+AK299*IFERROR(VLOOKUP(AJ299,LnLst!B:I,2,FALSE),0)</f>
        <v>5.1757880000000007</v>
      </c>
      <c r="X299" s="215">
        <f>AE299*IFERROR(VLOOKUP(AD299,LnLst!B:I,3,FALSE),0)+AG299*IFERROR(VLOOKUP(AF299,LnLst!B:I,3,FALSE),0)+AI299*IFERROR(VLOOKUP(AH299,LnLst!B:I,3,FALSE),0)+AK299*IFERROR(VLOOKUP(AJ299,LnLst!B:I,3,FALSE),0)</f>
        <v>20.567072</v>
      </c>
      <c r="Y299" s="219">
        <f>(AE299*IFERROR(VLOOKUP(AD299,LnLst!B:I,4,FALSE),0)+AG299*IFERROR(VLOOKUP(AF299,LnLst!B:I,4,FALSE),0)+AI299*IFERROR(VLOOKUP(AH299,LnLst!B:I,4,FALSE),0)+AK299*IFERROR(VLOOKUP(AJ299,LnLst!B:I,4,FALSE),0))/1000000</f>
        <v>1.2795896E-4</v>
      </c>
      <c r="Z299" s="215">
        <f>AE299*IFERROR(VLOOKUP(AD299,LnLst!B:I,5,FALSE),0)+AG299*IFERROR(VLOOKUP(AF299,LnLst!B:I,5,FALSE),0)+AI299*IFERROR(VLOOKUP(AH299,LnLst!B:I,5,FALSE),0)+AK299*IFERROR(VLOOKUP(AJ299,LnLst!B:I,5,FALSE),0)</f>
        <v>15.321724000000001</v>
      </c>
      <c r="AA299" s="215">
        <f>AE299*IFERROR(VLOOKUP(AD299,LnLst!B:I,6,FALSE),0)+AG299*IFERROR(VLOOKUP(AF299,LnLst!B:I,6,FALSE),0)+AI299*IFERROR(VLOOKUP(AH299,LnLst!B:I,6,FALSE),0)+AK299*IFERROR(VLOOKUP(AJ299,LnLst!B:I,6,FALSE),0)</f>
        <v>59.949399999999997</v>
      </c>
      <c r="AB299" s="207">
        <f>(AE299*IFERROR(VLOOKUP(AD299,LnLst!B:I,7,FALSE),0)+AG299*IFERROR(VLOOKUP(AF299,LnLst!B:I,7,FALSE),0)+AI299*IFERROR(VLOOKUP(AH299,LnLst!B:I,7,FALSE),0)+AK299*IFERROR(VLOOKUP(AJ299,LnLst!B:I,7,FALSE),0))/1000000</f>
        <v>8.486762800000001E-5</v>
      </c>
      <c r="AC299" s="211">
        <f>AE299*IFERROR(VLOOKUP(AD299,LnLst!B:I,8,FALSE),0)+AG299*IFERROR(VLOOKUP(AF299,LnLst!B:I,8,FALSE),0)+AI299*IFERROR(VLOOKUP(AH299,LnLst!B:I,8,FALSE),0)+AK299*IFERROR(VLOOKUP(AJ299,LnLst!B:I,8,FALSE),0)</f>
        <v>36.317086799999998</v>
      </c>
      <c r="AD299" s="106" t="s">
        <v>1465</v>
      </c>
      <c r="AE299" s="263">
        <v>44</v>
      </c>
      <c r="AF299" s="245" t="s">
        <v>221</v>
      </c>
      <c r="AG299" s="263">
        <v>3.7</v>
      </c>
      <c r="AH299" s="250" t="s">
        <v>1462</v>
      </c>
      <c r="AI299" s="263"/>
      <c r="AJ299" s="245" t="s">
        <v>1462</v>
      </c>
      <c r="AK299" s="263"/>
      <c r="AL299" s="84">
        <v>368</v>
      </c>
      <c r="AM299" s="72">
        <v>370</v>
      </c>
      <c r="AN299" s="83">
        <v>0</v>
      </c>
      <c r="AO299" s="72">
        <v>0</v>
      </c>
      <c r="AP299" s="66" t="s">
        <v>807</v>
      </c>
      <c r="AQ299" s="107" t="s">
        <v>262</v>
      </c>
      <c r="AR299" s="61" t="s">
        <v>124</v>
      </c>
      <c r="AS299" s="364"/>
      <c r="AT299" s="205" t="s">
        <v>230</v>
      </c>
      <c r="DN299" s="111">
        <f>(AE299*IFERROR(VLOOKUP(AD299,LnLst!B:I,2,FALSE),0))*(100/(H299^2))</f>
        <v>1.0378818181818183E-2</v>
      </c>
      <c r="DO299" s="111">
        <f>(AE299*IFERROR(VLOOKUP(AD299,LnLst!B:I,3,FALSE),0))*(100/(H299^2))</f>
        <v>4.0185272727272729E-2</v>
      </c>
      <c r="DP299" s="111">
        <f>(AE299*IFERROR(VLOOKUP(AD299,LnLst!B:I,4,FALSE),0))*(H299^2/100)/1000000</f>
        <v>5.5270360640000009E-2</v>
      </c>
      <c r="DQ299" s="111">
        <f>(AE299*IFERROR(VLOOKUP(AD299,LnLst!B:I,5,FALSE),0))*(100/(H299^2))</f>
        <v>3.081554545454546E-2</v>
      </c>
      <c r="DR299" s="111">
        <f>(AE299*IFERROR(VLOOKUP(AD299,LnLst!B:I,6,FALSE),0))*(100/(H299^2))</f>
        <v>0.1166</v>
      </c>
      <c r="DS299" s="111">
        <f>(AE299*IFERROR(VLOOKUP(AD299,LnLst!B:I,7,FALSE),0))*(H299^2/100)/1000000</f>
        <v>3.7082447952000004E-2</v>
      </c>
      <c r="DT299" s="111">
        <f>(AE299*IFERROR(VLOOKUP(AD299,LnLst!B:I,8,FALSE),0))*(100/(H299^2))</f>
        <v>7.0524972727272719E-2</v>
      </c>
      <c r="DU299" s="111">
        <f>AG299*IFERROR(VLOOKUP(AF299,LnLst!B:I,2,FALSE),0)*100/H299^2</f>
        <v>3.1495867768595044E-4</v>
      </c>
      <c r="DV299" s="111">
        <f>(AG299*IFERROR(VLOOKUP(AF299,LnLst!B:I,3,FALSE),0))*(100/(H299^2))</f>
        <v>2.3086776859504131E-3</v>
      </c>
      <c r="DW299" s="111">
        <f>(AG299*IFERROR(VLOOKUP(AF299,LnLst!B:I,4,FALSE),0))*(H299^2/100)/1000000</f>
        <v>6.6617760000000003E-3</v>
      </c>
      <c r="DX299" s="111">
        <f>(AG299*IFERROR(VLOOKUP(AF299,LnLst!B:I,5,FALSE),0))*(100/(H299^2))</f>
        <v>8.4090909090909095E-4</v>
      </c>
      <c r="DY299" s="111">
        <f>(AG299*IFERROR(VLOOKUP(AF299,LnLst!B:I,6,FALSE),0))*(100/(H299^2))</f>
        <v>7.2623966942148765E-3</v>
      </c>
      <c r="DZ299" s="111">
        <f>(AG299*IFERROR(VLOOKUP(AF299,LnLst!B:I,7,FALSE),0))*(H299^2/100)/1000000</f>
        <v>3.9934840000000003E-3</v>
      </c>
      <c r="EA299" s="111">
        <f>(AG299*IFERROR(VLOOKUP(AF299,LnLst!B:I,8,FALSE),0))*(100/(H299^2))</f>
        <v>4.5103305785123967E-3</v>
      </c>
      <c r="EB299" s="111">
        <f>AI299*IFERROR(VLOOKUP(AH299,LnLst!B:I,2,FALSE),0)*100/H299^2</f>
        <v>0</v>
      </c>
      <c r="EC299" s="111">
        <f>AI299*IFERROR(VLOOKUP(AH299,LnLst!B:I,3,FALSE),0)*100/H299^2</f>
        <v>0</v>
      </c>
      <c r="ED299" s="111">
        <f>(AI299*IFERROR(VLOOKUP(AH299,LnLst!B:I,4,FALSE),0))*(H299^2/100)/1000000</f>
        <v>0</v>
      </c>
      <c r="EE299" s="111">
        <f>AI299*IFERROR(VLOOKUP(AH299,LnLst!B:I,5,FALSE),0)*100/H299^2</f>
        <v>0</v>
      </c>
      <c r="EF299" s="111">
        <f>AI299*IFERROR(VLOOKUP(AH299,LnLst!B:I,6,FALSE),0)*100/H299^2</f>
        <v>0</v>
      </c>
      <c r="EG299" s="111">
        <f>(AI299*IFERROR(VLOOKUP(AH299,LnLst!B:I,7,FALSE),0))*(H299^2/100)/1000000</f>
        <v>0</v>
      </c>
      <c r="EH299" s="111">
        <f>AI299*IFERROR(VLOOKUP(AH299,LnLst!B:I,8,FALSE),0)*100/H299^2</f>
        <v>0</v>
      </c>
      <c r="EI299" s="236">
        <f>AK299*IFERROR(VLOOKUP(AJ299,LnLst!B:I,2,FALSE),0)*100/H299^2</f>
        <v>0</v>
      </c>
      <c r="EJ299" s="111">
        <f>AK299*IFERROR(VLOOKUP(AJ299,LnLst!B:I,3,FALSE),0)*100/H299^2</f>
        <v>0</v>
      </c>
      <c r="EK299" s="111">
        <f>(AK299*IFERROR(VLOOKUP(AJ299,LnLst!B:I,4,FALSE),0))*(H299^2/100)/1000000</f>
        <v>0</v>
      </c>
      <c r="EL299" s="111">
        <f>AK299*IFERROR(VLOOKUP(AJ299,LnLst!B:I,5,FALSE),0)*100/H299^2</f>
        <v>0</v>
      </c>
      <c r="EM299" s="111">
        <f>AK299*IFERROR(VLOOKUP(AJ299,LnLst!B:I,6,FALSE),0)*100/H299^2</f>
        <v>0</v>
      </c>
      <c r="EN299" s="111">
        <f>(AK299*IFERROR(VLOOKUP(AJ299,LnLst!B:I,7,FALSE),0))*(H299^2/100)/1000000</f>
        <v>0</v>
      </c>
      <c r="EO299" s="111">
        <f>AK299*IFERROR(VLOOKUP(AJ299,LnLst!B:I,8,FALSE),0)*100/H299^2</f>
        <v>0</v>
      </c>
    </row>
    <row r="300" spans="1:145" ht="15" customHeight="1" x14ac:dyDescent="0.25">
      <c r="A300" s="81" t="s">
        <v>1354</v>
      </c>
      <c r="B300" s="82" t="s">
        <v>427</v>
      </c>
      <c r="C300" s="102" t="s">
        <v>123</v>
      </c>
      <c r="D300" s="82" t="s">
        <v>124</v>
      </c>
      <c r="E300" s="9" t="s">
        <v>1640</v>
      </c>
      <c r="F300" s="426" t="s">
        <v>1717</v>
      </c>
      <c r="G300" s="83">
        <v>2</v>
      </c>
      <c r="H300" s="60">
        <v>220</v>
      </c>
      <c r="I300" s="194" t="str">
        <f t="shared" si="73"/>
        <v xml:space="preserve">Thermal Stacir 1*238/97    2*380/80 ACSR         </v>
      </c>
      <c r="J300" s="228">
        <f t="shared" si="74"/>
        <v>47.7</v>
      </c>
      <c r="K300" s="113" t="s">
        <v>22</v>
      </c>
      <c r="L300" s="232" t="s">
        <v>28</v>
      </c>
      <c r="M300" s="240">
        <v>1000</v>
      </c>
      <c r="N300" s="115">
        <f t="shared" si="83"/>
        <v>381.04</v>
      </c>
      <c r="O300" s="241">
        <v>1350</v>
      </c>
      <c r="P300" s="235">
        <f t="shared" si="84"/>
        <v>1.0693776859504135E-2</v>
      </c>
      <c r="Q300" s="104">
        <f t="shared" si="85"/>
        <v>4.2493950413223139E-2</v>
      </c>
      <c r="R300" s="104">
        <f t="shared" si="86"/>
        <v>6.1932136639999996E-2</v>
      </c>
      <c r="S300" s="104">
        <f t="shared" si="87"/>
        <v>3.165645454545455E-2</v>
      </c>
      <c r="T300" s="104">
        <f t="shared" si="88"/>
        <v>0.12386239669421487</v>
      </c>
      <c r="U300" s="104">
        <f t="shared" si="89"/>
        <v>4.107593195200001E-2</v>
      </c>
      <c r="V300" s="105">
        <f t="shared" si="90"/>
        <v>7.5035303305785117E-2</v>
      </c>
      <c r="W300" s="223">
        <f>AE300*IFERROR(VLOOKUP(AD300,LnLst!B:I,2,FALSE),0)+AG300*IFERROR(VLOOKUP(AF300,LnLst!B:I,2,FALSE),0)+AI300*IFERROR(VLOOKUP(AH300,LnLst!B:I,2,FALSE),0)+AK300*IFERROR(VLOOKUP(AJ300,LnLst!B:I,2,FALSE),0)</f>
        <v>5.1757880000000007</v>
      </c>
      <c r="X300" s="215">
        <f>AE300*IFERROR(VLOOKUP(AD300,LnLst!B:I,3,FALSE),0)+AG300*IFERROR(VLOOKUP(AF300,LnLst!B:I,3,FALSE),0)+AI300*IFERROR(VLOOKUP(AH300,LnLst!B:I,3,FALSE),0)+AK300*IFERROR(VLOOKUP(AJ300,LnLst!B:I,3,FALSE),0)</f>
        <v>20.567072</v>
      </c>
      <c r="Y300" s="219">
        <f>(AE300*IFERROR(VLOOKUP(AD300,LnLst!B:I,4,FALSE),0)+AG300*IFERROR(VLOOKUP(AF300,LnLst!B:I,4,FALSE),0)+AI300*IFERROR(VLOOKUP(AH300,LnLst!B:I,4,FALSE),0)+AK300*IFERROR(VLOOKUP(AJ300,LnLst!B:I,4,FALSE),0))/1000000</f>
        <v>1.2795896E-4</v>
      </c>
      <c r="Z300" s="215">
        <f>AE300*IFERROR(VLOOKUP(AD300,LnLst!B:I,5,FALSE),0)+AG300*IFERROR(VLOOKUP(AF300,LnLst!B:I,5,FALSE),0)+AI300*IFERROR(VLOOKUP(AH300,LnLst!B:I,5,FALSE),0)+AK300*IFERROR(VLOOKUP(AJ300,LnLst!B:I,5,FALSE),0)</f>
        <v>15.321724000000001</v>
      </c>
      <c r="AA300" s="215">
        <f>AE300*IFERROR(VLOOKUP(AD300,LnLst!B:I,6,FALSE),0)+AG300*IFERROR(VLOOKUP(AF300,LnLst!B:I,6,FALSE),0)+AI300*IFERROR(VLOOKUP(AH300,LnLst!B:I,6,FALSE),0)+AK300*IFERROR(VLOOKUP(AJ300,LnLst!B:I,6,FALSE),0)</f>
        <v>59.949399999999997</v>
      </c>
      <c r="AB300" s="207">
        <f>(AE300*IFERROR(VLOOKUP(AD300,LnLst!B:I,7,FALSE),0)+AG300*IFERROR(VLOOKUP(AF300,LnLst!B:I,7,FALSE),0)+AI300*IFERROR(VLOOKUP(AH300,LnLst!B:I,7,FALSE),0)+AK300*IFERROR(VLOOKUP(AJ300,LnLst!B:I,7,FALSE),0))/1000000</f>
        <v>8.486762800000001E-5</v>
      </c>
      <c r="AC300" s="211">
        <f>AE300*IFERROR(VLOOKUP(AD300,LnLst!B:I,8,FALSE),0)+AG300*IFERROR(VLOOKUP(AF300,LnLst!B:I,8,FALSE),0)+AI300*IFERROR(VLOOKUP(AH300,LnLst!B:I,8,FALSE),0)+AK300*IFERROR(VLOOKUP(AJ300,LnLst!B:I,8,FALSE),0)</f>
        <v>36.317086799999998</v>
      </c>
      <c r="AD300" s="106" t="s">
        <v>1465</v>
      </c>
      <c r="AE300" s="263">
        <v>44</v>
      </c>
      <c r="AF300" s="245" t="s">
        <v>221</v>
      </c>
      <c r="AG300" s="263">
        <v>3.7</v>
      </c>
      <c r="AH300" s="250" t="s">
        <v>1462</v>
      </c>
      <c r="AI300" s="263"/>
      <c r="AJ300" s="245" t="s">
        <v>1462</v>
      </c>
      <c r="AK300" s="263"/>
      <c r="AL300" s="84">
        <v>368</v>
      </c>
      <c r="AM300" s="72">
        <v>370</v>
      </c>
      <c r="AN300" s="83">
        <v>0</v>
      </c>
      <c r="AO300" s="72">
        <v>0</v>
      </c>
      <c r="AP300" s="66" t="s">
        <v>808</v>
      </c>
      <c r="AQ300" s="107" t="s">
        <v>262</v>
      </c>
      <c r="AR300" s="61" t="s">
        <v>124</v>
      </c>
      <c r="AS300" s="364"/>
      <c r="AT300" s="205" t="s">
        <v>230</v>
      </c>
      <c r="DN300" s="111">
        <f>(AE300*IFERROR(VLOOKUP(AD300,LnLst!B:I,2,FALSE),0))*(100/(H300^2))</f>
        <v>1.0378818181818183E-2</v>
      </c>
      <c r="DO300" s="111">
        <f>(AE300*IFERROR(VLOOKUP(AD300,LnLst!B:I,3,FALSE),0))*(100/(H300^2))</f>
        <v>4.0185272727272729E-2</v>
      </c>
      <c r="DP300" s="111">
        <f>(AE300*IFERROR(VLOOKUP(AD300,LnLst!B:I,4,FALSE),0))*(H300^2/100)/1000000</f>
        <v>5.5270360640000009E-2</v>
      </c>
      <c r="DQ300" s="111">
        <f>(AE300*IFERROR(VLOOKUP(AD300,LnLst!B:I,5,FALSE),0))*(100/(H300^2))</f>
        <v>3.081554545454546E-2</v>
      </c>
      <c r="DR300" s="111">
        <f>(AE300*IFERROR(VLOOKUP(AD300,LnLst!B:I,6,FALSE),0))*(100/(H300^2))</f>
        <v>0.1166</v>
      </c>
      <c r="DS300" s="111">
        <f>(AE300*IFERROR(VLOOKUP(AD300,LnLst!B:I,7,FALSE),0))*(H300^2/100)/1000000</f>
        <v>3.7082447952000004E-2</v>
      </c>
      <c r="DT300" s="111">
        <f>(AE300*IFERROR(VLOOKUP(AD300,LnLst!B:I,8,FALSE),0))*(100/(H300^2))</f>
        <v>7.0524972727272719E-2</v>
      </c>
      <c r="DU300" s="111">
        <f>AG300*IFERROR(VLOOKUP(AF300,LnLst!B:I,2,FALSE),0)*100/H300^2</f>
        <v>3.1495867768595044E-4</v>
      </c>
      <c r="DV300" s="111">
        <f>(AG300*IFERROR(VLOOKUP(AF300,LnLst!B:I,3,FALSE),0))*(100/(H300^2))</f>
        <v>2.3086776859504131E-3</v>
      </c>
      <c r="DW300" s="111">
        <f>(AG300*IFERROR(VLOOKUP(AF300,LnLst!B:I,4,FALSE),0))*(H300^2/100)/1000000</f>
        <v>6.6617760000000003E-3</v>
      </c>
      <c r="DX300" s="111">
        <f>(AG300*IFERROR(VLOOKUP(AF300,LnLst!B:I,5,FALSE),0))*(100/(H300^2))</f>
        <v>8.4090909090909095E-4</v>
      </c>
      <c r="DY300" s="111">
        <f>(AG300*IFERROR(VLOOKUP(AF300,LnLst!B:I,6,FALSE),0))*(100/(H300^2))</f>
        <v>7.2623966942148765E-3</v>
      </c>
      <c r="DZ300" s="111">
        <f>(AG300*IFERROR(VLOOKUP(AF300,LnLst!B:I,7,FALSE),0))*(H300^2/100)/1000000</f>
        <v>3.9934840000000003E-3</v>
      </c>
      <c r="EA300" s="111">
        <f>(AG300*IFERROR(VLOOKUP(AF300,LnLst!B:I,8,FALSE),0))*(100/(H300^2))</f>
        <v>4.5103305785123967E-3</v>
      </c>
      <c r="EB300" s="111">
        <f>AI300*IFERROR(VLOOKUP(AH300,LnLst!B:I,2,FALSE),0)*100/H300^2</f>
        <v>0</v>
      </c>
      <c r="EC300" s="111">
        <f>AI300*IFERROR(VLOOKUP(AH300,LnLst!B:I,3,FALSE),0)*100/H300^2</f>
        <v>0</v>
      </c>
      <c r="ED300" s="111">
        <f>(AI300*IFERROR(VLOOKUP(AH300,LnLst!B:I,4,FALSE),0))*(H300^2/100)/1000000</f>
        <v>0</v>
      </c>
      <c r="EE300" s="111">
        <f>AI300*IFERROR(VLOOKUP(AH300,LnLst!B:I,5,FALSE),0)*100/H300^2</f>
        <v>0</v>
      </c>
      <c r="EF300" s="111">
        <f>AI300*IFERROR(VLOOKUP(AH300,LnLst!B:I,6,FALSE),0)*100/H300^2</f>
        <v>0</v>
      </c>
      <c r="EG300" s="111">
        <f>(AI300*IFERROR(VLOOKUP(AH300,LnLst!B:I,7,FALSE),0))*(H300^2/100)/1000000</f>
        <v>0</v>
      </c>
      <c r="EH300" s="111">
        <f>AI300*IFERROR(VLOOKUP(AH300,LnLst!B:I,8,FALSE),0)*100/H300^2</f>
        <v>0</v>
      </c>
      <c r="EI300" s="236">
        <f>AK300*IFERROR(VLOOKUP(AJ300,LnLst!B:I,2,FALSE),0)*100/H300^2</f>
        <v>0</v>
      </c>
      <c r="EJ300" s="111">
        <f>AK300*IFERROR(VLOOKUP(AJ300,LnLst!B:I,3,FALSE),0)*100/H300^2</f>
        <v>0</v>
      </c>
      <c r="EK300" s="111">
        <f>(AK300*IFERROR(VLOOKUP(AJ300,LnLst!B:I,4,FALSE),0))*(H300^2/100)/1000000</f>
        <v>0</v>
      </c>
      <c r="EL300" s="111">
        <f>AK300*IFERROR(VLOOKUP(AJ300,LnLst!B:I,5,FALSE),0)*100/H300^2</f>
        <v>0</v>
      </c>
      <c r="EM300" s="111">
        <f>AK300*IFERROR(VLOOKUP(AJ300,LnLst!B:I,6,FALSE),0)*100/H300^2</f>
        <v>0</v>
      </c>
      <c r="EN300" s="111">
        <f>(AK300*IFERROR(VLOOKUP(AJ300,LnLst!B:I,7,FALSE),0))*(H300^2/100)/1000000</f>
        <v>0</v>
      </c>
      <c r="EO300" s="111">
        <f>AK300*IFERROR(VLOOKUP(AJ300,LnLst!B:I,8,FALSE),0)*100/H300^2</f>
        <v>0</v>
      </c>
    </row>
    <row r="301" spans="1:145" ht="15" customHeight="1" x14ac:dyDescent="0.25">
      <c r="A301" s="81" t="s">
        <v>332</v>
      </c>
      <c r="B301" s="82" t="s">
        <v>1354</v>
      </c>
      <c r="C301" s="102" t="s">
        <v>122</v>
      </c>
      <c r="D301" s="82" t="s">
        <v>123</v>
      </c>
      <c r="E301" s="9" t="s">
        <v>1640</v>
      </c>
      <c r="F301" s="426" t="s">
        <v>1717</v>
      </c>
      <c r="G301" s="83">
        <v>1</v>
      </c>
      <c r="H301" s="60">
        <v>220</v>
      </c>
      <c r="I301" s="194" t="str">
        <f t="shared" si="73"/>
        <v xml:space="preserve">2*405 AAAC    Thermal Invar 1*255/88         </v>
      </c>
      <c r="J301" s="228">
        <f t="shared" si="74"/>
        <v>33</v>
      </c>
      <c r="K301" s="113" t="s">
        <v>16</v>
      </c>
      <c r="L301" s="232" t="s">
        <v>22</v>
      </c>
      <c r="M301" s="240">
        <v>1000</v>
      </c>
      <c r="N301" s="115">
        <f t="shared" si="83"/>
        <v>381.04</v>
      </c>
      <c r="O301" s="241">
        <v>1300</v>
      </c>
      <c r="P301" s="235">
        <f t="shared" si="84"/>
        <v>7.3857644628099184E-3</v>
      </c>
      <c r="Q301" s="104">
        <f t="shared" si="85"/>
        <v>2.9295743801652889E-2</v>
      </c>
      <c r="R301" s="104">
        <f t="shared" si="86"/>
        <v>4.240333680000001E-2</v>
      </c>
      <c r="S301" s="104">
        <f t="shared" si="87"/>
        <v>2.1816384297520666E-2</v>
      </c>
      <c r="T301" s="104">
        <f t="shared" si="88"/>
        <v>8.4644628099173558E-2</v>
      </c>
      <c r="U301" s="104">
        <f t="shared" si="89"/>
        <v>2.8521447240000001E-2</v>
      </c>
      <c r="V301" s="105">
        <f t="shared" si="90"/>
        <v>5.1742233471074386E-2</v>
      </c>
      <c r="W301" s="223">
        <f>AE301*IFERROR(VLOOKUP(AD301,LnLst!B:I,2,FALSE),0)+AG301*IFERROR(VLOOKUP(AF301,LnLst!B:I,2,FALSE),0)+AI301*IFERROR(VLOOKUP(AH301,LnLst!B:I,2,FALSE),0)+AK301*IFERROR(VLOOKUP(AJ301,LnLst!B:I,2,FALSE),0)</f>
        <v>3.5747100000000005</v>
      </c>
      <c r="X301" s="215">
        <f>AE301*IFERROR(VLOOKUP(AD301,LnLst!B:I,3,FALSE),0)+AG301*IFERROR(VLOOKUP(AF301,LnLst!B:I,3,FALSE),0)+AI301*IFERROR(VLOOKUP(AH301,LnLst!B:I,3,FALSE),0)+AK301*IFERROR(VLOOKUP(AJ301,LnLst!B:I,3,FALSE),0)</f>
        <v>14.179139999999999</v>
      </c>
      <c r="Y301" s="219">
        <f>(AE301*IFERROR(VLOOKUP(AD301,LnLst!B:I,4,FALSE),0)+AG301*IFERROR(VLOOKUP(AF301,LnLst!B:I,4,FALSE),0)+AI301*IFERROR(VLOOKUP(AH301,LnLst!B:I,4,FALSE),0)+AK301*IFERROR(VLOOKUP(AJ301,LnLst!B:I,4,FALSE),0))/1000000</f>
        <v>8.761020000000001E-5</v>
      </c>
      <c r="Z301" s="215">
        <f>AE301*IFERROR(VLOOKUP(AD301,LnLst!B:I,5,FALSE),0)+AG301*IFERROR(VLOOKUP(AF301,LnLst!B:I,5,FALSE),0)+AI301*IFERROR(VLOOKUP(AH301,LnLst!B:I,5,FALSE),0)+AK301*IFERROR(VLOOKUP(AJ301,LnLst!B:I,5,FALSE),0)</f>
        <v>10.559130000000001</v>
      </c>
      <c r="AA301" s="215">
        <f>AE301*IFERROR(VLOOKUP(AD301,LnLst!B:I,6,FALSE),0)+AG301*IFERROR(VLOOKUP(AF301,LnLst!B:I,6,FALSE),0)+AI301*IFERROR(VLOOKUP(AH301,LnLst!B:I,6,FALSE),0)+AK301*IFERROR(VLOOKUP(AJ301,LnLst!B:I,6,FALSE),0)</f>
        <v>40.968000000000004</v>
      </c>
      <c r="AB301" s="207">
        <f>(AE301*IFERROR(VLOOKUP(AD301,LnLst!B:I,7,FALSE),0)+AG301*IFERROR(VLOOKUP(AF301,LnLst!B:I,7,FALSE),0)+AI301*IFERROR(VLOOKUP(AH301,LnLst!B:I,7,FALSE),0)+AK301*IFERROR(VLOOKUP(AJ301,LnLst!B:I,7,FALSE),0))/1000000</f>
        <v>5.8928609999999998E-5</v>
      </c>
      <c r="AC301" s="211">
        <f>AE301*IFERROR(VLOOKUP(AD301,LnLst!B:I,8,FALSE),0)+AG301*IFERROR(VLOOKUP(AF301,LnLst!B:I,8,FALSE),0)+AI301*IFERROR(VLOOKUP(AH301,LnLst!B:I,8,FALSE),0)+AK301*IFERROR(VLOOKUP(AJ301,LnLst!B:I,8,FALSE),0)</f>
        <v>25.043241000000002</v>
      </c>
      <c r="AD301" s="106" t="s">
        <v>8</v>
      </c>
      <c r="AE301" s="263">
        <v>3</v>
      </c>
      <c r="AF301" s="245" t="s">
        <v>1466</v>
      </c>
      <c r="AG301" s="263">
        <v>30</v>
      </c>
      <c r="AH301" s="250" t="s">
        <v>1462</v>
      </c>
      <c r="AI301" s="263"/>
      <c r="AJ301" s="245" t="s">
        <v>1462</v>
      </c>
      <c r="AK301" s="263"/>
      <c r="AL301" s="84">
        <v>366</v>
      </c>
      <c r="AM301" s="72">
        <v>368</v>
      </c>
      <c r="AN301" s="83">
        <v>0</v>
      </c>
      <c r="AO301" s="72">
        <v>0</v>
      </c>
      <c r="AP301" s="66" t="s">
        <v>809</v>
      </c>
      <c r="AQ301" s="107" t="s">
        <v>768</v>
      </c>
      <c r="AR301" s="61" t="s">
        <v>262</v>
      </c>
      <c r="AS301" s="364"/>
      <c r="AT301" s="205" t="s">
        <v>1314</v>
      </c>
      <c r="DN301" s="111">
        <f>(AE301*IFERROR(VLOOKUP(AD301,LnLst!B:I,2,FALSE),0))*(100/(H301^2))</f>
        <v>3.0929752066115703E-4</v>
      </c>
      <c r="DO301" s="111">
        <f>(AE301*IFERROR(VLOOKUP(AD301,LnLst!B:I,3,FALSE),0))*(100/(H301^2))</f>
        <v>1.896694214876033E-3</v>
      </c>
      <c r="DP301" s="111">
        <f>(AE301*IFERROR(VLOOKUP(AD301,LnLst!B:I,4,FALSE),0))*(H301^2/100)/1000000</f>
        <v>4.7190000000000001E-3</v>
      </c>
      <c r="DQ301" s="111">
        <f>(AE301*IFERROR(VLOOKUP(AD301,LnLst!B:I,5,FALSE),0))*(100/(H301^2))</f>
        <v>8.0578512396694223E-4</v>
      </c>
      <c r="DR301" s="111">
        <f>(AE301*IFERROR(VLOOKUP(AD301,LnLst!B:I,6,FALSE),0))*(100/(H301^2))</f>
        <v>5.1446280991735531E-3</v>
      </c>
      <c r="DS301" s="111">
        <f>(AE301*IFERROR(VLOOKUP(AD301,LnLst!B:I,7,FALSE),0))*(H301^2/100)/1000000</f>
        <v>3.2379599999999998E-3</v>
      </c>
      <c r="DT301" s="111">
        <f>(AE301*IFERROR(VLOOKUP(AD301,LnLst!B:I,8,FALSE),0))*(100/(H301^2))</f>
        <v>3.6570247933884301E-3</v>
      </c>
      <c r="DU301" s="111">
        <f>AG301*IFERROR(VLOOKUP(AF301,LnLst!B:I,2,FALSE),0)*100/H301^2</f>
        <v>7.0764669421487609E-3</v>
      </c>
      <c r="DV301" s="111">
        <f>(AG301*IFERROR(VLOOKUP(AF301,LnLst!B:I,3,FALSE),0))*(100/(H301^2))</f>
        <v>2.7399049586776858E-2</v>
      </c>
      <c r="DW301" s="111">
        <f>(AG301*IFERROR(VLOOKUP(AF301,LnLst!B:I,4,FALSE),0))*(H301^2/100)/1000000</f>
        <v>3.7684336800000003E-2</v>
      </c>
      <c r="DX301" s="111">
        <f>(AG301*IFERROR(VLOOKUP(AF301,LnLst!B:I,5,FALSE),0))*(100/(H301^2))</f>
        <v>2.1010599173553721E-2</v>
      </c>
      <c r="DY301" s="111">
        <f>(AG301*IFERROR(VLOOKUP(AF301,LnLst!B:I,6,FALSE),0))*(100/(H301^2))</f>
        <v>7.9500000000000001E-2</v>
      </c>
      <c r="DZ301" s="111">
        <f>(AG301*IFERROR(VLOOKUP(AF301,LnLst!B:I,7,FALSE),0))*(H301^2/100)/1000000</f>
        <v>2.5283487240000003E-2</v>
      </c>
      <c r="EA301" s="111">
        <f>(AG301*IFERROR(VLOOKUP(AF301,LnLst!B:I,8,FALSE),0))*(100/(H301^2))</f>
        <v>4.8085208677685953E-2</v>
      </c>
      <c r="EB301" s="111">
        <f>AI301*IFERROR(VLOOKUP(AH301,LnLst!B:I,2,FALSE),0)*100/H301^2</f>
        <v>0</v>
      </c>
      <c r="EC301" s="111">
        <f>AI301*IFERROR(VLOOKUP(AH301,LnLst!B:I,3,FALSE),0)*100/H301^2</f>
        <v>0</v>
      </c>
      <c r="ED301" s="111">
        <f>(AI301*IFERROR(VLOOKUP(AH301,LnLst!B:I,4,FALSE),0))*(H301^2/100)/1000000</f>
        <v>0</v>
      </c>
      <c r="EE301" s="111">
        <f>AI301*IFERROR(VLOOKUP(AH301,LnLst!B:I,5,FALSE),0)*100/H301^2</f>
        <v>0</v>
      </c>
      <c r="EF301" s="111">
        <f>AI301*IFERROR(VLOOKUP(AH301,LnLst!B:I,6,FALSE),0)*100/H301^2</f>
        <v>0</v>
      </c>
      <c r="EG301" s="111">
        <f>(AI301*IFERROR(VLOOKUP(AH301,LnLst!B:I,7,FALSE),0))*(H301^2/100)/1000000</f>
        <v>0</v>
      </c>
      <c r="EH301" s="111">
        <f>AI301*IFERROR(VLOOKUP(AH301,LnLst!B:I,8,FALSE),0)*100/H301^2</f>
        <v>0</v>
      </c>
      <c r="EI301" s="236">
        <f>AK301*IFERROR(VLOOKUP(AJ301,LnLst!B:I,2,FALSE),0)*100/H301^2</f>
        <v>0</v>
      </c>
      <c r="EJ301" s="111">
        <f>AK301*IFERROR(VLOOKUP(AJ301,LnLst!B:I,3,FALSE),0)*100/H301^2</f>
        <v>0</v>
      </c>
      <c r="EK301" s="111">
        <f>(AK301*IFERROR(VLOOKUP(AJ301,LnLst!B:I,4,FALSE),0))*(H301^2/100)/1000000</f>
        <v>0</v>
      </c>
      <c r="EL301" s="111">
        <f>AK301*IFERROR(VLOOKUP(AJ301,LnLst!B:I,5,FALSE),0)*100/H301^2</f>
        <v>0</v>
      </c>
      <c r="EM301" s="111">
        <f>AK301*IFERROR(VLOOKUP(AJ301,LnLst!B:I,6,FALSE),0)*100/H301^2</f>
        <v>0</v>
      </c>
      <c r="EN301" s="111">
        <f>(AK301*IFERROR(VLOOKUP(AJ301,LnLst!B:I,7,FALSE),0))*(H301^2/100)/1000000</f>
        <v>0</v>
      </c>
      <c r="EO301" s="111">
        <f>AK301*IFERROR(VLOOKUP(AJ301,LnLst!B:I,8,FALSE),0)*100/H301^2</f>
        <v>0</v>
      </c>
    </row>
    <row r="302" spans="1:145" ht="15" customHeight="1" x14ac:dyDescent="0.25">
      <c r="A302" s="81" t="s">
        <v>332</v>
      </c>
      <c r="B302" s="82" t="s">
        <v>1354</v>
      </c>
      <c r="C302" s="102" t="s">
        <v>122</v>
      </c>
      <c r="D302" s="82" t="s">
        <v>123</v>
      </c>
      <c r="E302" s="9" t="s">
        <v>1640</v>
      </c>
      <c r="F302" s="426" t="s">
        <v>1717</v>
      </c>
      <c r="G302" s="83">
        <v>2</v>
      </c>
      <c r="H302" s="60">
        <v>220</v>
      </c>
      <c r="I302" s="194" t="str">
        <f t="shared" si="73"/>
        <v xml:space="preserve">2*405 AAAC    Thermal Invar 1*255/88         </v>
      </c>
      <c r="J302" s="228">
        <f t="shared" si="74"/>
        <v>33</v>
      </c>
      <c r="K302" s="113" t="s">
        <v>16</v>
      </c>
      <c r="L302" s="232" t="s">
        <v>22</v>
      </c>
      <c r="M302" s="240">
        <v>1000</v>
      </c>
      <c r="N302" s="115">
        <f t="shared" si="83"/>
        <v>381.04</v>
      </c>
      <c r="O302" s="241">
        <v>1300</v>
      </c>
      <c r="P302" s="235">
        <f t="shared" si="84"/>
        <v>7.3857644628099184E-3</v>
      </c>
      <c r="Q302" s="104">
        <f t="shared" si="85"/>
        <v>2.9295743801652889E-2</v>
      </c>
      <c r="R302" s="104">
        <f t="shared" si="86"/>
        <v>4.240333680000001E-2</v>
      </c>
      <c r="S302" s="104">
        <f t="shared" si="87"/>
        <v>2.1816384297520666E-2</v>
      </c>
      <c r="T302" s="104">
        <f t="shared" si="88"/>
        <v>8.4644628099173558E-2</v>
      </c>
      <c r="U302" s="104">
        <f t="shared" si="89"/>
        <v>2.8521447240000001E-2</v>
      </c>
      <c r="V302" s="105">
        <f t="shared" si="90"/>
        <v>5.1742233471074386E-2</v>
      </c>
      <c r="W302" s="223">
        <f>AE302*IFERROR(VLOOKUP(AD302,LnLst!B:I,2,FALSE),0)+AG302*IFERROR(VLOOKUP(AF302,LnLst!B:I,2,FALSE),0)+AI302*IFERROR(VLOOKUP(AH302,LnLst!B:I,2,FALSE),0)+AK302*IFERROR(VLOOKUP(AJ302,LnLst!B:I,2,FALSE),0)</f>
        <v>3.5747100000000005</v>
      </c>
      <c r="X302" s="215">
        <f>AE302*IFERROR(VLOOKUP(AD302,LnLst!B:I,3,FALSE),0)+AG302*IFERROR(VLOOKUP(AF302,LnLst!B:I,3,FALSE),0)+AI302*IFERROR(VLOOKUP(AH302,LnLst!B:I,3,FALSE),0)+AK302*IFERROR(VLOOKUP(AJ302,LnLst!B:I,3,FALSE),0)</f>
        <v>14.179139999999999</v>
      </c>
      <c r="Y302" s="219">
        <f>(AE302*IFERROR(VLOOKUP(AD302,LnLst!B:I,4,FALSE),0)+AG302*IFERROR(VLOOKUP(AF302,LnLst!B:I,4,FALSE),0)+AI302*IFERROR(VLOOKUP(AH302,LnLst!B:I,4,FALSE),0)+AK302*IFERROR(VLOOKUP(AJ302,LnLst!B:I,4,FALSE),0))/1000000</f>
        <v>8.761020000000001E-5</v>
      </c>
      <c r="Z302" s="215">
        <f>AE302*IFERROR(VLOOKUP(AD302,LnLst!B:I,5,FALSE),0)+AG302*IFERROR(VLOOKUP(AF302,LnLst!B:I,5,FALSE),0)+AI302*IFERROR(VLOOKUP(AH302,LnLst!B:I,5,FALSE),0)+AK302*IFERROR(VLOOKUP(AJ302,LnLst!B:I,5,FALSE),0)</f>
        <v>10.559130000000001</v>
      </c>
      <c r="AA302" s="215">
        <f>AE302*IFERROR(VLOOKUP(AD302,LnLst!B:I,6,FALSE),0)+AG302*IFERROR(VLOOKUP(AF302,LnLst!B:I,6,FALSE),0)+AI302*IFERROR(VLOOKUP(AH302,LnLst!B:I,6,FALSE),0)+AK302*IFERROR(VLOOKUP(AJ302,LnLst!B:I,6,FALSE),0)</f>
        <v>40.968000000000004</v>
      </c>
      <c r="AB302" s="207">
        <f>(AE302*IFERROR(VLOOKUP(AD302,LnLst!B:I,7,FALSE),0)+AG302*IFERROR(VLOOKUP(AF302,LnLst!B:I,7,FALSE),0)+AI302*IFERROR(VLOOKUP(AH302,LnLst!B:I,7,FALSE),0)+AK302*IFERROR(VLOOKUP(AJ302,LnLst!B:I,7,FALSE),0))/1000000</f>
        <v>5.8928609999999998E-5</v>
      </c>
      <c r="AC302" s="211">
        <f>AE302*IFERROR(VLOOKUP(AD302,LnLst!B:I,8,FALSE),0)+AG302*IFERROR(VLOOKUP(AF302,LnLst!B:I,8,FALSE),0)+AI302*IFERROR(VLOOKUP(AH302,LnLst!B:I,8,FALSE),0)+AK302*IFERROR(VLOOKUP(AJ302,LnLst!B:I,8,FALSE),0)</f>
        <v>25.043241000000002</v>
      </c>
      <c r="AD302" s="106" t="s">
        <v>8</v>
      </c>
      <c r="AE302" s="263">
        <v>3</v>
      </c>
      <c r="AF302" s="245" t="s">
        <v>1466</v>
      </c>
      <c r="AG302" s="263">
        <v>30</v>
      </c>
      <c r="AH302" s="250" t="s">
        <v>1462</v>
      </c>
      <c r="AI302" s="263"/>
      <c r="AJ302" s="245" t="s">
        <v>1462</v>
      </c>
      <c r="AK302" s="263"/>
      <c r="AL302" s="84">
        <v>366</v>
      </c>
      <c r="AM302" s="72">
        <v>368</v>
      </c>
      <c r="AN302" s="83">
        <v>0</v>
      </c>
      <c r="AO302" s="72">
        <v>0</v>
      </c>
      <c r="AP302" s="66" t="s">
        <v>810</v>
      </c>
      <c r="AQ302" s="107" t="s">
        <v>768</v>
      </c>
      <c r="AR302" s="61" t="s">
        <v>262</v>
      </c>
      <c r="AS302" s="364"/>
      <c r="AT302" s="205" t="s">
        <v>1314</v>
      </c>
      <c r="DN302" s="111">
        <f>(AE302*IFERROR(VLOOKUP(AD302,LnLst!B:I,2,FALSE),0))*(100/(H302^2))</f>
        <v>3.0929752066115703E-4</v>
      </c>
      <c r="DO302" s="111">
        <f>(AE302*IFERROR(VLOOKUP(AD302,LnLst!B:I,3,FALSE),0))*(100/(H302^2))</f>
        <v>1.896694214876033E-3</v>
      </c>
      <c r="DP302" s="111">
        <f>(AE302*IFERROR(VLOOKUP(AD302,LnLst!B:I,4,FALSE),0))*(H302^2/100)/1000000</f>
        <v>4.7190000000000001E-3</v>
      </c>
      <c r="DQ302" s="111">
        <f>(AE302*IFERROR(VLOOKUP(AD302,LnLst!B:I,5,FALSE),0))*(100/(H302^2))</f>
        <v>8.0578512396694223E-4</v>
      </c>
      <c r="DR302" s="111">
        <f>(AE302*IFERROR(VLOOKUP(AD302,LnLst!B:I,6,FALSE),0))*(100/(H302^2))</f>
        <v>5.1446280991735531E-3</v>
      </c>
      <c r="DS302" s="111">
        <f>(AE302*IFERROR(VLOOKUP(AD302,LnLst!B:I,7,FALSE),0))*(H302^2/100)/1000000</f>
        <v>3.2379599999999998E-3</v>
      </c>
      <c r="DT302" s="111">
        <f>(AE302*IFERROR(VLOOKUP(AD302,LnLst!B:I,8,FALSE),0))*(100/(H302^2))</f>
        <v>3.6570247933884301E-3</v>
      </c>
      <c r="DU302" s="111">
        <f>AG302*IFERROR(VLOOKUP(AF302,LnLst!B:I,2,FALSE),0)*100/H302^2</f>
        <v>7.0764669421487609E-3</v>
      </c>
      <c r="DV302" s="111">
        <f>(AG302*IFERROR(VLOOKUP(AF302,LnLst!B:I,3,FALSE),0))*(100/(H302^2))</f>
        <v>2.7399049586776858E-2</v>
      </c>
      <c r="DW302" s="111">
        <f>(AG302*IFERROR(VLOOKUP(AF302,LnLst!B:I,4,FALSE),0))*(H302^2/100)/1000000</f>
        <v>3.7684336800000003E-2</v>
      </c>
      <c r="DX302" s="111">
        <f>(AG302*IFERROR(VLOOKUP(AF302,LnLst!B:I,5,FALSE),0))*(100/(H302^2))</f>
        <v>2.1010599173553721E-2</v>
      </c>
      <c r="DY302" s="111">
        <f>(AG302*IFERROR(VLOOKUP(AF302,LnLst!B:I,6,FALSE),0))*(100/(H302^2))</f>
        <v>7.9500000000000001E-2</v>
      </c>
      <c r="DZ302" s="111">
        <f>(AG302*IFERROR(VLOOKUP(AF302,LnLst!B:I,7,FALSE),0))*(H302^2/100)/1000000</f>
        <v>2.5283487240000003E-2</v>
      </c>
      <c r="EA302" s="111">
        <f>(AG302*IFERROR(VLOOKUP(AF302,LnLst!B:I,8,FALSE),0))*(100/(H302^2))</f>
        <v>4.8085208677685953E-2</v>
      </c>
      <c r="EB302" s="111">
        <f>AI302*IFERROR(VLOOKUP(AH302,LnLst!B:I,2,FALSE),0)*100/H302^2</f>
        <v>0</v>
      </c>
      <c r="EC302" s="111">
        <f>AI302*IFERROR(VLOOKUP(AH302,LnLst!B:I,3,FALSE),0)*100/H302^2</f>
        <v>0</v>
      </c>
      <c r="ED302" s="111">
        <f>(AI302*IFERROR(VLOOKUP(AH302,LnLst!B:I,4,FALSE),0))*(H302^2/100)/1000000</f>
        <v>0</v>
      </c>
      <c r="EE302" s="111">
        <f>AI302*IFERROR(VLOOKUP(AH302,LnLst!B:I,5,FALSE),0)*100/H302^2</f>
        <v>0</v>
      </c>
      <c r="EF302" s="111">
        <f>AI302*IFERROR(VLOOKUP(AH302,LnLst!B:I,6,FALSE),0)*100/H302^2</f>
        <v>0</v>
      </c>
      <c r="EG302" s="111">
        <f>(AI302*IFERROR(VLOOKUP(AH302,LnLst!B:I,7,FALSE),0))*(H302^2/100)/1000000</f>
        <v>0</v>
      </c>
      <c r="EH302" s="111">
        <f>AI302*IFERROR(VLOOKUP(AH302,LnLst!B:I,8,FALSE),0)*100/H302^2</f>
        <v>0</v>
      </c>
      <c r="EI302" s="236">
        <f>AK302*IFERROR(VLOOKUP(AJ302,LnLst!B:I,2,FALSE),0)*100/H302^2</f>
        <v>0</v>
      </c>
      <c r="EJ302" s="111">
        <f>AK302*IFERROR(VLOOKUP(AJ302,LnLst!B:I,3,FALSE),0)*100/H302^2</f>
        <v>0</v>
      </c>
      <c r="EK302" s="111">
        <f>(AK302*IFERROR(VLOOKUP(AJ302,LnLst!B:I,4,FALSE),0))*(H302^2/100)/1000000</f>
        <v>0</v>
      </c>
      <c r="EL302" s="111">
        <f>AK302*IFERROR(VLOOKUP(AJ302,LnLst!B:I,5,FALSE),0)*100/H302^2</f>
        <v>0</v>
      </c>
      <c r="EM302" s="111">
        <f>AK302*IFERROR(VLOOKUP(AJ302,LnLst!B:I,6,FALSE),0)*100/H302^2</f>
        <v>0</v>
      </c>
      <c r="EN302" s="111">
        <f>(AK302*IFERROR(VLOOKUP(AJ302,LnLst!B:I,7,FALSE),0))*(H302^2/100)/1000000</f>
        <v>0</v>
      </c>
      <c r="EO302" s="111">
        <f>AK302*IFERROR(VLOOKUP(AJ302,LnLst!B:I,8,FALSE),0)*100/H302^2</f>
        <v>0</v>
      </c>
    </row>
    <row r="303" spans="1:145" ht="15" customHeight="1" x14ac:dyDescent="0.25">
      <c r="A303" s="81" t="s">
        <v>1354</v>
      </c>
      <c r="B303" s="82" t="s">
        <v>428</v>
      </c>
      <c r="C303" s="102" t="s">
        <v>123</v>
      </c>
      <c r="D303" s="82" t="s">
        <v>126</v>
      </c>
      <c r="E303" s="9" t="s">
        <v>1640</v>
      </c>
      <c r="F303" s="426" t="s">
        <v>1717</v>
      </c>
      <c r="G303" s="83">
        <v>1</v>
      </c>
      <c r="H303" s="60">
        <v>220</v>
      </c>
      <c r="I303" s="194" t="str">
        <f t="shared" si="73"/>
        <v xml:space="preserve">2*380/50 ACSR             </v>
      </c>
      <c r="J303" s="228">
        <f t="shared" si="74"/>
        <v>23.7</v>
      </c>
      <c r="K303" s="113" t="s">
        <v>22</v>
      </c>
      <c r="L303" s="232" t="s">
        <v>23</v>
      </c>
      <c r="M303" s="240">
        <v>1000</v>
      </c>
      <c r="N303" s="115">
        <f t="shared" si="83"/>
        <v>381.04</v>
      </c>
      <c r="O303" s="241">
        <v>1600</v>
      </c>
      <c r="P303" s="235">
        <f t="shared" si="84"/>
        <v>2.0174380165289252E-3</v>
      </c>
      <c r="Q303" s="104">
        <f t="shared" si="85"/>
        <v>1.478801652892562E-2</v>
      </c>
      <c r="R303" s="104">
        <f t="shared" si="86"/>
        <v>4.2671375999999997E-2</v>
      </c>
      <c r="S303" s="104">
        <f t="shared" si="87"/>
        <v>5.3863636363636362E-3</v>
      </c>
      <c r="T303" s="104">
        <f t="shared" si="88"/>
        <v>4.6518595041322303E-2</v>
      </c>
      <c r="U303" s="104">
        <f t="shared" si="89"/>
        <v>2.5579884000000001E-2</v>
      </c>
      <c r="V303" s="105">
        <f t="shared" si="90"/>
        <v>2.8890495867768595E-2</v>
      </c>
      <c r="W303" s="223">
        <f>AE303*IFERROR(VLOOKUP(AD303,LnLst!B:I,2,FALSE),0)+AG303*IFERROR(VLOOKUP(AF303,LnLst!B:I,2,FALSE),0)+AI303*IFERROR(VLOOKUP(AH303,LnLst!B:I,2,FALSE),0)+AK303*IFERROR(VLOOKUP(AJ303,LnLst!B:I,2,FALSE),0)</f>
        <v>0.97643999999999997</v>
      </c>
      <c r="X303" s="215">
        <f>AE303*IFERROR(VLOOKUP(AD303,LnLst!B:I,3,FALSE),0)+AG303*IFERROR(VLOOKUP(AF303,LnLst!B:I,3,FALSE),0)+AI303*IFERROR(VLOOKUP(AH303,LnLst!B:I,3,FALSE),0)+AK303*IFERROR(VLOOKUP(AJ303,LnLst!B:I,3,FALSE),0)</f>
        <v>7.1574</v>
      </c>
      <c r="Y303" s="219">
        <f>(AE303*IFERROR(VLOOKUP(AD303,LnLst!B:I,4,FALSE),0)+AG303*IFERROR(VLOOKUP(AF303,LnLst!B:I,4,FALSE),0)+AI303*IFERROR(VLOOKUP(AH303,LnLst!B:I,4,FALSE),0)+AK303*IFERROR(VLOOKUP(AJ303,LnLst!B:I,4,FALSE),0))/1000000</f>
        <v>8.8164000000000005E-5</v>
      </c>
      <c r="Z303" s="215">
        <f>AE303*IFERROR(VLOOKUP(AD303,LnLst!B:I,5,FALSE),0)+AG303*IFERROR(VLOOKUP(AF303,LnLst!B:I,5,FALSE),0)+AI303*IFERROR(VLOOKUP(AH303,LnLst!B:I,5,FALSE),0)+AK303*IFERROR(VLOOKUP(AJ303,LnLst!B:I,5,FALSE),0)</f>
        <v>2.6069999999999998</v>
      </c>
      <c r="AA303" s="215">
        <f>AE303*IFERROR(VLOOKUP(AD303,LnLst!B:I,6,FALSE),0)+AG303*IFERROR(VLOOKUP(AF303,LnLst!B:I,6,FALSE),0)+AI303*IFERROR(VLOOKUP(AH303,LnLst!B:I,6,FALSE),0)+AK303*IFERROR(VLOOKUP(AJ303,LnLst!B:I,6,FALSE),0)</f>
        <v>22.514999999999997</v>
      </c>
      <c r="AB303" s="207">
        <f>(AE303*IFERROR(VLOOKUP(AD303,LnLst!B:I,7,FALSE),0)+AG303*IFERROR(VLOOKUP(AF303,LnLst!B:I,7,FALSE),0)+AI303*IFERROR(VLOOKUP(AH303,LnLst!B:I,7,FALSE),0)+AK303*IFERROR(VLOOKUP(AJ303,LnLst!B:I,7,FALSE),0))/1000000</f>
        <v>5.2850999999999999E-5</v>
      </c>
      <c r="AC303" s="211">
        <f>AE303*IFERROR(VLOOKUP(AD303,LnLst!B:I,8,FALSE),0)+AG303*IFERROR(VLOOKUP(AF303,LnLst!B:I,8,FALSE),0)+AI303*IFERROR(VLOOKUP(AH303,LnLst!B:I,8,FALSE),0)+AK303*IFERROR(VLOOKUP(AJ303,LnLst!B:I,8,FALSE),0)</f>
        <v>13.982999999999999</v>
      </c>
      <c r="AD303" s="106" t="s">
        <v>25</v>
      </c>
      <c r="AE303" s="263">
        <v>23.7</v>
      </c>
      <c r="AF303" s="245" t="s">
        <v>1462</v>
      </c>
      <c r="AG303" s="263"/>
      <c r="AH303" s="250" t="s">
        <v>1462</v>
      </c>
      <c r="AI303" s="263"/>
      <c r="AJ303" s="245" t="s">
        <v>1462</v>
      </c>
      <c r="AK303" s="263"/>
      <c r="AL303" s="84">
        <v>368</v>
      </c>
      <c r="AM303" s="72">
        <v>374</v>
      </c>
      <c r="AN303" s="83">
        <v>0</v>
      </c>
      <c r="AO303" s="72">
        <v>0</v>
      </c>
      <c r="AP303" s="66" t="s">
        <v>630</v>
      </c>
      <c r="AQ303" s="107" t="s">
        <v>262</v>
      </c>
      <c r="AR303" s="61" t="s">
        <v>631</v>
      </c>
      <c r="AS303" s="364"/>
      <c r="AT303" s="205" t="s">
        <v>230</v>
      </c>
      <c r="DN303" s="111">
        <f>(AE303*IFERROR(VLOOKUP(AD303,LnLst!B:I,2,FALSE),0))*(100/(H303^2))</f>
        <v>2.0174380165289257E-3</v>
      </c>
      <c r="DO303" s="111">
        <f>(AE303*IFERROR(VLOOKUP(AD303,LnLst!B:I,3,FALSE),0))*(100/(H303^2))</f>
        <v>1.478801652892562E-2</v>
      </c>
      <c r="DP303" s="111">
        <f>(AE303*IFERROR(VLOOKUP(AD303,LnLst!B:I,4,FALSE),0))*(H303^2/100)/1000000</f>
        <v>4.2671376000000004E-2</v>
      </c>
      <c r="DQ303" s="111">
        <f>(AE303*IFERROR(VLOOKUP(AD303,LnLst!B:I,5,FALSE),0))*(100/(H303^2))</f>
        <v>5.3863636363636362E-3</v>
      </c>
      <c r="DR303" s="111">
        <f>(AE303*IFERROR(VLOOKUP(AD303,LnLst!B:I,6,FALSE),0))*(100/(H303^2))</f>
        <v>4.651859504132231E-2</v>
      </c>
      <c r="DS303" s="111">
        <f>(AE303*IFERROR(VLOOKUP(AD303,LnLst!B:I,7,FALSE),0))*(H303^2/100)/1000000</f>
        <v>2.5579883999999997E-2</v>
      </c>
      <c r="DT303" s="111">
        <f>(AE303*IFERROR(VLOOKUP(AD303,LnLst!B:I,8,FALSE),0))*(100/(H303^2))</f>
        <v>2.8890495867768592E-2</v>
      </c>
      <c r="DU303" s="111">
        <f>AG303*IFERROR(VLOOKUP(AF303,LnLst!B:I,2,FALSE),0)*100/H303^2</f>
        <v>0</v>
      </c>
      <c r="DV303" s="111">
        <f>(AG303*IFERROR(VLOOKUP(AF303,LnLst!B:I,3,FALSE),0))*(100/(H303^2))</f>
        <v>0</v>
      </c>
      <c r="DW303" s="111">
        <f>(AG303*IFERROR(VLOOKUP(AF303,LnLst!B:I,4,FALSE),0))*(H303^2/100)/1000000</f>
        <v>0</v>
      </c>
      <c r="DX303" s="111">
        <f>(AG303*IFERROR(VLOOKUP(AF303,LnLst!B:I,5,FALSE),0))*(100/(H303^2))</f>
        <v>0</v>
      </c>
      <c r="DY303" s="111">
        <f>(AG303*IFERROR(VLOOKUP(AF303,LnLst!B:I,6,FALSE),0))*(100/(H303^2))</f>
        <v>0</v>
      </c>
      <c r="DZ303" s="111">
        <f>(AG303*IFERROR(VLOOKUP(AF303,LnLst!B:I,7,FALSE),0))*(H303^2/100)/1000000</f>
        <v>0</v>
      </c>
      <c r="EA303" s="111">
        <f>(AG303*IFERROR(VLOOKUP(AF303,LnLst!B:I,8,FALSE),0))*(100/(H303^2))</f>
        <v>0</v>
      </c>
      <c r="EB303" s="111">
        <f>AI303*IFERROR(VLOOKUP(AH303,LnLst!B:I,2,FALSE),0)*100/H303^2</f>
        <v>0</v>
      </c>
      <c r="EC303" s="111">
        <f>AI303*IFERROR(VLOOKUP(AH303,LnLst!B:I,3,FALSE),0)*100/H303^2</f>
        <v>0</v>
      </c>
      <c r="ED303" s="111">
        <f>(AI303*IFERROR(VLOOKUP(AH303,LnLst!B:I,4,FALSE),0))*(H303^2/100)/1000000</f>
        <v>0</v>
      </c>
      <c r="EE303" s="111">
        <f>AI303*IFERROR(VLOOKUP(AH303,LnLst!B:I,5,FALSE),0)*100/H303^2</f>
        <v>0</v>
      </c>
      <c r="EF303" s="111">
        <f>AI303*IFERROR(VLOOKUP(AH303,LnLst!B:I,6,FALSE),0)*100/H303^2</f>
        <v>0</v>
      </c>
      <c r="EG303" s="111">
        <f>(AI303*IFERROR(VLOOKUP(AH303,LnLst!B:I,7,FALSE),0))*(H303^2/100)/1000000</f>
        <v>0</v>
      </c>
      <c r="EH303" s="111">
        <f>AI303*IFERROR(VLOOKUP(AH303,LnLst!B:I,8,FALSE),0)*100/H303^2</f>
        <v>0</v>
      </c>
      <c r="EI303" s="236">
        <f>AK303*IFERROR(VLOOKUP(AJ303,LnLst!B:I,2,FALSE),0)*100/H303^2</f>
        <v>0</v>
      </c>
      <c r="EJ303" s="111">
        <f>AK303*IFERROR(VLOOKUP(AJ303,LnLst!B:I,3,FALSE),0)*100/H303^2</f>
        <v>0</v>
      </c>
      <c r="EK303" s="111">
        <f>(AK303*IFERROR(VLOOKUP(AJ303,LnLst!B:I,4,FALSE),0))*(H303^2/100)/1000000</f>
        <v>0</v>
      </c>
      <c r="EL303" s="111">
        <f>AK303*IFERROR(VLOOKUP(AJ303,LnLst!B:I,5,FALSE),0)*100/H303^2</f>
        <v>0</v>
      </c>
      <c r="EM303" s="111">
        <f>AK303*IFERROR(VLOOKUP(AJ303,LnLst!B:I,6,FALSE),0)*100/H303^2</f>
        <v>0</v>
      </c>
      <c r="EN303" s="111">
        <f>(AK303*IFERROR(VLOOKUP(AJ303,LnLst!B:I,7,FALSE),0))*(H303^2/100)/1000000</f>
        <v>0</v>
      </c>
      <c r="EO303" s="111">
        <f>AK303*IFERROR(VLOOKUP(AJ303,LnLst!B:I,8,FALSE),0)*100/H303^2</f>
        <v>0</v>
      </c>
    </row>
    <row r="304" spans="1:145" ht="15" customHeight="1" x14ac:dyDescent="0.25">
      <c r="A304" s="81" t="s">
        <v>1354</v>
      </c>
      <c r="B304" s="82" t="s">
        <v>428</v>
      </c>
      <c r="C304" s="102" t="s">
        <v>123</v>
      </c>
      <c r="D304" s="82" t="s">
        <v>126</v>
      </c>
      <c r="E304" s="9" t="s">
        <v>1640</v>
      </c>
      <c r="F304" s="426" t="s">
        <v>1717</v>
      </c>
      <c r="G304" s="83">
        <v>2</v>
      </c>
      <c r="H304" s="60">
        <v>220</v>
      </c>
      <c r="I304" s="194" t="str">
        <f t="shared" si="73"/>
        <v xml:space="preserve">2*380/50 ACSR             </v>
      </c>
      <c r="J304" s="228">
        <f t="shared" si="74"/>
        <v>23.7</v>
      </c>
      <c r="K304" s="113" t="s">
        <v>22</v>
      </c>
      <c r="L304" s="232" t="s">
        <v>23</v>
      </c>
      <c r="M304" s="240">
        <v>1000</v>
      </c>
      <c r="N304" s="115">
        <f t="shared" si="83"/>
        <v>381.04</v>
      </c>
      <c r="O304" s="241">
        <v>1600</v>
      </c>
      <c r="P304" s="235">
        <f t="shared" si="84"/>
        <v>2.0174380165289252E-3</v>
      </c>
      <c r="Q304" s="104">
        <f t="shared" si="85"/>
        <v>1.478801652892562E-2</v>
      </c>
      <c r="R304" s="104">
        <f t="shared" si="86"/>
        <v>4.2671375999999997E-2</v>
      </c>
      <c r="S304" s="104">
        <f t="shared" si="87"/>
        <v>5.3863636363636362E-3</v>
      </c>
      <c r="T304" s="104">
        <f t="shared" si="88"/>
        <v>4.6518595041322303E-2</v>
      </c>
      <c r="U304" s="104">
        <f t="shared" si="89"/>
        <v>2.5579884000000001E-2</v>
      </c>
      <c r="V304" s="105">
        <f t="shared" si="90"/>
        <v>2.8890495867768595E-2</v>
      </c>
      <c r="W304" s="223">
        <f>AE304*IFERROR(VLOOKUP(AD304,LnLst!B:I,2,FALSE),0)+AG304*IFERROR(VLOOKUP(AF304,LnLst!B:I,2,FALSE),0)+AI304*IFERROR(VLOOKUP(AH304,LnLst!B:I,2,FALSE),0)+AK304*IFERROR(VLOOKUP(AJ304,LnLst!B:I,2,FALSE),0)</f>
        <v>0.97643999999999997</v>
      </c>
      <c r="X304" s="215">
        <f>AE304*IFERROR(VLOOKUP(AD304,LnLst!B:I,3,FALSE),0)+AG304*IFERROR(VLOOKUP(AF304,LnLst!B:I,3,FALSE),0)+AI304*IFERROR(VLOOKUP(AH304,LnLst!B:I,3,FALSE),0)+AK304*IFERROR(VLOOKUP(AJ304,LnLst!B:I,3,FALSE),0)</f>
        <v>7.1574</v>
      </c>
      <c r="Y304" s="219">
        <f>(AE304*IFERROR(VLOOKUP(AD304,LnLst!B:I,4,FALSE),0)+AG304*IFERROR(VLOOKUP(AF304,LnLst!B:I,4,FALSE),0)+AI304*IFERROR(VLOOKUP(AH304,LnLst!B:I,4,FALSE),0)+AK304*IFERROR(VLOOKUP(AJ304,LnLst!B:I,4,FALSE),0))/1000000</f>
        <v>8.8164000000000005E-5</v>
      </c>
      <c r="Z304" s="215">
        <f>AE304*IFERROR(VLOOKUP(AD304,LnLst!B:I,5,FALSE),0)+AG304*IFERROR(VLOOKUP(AF304,LnLst!B:I,5,FALSE),0)+AI304*IFERROR(VLOOKUP(AH304,LnLst!B:I,5,FALSE),0)+AK304*IFERROR(VLOOKUP(AJ304,LnLst!B:I,5,FALSE),0)</f>
        <v>2.6069999999999998</v>
      </c>
      <c r="AA304" s="215">
        <f>AE304*IFERROR(VLOOKUP(AD304,LnLst!B:I,6,FALSE),0)+AG304*IFERROR(VLOOKUP(AF304,LnLst!B:I,6,FALSE),0)+AI304*IFERROR(VLOOKUP(AH304,LnLst!B:I,6,FALSE),0)+AK304*IFERROR(VLOOKUP(AJ304,LnLst!B:I,6,FALSE),0)</f>
        <v>22.514999999999997</v>
      </c>
      <c r="AB304" s="207">
        <f>(AE304*IFERROR(VLOOKUP(AD304,LnLst!B:I,7,FALSE),0)+AG304*IFERROR(VLOOKUP(AF304,LnLst!B:I,7,FALSE),0)+AI304*IFERROR(VLOOKUP(AH304,LnLst!B:I,7,FALSE),0)+AK304*IFERROR(VLOOKUP(AJ304,LnLst!B:I,7,FALSE),0))/1000000</f>
        <v>5.2850999999999999E-5</v>
      </c>
      <c r="AC304" s="211">
        <f>AE304*IFERROR(VLOOKUP(AD304,LnLst!B:I,8,FALSE),0)+AG304*IFERROR(VLOOKUP(AF304,LnLst!B:I,8,FALSE),0)+AI304*IFERROR(VLOOKUP(AH304,LnLst!B:I,8,FALSE),0)+AK304*IFERROR(VLOOKUP(AJ304,LnLst!B:I,8,FALSE),0)</f>
        <v>13.982999999999999</v>
      </c>
      <c r="AD304" s="106" t="s">
        <v>25</v>
      </c>
      <c r="AE304" s="263">
        <v>23.7</v>
      </c>
      <c r="AF304" s="245" t="s">
        <v>1462</v>
      </c>
      <c r="AG304" s="263"/>
      <c r="AH304" s="250" t="s">
        <v>1462</v>
      </c>
      <c r="AI304" s="263"/>
      <c r="AJ304" s="245" t="s">
        <v>1462</v>
      </c>
      <c r="AK304" s="263"/>
      <c r="AL304" s="84">
        <v>368</v>
      </c>
      <c r="AM304" s="72">
        <v>374</v>
      </c>
      <c r="AN304" s="83">
        <v>0</v>
      </c>
      <c r="AO304" s="72">
        <v>0</v>
      </c>
      <c r="AP304" s="66" t="s">
        <v>632</v>
      </c>
      <c r="AQ304" s="107" t="s">
        <v>262</v>
      </c>
      <c r="AR304" s="61" t="s">
        <v>631</v>
      </c>
      <c r="AS304" s="364"/>
      <c r="AT304" s="205" t="s">
        <v>230</v>
      </c>
      <c r="DN304" s="111">
        <f>(AE304*IFERROR(VLOOKUP(AD304,LnLst!B:I,2,FALSE),0))*(100/(H304^2))</f>
        <v>2.0174380165289257E-3</v>
      </c>
      <c r="DO304" s="111">
        <f>(AE304*IFERROR(VLOOKUP(AD304,LnLst!B:I,3,FALSE),0))*(100/(H304^2))</f>
        <v>1.478801652892562E-2</v>
      </c>
      <c r="DP304" s="111">
        <f>(AE304*IFERROR(VLOOKUP(AD304,LnLst!B:I,4,FALSE),0))*(H304^2/100)/1000000</f>
        <v>4.2671376000000004E-2</v>
      </c>
      <c r="DQ304" s="111">
        <f>(AE304*IFERROR(VLOOKUP(AD304,LnLst!B:I,5,FALSE),0))*(100/(H304^2))</f>
        <v>5.3863636363636362E-3</v>
      </c>
      <c r="DR304" s="111">
        <f>(AE304*IFERROR(VLOOKUP(AD304,LnLst!B:I,6,FALSE),0))*(100/(H304^2))</f>
        <v>4.651859504132231E-2</v>
      </c>
      <c r="DS304" s="111">
        <f>(AE304*IFERROR(VLOOKUP(AD304,LnLst!B:I,7,FALSE),0))*(H304^2/100)/1000000</f>
        <v>2.5579883999999997E-2</v>
      </c>
      <c r="DT304" s="111">
        <f>(AE304*IFERROR(VLOOKUP(AD304,LnLst!B:I,8,FALSE),0))*(100/(H304^2))</f>
        <v>2.8890495867768592E-2</v>
      </c>
      <c r="DU304" s="111">
        <f>AG304*IFERROR(VLOOKUP(AF304,LnLst!B:I,2,FALSE),0)*100/H304^2</f>
        <v>0</v>
      </c>
      <c r="DV304" s="111">
        <f>(AG304*IFERROR(VLOOKUP(AF304,LnLst!B:I,3,FALSE),0))*(100/(H304^2))</f>
        <v>0</v>
      </c>
      <c r="DW304" s="111">
        <f>(AG304*IFERROR(VLOOKUP(AF304,LnLst!B:I,4,FALSE),0))*(H304^2/100)/1000000</f>
        <v>0</v>
      </c>
      <c r="DX304" s="111">
        <f>(AG304*IFERROR(VLOOKUP(AF304,LnLst!B:I,5,FALSE),0))*(100/(H304^2))</f>
        <v>0</v>
      </c>
      <c r="DY304" s="111">
        <f>(AG304*IFERROR(VLOOKUP(AF304,LnLst!B:I,6,FALSE),0))*(100/(H304^2))</f>
        <v>0</v>
      </c>
      <c r="DZ304" s="111">
        <f>(AG304*IFERROR(VLOOKUP(AF304,LnLst!B:I,7,FALSE),0))*(H304^2/100)/1000000</f>
        <v>0</v>
      </c>
      <c r="EA304" s="111">
        <f>(AG304*IFERROR(VLOOKUP(AF304,LnLst!B:I,8,FALSE),0))*(100/(H304^2))</f>
        <v>0</v>
      </c>
      <c r="EB304" s="111">
        <f>AI304*IFERROR(VLOOKUP(AH304,LnLst!B:I,2,FALSE),0)*100/H304^2</f>
        <v>0</v>
      </c>
      <c r="EC304" s="111">
        <f>AI304*IFERROR(VLOOKUP(AH304,LnLst!B:I,3,FALSE),0)*100/H304^2</f>
        <v>0</v>
      </c>
      <c r="ED304" s="111">
        <f>(AI304*IFERROR(VLOOKUP(AH304,LnLst!B:I,4,FALSE),0))*(H304^2/100)/1000000</f>
        <v>0</v>
      </c>
      <c r="EE304" s="111">
        <f>AI304*IFERROR(VLOOKUP(AH304,LnLst!B:I,5,FALSE),0)*100/H304^2</f>
        <v>0</v>
      </c>
      <c r="EF304" s="111">
        <f>AI304*IFERROR(VLOOKUP(AH304,LnLst!B:I,6,FALSE),0)*100/H304^2</f>
        <v>0</v>
      </c>
      <c r="EG304" s="111">
        <f>(AI304*IFERROR(VLOOKUP(AH304,LnLst!B:I,7,FALSE),0))*(H304^2/100)/1000000</f>
        <v>0</v>
      </c>
      <c r="EH304" s="111">
        <f>AI304*IFERROR(VLOOKUP(AH304,LnLst!B:I,8,FALSE),0)*100/H304^2</f>
        <v>0</v>
      </c>
      <c r="EI304" s="236">
        <f>AK304*IFERROR(VLOOKUP(AJ304,LnLst!B:I,2,FALSE),0)*100/H304^2</f>
        <v>0</v>
      </c>
      <c r="EJ304" s="111">
        <f>AK304*IFERROR(VLOOKUP(AJ304,LnLst!B:I,3,FALSE),0)*100/H304^2</f>
        <v>0</v>
      </c>
      <c r="EK304" s="111">
        <f>(AK304*IFERROR(VLOOKUP(AJ304,LnLst!B:I,4,FALSE),0))*(H304^2/100)/1000000</f>
        <v>0</v>
      </c>
      <c r="EL304" s="111">
        <f>AK304*IFERROR(VLOOKUP(AJ304,LnLst!B:I,5,FALSE),0)*100/H304^2</f>
        <v>0</v>
      </c>
      <c r="EM304" s="111">
        <f>AK304*IFERROR(VLOOKUP(AJ304,LnLst!B:I,6,FALSE),0)*100/H304^2</f>
        <v>0</v>
      </c>
      <c r="EN304" s="111">
        <f>(AK304*IFERROR(VLOOKUP(AJ304,LnLst!B:I,7,FALSE),0))*(H304^2/100)/1000000</f>
        <v>0</v>
      </c>
      <c r="EO304" s="111">
        <f>AK304*IFERROR(VLOOKUP(AJ304,LnLst!B:I,8,FALSE),0)*100/H304^2</f>
        <v>0</v>
      </c>
    </row>
    <row r="305" spans="1:145" ht="15" customHeight="1" x14ac:dyDescent="0.25">
      <c r="A305" s="81" t="s">
        <v>337</v>
      </c>
      <c r="B305" s="82" t="s">
        <v>332</v>
      </c>
      <c r="C305" s="102" t="s">
        <v>815</v>
      </c>
      <c r="D305" s="82" t="s">
        <v>122</v>
      </c>
      <c r="E305" s="9" t="s">
        <v>1640</v>
      </c>
      <c r="F305" s="426" t="s">
        <v>1717</v>
      </c>
      <c r="G305" s="83">
        <v>1</v>
      </c>
      <c r="H305" s="60">
        <v>220</v>
      </c>
      <c r="I305" s="194" t="str">
        <f t="shared" si="73"/>
        <v xml:space="preserve">1*380/88 ACSR    1*405 AAAC         </v>
      </c>
      <c r="J305" s="228">
        <f t="shared" si="74"/>
        <v>86</v>
      </c>
      <c r="K305" s="113" t="s">
        <v>21</v>
      </c>
      <c r="L305" s="232" t="s">
        <v>21</v>
      </c>
      <c r="M305" s="240">
        <v>450</v>
      </c>
      <c r="N305" s="115">
        <f t="shared" si="83"/>
        <v>171.46799999999999</v>
      </c>
      <c r="O305" s="241">
        <v>800</v>
      </c>
      <c r="P305" s="235">
        <f t="shared" si="84"/>
        <v>1.4752892561983472E-2</v>
      </c>
      <c r="Q305" s="104">
        <f t="shared" si="85"/>
        <v>7.2584297520661159E-2</v>
      </c>
      <c r="R305" s="104">
        <f t="shared" si="86"/>
        <v>0.11607384800000001</v>
      </c>
      <c r="S305" s="104">
        <f t="shared" si="87"/>
        <v>5.3305785123966935E-2</v>
      </c>
      <c r="T305" s="104">
        <f t="shared" si="88"/>
        <v>0.16880165289256197</v>
      </c>
      <c r="U305" s="104">
        <f t="shared" si="89"/>
        <v>9.2821520000000005E-2</v>
      </c>
      <c r="V305" s="105">
        <f t="shared" si="90"/>
        <v>0.10483471074380163</v>
      </c>
      <c r="W305" s="223">
        <f>AE305*IFERROR(VLOOKUP(AD305,LnLst!B:I,2,FALSE),0)+AG305*IFERROR(VLOOKUP(AF305,LnLst!B:I,2,FALSE),0)+AI305*IFERROR(VLOOKUP(AH305,LnLst!B:I,2,FALSE),0)+AK305*IFERROR(VLOOKUP(AJ305,LnLst!B:I,2,FALSE),0)</f>
        <v>7.1404000000000005</v>
      </c>
      <c r="X305" s="215">
        <f>AE305*IFERROR(VLOOKUP(AD305,LnLst!B:I,3,FALSE),0)+AG305*IFERROR(VLOOKUP(AF305,LnLst!B:I,3,FALSE),0)+AI305*IFERROR(VLOOKUP(AH305,LnLst!B:I,3,FALSE),0)+AK305*IFERROR(VLOOKUP(AJ305,LnLst!B:I,3,FALSE),0)</f>
        <v>35.130800000000001</v>
      </c>
      <c r="Y305" s="219">
        <f>(AE305*IFERROR(VLOOKUP(AD305,LnLst!B:I,4,FALSE),0)+AG305*IFERROR(VLOOKUP(AF305,LnLst!B:I,4,FALSE),0)+AI305*IFERROR(VLOOKUP(AH305,LnLst!B:I,4,FALSE),0)+AK305*IFERROR(VLOOKUP(AJ305,LnLst!B:I,4,FALSE),0))/1000000</f>
        <v>2.39822E-4</v>
      </c>
      <c r="Z305" s="215">
        <f>AE305*IFERROR(VLOOKUP(AD305,LnLst!B:I,5,FALSE),0)+AG305*IFERROR(VLOOKUP(AF305,LnLst!B:I,5,FALSE),0)+AI305*IFERROR(VLOOKUP(AH305,LnLst!B:I,5,FALSE),0)+AK305*IFERROR(VLOOKUP(AJ305,LnLst!B:I,5,FALSE),0)</f>
        <v>25.799999999999997</v>
      </c>
      <c r="AA305" s="215">
        <f>AE305*IFERROR(VLOOKUP(AD305,LnLst!B:I,6,FALSE),0)+AG305*IFERROR(VLOOKUP(AF305,LnLst!B:I,6,FALSE),0)+AI305*IFERROR(VLOOKUP(AH305,LnLst!B:I,6,FALSE),0)+AK305*IFERROR(VLOOKUP(AJ305,LnLst!B:I,6,FALSE),0)</f>
        <v>81.699999999999989</v>
      </c>
      <c r="AB305" s="207">
        <f>(AE305*IFERROR(VLOOKUP(AD305,LnLst!B:I,7,FALSE),0)+AG305*IFERROR(VLOOKUP(AF305,LnLst!B:I,7,FALSE),0)+AI305*IFERROR(VLOOKUP(AH305,LnLst!B:I,7,FALSE),0)+AK305*IFERROR(VLOOKUP(AJ305,LnLst!B:I,7,FALSE),0))/1000000</f>
        <v>1.9177999999999998E-4</v>
      </c>
      <c r="AC305" s="211">
        <f>AE305*IFERROR(VLOOKUP(AD305,LnLst!B:I,8,FALSE),0)+AG305*IFERROR(VLOOKUP(AF305,LnLst!B:I,8,FALSE),0)+AI305*IFERROR(VLOOKUP(AH305,LnLst!B:I,8,FALSE),0)+AK305*IFERROR(VLOOKUP(AJ305,LnLst!B:I,8,FALSE),0)</f>
        <v>50.739999999999995</v>
      </c>
      <c r="AD305" s="106" t="s">
        <v>6</v>
      </c>
      <c r="AE305" s="263">
        <v>45.4</v>
      </c>
      <c r="AF305" s="245" t="s">
        <v>43</v>
      </c>
      <c r="AG305" s="263">
        <v>40.6</v>
      </c>
      <c r="AH305" s="250" t="s">
        <v>1462</v>
      </c>
      <c r="AI305" s="263"/>
      <c r="AJ305" s="245" t="s">
        <v>1462</v>
      </c>
      <c r="AK305" s="263"/>
      <c r="AL305" s="84">
        <v>364</v>
      </c>
      <c r="AM305" s="72">
        <v>366</v>
      </c>
      <c r="AN305" s="83">
        <v>0</v>
      </c>
      <c r="AO305" s="72">
        <v>0</v>
      </c>
      <c r="AP305" s="66" t="s">
        <v>811</v>
      </c>
      <c r="AQ305" s="107" t="s">
        <v>815</v>
      </c>
      <c r="AR305" s="61" t="s">
        <v>768</v>
      </c>
      <c r="AS305" s="364"/>
      <c r="AT305" s="205"/>
      <c r="DN305" s="111">
        <f>(AE305*IFERROR(VLOOKUP(AD305,LnLst!B:I,2,FALSE),0))*(100/(H305^2))</f>
        <v>7.8324380165289264E-3</v>
      </c>
      <c r="DO305" s="111">
        <f>(AE305*IFERROR(VLOOKUP(AD305,LnLst!B:I,3,FALSE),0))*(100/(H305^2))</f>
        <v>3.7520661157024793E-2</v>
      </c>
      <c r="DP305" s="111">
        <f>(AE305*IFERROR(VLOOKUP(AD305,LnLst!B:I,4,FALSE),0))*(H305^2/100)/1000000</f>
        <v>6.2624760000000002E-2</v>
      </c>
      <c r="DQ305" s="111">
        <f>(AE305*IFERROR(VLOOKUP(AD305,LnLst!B:I,5,FALSE),0))*(100/(H305^2))</f>
        <v>2.8140495867768595E-2</v>
      </c>
      <c r="DR305" s="111">
        <f>(AE305*IFERROR(VLOOKUP(AD305,LnLst!B:I,6,FALSE),0))*(100/(H305^2))</f>
        <v>8.9111570247933883E-2</v>
      </c>
      <c r="DS305" s="111">
        <f>(AE305*IFERROR(VLOOKUP(AD305,LnLst!B:I,7,FALSE),0))*(H305^2/100)/1000000</f>
        <v>4.9001127999999998E-2</v>
      </c>
      <c r="DT305" s="111">
        <f>(AE305*IFERROR(VLOOKUP(AD305,LnLst!B:I,8,FALSE),0))*(100/(H305^2))</f>
        <v>5.5342975206611571E-2</v>
      </c>
      <c r="DU305" s="111">
        <f>AG305*IFERROR(VLOOKUP(AF305,LnLst!B:I,2,FALSE),0)*100/H305^2</f>
        <v>6.9204545454545465E-3</v>
      </c>
      <c r="DV305" s="111">
        <f>(AG305*IFERROR(VLOOKUP(AF305,LnLst!B:I,3,FALSE),0))*(100/(H305^2))</f>
        <v>3.5063636363636366E-2</v>
      </c>
      <c r="DW305" s="111">
        <f>(AG305*IFERROR(VLOOKUP(AF305,LnLst!B:I,4,FALSE),0))*(H305^2/100)/1000000</f>
        <v>5.3449088000000013E-2</v>
      </c>
      <c r="DX305" s="111">
        <f>(AG305*IFERROR(VLOOKUP(AF305,LnLst!B:I,5,FALSE),0))*(100/(H305^2))</f>
        <v>2.5165289256198348E-2</v>
      </c>
      <c r="DY305" s="111">
        <f>(AG305*IFERROR(VLOOKUP(AF305,LnLst!B:I,6,FALSE),0))*(100/(H305^2))</f>
        <v>7.9690082644628096E-2</v>
      </c>
      <c r="DZ305" s="111">
        <f>(AG305*IFERROR(VLOOKUP(AF305,LnLst!B:I,7,FALSE),0))*(H305^2/100)/1000000</f>
        <v>4.3820392E-2</v>
      </c>
      <c r="EA305" s="111">
        <f>(AG305*IFERROR(VLOOKUP(AF305,LnLst!B:I,8,FALSE),0))*(100/(H305^2))</f>
        <v>4.9491735537190086E-2</v>
      </c>
      <c r="EB305" s="111">
        <f>AI305*IFERROR(VLOOKUP(AH305,LnLst!B:I,2,FALSE),0)*100/H305^2</f>
        <v>0</v>
      </c>
      <c r="EC305" s="111">
        <f>AI305*IFERROR(VLOOKUP(AH305,LnLst!B:I,3,FALSE),0)*100/H305^2</f>
        <v>0</v>
      </c>
      <c r="ED305" s="111">
        <f>(AI305*IFERROR(VLOOKUP(AH305,LnLst!B:I,4,FALSE),0))*(H305^2/100)/1000000</f>
        <v>0</v>
      </c>
      <c r="EE305" s="111">
        <f>AI305*IFERROR(VLOOKUP(AH305,LnLst!B:I,5,FALSE),0)*100/H305^2</f>
        <v>0</v>
      </c>
      <c r="EF305" s="111">
        <f>AI305*IFERROR(VLOOKUP(AH305,LnLst!B:I,6,FALSE),0)*100/H305^2</f>
        <v>0</v>
      </c>
      <c r="EG305" s="111">
        <f>(AI305*IFERROR(VLOOKUP(AH305,LnLst!B:I,7,FALSE),0))*(H305^2/100)/1000000</f>
        <v>0</v>
      </c>
      <c r="EH305" s="111">
        <f>AI305*IFERROR(VLOOKUP(AH305,LnLst!B:I,8,FALSE),0)*100/H305^2</f>
        <v>0</v>
      </c>
      <c r="EI305" s="236">
        <f>AK305*IFERROR(VLOOKUP(AJ305,LnLst!B:I,2,FALSE),0)*100/H305^2</f>
        <v>0</v>
      </c>
      <c r="EJ305" s="111">
        <f>AK305*IFERROR(VLOOKUP(AJ305,LnLst!B:I,3,FALSE),0)*100/H305^2</f>
        <v>0</v>
      </c>
      <c r="EK305" s="111">
        <f>(AK305*IFERROR(VLOOKUP(AJ305,LnLst!B:I,4,FALSE),0))*(H305^2/100)/1000000</f>
        <v>0</v>
      </c>
      <c r="EL305" s="111">
        <f>AK305*IFERROR(VLOOKUP(AJ305,LnLst!B:I,5,FALSE),0)*100/H305^2</f>
        <v>0</v>
      </c>
      <c r="EM305" s="111">
        <f>AK305*IFERROR(VLOOKUP(AJ305,LnLst!B:I,6,FALSE),0)*100/H305^2</f>
        <v>0</v>
      </c>
      <c r="EN305" s="111">
        <f>(AK305*IFERROR(VLOOKUP(AJ305,LnLst!B:I,7,FALSE),0))*(H305^2/100)/1000000</f>
        <v>0</v>
      </c>
      <c r="EO305" s="111">
        <f>AK305*IFERROR(VLOOKUP(AJ305,LnLst!B:I,8,FALSE),0)*100/H305^2</f>
        <v>0</v>
      </c>
    </row>
    <row r="306" spans="1:145" ht="15" customHeight="1" x14ac:dyDescent="0.25">
      <c r="A306" s="81" t="s">
        <v>337</v>
      </c>
      <c r="B306" s="82" t="s">
        <v>332</v>
      </c>
      <c r="C306" s="102" t="s">
        <v>815</v>
      </c>
      <c r="D306" s="82" t="s">
        <v>122</v>
      </c>
      <c r="E306" s="9" t="s">
        <v>1640</v>
      </c>
      <c r="F306" s="426" t="s">
        <v>1717</v>
      </c>
      <c r="G306" s="83">
        <v>2</v>
      </c>
      <c r="H306" s="60">
        <v>220</v>
      </c>
      <c r="I306" s="194" t="str">
        <f t="shared" si="73"/>
        <v xml:space="preserve">1*380/88 ACSR    1*405 AAAC         </v>
      </c>
      <c r="J306" s="228">
        <f t="shared" si="74"/>
        <v>86</v>
      </c>
      <c r="K306" s="113" t="s">
        <v>21</v>
      </c>
      <c r="L306" s="232" t="s">
        <v>21</v>
      </c>
      <c r="M306" s="240">
        <v>450</v>
      </c>
      <c r="N306" s="115">
        <f t="shared" si="83"/>
        <v>171.46799999999999</v>
      </c>
      <c r="O306" s="241">
        <v>800</v>
      </c>
      <c r="P306" s="235">
        <f t="shared" si="84"/>
        <v>1.4752892561983472E-2</v>
      </c>
      <c r="Q306" s="104">
        <f t="shared" si="85"/>
        <v>7.2584297520661159E-2</v>
      </c>
      <c r="R306" s="104">
        <f t="shared" si="86"/>
        <v>0.11607384800000001</v>
      </c>
      <c r="S306" s="104">
        <f t="shared" si="87"/>
        <v>5.3305785123966935E-2</v>
      </c>
      <c r="T306" s="104">
        <f t="shared" si="88"/>
        <v>0.16880165289256197</v>
      </c>
      <c r="U306" s="104">
        <f t="shared" si="89"/>
        <v>9.2821520000000005E-2</v>
      </c>
      <c r="V306" s="105">
        <f t="shared" si="90"/>
        <v>0.10483471074380163</v>
      </c>
      <c r="W306" s="223">
        <f>AE306*IFERROR(VLOOKUP(AD306,LnLst!B:I,2,FALSE),0)+AG306*IFERROR(VLOOKUP(AF306,LnLst!B:I,2,FALSE),0)+AI306*IFERROR(VLOOKUP(AH306,LnLst!B:I,2,FALSE),0)+AK306*IFERROR(VLOOKUP(AJ306,LnLst!B:I,2,FALSE),0)</f>
        <v>7.1404000000000005</v>
      </c>
      <c r="X306" s="215">
        <f>AE306*IFERROR(VLOOKUP(AD306,LnLst!B:I,3,FALSE),0)+AG306*IFERROR(VLOOKUP(AF306,LnLst!B:I,3,FALSE),0)+AI306*IFERROR(VLOOKUP(AH306,LnLst!B:I,3,FALSE),0)+AK306*IFERROR(VLOOKUP(AJ306,LnLst!B:I,3,FALSE),0)</f>
        <v>35.130800000000001</v>
      </c>
      <c r="Y306" s="219">
        <f>(AE306*IFERROR(VLOOKUP(AD306,LnLst!B:I,4,FALSE),0)+AG306*IFERROR(VLOOKUP(AF306,LnLst!B:I,4,FALSE),0)+AI306*IFERROR(VLOOKUP(AH306,LnLst!B:I,4,FALSE),0)+AK306*IFERROR(VLOOKUP(AJ306,LnLst!B:I,4,FALSE),0))/1000000</f>
        <v>2.39822E-4</v>
      </c>
      <c r="Z306" s="215">
        <f>AE306*IFERROR(VLOOKUP(AD306,LnLst!B:I,5,FALSE),0)+AG306*IFERROR(VLOOKUP(AF306,LnLst!B:I,5,FALSE),0)+AI306*IFERROR(VLOOKUP(AH306,LnLst!B:I,5,FALSE),0)+AK306*IFERROR(VLOOKUP(AJ306,LnLst!B:I,5,FALSE),0)</f>
        <v>25.799999999999997</v>
      </c>
      <c r="AA306" s="215">
        <f>AE306*IFERROR(VLOOKUP(AD306,LnLst!B:I,6,FALSE),0)+AG306*IFERROR(VLOOKUP(AF306,LnLst!B:I,6,FALSE),0)+AI306*IFERROR(VLOOKUP(AH306,LnLst!B:I,6,FALSE),0)+AK306*IFERROR(VLOOKUP(AJ306,LnLst!B:I,6,FALSE),0)</f>
        <v>81.699999999999989</v>
      </c>
      <c r="AB306" s="207">
        <f>(AE306*IFERROR(VLOOKUP(AD306,LnLst!B:I,7,FALSE),0)+AG306*IFERROR(VLOOKUP(AF306,LnLst!B:I,7,FALSE),0)+AI306*IFERROR(VLOOKUP(AH306,LnLst!B:I,7,FALSE),0)+AK306*IFERROR(VLOOKUP(AJ306,LnLst!B:I,7,FALSE),0))/1000000</f>
        <v>1.9177999999999998E-4</v>
      </c>
      <c r="AC306" s="211">
        <f>AE306*IFERROR(VLOOKUP(AD306,LnLst!B:I,8,FALSE),0)+AG306*IFERROR(VLOOKUP(AF306,LnLst!B:I,8,FALSE),0)+AI306*IFERROR(VLOOKUP(AH306,LnLst!B:I,8,FALSE),0)+AK306*IFERROR(VLOOKUP(AJ306,LnLst!B:I,8,FALSE),0)</f>
        <v>50.739999999999995</v>
      </c>
      <c r="AD306" s="106" t="s">
        <v>6</v>
      </c>
      <c r="AE306" s="263">
        <v>45.4</v>
      </c>
      <c r="AF306" s="245" t="s">
        <v>43</v>
      </c>
      <c r="AG306" s="263">
        <v>40.6</v>
      </c>
      <c r="AH306" s="250" t="s">
        <v>1462</v>
      </c>
      <c r="AI306" s="263"/>
      <c r="AJ306" s="245" t="s">
        <v>1462</v>
      </c>
      <c r="AK306" s="263"/>
      <c r="AL306" s="84">
        <v>364</v>
      </c>
      <c r="AM306" s="72">
        <v>366</v>
      </c>
      <c r="AN306" s="83">
        <v>0</v>
      </c>
      <c r="AO306" s="72">
        <v>0</v>
      </c>
      <c r="AP306" s="66" t="s">
        <v>812</v>
      </c>
      <c r="AQ306" s="107" t="s">
        <v>815</v>
      </c>
      <c r="AR306" s="61" t="s">
        <v>768</v>
      </c>
      <c r="AS306" s="364"/>
      <c r="AT306" s="205"/>
      <c r="DN306" s="111">
        <f>(AE306*IFERROR(VLOOKUP(AD306,LnLst!B:I,2,FALSE),0))*(100/(H306^2))</f>
        <v>7.8324380165289264E-3</v>
      </c>
      <c r="DO306" s="111">
        <f>(AE306*IFERROR(VLOOKUP(AD306,LnLst!B:I,3,FALSE),0))*(100/(H306^2))</f>
        <v>3.7520661157024793E-2</v>
      </c>
      <c r="DP306" s="111">
        <f>(AE306*IFERROR(VLOOKUP(AD306,LnLst!B:I,4,FALSE),0))*(H306^2/100)/1000000</f>
        <v>6.2624760000000002E-2</v>
      </c>
      <c r="DQ306" s="111">
        <f>(AE306*IFERROR(VLOOKUP(AD306,LnLst!B:I,5,FALSE),0))*(100/(H306^2))</f>
        <v>2.8140495867768595E-2</v>
      </c>
      <c r="DR306" s="111">
        <f>(AE306*IFERROR(VLOOKUP(AD306,LnLst!B:I,6,FALSE),0))*(100/(H306^2))</f>
        <v>8.9111570247933883E-2</v>
      </c>
      <c r="DS306" s="111">
        <f>(AE306*IFERROR(VLOOKUP(AD306,LnLst!B:I,7,FALSE),0))*(H306^2/100)/1000000</f>
        <v>4.9001127999999998E-2</v>
      </c>
      <c r="DT306" s="111">
        <f>(AE306*IFERROR(VLOOKUP(AD306,LnLst!B:I,8,FALSE),0))*(100/(H306^2))</f>
        <v>5.5342975206611571E-2</v>
      </c>
      <c r="DU306" s="111">
        <f>AG306*IFERROR(VLOOKUP(AF306,LnLst!B:I,2,FALSE),0)*100/H306^2</f>
        <v>6.9204545454545465E-3</v>
      </c>
      <c r="DV306" s="111">
        <f>(AG306*IFERROR(VLOOKUP(AF306,LnLst!B:I,3,FALSE),0))*(100/(H306^2))</f>
        <v>3.5063636363636366E-2</v>
      </c>
      <c r="DW306" s="111">
        <f>(AG306*IFERROR(VLOOKUP(AF306,LnLst!B:I,4,FALSE),0))*(H306^2/100)/1000000</f>
        <v>5.3449088000000013E-2</v>
      </c>
      <c r="DX306" s="111">
        <f>(AG306*IFERROR(VLOOKUP(AF306,LnLst!B:I,5,FALSE),0))*(100/(H306^2))</f>
        <v>2.5165289256198348E-2</v>
      </c>
      <c r="DY306" s="111">
        <f>(AG306*IFERROR(VLOOKUP(AF306,LnLst!B:I,6,FALSE),0))*(100/(H306^2))</f>
        <v>7.9690082644628096E-2</v>
      </c>
      <c r="DZ306" s="111">
        <f>(AG306*IFERROR(VLOOKUP(AF306,LnLst!B:I,7,FALSE),0))*(H306^2/100)/1000000</f>
        <v>4.3820392E-2</v>
      </c>
      <c r="EA306" s="111">
        <f>(AG306*IFERROR(VLOOKUP(AF306,LnLst!B:I,8,FALSE),0))*(100/(H306^2))</f>
        <v>4.9491735537190086E-2</v>
      </c>
      <c r="EB306" s="111">
        <f>AI306*IFERROR(VLOOKUP(AH306,LnLst!B:I,2,FALSE),0)*100/H306^2</f>
        <v>0</v>
      </c>
      <c r="EC306" s="111">
        <f>AI306*IFERROR(VLOOKUP(AH306,LnLst!B:I,3,FALSE),0)*100/H306^2</f>
        <v>0</v>
      </c>
      <c r="ED306" s="111">
        <f>(AI306*IFERROR(VLOOKUP(AH306,LnLst!B:I,4,FALSE),0))*(H306^2/100)/1000000</f>
        <v>0</v>
      </c>
      <c r="EE306" s="111">
        <f>AI306*IFERROR(VLOOKUP(AH306,LnLst!B:I,5,FALSE),0)*100/H306^2</f>
        <v>0</v>
      </c>
      <c r="EF306" s="111">
        <f>AI306*IFERROR(VLOOKUP(AH306,LnLst!B:I,6,FALSE),0)*100/H306^2</f>
        <v>0</v>
      </c>
      <c r="EG306" s="111">
        <f>(AI306*IFERROR(VLOOKUP(AH306,LnLst!B:I,7,FALSE),0))*(H306^2/100)/1000000</f>
        <v>0</v>
      </c>
      <c r="EH306" s="111">
        <f>AI306*IFERROR(VLOOKUP(AH306,LnLst!B:I,8,FALSE),0)*100/H306^2</f>
        <v>0</v>
      </c>
      <c r="EI306" s="236">
        <f>AK306*IFERROR(VLOOKUP(AJ306,LnLst!B:I,2,FALSE),0)*100/H306^2</f>
        <v>0</v>
      </c>
      <c r="EJ306" s="111">
        <f>AK306*IFERROR(VLOOKUP(AJ306,LnLst!B:I,3,FALSE),0)*100/H306^2</f>
        <v>0</v>
      </c>
      <c r="EK306" s="111">
        <f>(AK306*IFERROR(VLOOKUP(AJ306,LnLst!B:I,4,FALSE),0))*(H306^2/100)/1000000</f>
        <v>0</v>
      </c>
      <c r="EL306" s="111">
        <f>AK306*IFERROR(VLOOKUP(AJ306,LnLst!B:I,5,FALSE),0)*100/H306^2</f>
        <v>0</v>
      </c>
      <c r="EM306" s="111">
        <f>AK306*IFERROR(VLOOKUP(AJ306,LnLst!B:I,6,FALSE),0)*100/H306^2</f>
        <v>0</v>
      </c>
      <c r="EN306" s="111">
        <f>(AK306*IFERROR(VLOOKUP(AJ306,LnLst!B:I,7,FALSE),0))*(H306^2/100)/1000000</f>
        <v>0</v>
      </c>
      <c r="EO306" s="111">
        <f>AK306*IFERROR(VLOOKUP(AJ306,LnLst!B:I,8,FALSE),0)*100/H306^2</f>
        <v>0</v>
      </c>
    </row>
    <row r="307" spans="1:145" ht="15" customHeight="1" x14ac:dyDescent="0.25">
      <c r="A307" s="81" t="s">
        <v>340</v>
      </c>
      <c r="B307" s="82" t="s">
        <v>332</v>
      </c>
      <c r="C307" s="102" t="s">
        <v>118</v>
      </c>
      <c r="D307" s="82" t="s">
        <v>122</v>
      </c>
      <c r="E307" s="9" t="s">
        <v>1640</v>
      </c>
      <c r="F307" s="426" t="s">
        <v>1717</v>
      </c>
      <c r="G307" s="83">
        <v>1</v>
      </c>
      <c r="H307" s="60">
        <v>220</v>
      </c>
      <c r="I307" s="194" t="str">
        <f t="shared" si="73"/>
        <v xml:space="preserve">2*380/50 ACSR    2*405 AAAC         </v>
      </c>
      <c r="J307" s="228">
        <f t="shared" si="74"/>
        <v>46</v>
      </c>
      <c r="K307" s="113" t="s">
        <v>16</v>
      </c>
      <c r="L307" s="232" t="s">
        <v>23</v>
      </c>
      <c r="M307" s="240">
        <v>1200</v>
      </c>
      <c r="N307" s="115">
        <f t="shared" si="83"/>
        <v>457.24799999999999</v>
      </c>
      <c r="O307" s="241">
        <v>1600</v>
      </c>
      <c r="P307" s="235">
        <f t="shared" si="84"/>
        <v>4.2392561983471072E-3</v>
      </c>
      <c r="Q307" s="104">
        <f t="shared" si="85"/>
        <v>2.8851239669421484E-2</v>
      </c>
      <c r="R307" s="104">
        <f t="shared" si="86"/>
        <v>7.872744000000001E-2</v>
      </c>
      <c r="S307" s="104">
        <f t="shared" si="87"/>
        <v>1.1198347107438016E-2</v>
      </c>
      <c r="T307" s="104">
        <f t="shared" si="88"/>
        <v>8.5826446280991731E-2</v>
      </c>
      <c r="U307" s="104">
        <f t="shared" si="89"/>
        <v>4.964872E-2</v>
      </c>
      <c r="V307" s="105">
        <f t="shared" si="90"/>
        <v>5.6074380165289255E-2</v>
      </c>
      <c r="W307" s="223">
        <f>AE307*IFERROR(VLOOKUP(AD307,LnLst!B:I,2,FALSE),0)+AG307*IFERROR(VLOOKUP(AF307,LnLst!B:I,2,FALSE),0)+AI307*IFERROR(VLOOKUP(AH307,LnLst!B:I,2,FALSE),0)+AK307*IFERROR(VLOOKUP(AJ307,LnLst!B:I,2,FALSE),0)</f>
        <v>2.0518000000000001</v>
      </c>
      <c r="X307" s="215">
        <f>AE307*IFERROR(VLOOKUP(AD307,LnLst!B:I,3,FALSE),0)+AG307*IFERROR(VLOOKUP(AF307,LnLst!B:I,3,FALSE),0)+AI307*IFERROR(VLOOKUP(AH307,LnLst!B:I,3,FALSE),0)+AK307*IFERROR(VLOOKUP(AJ307,LnLst!B:I,3,FALSE),0)</f>
        <v>13.963999999999999</v>
      </c>
      <c r="Y307" s="219">
        <f>(AE307*IFERROR(VLOOKUP(AD307,LnLst!B:I,4,FALSE),0)+AG307*IFERROR(VLOOKUP(AF307,LnLst!B:I,4,FALSE),0)+AI307*IFERROR(VLOOKUP(AH307,LnLst!B:I,4,FALSE),0)+AK307*IFERROR(VLOOKUP(AJ307,LnLst!B:I,4,FALSE),0))/1000000</f>
        <v>1.6266000000000002E-4</v>
      </c>
      <c r="Z307" s="215">
        <f>AE307*IFERROR(VLOOKUP(AD307,LnLst!B:I,5,FALSE),0)+AG307*IFERROR(VLOOKUP(AF307,LnLst!B:I,5,FALSE),0)+AI307*IFERROR(VLOOKUP(AH307,LnLst!B:I,5,FALSE),0)+AK307*IFERROR(VLOOKUP(AJ307,LnLst!B:I,5,FALSE),0)</f>
        <v>5.42</v>
      </c>
      <c r="AA307" s="215">
        <f>AE307*IFERROR(VLOOKUP(AD307,LnLst!B:I,6,FALSE),0)+AG307*IFERROR(VLOOKUP(AF307,LnLst!B:I,6,FALSE),0)+AI307*IFERROR(VLOOKUP(AH307,LnLst!B:I,6,FALSE),0)+AK307*IFERROR(VLOOKUP(AJ307,LnLst!B:I,6,FALSE),0)</f>
        <v>41.54</v>
      </c>
      <c r="AB307" s="207">
        <f>(AE307*IFERROR(VLOOKUP(AD307,LnLst!B:I,7,FALSE),0)+AG307*IFERROR(VLOOKUP(AF307,LnLst!B:I,7,FALSE),0)+AI307*IFERROR(VLOOKUP(AH307,LnLst!B:I,7,FALSE),0)+AK307*IFERROR(VLOOKUP(AJ307,LnLst!B:I,7,FALSE),0))/1000000</f>
        <v>1.0258E-4</v>
      </c>
      <c r="AC307" s="211">
        <f>AE307*IFERROR(VLOOKUP(AD307,LnLst!B:I,8,FALSE),0)+AG307*IFERROR(VLOOKUP(AF307,LnLst!B:I,8,FALSE),0)+AI307*IFERROR(VLOOKUP(AH307,LnLst!B:I,8,FALSE),0)+AK307*IFERROR(VLOOKUP(AJ307,LnLst!B:I,8,FALSE),0)</f>
        <v>27.14</v>
      </c>
      <c r="AD307" s="106" t="s">
        <v>25</v>
      </c>
      <c r="AE307" s="263">
        <v>28</v>
      </c>
      <c r="AF307" s="245" t="s">
        <v>8</v>
      </c>
      <c r="AG307" s="263">
        <v>18</v>
      </c>
      <c r="AH307" s="250" t="s">
        <v>1462</v>
      </c>
      <c r="AI307" s="263"/>
      <c r="AJ307" s="245" t="s">
        <v>1462</v>
      </c>
      <c r="AK307" s="263"/>
      <c r="AL307" s="84">
        <v>358</v>
      </c>
      <c r="AM307" s="72">
        <v>366</v>
      </c>
      <c r="AN307" s="83">
        <v>0</v>
      </c>
      <c r="AO307" s="72">
        <v>0</v>
      </c>
      <c r="AP307" s="66" t="s">
        <v>814</v>
      </c>
      <c r="AQ307" s="107" t="s">
        <v>118</v>
      </c>
      <c r="AR307" s="61" t="s">
        <v>768</v>
      </c>
      <c r="AS307" s="364"/>
      <c r="AT307" s="205"/>
      <c r="DN307" s="111">
        <f>(AE307*IFERROR(VLOOKUP(AD307,LnLst!B:I,2,FALSE),0))*(100/(H307^2))</f>
        <v>2.3834710743801651E-3</v>
      </c>
      <c r="DO307" s="111">
        <f>(AE307*IFERROR(VLOOKUP(AD307,LnLst!B:I,3,FALSE),0))*(100/(H307^2))</f>
        <v>1.7471074380165288E-2</v>
      </c>
      <c r="DP307" s="111">
        <f>(AE307*IFERROR(VLOOKUP(AD307,LnLst!B:I,4,FALSE),0))*(H307^2/100)/1000000</f>
        <v>5.0413440000000004E-2</v>
      </c>
      <c r="DQ307" s="111">
        <f>(AE307*IFERROR(VLOOKUP(AD307,LnLst!B:I,5,FALSE),0))*(100/(H307^2))</f>
        <v>6.3636363636363638E-3</v>
      </c>
      <c r="DR307" s="111">
        <f>(AE307*IFERROR(VLOOKUP(AD307,LnLst!B:I,6,FALSE),0))*(100/(H307^2))</f>
        <v>5.4958677685950412E-2</v>
      </c>
      <c r="DS307" s="111">
        <f>(AE307*IFERROR(VLOOKUP(AD307,LnLst!B:I,7,FALSE),0))*(H307^2/100)/1000000</f>
        <v>3.0220959999999998E-2</v>
      </c>
      <c r="DT307" s="111">
        <f>(AE307*IFERROR(VLOOKUP(AD307,LnLst!B:I,8,FALSE),0))*(100/(H307^2))</f>
        <v>3.4132231404958677E-2</v>
      </c>
      <c r="DU307" s="111">
        <f>AG307*IFERROR(VLOOKUP(AF307,LnLst!B:I,2,FALSE),0)*100/H307^2</f>
        <v>1.855785123966942E-3</v>
      </c>
      <c r="DV307" s="111">
        <f>(AG307*IFERROR(VLOOKUP(AF307,LnLst!B:I,3,FALSE),0))*(100/(H307^2))</f>
        <v>1.1380165289256198E-2</v>
      </c>
      <c r="DW307" s="111">
        <f>(AG307*IFERROR(VLOOKUP(AF307,LnLst!B:I,4,FALSE),0))*(H307^2/100)/1000000</f>
        <v>2.8313999999999999E-2</v>
      </c>
      <c r="DX307" s="111">
        <f>(AG307*IFERROR(VLOOKUP(AF307,LnLst!B:I,5,FALSE),0))*(100/(H307^2))</f>
        <v>4.834710743801653E-3</v>
      </c>
      <c r="DY307" s="111">
        <f>(AG307*IFERROR(VLOOKUP(AF307,LnLst!B:I,6,FALSE),0))*(100/(H307^2))</f>
        <v>3.0867768595041322E-2</v>
      </c>
      <c r="DZ307" s="111">
        <f>(AG307*IFERROR(VLOOKUP(AF307,LnLst!B:I,7,FALSE),0))*(H307^2/100)/1000000</f>
        <v>1.9427760000000002E-2</v>
      </c>
      <c r="EA307" s="111">
        <f>(AG307*IFERROR(VLOOKUP(AF307,LnLst!B:I,8,FALSE),0))*(100/(H307^2))</f>
        <v>2.1942148760330578E-2</v>
      </c>
      <c r="EB307" s="111">
        <f>AI307*IFERROR(VLOOKUP(AH307,LnLst!B:I,2,FALSE),0)*100/H307^2</f>
        <v>0</v>
      </c>
      <c r="EC307" s="111">
        <f>AI307*IFERROR(VLOOKUP(AH307,LnLst!B:I,3,FALSE),0)*100/H307^2</f>
        <v>0</v>
      </c>
      <c r="ED307" s="111">
        <f>(AI307*IFERROR(VLOOKUP(AH307,LnLst!B:I,4,FALSE),0))*(H307^2/100)/1000000</f>
        <v>0</v>
      </c>
      <c r="EE307" s="111">
        <f>AI307*IFERROR(VLOOKUP(AH307,LnLst!B:I,5,FALSE),0)*100/H307^2</f>
        <v>0</v>
      </c>
      <c r="EF307" s="111">
        <f>AI307*IFERROR(VLOOKUP(AH307,LnLst!B:I,6,FALSE),0)*100/H307^2</f>
        <v>0</v>
      </c>
      <c r="EG307" s="111">
        <f>(AI307*IFERROR(VLOOKUP(AH307,LnLst!B:I,7,FALSE),0))*(H307^2/100)/1000000</f>
        <v>0</v>
      </c>
      <c r="EH307" s="111">
        <f>AI307*IFERROR(VLOOKUP(AH307,LnLst!B:I,8,FALSE),0)*100/H307^2</f>
        <v>0</v>
      </c>
      <c r="EI307" s="236">
        <f>AK307*IFERROR(VLOOKUP(AJ307,LnLst!B:I,2,FALSE),0)*100/H307^2</f>
        <v>0</v>
      </c>
      <c r="EJ307" s="111">
        <f>AK307*IFERROR(VLOOKUP(AJ307,LnLst!B:I,3,FALSE),0)*100/H307^2</f>
        <v>0</v>
      </c>
      <c r="EK307" s="111">
        <f>(AK307*IFERROR(VLOOKUP(AJ307,LnLst!B:I,4,FALSE),0))*(H307^2/100)/1000000</f>
        <v>0</v>
      </c>
      <c r="EL307" s="111">
        <f>AK307*IFERROR(VLOOKUP(AJ307,LnLst!B:I,5,FALSE),0)*100/H307^2</f>
        <v>0</v>
      </c>
      <c r="EM307" s="111">
        <f>AK307*IFERROR(VLOOKUP(AJ307,LnLst!B:I,6,FALSE),0)*100/H307^2</f>
        <v>0</v>
      </c>
      <c r="EN307" s="111">
        <f>(AK307*IFERROR(VLOOKUP(AJ307,LnLst!B:I,7,FALSE),0))*(H307^2/100)/1000000</f>
        <v>0</v>
      </c>
      <c r="EO307" s="111">
        <f>AK307*IFERROR(VLOOKUP(AJ307,LnLst!B:I,8,FALSE),0)*100/H307^2</f>
        <v>0</v>
      </c>
    </row>
    <row r="308" spans="1:145" ht="15" customHeight="1" x14ac:dyDescent="0.25">
      <c r="A308" s="81" t="s">
        <v>340</v>
      </c>
      <c r="B308" s="82" t="s">
        <v>332</v>
      </c>
      <c r="C308" s="102" t="s">
        <v>118</v>
      </c>
      <c r="D308" s="82" t="s">
        <v>122</v>
      </c>
      <c r="E308" s="9" t="s">
        <v>1640</v>
      </c>
      <c r="F308" s="426" t="s">
        <v>1717</v>
      </c>
      <c r="G308" s="83">
        <v>2</v>
      </c>
      <c r="H308" s="60">
        <v>220</v>
      </c>
      <c r="I308" s="194" t="str">
        <f t="shared" si="73"/>
        <v xml:space="preserve">2*380/50 ACSR    2*405 AAAC         </v>
      </c>
      <c r="J308" s="228">
        <f t="shared" si="74"/>
        <v>46</v>
      </c>
      <c r="K308" s="113" t="s">
        <v>16</v>
      </c>
      <c r="L308" s="232" t="s">
        <v>23</v>
      </c>
      <c r="M308" s="240">
        <v>1200</v>
      </c>
      <c r="N308" s="115">
        <f t="shared" si="83"/>
        <v>457.24799999999999</v>
      </c>
      <c r="O308" s="241">
        <v>1600</v>
      </c>
      <c r="P308" s="235">
        <f t="shared" si="84"/>
        <v>4.2392561983471072E-3</v>
      </c>
      <c r="Q308" s="104">
        <f t="shared" si="85"/>
        <v>2.8851239669421484E-2</v>
      </c>
      <c r="R308" s="104">
        <f t="shared" si="86"/>
        <v>7.872744000000001E-2</v>
      </c>
      <c r="S308" s="104">
        <f t="shared" si="87"/>
        <v>1.1198347107438016E-2</v>
      </c>
      <c r="T308" s="104">
        <f t="shared" si="88"/>
        <v>8.5826446280991731E-2</v>
      </c>
      <c r="U308" s="104">
        <f t="shared" si="89"/>
        <v>4.964872E-2</v>
      </c>
      <c r="V308" s="105">
        <f t="shared" si="90"/>
        <v>5.6074380165289255E-2</v>
      </c>
      <c r="W308" s="223">
        <f>AE308*IFERROR(VLOOKUP(AD308,LnLst!B:I,2,FALSE),0)+AG308*IFERROR(VLOOKUP(AF308,LnLst!B:I,2,FALSE),0)+AI308*IFERROR(VLOOKUP(AH308,LnLst!B:I,2,FALSE),0)+AK308*IFERROR(VLOOKUP(AJ308,LnLst!B:I,2,FALSE),0)</f>
        <v>2.0518000000000001</v>
      </c>
      <c r="X308" s="215">
        <f>AE308*IFERROR(VLOOKUP(AD308,LnLst!B:I,3,FALSE),0)+AG308*IFERROR(VLOOKUP(AF308,LnLst!B:I,3,FALSE),0)+AI308*IFERROR(VLOOKUP(AH308,LnLst!B:I,3,FALSE),0)+AK308*IFERROR(VLOOKUP(AJ308,LnLst!B:I,3,FALSE),0)</f>
        <v>13.963999999999999</v>
      </c>
      <c r="Y308" s="219">
        <f>(AE308*IFERROR(VLOOKUP(AD308,LnLst!B:I,4,FALSE),0)+AG308*IFERROR(VLOOKUP(AF308,LnLst!B:I,4,FALSE),0)+AI308*IFERROR(VLOOKUP(AH308,LnLst!B:I,4,FALSE),0)+AK308*IFERROR(VLOOKUP(AJ308,LnLst!B:I,4,FALSE),0))/1000000</f>
        <v>1.6266000000000002E-4</v>
      </c>
      <c r="Z308" s="215">
        <f>AE308*IFERROR(VLOOKUP(AD308,LnLst!B:I,5,FALSE),0)+AG308*IFERROR(VLOOKUP(AF308,LnLst!B:I,5,FALSE),0)+AI308*IFERROR(VLOOKUP(AH308,LnLst!B:I,5,FALSE),0)+AK308*IFERROR(VLOOKUP(AJ308,LnLst!B:I,5,FALSE),0)</f>
        <v>5.42</v>
      </c>
      <c r="AA308" s="215">
        <f>AE308*IFERROR(VLOOKUP(AD308,LnLst!B:I,6,FALSE),0)+AG308*IFERROR(VLOOKUP(AF308,LnLst!B:I,6,FALSE),0)+AI308*IFERROR(VLOOKUP(AH308,LnLst!B:I,6,FALSE),0)+AK308*IFERROR(VLOOKUP(AJ308,LnLst!B:I,6,FALSE),0)</f>
        <v>41.54</v>
      </c>
      <c r="AB308" s="207">
        <f>(AE308*IFERROR(VLOOKUP(AD308,LnLst!B:I,7,FALSE),0)+AG308*IFERROR(VLOOKUP(AF308,LnLst!B:I,7,FALSE),0)+AI308*IFERROR(VLOOKUP(AH308,LnLst!B:I,7,FALSE),0)+AK308*IFERROR(VLOOKUP(AJ308,LnLst!B:I,7,FALSE),0))/1000000</f>
        <v>1.0258E-4</v>
      </c>
      <c r="AC308" s="211">
        <f>AE308*IFERROR(VLOOKUP(AD308,LnLst!B:I,8,FALSE),0)+AG308*IFERROR(VLOOKUP(AF308,LnLst!B:I,8,FALSE),0)+AI308*IFERROR(VLOOKUP(AH308,LnLst!B:I,8,FALSE),0)+AK308*IFERROR(VLOOKUP(AJ308,LnLst!B:I,8,FALSE),0)</f>
        <v>27.14</v>
      </c>
      <c r="AD308" s="106" t="s">
        <v>25</v>
      </c>
      <c r="AE308" s="263">
        <v>28</v>
      </c>
      <c r="AF308" s="245" t="s">
        <v>8</v>
      </c>
      <c r="AG308" s="263">
        <v>18</v>
      </c>
      <c r="AH308" s="250" t="s">
        <v>1462</v>
      </c>
      <c r="AI308" s="263"/>
      <c r="AJ308" s="245" t="s">
        <v>1462</v>
      </c>
      <c r="AK308" s="263"/>
      <c r="AL308" s="84">
        <v>358</v>
      </c>
      <c r="AM308" s="72">
        <v>366</v>
      </c>
      <c r="AN308" s="83">
        <v>0</v>
      </c>
      <c r="AO308" s="72">
        <v>0</v>
      </c>
      <c r="AP308" s="66" t="s">
        <v>813</v>
      </c>
      <c r="AQ308" s="107" t="s">
        <v>118</v>
      </c>
      <c r="AR308" s="61" t="s">
        <v>768</v>
      </c>
      <c r="AS308" s="364"/>
      <c r="AT308" s="205"/>
      <c r="DN308" s="111">
        <f>(AE308*IFERROR(VLOOKUP(AD308,LnLst!B:I,2,FALSE),0))*(100/(H308^2))</f>
        <v>2.3834710743801651E-3</v>
      </c>
      <c r="DO308" s="111">
        <f>(AE308*IFERROR(VLOOKUP(AD308,LnLst!B:I,3,FALSE),0))*(100/(H308^2))</f>
        <v>1.7471074380165288E-2</v>
      </c>
      <c r="DP308" s="111">
        <f>(AE308*IFERROR(VLOOKUP(AD308,LnLst!B:I,4,FALSE),0))*(H308^2/100)/1000000</f>
        <v>5.0413440000000004E-2</v>
      </c>
      <c r="DQ308" s="111">
        <f>(AE308*IFERROR(VLOOKUP(AD308,LnLst!B:I,5,FALSE),0))*(100/(H308^2))</f>
        <v>6.3636363636363638E-3</v>
      </c>
      <c r="DR308" s="111">
        <f>(AE308*IFERROR(VLOOKUP(AD308,LnLst!B:I,6,FALSE),0))*(100/(H308^2))</f>
        <v>5.4958677685950412E-2</v>
      </c>
      <c r="DS308" s="111">
        <f>(AE308*IFERROR(VLOOKUP(AD308,LnLst!B:I,7,FALSE),0))*(H308^2/100)/1000000</f>
        <v>3.0220959999999998E-2</v>
      </c>
      <c r="DT308" s="111">
        <f>(AE308*IFERROR(VLOOKUP(AD308,LnLst!B:I,8,FALSE),0))*(100/(H308^2))</f>
        <v>3.4132231404958677E-2</v>
      </c>
      <c r="DU308" s="111">
        <f>AG308*IFERROR(VLOOKUP(AF308,LnLst!B:I,2,FALSE),0)*100/H308^2</f>
        <v>1.855785123966942E-3</v>
      </c>
      <c r="DV308" s="111">
        <f>(AG308*IFERROR(VLOOKUP(AF308,LnLst!B:I,3,FALSE),0))*(100/(H308^2))</f>
        <v>1.1380165289256198E-2</v>
      </c>
      <c r="DW308" s="111">
        <f>(AG308*IFERROR(VLOOKUP(AF308,LnLst!B:I,4,FALSE),0))*(H308^2/100)/1000000</f>
        <v>2.8313999999999999E-2</v>
      </c>
      <c r="DX308" s="111">
        <f>(AG308*IFERROR(VLOOKUP(AF308,LnLst!B:I,5,FALSE),0))*(100/(H308^2))</f>
        <v>4.834710743801653E-3</v>
      </c>
      <c r="DY308" s="111">
        <f>(AG308*IFERROR(VLOOKUP(AF308,LnLst!B:I,6,FALSE),0))*(100/(H308^2))</f>
        <v>3.0867768595041322E-2</v>
      </c>
      <c r="DZ308" s="111">
        <f>(AG308*IFERROR(VLOOKUP(AF308,LnLst!B:I,7,FALSE),0))*(H308^2/100)/1000000</f>
        <v>1.9427760000000002E-2</v>
      </c>
      <c r="EA308" s="111">
        <f>(AG308*IFERROR(VLOOKUP(AF308,LnLst!B:I,8,FALSE),0))*(100/(H308^2))</f>
        <v>2.1942148760330578E-2</v>
      </c>
      <c r="EB308" s="111">
        <f>AI308*IFERROR(VLOOKUP(AH308,LnLst!B:I,2,FALSE),0)*100/H308^2</f>
        <v>0</v>
      </c>
      <c r="EC308" s="111">
        <f>AI308*IFERROR(VLOOKUP(AH308,LnLst!B:I,3,FALSE),0)*100/H308^2</f>
        <v>0</v>
      </c>
      <c r="ED308" s="111">
        <f>(AI308*IFERROR(VLOOKUP(AH308,LnLst!B:I,4,FALSE),0))*(H308^2/100)/1000000</f>
        <v>0</v>
      </c>
      <c r="EE308" s="111">
        <f>AI308*IFERROR(VLOOKUP(AH308,LnLst!B:I,5,FALSE),0)*100/H308^2</f>
        <v>0</v>
      </c>
      <c r="EF308" s="111">
        <f>AI308*IFERROR(VLOOKUP(AH308,LnLst!B:I,6,FALSE),0)*100/H308^2</f>
        <v>0</v>
      </c>
      <c r="EG308" s="111">
        <f>(AI308*IFERROR(VLOOKUP(AH308,LnLst!B:I,7,FALSE),0))*(H308^2/100)/1000000</f>
        <v>0</v>
      </c>
      <c r="EH308" s="111">
        <f>AI308*IFERROR(VLOOKUP(AH308,LnLst!B:I,8,FALSE),0)*100/H308^2</f>
        <v>0</v>
      </c>
      <c r="EI308" s="236">
        <f>AK308*IFERROR(VLOOKUP(AJ308,LnLst!B:I,2,FALSE),0)*100/H308^2</f>
        <v>0</v>
      </c>
      <c r="EJ308" s="111">
        <f>AK308*IFERROR(VLOOKUP(AJ308,LnLst!B:I,3,FALSE),0)*100/H308^2</f>
        <v>0</v>
      </c>
      <c r="EK308" s="111">
        <f>(AK308*IFERROR(VLOOKUP(AJ308,LnLst!B:I,4,FALSE),0))*(H308^2/100)/1000000</f>
        <v>0</v>
      </c>
      <c r="EL308" s="111">
        <f>AK308*IFERROR(VLOOKUP(AJ308,LnLst!B:I,5,FALSE),0)*100/H308^2</f>
        <v>0</v>
      </c>
      <c r="EM308" s="111">
        <f>AK308*IFERROR(VLOOKUP(AJ308,LnLst!B:I,6,FALSE),0)*100/H308^2</f>
        <v>0</v>
      </c>
      <c r="EN308" s="111">
        <f>(AK308*IFERROR(VLOOKUP(AJ308,LnLst!B:I,7,FALSE),0))*(H308^2/100)/1000000</f>
        <v>0</v>
      </c>
      <c r="EO308" s="111">
        <f>AK308*IFERROR(VLOOKUP(AJ308,LnLst!B:I,8,FALSE),0)*100/H308^2</f>
        <v>0</v>
      </c>
    </row>
    <row r="309" spans="1:145" ht="15" customHeight="1" x14ac:dyDescent="0.25">
      <c r="A309" s="81" t="s">
        <v>370</v>
      </c>
      <c r="B309" s="82" t="s">
        <v>1702</v>
      </c>
      <c r="C309" s="102" t="s">
        <v>140</v>
      </c>
      <c r="D309" s="82" t="s">
        <v>1312</v>
      </c>
      <c r="E309" s="9" t="s">
        <v>1640</v>
      </c>
      <c r="F309" s="426" t="s">
        <v>1717</v>
      </c>
      <c r="G309" s="83">
        <v>1</v>
      </c>
      <c r="H309" s="60">
        <v>220</v>
      </c>
      <c r="I309" s="194" t="str">
        <f t="shared" si="73"/>
        <v xml:space="preserve">2*380/50 ACSR             </v>
      </c>
      <c r="J309" s="228">
        <f t="shared" si="74"/>
        <v>19</v>
      </c>
      <c r="K309" s="113" t="s">
        <v>23</v>
      </c>
      <c r="L309" s="232" t="s">
        <v>41</v>
      </c>
      <c r="M309" s="240">
        <v>1600</v>
      </c>
      <c r="N309" s="115">
        <f t="shared" si="83"/>
        <v>609.66399999999999</v>
      </c>
      <c r="O309" s="241">
        <v>1600</v>
      </c>
      <c r="P309" s="235">
        <f t="shared" si="84"/>
        <v>1.6173553719008265E-3</v>
      </c>
      <c r="Q309" s="104">
        <f t="shared" si="85"/>
        <v>1.1855371900826445E-2</v>
      </c>
      <c r="R309" s="104">
        <f t="shared" si="86"/>
        <v>3.4209120000000003E-2</v>
      </c>
      <c r="S309" s="104">
        <f t="shared" si="87"/>
        <v>4.3181818181818182E-3</v>
      </c>
      <c r="T309" s="104">
        <f t="shared" si="88"/>
        <v>3.7293388429752064E-2</v>
      </c>
      <c r="U309" s="104">
        <f t="shared" si="89"/>
        <v>2.0507079999999997E-2</v>
      </c>
      <c r="V309" s="105">
        <f t="shared" si="90"/>
        <v>2.3161157024793388E-2</v>
      </c>
      <c r="W309" s="223">
        <f>AE309*IFERROR(VLOOKUP(AD309,LnLst!B:I,2,FALSE),0)+AG309*IFERROR(VLOOKUP(AF309,LnLst!B:I,2,FALSE),0)+AI309*IFERROR(VLOOKUP(AH309,LnLst!B:I,2,FALSE),0)+AK309*IFERROR(VLOOKUP(AJ309,LnLst!B:I,2,FALSE),0)</f>
        <v>0.78280000000000005</v>
      </c>
      <c r="X309" s="215">
        <f>AE309*IFERROR(VLOOKUP(AD309,LnLst!B:I,3,FALSE),0)+AG309*IFERROR(VLOOKUP(AF309,LnLst!B:I,3,FALSE),0)+AI309*IFERROR(VLOOKUP(AH309,LnLst!B:I,3,FALSE),0)+AK309*IFERROR(VLOOKUP(AJ309,LnLst!B:I,3,FALSE),0)</f>
        <v>5.7379999999999995</v>
      </c>
      <c r="Y309" s="219">
        <f>(AE309*IFERROR(VLOOKUP(AD309,LnLst!B:I,4,FALSE),0)+AG309*IFERROR(VLOOKUP(AF309,LnLst!B:I,4,FALSE),0)+AI309*IFERROR(VLOOKUP(AH309,LnLst!B:I,4,FALSE),0)+AK309*IFERROR(VLOOKUP(AJ309,LnLst!B:I,4,FALSE),0))/1000000</f>
        <v>7.0680000000000008E-5</v>
      </c>
      <c r="Z309" s="215">
        <f>AE309*IFERROR(VLOOKUP(AD309,LnLst!B:I,5,FALSE),0)+AG309*IFERROR(VLOOKUP(AF309,LnLst!B:I,5,FALSE),0)+AI309*IFERROR(VLOOKUP(AH309,LnLst!B:I,5,FALSE),0)+AK309*IFERROR(VLOOKUP(AJ309,LnLst!B:I,5,FALSE),0)</f>
        <v>2.09</v>
      </c>
      <c r="AA309" s="215">
        <f>AE309*IFERROR(VLOOKUP(AD309,LnLst!B:I,6,FALSE),0)+AG309*IFERROR(VLOOKUP(AF309,LnLst!B:I,6,FALSE),0)+AI309*IFERROR(VLOOKUP(AH309,LnLst!B:I,6,FALSE),0)+AK309*IFERROR(VLOOKUP(AJ309,LnLst!B:I,6,FALSE),0)</f>
        <v>18.05</v>
      </c>
      <c r="AB309" s="207">
        <f>(AE309*IFERROR(VLOOKUP(AD309,LnLst!B:I,7,FALSE),0)+AG309*IFERROR(VLOOKUP(AF309,LnLst!B:I,7,FALSE),0)+AI309*IFERROR(VLOOKUP(AH309,LnLst!B:I,7,FALSE),0)+AK309*IFERROR(VLOOKUP(AJ309,LnLst!B:I,7,FALSE),0))/1000000</f>
        <v>4.2369999999999996E-5</v>
      </c>
      <c r="AC309" s="211">
        <f>AE309*IFERROR(VLOOKUP(AD309,LnLst!B:I,8,FALSE),0)+AG309*IFERROR(VLOOKUP(AF309,LnLst!B:I,8,FALSE),0)+AI309*IFERROR(VLOOKUP(AH309,LnLst!B:I,8,FALSE),0)+AK309*IFERROR(VLOOKUP(AJ309,LnLst!B:I,8,FALSE),0)</f>
        <v>11.209999999999999</v>
      </c>
      <c r="AD309" s="106" t="s">
        <v>25</v>
      </c>
      <c r="AE309" s="263">
        <v>19</v>
      </c>
      <c r="AF309" s="245" t="s">
        <v>1462</v>
      </c>
      <c r="AG309" s="263"/>
      <c r="AH309" s="250" t="s">
        <v>1462</v>
      </c>
      <c r="AI309" s="263"/>
      <c r="AJ309" s="245" t="s">
        <v>1462</v>
      </c>
      <c r="AK309" s="263"/>
      <c r="AL309" s="84">
        <v>430</v>
      </c>
      <c r="AM309" s="72">
        <v>481</v>
      </c>
      <c r="AN309" s="83">
        <v>0</v>
      </c>
      <c r="AO309" s="72">
        <v>0</v>
      </c>
      <c r="AP309" s="66" t="s">
        <v>1343</v>
      </c>
      <c r="AQ309" s="107" t="s">
        <v>719</v>
      </c>
      <c r="AR309" s="61" t="s">
        <v>1340</v>
      </c>
      <c r="AS309" s="364"/>
      <c r="AT309" s="205"/>
      <c r="DN309" s="111">
        <f>(AE309*IFERROR(VLOOKUP(AD309,LnLst!B:I,2,FALSE),0))*(100/(H309^2))</f>
        <v>1.6173553719008265E-3</v>
      </c>
      <c r="DO309" s="111">
        <f>(AE309*IFERROR(VLOOKUP(AD309,LnLst!B:I,3,FALSE),0))*(100/(H309^2))</f>
        <v>1.1855371900826446E-2</v>
      </c>
      <c r="DP309" s="111">
        <f>(AE309*IFERROR(VLOOKUP(AD309,LnLst!B:I,4,FALSE),0))*(H309^2/100)/1000000</f>
        <v>3.4209120000000003E-2</v>
      </c>
      <c r="DQ309" s="111">
        <f>(AE309*IFERROR(VLOOKUP(AD309,LnLst!B:I,5,FALSE),0))*(100/(H309^2))</f>
        <v>4.3181818181818182E-3</v>
      </c>
      <c r="DR309" s="111">
        <f>(AE309*IFERROR(VLOOKUP(AD309,LnLst!B:I,6,FALSE),0))*(100/(H309^2))</f>
        <v>3.7293388429752071E-2</v>
      </c>
      <c r="DS309" s="111">
        <f>(AE309*IFERROR(VLOOKUP(AD309,LnLst!B:I,7,FALSE),0))*(H309^2/100)/1000000</f>
        <v>2.0507079999999997E-2</v>
      </c>
      <c r="DT309" s="111">
        <f>(AE309*IFERROR(VLOOKUP(AD309,LnLst!B:I,8,FALSE),0))*(100/(H309^2))</f>
        <v>2.3161157024793388E-2</v>
      </c>
      <c r="DU309" s="111">
        <f>AG309*IFERROR(VLOOKUP(AF309,LnLst!B:I,2,FALSE),0)*100/H309^2</f>
        <v>0</v>
      </c>
      <c r="DV309" s="111">
        <f>(AG309*IFERROR(VLOOKUP(AF309,LnLst!B:I,3,FALSE),0))*(100/(H309^2))</f>
        <v>0</v>
      </c>
      <c r="DW309" s="111">
        <f>(AG309*IFERROR(VLOOKUP(AF309,LnLst!B:I,4,FALSE),0))*(H309^2/100)/1000000</f>
        <v>0</v>
      </c>
      <c r="DX309" s="111">
        <f>(AG309*IFERROR(VLOOKUP(AF309,LnLst!B:I,5,FALSE),0))*(100/(H309^2))</f>
        <v>0</v>
      </c>
      <c r="DY309" s="111">
        <f>(AG309*IFERROR(VLOOKUP(AF309,LnLst!B:I,6,FALSE),0))*(100/(H309^2))</f>
        <v>0</v>
      </c>
      <c r="DZ309" s="111">
        <f>(AG309*IFERROR(VLOOKUP(AF309,LnLst!B:I,7,FALSE),0))*(H309^2/100)/1000000</f>
        <v>0</v>
      </c>
      <c r="EA309" s="111">
        <f>(AG309*IFERROR(VLOOKUP(AF309,LnLst!B:I,8,FALSE),0))*(100/(H309^2))</f>
        <v>0</v>
      </c>
      <c r="EB309" s="111">
        <f>AI309*IFERROR(VLOOKUP(AH309,LnLst!B:I,2,FALSE),0)*100/H309^2</f>
        <v>0</v>
      </c>
      <c r="EC309" s="111">
        <f>AI309*IFERROR(VLOOKUP(AH309,LnLst!B:I,3,FALSE),0)*100/H309^2</f>
        <v>0</v>
      </c>
      <c r="ED309" s="111">
        <f>(AI309*IFERROR(VLOOKUP(AH309,LnLst!B:I,4,FALSE),0))*(H309^2/100)/1000000</f>
        <v>0</v>
      </c>
      <c r="EE309" s="111">
        <f>AI309*IFERROR(VLOOKUP(AH309,LnLst!B:I,5,FALSE),0)*100/H309^2</f>
        <v>0</v>
      </c>
      <c r="EF309" s="111">
        <f>AI309*IFERROR(VLOOKUP(AH309,LnLst!B:I,6,FALSE),0)*100/H309^2</f>
        <v>0</v>
      </c>
      <c r="EG309" s="111">
        <f>(AI309*IFERROR(VLOOKUP(AH309,LnLst!B:I,7,FALSE),0))*(H309^2/100)/1000000</f>
        <v>0</v>
      </c>
      <c r="EH309" s="111">
        <f>AI309*IFERROR(VLOOKUP(AH309,LnLst!B:I,8,FALSE),0)*100/H309^2</f>
        <v>0</v>
      </c>
      <c r="EI309" s="236">
        <f>AK309*IFERROR(VLOOKUP(AJ309,LnLst!B:I,2,FALSE),0)*100/H309^2</f>
        <v>0</v>
      </c>
      <c r="EJ309" s="111">
        <f>AK309*IFERROR(VLOOKUP(AJ309,LnLst!B:I,3,FALSE),0)*100/H309^2</f>
        <v>0</v>
      </c>
      <c r="EK309" s="111">
        <f>(AK309*IFERROR(VLOOKUP(AJ309,LnLst!B:I,4,FALSE),0))*(H309^2/100)/1000000</f>
        <v>0</v>
      </c>
      <c r="EL309" s="111">
        <f>AK309*IFERROR(VLOOKUP(AJ309,LnLst!B:I,5,FALSE),0)*100/H309^2</f>
        <v>0</v>
      </c>
      <c r="EM309" s="111">
        <f>AK309*IFERROR(VLOOKUP(AJ309,LnLst!B:I,6,FALSE),0)*100/H309^2</f>
        <v>0</v>
      </c>
      <c r="EN309" s="111">
        <f>(AK309*IFERROR(VLOOKUP(AJ309,LnLst!B:I,7,FALSE),0))*(H309^2/100)/1000000</f>
        <v>0</v>
      </c>
      <c r="EO309" s="111">
        <f>AK309*IFERROR(VLOOKUP(AJ309,LnLst!B:I,8,FALSE),0)*100/H309^2</f>
        <v>0</v>
      </c>
    </row>
    <row r="310" spans="1:145" ht="15" customHeight="1" x14ac:dyDescent="0.25">
      <c r="A310" s="81" t="s">
        <v>370</v>
      </c>
      <c r="B310" s="82" t="s">
        <v>1702</v>
      </c>
      <c r="C310" s="102" t="s">
        <v>140</v>
      </c>
      <c r="D310" s="82" t="s">
        <v>1312</v>
      </c>
      <c r="E310" s="9" t="s">
        <v>1640</v>
      </c>
      <c r="F310" s="426" t="s">
        <v>1717</v>
      </c>
      <c r="G310" s="83">
        <v>2</v>
      </c>
      <c r="H310" s="60">
        <v>220</v>
      </c>
      <c r="I310" s="194" t="str">
        <f t="shared" si="73"/>
        <v xml:space="preserve">2*380/50 ACSR             </v>
      </c>
      <c r="J310" s="228">
        <f t="shared" si="74"/>
        <v>19</v>
      </c>
      <c r="K310" s="113" t="s">
        <v>23</v>
      </c>
      <c r="L310" s="232" t="s">
        <v>41</v>
      </c>
      <c r="M310" s="240">
        <v>1600</v>
      </c>
      <c r="N310" s="115">
        <f t="shared" si="83"/>
        <v>609.66399999999999</v>
      </c>
      <c r="O310" s="241">
        <v>1600</v>
      </c>
      <c r="P310" s="235">
        <f t="shared" si="84"/>
        <v>1.6173553719008265E-3</v>
      </c>
      <c r="Q310" s="104">
        <f t="shared" si="85"/>
        <v>1.1855371900826445E-2</v>
      </c>
      <c r="R310" s="104">
        <f t="shared" si="86"/>
        <v>3.4209120000000003E-2</v>
      </c>
      <c r="S310" s="104">
        <f t="shared" si="87"/>
        <v>4.3181818181818182E-3</v>
      </c>
      <c r="T310" s="104">
        <f t="shared" si="88"/>
        <v>3.7293388429752064E-2</v>
      </c>
      <c r="U310" s="104">
        <f t="shared" si="89"/>
        <v>2.0507079999999997E-2</v>
      </c>
      <c r="V310" s="105">
        <f t="shared" si="90"/>
        <v>2.3161157024793388E-2</v>
      </c>
      <c r="W310" s="223">
        <f>AE310*IFERROR(VLOOKUP(AD310,LnLst!B:I,2,FALSE),0)+AG310*IFERROR(VLOOKUP(AF310,LnLst!B:I,2,FALSE),0)+AI310*IFERROR(VLOOKUP(AH310,LnLst!B:I,2,FALSE),0)+AK310*IFERROR(VLOOKUP(AJ310,LnLst!B:I,2,FALSE),0)</f>
        <v>0.78280000000000005</v>
      </c>
      <c r="X310" s="215">
        <f>AE310*IFERROR(VLOOKUP(AD310,LnLst!B:I,3,FALSE),0)+AG310*IFERROR(VLOOKUP(AF310,LnLst!B:I,3,FALSE),0)+AI310*IFERROR(VLOOKUP(AH310,LnLst!B:I,3,FALSE),0)+AK310*IFERROR(VLOOKUP(AJ310,LnLst!B:I,3,FALSE),0)</f>
        <v>5.7379999999999995</v>
      </c>
      <c r="Y310" s="219">
        <f>(AE310*IFERROR(VLOOKUP(AD310,LnLst!B:I,4,FALSE),0)+AG310*IFERROR(VLOOKUP(AF310,LnLst!B:I,4,FALSE),0)+AI310*IFERROR(VLOOKUP(AH310,LnLst!B:I,4,FALSE),0)+AK310*IFERROR(VLOOKUP(AJ310,LnLst!B:I,4,FALSE),0))/1000000</f>
        <v>7.0680000000000008E-5</v>
      </c>
      <c r="Z310" s="215">
        <f>AE310*IFERROR(VLOOKUP(AD310,LnLst!B:I,5,FALSE),0)+AG310*IFERROR(VLOOKUP(AF310,LnLst!B:I,5,FALSE),0)+AI310*IFERROR(VLOOKUP(AH310,LnLst!B:I,5,FALSE),0)+AK310*IFERROR(VLOOKUP(AJ310,LnLst!B:I,5,FALSE),0)</f>
        <v>2.09</v>
      </c>
      <c r="AA310" s="215">
        <f>AE310*IFERROR(VLOOKUP(AD310,LnLst!B:I,6,FALSE),0)+AG310*IFERROR(VLOOKUP(AF310,LnLst!B:I,6,FALSE),0)+AI310*IFERROR(VLOOKUP(AH310,LnLst!B:I,6,FALSE),0)+AK310*IFERROR(VLOOKUP(AJ310,LnLst!B:I,6,FALSE),0)</f>
        <v>18.05</v>
      </c>
      <c r="AB310" s="207">
        <f>(AE310*IFERROR(VLOOKUP(AD310,LnLst!B:I,7,FALSE),0)+AG310*IFERROR(VLOOKUP(AF310,LnLst!B:I,7,FALSE),0)+AI310*IFERROR(VLOOKUP(AH310,LnLst!B:I,7,FALSE),0)+AK310*IFERROR(VLOOKUP(AJ310,LnLst!B:I,7,FALSE),0))/1000000</f>
        <v>4.2369999999999996E-5</v>
      </c>
      <c r="AC310" s="211">
        <f>AE310*IFERROR(VLOOKUP(AD310,LnLst!B:I,8,FALSE),0)+AG310*IFERROR(VLOOKUP(AF310,LnLst!B:I,8,FALSE),0)+AI310*IFERROR(VLOOKUP(AH310,LnLst!B:I,8,FALSE),0)+AK310*IFERROR(VLOOKUP(AJ310,LnLst!B:I,8,FALSE),0)</f>
        <v>11.209999999999999</v>
      </c>
      <c r="AD310" s="106" t="s">
        <v>25</v>
      </c>
      <c r="AE310" s="263">
        <v>19</v>
      </c>
      <c r="AF310" s="245" t="s">
        <v>1462</v>
      </c>
      <c r="AG310" s="263"/>
      <c r="AH310" s="250" t="s">
        <v>1462</v>
      </c>
      <c r="AI310" s="263"/>
      <c r="AJ310" s="245" t="s">
        <v>1462</v>
      </c>
      <c r="AK310" s="263"/>
      <c r="AL310" s="84">
        <v>430</v>
      </c>
      <c r="AM310" s="72">
        <v>481</v>
      </c>
      <c r="AN310" s="83">
        <v>0</v>
      </c>
      <c r="AO310" s="72">
        <v>0</v>
      </c>
      <c r="AP310" s="66" t="s">
        <v>1344</v>
      </c>
      <c r="AQ310" s="107" t="s">
        <v>719</v>
      </c>
      <c r="AR310" s="61" t="s">
        <v>1340</v>
      </c>
      <c r="AS310" s="364"/>
      <c r="AT310" s="205"/>
      <c r="DN310" s="111">
        <f>(AE310*IFERROR(VLOOKUP(AD310,LnLst!B:I,2,FALSE),0))*(100/(H310^2))</f>
        <v>1.6173553719008265E-3</v>
      </c>
      <c r="DO310" s="111">
        <f>(AE310*IFERROR(VLOOKUP(AD310,LnLst!B:I,3,FALSE),0))*(100/(H310^2))</f>
        <v>1.1855371900826446E-2</v>
      </c>
      <c r="DP310" s="111">
        <f>(AE310*IFERROR(VLOOKUP(AD310,LnLst!B:I,4,FALSE),0))*(H310^2/100)/1000000</f>
        <v>3.4209120000000003E-2</v>
      </c>
      <c r="DQ310" s="111">
        <f>(AE310*IFERROR(VLOOKUP(AD310,LnLst!B:I,5,FALSE),0))*(100/(H310^2))</f>
        <v>4.3181818181818182E-3</v>
      </c>
      <c r="DR310" s="111">
        <f>(AE310*IFERROR(VLOOKUP(AD310,LnLst!B:I,6,FALSE),0))*(100/(H310^2))</f>
        <v>3.7293388429752071E-2</v>
      </c>
      <c r="DS310" s="111">
        <f>(AE310*IFERROR(VLOOKUP(AD310,LnLst!B:I,7,FALSE),0))*(H310^2/100)/1000000</f>
        <v>2.0507079999999997E-2</v>
      </c>
      <c r="DT310" s="111">
        <f>(AE310*IFERROR(VLOOKUP(AD310,LnLst!B:I,8,FALSE),0))*(100/(H310^2))</f>
        <v>2.3161157024793388E-2</v>
      </c>
      <c r="DU310" s="111">
        <f>AG310*IFERROR(VLOOKUP(AF310,LnLst!B:I,2,FALSE),0)*100/H310^2</f>
        <v>0</v>
      </c>
      <c r="DV310" s="111">
        <f>(AG310*IFERROR(VLOOKUP(AF310,LnLst!B:I,3,FALSE),0))*(100/(H310^2))</f>
        <v>0</v>
      </c>
      <c r="DW310" s="111">
        <f>(AG310*IFERROR(VLOOKUP(AF310,LnLst!B:I,4,FALSE),0))*(H310^2/100)/1000000</f>
        <v>0</v>
      </c>
      <c r="DX310" s="111">
        <f>(AG310*IFERROR(VLOOKUP(AF310,LnLst!B:I,5,FALSE),0))*(100/(H310^2))</f>
        <v>0</v>
      </c>
      <c r="DY310" s="111">
        <f>(AG310*IFERROR(VLOOKUP(AF310,LnLst!B:I,6,FALSE),0))*(100/(H310^2))</f>
        <v>0</v>
      </c>
      <c r="DZ310" s="111">
        <f>(AG310*IFERROR(VLOOKUP(AF310,LnLst!B:I,7,FALSE),0))*(H310^2/100)/1000000</f>
        <v>0</v>
      </c>
      <c r="EA310" s="111">
        <f>(AG310*IFERROR(VLOOKUP(AF310,LnLst!B:I,8,FALSE),0))*(100/(H310^2))</f>
        <v>0</v>
      </c>
      <c r="EB310" s="111">
        <f>AI310*IFERROR(VLOOKUP(AH310,LnLst!B:I,2,FALSE),0)*100/H310^2</f>
        <v>0</v>
      </c>
      <c r="EC310" s="111">
        <f>AI310*IFERROR(VLOOKUP(AH310,LnLst!B:I,3,FALSE),0)*100/H310^2</f>
        <v>0</v>
      </c>
      <c r="ED310" s="111">
        <f>(AI310*IFERROR(VLOOKUP(AH310,LnLst!B:I,4,FALSE),0))*(H310^2/100)/1000000</f>
        <v>0</v>
      </c>
      <c r="EE310" s="111">
        <f>AI310*IFERROR(VLOOKUP(AH310,LnLst!B:I,5,FALSE),0)*100/H310^2</f>
        <v>0</v>
      </c>
      <c r="EF310" s="111">
        <f>AI310*IFERROR(VLOOKUP(AH310,LnLst!B:I,6,FALSE),0)*100/H310^2</f>
        <v>0</v>
      </c>
      <c r="EG310" s="111">
        <f>(AI310*IFERROR(VLOOKUP(AH310,LnLst!B:I,7,FALSE),0))*(H310^2/100)/1000000</f>
        <v>0</v>
      </c>
      <c r="EH310" s="111">
        <f>AI310*IFERROR(VLOOKUP(AH310,LnLst!B:I,8,FALSE),0)*100/H310^2</f>
        <v>0</v>
      </c>
      <c r="EI310" s="236">
        <f>AK310*IFERROR(VLOOKUP(AJ310,LnLst!B:I,2,FALSE),0)*100/H310^2</f>
        <v>0</v>
      </c>
      <c r="EJ310" s="111">
        <f>AK310*IFERROR(VLOOKUP(AJ310,LnLst!B:I,3,FALSE),0)*100/H310^2</f>
        <v>0</v>
      </c>
      <c r="EK310" s="111">
        <f>(AK310*IFERROR(VLOOKUP(AJ310,LnLst!B:I,4,FALSE),0))*(H310^2/100)/1000000</f>
        <v>0</v>
      </c>
      <c r="EL310" s="111">
        <f>AK310*IFERROR(VLOOKUP(AJ310,LnLst!B:I,5,FALSE),0)*100/H310^2</f>
        <v>0</v>
      </c>
      <c r="EM310" s="111">
        <f>AK310*IFERROR(VLOOKUP(AJ310,LnLst!B:I,6,FALSE),0)*100/H310^2</f>
        <v>0</v>
      </c>
      <c r="EN310" s="111">
        <f>(AK310*IFERROR(VLOOKUP(AJ310,LnLst!B:I,7,FALSE),0))*(H310^2/100)/1000000</f>
        <v>0</v>
      </c>
      <c r="EO310" s="111">
        <f>AK310*IFERROR(VLOOKUP(AJ310,LnLst!B:I,8,FALSE),0)*100/H310^2</f>
        <v>0</v>
      </c>
    </row>
    <row r="311" spans="1:145" ht="15" customHeight="1" x14ac:dyDescent="0.25">
      <c r="A311" s="81" t="s">
        <v>1232</v>
      </c>
      <c r="B311" s="82" t="s">
        <v>1702</v>
      </c>
      <c r="C311" s="102" t="s">
        <v>1230</v>
      </c>
      <c r="D311" s="82" t="s">
        <v>1312</v>
      </c>
      <c r="E311" s="9" t="s">
        <v>1640</v>
      </c>
      <c r="F311" s="426" t="s">
        <v>1717</v>
      </c>
      <c r="G311" s="83">
        <v>1</v>
      </c>
      <c r="H311" s="60">
        <v>220</v>
      </c>
      <c r="I311" s="194" t="str">
        <f t="shared" si="73"/>
        <v xml:space="preserve">2*380/50 ACSR             </v>
      </c>
      <c r="J311" s="228">
        <f t="shared" si="74"/>
        <v>4</v>
      </c>
      <c r="K311" s="113" t="s">
        <v>41</v>
      </c>
      <c r="L311" s="232" t="s">
        <v>41</v>
      </c>
      <c r="M311" s="240">
        <v>1600</v>
      </c>
      <c r="N311" s="115">
        <f t="shared" si="83"/>
        <v>609.66399999999999</v>
      </c>
      <c r="O311" s="241">
        <v>1600</v>
      </c>
      <c r="P311" s="235">
        <f t="shared" si="84"/>
        <v>3.4049586776859506E-4</v>
      </c>
      <c r="Q311" s="104">
        <f t="shared" si="85"/>
        <v>2.495867768595041E-3</v>
      </c>
      <c r="R311" s="104">
        <f t="shared" si="86"/>
        <v>7.2019200000000005E-3</v>
      </c>
      <c r="S311" s="104">
        <f t="shared" si="87"/>
        <v>9.0909090909090909E-4</v>
      </c>
      <c r="T311" s="104">
        <f t="shared" si="88"/>
        <v>7.8512396694214882E-3</v>
      </c>
      <c r="U311" s="104">
        <f t="shared" si="89"/>
        <v>4.3172799999999997E-3</v>
      </c>
      <c r="V311" s="105">
        <f t="shared" si="90"/>
        <v>4.8760330578512395E-3</v>
      </c>
      <c r="W311" s="223">
        <f>AE311*IFERROR(VLOOKUP(AD311,LnLst!B:I,2,FALSE),0)+AG311*IFERROR(VLOOKUP(AF311,LnLst!B:I,2,FALSE),0)+AI311*IFERROR(VLOOKUP(AH311,LnLst!B:I,2,FALSE),0)+AK311*IFERROR(VLOOKUP(AJ311,LnLst!B:I,2,FALSE),0)</f>
        <v>0.1648</v>
      </c>
      <c r="X311" s="215">
        <f>AE311*IFERROR(VLOOKUP(AD311,LnLst!B:I,3,FALSE),0)+AG311*IFERROR(VLOOKUP(AF311,LnLst!B:I,3,FALSE),0)+AI311*IFERROR(VLOOKUP(AH311,LnLst!B:I,3,FALSE),0)+AK311*IFERROR(VLOOKUP(AJ311,LnLst!B:I,3,FALSE),0)</f>
        <v>1.208</v>
      </c>
      <c r="Y311" s="219">
        <f>(AE311*IFERROR(VLOOKUP(AD311,LnLst!B:I,4,FALSE),0)+AG311*IFERROR(VLOOKUP(AF311,LnLst!B:I,4,FALSE),0)+AI311*IFERROR(VLOOKUP(AH311,LnLst!B:I,4,FALSE),0)+AK311*IFERROR(VLOOKUP(AJ311,LnLst!B:I,4,FALSE),0))/1000000</f>
        <v>1.4880000000000002E-5</v>
      </c>
      <c r="Z311" s="215">
        <f>AE311*IFERROR(VLOOKUP(AD311,LnLst!B:I,5,FALSE),0)+AG311*IFERROR(VLOOKUP(AF311,LnLst!B:I,5,FALSE),0)+AI311*IFERROR(VLOOKUP(AH311,LnLst!B:I,5,FALSE),0)+AK311*IFERROR(VLOOKUP(AJ311,LnLst!B:I,5,FALSE),0)</f>
        <v>0.44</v>
      </c>
      <c r="AA311" s="215">
        <f>AE311*IFERROR(VLOOKUP(AD311,LnLst!B:I,6,FALSE),0)+AG311*IFERROR(VLOOKUP(AF311,LnLst!B:I,6,FALSE),0)+AI311*IFERROR(VLOOKUP(AH311,LnLst!B:I,6,FALSE),0)+AK311*IFERROR(VLOOKUP(AJ311,LnLst!B:I,6,FALSE),0)</f>
        <v>3.8</v>
      </c>
      <c r="AB311" s="207">
        <f>(AE311*IFERROR(VLOOKUP(AD311,LnLst!B:I,7,FALSE),0)+AG311*IFERROR(VLOOKUP(AF311,LnLst!B:I,7,FALSE),0)+AI311*IFERROR(VLOOKUP(AH311,LnLst!B:I,7,FALSE),0)+AK311*IFERROR(VLOOKUP(AJ311,LnLst!B:I,7,FALSE),0))/1000000</f>
        <v>8.9199999999999993E-6</v>
      </c>
      <c r="AC311" s="211">
        <f>AE311*IFERROR(VLOOKUP(AD311,LnLst!B:I,8,FALSE),0)+AG311*IFERROR(VLOOKUP(AF311,LnLst!B:I,8,FALSE),0)+AI311*IFERROR(VLOOKUP(AH311,LnLst!B:I,8,FALSE),0)+AK311*IFERROR(VLOOKUP(AJ311,LnLst!B:I,8,FALSE),0)</f>
        <v>2.36</v>
      </c>
      <c r="AD311" s="106" t="s">
        <v>25</v>
      </c>
      <c r="AE311" s="263">
        <v>4</v>
      </c>
      <c r="AF311" s="245" t="s">
        <v>1462</v>
      </c>
      <c r="AG311" s="263"/>
      <c r="AH311" s="250" t="s">
        <v>1462</v>
      </c>
      <c r="AI311" s="263"/>
      <c r="AJ311" s="245" t="s">
        <v>1462</v>
      </c>
      <c r="AK311" s="263"/>
      <c r="AL311" s="84">
        <v>482</v>
      </c>
      <c r="AM311" s="72">
        <v>481</v>
      </c>
      <c r="AN311" s="83">
        <v>0</v>
      </c>
      <c r="AO311" s="72">
        <v>0</v>
      </c>
      <c r="AP311" s="66" t="s">
        <v>1341</v>
      </c>
      <c r="AQ311" s="107" t="s">
        <v>1293</v>
      </c>
      <c r="AR311" s="61" t="s">
        <v>1340</v>
      </c>
      <c r="AS311" s="364"/>
      <c r="AT311" s="205"/>
      <c r="DN311" s="111">
        <f>(AE311*IFERROR(VLOOKUP(AD311,LnLst!B:I,2,FALSE),0))*(100/(H311^2))</f>
        <v>3.4049586776859506E-4</v>
      </c>
      <c r="DO311" s="111">
        <f>(AE311*IFERROR(VLOOKUP(AD311,LnLst!B:I,3,FALSE),0))*(100/(H311^2))</f>
        <v>2.4958677685950415E-3</v>
      </c>
      <c r="DP311" s="111">
        <f>(AE311*IFERROR(VLOOKUP(AD311,LnLst!B:I,4,FALSE),0))*(H311^2/100)/1000000</f>
        <v>7.2019199999999997E-3</v>
      </c>
      <c r="DQ311" s="111">
        <f>(AE311*IFERROR(VLOOKUP(AD311,LnLst!B:I,5,FALSE),0))*(100/(H311^2))</f>
        <v>9.0909090909090909E-4</v>
      </c>
      <c r="DR311" s="111">
        <f>(AE311*IFERROR(VLOOKUP(AD311,LnLst!B:I,6,FALSE),0))*(100/(H311^2))</f>
        <v>7.8512396694214882E-3</v>
      </c>
      <c r="DS311" s="111">
        <f>(AE311*IFERROR(VLOOKUP(AD311,LnLst!B:I,7,FALSE),0))*(H311^2/100)/1000000</f>
        <v>4.3172799999999997E-3</v>
      </c>
      <c r="DT311" s="111">
        <f>(AE311*IFERROR(VLOOKUP(AD311,LnLst!B:I,8,FALSE),0))*(100/(H311^2))</f>
        <v>4.8760330578512395E-3</v>
      </c>
      <c r="DU311" s="111">
        <f>AG311*IFERROR(VLOOKUP(AF311,LnLst!B:I,2,FALSE),0)*100/H311^2</f>
        <v>0</v>
      </c>
      <c r="DV311" s="111">
        <f>(AG311*IFERROR(VLOOKUP(AF311,LnLst!B:I,3,FALSE),0))*(100/(H311^2))</f>
        <v>0</v>
      </c>
      <c r="DW311" s="111">
        <f>(AG311*IFERROR(VLOOKUP(AF311,LnLst!B:I,4,FALSE),0))*(H311^2/100)/1000000</f>
        <v>0</v>
      </c>
      <c r="DX311" s="111">
        <f>(AG311*IFERROR(VLOOKUP(AF311,LnLst!B:I,5,FALSE),0))*(100/(H311^2))</f>
        <v>0</v>
      </c>
      <c r="DY311" s="111">
        <f>(AG311*IFERROR(VLOOKUP(AF311,LnLst!B:I,6,FALSE),0))*(100/(H311^2))</f>
        <v>0</v>
      </c>
      <c r="DZ311" s="111">
        <f>(AG311*IFERROR(VLOOKUP(AF311,LnLst!B:I,7,FALSE),0))*(H311^2/100)/1000000</f>
        <v>0</v>
      </c>
      <c r="EA311" s="111">
        <f>(AG311*IFERROR(VLOOKUP(AF311,LnLst!B:I,8,FALSE),0))*(100/(H311^2))</f>
        <v>0</v>
      </c>
      <c r="EB311" s="111">
        <f>AI311*IFERROR(VLOOKUP(AH311,LnLst!B:I,2,FALSE),0)*100/H311^2</f>
        <v>0</v>
      </c>
      <c r="EC311" s="111">
        <f>AI311*IFERROR(VLOOKUP(AH311,LnLst!B:I,3,FALSE),0)*100/H311^2</f>
        <v>0</v>
      </c>
      <c r="ED311" s="111">
        <f>(AI311*IFERROR(VLOOKUP(AH311,LnLst!B:I,4,FALSE),0))*(H311^2/100)/1000000</f>
        <v>0</v>
      </c>
      <c r="EE311" s="111">
        <f>AI311*IFERROR(VLOOKUP(AH311,LnLst!B:I,5,FALSE),0)*100/H311^2</f>
        <v>0</v>
      </c>
      <c r="EF311" s="111">
        <f>AI311*IFERROR(VLOOKUP(AH311,LnLst!B:I,6,FALSE),0)*100/H311^2</f>
        <v>0</v>
      </c>
      <c r="EG311" s="111">
        <f>(AI311*IFERROR(VLOOKUP(AH311,LnLst!B:I,7,FALSE),0))*(H311^2/100)/1000000</f>
        <v>0</v>
      </c>
      <c r="EH311" s="111">
        <f>AI311*IFERROR(VLOOKUP(AH311,LnLst!B:I,8,FALSE),0)*100/H311^2</f>
        <v>0</v>
      </c>
      <c r="EI311" s="236">
        <f>AK311*IFERROR(VLOOKUP(AJ311,LnLst!B:I,2,FALSE),0)*100/H311^2</f>
        <v>0</v>
      </c>
      <c r="EJ311" s="111">
        <f>AK311*IFERROR(VLOOKUP(AJ311,LnLst!B:I,3,FALSE),0)*100/H311^2</f>
        <v>0</v>
      </c>
      <c r="EK311" s="111">
        <f>(AK311*IFERROR(VLOOKUP(AJ311,LnLst!B:I,4,FALSE),0))*(H311^2/100)/1000000</f>
        <v>0</v>
      </c>
      <c r="EL311" s="111">
        <f>AK311*IFERROR(VLOOKUP(AJ311,LnLst!B:I,5,FALSE),0)*100/H311^2</f>
        <v>0</v>
      </c>
      <c r="EM311" s="111">
        <f>AK311*IFERROR(VLOOKUP(AJ311,LnLst!B:I,6,FALSE),0)*100/H311^2</f>
        <v>0</v>
      </c>
      <c r="EN311" s="111">
        <f>(AK311*IFERROR(VLOOKUP(AJ311,LnLst!B:I,7,FALSE),0))*(H311^2/100)/1000000</f>
        <v>0</v>
      </c>
      <c r="EO311" s="111">
        <f>AK311*IFERROR(VLOOKUP(AJ311,LnLst!B:I,8,FALSE),0)*100/H311^2</f>
        <v>0</v>
      </c>
    </row>
    <row r="312" spans="1:145" ht="15" customHeight="1" x14ac:dyDescent="0.25">
      <c r="A312" s="81" t="s">
        <v>1232</v>
      </c>
      <c r="B312" s="82" t="s">
        <v>1702</v>
      </c>
      <c r="C312" s="102" t="s">
        <v>1230</v>
      </c>
      <c r="D312" s="82" t="s">
        <v>1312</v>
      </c>
      <c r="E312" s="9" t="s">
        <v>1640</v>
      </c>
      <c r="F312" s="426" t="s">
        <v>1717</v>
      </c>
      <c r="G312" s="83">
        <v>2</v>
      </c>
      <c r="H312" s="60">
        <v>220</v>
      </c>
      <c r="I312" s="194" t="str">
        <f t="shared" si="73"/>
        <v xml:space="preserve">2*380/50 ACSR             </v>
      </c>
      <c r="J312" s="228">
        <f t="shared" si="74"/>
        <v>4</v>
      </c>
      <c r="K312" s="113" t="s">
        <v>41</v>
      </c>
      <c r="L312" s="232" t="s">
        <v>41</v>
      </c>
      <c r="M312" s="240">
        <v>1600</v>
      </c>
      <c r="N312" s="115">
        <f t="shared" si="83"/>
        <v>609.66399999999999</v>
      </c>
      <c r="O312" s="241">
        <v>1600</v>
      </c>
      <c r="P312" s="235">
        <f t="shared" si="84"/>
        <v>3.4049586776859506E-4</v>
      </c>
      <c r="Q312" s="104">
        <f t="shared" si="85"/>
        <v>2.495867768595041E-3</v>
      </c>
      <c r="R312" s="104">
        <f t="shared" si="86"/>
        <v>7.2019200000000005E-3</v>
      </c>
      <c r="S312" s="104">
        <f t="shared" si="87"/>
        <v>9.0909090909090909E-4</v>
      </c>
      <c r="T312" s="104">
        <f t="shared" si="88"/>
        <v>7.8512396694214882E-3</v>
      </c>
      <c r="U312" s="104">
        <f t="shared" si="89"/>
        <v>4.3172799999999997E-3</v>
      </c>
      <c r="V312" s="105">
        <f t="shared" si="90"/>
        <v>4.8760330578512395E-3</v>
      </c>
      <c r="W312" s="223">
        <f>AE312*IFERROR(VLOOKUP(AD312,LnLst!B:I,2,FALSE),0)+AG312*IFERROR(VLOOKUP(AF312,LnLst!B:I,2,FALSE),0)+AI312*IFERROR(VLOOKUP(AH312,LnLst!B:I,2,FALSE),0)+AK312*IFERROR(VLOOKUP(AJ312,LnLst!B:I,2,FALSE),0)</f>
        <v>0.1648</v>
      </c>
      <c r="X312" s="215">
        <f>AE312*IFERROR(VLOOKUP(AD312,LnLst!B:I,3,FALSE),0)+AG312*IFERROR(VLOOKUP(AF312,LnLst!B:I,3,FALSE),0)+AI312*IFERROR(VLOOKUP(AH312,LnLst!B:I,3,FALSE),0)+AK312*IFERROR(VLOOKUP(AJ312,LnLst!B:I,3,FALSE),0)</f>
        <v>1.208</v>
      </c>
      <c r="Y312" s="219">
        <f>(AE312*IFERROR(VLOOKUP(AD312,LnLst!B:I,4,FALSE),0)+AG312*IFERROR(VLOOKUP(AF312,LnLst!B:I,4,FALSE),0)+AI312*IFERROR(VLOOKUP(AH312,LnLst!B:I,4,FALSE),0)+AK312*IFERROR(VLOOKUP(AJ312,LnLst!B:I,4,FALSE),0))/1000000</f>
        <v>1.4880000000000002E-5</v>
      </c>
      <c r="Z312" s="215">
        <f>AE312*IFERROR(VLOOKUP(AD312,LnLst!B:I,5,FALSE),0)+AG312*IFERROR(VLOOKUP(AF312,LnLst!B:I,5,FALSE),0)+AI312*IFERROR(VLOOKUP(AH312,LnLst!B:I,5,FALSE),0)+AK312*IFERROR(VLOOKUP(AJ312,LnLst!B:I,5,FALSE),0)</f>
        <v>0.44</v>
      </c>
      <c r="AA312" s="215">
        <f>AE312*IFERROR(VLOOKUP(AD312,LnLst!B:I,6,FALSE),0)+AG312*IFERROR(VLOOKUP(AF312,LnLst!B:I,6,FALSE),0)+AI312*IFERROR(VLOOKUP(AH312,LnLst!B:I,6,FALSE),0)+AK312*IFERROR(VLOOKUP(AJ312,LnLst!B:I,6,FALSE),0)</f>
        <v>3.8</v>
      </c>
      <c r="AB312" s="207">
        <f>(AE312*IFERROR(VLOOKUP(AD312,LnLst!B:I,7,FALSE),0)+AG312*IFERROR(VLOOKUP(AF312,LnLst!B:I,7,FALSE),0)+AI312*IFERROR(VLOOKUP(AH312,LnLst!B:I,7,FALSE),0)+AK312*IFERROR(VLOOKUP(AJ312,LnLst!B:I,7,FALSE),0))/1000000</f>
        <v>8.9199999999999993E-6</v>
      </c>
      <c r="AC312" s="211">
        <f>AE312*IFERROR(VLOOKUP(AD312,LnLst!B:I,8,FALSE),0)+AG312*IFERROR(VLOOKUP(AF312,LnLst!B:I,8,FALSE),0)+AI312*IFERROR(VLOOKUP(AH312,LnLst!B:I,8,FALSE),0)+AK312*IFERROR(VLOOKUP(AJ312,LnLst!B:I,8,FALSE),0)</f>
        <v>2.36</v>
      </c>
      <c r="AD312" s="106" t="s">
        <v>25</v>
      </c>
      <c r="AE312" s="263">
        <v>4</v>
      </c>
      <c r="AF312" s="245" t="s">
        <v>1462</v>
      </c>
      <c r="AG312" s="263"/>
      <c r="AH312" s="250" t="s">
        <v>1462</v>
      </c>
      <c r="AI312" s="263"/>
      <c r="AJ312" s="245" t="s">
        <v>1462</v>
      </c>
      <c r="AK312" s="263"/>
      <c r="AL312" s="84">
        <v>482</v>
      </c>
      <c r="AM312" s="72">
        <v>481</v>
      </c>
      <c r="AN312" s="83">
        <v>0</v>
      </c>
      <c r="AO312" s="72">
        <v>0</v>
      </c>
      <c r="AP312" s="66" t="s">
        <v>1342</v>
      </c>
      <c r="AQ312" s="107" t="s">
        <v>1293</v>
      </c>
      <c r="AR312" s="61" t="s">
        <v>1340</v>
      </c>
      <c r="AS312" s="364"/>
      <c r="AT312" s="205"/>
      <c r="DN312" s="111">
        <f>(AE312*IFERROR(VLOOKUP(AD312,LnLst!B:I,2,FALSE),0))*(100/(H312^2))</f>
        <v>3.4049586776859506E-4</v>
      </c>
      <c r="DO312" s="111">
        <f>(AE312*IFERROR(VLOOKUP(AD312,LnLst!B:I,3,FALSE),0))*(100/(H312^2))</f>
        <v>2.4958677685950415E-3</v>
      </c>
      <c r="DP312" s="111">
        <f>(AE312*IFERROR(VLOOKUP(AD312,LnLst!B:I,4,FALSE),0))*(H312^2/100)/1000000</f>
        <v>7.2019199999999997E-3</v>
      </c>
      <c r="DQ312" s="111">
        <f>(AE312*IFERROR(VLOOKUP(AD312,LnLst!B:I,5,FALSE),0))*(100/(H312^2))</f>
        <v>9.0909090909090909E-4</v>
      </c>
      <c r="DR312" s="111">
        <f>(AE312*IFERROR(VLOOKUP(AD312,LnLst!B:I,6,FALSE),0))*(100/(H312^2))</f>
        <v>7.8512396694214882E-3</v>
      </c>
      <c r="DS312" s="111">
        <f>(AE312*IFERROR(VLOOKUP(AD312,LnLst!B:I,7,FALSE),0))*(H312^2/100)/1000000</f>
        <v>4.3172799999999997E-3</v>
      </c>
      <c r="DT312" s="111">
        <f>(AE312*IFERROR(VLOOKUP(AD312,LnLst!B:I,8,FALSE),0))*(100/(H312^2))</f>
        <v>4.8760330578512395E-3</v>
      </c>
      <c r="DU312" s="111">
        <f>AG312*IFERROR(VLOOKUP(AF312,LnLst!B:I,2,FALSE),0)*100/H312^2</f>
        <v>0</v>
      </c>
      <c r="DV312" s="111">
        <f>(AG312*IFERROR(VLOOKUP(AF312,LnLst!B:I,3,FALSE),0))*(100/(H312^2))</f>
        <v>0</v>
      </c>
      <c r="DW312" s="111">
        <f>(AG312*IFERROR(VLOOKUP(AF312,LnLst!B:I,4,FALSE),0))*(H312^2/100)/1000000</f>
        <v>0</v>
      </c>
      <c r="DX312" s="111">
        <f>(AG312*IFERROR(VLOOKUP(AF312,LnLst!B:I,5,FALSE),0))*(100/(H312^2))</f>
        <v>0</v>
      </c>
      <c r="DY312" s="111">
        <f>(AG312*IFERROR(VLOOKUP(AF312,LnLst!B:I,6,FALSE),0))*(100/(H312^2))</f>
        <v>0</v>
      </c>
      <c r="DZ312" s="111">
        <f>(AG312*IFERROR(VLOOKUP(AF312,LnLst!B:I,7,FALSE),0))*(H312^2/100)/1000000</f>
        <v>0</v>
      </c>
      <c r="EA312" s="111">
        <f>(AG312*IFERROR(VLOOKUP(AF312,LnLst!B:I,8,FALSE),0))*(100/(H312^2))</f>
        <v>0</v>
      </c>
      <c r="EB312" s="111">
        <f>AI312*IFERROR(VLOOKUP(AH312,LnLst!B:I,2,FALSE),0)*100/H312^2</f>
        <v>0</v>
      </c>
      <c r="EC312" s="111">
        <f>AI312*IFERROR(VLOOKUP(AH312,LnLst!B:I,3,FALSE),0)*100/H312^2</f>
        <v>0</v>
      </c>
      <c r="ED312" s="111">
        <f>(AI312*IFERROR(VLOOKUP(AH312,LnLst!B:I,4,FALSE),0))*(H312^2/100)/1000000</f>
        <v>0</v>
      </c>
      <c r="EE312" s="111">
        <f>AI312*IFERROR(VLOOKUP(AH312,LnLst!B:I,5,FALSE),0)*100/H312^2</f>
        <v>0</v>
      </c>
      <c r="EF312" s="111">
        <f>AI312*IFERROR(VLOOKUP(AH312,LnLst!B:I,6,FALSE),0)*100/H312^2</f>
        <v>0</v>
      </c>
      <c r="EG312" s="111">
        <f>(AI312*IFERROR(VLOOKUP(AH312,LnLst!B:I,7,FALSE),0))*(H312^2/100)/1000000</f>
        <v>0</v>
      </c>
      <c r="EH312" s="111">
        <f>AI312*IFERROR(VLOOKUP(AH312,LnLst!B:I,8,FALSE),0)*100/H312^2</f>
        <v>0</v>
      </c>
      <c r="EI312" s="236">
        <f>AK312*IFERROR(VLOOKUP(AJ312,LnLst!B:I,2,FALSE),0)*100/H312^2</f>
        <v>0</v>
      </c>
      <c r="EJ312" s="111">
        <f>AK312*IFERROR(VLOOKUP(AJ312,LnLst!B:I,3,FALSE),0)*100/H312^2</f>
        <v>0</v>
      </c>
      <c r="EK312" s="111">
        <f>(AK312*IFERROR(VLOOKUP(AJ312,LnLst!B:I,4,FALSE),0))*(H312^2/100)/1000000</f>
        <v>0</v>
      </c>
      <c r="EL312" s="111">
        <f>AK312*IFERROR(VLOOKUP(AJ312,LnLst!B:I,5,FALSE),0)*100/H312^2</f>
        <v>0</v>
      </c>
      <c r="EM312" s="111">
        <f>AK312*IFERROR(VLOOKUP(AJ312,LnLst!B:I,6,FALSE),0)*100/H312^2</f>
        <v>0</v>
      </c>
      <c r="EN312" s="111">
        <f>(AK312*IFERROR(VLOOKUP(AJ312,LnLst!B:I,7,FALSE),0))*(H312^2/100)/1000000</f>
        <v>0</v>
      </c>
      <c r="EO312" s="111">
        <f>AK312*IFERROR(VLOOKUP(AJ312,LnLst!B:I,8,FALSE),0)*100/H312^2</f>
        <v>0</v>
      </c>
    </row>
    <row r="313" spans="1:145" ht="15" customHeight="1" x14ac:dyDescent="0.25">
      <c r="A313" s="81" t="s">
        <v>1398</v>
      </c>
      <c r="B313" s="82" t="s">
        <v>1428</v>
      </c>
      <c r="C313" s="102" t="s">
        <v>103</v>
      </c>
      <c r="D313" s="82" t="s">
        <v>1531</v>
      </c>
      <c r="E313" s="9" t="s">
        <v>1640</v>
      </c>
      <c r="F313" s="426" t="s">
        <v>1718</v>
      </c>
      <c r="G313" s="83">
        <v>1</v>
      </c>
      <c r="H313" s="60">
        <v>220</v>
      </c>
      <c r="I313" s="194" t="str">
        <f t="shared" si="73"/>
        <v xml:space="preserve">XLPE 2000mm2 Elswedy             </v>
      </c>
      <c r="J313" s="228">
        <f t="shared" si="74"/>
        <v>0.3</v>
      </c>
      <c r="K313" s="113" t="s">
        <v>29</v>
      </c>
      <c r="L313" s="232" t="s">
        <v>22</v>
      </c>
      <c r="M313" s="240">
        <v>1250</v>
      </c>
      <c r="N313" s="115">
        <f t="shared" si="83"/>
        <v>476.3</v>
      </c>
      <c r="O313" s="241">
        <v>1300</v>
      </c>
      <c r="P313" s="235">
        <f t="shared" si="84"/>
        <v>7.9772727272727265E-6</v>
      </c>
      <c r="Q313" s="104">
        <f t="shared" si="85"/>
        <v>1.0434917355371902E-4</v>
      </c>
      <c r="R313" s="104">
        <f t="shared" si="86"/>
        <v>1.0399224E-2</v>
      </c>
      <c r="S313" s="104">
        <f t="shared" si="87"/>
        <v>9.5293388429752064E-5</v>
      </c>
      <c r="T313" s="104">
        <f t="shared" si="88"/>
        <v>6.5070247933884292E-5</v>
      </c>
      <c r="U313" s="104">
        <f t="shared" si="89"/>
        <v>8.7119999999999993E-3</v>
      </c>
      <c r="V313" s="105">
        <f t="shared" si="90"/>
        <v>0</v>
      </c>
      <c r="W313" s="223">
        <f>AE313*IFERROR(VLOOKUP(AD313,LnLst!B:I,2,FALSE),0)+AG313*IFERROR(VLOOKUP(AF313,LnLst!B:I,2,FALSE),0)+AI313*IFERROR(VLOOKUP(AH313,LnLst!B:I,2,FALSE),0)+AK313*IFERROR(VLOOKUP(AJ313,LnLst!B:I,2,FALSE),0)</f>
        <v>3.8609999999999998E-3</v>
      </c>
      <c r="X313" s="215">
        <f>AE313*IFERROR(VLOOKUP(AD313,LnLst!B:I,3,FALSE),0)+AG313*IFERROR(VLOOKUP(AF313,LnLst!B:I,3,FALSE),0)+AI313*IFERROR(VLOOKUP(AH313,LnLst!B:I,3,FALSE),0)+AK313*IFERROR(VLOOKUP(AJ313,LnLst!B:I,3,FALSE),0)</f>
        <v>5.0505000000000001E-2</v>
      </c>
      <c r="Y313" s="219">
        <f>(AE313*IFERROR(VLOOKUP(AD313,LnLst!B:I,4,FALSE),0)+AG313*IFERROR(VLOOKUP(AF313,LnLst!B:I,4,FALSE),0)+AI313*IFERROR(VLOOKUP(AH313,LnLst!B:I,4,FALSE),0)+AK313*IFERROR(VLOOKUP(AJ313,LnLst!B:I,4,FALSE),0))/1000000</f>
        <v>2.1486000000000001E-5</v>
      </c>
      <c r="Z313" s="215">
        <f>AE313*IFERROR(VLOOKUP(AD313,LnLst!B:I,5,FALSE),0)+AG313*IFERROR(VLOOKUP(AF313,LnLst!B:I,5,FALSE),0)+AI313*IFERROR(VLOOKUP(AH313,LnLst!B:I,5,FALSE),0)+AK313*IFERROR(VLOOKUP(AJ313,LnLst!B:I,5,FALSE),0)</f>
        <v>4.6121999999999996E-2</v>
      </c>
      <c r="AA313" s="215">
        <f>AE313*IFERROR(VLOOKUP(AD313,LnLst!B:I,6,FALSE),0)+AG313*IFERROR(VLOOKUP(AF313,LnLst!B:I,6,FALSE),0)+AI313*IFERROR(VLOOKUP(AH313,LnLst!B:I,6,FALSE),0)+AK313*IFERROR(VLOOKUP(AJ313,LnLst!B:I,6,FALSE),0)</f>
        <v>3.1494000000000001E-2</v>
      </c>
      <c r="AB313" s="207">
        <f>(AE313*IFERROR(VLOOKUP(AD313,LnLst!B:I,7,FALSE),0)+AG313*IFERROR(VLOOKUP(AF313,LnLst!B:I,7,FALSE),0)+AI313*IFERROR(VLOOKUP(AH313,LnLst!B:I,7,FALSE),0)+AK313*IFERROR(VLOOKUP(AJ313,LnLst!B:I,7,FALSE),0))/1000000</f>
        <v>1.8E-5</v>
      </c>
      <c r="AC313" s="211">
        <f>AE313*IFERROR(VLOOKUP(AD313,LnLst!B:I,8,FALSE),0)+AG313*IFERROR(VLOOKUP(AF313,LnLst!B:I,8,FALSE),0)+AI313*IFERROR(VLOOKUP(AH313,LnLst!B:I,8,FALSE),0)+AK313*IFERROR(VLOOKUP(AJ313,LnLst!B:I,8,FALSE),0)</f>
        <v>0</v>
      </c>
      <c r="AD313" s="106" t="s">
        <v>58</v>
      </c>
      <c r="AE313" s="263">
        <v>0.3</v>
      </c>
      <c r="AF313" s="245" t="s">
        <v>1462</v>
      </c>
      <c r="AG313" s="263"/>
      <c r="AH313" s="250" t="s">
        <v>1462</v>
      </c>
      <c r="AI313" s="263"/>
      <c r="AJ313" s="245" t="s">
        <v>1462</v>
      </c>
      <c r="AK313" s="263"/>
      <c r="AL313" s="84">
        <v>308</v>
      </c>
      <c r="AM313" s="72">
        <v>309</v>
      </c>
      <c r="AN313" s="83">
        <v>0</v>
      </c>
      <c r="AO313" s="72">
        <v>0</v>
      </c>
      <c r="AP313" s="66" t="s">
        <v>1668</v>
      </c>
      <c r="AQ313" s="107" t="s">
        <v>1672</v>
      </c>
      <c r="AR313" s="61" t="s">
        <v>260</v>
      </c>
      <c r="AS313" s="364"/>
      <c r="AT313" s="205"/>
      <c r="DN313" s="111">
        <f>(AE313*IFERROR(VLOOKUP(AD313,LnLst!B:I,2,FALSE),0))*(100/(H313^2))</f>
        <v>7.9772727272727265E-6</v>
      </c>
      <c r="DO313" s="111">
        <f>(AE313*IFERROR(VLOOKUP(AD313,LnLst!B:I,3,FALSE),0))*(100/(H313^2))</f>
        <v>1.0434917355371902E-4</v>
      </c>
      <c r="DP313" s="111">
        <f>(AE313*IFERROR(VLOOKUP(AD313,LnLst!B:I,4,FALSE),0))*(H313^2/100)/1000000</f>
        <v>1.0399224E-2</v>
      </c>
      <c r="DQ313" s="111">
        <f>(AE313*IFERROR(VLOOKUP(AD313,LnLst!B:I,5,FALSE),0))*(100/(H313^2))</f>
        <v>9.5293388429752064E-5</v>
      </c>
      <c r="DR313" s="111">
        <f>(AE313*IFERROR(VLOOKUP(AD313,LnLst!B:I,6,FALSE),0))*(100/(H313^2))</f>
        <v>6.5070247933884305E-5</v>
      </c>
      <c r="DS313" s="111">
        <f>(AE313*IFERROR(VLOOKUP(AD313,LnLst!B:I,7,FALSE),0))*(H313^2/100)/1000000</f>
        <v>8.7119999999999993E-3</v>
      </c>
      <c r="DT313" s="111">
        <f>(AE313*IFERROR(VLOOKUP(AD313,LnLst!B:I,8,FALSE),0))*(100/(H313^2))</f>
        <v>0</v>
      </c>
      <c r="DU313" s="111">
        <f>AG313*IFERROR(VLOOKUP(AF313,LnLst!B:I,2,FALSE),0)*100/H313^2</f>
        <v>0</v>
      </c>
      <c r="DV313" s="111">
        <f>(AG313*IFERROR(VLOOKUP(AF313,LnLst!B:I,3,FALSE),0))*(100/(H313^2))</f>
        <v>0</v>
      </c>
      <c r="DW313" s="111">
        <f>(AG313*IFERROR(VLOOKUP(AF313,LnLst!B:I,4,FALSE),0))*(H313^2/100)/1000000</f>
        <v>0</v>
      </c>
      <c r="DX313" s="111">
        <f>(AG313*IFERROR(VLOOKUP(AF313,LnLst!B:I,5,FALSE),0))*(100/(H313^2))</f>
        <v>0</v>
      </c>
      <c r="DY313" s="111">
        <f>(AG313*IFERROR(VLOOKUP(AF313,LnLst!B:I,6,FALSE),0))*(100/(H313^2))</f>
        <v>0</v>
      </c>
      <c r="DZ313" s="111">
        <f>(AG313*IFERROR(VLOOKUP(AF313,LnLst!B:I,7,FALSE),0))*(H313^2/100)/1000000</f>
        <v>0</v>
      </c>
      <c r="EA313" s="111">
        <f>(AG313*IFERROR(VLOOKUP(AF313,LnLst!B:I,8,FALSE),0))*(100/(H313^2))</f>
        <v>0</v>
      </c>
      <c r="EB313" s="111">
        <f>AI313*IFERROR(VLOOKUP(AH313,LnLst!B:I,2,FALSE),0)*100/H313^2</f>
        <v>0</v>
      </c>
      <c r="EC313" s="111">
        <f>AI313*IFERROR(VLOOKUP(AH313,LnLst!B:I,3,FALSE),0)*100/H313^2</f>
        <v>0</v>
      </c>
      <c r="ED313" s="111">
        <f>(AI313*IFERROR(VLOOKUP(AH313,LnLst!B:I,4,FALSE),0))*(H313^2/100)/1000000</f>
        <v>0</v>
      </c>
      <c r="EE313" s="111">
        <f>AI313*IFERROR(VLOOKUP(AH313,LnLst!B:I,5,FALSE),0)*100/H313^2</f>
        <v>0</v>
      </c>
      <c r="EF313" s="111">
        <f>AI313*IFERROR(VLOOKUP(AH313,LnLst!B:I,6,FALSE),0)*100/H313^2</f>
        <v>0</v>
      </c>
      <c r="EG313" s="111">
        <f>(AI313*IFERROR(VLOOKUP(AH313,LnLst!B:I,7,FALSE),0))*(H313^2/100)/1000000</f>
        <v>0</v>
      </c>
      <c r="EH313" s="111">
        <f>AI313*IFERROR(VLOOKUP(AH313,LnLst!B:I,8,FALSE),0)*100/H313^2</f>
        <v>0</v>
      </c>
      <c r="EI313" s="236">
        <f>AK313*IFERROR(VLOOKUP(AJ313,LnLst!B:I,2,FALSE),0)*100/H313^2</f>
        <v>0</v>
      </c>
      <c r="EJ313" s="111">
        <f>AK313*IFERROR(VLOOKUP(AJ313,LnLst!B:I,3,FALSE),0)*100/H313^2</f>
        <v>0</v>
      </c>
      <c r="EK313" s="111">
        <f>(AK313*IFERROR(VLOOKUP(AJ313,LnLst!B:I,4,FALSE),0))*(H313^2/100)/1000000</f>
        <v>0</v>
      </c>
      <c r="EL313" s="111">
        <f>AK313*IFERROR(VLOOKUP(AJ313,LnLst!B:I,5,FALSE),0)*100/H313^2</f>
        <v>0</v>
      </c>
      <c r="EM313" s="111">
        <f>AK313*IFERROR(VLOOKUP(AJ313,LnLst!B:I,6,FALSE),0)*100/H313^2</f>
        <v>0</v>
      </c>
      <c r="EN313" s="111">
        <f>(AK313*IFERROR(VLOOKUP(AJ313,LnLst!B:I,7,FALSE),0))*(H313^2/100)/1000000</f>
        <v>0</v>
      </c>
      <c r="EO313" s="111">
        <f>AK313*IFERROR(VLOOKUP(AJ313,LnLst!B:I,8,FALSE),0)*100/H313^2</f>
        <v>0</v>
      </c>
    </row>
    <row r="314" spans="1:145" ht="15" customHeight="1" x14ac:dyDescent="0.25">
      <c r="A314" s="81" t="s">
        <v>1398</v>
      </c>
      <c r="B314" s="82" t="s">
        <v>1428</v>
      </c>
      <c r="C314" s="102" t="s">
        <v>103</v>
      </c>
      <c r="D314" s="82" t="s">
        <v>1531</v>
      </c>
      <c r="E314" s="9" t="s">
        <v>1640</v>
      </c>
      <c r="F314" s="426" t="s">
        <v>1718</v>
      </c>
      <c r="G314" s="83">
        <v>2</v>
      </c>
      <c r="H314" s="60">
        <v>220</v>
      </c>
      <c r="I314" s="194" t="str">
        <f t="shared" si="73"/>
        <v xml:space="preserve">XLPE 2000mm2 Elswedy             </v>
      </c>
      <c r="J314" s="228">
        <f t="shared" si="74"/>
        <v>0.3</v>
      </c>
      <c r="K314" s="113" t="s">
        <v>29</v>
      </c>
      <c r="L314" s="232" t="s">
        <v>22</v>
      </c>
      <c r="M314" s="240">
        <v>1250</v>
      </c>
      <c r="N314" s="115">
        <f t="shared" si="83"/>
        <v>476.3</v>
      </c>
      <c r="O314" s="241">
        <v>1300</v>
      </c>
      <c r="P314" s="235">
        <f t="shared" si="84"/>
        <v>7.9772727272727265E-6</v>
      </c>
      <c r="Q314" s="104">
        <f t="shared" si="85"/>
        <v>1.0434917355371902E-4</v>
      </c>
      <c r="R314" s="104">
        <f t="shared" si="86"/>
        <v>1.0399224E-2</v>
      </c>
      <c r="S314" s="104">
        <f t="shared" si="87"/>
        <v>9.5293388429752064E-5</v>
      </c>
      <c r="T314" s="104">
        <f t="shared" si="88"/>
        <v>6.5070247933884292E-5</v>
      </c>
      <c r="U314" s="104">
        <f t="shared" si="89"/>
        <v>8.7119999999999993E-3</v>
      </c>
      <c r="V314" s="105">
        <f t="shared" si="90"/>
        <v>0</v>
      </c>
      <c r="W314" s="223">
        <f>AE314*IFERROR(VLOOKUP(AD314,LnLst!B:I,2,FALSE),0)+AG314*IFERROR(VLOOKUP(AF314,LnLst!B:I,2,FALSE),0)+AI314*IFERROR(VLOOKUP(AH314,LnLst!B:I,2,FALSE),0)+AK314*IFERROR(VLOOKUP(AJ314,LnLst!B:I,2,FALSE),0)</f>
        <v>3.8609999999999998E-3</v>
      </c>
      <c r="X314" s="215">
        <f>AE314*IFERROR(VLOOKUP(AD314,LnLst!B:I,3,FALSE),0)+AG314*IFERROR(VLOOKUP(AF314,LnLst!B:I,3,FALSE),0)+AI314*IFERROR(VLOOKUP(AH314,LnLst!B:I,3,FALSE),0)+AK314*IFERROR(VLOOKUP(AJ314,LnLst!B:I,3,FALSE),0)</f>
        <v>5.0505000000000001E-2</v>
      </c>
      <c r="Y314" s="219">
        <f>(AE314*IFERROR(VLOOKUP(AD314,LnLst!B:I,4,FALSE),0)+AG314*IFERROR(VLOOKUP(AF314,LnLst!B:I,4,FALSE),0)+AI314*IFERROR(VLOOKUP(AH314,LnLst!B:I,4,FALSE),0)+AK314*IFERROR(VLOOKUP(AJ314,LnLst!B:I,4,FALSE),0))/1000000</f>
        <v>2.1486000000000001E-5</v>
      </c>
      <c r="Z314" s="215">
        <f>AE314*IFERROR(VLOOKUP(AD314,LnLst!B:I,5,FALSE),0)+AG314*IFERROR(VLOOKUP(AF314,LnLst!B:I,5,FALSE),0)+AI314*IFERROR(VLOOKUP(AH314,LnLst!B:I,5,FALSE),0)+AK314*IFERROR(VLOOKUP(AJ314,LnLst!B:I,5,FALSE),0)</f>
        <v>4.6121999999999996E-2</v>
      </c>
      <c r="AA314" s="215">
        <f>AE314*IFERROR(VLOOKUP(AD314,LnLst!B:I,6,FALSE),0)+AG314*IFERROR(VLOOKUP(AF314,LnLst!B:I,6,FALSE),0)+AI314*IFERROR(VLOOKUP(AH314,LnLst!B:I,6,FALSE),0)+AK314*IFERROR(VLOOKUP(AJ314,LnLst!B:I,6,FALSE),0)</f>
        <v>3.1494000000000001E-2</v>
      </c>
      <c r="AB314" s="207">
        <f>(AE314*IFERROR(VLOOKUP(AD314,LnLst!B:I,7,FALSE),0)+AG314*IFERROR(VLOOKUP(AF314,LnLst!B:I,7,FALSE),0)+AI314*IFERROR(VLOOKUP(AH314,LnLst!B:I,7,FALSE),0)+AK314*IFERROR(VLOOKUP(AJ314,LnLst!B:I,7,FALSE),0))/1000000</f>
        <v>1.8E-5</v>
      </c>
      <c r="AC314" s="211">
        <f>AE314*IFERROR(VLOOKUP(AD314,LnLst!B:I,8,FALSE),0)+AG314*IFERROR(VLOOKUP(AF314,LnLst!B:I,8,FALSE),0)+AI314*IFERROR(VLOOKUP(AH314,LnLst!B:I,8,FALSE),0)+AK314*IFERROR(VLOOKUP(AJ314,LnLst!B:I,8,FALSE),0)</f>
        <v>0</v>
      </c>
      <c r="AD314" s="106" t="s">
        <v>58</v>
      </c>
      <c r="AE314" s="263">
        <v>0.3</v>
      </c>
      <c r="AF314" s="245" t="s">
        <v>1462</v>
      </c>
      <c r="AG314" s="263"/>
      <c r="AH314" s="250" t="s">
        <v>1462</v>
      </c>
      <c r="AI314" s="263"/>
      <c r="AJ314" s="245" t="s">
        <v>1462</v>
      </c>
      <c r="AK314" s="263"/>
      <c r="AL314" s="84">
        <v>308</v>
      </c>
      <c r="AM314" s="72">
        <v>309</v>
      </c>
      <c r="AN314" s="83">
        <v>0</v>
      </c>
      <c r="AO314" s="72">
        <v>0</v>
      </c>
      <c r="AP314" s="66" t="s">
        <v>1669</v>
      </c>
      <c r="AQ314" s="107" t="s">
        <v>1672</v>
      </c>
      <c r="AR314" s="61" t="s">
        <v>260</v>
      </c>
      <c r="AS314" s="364"/>
      <c r="AT314" s="205"/>
      <c r="DN314" s="111">
        <f>(AE314*IFERROR(VLOOKUP(AD314,LnLst!B:I,2,FALSE),0))*(100/(H314^2))</f>
        <v>7.9772727272727265E-6</v>
      </c>
      <c r="DO314" s="111">
        <f>(AE314*IFERROR(VLOOKUP(AD314,LnLst!B:I,3,FALSE),0))*(100/(H314^2))</f>
        <v>1.0434917355371902E-4</v>
      </c>
      <c r="DP314" s="111">
        <f>(AE314*IFERROR(VLOOKUP(AD314,LnLst!B:I,4,FALSE),0))*(H314^2/100)/1000000</f>
        <v>1.0399224E-2</v>
      </c>
      <c r="DQ314" s="111">
        <f>(AE314*IFERROR(VLOOKUP(AD314,LnLst!B:I,5,FALSE),0))*(100/(H314^2))</f>
        <v>9.5293388429752064E-5</v>
      </c>
      <c r="DR314" s="111">
        <f>(AE314*IFERROR(VLOOKUP(AD314,LnLst!B:I,6,FALSE),0))*(100/(H314^2))</f>
        <v>6.5070247933884305E-5</v>
      </c>
      <c r="DS314" s="111">
        <f>(AE314*IFERROR(VLOOKUP(AD314,LnLst!B:I,7,FALSE),0))*(H314^2/100)/1000000</f>
        <v>8.7119999999999993E-3</v>
      </c>
      <c r="DT314" s="111">
        <f>(AE314*IFERROR(VLOOKUP(AD314,LnLst!B:I,8,FALSE),0))*(100/(H314^2))</f>
        <v>0</v>
      </c>
      <c r="DU314" s="111">
        <f>AG314*IFERROR(VLOOKUP(AF314,LnLst!B:I,2,FALSE),0)*100/H314^2</f>
        <v>0</v>
      </c>
      <c r="DV314" s="111">
        <f>(AG314*IFERROR(VLOOKUP(AF314,LnLst!B:I,3,FALSE),0))*(100/(H314^2))</f>
        <v>0</v>
      </c>
      <c r="DW314" s="111">
        <f>(AG314*IFERROR(VLOOKUP(AF314,LnLst!B:I,4,FALSE),0))*(H314^2/100)/1000000</f>
        <v>0</v>
      </c>
      <c r="DX314" s="111">
        <f>(AG314*IFERROR(VLOOKUP(AF314,LnLst!B:I,5,FALSE),0))*(100/(H314^2))</f>
        <v>0</v>
      </c>
      <c r="DY314" s="111">
        <f>(AG314*IFERROR(VLOOKUP(AF314,LnLst!B:I,6,FALSE),0))*(100/(H314^2))</f>
        <v>0</v>
      </c>
      <c r="DZ314" s="111">
        <f>(AG314*IFERROR(VLOOKUP(AF314,LnLst!B:I,7,FALSE),0))*(H314^2/100)/1000000</f>
        <v>0</v>
      </c>
      <c r="EA314" s="111">
        <f>(AG314*IFERROR(VLOOKUP(AF314,LnLst!B:I,8,FALSE),0))*(100/(H314^2))</f>
        <v>0</v>
      </c>
      <c r="EB314" s="111">
        <f>AI314*IFERROR(VLOOKUP(AH314,LnLst!B:I,2,FALSE),0)*100/H314^2</f>
        <v>0</v>
      </c>
      <c r="EC314" s="111">
        <f>AI314*IFERROR(VLOOKUP(AH314,LnLst!B:I,3,FALSE),0)*100/H314^2</f>
        <v>0</v>
      </c>
      <c r="ED314" s="111">
        <f>(AI314*IFERROR(VLOOKUP(AH314,LnLst!B:I,4,FALSE),0))*(H314^2/100)/1000000</f>
        <v>0</v>
      </c>
      <c r="EE314" s="111">
        <f>AI314*IFERROR(VLOOKUP(AH314,LnLst!B:I,5,FALSE),0)*100/H314^2</f>
        <v>0</v>
      </c>
      <c r="EF314" s="111">
        <f>AI314*IFERROR(VLOOKUP(AH314,LnLst!B:I,6,FALSE),0)*100/H314^2</f>
        <v>0</v>
      </c>
      <c r="EG314" s="111">
        <f>(AI314*IFERROR(VLOOKUP(AH314,LnLst!B:I,7,FALSE),0))*(H314^2/100)/1000000</f>
        <v>0</v>
      </c>
      <c r="EH314" s="111">
        <f>AI314*IFERROR(VLOOKUP(AH314,LnLst!B:I,8,FALSE),0)*100/H314^2</f>
        <v>0</v>
      </c>
      <c r="EI314" s="236">
        <f>AK314*IFERROR(VLOOKUP(AJ314,LnLst!B:I,2,FALSE),0)*100/H314^2</f>
        <v>0</v>
      </c>
      <c r="EJ314" s="111">
        <f>AK314*IFERROR(VLOOKUP(AJ314,LnLst!B:I,3,FALSE),0)*100/H314^2</f>
        <v>0</v>
      </c>
      <c r="EK314" s="111">
        <f>(AK314*IFERROR(VLOOKUP(AJ314,LnLst!B:I,4,FALSE),0))*(H314^2/100)/1000000</f>
        <v>0</v>
      </c>
      <c r="EL314" s="111">
        <f>AK314*IFERROR(VLOOKUP(AJ314,LnLst!B:I,5,FALSE),0)*100/H314^2</f>
        <v>0</v>
      </c>
      <c r="EM314" s="111">
        <f>AK314*IFERROR(VLOOKUP(AJ314,LnLst!B:I,6,FALSE),0)*100/H314^2</f>
        <v>0</v>
      </c>
      <c r="EN314" s="111">
        <f>(AK314*IFERROR(VLOOKUP(AJ314,LnLst!B:I,7,FALSE),0))*(H314^2/100)/1000000</f>
        <v>0</v>
      </c>
      <c r="EO314" s="111">
        <f>AK314*IFERROR(VLOOKUP(AJ314,LnLst!B:I,8,FALSE),0)*100/H314^2</f>
        <v>0</v>
      </c>
    </row>
    <row r="315" spans="1:145" ht="26.25" customHeight="1" x14ac:dyDescent="0.25">
      <c r="A315" s="81" t="s">
        <v>1428</v>
      </c>
      <c r="B315" s="82" t="s">
        <v>1232</v>
      </c>
      <c r="C315" s="102" t="s">
        <v>1531</v>
      </c>
      <c r="D315" s="82" t="s">
        <v>1230</v>
      </c>
      <c r="E315" s="9" t="s">
        <v>1640</v>
      </c>
      <c r="F315" s="426" t="s">
        <v>1719</v>
      </c>
      <c r="G315" s="83">
        <v>1</v>
      </c>
      <c r="H315" s="60">
        <v>220</v>
      </c>
      <c r="I315" s="103" t="str">
        <f t="shared" si="73"/>
        <v>2*405 AAAC    Thermal Stacir 1*238/97     2*380/50 ACSR    XLPE 2000mm2 Elswedy</v>
      </c>
      <c r="J315" s="228">
        <f t="shared" si="74"/>
        <v>136.30000000000001</v>
      </c>
      <c r="K315" s="113" t="s">
        <v>41</v>
      </c>
      <c r="L315" s="232" t="s">
        <v>22</v>
      </c>
      <c r="M315" s="240">
        <v>1250</v>
      </c>
      <c r="N315" s="115">
        <f>1.732*M315*H315/1000</f>
        <v>476.3</v>
      </c>
      <c r="O315" s="241">
        <v>1300</v>
      </c>
      <c r="P315" s="235">
        <f>W315*100/H315^2</f>
        <v>1.3552818181818183E-2</v>
      </c>
      <c r="Q315" s="104">
        <f>X315*100/H315^2</f>
        <v>8.7848857438016542E-2</v>
      </c>
      <c r="R315" s="104">
        <f>Y315*H315^2/100</f>
        <v>0.24263116504000004</v>
      </c>
      <c r="S315" s="104">
        <f>Z315*100/H315^2</f>
        <v>3.6667068181818183E-2</v>
      </c>
      <c r="T315" s="104">
        <f>AA315*100/H315^2</f>
        <v>0.2647621776859504</v>
      </c>
      <c r="U315" s="104">
        <f>AB315*H315^2/100</f>
        <v>0.15337068617199998</v>
      </c>
      <c r="V315" s="105">
        <f>AC315*100/H315^2</f>
        <v>0.16923961219008263</v>
      </c>
      <c r="W315" s="223">
        <f>AE315*IFERROR(VLOOKUP(AD315,LnLst!B:I,2,FALSE),0)+AG315*IFERROR(VLOOKUP(AF315,LnLst!B:I,2,FALSE),0)+AI315*IFERROR(VLOOKUP(AH315,LnLst!B:I,2,FALSE),0)+AK315*IFERROR(VLOOKUP(AJ315,LnLst!B:I,2,FALSE),0)</f>
        <v>6.559564</v>
      </c>
      <c r="X315" s="215">
        <f>AE315*IFERROR(VLOOKUP(AD315,LnLst!B:I,3,FALSE),0)+AG315*IFERROR(VLOOKUP(AF315,LnLst!B:I,3,FALSE),0)+AI315*IFERROR(VLOOKUP(AH315,LnLst!B:I,3,FALSE),0)+AK315*IFERROR(VLOOKUP(AJ315,LnLst!B:I,3,FALSE),0)</f>
        <v>42.518847000000001</v>
      </c>
      <c r="Y315" s="219">
        <f>(AE315*IFERROR(VLOOKUP(AD315,LnLst!B:I,4,FALSE),0)+AG315*IFERROR(VLOOKUP(AF315,LnLst!B:I,4,FALSE),0)+AI315*IFERROR(VLOOKUP(AH315,LnLst!B:I,4,FALSE),0)+AK315*IFERROR(VLOOKUP(AJ315,LnLst!B:I,4,FALSE),0))/1000000</f>
        <v>5.0130406000000003E-4</v>
      </c>
      <c r="Z315" s="215">
        <f>AE315*IFERROR(VLOOKUP(AD315,LnLst!B:I,5,FALSE),0)+AG315*IFERROR(VLOOKUP(AF315,LnLst!B:I,5,FALSE),0)+AI315*IFERROR(VLOOKUP(AH315,LnLst!B:I,5,FALSE),0)+AK315*IFERROR(VLOOKUP(AJ315,LnLst!B:I,5,FALSE),0)</f>
        <v>17.746860999999999</v>
      </c>
      <c r="AA315" s="215">
        <f>AE315*IFERROR(VLOOKUP(AD315,LnLst!B:I,6,FALSE),0)+AG315*IFERROR(VLOOKUP(AF315,LnLst!B:I,6,FALSE),0)+AI315*IFERROR(VLOOKUP(AH315,LnLst!B:I,6,FALSE),0)+AK315*IFERROR(VLOOKUP(AJ315,LnLst!B:I,6,FALSE),0)</f>
        <v>128.14489399999999</v>
      </c>
      <c r="AB315" s="207">
        <f>(AE315*IFERROR(VLOOKUP(AD315,LnLst!B:I,7,FALSE),0)+AG315*IFERROR(VLOOKUP(AF315,LnLst!B:I,7,FALSE),0)+AI315*IFERROR(VLOOKUP(AH315,LnLst!B:I,7,FALSE),0)+AK315*IFERROR(VLOOKUP(AJ315,LnLst!B:I,7,FALSE),0))/1000000</f>
        <v>3.1688158299999998E-4</v>
      </c>
      <c r="AC315" s="211">
        <f>AE315*IFERROR(VLOOKUP(AD315,LnLst!B:I,8,FALSE),0)+AG315*IFERROR(VLOOKUP(AF315,LnLst!B:I,8,FALSE),0)+AI315*IFERROR(VLOOKUP(AH315,LnLst!B:I,8,FALSE),0)+AK315*IFERROR(VLOOKUP(AJ315,LnLst!B:I,8,FALSE),0)</f>
        <v>81.911972300000002</v>
      </c>
      <c r="AD315" s="106" t="s">
        <v>8</v>
      </c>
      <c r="AE315" s="263">
        <v>34</v>
      </c>
      <c r="AF315" s="245" t="s">
        <v>1465</v>
      </c>
      <c r="AG315" s="263">
        <v>9</v>
      </c>
      <c r="AH315" s="250" t="s">
        <v>25</v>
      </c>
      <c r="AI315" s="263">
        <v>93</v>
      </c>
      <c r="AJ315" s="245" t="s">
        <v>58</v>
      </c>
      <c r="AK315" s="263">
        <v>0.3</v>
      </c>
      <c r="AL315" s="84">
        <v>309</v>
      </c>
      <c r="AM315" s="72">
        <v>482</v>
      </c>
      <c r="AN315" s="83">
        <v>0</v>
      </c>
      <c r="AO315" s="72">
        <v>0</v>
      </c>
      <c r="AP315" s="66" t="s">
        <v>1670</v>
      </c>
      <c r="AQ315" s="107" t="s">
        <v>1293</v>
      </c>
      <c r="AR315" s="61" t="s">
        <v>260</v>
      </c>
      <c r="AS315" s="364"/>
      <c r="AT315" s="205"/>
      <c r="DN315" s="111">
        <f>(AE315*IFERROR(VLOOKUP(AD315,LnLst!B:I,2,FALSE),0))*(100/(H315^2))</f>
        <v>3.5053719008264466E-3</v>
      </c>
      <c r="DO315" s="111">
        <f>(AE315*IFERROR(VLOOKUP(AD315,LnLst!B:I,3,FALSE),0))*(100/(H315^2))</f>
        <v>2.149586776859504E-2</v>
      </c>
      <c r="DP315" s="111">
        <f>(AE315*IFERROR(VLOOKUP(AD315,LnLst!B:I,4,FALSE),0))*(H315^2/100)/1000000</f>
        <v>5.3482000000000002E-2</v>
      </c>
      <c r="DQ315" s="111">
        <f>(AE315*IFERROR(VLOOKUP(AD315,LnLst!B:I,5,FALSE),0))*(100/(H315^2))</f>
        <v>9.132231404958677E-3</v>
      </c>
      <c r="DR315" s="111">
        <f>(AE315*IFERROR(VLOOKUP(AD315,LnLst!B:I,6,FALSE),0))*(100/(H315^2))</f>
        <v>5.830578512396694E-2</v>
      </c>
      <c r="DS315" s="111">
        <f>(AE315*IFERROR(VLOOKUP(AD315,LnLst!B:I,7,FALSE),0))*(H315^2/100)/1000000</f>
        <v>3.6696879999999994E-2</v>
      </c>
      <c r="DT315" s="111">
        <f>(AE315*IFERROR(VLOOKUP(AD315,LnLst!B:I,8,FALSE),0))*(100/(H315^2))</f>
        <v>4.1446280991735536E-2</v>
      </c>
      <c r="DU315" s="111">
        <f>AG315*IFERROR(VLOOKUP(AF315,LnLst!B:I,2,FALSE),0)*100/H315^2</f>
        <v>2.1229400826446284E-3</v>
      </c>
      <c r="DV315" s="111">
        <f>(AG315*IFERROR(VLOOKUP(AF315,LnLst!B:I,3,FALSE),0))*(100/(H315^2))</f>
        <v>8.2197148760330581E-3</v>
      </c>
      <c r="DW315" s="111">
        <f>(AG315*IFERROR(VLOOKUP(AF315,LnLst!B:I,4,FALSE),0))*(H315^2/100)/1000000</f>
        <v>1.130530104E-2</v>
      </c>
      <c r="DX315" s="111">
        <f>(AG315*IFERROR(VLOOKUP(AF315,LnLst!B:I,5,FALSE),0))*(100/(H315^2))</f>
        <v>6.3031797520661159E-3</v>
      </c>
      <c r="DY315" s="111">
        <f>(AG315*IFERROR(VLOOKUP(AF315,LnLst!B:I,6,FALSE),0))*(100/(H315^2))</f>
        <v>2.385E-2</v>
      </c>
      <c r="DZ315" s="111">
        <f>(AG315*IFERROR(VLOOKUP(AF315,LnLst!B:I,7,FALSE),0))*(H315^2/100)/1000000</f>
        <v>7.585046172E-3</v>
      </c>
      <c r="EA315" s="111">
        <f>(AG315*IFERROR(VLOOKUP(AF315,LnLst!B:I,8,FALSE),0))*(100/(H315^2))</f>
        <v>1.4425562603305787E-2</v>
      </c>
      <c r="EB315" s="111">
        <f>AI315*IFERROR(VLOOKUP(AH315,LnLst!B:I,2,FALSE),0)*100/H315^2</f>
        <v>7.9165289256198333E-3</v>
      </c>
      <c r="EC315" s="111">
        <f>AI315*IFERROR(VLOOKUP(AH315,LnLst!B:I,3,FALSE),0)*100/H315^2</f>
        <v>5.8028925619834706E-2</v>
      </c>
      <c r="ED315" s="111">
        <f>(AI315*IFERROR(VLOOKUP(AH315,LnLst!B:I,4,FALSE),0))*(H315^2/100)/1000000</f>
        <v>0.16744464000000001</v>
      </c>
      <c r="EE315" s="111">
        <f>AI315*IFERROR(VLOOKUP(AH315,LnLst!B:I,5,FALSE),0)*100/H315^2</f>
        <v>2.1136363636363637E-2</v>
      </c>
      <c r="EF315" s="111">
        <f>AI315*IFERROR(VLOOKUP(AH315,LnLst!B:I,6,FALSE),0)*100/H315^2</f>
        <v>0.1825413223140496</v>
      </c>
      <c r="EG315" s="111">
        <f>(AI315*IFERROR(VLOOKUP(AH315,LnLst!B:I,7,FALSE),0))*(H315^2/100)/1000000</f>
        <v>0.10037676</v>
      </c>
      <c r="EH315" s="111">
        <f>AI315*IFERROR(VLOOKUP(AH315,LnLst!B:I,8,FALSE),0)*100/H315^2</f>
        <v>0.11336776859504132</v>
      </c>
      <c r="EI315" s="236">
        <f>AK315*IFERROR(VLOOKUP(AJ315,LnLst!B:I,2,FALSE),0)*100/H315^2</f>
        <v>7.9772727272727265E-6</v>
      </c>
      <c r="EJ315" s="111">
        <f>AK315*IFERROR(VLOOKUP(AJ315,LnLst!B:I,3,FALSE),0)*100/H315^2</f>
        <v>1.0434917355371902E-4</v>
      </c>
      <c r="EK315" s="111">
        <f>(AK315*IFERROR(VLOOKUP(AJ315,LnLst!B:I,4,FALSE),0))*(H315^2/100)/1000000</f>
        <v>1.0399224E-2</v>
      </c>
      <c r="EL315" s="111">
        <f>AK315*IFERROR(VLOOKUP(AJ315,LnLst!B:I,5,FALSE),0)*100/H315^2</f>
        <v>9.5293388429752064E-5</v>
      </c>
      <c r="EM315" s="111">
        <f>AK315*IFERROR(VLOOKUP(AJ315,LnLst!B:I,6,FALSE),0)*100/H315^2</f>
        <v>6.5070247933884292E-5</v>
      </c>
      <c r="EN315" s="111">
        <f>(AK315*IFERROR(VLOOKUP(AJ315,LnLst!B:I,7,FALSE),0))*(H315^2/100)/1000000</f>
        <v>8.7119999999999993E-3</v>
      </c>
      <c r="EO315" s="111">
        <f>AK315*IFERROR(VLOOKUP(AJ315,LnLst!B:I,8,FALSE),0)*100/H315^2</f>
        <v>0</v>
      </c>
    </row>
    <row r="316" spans="1:145" ht="26.25" customHeight="1" x14ac:dyDescent="0.25">
      <c r="A316" s="81" t="s">
        <v>1428</v>
      </c>
      <c r="B316" s="82" t="s">
        <v>1232</v>
      </c>
      <c r="C316" s="102" t="s">
        <v>1531</v>
      </c>
      <c r="D316" s="82" t="s">
        <v>1230</v>
      </c>
      <c r="E316" s="9" t="s">
        <v>1640</v>
      </c>
      <c r="F316" s="426" t="s">
        <v>1719</v>
      </c>
      <c r="G316" s="83">
        <v>2</v>
      </c>
      <c r="H316" s="60">
        <v>220</v>
      </c>
      <c r="I316" s="103" t="str">
        <f t="shared" si="73"/>
        <v>2*405 AAAC    Thermal Stacir 1*238/97     2*380/50 ACSR    XLPE 2000mm2 Elswedy</v>
      </c>
      <c r="J316" s="228">
        <f t="shared" si="74"/>
        <v>136.30000000000001</v>
      </c>
      <c r="K316" s="113" t="s">
        <v>41</v>
      </c>
      <c r="L316" s="232" t="s">
        <v>22</v>
      </c>
      <c r="M316" s="240">
        <v>1250</v>
      </c>
      <c r="N316" s="115">
        <f>1.732*M316*H316/1000</f>
        <v>476.3</v>
      </c>
      <c r="O316" s="241">
        <v>1300</v>
      </c>
      <c r="P316" s="235">
        <f>W316*100/H316^2</f>
        <v>1.3552818181818183E-2</v>
      </c>
      <c r="Q316" s="104">
        <f>X316*100/H316^2</f>
        <v>8.7848857438016542E-2</v>
      </c>
      <c r="R316" s="104">
        <f>Y316*H316^2/100</f>
        <v>0.24263116504000004</v>
      </c>
      <c r="S316" s="104">
        <f>Z316*100/H316^2</f>
        <v>3.6667068181818183E-2</v>
      </c>
      <c r="T316" s="104">
        <f>AA316*100/H316^2</f>
        <v>0.2647621776859504</v>
      </c>
      <c r="U316" s="104">
        <f>AB316*H316^2/100</f>
        <v>0.15337068617199998</v>
      </c>
      <c r="V316" s="105">
        <f>AC316*100/H316^2</f>
        <v>0.16923961219008263</v>
      </c>
      <c r="W316" s="223">
        <f>AE316*IFERROR(VLOOKUP(AD316,LnLst!B:I,2,FALSE),0)+AG316*IFERROR(VLOOKUP(AF316,LnLst!B:I,2,FALSE),0)+AI316*IFERROR(VLOOKUP(AH316,LnLst!B:I,2,FALSE),0)+AK316*IFERROR(VLOOKUP(AJ316,LnLst!B:I,2,FALSE),0)</f>
        <v>6.559564</v>
      </c>
      <c r="X316" s="215">
        <f>AE316*IFERROR(VLOOKUP(AD316,LnLst!B:I,3,FALSE),0)+AG316*IFERROR(VLOOKUP(AF316,LnLst!B:I,3,FALSE),0)+AI316*IFERROR(VLOOKUP(AH316,LnLst!B:I,3,FALSE),0)+AK316*IFERROR(VLOOKUP(AJ316,LnLst!B:I,3,FALSE),0)</f>
        <v>42.518847000000001</v>
      </c>
      <c r="Y316" s="219">
        <f>(AE316*IFERROR(VLOOKUP(AD316,LnLst!B:I,4,FALSE),0)+AG316*IFERROR(VLOOKUP(AF316,LnLst!B:I,4,FALSE),0)+AI316*IFERROR(VLOOKUP(AH316,LnLst!B:I,4,FALSE),0)+AK316*IFERROR(VLOOKUP(AJ316,LnLst!B:I,4,FALSE),0))/1000000</f>
        <v>5.0130406000000003E-4</v>
      </c>
      <c r="Z316" s="215">
        <f>AE316*IFERROR(VLOOKUP(AD316,LnLst!B:I,5,FALSE),0)+AG316*IFERROR(VLOOKUP(AF316,LnLst!B:I,5,FALSE),0)+AI316*IFERROR(VLOOKUP(AH316,LnLst!B:I,5,FALSE),0)+AK316*IFERROR(VLOOKUP(AJ316,LnLst!B:I,5,FALSE),0)</f>
        <v>17.746860999999999</v>
      </c>
      <c r="AA316" s="215">
        <f>AE316*IFERROR(VLOOKUP(AD316,LnLst!B:I,6,FALSE),0)+AG316*IFERROR(VLOOKUP(AF316,LnLst!B:I,6,FALSE),0)+AI316*IFERROR(VLOOKUP(AH316,LnLst!B:I,6,FALSE),0)+AK316*IFERROR(VLOOKUP(AJ316,LnLst!B:I,6,FALSE),0)</f>
        <v>128.14489399999999</v>
      </c>
      <c r="AB316" s="207">
        <f>(AE316*IFERROR(VLOOKUP(AD316,LnLst!B:I,7,FALSE),0)+AG316*IFERROR(VLOOKUP(AF316,LnLst!B:I,7,FALSE),0)+AI316*IFERROR(VLOOKUP(AH316,LnLst!B:I,7,FALSE),0)+AK316*IFERROR(VLOOKUP(AJ316,LnLst!B:I,7,FALSE),0))/1000000</f>
        <v>3.1688158299999998E-4</v>
      </c>
      <c r="AC316" s="211">
        <f>AE316*IFERROR(VLOOKUP(AD316,LnLst!B:I,8,FALSE),0)+AG316*IFERROR(VLOOKUP(AF316,LnLst!B:I,8,FALSE),0)+AI316*IFERROR(VLOOKUP(AH316,LnLst!B:I,8,FALSE),0)+AK316*IFERROR(VLOOKUP(AJ316,LnLst!B:I,8,FALSE),0)</f>
        <v>81.911972300000002</v>
      </c>
      <c r="AD316" s="106" t="s">
        <v>8</v>
      </c>
      <c r="AE316" s="263">
        <v>34</v>
      </c>
      <c r="AF316" s="245" t="s">
        <v>1465</v>
      </c>
      <c r="AG316" s="263">
        <v>9</v>
      </c>
      <c r="AH316" s="250" t="s">
        <v>25</v>
      </c>
      <c r="AI316" s="263">
        <v>93</v>
      </c>
      <c r="AJ316" s="245" t="s">
        <v>58</v>
      </c>
      <c r="AK316" s="263">
        <v>0.3</v>
      </c>
      <c r="AL316" s="84">
        <v>309</v>
      </c>
      <c r="AM316" s="72">
        <v>482</v>
      </c>
      <c r="AN316" s="83">
        <v>0</v>
      </c>
      <c r="AO316" s="72">
        <v>0</v>
      </c>
      <c r="AP316" s="66" t="s">
        <v>1671</v>
      </c>
      <c r="AQ316" s="107" t="s">
        <v>1293</v>
      </c>
      <c r="AR316" s="61" t="s">
        <v>260</v>
      </c>
      <c r="AS316" s="364"/>
      <c r="AT316" s="205"/>
      <c r="DN316" s="111">
        <f>(AE316*IFERROR(VLOOKUP(AD316,LnLst!B:I,2,FALSE),0))*(100/(H316^2))</f>
        <v>3.5053719008264466E-3</v>
      </c>
      <c r="DO316" s="111">
        <f>(AE316*IFERROR(VLOOKUP(AD316,LnLst!B:I,3,FALSE),0))*(100/(H316^2))</f>
        <v>2.149586776859504E-2</v>
      </c>
      <c r="DP316" s="111">
        <f>(AE316*IFERROR(VLOOKUP(AD316,LnLst!B:I,4,FALSE),0))*(H316^2/100)/1000000</f>
        <v>5.3482000000000002E-2</v>
      </c>
      <c r="DQ316" s="111">
        <f>(AE316*IFERROR(VLOOKUP(AD316,LnLst!B:I,5,FALSE),0))*(100/(H316^2))</f>
        <v>9.132231404958677E-3</v>
      </c>
      <c r="DR316" s="111">
        <f>(AE316*IFERROR(VLOOKUP(AD316,LnLst!B:I,6,FALSE),0))*(100/(H316^2))</f>
        <v>5.830578512396694E-2</v>
      </c>
      <c r="DS316" s="111">
        <f>(AE316*IFERROR(VLOOKUP(AD316,LnLst!B:I,7,FALSE),0))*(H316^2/100)/1000000</f>
        <v>3.6696879999999994E-2</v>
      </c>
      <c r="DT316" s="111">
        <f>(AE316*IFERROR(VLOOKUP(AD316,LnLst!B:I,8,FALSE),0))*(100/(H316^2))</f>
        <v>4.1446280991735536E-2</v>
      </c>
      <c r="DU316" s="111">
        <f>AG316*IFERROR(VLOOKUP(AF316,LnLst!B:I,2,FALSE),0)*100/H316^2</f>
        <v>2.1229400826446284E-3</v>
      </c>
      <c r="DV316" s="111">
        <f>(AG316*IFERROR(VLOOKUP(AF316,LnLst!B:I,3,FALSE),0))*(100/(H316^2))</f>
        <v>8.2197148760330581E-3</v>
      </c>
      <c r="DW316" s="111">
        <f>(AG316*IFERROR(VLOOKUP(AF316,LnLst!B:I,4,FALSE),0))*(H316^2/100)/1000000</f>
        <v>1.130530104E-2</v>
      </c>
      <c r="DX316" s="111">
        <f>(AG316*IFERROR(VLOOKUP(AF316,LnLst!B:I,5,FALSE),0))*(100/(H316^2))</f>
        <v>6.3031797520661159E-3</v>
      </c>
      <c r="DY316" s="111">
        <f>(AG316*IFERROR(VLOOKUP(AF316,LnLst!B:I,6,FALSE),0))*(100/(H316^2))</f>
        <v>2.385E-2</v>
      </c>
      <c r="DZ316" s="111">
        <f>(AG316*IFERROR(VLOOKUP(AF316,LnLst!B:I,7,FALSE),0))*(H316^2/100)/1000000</f>
        <v>7.585046172E-3</v>
      </c>
      <c r="EA316" s="111">
        <f>(AG316*IFERROR(VLOOKUP(AF316,LnLst!B:I,8,FALSE),0))*(100/(H316^2))</f>
        <v>1.4425562603305787E-2</v>
      </c>
      <c r="EB316" s="111">
        <f>AI316*IFERROR(VLOOKUP(AH316,LnLst!B:I,2,FALSE),0)*100/H316^2</f>
        <v>7.9165289256198333E-3</v>
      </c>
      <c r="EC316" s="111">
        <f>AI316*IFERROR(VLOOKUP(AH316,LnLst!B:I,3,FALSE),0)*100/H316^2</f>
        <v>5.8028925619834706E-2</v>
      </c>
      <c r="ED316" s="111">
        <f>(AI316*IFERROR(VLOOKUP(AH316,LnLst!B:I,4,FALSE),0))*(H316^2/100)/1000000</f>
        <v>0.16744464000000001</v>
      </c>
      <c r="EE316" s="111">
        <f>AI316*IFERROR(VLOOKUP(AH316,LnLst!B:I,5,FALSE),0)*100/H316^2</f>
        <v>2.1136363636363637E-2</v>
      </c>
      <c r="EF316" s="111">
        <f>AI316*IFERROR(VLOOKUP(AH316,LnLst!B:I,6,FALSE),0)*100/H316^2</f>
        <v>0.1825413223140496</v>
      </c>
      <c r="EG316" s="111">
        <f>(AI316*IFERROR(VLOOKUP(AH316,LnLst!B:I,7,FALSE),0))*(H316^2/100)/1000000</f>
        <v>0.10037676</v>
      </c>
      <c r="EH316" s="111">
        <f>AI316*IFERROR(VLOOKUP(AH316,LnLst!B:I,8,FALSE),0)*100/H316^2</f>
        <v>0.11336776859504132</v>
      </c>
      <c r="EI316" s="236">
        <f>AK316*IFERROR(VLOOKUP(AJ316,LnLst!B:I,2,FALSE),0)*100/H316^2</f>
        <v>7.9772727272727265E-6</v>
      </c>
      <c r="EJ316" s="111">
        <f>AK316*IFERROR(VLOOKUP(AJ316,LnLst!B:I,3,FALSE),0)*100/H316^2</f>
        <v>1.0434917355371902E-4</v>
      </c>
      <c r="EK316" s="111">
        <f>(AK316*IFERROR(VLOOKUP(AJ316,LnLst!B:I,4,FALSE),0))*(H316^2/100)/1000000</f>
        <v>1.0399224E-2</v>
      </c>
      <c r="EL316" s="111">
        <f>AK316*IFERROR(VLOOKUP(AJ316,LnLst!B:I,5,FALSE),0)*100/H316^2</f>
        <v>9.5293388429752064E-5</v>
      </c>
      <c r="EM316" s="111">
        <f>AK316*IFERROR(VLOOKUP(AJ316,LnLst!B:I,6,FALSE),0)*100/H316^2</f>
        <v>6.5070247933884292E-5</v>
      </c>
      <c r="EN316" s="111">
        <f>(AK316*IFERROR(VLOOKUP(AJ316,LnLst!B:I,7,FALSE),0))*(H316^2/100)/1000000</f>
        <v>8.7119999999999993E-3</v>
      </c>
      <c r="EO316" s="111">
        <f>AK316*IFERROR(VLOOKUP(AJ316,LnLst!B:I,8,FALSE),0)*100/H316^2</f>
        <v>0</v>
      </c>
    </row>
    <row r="317" spans="1:145" ht="15.75" customHeight="1" x14ac:dyDescent="0.25">
      <c r="A317" s="81" t="s">
        <v>1374</v>
      </c>
      <c r="B317" s="82" t="s">
        <v>340</v>
      </c>
      <c r="C317" s="102" t="s">
        <v>117</v>
      </c>
      <c r="D317" s="82" t="s">
        <v>118</v>
      </c>
      <c r="E317" s="9" t="s">
        <v>1640</v>
      </c>
      <c r="F317" s="426" t="s">
        <v>1719</v>
      </c>
      <c r="G317" s="83">
        <v>1</v>
      </c>
      <c r="H317" s="60">
        <v>220</v>
      </c>
      <c r="I317" s="194" t="str">
        <f t="shared" si="73"/>
        <v xml:space="preserve">2*405 AAAC    2*380/50 ACSR     XLPE 1600mm2 Elswedy    </v>
      </c>
      <c r="J317" s="228">
        <f t="shared" si="74"/>
        <v>100.8</v>
      </c>
      <c r="K317" s="113" t="s">
        <v>29</v>
      </c>
      <c r="L317" s="232" t="s">
        <v>16</v>
      </c>
      <c r="M317" s="240">
        <v>1100</v>
      </c>
      <c r="N317" s="115">
        <f t="shared" si="83"/>
        <v>419.14400000000001</v>
      </c>
      <c r="O317" s="241">
        <v>1600</v>
      </c>
      <c r="P317" s="235">
        <f t="shared" si="84"/>
        <v>9.0011652892561991E-3</v>
      </c>
      <c r="Q317" s="104">
        <f t="shared" si="85"/>
        <v>6.2571342975206598E-2</v>
      </c>
      <c r="R317" s="104">
        <f t="shared" si="86"/>
        <v>0.20426668240000001</v>
      </c>
      <c r="S317" s="104">
        <f t="shared" si="87"/>
        <v>2.4379132231404955E-2</v>
      </c>
      <c r="T317" s="104">
        <f t="shared" si="88"/>
        <v>0.18808202479338842</v>
      </c>
      <c r="U317" s="104">
        <f t="shared" si="89"/>
        <v>0.14565447599999998</v>
      </c>
      <c r="V317" s="105">
        <f t="shared" si="90"/>
        <v>0.12104752066115702</v>
      </c>
      <c r="W317" s="223">
        <f>AE317*IFERROR(VLOOKUP(AD317,LnLst!B:I,2,FALSE),0)+AG317*IFERROR(VLOOKUP(AF317,LnLst!B:I,2,FALSE),0)+AI317*IFERROR(VLOOKUP(AH317,LnLst!B:I,2,FALSE),0)+AK317*IFERROR(VLOOKUP(AJ317,LnLst!B:I,2,FALSE),0)</f>
        <v>4.3565640000000005</v>
      </c>
      <c r="X317" s="215">
        <f>AE317*IFERROR(VLOOKUP(AD317,LnLst!B:I,3,FALSE),0)+AG317*IFERROR(VLOOKUP(AF317,LnLst!B:I,3,FALSE),0)+AI317*IFERROR(VLOOKUP(AH317,LnLst!B:I,3,FALSE),0)+AK317*IFERROR(VLOOKUP(AJ317,LnLst!B:I,3,FALSE),0)</f>
        <v>30.284529999999997</v>
      </c>
      <c r="Y317" s="219">
        <f>(AE317*IFERROR(VLOOKUP(AD317,LnLst!B:I,4,FALSE),0)+AG317*IFERROR(VLOOKUP(AF317,LnLst!B:I,4,FALSE),0)+AI317*IFERROR(VLOOKUP(AH317,LnLst!B:I,4,FALSE),0)+AK317*IFERROR(VLOOKUP(AJ317,LnLst!B:I,4,FALSE),0))/1000000</f>
        <v>4.2203860000000006E-4</v>
      </c>
      <c r="Z317" s="215">
        <f>AE317*IFERROR(VLOOKUP(AD317,LnLst!B:I,5,FALSE),0)+AG317*IFERROR(VLOOKUP(AF317,LnLst!B:I,5,FALSE),0)+AI317*IFERROR(VLOOKUP(AH317,LnLst!B:I,5,FALSE),0)+AK317*IFERROR(VLOOKUP(AJ317,LnLst!B:I,5,FALSE),0)</f>
        <v>11.799499999999998</v>
      </c>
      <c r="AA317" s="215">
        <f>AE317*IFERROR(VLOOKUP(AD317,LnLst!B:I,6,FALSE),0)+AG317*IFERROR(VLOOKUP(AF317,LnLst!B:I,6,FALSE),0)+AI317*IFERROR(VLOOKUP(AH317,LnLst!B:I,6,FALSE),0)+AK317*IFERROR(VLOOKUP(AJ317,LnLst!B:I,6,FALSE),0)</f>
        <v>91.031700000000001</v>
      </c>
      <c r="AB317" s="207">
        <f>(AE317*IFERROR(VLOOKUP(AD317,LnLst!B:I,7,FALSE),0)+AG317*IFERROR(VLOOKUP(AF317,LnLst!B:I,7,FALSE),0)+AI317*IFERROR(VLOOKUP(AH317,LnLst!B:I,7,FALSE),0)+AK317*IFERROR(VLOOKUP(AJ317,LnLst!B:I,7,FALSE),0))/1000000</f>
        <v>3.0093899999999996E-4</v>
      </c>
      <c r="AC317" s="211">
        <f>AE317*IFERROR(VLOOKUP(AD317,LnLst!B:I,8,FALSE),0)+AG317*IFERROR(VLOOKUP(AF317,LnLst!B:I,8,FALSE),0)+AI317*IFERROR(VLOOKUP(AH317,LnLst!B:I,8,FALSE),0)+AK317*IFERROR(VLOOKUP(AJ317,LnLst!B:I,8,FALSE),0)</f>
        <v>58.586999999999996</v>
      </c>
      <c r="AD317" s="106" t="s">
        <v>8</v>
      </c>
      <c r="AE317" s="263">
        <v>28.42</v>
      </c>
      <c r="AF317" s="245" t="s">
        <v>25</v>
      </c>
      <c r="AG317" s="263">
        <v>70.88</v>
      </c>
      <c r="AH317" s="250" t="s">
        <v>1155</v>
      </c>
      <c r="AI317" s="263">
        <v>1.5</v>
      </c>
      <c r="AJ317" s="245" t="s">
        <v>1462</v>
      </c>
      <c r="AK317" s="263"/>
      <c r="AL317" s="84">
        <v>356</v>
      </c>
      <c r="AM317" s="72">
        <v>358</v>
      </c>
      <c r="AN317" s="83">
        <v>0</v>
      </c>
      <c r="AO317" s="72">
        <v>0</v>
      </c>
      <c r="AP317" s="66" t="s">
        <v>816</v>
      </c>
      <c r="AQ317" s="107" t="s">
        <v>292</v>
      </c>
      <c r="AR317" s="61" t="s">
        <v>118</v>
      </c>
      <c r="AS317" s="364"/>
      <c r="AT317" s="205" t="s">
        <v>1681</v>
      </c>
      <c r="DN317" s="111">
        <f>(AE317*IFERROR(VLOOKUP(AD317,LnLst!B:I,2,FALSE),0))*(100/(H317^2))</f>
        <v>2.9300785123966945E-3</v>
      </c>
      <c r="DO317" s="111">
        <f>(AE317*IFERROR(VLOOKUP(AD317,LnLst!B:I,3,FALSE),0))*(100/(H317^2))</f>
        <v>1.7968016528925618E-2</v>
      </c>
      <c r="DP317" s="111">
        <f>(AE317*IFERROR(VLOOKUP(AD317,LnLst!B:I,4,FALSE),0))*(H317^2/100)/1000000</f>
        <v>4.470466E-2</v>
      </c>
      <c r="DQ317" s="111">
        <f>(AE317*IFERROR(VLOOKUP(AD317,LnLst!B:I,5,FALSE),0))*(100/(H317^2))</f>
        <v>7.6334710743801663E-3</v>
      </c>
      <c r="DR317" s="111">
        <f>(AE317*IFERROR(VLOOKUP(AD317,LnLst!B:I,6,FALSE),0))*(100/(H317^2))</f>
        <v>4.873677685950413E-2</v>
      </c>
      <c r="DS317" s="111">
        <f>(AE317*IFERROR(VLOOKUP(AD317,LnLst!B:I,7,FALSE),0))*(H317^2/100)/1000000</f>
        <v>3.0674274400000003E-2</v>
      </c>
      <c r="DT317" s="111">
        <f>(AE317*IFERROR(VLOOKUP(AD317,LnLst!B:I,8,FALSE),0))*(100/(H317^2))</f>
        <v>3.4644214876033058E-2</v>
      </c>
      <c r="DU317" s="111">
        <f>AG317*IFERROR(VLOOKUP(AF317,LnLst!B:I,2,FALSE),0)*100/H317^2</f>
        <v>6.0335867768595043E-3</v>
      </c>
      <c r="DV317" s="111">
        <f>(AG317*IFERROR(VLOOKUP(AF317,LnLst!B:I,3,FALSE),0))*(100/(H317^2))</f>
        <v>4.422677685950413E-2</v>
      </c>
      <c r="DW317" s="111">
        <f>(AG317*IFERROR(VLOOKUP(AF317,LnLst!B:I,4,FALSE),0))*(H317^2/100)/1000000</f>
        <v>0.1276180224</v>
      </c>
      <c r="DX317" s="111">
        <f>(AG317*IFERROR(VLOOKUP(AF317,LnLst!B:I,5,FALSE),0))*(100/(H317^2))</f>
        <v>1.610909090909091E-2</v>
      </c>
      <c r="DY317" s="111">
        <f>(AG317*IFERROR(VLOOKUP(AF317,LnLst!B:I,6,FALSE),0))*(100/(H317^2))</f>
        <v>0.13912396694214876</v>
      </c>
      <c r="DZ317" s="111">
        <f>(AG317*IFERROR(VLOOKUP(AF317,LnLst!B:I,7,FALSE),0))*(H317^2/100)/1000000</f>
        <v>7.65022016E-2</v>
      </c>
      <c r="EA317" s="111">
        <f>(AG317*IFERROR(VLOOKUP(AF317,LnLst!B:I,8,FALSE),0))*(100/(H317^2))</f>
        <v>8.6403305785123966E-2</v>
      </c>
      <c r="EB317" s="111">
        <f>AI317*IFERROR(VLOOKUP(AH317,LnLst!B:I,2,FALSE),0)*100/H317^2</f>
        <v>3.7499999999999997E-5</v>
      </c>
      <c r="EC317" s="111">
        <f>AI317*IFERROR(VLOOKUP(AH317,LnLst!B:I,3,FALSE),0)*100/H317^2</f>
        <v>3.7654958677685947E-4</v>
      </c>
      <c r="ED317" s="111">
        <f>(AI317*IFERROR(VLOOKUP(AH317,LnLst!B:I,4,FALSE),0))*(H317^2/100)/1000000</f>
        <v>3.1944E-2</v>
      </c>
      <c r="EE317" s="111">
        <f>AI317*IFERROR(VLOOKUP(AH317,LnLst!B:I,5,FALSE),0)*100/H317^2</f>
        <v>6.3657024793388429E-4</v>
      </c>
      <c r="EF317" s="111">
        <f>AI317*IFERROR(VLOOKUP(AH317,LnLst!B:I,6,FALSE),0)*100/H317^2</f>
        <v>2.2128099173553722E-4</v>
      </c>
      <c r="EG317" s="111">
        <f>(AI317*IFERROR(VLOOKUP(AH317,LnLst!B:I,7,FALSE),0))*(H317^2/100)/1000000</f>
        <v>3.8477999999999998E-2</v>
      </c>
      <c r="EH317" s="111">
        <f>AI317*IFERROR(VLOOKUP(AH317,LnLst!B:I,8,FALSE),0)*100/H317^2</f>
        <v>0</v>
      </c>
      <c r="EI317" s="236">
        <f>AK317*IFERROR(VLOOKUP(AJ317,LnLst!B:I,2,FALSE),0)*100/H317^2</f>
        <v>0</v>
      </c>
      <c r="EJ317" s="111">
        <f>AK317*IFERROR(VLOOKUP(AJ317,LnLst!B:I,3,FALSE),0)*100/H317^2</f>
        <v>0</v>
      </c>
      <c r="EK317" s="111">
        <f>(AK317*IFERROR(VLOOKUP(AJ317,LnLst!B:I,4,FALSE),0))*(H317^2/100)/1000000</f>
        <v>0</v>
      </c>
      <c r="EL317" s="111">
        <f>AK317*IFERROR(VLOOKUP(AJ317,LnLst!B:I,5,FALSE),0)*100/H317^2</f>
        <v>0</v>
      </c>
      <c r="EM317" s="111">
        <f>AK317*IFERROR(VLOOKUP(AJ317,LnLst!B:I,6,FALSE),0)*100/H317^2</f>
        <v>0</v>
      </c>
      <c r="EN317" s="111">
        <f>(AK317*IFERROR(VLOOKUP(AJ317,LnLst!B:I,7,FALSE),0))*(H317^2/100)/1000000</f>
        <v>0</v>
      </c>
      <c r="EO317" s="111">
        <f>AK317*IFERROR(VLOOKUP(AJ317,LnLst!B:I,8,FALSE),0)*100/H317^2</f>
        <v>0</v>
      </c>
    </row>
    <row r="318" spans="1:145" ht="15.75" customHeight="1" x14ac:dyDescent="0.25">
      <c r="A318" s="81" t="s">
        <v>1374</v>
      </c>
      <c r="B318" s="82" t="s">
        <v>340</v>
      </c>
      <c r="C318" s="102" t="s">
        <v>117</v>
      </c>
      <c r="D318" s="82" t="s">
        <v>118</v>
      </c>
      <c r="E318" s="9" t="s">
        <v>1640</v>
      </c>
      <c r="F318" s="426" t="s">
        <v>1719</v>
      </c>
      <c r="G318" s="83">
        <v>2</v>
      </c>
      <c r="H318" s="60">
        <v>220</v>
      </c>
      <c r="I318" s="194" t="str">
        <f t="shared" si="73"/>
        <v xml:space="preserve">2*405 AAAC    2*380/50 ACSR     XLPE 1600mm2 Elswedy    </v>
      </c>
      <c r="J318" s="228">
        <f t="shared" si="74"/>
        <v>100.8</v>
      </c>
      <c r="K318" s="113" t="s">
        <v>29</v>
      </c>
      <c r="L318" s="232" t="s">
        <v>16</v>
      </c>
      <c r="M318" s="240">
        <v>1100</v>
      </c>
      <c r="N318" s="115">
        <f t="shared" si="83"/>
        <v>419.14400000000001</v>
      </c>
      <c r="O318" s="241">
        <v>1600</v>
      </c>
      <c r="P318" s="235">
        <f t="shared" si="84"/>
        <v>9.0011652892561991E-3</v>
      </c>
      <c r="Q318" s="104">
        <f t="shared" si="85"/>
        <v>6.2571342975206598E-2</v>
      </c>
      <c r="R318" s="104">
        <f t="shared" si="86"/>
        <v>0.20426668240000001</v>
      </c>
      <c r="S318" s="104">
        <f t="shared" si="87"/>
        <v>2.4379132231404955E-2</v>
      </c>
      <c r="T318" s="104">
        <f t="shared" si="88"/>
        <v>0.18808202479338842</v>
      </c>
      <c r="U318" s="104">
        <f t="shared" si="89"/>
        <v>0.14565447599999998</v>
      </c>
      <c r="V318" s="105">
        <f t="shared" si="90"/>
        <v>0.12104752066115702</v>
      </c>
      <c r="W318" s="223">
        <f>AE318*IFERROR(VLOOKUP(AD318,LnLst!B:I,2,FALSE),0)+AG318*IFERROR(VLOOKUP(AF318,LnLst!B:I,2,FALSE),0)+AI318*IFERROR(VLOOKUP(AH318,LnLst!B:I,2,FALSE),0)+AK318*IFERROR(VLOOKUP(AJ318,LnLst!B:I,2,FALSE),0)</f>
        <v>4.3565640000000005</v>
      </c>
      <c r="X318" s="215">
        <f>AE318*IFERROR(VLOOKUP(AD318,LnLst!B:I,3,FALSE),0)+AG318*IFERROR(VLOOKUP(AF318,LnLst!B:I,3,FALSE),0)+AI318*IFERROR(VLOOKUP(AH318,LnLst!B:I,3,FALSE),0)+AK318*IFERROR(VLOOKUP(AJ318,LnLst!B:I,3,FALSE),0)</f>
        <v>30.284529999999997</v>
      </c>
      <c r="Y318" s="219">
        <f>(AE318*IFERROR(VLOOKUP(AD318,LnLst!B:I,4,FALSE),0)+AG318*IFERROR(VLOOKUP(AF318,LnLst!B:I,4,FALSE),0)+AI318*IFERROR(VLOOKUP(AH318,LnLst!B:I,4,FALSE),0)+AK318*IFERROR(VLOOKUP(AJ318,LnLst!B:I,4,FALSE),0))/1000000</f>
        <v>4.2203860000000006E-4</v>
      </c>
      <c r="Z318" s="215">
        <f>AE318*IFERROR(VLOOKUP(AD318,LnLst!B:I,5,FALSE),0)+AG318*IFERROR(VLOOKUP(AF318,LnLst!B:I,5,FALSE),0)+AI318*IFERROR(VLOOKUP(AH318,LnLst!B:I,5,FALSE),0)+AK318*IFERROR(VLOOKUP(AJ318,LnLst!B:I,5,FALSE),0)</f>
        <v>11.799499999999998</v>
      </c>
      <c r="AA318" s="215">
        <f>AE318*IFERROR(VLOOKUP(AD318,LnLst!B:I,6,FALSE),0)+AG318*IFERROR(VLOOKUP(AF318,LnLst!B:I,6,FALSE),0)+AI318*IFERROR(VLOOKUP(AH318,LnLst!B:I,6,FALSE),0)+AK318*IFERROR(VLOOKUP(AJ318,LnLst!B:I,6,FALSE),0)</f>
        <v>91.031700000000001</v>
      </c>
      <c r="AB318" s="207">
        <f>(AE318*IFERROR(VLOOKUP(AD318,LnLst!B:I,7,FALSE),0)+AG318*IFERROR(VLOOKUP(AF318,LnLst!B:I,7,FALSE),0)+AI318*IFERROR(VLOOKUP(AH318,LnLst!B:I,7,FALSE),0)+AK318*IFERROR(VLOOKUP(AJ318,LnLst!B:I,7,FALSE),0))/1000000</f>
        <v>3.0093899999999996E-4</v>
      </c>
      <c r="AC318" s="211">
        <f>AE318*IFERROR(VLOOKUP(AD318,LnLst!B:I,8,FALSE),0)+AG318*IFERROR(VLOOKUP(AF318,LnLst!B:I,8,FALSE),0)+AI318*IFERROR(VLOOKUP(AH318,LnLst!B:I,8,FALSE),0)+AK318*IFERROR(VLOOKUP(AJ318,LnLst!B:I,8,FALSE),0)</f>
        <v>58.586999999999996</v>
      </c>
      <c r="AD318" s="106" t="s">
        <v>8</v>
      </c>
      <c r="AE318" s="263">
        <v>28.42</v>
      </c>
      <c r="AF318" s="245" t="s">
        <v>25</v>
      </c>
      <c r="AG318" s="263">
        <v>70.88</v>
      </c>
      <c r="AH318" s="250" t="s">
        <v>1155</v>
      </c>
      <c r="AI318" s="263">
        <v>1.5</v>
      </c>
      <c r="AJ318" s="245" t="s">
        <v>1462</v>
      </c>
      <c r="AK318" s="263"/>
      <c r="AL318" s="84">
        <v>356</v>
      </c>
      <c r="AM318" s="72">
        <v>358</v>
      </c>
      <c r="AN318" s="83">
        <v>0</v>
      </c>
      <c r="AO318" s="72">
        <v>0</v>
      </c>
      <c r="AP318" s="66" t="s">
        <v>817</v>
      </c>
      <c r="AQ318" s="107" t="s">
        <v>292</v>
      </c>
      <c r="AR318" s="61" t="s">
        <v>118</v>
      </c>
      <c r="AS318" s="364"/>
      <c r="AT318" s="205" t="s">
        <v>1681</v>
      </c>
      <c r="DN318" s="111">
        <f>(AE318*IFERROR(VLOOKUP(AD318,LnLst!B:I,2,FALSE),0))*(100/(H318^2))</f>
        <v>2.9300785123966945E-3</v>
      </c>
      <c r="DO318" s="111">
        <f>(AE318*IFERROR(VLOOKUP(AD318,LnLst!B:I,3,FALSE),0))*(100/(H318^2))</f>
        <v>1.7968016528925618E-2</v>
      </c>
      <c r="DP318" s="111">
        <f>(AE318*IFERROR(VLOOKUP(AD318,LnLst!B:I,4,FALSE),0))*(H318^2/100)/1000000</f>
        <v>4.470466E-2</v>
      </c>
      <c r="DQ318" s="111">
        <f>(AE318*IFERROR(VLOOKUP(AD318,LnLst!B:I,5,FALSE),0))*(100/(H318^2))</f>
        <v>7.6334710743801663E-3</v>
      </c>
      <c r="DR318" s="111">
        <f>(AE318*IFERROR(VLOOKUP(AD318,LnLst!B:I,6,FALSE),0))*(100/(H318^2))</f>
        <v>4.873677685950413E-2</v>
      </c>
      <c r="DS318" s="111">
        <f>(AE318*IFERROR(VLOOKUP(AD318,LnLst!B:I,7,FALSE),0))*(H318^2/100)/1000000</f>
        <v>3.0674274400000003E-2</v>
      </c>
      <c r="DT318" s="111">
        <f>(AE318*IFERROR(VLOOKUP(AD318,LnLst!B:I,8,FALSE),0))*(100/(H318^2))</f>
        <v>3.4644214876033058E-2</v>
      </c>
      <c r="DU318" s="111">
        <f>AG318*IFERROR(VLOOKUP(AF318,LnLst!B:I,2,FALSE),0)*100/H318^2</f>
        <v>6.0335867768595043E-3</v>
      </c>
      <c r="DV318" s="111">
        <f>(AG318*IFERROR(VLOOKUP(AF318,LnLst!B:I,3,FALSE),0))*(100/(H318^2))</f>
        <v>4.422677685950413E-2</v>
      </c>
      <c r="DW318" s="111">
        <f>(AG318*IFERROR(VLOOKUP(AF318,LnLst!B:I,4,FALSE),0))*(H318^2/100)/1000000</f>
        <v>0.1276180224</v>
      </c>
      <c r="DX318" s="111">
        <f>(AG318*IFERROR(VLOOKUP(AF318,LnLst!B:I,5,FALSE),0))*(100/(H318^2))</f>
        <v>1.610909090909091E-2</v>
      </c>
      <c r="DY318" s="111">
        <f>(AG318*IFERROR(VLOOKUP(AF318,LnLst!B:I,6,FALSE),0))*(100/(H318^2))</f>
        <v>0.13912396694214876</v>
      </c>
      <c r="DZ318" s="111">
        <f>(AG318*IFERROR(VLOOKUP(AF318,LnLst!B:I,7,FALSE),0))*(H318^2/100)/1000000</f>
        <v>7.65022016E-2</v>
      </c>
      <c r="EA318" s="111">
        <f>(AG318*IFERROR(VLOOKUP(AF318,LnLst!B:I,8,FALSE),0))*(100/(H318^2))</f>
        <v>8.6403305785123966E-2</v>
      </c>
      <c r="EB318" s="111">
        <f>AI318*IFERROR(VLOOKUP(AH318,LnLst!B:I,2,FALSE),0)*100/H318^2</f>
        <v>3.7499999999999997E-5</v>
      </c>
      <c r="EC318" s="111">
        <f>AI318*IFERROR(VLOOKUP(AH318,LnLst!B:I,3,FALSE),0)*100/H318^2</f>
        <v>3.7654958677685947E-4</v>
      </c>
      <c r="ED318" s="111">
        <f>(AI318*IFERROR(VLOOKUP(AH318,LnLst!B:I,4,FALSE),0))*(H318^2/100)/1000000</f>
        <v>3.1944E-2</v>
      </c>
      <c r="EE318" s="111">
        <f>AI318*IFERROR(VLOOKUP(AH318,LnLst!B:I,5,FALSE),0)*100/H318^2</f>
        <v>6.3657024793388429E-4</v>
      </c>
      <c r="EF318" s="111">
        <f>AI318*IFERROR(VLOOKUP(AH318,LnLst!B:I,6,FALSE),0)*100/H318^2</f>
        <v>2.2128099173553722E-4</v>
      </c>
      <c r="EG318" s="111">
        <f>(AI318*IFERROR(VLOOKUP(AH318,LnLst!B:I,7,FALSE),0))*(H318^2/100)/1000000</f>
        <v>3.8477999999999998E-2</v>
      </c>
      <c r="EH318" s="111">
        <f>AI318*IFERROR(VLOOKUP(AH318,LnLst!B:I,8,FALSE),0)*100/H318^2</f>
        <v>0</v>
      </c>
      <c r="EI318" s="236">
        <f>AK318*IFERROR(VLOOKUP(AJ318,LnLst!B:I,2,FALSE),0)*100/H318^2</f>
        <v>0</v>
      </c>
      <c r="EJ318" s="111">
        <f>AK318*IFERROR(VLOOKUP(AJ318,LnLst!B:I,3,FALSE),0)*100/H318^2</f>
        <v>0</v>
      </c>
      <c r="EK318" s="111">
        <f>(AK318*IFERROR(VLOOKUP(AJ318,LnLst!B:I,4,FALSE),0))*(H318^2/100)/1000000</f>
        <v>0</v>
      </c>
      <c r="EL318" s="111">
        <f>AK318*IFERROR(VLOOKUP(AJ318,LnLst!B:I,5,FALSE),0)*100/H318^2</f>
        <v>0</v>
      </c>
      <c r="EM318" s="111">
        <f>AK318*IFERROR(VLOOKUP(AJ318,LnLst!B:I,6,FALSE),0)*100/H318^2</f>
        <v>0</v>
      </c>
      <c r="EN318" s="111">
        <f>(AK318*IFERROR(VLOOKUP(AJ318,LnLst!B:I,7,FALSE),0))*(H318^2/100)/1000000</f>
        <v>0</v>
      </c>
      <c r="EO318" s="111">
        <f>AK318*IFERROR(VLOOKUP(AJ318,LnLst!B:I,8,FALSE),0)*100/H318^2</f>
        <v>0</v>
      </c>
    </row>
    <row r="319" spans="1:145" ht="15" customHeight="1" x14ac:dyDescent="0.25">
      <c r="A319" s="81" t="s">
        <v>1374</v>
      </c>
      <c r="B319" s="82" t="s">
        <v>1369</v>
      </c>
      <c r="C319" s="102" t="s">
        <v>117</v>
      </c>
      <c r="D319" s="82" t="s">
        <v>1589</v>
      </c>
      <c r="E319" s="9" t="s">
        <v>1640</v>
      </c>
      <c r="F319" s="426" t="s">
        <v>1717</v>
      </c>
      <c r="G319" s="83">
        <v>1</v>
      </c>
      <c r="H319" s="60">
        <v>220</v>
      </c>
      <c r="I319" s="194" t="str">
        <f t="shared" si="73"/>
        <v xml:space="preserve">2*405 AAAC             </v>
      </c>
      <c r="J319" s="228">
        <f t="shared" si="74"/>
        <v>30.5</v>
      </c>
      <c r="K319" s="113" t="s">
        <v>23</v>
      </c>
      <c r="L319" s="232" t="s">
        <v>23</v>
      </c>
      <c r="M319" s="240">
        <v>1100</v>
      </c>
      <c r="N319" s="115">
        <f t="shared" si="83"/>
        <v>419.14400000000001</v>
      </c>
      <c r="O319" s="241">
        <v>1600</v>
      </c>
      <c r="P319" s="235">
        <f t="shared" si="84"/>
        <v>3.1445247933884297E-3</v>
      </c>
      <c r="Q319" s="104">
        <f t="shared" si="85"/>
        <v>1.9283057851239672E-2</v>
      </c>
      <c r="R319" s="104">
        <f t="shared" si="86"/>
        <v>4.7976499999999998E-2</v>
      </c>
      <c r="S319" s="104">
        <f t="shared" si="87"/>
        <v>8.1921487603305795E-3</v>
      </c>
      <c r="T319" s="104">
        <f t="shared" si="88"/>
        <v>5.2303719008264464E-2</v>
      </c>
      <c r="U319" s="104">
        <f t="shared" si="89"/>
        <v>3.2919259999999999E-2</v>
      </c>
      <c r="V319" s="105">
        <f t="shared" si="90"/>
        <v>3.71797520661157E-2</v>
      </c>
      <c r="W319" s="223">
        <f>AE319*IFERROR(VLOOKUP(AD319,LnLst!B:I,2,FALSE),0)+AG319*IFERROR(VLOOKUP(AF319,LnLst!B:I,2,FALSE),0)+AI319*IFERROR(VLOOKUP(AH319,LnLst!B:I,2,FALSE),0)+AK319*IFERROR(VLOOKUP(AJ319,LnLst!B:I,2,FALSE),0)</f>
        <v>1.5219499999999999</v>
      </c>
      <c r="X319" s="215">
        <f>AE319*IFERROR(VLOOKUP(AD319,LnLst!B:I,3,FALSE),0)+AG319*IFERROR(VLOOKUP(AF319,LnLst!B:I,3,FALSE),0)+AI319*IFERROR(VLOOKUP(AH319,LnLst!B:I,3,FALSE),0)+AK319*IFERROR(VLOOKUP(AJ319,LnLst!B:I,3,FALSE),0)</f>
        <v>9.3330000000000002</v>
      </c>
      <c r="Y319" s="219">
        <f>(AE319*IFERROR(VLOOKUP(AD319,LnLst!B:I,4,FALSE),0)+AG319*IFERROR(VLOOKUP(AF319,LnLst!B:I,4,FALSE),0)+AI319*IFERROR(VLOOKUP(AH319,LnLst!B:I,4,FALSE),0)+AK319*IFERROR(VLOOKUP(AJ319,LnLst!B:I,4,FALSE),0))/1000000</f>
        <v>9.9124999999999997E-5</v>
      </c>
      <c r="Z319" s="215">
        <f>AE319*IFERROR(VLOOKUP(AD319,LnLst!B:I,5,FALSE),0)+AG319*IFERROR(VLOOKUP(AF319,LnLst!B:I,5,FALSE),0)+AI319*IFERROR(VLOOKUP(AH319,LnLst!B:I,5,FALSE),0)+AK319*IFERROR(VLOOKUP(AJ319,LnLst!B:I,5,FALSE),0)</f>
        <v>3.9650000000000003</v>
      </c>
      <c r="AA319" s="215">
        <f>AE319*IFERROR(VLOOKUP(AD319,LnLst!B:I,6,FALSE),0)+AG319*IFERROR(VLOOKUP(AF319,LnLst!B:I,6,FALSE),0)+AI319*IFERROR(VLOOKUP(AH319,LnLst!B:I,6,FALSE),0)+AK319*IFERROR(VLOOKUP(AJ319,LnLst!B:I,6,FALSE),0)</f>
        <v>25.314999999999998</v>
      </c>
      <c r="AB319" s="207">
        <f>(AE319*IFERROR(VLOOKUP(AD319,LnLst!B:I,7,FALSE),0)+AG319*IFERROR(VLOOKUP(AF319,LnLst!B:I,7,FALSE),0)+AI319*IFERROR(VLOOKUP(AH319,LnLst!B:I,7,FALSE),0)+AK319*IFERROR(VLOOKUP(AJ319,LnLst!B:I,7,FALSE),0))/1000000</f>
        <v>6.8015000000000005E-5</v>
      </c>
      <c r="AC319" s="211">
        <f>AE319*IFERROR(VLOOKUP(AD319,LnLst!B:I,8,FALSE),0)+AG319*IFERROR(VLOOKUP(AF319,LnLst!B:I,8,FALSE),0)+AI319*IFERROR(VLOOKUP(AH319,LnLst!B:I,8,FALSE),0)+AK319*IFERROR(VLOOKUP(AJ319,LnLst!B:I,8,FALSE),0)</f>
        <v>17.994999999999997</v>
      </c>
      <c r="AD319" s="106" t="s">
        <v>8</v>
      </c>
      <c r="AE319" s="263">
        <v>30.5</v>
      </c>
      <c r="AF319" s="245" t="s">
        <v>1462</v>
      </c>
      <c r="AG319" s="263"/>
      <c r="AH319" s="250" t="s">
        <v>1462</v>
      </c>
      <c r="AI319" s="263"/>
      <c r="AJ319" s="245" t="s">
        <v>1462</v>
      </c>
      <c r="AK319" s="263"/>
      <c r="AL319" s="84">
        <v>356</v>
      </c>
      <c r="AM319" s="72">
        <v>357</v>
      </c>
      <c r="AN319" s="83">
        <v>0</v>
      </c>
      <c r="AO319" s="72">
        <v>0</v>
      </c>
      <c r="AP319" s="66" t="s">
        <v>820</v>
      </c>
      <c r="AQ319" s="107" t="s">
        <v>292</v>
      </c>
      <c r="AR319" s="61" t="s">
        <v>822</v>
      </c>
      <c r="AS319" s="364"/>
      <c r="AT319" s="205"/>
      <c r="DN319" s="111">
        <f>(AE319*IFERROR(VLOOKUP(AD319,LnLst!B:I,2,FALSE),0))*(100/(H319^2))</f>
        <v>3.1445247933884297E-3</v>
      </c>
      <c r="DO319" s="111">
        <f>(AE319*IFERROR(VLOOKUP(AD319,LnLst!B:I,3,FALSE),0))*(100/(H319^2))</f>
        <v>1.9283057851239672E-2</v>
      </c>
      <c r="DP319" s="111">
        <f>(AE319*IFERROR(VLOOKUP(AD319,LnLst!B:I,4,FALSE),0))*(H319^2/100)/1000000</f>
        <v>4.7976499999999998E-2</v>
      </c>
      <c r="DQ319" s="111">
        <f>(AE319*IFERROR(VLOOKUP(AD319,LnLst!B:I,5,FALSE),0))*(100/(H319^2))</f>
        <v>8.1921487603305795E-3</v>
      </c>
      <c r="DR319" s="111">
        <f>(AE319*IFERROR(VLOOKUP(AD319,LnLst!B:I,6,FALSE),0))*(100/(H319^2))</f>
        <v>5.2303719008264457E-2</v>
      </c>
      <c r="DS319" s="111">
        <f>(AE319*IFERROR(VLOOKUP(AD319,LnLst!B:I,7,FALSE),0))*(H319^2/100)/1000000</f>
        <v>3.2919259999999999E-2</v>
      </c>
      <c r="DT319" s="111">
        <f>(AE319*IFERROR(VLOOKUP(AD319,LnLst!B:I,8,FALSE),0))*(100/(H319^2))</f>
        <v>3.71797520661157E-2</v>
      </c>
      <c r="DU319" s="111">
        <f>AG319*IFERROR(VLOOKUP(AF319,LnLst!B:I,2,FALSE),0)*100/H319^2</f>
        <v>0</v>
      </c>
      <c r="DV319" s="111">
        <f>(AG319*IFERROR(VLOOKUP(AF319,LnLst!B:I,3,FALSE),0))*(100/(H319^2))</f>
        <v>0</v>
      </c>
      <c r="DW319" s="111">
        <f>(AG319*IFERROR(VLOOKUP(AF319,LnLst!B:I,4,FALSE),0))*(H319^2/100)/1000000</f>
        <v>0</v>
      </c>
      <c r="DX319" s="111">
        <f>(AG319*IFERROR(VLOOKUP(AF319,LnLst!B:I,5,FALSE),0))*(100/(H319^2))</f>
        <v>0</v>
      </c>
      <c r="DY319" s="111">
        <f>(AG319*IFERROR(VLOOKUP(AF319,LnLst!B:I,6,FALSE),0))*(100/(H319^2))</f>
        <v>0</v>
      </c>
      <c r="DZ319" s="111">
        <f>(AG319*IFERROR(VLOOKUP(AF319,LnLst!B:I,7,FALSE),0))*(H319^2/100)/1000000</f>
        <v>0</v>
      </c>
      <c r="EA319" s="111">
        <f>(AG319*IFERROR(VLOOKUP(AF319,LnLst!B:I,8,FALSE),0))*(100/(H319^2))</f>
        <v>0</v>
      </c>
      <c r="EB319" s="111">
        <f>AI319*IFERROR(VLOOKUP(AH319,LnLst!B:I,2,FALSE),0)*100/H319^2</f>
        <v>0</v>
      </c>
      <c r="EC319" s="111">
        <f>AI319*IFERROR(VLOOKUP(AH319,LnLst!B:I,3,FALSE),0)*100/H319^2</f>
        <v>0</v>
      </c>
      <c r="ED319" s="111">
        <f>(AI319*IFERROR(VLOOKUP(AH319,LnLst!B:I,4,FALSE),0))*(H319^2/100)/1000000</f>
        <v>0</v>
      </c>
      <c r="EE319" s="111">
        <f>AI319*IFERROR(VLOOKUP(AH319,LnLst!B:I,5,FALSE),0)*100/H319^2</f>
        <v>0</v>
      </c>
      <c r="EF319" s="111">
        <f>AI319*IFERROR(VLOOKUP(AH319,LnLst!B:I,6,FALSE),0)*100/H319^2</f>
        <v>0</v>
      </c>
      <c r="EG319" s="111">
        <f>(AI319*IFERROR(VLOOKUP(AH319,LnLst!B:I,7,FALSE),0))*(H319^2/100)/1000000</f>
        <v>0</v>
      </c>
      <c r="EH319" s="111">
        <f>AI319*IFERROR(VLOOKUP(AH319,LnLst!B:I,8,FALSE),0)*100/H319^2</f>
        <v>0</v>
      </c>
      <c r="EI319" s="236">
        <f>AK319*IFERROR(VLOOKUP(AJ319,LnLst!B:I,2,FALSE),0)*100/H319^2</f>
        <v>0</v>
      </c>
      <c r="EJ319" s="111">
        <f>AK319*IFERROR(VLOOKUP(AJ319,LnLst!B:I,3,FALSE),0)*100/H319^2</f>
        <v>0</v>
      </c>
      <c r="EK319" s="111">
        <f>(AK319*IFERROR(VLOOKUP(AJ319,LnLst!B:I,4,FALSE),0))*(H319^2/100)/1000000</f>
        <v>0</v>
      </c>
      <c r="EL319" s="111">
        <f>AK319*IFERROR(VLOOKUP(AJ319,LnLst!B:I,5,FALSE),0)*100/H319^2</f>
        <v>0</v>
      </c>
      <c r="EM319" s="111">
        <f>AK319*IFERROR(VLOOKUP(AJ319,LnLst!B:I,6,FALSE),0)*100/H319^2</f>
        <v>0</v>
      </c>
      <c r="EN319" s="111">
        <f>(AK319*IFERROR(VLOOKUP(AJ319,LnLst!B:I,7,FALSE),0))*(H319^2/100)/1000000</f>
        <v>0</v>
      </c>
      <c r="EO319" s="111">
        <f>AK319*IFERROR(VLOOKUP(AJ319,LnLst!B:I,8,FALSE),0)*100/H319^2</f>
        <v>0</v>
      </c>
    </row>
    <row r="320" spans="1:145" ht="15" customHeight="1" x14ac:dyDescent="0.25">
      <c r="A320" s="81" t="s">
        <v>1374</v>
      </c>
      <c r="B320" s="82" t="s">
        <v>1369</v>
      </c>
      <c r="C320" s="102" t="s">
        <v>117</v>
      </c>
      <c r="D320" s="82" t="s">
        <v>1589</v>
      </c>
      <c r="E320" s="9" t="s">
        <v>1640</v>
      </c>
      <c r="F320" s="426" t="s">
        <v>1717</v>
      </c>
      <c r="G320" s="83">
        <v>2</v>
      </c>
      <c r="H320" s="60">
        <v>220</v>
      </c>
      <c r="I320" s="194" t="str">
        <f t="shared" si="73"/>
        <v xml:space="preserve">2*405 AAAC             </v>
      </c>
      <c r="J320" s="228">
        <f t="shared" si="74"/>
        <v>30.5</v>
      </c>
      <c r="K320" s="113" t="s">
        <v>23</v>
      </c>
      <c r="L320" s="232" t="s">
        <v>23</v>
      </c>
      <c r="M320" s="240">
        <v>1100</v>
      </c>
      <c r="N320" s="115">
        <f t="shared" si="83"/>
        <v>419.14400000000001</v>
      </c>
      <c r="O320" s="241">
        <v>1600</v>
      </c>
      <c r="P320" s="235">
        <f t="shared" si="84"/>
        <v>3.1445247933884297E-3</v>
      </c>
      <c r="Q320" s="104">
        <f t="shared" si="85"/>
        <v>1.9283057851239672E-2</v>
      </c>
      <c r="R320" s="104">
        <f t="shared" si="86"/>
        <v>4.7976499999999998E-2</v>
      </c>
      <c r="S320" s="104">
        <f t="shared" si="87"/>
        <v>8.1921487603305795E-3</v>
      </c>
      <c r="T320" s="104">
        <f t="shared" si="88"/>
        <v>5.2303719008264464E-2</v>
      </c>
      <c r="U320" s="104">
        <f t="shared" si="89"/>
        <v>3.2919259999999999E-2</v>
      </c>
      <c r="V320" s="105">
        <f t="shared" si="90"/>
        <v>3.71797520661157E-2</v>
      </c>
      <c r="W320" s="223">
        <f>AE320*IFERROR(VLOOKUP(AD320,LnLst!B:I,2,FALSE),0)+AG320*IFERROR(VLOOKUP(AF320,LnLst!B:I,2,FALSE),0)+AI320*IFERROR(VLOOKUP(AH320,LnLst!B:I,2,FALSE),0)+AK320*IFERROR(VLOOKUP(AJ320,LnLst!B:I,2,FALSE),0)</f>
        <v>1.5219499999999999</v>
      </c>
      <c r="X320" s="215">
        <f>AE320*IFERROR(VLOOKUP(AD320,LnLst!B:I,3,FALSE),0)+AG320*IFERROR(VLOOKUP(AF320,LnLst!B:I,3,FALSE),0)+AI320*IFERROR(VLOOKUP(AH320,LnLst!B:I,3,FALSE),0)+AK320*IFERROR(VLOOKUP(AJ320,LnLst!B:I,3,FALSE),0)</f>
        <v>9.3330000000000002</v>
      </c>
      <c r="Y320" s="219">
        <f>(AE320*IFERROR(VLOOKUP(AD320,LnLst!B:I,4,FALSE),0)+AG320*IFERROR(VLOOKUP(AF320,LnLst!B:I,4,FALSE),0)+AI320*IFERROR(VLOOKUP(AH320,LnLst!B:I,4,FALSE),0)+AK320*IFERROR(VLOOKUP(AJ320,LnLst!B:I,4,FALSE),0))/1000000</f>
        <v>9.9124999999999997E-5</v>
      </c>
      <c r="Z320" s="215">
        <f>AE320*IFERROR(VLOOKUP(AD320,LnLst!B:I,5,FALSE),0)+AG320*IFERROR(VLOOKUP(AF320,LnLst!B:I,5,FALSE),0)+AI320*IFERROR(VLOOKUP(AH320,LnLst!B:I,5,FALSE),0)+AK320*IFERROR(VLOOKUP(AJ320,LnLst!B:I,5,FALSE),0)</f>
        <v>3.9650000000000003</v>
      </c>
      <c r="AA320" s="215">
        <f>AE320*IFERROR(VLOOKUP(AD320,LnLst!B:I,6,FALSE),0)+AG320*IFERROR(VLOOKUP(AF320,LnLst!B:I,6,FALSE),0)+AI320*IFERROR(VLOOKUP(AH320,LnLst!B:I,6,FALSE),0)+AK320*IFERROR(VLOOKUP(AJ320,LnLst!B:I,6,FALSE),0)</f>
        <v>25.314999999999998</v>
      </c>
      <c r="AB320" s="207">
        <f>(AE320*IFERROR(VLOOKUP(AD320,LnLst!B:I,7,FALSE),0)+AG320*IFERROR(VLOOKUP(AF320,LnLst!B:I,7,FALSE),0)+AI320*IFERROR(VLOOKUP(AH320,LnLst!B:I,7,FALSE),0)+AK320*IFERROR(VLOOKUP(AJ320,LnLst!B:I,7,FALSE),0))/1000000</f>
        <v>6.8015000000000005E-5</v>
      </c>
      <c r="AC320" s="211">
        <f>AE320*IFERROR(VLOOKUP(AD320,LnLst!B:I,8,FALSE),0)+AG320*IFERROR(VLOOKUP(AF320,LnLst!B:I,8,FALSE),0)+AI320*IFERROR(VLOOKUP(AH320,LnLst!B:I,8,FALSE),0)+AK320*IFERROR(VLOOKUP(AJ320,LnLst!B:I,8,FALSE),0)</f>
        <v>17.994999999999997</v>
      </c>
      <c r="AD320" s="106" t="s">
        <v>8</v>
      </c>
      <c r="AE320" s="263">
        <v>30.5</v>
      </c>
      <c r="AF320" s="245" t="s">
        <v>1462</v>
      </c>
      <c r="AG320" s="263"/>
      <c r="AH320" s="250" t="s">
        <v>1462</v>
      </c>
      <c r="AI320" s="263"/>
      <c r="AJ320" s="245" t="s">
        <v>1462</v>
      </c>
      <c r="AK320" s="263"/>
      <c r="AL320" s="84">
        <v>356</v>
      </c>
      <c r="AM320" s="72">
        <v>357</v>
      </c>
      <c r="AN320" s="83">
        <v>0</v>
      </c>
      <c r="AO320" s="72">
        <v>0</v>
      </c>
      <c r="AP320" s="66" t="s">
        <v>821</v>
      </c>
      <c r="AQ320" s="107" t="s">
        <v>292</v>
      </c>
      <c r="AR320" s="61" t="s">
        <v>822</v>
      </c>
      <c r="AS320" s="364"/>
      <c r="AT320" s="205"/>
      <c r="DN320" s="111">
        <f>(AE320*IFERROR(VLOOKUP(AD320,LnLst!B:I,2,FALSE),0))*(100/(H320^2))</f>
        <v>3.1445247933884297E-3</v>
      </c>
      <c r="DO320" s="111">
        <f>(AE320*IFERROR(VLOOKUP(AD320,LnLst!B:I,3,FALSE),0))*(100/(H320^2))</f>
        <v>1.9283057851239672E-2</v>
      </c>
      <c r="DP320" s="111">
        <f>(AE320*IFERROR(VLOOKUP(AD320,LnLst!B:I,4,FALSE),0))*(H320^2/100)/1000000</f>
        <v>4.7976499999999998E-2</v>
      </c>
      <c r="DQ320" s="111">
        <f>(AE320*IFERROR(VLOOKUP(AD320,LnLst!B:I,5,FALSE),0))*(100/(H320^2))</f>
        <v>8.1921487603305795E-3</v>
      </c>
      <c r="DR320" s="111">
        <f>(AE320*IFERROR(VLOOKUP(AD320,LnLst!B:I,6,FALSE),0))*(100/(H320^2))</f>
        <v>5.2303719008264457E-2</v>
      </c>
      <c r="DS320" s="111">
        <f>(AE320*IFERROR(VLOOKUP(AD320,LnLst!B:I,7,FALSE),0))*(H320^2/100)/1000000</f>
        <v>3.2919259999999999E-2</v>
      </c>
      <c r="DT320" s="111">
        <f>(AE320*IFERROR(VLOOKUP(AD320,LnLst!B:I,8,FALSE),0))*(100/(H320^2))</f>
        <v>3.71797520661157E-2</v>
      </c>
      <c r="DU320" s="111">
        <f>AG320*IFERROR(VLOOKUP(AF320,LnLst!B:I,2,FALSE),0)*100/H320^2</f>
        <v>0</v>
      </c>
      <c r="DV320" s="111">
        <f>(AG320*IFERROR(VLOOKUP(AF320,LnLst!B:I,3,FALSE),0))*(100/(H320^2))</f>
        <v>0</v>
      </c>
      <c r="DW320" s="111">
        <f>(AG320*IFERROR(VLOOKUP(AF320,LnLst!B:I,4,FALSE),0))*(H320^2/100)/1000000</f>
        <v>0</v>
      </c>
      <c r="DX320" s="111">
        <f>(AG320*IFERROR(VLOOKUP(AF320,LnLst!B:I,5,FALSE),0))*(100/(H320^2))</f>
        <v>0</v>
      </c>
      <c r="DY320" s="111">
        <f>(AG320*IFERROR(VLOOKUP(AF320,LnLst!B:I,6,FALSE),0))*(100/(H320^2))</f>
        <v>0</v>
      </c>
      <c r="DZ320" s="111">
        <f>(AG320*IFERROR(VLOOKUP(AF320,LnLst!B:I,7,FALSE),0))*(H320^2/100)/1000000</f>
        <v>0</v>
      </c>
      <c r="EA320" s="111">
        <f>(AG320*IFERROR(VLOOKUP(AF320,LnLst!B:I,8,FALSE),0))*(100/(H320^2))</f>
        <v>0</v>
      </c>
      <c r="EB320" s="111">
        <f>AI320*IFERROR(VLOOKUP(AH320,LnLst!B:I,2,FALSE),0)*100/H320^2</f>
        <v>0</v>
      </c>
      <c r="EC320" s="111">
        <f>AI320*IFERROR(VLOOKUP(AH320,LnLst!B:I,3,FALSE),0)*100/H320^2</f>
        <v>0</v>
      </c>
      <c r="ED320" s="111">
        <f>(AI320*IFERROR(VLOOKUP(AH320,LnLst!B:I,4,FALSE),0))*(H320^2/100)/1000000</f>
        <v>0</v>
      </c>
      <c r="EE320" s="111">
        <f>AI320*IFERROR(VLOOKUP(AH320,LnLst!B:I,5,FALSE),0)*100/H320^2</f>
        <v>0</v>
      </c>
      <c r="EF320" s="111">
        <f>AI320*IFERROR(VLOOKUP(AH320,LnLst!B:I,6,FALSE),0)*100/H320^2</f>
        <v>0</v>
      </c>
      <c r="EG320" s="111">
        <f>(AI320*IFERROR(VLOOKUP(AH320,LnLst!B:I,7,FALSE),0))*(H320^2/100)/1000000</f>
        <v>0</v>
      </c>
      <c r="EH320" s="111">
        <f>AI320*IFERROR(VLOOKUP(AH320,LnLst!B:I,8,FALSE),0)*100/H320^2</f>
        <v>0</v>
      </c>
      <c r="EI320" s="236">
        <f>AK320*IFERROR(VLOOKUP(AJ320,LnLst!B:I,2,FALSE),0)*100/H320^2</f>
        <v>0</v>
      </c>
      <c r="EJ320" s="111">
        <f>AK320*IFERROR(VLOOKUP(AJ320,LnLst!B:I,3,FALSE),0)*100/H320^2</f>
        <v>0</v>
      </c>
      <c r="EK320" s="111">
        <f>(AK320*IFERROR(VLOOKUP(AJ320,LnLst!B:I,4,FALSE),0))*(H320^2/100)/1000000</f>
        <v>0</v>
      </c>
      <c r="EL320" s="111">
        <f>AK320*IFERROR(VLOOKUP(AJ320,LnLst!B:I,5,FALSE),0)*100/H320^2</f>
        <v>0</v>
      </c>
      <c r="EM320" s="111">
        <f>AK320*IFERROR(VLOOKUP(AJ320,LnLst!B:I,6,FALSE),0)*100/H320^2</f>
        <v>0</v>
      </c>
      <c r="EN320" s="111">
        <f>(AK320*IFERROR(VLOOKUP(AJ320,LnLst!B:I,7,FALSE),0))*(H320^2/100)/1000000</f>
        <v>0</v>
      </c>
      <c r="EO320" s="111">
        <f>AK320*IFERROR(VLOOKUP(AJ320,LnLst!B:I,8,FALSE),0)*100/H320^2</f>
        <v>0</v>
      </c>
    </row>
    <row r="321" spans="1:145" ht="15" customHeight="1" x14ac:dyDescent="0.25">
      <c r="A321" s="81" t="s">
        <v>1369</v>
      </c>
      <c r="B321" s="82" t="s">
        <v>337</v>
      </c>
      <c r="C321" s="102" t="s">
        <v>1589</v>
      </c>
      <c r="D321" s="82" t="s">
        <v>815</v>
      </c>
      <c r="E321" s="9" t="s">
        <v>1640</v>
      </c>
      <c r="F321" s="426" t="s">
        <v>1719</v>
      </c>
      <c r="G321" s="83">
        <v>1</v>
      </c>
      <c r="H321" s="60">
        <v>220</v>
      </c>
      <c r="I321" s="194" t="str">
        <f t="shared" si="73"/>
        <v xml:space="preserve">2*405 AAAC    XLPE 1600mm2 Elswedy         </v>
      </c>
      <c r="J321" s="228">
        <f t="shared" si="74"/>
        <v>29.5</v>
      </c>
      <c r="K321" s="113" t="s">
        <v>23</v>
      </c>
      <c r="L321" s="232" t="s">
        <v>23</v>
      </c>
      <c r="M321" s="240">
        <v>1100</v>
      </c>
      <c r="N321" s="115">
        <f t="shared" si="83"/>
        <v>419.14400000000001</v>
      </c>
      <c r="O321" s="241">
        <v>1600</v>
      </c>
      <c r="P321" s="235">
        <f t="shared" si="84"/>
        <v>2.9242768595041328E-3</v>
      </c>
      <c r="Q321" s="104">
        <f t="shared" si="85"/>
        <v>1.8079028925619835E-2</v>
      </c>
      <c r="R321" s="104">
        <f t="shared" si="86"/>
        <v>7.5988E-2</v>
      </c>
      <c r="S321" s="104">
        <f t="shared" si="87"/>
        <v>8.1572314049586786E-3</v>
      </c>
      <c r="T321" s="104">
        <f t="shared" si="88"/>
        <v>4.8237809917355365E-2</v>
      </c>
      <c r="U321" s="104">
        <f t="shared" si="89"/>
        <v>6.8698959999999989E-2</v>
      </c>
      <c r="V321" s="105">
        <f t="shared" si="90"/>
        <v>3.4132231404958677E-2</v>
      </c>
      <c r="W321" s="223">
        <f>AE321*IFERROR(VLOOKUP(AD321,LnLst!B:I,2,FALSE),0)+AG321*IFERROR(VLOOKUP(AF321,LnLst!B:I,2,FALSE),0)+AI321*IFERROR(VLOOKUP(AH321,LnLst!B:I,2,FALSE),0)+AK321*IFERROR(VLOOKUP(AJ321,LnLst!B:I,2,FALSE),0)</f>
        <v>1.4153500000000001</v>
      </c>
      <c r="X321" s="215">
        <f>AE321*IFERROR(VLOOKUP(AD321,LnLst!B:I,3,FALSE),0)+AG321*IFERROR(VLOOKUP(AF321,LnLst!B:I,3,FALSE),0)+AI321*IFERROR(VLOOKUP(AH321,LnLst!B:I,3,FALSE),0)+AK321*IFERROR(VLOOKUP(AJ321,LnLst!B:I,3,FALSE),0)</f>
        <v>8.7502499999999994</v>
      </c>
      <c r="Y321" s="219">
        <f>(AE321*IFERROR(VLOOKUP(AD321,LnLst!B:I,4,FALSE),0)+AG321*IFERROR(VLOOKUP(AF321,LnLst!B:I,4,FALSE),0)+AI321*IFERROR(VLOOKUP(AH321,LnLst!B:I,4,FALSE),0)+AK321*IFERROR(VLOOKUP(AJ321,LnLst!B:I,4,FALSE),0))/1000000</f>
        <v>1.5699999999999999E-4</v>
      </c>
      <c r="Z321" s="215">
        <f>AE321*IFERROR(VLOOKUP(AD321,LnLst!B:I,5,FALSE),0)+AG321*IFERROR(VLOOKUP(AF321,LnLst!B:I,5,FALSE),0)+AI321*IFERROR(VLOOKUP(AH321,LnLst!B:I,5,FALSE),0)+AK321*IFERROR(VLOOKUP(AJ321,LnLst!B:I,5,FALSE),0)</f>
        <v>3.9481000000000002</v>
      </c>
      <c r="AA321" s="215">
        <f>AE321*IFERROR(VLOOKUP(AD321,LnLst!B:I,6,FALSE),0)+AG321*IFERROR(VLOOKUP(AF321,LnLst!B:I,6,FALSE),0)+AI321*IFERROR(VLOOKUP(AH321,LnLst!B:I,6,FALSE),0)+AK321*IFERROR(VLOOKUP(AJ321,LnLst!B:I,6,FALSE),0)</f>
        <v>23.347099999999998</v>
      </c>
      <c r="AB321" s="207">
        <f>(AE321*IFERROR(VLOOKUP(AD321,LnLst!B:I,7,FALSE),0)+AG321*IFERROR(VLOOKUP(AF321,LnLst!B:I,7,FALSE),0)+AI321*IFERROR(VLOOKUP(AH321,LnLst!B:I,7,FALSE),0)+AK321*IFERROR(VLOOKUP(AJ321,LnLst!B:I,7,FALSE),0))/1000000</f>
        <v>1.4193999999999999E-4</v>
      </c>
      <c r="AC321" s="211">
        <f>AE321*IFERROR(VLOOKUP(AD321,LnLst!B:I,8,FALSE),0)+AG321*IFERROR(VLOOKUP(AF321,LnLst!B:I,8,FALSE),0)+AI321*IFERROR(VLOOKUP(AH321,LnLst!B:I,8,FALSE),0)+AK321*IFERROR(VLOOKUP(AJ321,LnLst!B:I,8,FALSE),0)</f>
        <v>16.52</v>
      </c>
      <c r="AD321" s="106" t="s">
        <v>8</v>
      </c>
      <c r="AE321" s="263">
        <v>28</v>
      </c>
      <c r="AF321" s="245" t="s">
        <v>1155</v>
      </c>
      <c r="AG321" s="263">
        <v>1.5</v>
      </c>
      <c r="AH321" s="250" t="s">
        <v>1462</v>
      </c>
      <c r="AI321" s="263"/>
      <c r="AJ321" s="245" t="s">
        <v>1462</v>
      </c>
      <c r="AK321" s="263"/>
      <c r="AL321" s="84">
        <v>357</v>
      </c>
      <c r="AM321" s="72">
        <v>364</v>
      </c>
      <c r="AN321" s="83">
        <v>0</v>
      </c>
      <c r="AO321" s="72">
        <v>0</v>
      </c>
      <c r="AP321" s="66" t="s">
        <v>823</v>
      </c>
      <c r="AQ321" s="107" t="s">
        <v>822</v>
      </c>
      <c r="AR321" s="61" t="s">
        <v>815</v>
      </c>
      <c r="AS321" s="364"/>
      <c r="AT321" s="205"/>
      <c r="DN321" s="111">
        <f>(AE321*IFERROR(VLOOKUP(AD321,LnLst!B:I,2,FALSE),0))*(100/(H321^2))</f>
        <v>2.8867768595041321E-3</v>
      </c>
      <c r="DO321" s="111">
        <f>(AE321*IFERROR(VLOOKUP(AD321,LnLst!B:I,3,FALSE),0))*(100/(H321^2))</f>
        <v>1.7702479338842975E-2</v>
      </c>
      <c r="DP321" s="111">
        <f>(AE321*IFERROR(VLOOKUP(AD321,LnLst!B:I,4,FALSE),0))*(H321^2/100)/1000000</f>
        <v>4.4044E-2</v>
      </c>
      <c r="DQ321" s="111">
        <f>(AE321*IFERROR(VLOOKUP(AD321,LnLst!B:I,5,FALSE),0))*(100/(H321^2))</f>
        <v>7.5206611570247939E-3</v>
      </c>
      <c r="DR321" s="111">
        <f>(AE321*IFERROR(VLOOKUP(AD321,LnLst!B:I,6,FALSE),0))*(100/(H321^2))</f>
        <v>4.8016528925619834E-2</v>
      </c>
      <c r="DS321" s="111">
        <f>(AE321*IFERROR(VLOOKUP(AD321,LnLst!B:I,7,FALSE),0))*(H321^2/100)/1000000</f>
        <v>3.0220959999999998E-2</v>
      </c>
      <c r="DT321" s="111">
        <f>(AE321*IFERROR(VLOOKUP(AD321,LnLst!B:I,8,FALSE),0))*(100/(H321^2))</f>
        <v>3.4132231404958677E-2</v>
      </c>
      <c r="DU321" s="111">
        <f>AG321*IFERROR(VLOOKUP(AF321,LnLst!B:I,2,FALSE),0)*100/H321^2</f>
        <v>3.7499999999999997E-5</v>
      </c>
      <c r="DV321" s="111">
        <f>(AG321*IFERROR(VLOOKUP(AF321,LnLst!B:I,3,FALSE),0))*(100/(H321^2))</f>
        <v>3.7654958677685953E-4</v>
      </c>
      <c r="DW321" s="111">
        <f>(AG321*IFERROR(VLOOKUP(AF321,LnLst!B:I,4,FALSE),0))*(H321^2/100)/1000000</f>
        <v>3.1944E-2</v>
      </c>
      <c r="DX321" s="111">
        <f>(AG321*IFERROR(VLOOKUP(AF321,LnLst!B:I,5,FALSE),0))*(100/(H321^2))</f>
        <v>6.3657024793388429E-4</v>
      </c>
      <c r="DY321" s="111">
        <f>(AG321*IFERROR(VLOOKUP(AF321,LnLst!B:I,6,FALSE),0))*(100/(H321^2))</f>
        <v>2.2128099173553719E-4</v>
      </c>
      <c r="DZ321" s="111">
        <f>(AG321*IFERROR(VLOOKUP(AF321,LnLst!B:I,7,FALSE),0))*(H321^2/100)/1000000</f>
        <v>3.8477999999999998E-2</v>
      </c>
      <c r="EA321" s="111">
        <f>(AG321*IFERROR(VLOOKUP(AF321,LnLst!B:I,8,FALSE),0))*(100/(H321^2))</f>
        <v>0</v>
      </c>
      <c r="EB321" s="111">
        <f>AI321*IFERROR(VLOOKUP(AH321,LnLst!B:I,2,FALSE),0)*100/H321^2</f>
        <v>0</v>
      </c>
      <c r="EC321" s="111">
        <f>AI321*IFERROR(VLOOKUP(AH321,LnLst!B:I,3,FALSE),0)*100/H321^2</f>
        <v>0</v>
      </c>
      <c r="ED321" s="111">
        <f>(AI321*IFERROR(VLOOKUP(AH321,LnLst!B:I,4,FALSE),0))*(H321^2/100)/1000000</f>
        <v>0</v>
      </c>
      <c r="EE321" s="111">
        <f>AI321*IFERROR(VLOOKUP(AH321,LnLst!B:I,5,FALSE),0)*100/H321^2</f>
        <v>0</v>
      </c>
      <c r="EF321" s="111">
        <f>AI321*IFERROR(VLOOKUP(AH321,LnLst!B:I,6,FALSE),0)*100/H321^2</f>
        <v>0</v>
      </c>
      <c r="EG321" s="111">
        <f>(AI321*IFERROR(VLOOKUP(AH321,LnLst!B:I,7,FALSE),0))*(H321^2/100)/1000000</f>
        <v>0</v>
      </c>
      <c r="EH321" s="111">
        <f>AI321*IFERROR(VLOOKUP(AH321,LnLst!B:I,8,FALSE),0)*100/H321^2</f>
        <v>0</v>
      </c>
      <c r="EI321" s="236">
        <f>AK321*IFERROR(VLOOKUP(AJ321,LnLst!B:I,2,FALSE),0)*100/H321^2</f>
        <v>0</v>
      </c>
      <c r="EJ321" s="111">
        <f>AK321*IFERROR(VLOOKUP(AJ321,LnLst!B:I,3,FALSE),0)*100/H321^2</f>
        <v>0</v>
      </c>
      <c r="EK321" s="111">
        <f>(AK321*IFERROR(VLOOKUP(AJ321,LnLst!B:I,4,FALSE),0))*(H321^2/100)/1000000</f>
        <v>0</v>
      </c>
      <c r="EL321" s="111">
        <f>AK321*IFERROR(VLOOKUP(AJ321,LnLst!B:I,5,FALSE),0)*100/H321^2</f>
        <v>0</v>
      </c>
      <c r="EM321" s="111">
        <f>AK321*IFERROR(VLOOKUP(AJ321,LnLst!B:I,6,FALSE),0)*100/H321^2</f>
        <v>0</v>
      </c>
      <c r="EN321" s="111">
        <f>(AK321*IFERROR(VLOOKUP(AJ321,LnLst!B:I,7,FALSE),0))*(H321^2/100)/1000000</f>
        <v>0</v>
      </c>
      <c r="EO321" s="111">
        <f>AK321*IFERROR(VLOOKUP(AJ321,LnLst!B:I,8,FALSE),0)*100/H321^2</f>
        <v>0</v>
      </c>
    </row>
    <row r="322" spans="1:145" ht="15" customHeight="1" x14ac:dyDescent="0.25">
      <c r="A322" s="81" t="s">
        <v>1369</v>
      </c>
      <c r="B322" s="82" t="s">
        <v>337</v>
      </c>
      <c r="C322" s="102" t="s">
        <v>1589</v>
      </c>
      <c r="D322" s="82" t="s">
        <v>815</v>
      </c>
      <c r="E322" s="9" t="s">
        <v>1640</v>
      </c>
      <c r="F322" s="426" t="s">
        <v>1719</v>
      </c>
      <c r="G322" s="83">
        <v>2</v>
      </c>
      <c r="H322" s="60">
        <v>220</v>
      </c>
      <c r="I322" s="194" t="str">
        <f t="shared" si="73"/>
        <v xml:space="preserve">2*405 AAAC    XLPE 1600mm2 Elswedy         </v>
      </c>
      <c r="J322" s="228">
        <f t="shared" si="74"/>
        <v>29.5</v>
      </c>
      <c r="K322" s="113" t="s">
        <v>23</v>
      </c>
      <c r="L322" s="232" t="s">
        <v>23</v>
      </c>
      <c r="M322" s="240">
        <v>1100</v>
      </c>
      <c r="N322" s="115">
        <f t="shared" si="83"/>
        <v>419.14400000000001</v>
      </c>
      <c r="O322" s="241">
        <v>1600</v>
      </c>
      <c r="P322" s="235">
        <f t="shared" si="84"/>
        <v>2.9242768595041328E-3</v>
      </c>
      <c r="Q322" s="104">
        <f t="shared" si="85"/>
        <v>1.8079028925619835E-2</v>
      </c>
      <c r="R322" s="104">
        <f t="shared" si="86"/>
        <v>7.5988E-2</v>
      </c>
      <c r="S322" s="104">
        <f t="shared" si="87"/>
        <v>8.1572314049586786E-3</v>
      </c>
      <c r="T322" s="104">
        <f t="shared" si="88"/>
        <v>4.8237809917355365E-2</v>
      </c>
      <c r="U322" s="104">
        <f t="shared" si="89"/>
        <v>6.8698959999999989E-2</v>
      </c>
      <c r="V322" s="105">
        <f t="shared" si="90"/>
        <v>3.4132231404958677E-2</v>
      </c>
      <c r="W322" s="223">
        <f>AE322*IFERROR(VLOOKUP(AD322,LnLst!B:I,2,FALSE),0)+AG322*IFERROR(VLOOKUP(AF322,LnLst!B:I,2,FALSE),0)+AI322*IFERROR(VLOOKUP(AH322,LnLst!B:I,2,FALSE),0)+AK322*IFERROR(VLOOKUP(AJ322,LnLst!B:I,2,FALSE),0)</f>
        <v>1.4153500000000001</v>
      </c>
      <c r="X322" s="215">
        <f>AE322*IFERROR(VLOOKUP(AD322,LnLst!B:I,3,FALSE),0)+AG322*IFERROR(VLOOKUP(AF322,LnLst!B:I,3,FALSE),0)+AI322*IFERROR(VLOOKUP(AH322,LnLst!B:I,3,FALSE),0)+AK322*IFERROR(VLOOKUP(AJ322,LnLst!B:I,3,FALSE),0)</f>
        <v>8.7502499999999994</v>
      </c>
      <c r="Y322" s="219">
        <f>(AE322*IFERROR(VLOOKUP(AD322,LnLst!B:I,4,FALSE),0)+AG322*IFERROR(VLOOKUP(AF322,LnLst!B:I,4,FALSE),0)+AI322*IFERROR(VLOOKUP(AH322,LnLst!B:I,4,FALSE),0)+AK322*IFERROR(VLOOKUP(AJ322,LnLst!B:I,4,FALSE),0))/1000000</f>
        <v>1.5699999999999999E-4</v>
      </c>
      <c r="Z322" s="215">
        <f>AE322*IFERROR(VLOOKUP(AD322,LnLst!B:I,5,FALSE),0)+AG322*IFERROR(VLOOKUP(AF322,LnLst!B:I,5,FALSE),0)+AI322*IFERROR(VLOOKUP(AH322,LnLst!B:I,5,FALSE),0)+AK322*IFERROR(VLOOKUP(AJ322,LnLst!B:I,5,FALSE),0)</f>
        <v>3.9481000000000002</v>
      </c>
      <c r="AA322" s="215">
        <f>AE322*IFERROR(VLOOKUP(AD322,LnLst!B:I,6,FALSE),0)+AG322*IFERROR(VLOOKUP(AF322,LnLst!B:I,6,FALSE),0)+AI322*IFERROR(VLOOKUP(AH322,LnLst!B:I,6,FALSE),0)+AK322*IFERROR(VLOOKUP(AJ322,LnLst!B:I,6,FALSE),0)</f>
        <v>23.347099999999998</v>
      </c>
      <c r="AB322" s="207">
        <f>(AE322*IFERROR(VLOOKUP(AD322,LnLst!B:I,7,FALSE),0)+AG322*IFERROR(VLOOKUP(AF322,LnLst!B:I,7,FALSE),0)+AI322*IFERROR(VLOOKUP(AH322,LnLst!B:I,7,FALSE),0)+AK322*IFERROR(VLOOKUP(AJ322,LnLst!B:I,7,FALSE),0))/1000000</f>
        <v>1.4193999999999999E-4</v>
      </c>
      <c r="AC322" s="211">
        <f>AE322*IFERROR(VLOOKUP(AD322,LnLst!B:I,8,FALSE),0)+AG322*IFERROR(VLOOKUP(AF322,LnLst!B:I,8,FALSE),0)+AI322*IFERROR(VLOOKUP(AH322,LnLst!B:I,8,FALSE),0)+AK322*IFERROR(VLOOKUP(AJ322,LnLst!B:I,8,FALSE),0)</f>
        <v>16.52</v>
      </c>
      <c r="AD322" s="106" t="s">
        <v>8</v>
      </c>
      <c r="AE322" s="263">
        <v>28</v>
      </c>
      <c r="AF322" s="245" t="s">
        <v>1155</v>
      </c>
      <c r="AG322" s="263">
        <v>1.5</v>
      </c>
      <c r="AH322" s="250" t="s">
        <v>1462</v>
      </c>
      <c r="AI322" s="263"/>
      <c r="AJ322" s="245" t="s">
        <v>1462</v>
      </c>
      <c r="AK322" s="263"/>
      <c r="AL322" s="84">
        <v>357</v>
      </c>
      <c r="AM322" s="72">
        <v>364</v>
      </c>
      <c r="AN322" s="83">
        <v>0</v>
      </c>
      <c r="AO322" s="72">
        <v>0</v>
      </c>
      <c r="AP322" s="66" t="s">
        <v>824</v>
      </c>
      <c r="AQ322" s="107" t="s">
        <v>822</v>
      </c>
      <c r="AR322" s="61" t="s">
        <v>815</v>
      </c>
      <c r="AS322" s="364"/>
      <c r="AT322" s="205"/>
      <c r="DN322" s="111">
        <f>(AE322*IFERROR(VLOOKUP(AD322,LnLst!B:I,2,FALSE),0))*(100/(H322^2))</f>
        <v>2.8867768595041321E-3</v>
      </c>
      <c r="DO322" s="111">
        <f>(AE322*IFERROR(VLOOKUP(AD322,LnLst!B:I,3,FALSE),0))*(100/(H322^2))</f>
        <v>1.7702479338842975E-2</v>
      </c>
      <c r="DP322" s="111">
        <f>(AE322*IFERROR(VLOOKUP(AD322,LnLst!B:I,4,FALSE),0))*(H322^2/100)/1000000</f>
        <v>4.4044E-2</v>
      </c>
      <c r="DQ322" s="111">
        <f>(AE322*IFERROR(VLOOKUP(AD322,LnLst!B:I,5,FALSE),0))*(100/(H322^2))</f>
        <v>7.5206611570247939E-3</v>
      </c>
      <c r="DR322" s="111">
        <f>(AE322*IFERROR(VLOOKUP(AD322,LnLst!B:I,6,FALSE),0))*(100/(H322^2))</f>
        <v>4.8016528925619834E-2</v>
      </c>
      <c r="DS322" s="111">
        <f>(AE322*IFERROR(VLOOKUP(AD322,LnLst!B:I,7,FALSE),0))*(H322^2/100)/1000000</f>
        <v>3.0220959999999998E-2</v>
      </c>
      <c r="DT322" s="111">
        <f>(AE322*IFERROR(VLOOKUP(AD322,LnLst!B:I,8,FALSE),0))*(100/(H322^2))</f>
        <v>3.4132231404958677E-2</v>
      </c>
      <c r="DU322" s="111">
        <f>AG322*IFERROR(VLOOKUP(AF322,LnLst!B:I,2,FALSE),0)*100/H322^2</f>
        <v>3.7499999999999997E-5</v>
      </c>
      <c r="DV322" s="111">
        <f>(AG322*IFERROR(VLOOKUP(AF322,LnLst!B:I,3,FALSE),0))*(100/(H322^2))</f>
        <v>3.7654958677685953E-4</v>
      </c>
      <c r="DW322" s="111">
        <f>(AG322*IFERROR(VLOOKUP(AF322,LnLst!B:I,4,FALSE),0))*(H322^2/100)/1000000</f>
        <v>3.1944E-2</v>
      </c>
      <c r="DX322" s="111">
        <f>(AG322*IFERROR(VLOOKUP(AF322,LnLst!B:I,5,FALSE),0))*(100/(H322^2))</f>
        <v>6.3657024793388429E-4</v>
      </c>
      <c r="DY322" s="111">
        <f>(AG322*IFERROR(VLOOKUP(AF322,LnLst!B:I,6,FALSE),0))*(100/(H322^2))</f>
        <v>2.2128099173553719E-4</v>
      </c>
      <c r="DZ322" s="111">
        <f>(AG322*IFERROR(VLOOKUP(AF322,LnLst!B:I,7,FALSE),0))*(H322^2/100)/1000000</f>
        <v>3.8477999999999998E-2</v>
      </c>
      <c r="EA322" s="111">
        <f>(AG322*IFERROR(VLOOKUP(AF322,LnLst!B:I,8,FALSE),0))*(100/(H322^2))</f>
        <v>0</v>
      </c>
      <c r="EB322" s="111">
        <f>AI322*IFERROR(VLOOKUP(AH322,LnLst!B:I,2,FALSE),0)*100/H322^2</f>
        <v>0</v>
      </c>
      <c r="EC322" s="111">
        <f>AI322*IFERROR(VLOOKUP(AH322,LnLst!B:I,3,FALSE),0)*100/H322^2</f>
        <v>0</v>
      </c>
      <c r="ED322" s="111">
        <f>(AI322*IFERROR(VLOOKUP(AH322,LnLst!B:I,4,FALSE),0))*(H322^2/100)/1000000</f>
        <v>0</v>
      </c>
      <c r="EE322" s="111">
        <f>AI322*IFERROR(VLOOKUP(AH322,LnLst!B:I,5,FALSE),0)*100/H322^2</f>
        <v>0</v>
      </c>
      <c r="EF322" s="111">
        <f>AI322*IFERROR(VLOOKUP(AH322,LnLst!B:I,6,FALSE),0)*100/H322^2</f>
        <v>0</v>
      </c>
      <c r="EG322" s="111">
        <f>(AI322*IFERROR(VLOOKUP(AH322,LnLst!B:I,7,FALSE),0))*(H322^2/100)/1000000</f>
        <v>0</v>
      </c>
      <c r="EH322" s="111">
        <f>AI322*IFERROR(VLOOKUP(AH322,LnLst!B:I,8,FALSE),0)*100/H322^2</f>
        <v>0</v>
      </c>
      <c r="EI322" s="236">
        <f>AK322*IFERROR(VLOOKUP(AJ322,LnLst!B:I,2,FALSE),0)*100/H322^2</f>
        <v>0</v>
      </c>
      <c r="EJ322" s="111">
        <f>AK322*IFERROR(VLOOKUP(AJ322,LnLst!B:I,3,FALSE),0)*100/H322^2</f>
        <v>0</v>
      </c>
      <c r="EK322" s="111">
        <f>(AK322*IFERROR(VLOOKUP(AJ322,LnLst!B:I,4,FALSE),0))*(H322^2/100)/1000000</f>
        <v>0</v>
      </c>
      <c r="EL322" s="111">
        <f>AK322*IFERROR(VLOOKUP(AJ322,LnLst!B:I,5,FALSE),0)*100/H322^2</f>
        <v>0</v>
      </c>
      <c r="EM322" s="111">
        <f>AK322*IFERROR(VLOOKUP(AJ322,LnLst!B:I,6,FALSE),0)*100/H322^2</f>
        <v>0</v>
      </c>
      <c r="EN322" s="111">
        <f>(AK322*IFERROR(VLOOKUP(AJ322,LnLst!B:I,7,FALSE),0))*(H322^2/100)/1000000</f>
        <v>0</v>
      </c>
      <c r="EO322" s="111">
        <f>AK322*IFERROR(VLOOKUP(AJ322,LnLst!B:I,8,FALSE),0)*100/H322^2</f>
        <v>0</v>
      </c>
    </row>
    <row r="323" spans="1:145" ht="15" customHeight="1" x14ac:dyDescent="0.25">
      <c r="A323" s="81" t="s">
        <v>336</v>
      </c>
      <c r="B323" s="82" t="s">
        <v>1374</v>
      </c>
      <c r="C323" s="102" t="s">
        <v>114</v>
      </c>
      <c r="D323" s="82" t="s">
        <v>117</v>
      </c>
      <c r="E323" s="9" t="s">
        <v>1640</v>
      </c>
      <c r="F323" s="426" t="s">
        <v>1717</v>
      </c>
      <c r="G323" s="83">
        <v>1</v>
      </c>
      <c r="H323" s="60">
        <v>220</v>
      </c>
      <c r="I323" s="194" t="str">
        <f t="shared" si="73"/>
        <v xml:space="preserve">2*405 AAAC             </v>
      </c>
      <c r="J323" s="228">
        <f t="shared" si="74"/>
        <v>61.8</v>
      </c>
      <c r="K323" s="113" t="s">
        <v>23</v>
      </c>
      <c r="L323" s="232" t="s">
        <v>29</v>
      </c>
      <c r="M323" s="240">
        <v>1250</v>
      </c>
      <c r="N323" s="115">
        <f t="shared" si="83"/>
        <v>476.3</v>
      </c>
      <c r="O323" s="241">
        <v>1600</v>
      </c>
      <c r="P323" s="235">
        <f t="shared" si="84"/>
        <v>6.3715289256198347E-3</v>
      </c>
      <c r="Q323" s="104">
        <f t="shared" si="85"/>
        <v>3.9071900826446279E-2</v>
      </c>
      <c r="R323" s="104">
        <f t="shared" si="86"/>
        <v>9.7211400000000003E-2</v>
      </c>
      <c r="S323" s="104">
        <f t="shared" si="87"/>
        <v>1.659917355371901E-2</v>
      </c>
      <c r="T323" s="104">
        <f t="shared" si="88"/>
        <v>0.1059793388429752</v>
      </c>
      <c r="U323" s="104">
        <f t="shared" si="89"/>
        <v>6.6701975999999996E-2</v>
      </c>
      <c r="V323" s="105">
        <f t="shared" si="90"/>
        <v>7.5334710743801644E-2</v>
      </c>
      <c r="W323" s="223">
        <f>AE323*IFERROR(VLOOKUP(AD323,LnLst!B:I,2,FALSE),0)+AG323*IFERROR(VLOOKUP(AF323,LnLst!B:I,2,FALSE),0)+AI323*IFERROR(VLOOKUP(AH323,LnLst!B:I,2,FALSE),0)+AK323*IFERROR(VLOOKUP(AJ323,LnLst!B:I,2,FALSE),0)</f>
        <v>3.0838199999999998</v>
      </c>
      <c r="X323" s="215">
        <f>AE323*IFERROR(VLOOKUP(AD323,LnLst!B:I,3,FALSE),0)+AG323*IFERROR(VLOOKUP(AF323,LnLst!B:I,3,FALSE),0)+AI323*IFERROR(VLOOKUP(AH323,LnLst!B:I,3,FALSE),0)+AK323*IFERROR(VLOOKUP(AJ323,LnLst!B:I,3,FALSE),0)</f>
        <v>18.910799999999998</v>
      </c>
      <c r="Y323" s="219">
        <f>(AE323*IFERROR(VLOOKUP(AD323,LnLst!B:I,4,FALSE),0)+AG323*IFERROR(VLOOKUP(AF323,LnLst!B:I,4,FALSE),0)+AI323*IFERROR(VLOOKUP(AH323,LnLst!B:I,4,FALSE),0)+AK323*IFERROR(VLOOKUP(AJ323,LnLst!B:I,4,FALSE),0))/1000000</f>
        <v>2.0085E-4</v>
      </c>
      <c r="Z323" s="215">
        <f>AE323*IFERROR(VLOOKUP(AD323,LnLst!B:I,5,FALSE),0)+AG323*IFERROR(VLOOKUP(AF323,LnLst!B:I,5,FALSE),0)+AI323*IFERROR(VLOOKUP(AH323,LnLst!B:I,5,FALSE),0)+AK323*IFERROR(VLOOKUP(AJ323,LnLst!B:I,5,FALSE),0)</f>
        <v>8.0340000000000007</v>
      </c>
      <c r="AA323" s="215">
        <f>AE323*IFERROR(VLOOKUP(AD323,LnLst!B:I,6,FALSE),0)+AG323*IFERROR(VLOOKUP(AF323,LnLst!B:I,6,FALSE),0)+AI323*IFERROR(VLOOKUP(AH323,LnLst!B:I,6,FALSE),0)+AK323*IFERROR(VLOOKUP(AJ323,LnLst!B:I,6,FALSE),0)</f>
        <v>51.293999999999997</v>
      </c>
      <c r="AB323" s="207">
        <f>(AE323*IFERROR(VLOOKUP(AD323,LnLst!B:I,7,FALSE),0)+AG323*IFERROR(VLOOKUP(AF323,LnLst!B:I,7,FALSE),0)+AI323*IFERROR(VLOOKUP(AH323,LnLst!B:I,7,FALSE),0)+AK323*IFERROR(VLOOKUP(AJ323,LnLst!B:I,7,FALSE),0))/1000000</f>
        <v>1.3781399999999999E-4</v>
      </c>
      <c r="AC323" s="211">
        <f>AE323*IFERROR(VLOOKUP(AD323,LnLst!B:I,8,FALSE),0)+AG323*IFERROR(VLOOKUP(AF323,LnLst!B:I,8,FALSE),0)+AI323*IFERROR(VLOOKUP(AH323,LnLst!B:I,8,FALSE),0)+AK323*IFERROR(VLOOKUP(AJ323,LnLst!B:I,8,FALSE),0)</f>
        <v>36.461999999999996</v>
      </c>
      <c r="AD323" s="106" t="s">
        <v>8</v>
      </c>
      <c r="AE323" s="263">
        <v>61.8</v>
      </c>
      <c r="AF323" s="245" t="s">
        <v>1462</v>
      </c>
      <c r="AG323" s="263"/>
      <c r="AH323" s="250" t="s">
        <v>1462</v>
      </c>
      <c r="AI323" s="263"/>
      <c r="AJ323" s="245" t="s">
        <v>1462</v>
      </c>
      <c r="AK323" s="263"/>
      <c r="AL323" s="84">
        <v>348</v>
      </c>
      <c r="AM323" s="72">
        <v>356</v>
      </c>
      <c r="AN323" s="83">
        <v>0</v>
      </c>
      <c r="AO323" s="72">
        <v>0</v>
      </c>
      <c r="AP323" s="66" t="s">
        <v>818</v>
      </c>
      <c r="AQ323" s="107" t="s">
        <v>825</v>
      </c>
      <c r="AR323" s="61" t="s">
        <v>292</v>
      </c>
      <c r="AS323" s="364"/>
      <c r="AT323" s="205"/>
      <c r="DN323" s="111">
        <f>(AE323*IFERROR(VLOOKUP(AD323,LnLst!B:I,2,FALSE),0))*(100/(H323^2))</f>
        <v>6.3715289256198347E-3</v>
      </c>
      <c r="DO323" s="111">
        <f>(AE323*IFERROR(VLOOKUP(AD323,LnLst!B:I,3,FALSE),0))*(100/(H323^2))</f>
        <v>3.9071900826446279E-2</v>
      </c>
      <c r="DP323" s="111">
        <f>(AE323*IFERROR(VLOOKUP(AD323,LnLst!B:I,4,FALSE),0))*(H323^2/100)/1000000</f>
        <v>9.7211399999999989E-2</v>
      </c>
      <c r="DQ323" s="111">
        <f>(AE323*IFERROR(VLOOKUP(AD323,LnLst!B:I,5,FALSE),0))*(100/(H323^2))</f>
        <v>1.659917355371901E-2</v>
      </c>
      <c r="DR323" s="111">
        <f>(AE323*IFERROR(VLOOKUP(AD323,LnLst!B:I,6,FALSE),0))*(100/(H323^2))</f>
        <v>0.10597933884297521</v>
      </c>
      <c r="DS323" s="111">
        <f>(AE323*IFERROR(VLOOKUP(AD323,LnLst!B:I,7,FALSE),0))*(H323^2/100)/1000000</f>
        <v>6.6701975999999996E-2</v>
      </c>
      <c r="DT323" s="111">
        <f>(AE323*IFERROR(VLOOKUP(AD323,LnLst!B:I,8,FALSE),0))*(100/(H323^2))</f>
        <v>7.5334710743801644E-2</v>
      </c>
      <c r="DU323" s="111">
        <f>AG323*IFERROR(VLOOKUP(AF323,LnLst!B:I,2,FALSE),0)*100/H323^2</f>
        <v>0</v>
      </c>
      <c r="DV323" s="111">
        <f>(AG323*IFERROR(VLOOKUP(AF323,LnLst!B:I,3,FALSE),0))*(100/(H323^2))</f>
        <v>0</v>
      </c>
      <c r="DW323" s="111">
        <f>(AG323*IFERROR(VLOOKUP(AF323,LnLst!B:I,4,FALSE),0))*(H323^2/100)/1000000</f>
        <v>0</v>
      </c>
      <c r="DX323" s="111">
        <f>(AG323*IFERROR(VLOOKUP(AF323,LnLst!B:I,5,FALSE),0))*(100/(H323^2))</f>
        <v>0</v>
      </c>
      <c r="DY323" s="111">
        <f>(AG323*IFERROR(VLOOKUP(AF323,LnLst!B:I,6,FALSE),0))*(100/(H323^2))</f>
        <v>0</v>
      </c>
      <c r="DZ323" s="111">
        <f>(AG323*IFERROR(VLOOKUP(AF323,LnLst!B:I,7,FALSE),0))*(H323^2/100)/1000000</f>
        <v>0</v>
      </c>
      <c r="EA323" s="111">
        <f>(AG323*IFERROR(VLOOKUP(AF323,LnLst!B:I,8,FALSE),0))*(100/(H323^2))</f>
        <v>0</v>
      </c>
      <c r="EB323" s="111">
        <f>AI323*IFERROR(VLOOKUP(AH323,LnLst!B:I,2,FALSE),0)*100/H323^2</f>
        <v>0</v>
      </c>
      <c r="EC323" s="111">
        <f>AI323*IFERROR(VLOOKUP(AH323,LnLst!B:I,3,FALSE),0)*100/H323^2</f>
        <v>0</v>
      </c>
      <c r="ED323" s="111">
        <f>(AI323*IFERROR(VLOOKUP(AH323,LnLst!B:I,4,FALSE),0))*(H323^2/100)/1000000</f>
        <v>0</v>
      </c>
      <c r="EE323" s="111">
        <f>AI323*IFERROR(VLOOKUP(AH323,LnLst!B:I,5,FALSE),0)*100/H323^2</f>
        <v>0</v>
      </c>
      <c r="EF323" s="111">
        <f>AI323*IFERROR(VLOOKUP(AH323,LnLst!B:I,6,FALSE),0)*100/H323^2</f>
        <v>0</v>
      </c>
      <c r="EG323" s="111">
        <f>(AI323*IFERROR(VLOOKUP(AH323,LnLst!B:I,7,FALSE),0))*(H323^2/100)/1000000</f>
        <v>0</v>
      </c>
      <c r="EH323" s="111">
        <f>AI323*IFERROR(VLOOKUP(AH323,LnLst!B:I,8,FALSE),0)*100/H323^2</f>
        <v>0</v>
      </c>
      <c r="EI323" s="236">
        <f>AK323*IFERROR(VLOOKUP(AJ323,LnLst!B:I,2,FALSE),0)*100/H323^2</f>
        <v>0</v>
      </c>
      <c r="EJ323" s="111">
        <f>AK323*IFERROR(VLOOKUP(AJ323,LnLst!B:I,3,FALSE),0)*100/H323^2</f>
        <v>0</v>
      </c>
      <c r="EK323" s="111">
        <f>(AK323*IFERROR(VLOOKUP(AJ323,LnLst!B:I,4,FALSE),0))*(H323^2/100)/1000000</f>
        <v>0</v>
      </c>
      <c r="EL323" s="111">
        <f>AK323*IFERROR(VLOOKUP(AJ323,LnLst!B:I,5,FALSE),0)*100/H323^2</f>
        <v>0</v>
      </c>
      <c r="EM323" s="111">
        <f>AK323*IFERROR(VLOOKUP(AJ323,LnLst!B:I,6,FALSE),0)*100/H323^2</f>
        <v>0</v>
      </c>
      <c r="EN323" s="111">
        <f>(AK323*IFERROR(VLOOKUP(AJ323,LnLst!B:I,7,FALSE),0))*(H323^2/100)/1000000</f>
        <v>0</v>
      </c>
      <c r="EO323" s="111">
        <f>AK323*IFERROR(VLOOKUP(AJ323,LnLst!B:I,8,FALSE),0)*100/H323^2</f>
        <v>0</v>
      </c>
    </row>
    <row r="324" spans="1:145" ht="15" customHeight="1" x14ac:dyDescent="0.25">
      <c r="A324" s="81" t="s">
        <v>336</v>
      </c>
      <c r="B324" s="82" t="s">
        <v>1374</v>
      </c>
      <c r="C324" s="102" t="s">
        <v>114</v>
      </c>
      <c r="D324" s="82" t="s">
        <v>117</v>
      </c>
      <c r="E324" s="9" t="s">
        <v>1640</v>
      </c>
      <c r="F324" s="426" t="s">
        <v>1717</v>
      </c>
      <c r="G324" s="83">
        <v>2</v>
      </c>
      <c r="H324" s="60">
        <v>220</v>
      </c>
      <c r="I324" s="194" t="str">
        <f t="shared" si="73"/>
        <v xml:space="preserve">2*405 AAAC             </v>
      </c>
      <c r="J324" s="228">
        <f t="shared" si="74"/>
        <v>61.8</v>
      </c>
      <c r="K324" s="113" t="s">
        <v>23</v>
      </c>
      <c r="L324" s="232" t="s">
        <v>29</v>
      </c>
      <c r="M324" s="240">
        <v>1250</v>
      </c>
      <c r="N324" s="115">
        <f t="shared" si="83"/>
        <v>476.3</v>
      </c>
      <c r="O324" s="241">
        <v>1600</v>
      </c>
      <c r="P324" s="235">
        <f t="shared" si="84"/>
        <v>6.3715289256198347E-3</v>
      </c>
      <c r="Q324" s="104">
        <f t="shared" si="85"/>
        <v>3.9071900826446279E-2</v>
      </c>
      <c r="R324" s="104">
        <f t="shared" si="86"/>
        <v>9.7211400000000003E-2</v>
      </c>
      <c r="S324" s="104">
        <f t="shared" si="87"/>
        <v>1.659917355371901E-2</v>
      </c>
      <c r="T324" s="104">
        <f t="shared" si="88"/>
        <v>0.1059793388429752</v>
      </c>
      <c r="U324" s="104">
        <f t="shared" si="89"/>
        <v>6.6701975999999996E-2</v>
      </c>
      <c r="V324" s="105">
        <f t="shared" si="90"/>
        <v>7.5334710743801644E-2</v>
      </c>
      <c r="W324" s="223">
        <f>AE324*IFERROR(VLOOKUP(AD324,LnLst!B:I,2,FALSE),0)+AG324*IFERROR(VLOOKUP(AF324,LnLst!B:I,2,FALSE),0)+AI324*IFERROR(VLOOKUP(AH324,LnLst!B:I,2,FALSE),0)+AK324*IFERROR(VLOOKUP(AJ324,LnLst!B:I,2,FALSE),0)</f>
        <v>3.0838199999999998</v>
      </c>
      <c r="X324" s="215">
        <f>AE324*IFERROR(VLOOKUP(AD324,LnLst!B:I,3,FALSE),0)+AG324*IFERROR(VLOOKUP(AF324,LnLst!B:I,3,FALSE),0)+AI324*IFERROR(VLOOKUP(AH324,LnLst!B:I,3,FALSE),0)+AK324*IFERROR(VLOOKUP(AJ324,LnLst!B:I,3,FALSE),0)</f>
        <v>18.910799999999998</v>
      </c>
      <c r="Y324" s="219">
        <f>(AE324*IFERROR(VLOOKUP(AD324,LnLst!B:I,4,FALSE),0)+AG324*IFERROR(VLOOKUP(AF324,LnLst!B:I,4,FALSE),0)+AI324*IFERROR(VLOOKUP(AH324,LnLst!B:I,4,FALSE),0)+AK324*IFERROR(VLOOKUP(AJ324,LnLst!B:I,4,FALSE),0))/1000000</f>
        <v>2.0085E-4</v>
      </c>
      <c r="Z324" s="215">
        <f>AE324*IFERROR(VLOOKUP(AD324,LnLst!B:I,5,FALSE),0)+AG324*IFERROR(VLOOKUP(AF324,LnLst!B:I,5,FALSE),0)+AI324*IFERROR(VLOOKUP(AH324,LnLst!B:I,5,FALSE),0)+AK324*IFERROR(VLOOKUP(AJ324,LnLst!B:I,5,FALSE),0)</f>
        <v>8.0340000000000007</v>
      </c>
      <c r="AA324" s="215">
        <f>AE324*IFERROR(VLOOKUP(AD324,LnLst!B:I,6,FALSE),0)+AG324*IFERROR(VLOOKUP(AF324,LnLst!B:I,6,FALSE),0)+AI324*IFERROR(VLOOKUP(AH324,LnLst!B:I,6,FALSE),0)+AK324*IFERROR(VLOOKUP(AJ324,LnLst!B:I,6,FALSE),0)</f>
        <v>51.293999999999997</v>
      </c>
      <c r="AB324" s="207">
        <f>(AE324*IFERROR(VLOOKUP(AD324,LnLst!B:I,7,FALSE),0)+AG324*IFERROR(VLOOKUP(AF324,LnLst!B:I,7,FALSE),0)+AI324*IFERROR(VLOOKUP(AH324,LnLst!B:I,7,FALSE),0)+AK324*IFERROR(VLOOKUP(AJ324,LnLst!B:I,7,FALSE),0))/1000000</f>
        <v>1.3781399999999999E-4</v>
      </c>
      <c r="AC324" s="211">
        <f>AE324*IFERROR(VLOOKUP(AD324,LnLst!B:I,8,FALSE),0)+AG324*IFERROR(VLOOKUP(AF324,LnLst!B:I,8,FALSE),0)+AI324*IFERROR(VLOOKUP(AH324,LnLst!B:I,8,FALSE),0)+AK324*IFERROR(VLOOKUP(AJ324,LnLst!B:I,8,FALSE),0)</f>
        <v>36.461999999999996</v>
      </c>
      <c r="AD324" s="106" t="s">
        <v>8</v>
      </c>
      <c r="AE324" s="263">
        <v>61.8</v>
      </c>
      <c r="AF324" s="245" t="s">
        <v>1462</v>
      </c>
      <c r="AG324" s="263"/>
      <c r="AH324" s="250" t="s">
        <v>1462</v>
      </c>
      <c r="AI324" s="263"/>
      <c r="AJ324" s="245" t="s">
        <v>1462</v>
      </c>
      <c r="AK324" s="263"/>
      <c r="AL324" s="84">
        <v>348</v>
      </c>
      <c r="AM324" s="72">
        <v>356</v>
      </c>
      <c r="AN324" s="83">
        <v>0</v>
      </c>
      <c r="AO324" s="72">
        <v>0</v>
      </c>
      <c r="AP324" s="66" t="s">
        <v>819</v>
      </c>
      <c r="AQ324" s="107" t="s">
        <v>825</v>
      </c>
      <c r="AR324" s="61" t="s">
        <v>292</v>
      </c>
      <c r="AS324" s="364"/>
      <c r="AT324" s="205"/>
      <c r="DN324" s="111">
        <f>(AE324*IFERROR(VLOOKUP(AD324,LnLst!B:I,2,FALSE),0))*(100/(H324^2))</f>
        <v>6.3715289256198347E-3</v>
      </c>
      <c r="DO324" s="111">
        <f>(AE324*IFERROR(VLOOKUP(AD324,LnLst!B:I,3,FALSE),0))*(100/(H324^2))</f>
        <v>3.9071900826446279E-2</v>
      </c>
      <c r="DP324" s="111">
        <f>(AE324*IFERROR(VLOOKUP(AD324,LnLst!B:I,4,FALSE),0))*(H324^2/100)/1000000</f>
        <v>9.7211399999999989E-2</v>
      </c>
      <c r="DQ324" s="111">
        <f>(AE324*IFERROR(VLOOKUP(AD324,LnLst!B:I,5,FALSE),0))*(100/(H324^2))</f>
        <v>1.659917355371901E-2</v>
      </c>
      <c r="DR324" s="111">
        <f>(AE324*IFERROR(VLOOKUP(AD324,LnLst!B:I,6,FALSE),0))*(100/(H324^2))</f>
        <v>0.10597933884297521</v>
      </c>
      <c r="DS324" s="111">
        <f>(AE324*IFERROR(VLOOKUP(AD324,LnLst!B:I,7,FALSE),0))*(H324^2/100)/1000000</f>
        <v>6.6701975999999996E-2</v>
      </c>
      <c r="DT324" s="111">
        <f>(AE324*IFERROR(VLOOKUP(AD324,LnLst!B:I,8,FALSE),0))*(100/(H324^2))</f>
        <v>7.5334710743801644E-2</v>
      </c>
      <c r="DU324" s="111">
        <f>AG324*IFERROR(VLOOKUP(AF324,LnLst!B:I,2,FALSE),0)*100/H324^2</f>
        <v>0</v>
      </c>
      <c r="DV324" s="111">
        <f>(AG324*IFERROR(VLOOKUP(AF324,LnLst!B:I,3,FALSE),0))*(100/(H324^2))</f>
        <v>0</v>
      </c>
      <c r="DW324" s="111">
        <f>(AG324*IFERROR(VLOOKUP(AF324,LnLst!B:I,4,FALSE),0))*(H324^2/100)/1000000</f>
        <v>0</v>
      </c>
      <c r="DX324" s="111">
        <f>(AG324*IFERROR(VLOOKUP(AF324,LnLst!B:I,5,FALSE),0))*(100/(H324^2))</f>
        <v>0</v>
      </c>
      <c r="DY324" s="111">
        <f>(AG324*IFERROR(VLOOKUP(AF324,LnLst!B:I,6,FALSE),0))*(100/(H324^2))</f>
        <v>0</v>
      </c>
      <c r="DZ324" s="111">
        <f>(AG324*IFERROR(VLOOKUP(AF324,LnLst!B:I,7,FALSE),0))*(H324^2/100)/1000000</f>
        <v>0</v>
      </c>
      <c r="EA324" s="111">
        <f>(AG324*IFERROR(VLOOKUP(AF324,LnLst!B:I,8,FALSE),0))*(100/(H324^2))</f>
        <v>0</v>
      </c>
      <c r="EB324" s="111">
        <f>AI324*IFERROR(VLOOKUP(AH324,LnLst!B:I,2,FALSE),0)*100/H324^2</f>
        <v>0</v>
      </c>
      <c r="EC324" s="111">
        <f>AI324*IFERROR(VLOOKUP(AH324,LnLst!B:I,3,FALSE),0)*100/H324^2</f>
        <v>0</v>
      </c>
      <c r="ED324" s="111">
        <f>(AI324*IFERROR(VLOOKUP(AH324,LnLst!B:I,4,FALSE),0))*(H324^2/100)/1000000</f>
        <v>0</v>
      </c>
      <c r="EE324" s="111">
        <f>AI324*IFERROR(VLOOKUP(AH324,LnLst!B:I,5,FALSE),0)*100/H324^2</f>
        <v>0</v>
      </c>
      <c r="EF324" s="111">
        <f>AI324*IFERROR(VLOOKUP(AH324,LnLst!B:I,6,FALSE),0)*100/H324^2</f>
        <v>0</v>
      </c>
      <c r="EG324" s="111">
        <f>(AI324*IFERROR(VLOOKUP(AH324,LnLst!B:I,7,FALSE),0))*(H324^2/100)/1000000</f>
        <v>0</v>
      </c>
      <c r="EH324" s="111">
        <f>AI324*IFERROR(VLOOKUP(AH324,LnLst!B:I,8,FALSE),0)*100/H324^2</f>
        <v>0</v>
      </c>
      <c r="EI324" s="236">
        <f>AK324*IFERROR(VLOOKUP(AJ324,LnLst!B:I,2,FALSE),0)*100/H324^2</f>
        <v>0</v>
      </c>
      <c r="EJ324" s="111">
        <f>AK324*IFERROR(VLOOKUP(AJ324,LnLst!B:I,3,FALSE),0)*100/H324^2</f>
        <v>0</v>
      </c>
      <c r="EK324" s="111">
        <f>(AK324*IFERROR(VLOOKUP(AJ324,LnLst!B:I,4,FALSE),0))*(H324^2/100)/1000000</f>
        <v>0</v>
      </c>
      <c r="EL324" s="111">
        <f>AK324*IFERROR(VLOOKUP(AJ324,LnLst!B:I,5,FALSE),0)*100/H324^2</f>
        <v>0</v>
      </c>
      <c r="EM324" s="111">
        <f>AK324*IFERROR(VLOOKUP(AJ324,LnLst!B:I,6,FALSE),0)*100/H324^2</f>
        <v>0</v>
      </c>
      <c r="EN324" s="111">
        <f>(AK324*IFERROR(VLOOKUP(AJ324,LnLst!B:I,7,FALSE),0))*(H324^2/100)/1000000</f>
        <v>0</v>
      </c>
      <c r="EO324" s="111">
        <f>AK324*IFERROR(VLOOKUP(AJ324,LnLst!B:I,8,FALSE),0)*100/H324^2</f>
        <v>0</v>
      </c>
    </row>
    <row r="325" spans="1:145" ht="15" customHeight="1" x14ac:dyDescent="0.25">
      <c r="A325" s="81" t="s">
        <v>479</v>
      </c>
      <c r="B325" s="82" t="s">
        <v>337</v>
      </c>
      <c r="C325" s="102" t="s">
        <v>120</v>
      </c>
      <c r="D325" s="82" t="s">
        <v>815</v>
      </c>
      <c r="E325" s="9" t="s">
        <v>1640</v>
      </c>
      <c r="F325" s="426" t="s">
        <v>1717</v>
      </c>
      <c r="G325" s="83">
        <v>1</v>
      </c>
      <c r="H325" s="60">
        <v>220</v>
      </c>
      <c r="I325" s="194" t="str">
        <f t="shared" ref="I325:I388" si="99">AD325&amp;"    "&amp;AF325&amp;"     "&amp;AH325&amp;"    "&amp;AJ325</f>
        <v xml:space="preserve">2*405 AAAC             </v>
      </c>
      <c r="J325" s="228">
        <f t="shared" ref="J325:J388" si="100">AE325+AG325+AI325+AK325</f>
        <v>21</v>
      </c>
      <c r="K325" s="113" t="s">
        <v>23</v>
      </c>
      <c r="L325" s="232" t="s">
        <v>23</v>
      </c>
      <c r="M325" s="240">
        <v>1100</v>
      </c>
      <c r="N325" s="115">
        <f t="shared" si="83"/>
        <v>419.14400000000001</v>
      </c>
      <c r="O325" s="241">
        <v>1600</v>
      </c>
      <c r="P325" s="235">
        <f t="shared" si="84"/>
        <v>2.1650826446280992E-3</v>
      </c>
      <c r="Q325" s="104">
        <f t="shared" si="85"/>
        <v>1.3276859504132233E-2</v>
      </c>
      <c r="R325" s="104">
        <f t="shared" si="86"/>
        <v>3.3033E-2</v>
      </c>
      <c r="S325" s="104">
        <f t="shared" si="87"/>
        <v>5.6404958677685954E-3</v>
      </c>
      <c r="T325" s="104">
        <f t="shared" si="88"/>
        <v>3.6012396694214875E-2</v>
      </c>
      <c r="U325" s="104">
        <f t="shared" si="89"/>
        <v>2.266572E-2</v>
      </c>
      <c r="V325" s="105">
        <f t="shared" si="90"/>
        <v>2.5599173553719004E-2</v>
      </c>
      <c r="W325" s="223">
        <f>AE325*IFERROR(VLOOKUP(AD325,LnLst!B:I,2,FALSE),0)+AG325*IFERROR(VLOOKUP(AF325,LnLst!B:I,2,FALSE),0)+AI325*IFERROR(VLOOKUP(AH325,LnLst!B:I,2,FALSE),0)+AK325*IFERROR(VLOOKUP(AJ325,LnLst!B:I,2,FALSE),0)</f>
        <v>1.0479000000000001</v>
      </c>
      <c r="X325" s="215">
        <f>AE325*IFERROR(VLOOKUP(AD325,LnLst!B:I,3,FALSE),0)+AG325*IFERROR(VLOOKUP(AF325,LnLst!B:I,3,FALSE),0)+AI325*IFERROR(VLOOKUP(AH325,LnLst!B:I,3,FALSE),0)+AK325*IFERROR(VLOOKUP(AJ325,LnLst!B:I,3,FALSE),0)</f>
        <v>6.4260000000000002</v>
      </c>
      <c r="Y325" s="219">
        <f>(AE325*IFERROR(VLOOKUP(AD325,LnLst!B:I,4,FALSE),0)+AG325*IFERROR(VLOOKUP(AF325,LnLst!B:I,4,FALSE),0)+AI325*IFERROR(VLOOKUP(AH325,LnLst!B:I,4,FALSE),0)+AK325*IFERROR(VLOOKUP(AJ325,LnLst!B:I,4,FALSE),0))/1000000</f>
        <v>6.8250000000000006E-5</v>
      </c>
      <c r="Z325" s="215">
        <f>AE325*IFERROR(VLOOKUP(AD325,LnLst!B:I,5,FALSE),0)+AG325*IFERROR(VLOOKUP(AF325,LnLst!B:I,5,FALSE),0)+AI325*IFERROR(VLOOKUP(AH325,LnLst!B:I,5,FALSE),0)+AK325*IFERROR(VLOOKUP(AJ325,LnLst!B:I,5,FALSE),0)</f>
        <v>2.73</v>
      </c>
      <c r="AA325" s="215">
        <f>AE325*IFERROR(VLOOKUP(AD325,LnLst!B:I,6,FALSE),0)+AG325*IFERROR(VLOOKUP(AF325,LnLst!B:I,6,FALSE),0)+AI325*IFERROR(VLOOKUP(AH325,LnLst!B:I,6,FALSE),0)+AK325*IFERROR(VLOOKUP(AJ325,LnLst!B:I,6,FALSE),0)</f>
        <v>17.43</v>
      </c>
      <c r="AB325" s="207">
        <f>(AE325*IFERROR(VLOOKUP(AD325,LnLst!B:I,7,FALSE),0)+AG325*IFERROR(VLOOKUP(AF325,LnLst!B:I,7,FALSE),0)+AI325*IFERROR(VLOOKUP(AH325,LnLst!B:I,7,FALSE),0)+AK325*IFERROR(VLOOKUP(AJ325,LnLst!B:I,7,FALSE),0))/1000000</f>
        <v>4.6829999999999997E-5</v>
      </c>
      <c r="AC325" s="211">
        <f>AE325*IFERROR(VLOOKUP(AD325,LnLst!B:I,8,FALSE),0)+AG325*IFERROR(VLOOKUP(AF325,LnLst!B:I,8,FALSE),0)+AI325*IFERROR(VLOOKUP(AH325,LnLst!B:I,8,FALSE),0)+AK325*IFERROR(VLOOKUP(AJ325,LnLst!B:I,8,FALSE),0)</f>
        <v>12.389999999999999</v>
      </c>
      <c r="AD325" s="106" t="s">
        <v>8</v>
      </c>
      <c r="AE325" s="263">
        <v>21</v>
      </c>
      <c r="AF325" s="245" t="s">
        <v>1462</v>
      </c>
      <c r="AG325" s="263"/>
      <c r="AH325" s="250" t="s">
        <v>1462</v>
      </c>
      <c r="AI325" s="263"/>
      <c r="AJ325" s="245" t="s">
        <v>1462</v>
      </c>
      <c r="AK325" s="263"/>
      <c r="AL325" s="84">
        <v>360</v>
      </c>
      <c r="AM325" s="72">
        <v>364</v>
      </c>
      <c r="AN325" s="83">
        <v>0</v>
      </c>
      <c r="AO325" s="72">
        <v>0</v>
      </c>
      <c r="AP325" s="66" t="s">
        <v>826</v>
      </c>
      <c r="AQ325" s="107" t="s">
        <v>827</v>
      </c>
      <c r="AR325" s="61" t="s">
        <v>815</v>
      </c>
      <c r="AS325" s="364"/>
      <c r="AT325" s="205"/>
      <c r="DN325" s="111">
        <f>(AE325*IFERROR(VLOOKUP(AD325,LnLst!B:I,2,FALSE),0))*(100/(H325^2))</f>
        <v>2.1650826446280992E-3</v>
      </c>
      <c r="DO325" s="111">
        <f>(AE325*IFERROR(VLOOKUP(AD325,LnLst!B:I,3,FALSE),0))*(100/(H325^2))</f>
        <v>1.3276859504132233E-2</v>
      </c>
      <c r="DP325" s="111">
        <f>(AE325*IFERROR(VLOOKUP(AD325,LnLst!B:I,4,FALSE),0))*(H325^2/100)/1000000</f>
        <v>3.3033E-2</v>
      </c>
      <c r="DQ325" s="111">
        <f>(AE325*IFERROR(VLOOKUP(AD325,LnLst!B:I,5,FALSE),0))*(100/(H325^2))</f>
        <v>5.6404958677685954E-3</v>
      </c>
      <c r="DR325" s="111">
        <f>(AE325*IFERROR(VLOOKUP(AD325,LnLst!B:I,6,FALSE),0))*(100/(H325^2))</f>
        <v>3.6012396694214875E-2</v>
      </c>
      <c r="DS325" s="111">
        <f>(AE325*IFERROR(VLOOKUP(AD325,LnLst!B:I,7,FALSE),0))*(H325^2/100)/1000000</f>
        <v>2.2665719999999997E-2</v>
      </c>
      <c r="DT325" s="111">
        <f>(AE325*IFERROR(VLOOKUP(AD325,LnLst!B:I,8,FALSE),0))*(100/(H325^2))</f>
        <v>2.5599173553719008E-2</v>
      </c>
      <c r="DU325" s="111">
        <f>AG325*IFERROR(VLOOKUP(AF325,LnLst!B:I,2,FALSE),0)*100/H325^2</f>
        <v>0</v>
      </c>
      <c r="DV325" s="111">
        <f>(AG325*IFERROR(VLOOKUP(AF325,LnLst!B:I,3,FALSE),0))*(100/(H325^2))</f>
        <v>0</v>
      </c>
      <c r="DW325" s="111">
        <f>(AG325*IFERROR(VLOOKUP(AF325,LnLst!B:I,4,FALSE),0))*(H325^2/100)/1000000</f>
        <v>0</v>
      </c>
      <c r="DX325" s="111">
        <f>(AG325*IFERROR(VLOOKUP(AF325,LnLst!B:I,5,FALSE),0))*(100/(H325^2))</f>
        <v>0</v>
      </c>
      <c r="DY325" s="111">
        <f>(AG325*IFERROR(VLOOKUP(AF325,LnLst!B:I,6,FALSE),0))*(100/(H325^2))</f>
        <v>0</v>
      </c>
      <c r="DZ325" s="111">
        <f>(AG325*IFERROR(VLOOKUP(AF325,LnLst!B:I,7,FALSE),0))*(H325^2/100)/1000000</f>
        <v>0</v>
      </c>
      <c r="EA325" s="111">
        <f>(AG325*IFERROR(VLOOKUP(AF325,LnLst!B:I,8,FALSE),0))*(100/(H325^2))</f>
        <v>0</v>
      </c>
      <c r="EB325" s="111">
        <f>AI325*IFERROR(VLOOKUP(AH325,LnLst!B:I,2,FALSE),0)*100/H325^2</f>
        <v>0</v>
      </c>
      <c r="EC325" s="111">
        <f>AI325*IFERROR(VLOOKUP(AH325,LnLst!B:I,3,FALSE),0)*100/H325^2</f>
        <v>0</v>
      </c>
      <c r="ED325" s="111">
        <f>(AI325*IFERROR(VLOOKUP(AH325,LnLst!B:I,4,FALSE),0))*(H325^2/100)/1000000</f>
        <v>0</v>
      </c>
      <c r="EE325" s="111">
        <f>AI325*IFERROR(VLOOKUP(AH325,LnLst!B:I,5,FALSE),0)*100/H325^2</f>
        <v>0</v>
      </c>
      <c r="EF325" s="111">
        <f>AI325*IFERROR(VLOOKUP(AH325,LnLst!B:I,6,FALSE),0)*100/H325^2</f>
        <v>0</v>
      </c>
      <c r="EG325" s="111">
        <f>(AI325*IFERROR(VLOOKUP(AH325,LnLst!B:I,7,FALSE),0))*(H325^2/100)/1000000</f>
        <v>0</v>
      </c>
      <c r="EH325" s="111">
        <f>AI325*IFERROR(VLOOKUP(AH325,LnLst!B:I,8,FALSE),0)*100/H325^2</f>
        <v>0</v>
      </c>
      <c r="EI325" s="236">
        <f>AK325*IFERROR(VLOOKUP(AJ325,LnLst!B:I,2,FALSE),0)*100/H325^2</f>
        <v>0</v>
      </c>
      <c r="EJ325" s="111">
        <f>AK325*IFERROR(VLOOKUP(AJ325,LnLst!B:I,3,FALSE),0)*100/H325^2</f>
        <v>0</v>
      </c>
      <c r="EK325" s="111">
        <f>(AK325*IFERROR(VLOOKUP(AJ325,LnLst!B:I,4,FALSE),0))*(H325^2/100)/1000000</f>
        <v>0</v>
      </c>
      <c r="EL325" s="111">
        <f>AK325*IFERROR(VLOOKUP(AJ325,LnLst!B:I,5,FALSE),0)*100/H325^2</f>
        <v>0</v>
      </c>
      <c r="EM325" s="111">
        <f>AK325*IFERROR(VLOOKUP(AJ325,LnLst!B:I,6,FALSE),0)*100/H325^2</f>
        <v>0</v>
      </c>
      <c r="EN325" s="111">
        <f>(AK325*IFERROR(VLOOKUP(AJ325,LnLst!B:I,7,FALSE),0))*(H325^2/100)/1000000</f>
        <v>0</v>
      </c>
      <c r="EO325" s="111">
        <f>AK325*IFERROR(VLOOKUP(AJ325,LnLst!B:I,8,FALSE),0)*100/H325^2</f>
        <v>0</v>
      </c>
    </row>
    <row r="326" spans="1:145" ht="15" customHeight="1" x14ac:dyDescent="0.25">
      <c r="A326" s="81" t="s">
        <v>342</v>
      </c>
      <c r="B326" s="82" t="s">
        <v>1260</v>
      </c>
      <c r="C326" s="102" t="s">
        <v>121</v>
      </c>
      <c r="D326" s="82" t="s">
        <v>470</v>
      </c>
      <c r="E326" s="9" t="s">
        <v>1640</v>
      </c>
      <c r="F326" s="426" t="s">
        <v>1717</v>
      </c>
      <c r="G326" s="83">
        <v>1</v>
      </c>
      <c r="H326" s="60">
        <v>220</v>
      </c>
      <c r="I326" s="194" t="str">
        <f t="shared" si="99"/>
        <v xml:space="preserve">2*405 AAAC             </v>
      </c>
      <c r="J326" s="228">
        <f t="shared" si="100"/>
        <v>50</v>
      </c>
      <c r="K326" s="113" t="s">
        <v>22</v>
      </c>
      <c r="L326" s="232" t="s">
        <v>23</v>
      </c>
      <c r="M326" s="240">
        <v>1100</v>
      </c>
      <c r="N326" s="115">
        <f t="shared" si="83"/>
        <v>419.14400000000001</v>
      </c>
      <c r="O326" s="241">
        <v>1600</v>
      </c>
      <c r="P326" s="235">
        <f t="shared" si="84"/>
        <v>5.1549586776859502E-3</v>
      </c>
      <c r="Q326" s="104">
        <f t="shared" si="85"/>
        <v>3.1611570247933887E-2</v>
      </c>
      <c r="R326" s="104">
        <f t="shared" si="86"/>
        <v>7.8649999999999998E-2</v>
      </c>
      <c r="S326" s="104">
        <f t="shared" si="87"/>
        <v>1.3429752066115703E-2</v>
      </c>
      <c r="T326" s="104">
        <f t="shared" si="88"/>
        <v>8.5743801652892568E-2</v>
      </c>
      <c r="U326" s="104">
        <f t="shared" si="89"/>
        <v>5.3966E-2</v>
      </c>
      <c r="V326" s="105">
        <f t="shared" si="90"/>
        <v>6.0950413223140494E-2</v>
      </c>
      <c r="W326" s="223">
        <f>AE326*IFERROR(VLOOKUP(AD326,LnLst!B:I,2,FALSE),0)+AG326*IFERROR(VLOOKUP(AF326,LnLst!B:I,2,FALSE),0)+AI326*IFERROR(VLOOKUP(AH326,LnLst!B:I,2,FALSE),0)+AK326*IFERROR(VLOOKUP(AJ326,LnLst!B:I,2,FALSE),0)</f>
        <v>2.4950000000000001</v>
      </c>
      <c r="X326" s="215">
        <f>AE326*IFERROR(VLOOKUP(AD326,LnLst!B:I,3,FALSE),0)+AG326*IFERROR(VLOOKUP(AF326,LnLst!B:I,3,FALSE),0)+AI326*IFERROR(VLOOKUP(AH326,LnLst!B:I,3,FALSE),0)+AK326*IFERROR(VLOOKUP(AJ326,LnLst!B:I,3,FALSE),0)</f>
        <v>15.299999999999999</v>
      </c>
      <c r="Y326" s="219">
        <f>(AE326*IFERROR(VLOOKUP(AD326,LnLst!B:I,4,FALSE),0)+AG326*IFERROR(VLOOKUP(AF326,LnLst!B:I,4,FALSE),0)+AI326*IFERROR(VLOOKUP(AH326,LnLst!B:I,4,FALSE),0)+AK326*IFERROR(VLOOKUP(AJ326,LnLst!B:I,4,FALSE),0))/1000000</f>
        <v>1.6249999999999999E-4</v>
      </c>
      <c r="Z326" s="215">
        <f>AE326*IFERROR(VLOOKUP(AD326,LnLst!B:I,5,FALSE),0)+AG326*IFERROR(VLOOKUP(AF326,LnLst!B:I,5,FALSE),0)+AI326*IFERROR(VLOOKUP(AH326,LnLst!B:I,5,FALSE),0)+AK326*IFERROR(VLOOKUP(AJ326,LnLst!B:I,5,FALSE),0)</f>
        <v>6.5</v>
      </c>
      <c r="AA326" s="215">
        <f>AE326*IFERROR(VLOOKUP(AD326,LnLst!B:I,6,FALSE),0)+AG326*IFERROR(VLOOKUP(AF326,LnLst!B:I,6,FALSE),0)+AI326*IFERROR(VLOOKUP(AH326,LnLst!B:I,6,FALSE),0)+AK326*IFERROR(VLOOKUP(AJ326,LnLst!B:I,6,FALSE),0)</f>
        <v>41.5</v>
      </c>
      <c r="AB326" s="207">
        <f>(AE326*IFERROR(VLOOKUP(AD326,LnLst!B:I,7,FALSE),0)+AG326*IFERROR(VLOOKUP(AF326,LnLst!B:I,7,FALSE),0)+AI326*IFERROR(VLOOKUP(AH326,LnLst!B:I,7,FALSE),0)+AK326*IFERROR(VLOOKUP(AJ326,LnLst!B:I,7,FALSE),0))/1000000</f>
        <v>1.115E-4</v>
      </c>
      <c r="AC326" s="211">
        <f>AE326*IFERROR(VLOOKUP(AD326,LnLst!B:I,8,FALSE),0)+AG326*IFERROR(VLOOKUP(AF326,LnLst!B:I,8,FALSE),0)+AI326*IFERROR(VLOOKUP(AH326,LnLst!B:I,8,FALSE),0)+AK326*IFERROR(VLOOKUP(AJ326,LnLst!B:I,8,FALSE),0)</f>
        <v>29.5</v>
      </c>
      <c r="AD326" s="106" t="s">
        <v>8</v>
      </c>
      <c r="AE326" s="263">
        <v>50</v>
      </c>
      <c r="AF326" s="245" t="s">
        <v>1462</v>
      </c>
      <c r="AG326" s="263"/>
      <c r="AH326" s="250" t="s">
        <v>1462</v>
      </c>
      <c r="AI326" s="263"/>
      <c r="AJ326" s="245" t="s">
        <v>1462</v>
      </c>
      <c r="AK326" s="263"/>
      <c r="AL326" s="84">
        <v>362</v>
      </c>
      <c r="AM326" s="72">
        <v>505</v>
      </c>
      <c r="AN326" s="83">
        <v>0</v>
      </c>
      <c r="AO326" s="72">
        <v>0</v>
      </c>
      <c r="AP326" s="66" t="s">
        <v>833</v>
      </c>
      <c r="AQ326" s="107" t="s">
        <v>121</v>
      </c>
      <c r="AR326" s="61" t="s">
        <v>829</v>
      </c>
      <c r="AS326" s="364"/>
      <c r="AT326" s="205" t="s">
        <v>55</v>
      </c>
      <c r="DN326" s="111">
        <f>(AE326*IFERROR(VLOOKUP(AD326,LnLst!B:I,2,FALSE),0))*(100/(H326^2))</f>
        <v>5.154958677685951E-3</v>
      </c>
      <c r="DO326" s="111">
        <f>(AE326*IFERROR(VLOOKUP(AD326,LnLst!B:I,3,FALSE),0))*(100/(H326^2))</f>
        <v>3.161157024793388E-2</v>
      </c>
      <c r="DP326" s="111">
        <f>(AE326*IFERROR(VLOOKUP(AD326,LnLst!B:I,4,FALSE),0))*(H326^2/100)/1000000</f>
        <v>7.8649999999999998E-2</v>
      </c>
      <c r="DQ326" s="111">
        <f>(AE326*IFERROR(VLOOKUP(AD326,LnLst!B:I,5,FALSE),0))*(100/(H326^2))</f>
        <v>1.3429752066115703E-2</v>
      </c>
      <c r="DR326" s="111">
        <f>(AE326*IFERROR(VLOOKUP(AD326,LnLst!B:I,6,FALSE),0))*(100/(H326^2))</f>
        <v>8.5743801652892568E-2</v>
      </c>
      <c r="DS326" s="111">
        <f>(AE326*IFERROR(VLOOKUP(AD326,LnLst!B:I,7,FALSE),0))*(H326^2/100)/1000000</f>
        <v>5.3966E-2</v>
      </c>
      <c r="DT326" s="111">
        <f>(AE326*IFERROR(VLOOKUP(AD326,LnLst!B:I,8,FALSE),0))*(100/(H326^2))</f>
        <v>6.0950413223140501E-2</v>
      </c>
      <c r="DU326" s="111">
        <f>AG326*IFERROR(VLOOKUP(AF326,LnLst!B:I,2,FALSE),0)*100/H326^2</f>
        <v>0</v>
      </c>
      <c r="DV326" s="111">
        <f>(AG326*IFERROR(VLOOKUP(AF326,LnLst!B:I,3,FALSE),0))*(100/(H326^2))</f>
        <v>0</v>
      </c>
      <c r="DW326" s="111">
        <f>(AG326*IFERROR(VLOOKUP(AF326,LnLst!B:I,4,FALSE),0))*(H326^2/100)/1000000</f>
        <v>0</v>
      </c>
      <c r="DX326" s="111">
        <f>(AG326*IFERROR(VLOOKUP(AF326,LnLst!B:I,5,FALSE),0))*(100/(H326^2))</f>
        <v>0</v>
      </c>
      <c r="DY326" s="111">
        <f>(AG326*IFERROR(VLOOKUP(AF326,LnLst!B:I,6,FALSE),0))*(100/(H326^2))</f>
        <v>0</v>
      </c>
      <c r="DZ326" s="111">
        <f>(AG326*IFERROR(VLOOKUP(AF326,LnLst!B:I,7,FALSE),0))*(H326^2/100)/1000000</f>
        <v>0</v>
      </c>
      <c r="EA326" s="111">
        <f>(AG326*IFERROR(VLOOKUP(AF326,LnLst!B:I,8,FALSE),0))*(100/(H326^2))</f>
        <v>0</v>
      </c>
      <c r="EB326" s="111">
        <f>AI326*IFERROR(VLOOKUP(AH326,LnLst!B:I,2,FALSE),0)*100/H326^2</f>
        <v>0</v>
      </c>
      <c r="EC326" s="111">
        <f>AI326*IFERROR(VLOOKUP(AH326,LnLst!B:I,3,FALSE),0)*100/H326^2</f>
        <v>0</v>
      </c>
      <c r="ED326" s="111">
        <f>(AI326*IFERROR(VLOOKUP(AH326,LnLst!B:I,4,FALSE),0))*(H326^2/100)/1000000</f>
        <v>0</v>
      </c>
      <c r="EE326" s="111">
        <f>AI326*IFERROR(VLOOKUP(AH326,LnLst!B:I,5,FALSE),0)*100/H326^2</f>
        <v>0</v>
      </c>
      <c r="EF326" s="111">
        <f>AI326*IFERROR(VLOOKUP(AH326,LnLst!B:I,6,FALSE),0)*100/H326^2</f>
        <v>0</v>
      </c>
      <c r="EG326" s="111">
        <f>(AI326*IFERROR(VLOOKUP(AH326,LnLst!B:I,7,FALSE),0))*(H326^2/100)/1000000</f>
        <v>0</v>
      </c>
      <c r="EH326" s="111">
        <f>AI326*IFERROR(VLOOKUP(AH326,LnLst!B:I,8,FALSE),0)*100/H326^2</f>
        <v>0</v>
      </c>
      <c r="EI326" s="236">
        <f>AK326*IFERROR(VLOOKUP(AJ326,LnLst!B:I,2,FALSE),0)*100/H326^2</f>
        <v>0</v>
      </c>
      <c r="EJ326" s="111">
        <f>AK326*IFERROR(VLOOKUP(AJ326,LnLst!B:I,3,FALSE),0)*100/H326^2</f>
        <v>0</v>
      </c>
      <c r="EK326" s="111">
        <f>(AK326*IFERROR(VLOOKUP(AJ326,LnLst!B:I,4,FALSE),0))*(H326^2/100)/1000000</f>
        <v>0</v>
      </c>
      <c r="EL326" s="111">
        <f>AK326*IFERROR(VLOOKUP(AJ326,LnLst!B:I,5,FALSE),0)*100/H326^2</f>
        <v>0</v>
      </c>
      <c r="EM326" s="111">
        <f>AK326*IFERROR(VLOOKUP(AJ326,LnLst!B:I,6,FALSE),0)*100/H326^2</f>
        <v>0</v>
      </c>
      <c r="EN326" s="111">
        <f>(AK326*IFERROR(VLOOKUP(AJ326,LnLst!B:I,7,FALSE),0))*(H326^2/100)/1000000</f>
        <v>0</v>
      </c>
      <c r="EO326" s="111">
        <f>AK326*IFERROR(VLOOKUP(AJ326,LnLst!B:I,8,FALSE),0)*100/H326^2</f>
        <v>0</v>
      </c>
    </row>
    <row r="327" spans="1:145" ht="15" customHeight="1" x14ac:dyDescent="0.25">
      <c r="A327" s="81" t="s">
        <v>479</v>
      </c>
      <c r="B327" s="82" t="s">
        <v>1260</v>
      </c>
      <c r="C327" s="102" t="s">
        <v>120</v>
      </c>
      <c r="D327" s="82" t="s">
        <v>470</v>
      </c>
      <c r="E327" s="9" t="s">
        <v>1640</v>
      </c>
      <c r="F327" s="426" t="s">
        <v>1717</v>
      </c>
      <c r="G327" s="83">
        <v>1</v>
      </c>
      <c r="H327" s="60">
        <v>220</v>
      </c>
      <c r="I327" s="194" t="str">
        <f t="shared" si="99"/>
        <v xml:space="preserve">2*405 AAAC             </v>
      </c>
      <c r="J327" s="228">
        <f t="shared" si="100"/>
        <v>31</v>
      </c>
      <c r="K327" s="113" t="s">
        <v>22</v>
      </c>
      <c r="L327" s="232" t="s">
        <v>23</v>
      </c>
      <c r="M327" s="240">
        <v>1100</v>
      </c>
      <c r="N327" s="115">
        <f t="shared" si="83"/>
        <v>419.14400000000001</v>
      </c>
      <c r="O327" s="241">
        <v>1600</v>
      </c>
      <c r="P327" s="235">
        <f t="shared" si="84"/>
        <v>3.1960743801652891E-3</v>
      </c>
      <c r="Q327" s="104">
        <f t="shared" si="85"/>
        <v>1.9599173553719009E-2</v>
      </c>
      <c r="R327" s="104">
        <f t="shared" si="86"/>
        <v>4.8762999999999994E-2</v>
      </c>
      <c r="S327" s="104">
        <f t="shared" si="87"/>
        <v>8.3264462809917363E-3</v>
      </c>
      <c r="T327" s="104">
        <f t="shared" si="88"/>
        <v>5.316115702479339E-2</v>
      </c>
      <c r="U327" s="104">
        <f t="shared" si="89"/>
        <v>3.3458919999999996E-2</v>
      </c>
      <c r="V327" s="105">
        <f t="shared" si="90"/>
        <v>3.778925619834711E-2</v>
      </c>
      <c r="W327" s="223">
        <f>AE327*IFERROR(VLOOKUP(AD327,LnLst!B:I,2,FALSE),0)+AG327*IFERROR(VLOOKUP(AF327,LnLst!B:I,2,FALSE),0)+AI327*IFERROR(VLOOKUP(AH327,LnLst!B:I,2,FALSE),0)+AK327*IFERROR(VLOOKUP(AJ327,LnLst!B:I,2,FALSE),0)</f>
        <v>1.5468999999999999</v>
      </c>
      <c r="X327" s="215">
        <f>AE327*IFERROR(VLOOKUP(AD327,LnLst!B:I,3,FALSE),0)+AG327*IFERROR(VLOOKUP(AF327,LnLst!B:I,3,FALSE),0)+AI327*IFERROR(VLOOKUP(AH327,LnLst!B:I,3,FALSE),0)+AK327*IFERROR(VLOOKUP(AJ327,LnLst!B:I,3,FALSE),0)</f>
        <v>9.4860000000000007</v>
      </c>
      <c r="Y327" s="219">
        <f>(AE327*IFERROR(VLOOKUP(AD327,LnLst!B:I,4,FALSE),0)+AG327*IFERROR(VLOOKUP(AF327,LnLst!B:I,4,FALSE),0)+AI327*IFERROR(VLOOKUP(AH327,LnLst!B:I,4,FALSE),0)+AK327*IFERROR(VLOOKUP(AJ327,LnLst!B:I,4,FALSE),0))/1000000</f>
        <v>1.0075E-4</v>
      </c>
      <c r="Z327" s="215">
        <f>AE327*IFERROR(VLOOKUP(AD327,LnLst!B:I,5,FALSE),0)+AG327*IFERROR(VLOOKUP(AF327,LnLst!B:I,5,FALSE),0)+AI327*IFERROR(VLOOKUP(AH327,LnLst!B:I,5,FALSE),0)+AK327*IFERROR(VLOOKUP(AJ327,LnLst!B:I,5,FALSE),0)</f>
        <v>4.03</v>
      </c>
      <c r="AA327" s="215">
        <f>AE327*IFERROR(VLOOKUP(AD327,LnLst!B:I,6,FALSE),0)+AG327*IFERROR(VLOOKUP(AF327,LnLst!B:I,6,FALSE),0)+AI327*IFERROR(VLOOKUP(AH327,LnLst!B:I,6,FALSE),0)+AK327*IFERROR(VLOOKUP(AJ327,LnLst!B:I,6,FALSE),0)</f>
        <v>25.73</v>
      </c>
      <c r="AB327" s="207">
        <f>(AE327*IFERROR(VLOOKUP(AD327,LnLst!B:I,7,FALSE),0)+AG327*IFERROR(VLOOKUP(AF327,LnLst!B:I,7,FALSE),0)+AI327*IFERROR(VLOOKUP(AH327,LnLst!B:I,7,FALSE),0)+AK327*IFERROR(VLOOKUP(AJ327,LnLst!B:I,7,FALSE),0))/1000000</f>
        <v>6.9129999999999997E-5</v>
      </c>
      <c r="AC327" s="211">
        <f>AE327*IFERROR(VLOOKUP(AD327,LnLst!B:I,8,FALSE),0)+AG327*IFERROR(VLOOKUP(AF327,LnLst!B:I,8,FALSE),0)+AI327*IFERROR(VLOOKUP(AH327,LnLst!B:I,8,FALSE),0)+AK327*IFERROR(VLOOKUP(AJ327,LnLst!B:I,8,FALSE),0)</f>
        <v>18.29</v>
      </c>
      <c r="AD327" s="106" t="s">
        <v>8</v>
      </c>
      <c r="AE327" s="263">
        <v>31</v>
      </c>
      <c r="AF327" s="245" t="s">
        <v>1462</v>
      </c>
      <c r="AG327" s="263"/>
      <c r="AH327" s="250" t="s">
        <v>1462</v>
      </c>
      <c r="AI327" s="263"/>
      <c r="AJ327" s="245" t="s">
        <v>1462</v>
      </c>
      <c r="AK327" s="263"/>
      <c r="AL327" s="84">
        <v>360</v>
      </c>
      <c r="AM327" s="72">
        <v>505</v>
      </c>
      <c r="AN327" s="83">
        <v>0</v>
      </c>
      <c r="AO327" s="72">
        <v>0</v>
      </c>
      <c r="AP327" s="66" t="s">
        <v>828</v>
      </c>
      <c r="AQ327" s="107" t="s">
        <v>827</v>
      </c>
      <c r="AR327" s="61" t="s">
        <v>829</v>
      </c>
      <c r="AS327" s="364"/>
      <c r="AT327" s="205" t="s">
        <v>55</v>
      </c>
      <c r="DN327" s="111">
        <f>(AE327*IFERROR(VLOOKUP(AD327,LnLst!B:I,2,FALSE),0))*(100/(H327^2))</f>
        <v>3.1960743801652891E-3</v>
      </c>
      <c r="DO327" s="111">
        <f>(AE327*IFERROR(VLOOKUP(AD327,LnLst!B:I,3,FALSE),0))*(100/(H327^2))</f>
        <v>1.9599173553719009E-2</v>
      </c>
      <c r="DP327" s="111">
        <f>(AE327*IFERROR(VLOOKUP(AD327,LnLst!B:I,4,FALSE),0))*(H327^2/100)/1000000</f>
        <v>4.8763000000000001E-2</v>
      </c>
      <c r="DQ327" s="111">
        <f>(AE327*IFERROR(VLOOKUP(AD327,LnLst!B:I,5,FALSE),0))*(100/(H327^2))</f>
        <v>8.3264462809917363E-3</v>
      </c>
      <c r="DR327" s="111">
        <f>(AE327*IFERROR(VLOOKUP(AD327,LnLst!B:I,6,FALSE),0))*(100/(H327^2))</f>
        <v>5.316115702479339E-2</v>
      </c>
      <c r="DS327" s="111">
        <f>(AE327*IFERROR(VLOOKUP(AD327,LnLst!B:I,7,FALSE),0))*(H327^2/100)/1000000</f>
        <v>3.3458919999999996E-2</v>
      </c>
      <c r="DT327" s="111">
        <f>(AE327*IFERROR(VLOOKUP(AD327,LnLst!B:I,8,FALSE),0))*(100/(H327^2))</f>
        <v>3.778925619834711E-2</v>
      </c>
      <c r="DU327" s="111">
        <f>AG327*IFERROR(VLOOKUP(AF327,LnLst!B:I,2,FALSE),0)*100/H327^2</f>
        <v>0</v>
      </c>
      <c r="DV327" s="111">
        <f>(AG327*IFERROR(VLOOKUP(AF327,LnLst!B:I,3,FALSE),0))*(100/(H327^2))</f>
        <v>0</v>
      </c>
      <c r="DW327" s="111">
        <f>(AG327*IFERROR(VLOOKUP(AF327,LnLst!B:I,4,FALSE),0))*(H327^2/100)/1000000</f>
        <v>0</v>
      </c>
      <c r="DX327" s="111">
        <f>(AG327*IFERROR(VLOOKUP(AF327,LnLst!B:I,5,FALSE),0))*(100/(H327^2))</f>
        <v>0</v>
      </c>
      <c r="DY327" s="111">
        <f>(AG327*IFERROR(VLOOKUP(AF327,LnLst!B:I,6,FALSE),0))*(100/(H327^2))</f>
        <v>0</v>
      </c>
      <c r="DZ327" s="111">
        <f>(AG327*IFERROR(VLOOKUP(AF327,LnLst!B:I,7,FALSE),0))*(H327^2/100)/1000000</f>
        <v>0</v>
      </c>
      <c r="EA327" s="111">
        <f>(AG327*IFERROR(VLOOKUP(AF327,LnLst!B:I,8,FALSE),0))*(100/(H327^2))</f>
        <v>0</v>
      </c>
      <c r="EB327" s="111">
        <f>AI327*IFERROR(VLOOKUP(AH327,LnLst!B:I,2,FALSE),0)*100/H327^2</f>
        <v>0</v>
      </c>
      <c r="EC327" s="111">
        <f>AI327*IFERROR(VLOOKUP(AH327,LnLst!B:I,3,FALSE),0)*100/H327^2</f>
        <v>0</v>
      </c>
      <c r="ED327" s="111">
        <f>(AI327*IFERROR(VLOOKUP(AH327,LnLst!B:I,4,FALSE),0))*(H327^2/100)/1000000</f>
        <v>0</v>
      </c>
      <c r="EE327" s="111">
        <f>AI327*IFERROR(VLOOKUP(AH327,LnLst!B:I,5,FALSE),0)*100/H327^2</f>
        <v>0</v>
      </c>
      <c r="EF327" s="111">
        <f>AI327*IFERROR(VLOOKUP(AH327,LnLst!B:I,6,FALSE),0)*100/H327^2</f>
        <v>0</v>
      </c>
      <c r="EG327" s="111">
        <f>(AI327*IFERROR(VLOOKUP(AH327,LnLst!B:I,7,FALSE),0))*(H327^2/100)/1000000</f>
        <v>0</v>
      </c>
      <c r="EH327" s="111">
        <f>AI327*IFERROR(VLOOKUP(AH327,LnLst!B:I,8,FALSE),0)*100/H327^2</f>
        <v>0</v>
      </c>
      <c r="EI327" s="236">
        <f>AK327*IFERROR(VLOOKUP(AJ327,LnLst!B:I,2,FALSE),0)*100/H327^2</f>
        <v>0</v>
      </c>
      <c r="EJ327" s="111">
        <f>AK327*IFERROR(VLOOKUP(AJ327,LnLst!B:I,3,FALSE),0)*100/H327^2</f>
        <v>0</v>
      </c>
      <c r="EK327" s="111">
        <f>(AK327*IFERROR(VLOOKUP(AJ327,LnLst!B:I,4,FALSE),0))*(H327^2/100)/1000000</f>
        <v>0</v>
      </c>
      <c r="EL327" s="111">
        <f>AK327*IFERROR(VLOOKUP(AJ327,LnLst!B:I,5,FALSE),0)*100/H327^2</f>
        <v>0</v>
      </c>
      <c r="EM327" s="111">
        <f>AK327*IFERROR(VLOOKUP(AJ327,LnLst!B:I,6,FALSE),0)*100/H327^2</f>
        <v>0</v>
      </c>
      <c r="EN327" s="111">
        <f>(AK327*IFERROR(VLOOKUP(AJ327,LnLst!B:I,7,FALSE),0))*(H327^2/100)/1000000</f>
        <v>0</v>
      </c>
      <c r="EO327" s="111">
        <f>AK327*IFERROR(VLOOKUP(AJ327,LnLst!B:I,8,FALSE),0)*100/H327^2</f>
        <v>0</v>
      </c>
    </row>
    <row r="328" spans="1:145" ht="15" customHeight="1" x14ac:dyDescent="0.25">
      <c r="A328" s="81" t="s">
        <v>419</v>
      </c>
      <c r="B328" s="82" t="s">
        <v>1260</v>
      </c>
      <c r="C328" s="102" t="s">
        <v>148</v>
      </c>
      <c r="D328" s="82" t="s">
        <v>470</v>
      </c>
      <c r="E328" s="9" t="s">
        <v>1640</v>
      </c>
      <c r="F328" s="426" t="s">
        <v>1717</v>
      </c>
      <c r="G328" s="83">
        <v>1</v>
      </c>
      <c r="H328" s="60">
        <v>220</v>
      </c>
      <c r="I328" s="194" t="str">
        <f t="shared" si="99"/>
        <v xml:space="preserve">2*405 AAAC             </v>
      </c>
      <c r="J328" s="228">
        <f t="shared" si="100"/>
        <v>20.6</v>
      </c>
      <c r="K328" s="113" t="s">
        <v>16</v>
      </c>
      <c r="L328" s="232" t="s">
        <v>23</v>
      </c>
      <c r="M328" s="240">
        <v>1000</v>
      </c>
      <c r="N328" s="115">
        <f t="shared" si="83"/>
        <v>381.04</v>
      </c>
      <c r="O328" s="241">
        <v>1200</v>
      </c>
      <c r="P328" s="235">
        <f t="shared" si="84"/>
        <v>2.123842975206612E-3</v>
      </c>
      <c r="Q328" s="104">
        <f t="shared" si="85"/>
        <v>1.3023966942148761E-2</v>
      </c>
      <c r="R328" s="104">
        <f t="shared" si="86"/>
        <v>3.2403800000000003E-2</v>
      </c>
      <c r="S328" s="104">
        <f t="shared" si="87"/>
        <v>5.53305785123967E-3</v>
      </c>
      <c r="T328" s="104">
        <f t="shared" si="88"/>
        <v>3.5326446280991734E-2</v>
      </c>
      <c r="U328" s="104">
        <f t="shared" si="89"/>
        <v>2.2233991999999998E-2</v>
      </c>
      <c r="V328" s="105">
        <f t="shared" si="90"/>
        <v>2.5111570247933885E-2</v>
      </c>
      <c r="W328" s="223">
        <f>AE328*IFERROR(VLOOKUP(AD328,LnLst!B:I,2,FALSE),0)+AG328*IFERROR(VLOOKUP(AF328,LnLst!B:I,2,FALSE),0)+AI328*IFERROR(VLOOKUP(AH328,LnLst!B:I,2,FALSE),0)+AK328*IFERROR(VLOOKUP(AJ328,LnLst!B:I,2,FALSE),0)</f>
        <v>1.0279400000000001</v>
      </c>
      <c r="X328" s="215">
        <f>AE328*IFERROR(VLOOKUP(AD328,LnLst!B:I,3,FALSE),0)+AG328*IFERROR(VLOOKUP(AF328,LnLst!B:I,3,FALSE),0)+AI328*IFERROR(VLOOKUP(AH328,LnLst!B:I,3,FALSE),0)+AK328*IFERROR(VLOOKUP(AJ328,LnLst!B:I,3,FALSE),0)</f>
        <v>6.3036000000000003</v>
      </c>
      <c r="Y328" s="219">
        <f>(AE328*IFERROR(VLOOKUP(AD328,LnLst!B:I,4,FALSE),0)+AG328*IFERROR(VLOOKUP(AF328,LnLst!B:I,4,FALSE),0)+AI328*IFERROR(VLOOKUP(AH328,LnLst!B:I,4,FALSE),0)+AK328*IFERROR(VLOOKUP(AJ328,LnLst!B:I,4,FALSE),0))/1000000</f>
        <v>6.6950000000000001E-5</v>
      </c>
      <c r="Z328" s="215">
        <f>AE328*IFERROR(VLOOKUP(AD328,LnLst!B:I,5,FALSE),0)+AG328*IFERROR(VLOOKUP(AF328,LnLst!B:I,5,FALSE),0)+AI328*IFERROR(VLOOKUP(AH328,LnLst!B:I,5,FALSE),0)+AK328*IFERROR(VLOOKUP(AJ328,LnLst!B:I,5,FALSE),0)</f>
        <v>2.6780000000000004</v>
      </c>
      <c r="AA328" s="215">
        <f>AE328*IFERROR(VLOOKUP(AD328,LnLst!B:I,6,FALSE),0)+AG328*IFERROR(VLOOKUP(AF328,LnLst!B:I,6,FALSE),0)+AI328*IFERROR(VLOOKUP(AH328,LnLst!B:I,6,FALSE),0)+AK328*IFERROR(VLOOKUP(AJ328,LnLst!B:I,6,FALSE),0)</f>
        <v>17.097999999999999</v>
      </c>
      <c r="AB328" s="207">
        <f>(AE328*IFERROR(VLOOKUP(AD328,LnLst!B:I,7,FALSE),0)+AG328*IFERROR(VLOOKUP(AF328,LnLst!B:I,7,FALSE),0)+AI328*IFERROR(VLOOKUP(AH328,LnLst!B:I,7,FALSE),0)+AK328*IFERROR(VLOOKUP(AJ328,LnLst!B:I,7,FALSE),0))/1000000</f>
        <v>4.5938E-5</v>
      </c>
      <c r="AC328" s="211">
        <f>AE328*IFERROR(VLOOKUP(AD328,LnLst!B:I,8,FALSE),0)+AG328*IFERROR(VLOOKUP(AF328,LnLst!B:I,8,FALSE),0)+AI328*IFERROR(VLOOKUP(AH328,LnLst!B:I,8,FALSE),0)+AK328*IFERROR(VLOOKUP(AJ328,LnLst!B:I,8,FALSE),0)</f>
        <v>12.154</v>
      </c>
      <c r="AD328" s="106" t="s">
        <v>8</v>
      </c>
      <c r="AE328" s="263">
        <v>20.6</v>
      </c>
      <c r="AF328" s="245" t="s">
        <v>1462</v>
      </c>
      <c r="AG328" s="263"/>
      <c r="AH328" s="250" t="s">
        <v>1462</v>
      </c>
      <c r="AI328" s="263"/>
      <c r="AJ328" s="245" t="s">
        <v>1462</v>
      </c>
      <c r="AK328" s="263"/>
      <c r="AL328" s="84">
        <v>504</v>
      </c>
      <c r="AM328" s="72">
        <v>505</v>
      </c>
      <c r="AN328" s="83">
        <v>0</v>
      </c>
      <c r="AO328" s="72">
        <v>0</v>
      </c>
      <c r="AP328" s="66" t="s">
        <v>830</v>
      </c>
      <c r="AQ328" s="107" t="s">
        <v>832</v>
      </c>
      <c r="AR328" s="61" t="s">
        <v>829</v>
      </c>
      <c r="AS328" s="364"/>
      <c r="AT328" s="205" t="s">
        <v>55</v>
      </c>
      <c r="DN328" s="111">
        <f>(AE328*IFERROR(VLOOKUP(AD328,LnLst!B:I,2,FALSE),0))*(100/(H328^2))</f>
        <v>2.123842975206612E-3</v>
      </c>
      <c r="DO328" s="111">
        <f>(AE328*IFERROR(VLOOKUP(AD328,LnLst!B:I,3,FALSE),0))*(100/(H328^2))</f>
        <v>1.3023966942148761E-2</v>
      </c>
      <c r="DP328" s="111">
        <f>(AE328*IFERROR(VLOOKUP(AD328,LnLst!B:I,4,FALSE),0))*(H328^2/100)/1000000</f>
        <v>3.2403800000000003E-2</v>
      </c>
      <c r="DQ328" s="111">
        <f>(AE328*IFERROR(VLOOKUP(AD328,LnLst!B:I,5,FALSE),0))*(100/(H328^2))</f>
        <v>5.53305785123967E-3</v>
      </c>
      <c r="DR328" s="111">
        <f>(AE328*IFERROR(VLOOKUP(AD328,LnLst!B:I,6,FALSE),0))*(100/(H328^2))</f>
        <v>3.5326446280991734E-2</v>
      </c>
      <c r="DS328" s="111">
        <f>(AE328*IFERROR(VLOOKUP(AD328,LnLst!B:I,7,FALSE),0))*(H328^2/100)/1000000</f>
        <v>2.2233992000000001E-2</v>
      </c>
      <c r="DT328" s="111">
        <f>(AE328*IFERROR(VLOOKUP(AD328,LnLst!B:I,8,FALSE),0))*(100/(H328^2))</f>
        <v>2.5111570247933885E-2</v>
      </c>
      <c r="DU328" s="111">
        <f>AG328*IFERROR(VLOOKUP(AF328,LnLst!B:I,2,FALSE),0)*100/H328^2</f>
        <v>0</v>
      </c>
      <c r="DV328" s="111">
        <f>(AG328*IFERROR(VLOOKUP(AF328,LnLst!B:I,3,FALSE),0))*(100/(H328^2))</f>
        <v>0</v>
      </c>
      <c r="DW328" s="111">
        <f>(AG328*IFERROR(VLOOKUP(AF328,LnLst!B:I,4,FALSE),0))*(H328^2/100)/1000000</f>
        <v>0</v>
      </c>
      <c r="DX328" s="111">
        <f>(AG328*IFERROR(VLOOKUP(AF328,LnLst!B:I,5,FALSE),0))*(100/(H328^2))</f>
        <v>0</v>
      </c>
      <c r="DY328" s="111">
        <f>(AG328*IFERROR(VLOOKUP(AF328,LnLst!B:I,6,FALSE),0))*(100/(H328^2))</f>
        <v>0</v>
      </c>
      <c r="DZ328" s="111">
        <f>(AG328*IFERROR(VLOOKUP(AF328,LnLst!B:I,7,FALSE),0))*(H328^2/100)/1000000</f>
        <v>0</v>
      </c>
      <c r="EA328" s="111">
        <f>(AG328*IFERROR(VLOOKUP(AF328,LnLst!B:I,8,FALSE),0))*(100/(H328^2))</f>
        <v>0</v>
      </c>
      <c r="EB328" s="111">
        <f>AI328*IFERROR(VLOOKUP(AH328,LnLst!B:I,2,FALSE),0)*100/H328^2</f>
        <v>0</v>
      </c>
      <c r="EC328" s="111">
        <f>AI328*IFERROR(VLOOKUP(AH328,LnLst!B:I,3,FALSE),0)*100/H328^2</f>
        <v>0</v>
      </c>
      <c r="ED328" s="111">
        <f>(AI328*IFERROR(VLOOKUP(AH328,LnLst!B:I,4,FALSE),0))*(H328^2/100)/1000000</f>
        <v>0</v>
      </c>
      <c r="EE328" s="111">
        <f>AI328*IFERROR(VLOOKUP(AH328,LnLst!B:I,5,FALSE),0)*100/H328^2</f>
        <v>0</v>
      </c>
      <c r="EF328" s="111">
        <f>AI328*IFERROR(VLOOKUP(AH328,LnLst!B:I,6,FALSE),0)*100/H328^2</f>
        <v>0</v>
      </c>
      <c r="EG328" s="111">
        <f>(AI328*IFERROR(VLOOKUP(AH328,LnLst!B:I,7,FALSE),0))*(H328^2/100)/1000000</f>
        <v>0</v>
      </c>
      <c r="EH328" s="111">
        <f>AI328*IFERROR(VLOOKUP(AH328,LnLst!B:I,8,FALSE),0)*100/H328^2</f>
        <v>0</v>
      </c>
      <c r="EI328" s="236">
        <f>AK328*IFERROR(VLOOKUP(AJ328,LnLst!B:I,2,FALSE),0)*100/H328^2</f>
        <v>0</v>
      </c>
      <c r="EJ328" s="111">
        <f>AK328*IFERROR(VLOOKUP(AJ328,LnLst!B:I,3,FALSE),0)*100/H328^2</f>
        <v>0</v>
      </c>
      <c r="EK328" s="111">
        <f>(AK328*IFERROR(VLOOKUP(AJ328,LnLst!B:I,4,FALSE),0))*(H328^2/100)/1000000</f>
        <v>0</v>
      </c>
      <c r="EL328" s="111">
        <f>AK328*IFERROR(VLOOKUP(AJ328,LnLst!B:I,5,FALSE),0)*100/H328^2</f>
        <v>0</v>
      </c>
      <c r="EM328" s="111">
        <f>AK328*IFERROR(VLOOKUP(AJ328,LnLst!B:I,6,FALSE),0)*100/H328^2</f>
        <v>0</v>
      </c>
      <c r="EN328" s="111">
        <f>(AK328*IFERROR(VLOOKUP(AJ328,LnLst!B:I,7,FALSE),0))*(H328^2/100)/1000000</f>
        <v>0</v>
      </c>
      <c r="EO328" s="111">
        <f>AK328*IFERROR(VLOOKUP(AJ328,LnLst!B:I,8,FALSE),0)*100/H328^2</f>
        <v>0</v>
      </c>
    </row>
    <row r="329" spans="1:145" ht="15" customHeight="1" x14ac:dyDescent="0.25">
      <c r="A329" s="81" t="s">
        <v>419</v>
      </c>
      <c r="B329" s="82" t="s">
        <v>1260</v>
      </c>
      <c r="C329" s="102" t="s">
        <v>148</v>
      </c>
      <c r="D329" s="82" t="s">
        <v>470</v>
      </c>
      <c r="E329" s="9" t="s">
        <v>1640</v>
      </c>
      <c r="F329" s="426" t="s">
        <v>1717</v>
      </c>
      <c r="G329" s="83">
        <v>2</v>
      </c>
      <c r="H329" s="60">
        <v>220</v>
      </c>
      <c r="I329" s="194" t="str">
        <f t="shared" si="99"/>
        <v xml:space="preserve">2*405 AAAC             </v>
      </c>
      <c r="J329" s="228">
        <f t="shared" si="100"/>
        <v>20.6</v>
      </c>
      <c r="K329" s="113" t="s">
        <v>16</v>
      </c>
      <c r="L329" s="232" t="s">
        <v>23</v>
      </c>
      <c r="M329" s="240">
        <v>1000</v>
      </c>
      <c r="N329" s="115">
        <f t="shared" si="83"/>
        <v>381.04</v>
      </c>
      <c r="O329" s="241">
        <v>1200</v>
      </c>
      <c r="P329" s="235">
        <f t="shared" si="84"/>
        <v>2.123842975206612E-3</v>
      </c>
      <c r="Q329" s="104">
        <f t="shared" si="85"/>
        <v>1.3023966942148761E-2</v>
      </c>
      <c r="R329" s="104">
        <f t="shared" si="86"/>
        <v>3.2403800000000003E-2</v>
      </c>
      <c r="S329" s="104">
        <f t="shared" si="87"/>
        <v>5.53305785123967E-3</v>
      </c>
      <c r="T329" s="104">
        <f t="shared" si="88"/>
        <v>3.5326446280991734E-2</v>
      </c>
      <c r="U329" s="104">
        <f t="shared" si="89"/>
        <v>2.2233991999999998E-2</v>
      </c>
      <c r="V329" s="105">
        <f t="shared" si="90"/>
        <v>2.5111570247933885E-2</v>
      </c>
      <c r="W329" s="223">
        <f>AE329*IFERROR(VLOOKUP(AD329,LnLst!B:I,2,FALSE),0)+AG329*IFERROR(VLOOKUP(AF329,LnLst!B:I,2,FALSE),0)+AI329*IFERROR(VLOOKUP(AH329,LnLst!B:I,2,FALSE),0)+AK329*IFERROR(VLOOKUP(AJ329,LnLst!B:I,2,FALSE),0)</f>
        <v>1.0279400000000001</v>
      </c>
      <c r="X329" s="215">
        <f>AE329*IFERROR(VLOOKUP(AD329,LnLst!B:I,3,FALSE),0)+AG329*IFERROR(VLOOKUP(AF329,LnLst!B:I,3,FALSE),0)+AI329*IFERROR(VLOOKUP(AH329,LnLst!B:I,3,FALSE),0)+AK329*IFERROR(VLOOKUP(AJ329,LnLst!B:I,3,FALSE),0)</f>
        <v>6.3036000000000003</v>
      </c>
      <c r="Y329" s="219">
        <f>(AE329*IFERROR(VLOOKUP(AD329,LnLst!B:I,4,FALSE),0)+AG329*IFERROR(VLOOKUP(AF329,LnLst!B:I,4,FALSE),0)+AI329*IFERROR(VLOOKUP(AH329,LnLst!B:I,4,FALSE),0)+AK329*IFERROR(VLOOKUP(AJ329,LnLst!B:I,4,FALSE),0))/1000000</f>
        <v>6.6950000000000001E-5</v>
      </c>
      <c r="Z329" s="215">
        <f>AE329*IFERROR(VLOOKUP(AD329,LnLst!B:I,5,FALSE),0)+AG329*IFERROR(VLOOKUP(AF329,LnLst!B:I,5,FALSE),0)+AI329*IFERROR(VLOOKUP(AH329,LnLst!B:I,5,FALSE),0)+AK329*IFERROR(VLOOKUP(AJ329,LnLst!B:I,5,FALSE),0)</f>
        <v>2.6780000000000004</v>
      </c>
      <c r="AA329" s="215">
        <f>AE329*IFERROR(VLOOKUP(AD329,LnLst!B:I,6,FALSE),0)+AG329*IFERROR(VLOOKUP(AF329,LnLst!B:I,6,FALSE),0)+AI329*IFERROR(VLOOKUP(AH329,LnLst!B:I,6,FALSE),0)+AK329*IFERROR(VLOOKUP(AJ329,LnLst!B:I,6,FALSE),0)</f>
        <v>17.097999999999999</v>
      </c>
      <c r="AB329" s="207">
        <f>(AE329*IFERROR(VLOOKUP(AD329,LnLst!B:I,7,FALSE),0)+AG329*IFERROR(VLOOKUP(AF329,LnLst!B:I,7,FALSE),0)+AI329*IFERROR(VLOOKUP(AH329,LnLst!B:I,7,FALSE),0)+AK329*IFERROR(VLOOKUP(AJ329,LnLst!B:I,7,FALSE),0))/1000000</f>
        <v>4.5938E-5</v>
      </c>
      <c r="AC329" s="211">
        <f>AE329*IFERROR(VLOOKUP(AD329,LnLst!B:I,8,FALSE),0)+AG329*IFERROR(VLOOKUP(AF329,LnLst!B:I,8,FALSE),0)+AI329*IFERROR(VLOOKUP(AH329,LnLst!B:I,8,FALSE),0)+AK329*IFERROR(VLOOKUP(AJ329,LnLst!B:I,8,FALSE),0)</f>
        <v>12.154</v>
      </c>
      <c r="AD329" s="106" t="s">
        <v>8</v>
      </c>
      <c r="AE329" s="263">
        <v>20.6</v>
      </c>
      <c r="AF329" s="245" t="s">
        <v>1462</v>
      </c>
      <c r="AG329" s="263"/>
      <c r="AH329" s="250" t="s">
        <v>1462</v>
      </c>
      <c r="AI329" s="263"/>
      <c r="AJ329" s="245" t="s">
        <v>1462</v>
      </c>
      <c r="AK329" s="263"/>
      <c r="AL329" s="84">
        <v>504</v>
      </c>
      <c r="AM329" s="72">
        <v>505</v>
      </c>
      <c r="AN329" s="83">
        <v>0</v>
      </c>
      <c r="AO329" s="72">
        <v>0</v>
      </c>
      <c r="AP329" s="66" t="s">
        <v>831</v>
      </c>
      <c r="AQ329" s="107" t="s">
        <v>832</v>
      </c>
      <c r="AR329" s="61" t="s">
        <v>829</v>
      </c>
      <c r="AS329" s="364"/>
      <c r="AT329" s="205" t="s">
        <v>55</v>
      </c>
      <c r="DN329" s="111">
        <f>(AE329*IFERROR(VLOOKUP(AD329,LnLst!B:I,2,FALSE),0))*(100/(H329^2))</f>
        <v>2.123842975206612E-3</v>
      </c>
      <c r="DO329" s="111">
        <f>(AE329*IFERROR(VLOOKUP(AD329,LnLst!B:I,3,FALSE),0))*(100/(H329^2))</f>
        <v>1.3023966942148761E-2</v>
      </c>
      <c r="DP329" s="111">
        <f>(AE329*IFERROR(VLOOKUP(AD329,LnLst!B:I,4,FALSE),0))*(H329^2/100)/1000000</f>
        <v>3.2403800000000003E-2</v>
      </c>
      <c r="DQ329" s="111">
        <f>(AE329*IFERROR(VLOOKUP(AD329,LnLst!B:I,5,FALSE),0))*(100/(H329^2))</f>
        <v>5.53305785123967E-3</v>
      </c>
      <c r="DR329" s="111">
        <f>(AE329*IFERROR(VLOOKUP(AD329,LnLst!B:I,6,FALSE),0))*(100/(H329^2))</f>
        <v>3.5326446280991734E-2</v>
      </c>
      <c r="DS329" s="111">
        <f>(AE329*IFERROR(VLOOKUP(AD329,LnLst!B:I,7,FALSE),0))*(H329^2/100)/1000000</f>
        <v>2.2233992000000001E-2</v>
      </c>
      <c r="DT329" s="111">
        <f>(AE329*IFERROR(VLOOKUP(AD329,LnLst!B:I,8,FALSE),0))*(100/(H329^2))</f>
        <v>2.5111570247933885E-2</v>
      </c>
      <c r="DU329" s="111">
        <f>AG329*IFERROR(VLOOKUP(AF329,LnLst!B:I,2,FALSE),0)*100/H329^2</f>
        <v>0</v>
      </c>
      <c r="DV329" s="111">
        <f>(AG329*IFERROR(VLOOKUP(AF329,LnLst!B:I,3,FALSE),0))*(100/(H329^2))</f>
        <v>0</v>
      </c>
      <c r="DW329" s="111">
        <f>(AG329*IFERROR(VLOOKUP(AF329,LnLst!B:I,4,FALSE),0))*(H329^2/100)/1000000</f>
        <v>0</v>
      </c>
      <c r="DX329" s="111">
        <f>(AG329*IFERROR(VLOOKUP(AF329,LnLst!B:I,5,FALSE),0))*(100/(H329^2))</f>
        <v>0</v>
      </c>
      <c r="DY329" s="111">
        <f>(AG329*IFERROR(VLOOKUP(AF329,LnLst!B:I,6,FALSE),0))*(100/(H329^2))</f>
        <v>0</v>
      </c>
      <c r="DZ329" s="111">
        <f>(AG329*IFERROR(VLOOKUP(AF329,LnLst!B:I,7,FALSE),0))*(H329^2/100)/1000000</f>
        <v>0</v>
      </c>
      <c r="EA329" s="111">
        <f>(AG329*IFERROR(VLOOKUP(AF329,LnLst!B:I,8,FALSE),0))*(100/(H329^2))</f>
        <v>0</v>
      </c>
      <c r="EB329" s="111">
        <f>AI329*IFERROR(VLOOKUP(AH329,LnLst!B:I,2,FALSE),0)*100/H329^2</f>
        <v>0</v>
      </c>
      <c r="EC329" s="111">
        <f>AI329*IFERROR(VLOOKUP(AH329,LnLst!B:I,3,FALSE),0)*100/H329^2</f>
        <v>0</v>
      </c>
      <c r="ED329" s="111">
        <f>(AI329*IFERROR(VLOOKUP(AH329,LnLst!B:I,4,FALSE),0))*(H329^2/100)/1000000</f>
        <v>0</v>
      </c>
      <c r="EE329" s="111">
        <f>AI329*IFERROR(VLOOKUP(AH329,LnLst!B:I,5,FALSE),0)*100/H329^2</f>
        <v>0</v>
      </c>
      <c r="EF329" s="111">
        <f>AI329*IFERROR(VLOOKUP(AH329,LnLst!B:I,6,FALSE),0)*100/H329^2</f>
        <v>0</v>
      </c>
      <c r="EG329" s="111">
        <f>(AI329*IFERROR(VLOOKUP(AH329,LnLst!B:I,7,FALSE),0))*(H329^2/100)/1000000</f>
        <v>0</v>
      </c>
      <c r="EH329" s="111">
        <f>AI329*IFERROR(VLOOKUP(AH329,LnLst!B:I,8,FALSE),0)*100/H329^2</f>
        <v>0</v>
      </c>
      <c r="EI329" s="236">
        <f>AK329*IFERROR(VLOOKUP(AJ329,LnLst!B:I,2,FALSE),0)*100/H329^2</f>
        <v>0</v>
      </c>
      <c r="EJ329" s="111">
        <f>AK329*IFERROR(VLOOKUP(AJ329,LnLst!B:I,3,FALSE),0)*100/H329^2</f>
        <v>0</v>
      </c>
      <c r="EK329" s="111">
        <f>(AK329*IFERROR(VLOOKUP(AJ329,LnLst!B:I,4,FALSE),0))*(H329^2/100)/1000000</f>
        <v>0</v>
      </c>
      <c r="EL329" s="111">
        <f>AK329*IFERROR(VLOOKUP(AJ329,LnLst!B:I,5,FALSE),0)*100/H329^2</f>
        <v>0</v>
      </c>
      <c r="EM329" s="111">
        <f>AK329*IFERROR(VLOOKUP(AJ329,LnLst!B:I,6,FALSE),0)*100/H329^2</f>
        <v>0</v>
      </c>
      <c r="EN329" s="111">
        <f>(AK329*IFERROR(VLOOKUP(AJ329,LnLst!B:I,7,FALSE),0))*(H329^2/100)/1000000</f>
        <v>0</v>
      </c>
      <c r="EO329" s="111">
        <f>AK329*IFERROR(VLOOKUP(AJ329,LnLst!B:I,8,FALSE),0)*100/H329^2</f>
        <v>0</v>
      </c>
    </row>
    <row r="330" spans="1:145" ht="15" customHeight="1" x14ac:dyDescent="0.25">
      <c r="A330" s="81" t="s">
        <v>342</v>
      </c>
      <c r="B330" s="82" t="s">
        <v>337</v>
      </c>
      <c r="C330" s="102" t="s">
        <v>121</v>
      </c>
      <c r="D330" s="82" t="s">
        <v>815</v>
      </c>
      <c r="E330" s="9" t="s">
        <v>1640</v>
      </c>
      <c r="F330" s="426" t="s">
        <v>1717</v>
      </c>
      <c r="G330" s="83">
        <v>1</v>
      </c>
      <c r="H330" s="60">
        <v>220</v>
      </c>
      <c r="I330" s="194" t="str">
        <f t="shared" si="99"/>
        <v xml:space="preserve">2*405 AAAC             </v>
      </c>
      <c r="J330" s="228">
        <f t="shared" si="100"/>
        <v>3.2330000000000001</v>
      </c>
      <c r="K330" s="113" t="s">
        <v>23</v>
      </c>
      <c r="L330" s="232" t="s">
        <v>23</v>
      </c>
      <c r="M330" s="240">
        <v>1100</v>
      </c>
      <c r="N330" s="115">
        <f t="shared" si="83"/>
        <v>419.14400000000001</v>
      </c>
      <c r="O330" s="241">
        <v>1600</v>
      </c>
      <c r="P330" s="235">
        <f t="shared" si="84"/>
        <v>3.3331962809917358E-4</v>
      </c>
      <c r="Q330" s="104">
        <f t="shared" si="85"/>
        <v>2.044004132231405E-3</v>
      </c>
      <c r="R330" s="104">
        <f t="shared" si="86"/>
        <v>5.0855090000000002E-3</v>
      </c>
      <c r="S330" s="104">
        <f t="shared" si="87"/>
        <v>8.6836776859504144E-4</v>
      </c>
      <c r="T330" s="104">
        <f t="shared" si="88"/>
        <v>5.5441942148760333E-3</v>
      </c>
      <c r="U330" s="104">
        <f t="shared" si="89"/>
        <v>3.4894415600000002E-3</v>
      </c>
      <c r="V330" s="105">
        <f t="shared" si="90"/>
        <v>3.9410537190082652E-3</v>
      </c>
      <c r="W330" s="223">
        <f>AE330*IFERROR(VLOOKUP(AD330,LnLst!B:I,2,FALSE),0)+AG330*IFERROR(VLOOKUP(AF330,LnLst!B:I,2,FALSE),0)+AI330*IFERROR(VLOOKUP(AH330,LnLst!B:I,2,FALSE),0)+AK330*IFERROR(VLOOKUP(AJ330,LnLst!B:I,2,FALSE),0)</f>
        <v>0.16132670000000002</v>
      </c>
      <c r="X330" s="215">
        <f>AE330*IFERROR(VLOOKUP(AD330,LnLst!B:I,3,FALSE),0)+AG330*IFERROR(VLOOKUP(AF330,LnLst!B:I,3,FALSE),0)+AI330*IFERROR(VLOOKUP(AH330,LnLst!B:I,3,FALSE),0)+AK330*IFERROR(VLOOKUP(AJ330,LnLst!B:I,3,FALSE),0)</f>
        <v>0.98929800000000001</v>
      </c>
      <c r="Y330" s="219">
        <f>(AE330*IFERROR(VLOOKUP(AD330,LnLst!B:I,4,FALSE),0)+AG330*IFERROR(VLOOKUP(AF330,LnLst!B:I,4,FALSE),0)+AI330*IFERROR(VLOOKUP(AH330,LnLst!B:I,4,FALSE),0)+AK330*IFERROR(VLOOKUP(AJ330,LnLst!B:I,4,FALSE),0))/1000000</f>
        <v>1.050725E-5</v>
      </c>
      <c r="Z330" s="215">
        <f>AE330*IFERROR(VLOOKUP(AD330,LnLst!B:I,5,FALSE),0)+AG330*IFERROR(VLOOKUP(AF330,LnLst!B:I,5,FALSE),0)+AI330*IFERROR(VLOOKUP(AH330,LnLst!B:I,5,FALSE),0)+AK330*IFERROR(VLOOKUP(AJ330,LnLst!B:I,5,FALSE),0)</f>
        <v>0.42029000000000005</v>
      </c>
      <c r="AA330" s="215">
        <f>AE330*IFERROR(VLOOKUP(AD330,LnLst!B:I,6,FALSE),0)+AG330*IFERROR(VLOOKUP(AF330,LnLst!B:I,6,FALSE),0)+AI330*IFERROR(VLOOKUP(AH330,LnLst!B:I,6,FALSE),0)+AK330*IFERROR(VLOOKUP(AJ330,LnLst!B:I,6,FALSE),0)</f>
        <v>2.6833900000000002</v>
      </c>
      <c r="AB330" s="207">
        <f>(AE330*IFERROR(VLOOKUP(AD330,LnLst!B:I,7,FALSE),0)+AG330*IFERROR(VLOOKUP(AF330,LnLst!B:I,7,FALSE),0)+AI330*IFERROR(VLOOKUP(AH330,LnLst!B:I,7,FALSE),0)+AK330*IFERROR(VLOOKUP(AJ330,LnLst!B:I,7,FALSE),0))/1000000</f>
        <v>7.2095900000000005E-6</v>
      </c>
      <c r="AC330" s="211">
        <f>AE330*IFERROR(VLOOKUP(AD330,LnLst!B:I,8,FALSE),0)+AG330*IFERROR(VLOOKUP(AF330,LnLst!B:I,8,FALSE),0)+AI330*IFERROR(VLOOKUP(AH330,LnLst!B:I,8,FALSE),0)+AK330*IFERROR(VLOOKUP(AJ330,LnLst!B:I,8,FALSE),0)</f>
        <v>1.90747</v>
      </c>
      <c r="AD330" s="106" t="s">
        <v>8</v>
      </c>
      <c r="AE330" s="263">
        <v>3.2330000000000001</v>
      </c>
      <c r="AF330" s="245" t="s">
        <v>1462</v>
      </c>
      <c r="AG330" s="263"/>
      <c r="AH330" s="250" t="s">
        <v>1462</v>
      </c>
      <c r="AI330" s="263"/>
      <c r="AJ330" s="245" t="s">
        <v>1462</v>
      </c>
      <c r="AK330" s="263"/>
      <c r="AL330" s="84">
        <v>362</v>
      </c>
      <c r="AM330" s="72">
        <v>364</v>
      </c>
      <c r="AN330" s="83">
        <v>0</v>
      </c>
      <c r="AO330" s="72">
        <v>0</v>
      </c>
      <c r="AP330" s="66" t="s">
        <v>834</v>
      </c>
      <c r="AQ330" s="107" t="s">
        <v>121</v>
      </c>
      <c r="AR330" s="61" t="s">
        <v>815</v>
      </c>
      <c r="AS330" s="364"/>
      <c r="AT330" s="205"/>
      <c r="DN330" s="111">
        <f>(AE330*IFERROR(VLOOKUP(AD330,LnLst!B:I,2,FALSE),0))*(100/(H330^2))</f>
        <v>3.3331962809917358E-4</v>
      </c>
      <c r="DO330" s="111">
        <f>(AE330*IFERROR(VLOOKUP(AD330,LnLst!B:I,3,FALSE),0))*(100/(H330^2))</f>
        <v>2.044004132231405E-3</v>
      </c>
      <c r="DP330" s="111">
        <f>(AE330*IFERROR(VLOOKUP(AD330,LnLst!B:I,4,FALSE),0))*(H330^2/100)/1000000</f>
        <v>5.0855090000000002E-3</v>
      </c>
      <c r="DQ330" s="111">
        <f>(AE330*IFERROR(VLOOKUP(AD330,LnLst!B:I,5,FALSE),0))*(100/(H330^2))</f>
        <v>8.6836776859504144E-4</v>
      </c>
      <c r="DR330" s="111">
        <f>(AE330*IFERROR(VLOOKUP(AD330,LnLst!B:I,6,FALSE),0))*(100/(H330^2))</f>
        <v>5.5441942148760333E-3</v>
      </c>
      <c r="DS330" s="111">
        <f>(AE330*IFERROR(VLOOKUP(AD330,LnLst!B:I,7,FALSE),0))*(H330^2/100)/1000000</f>
        <v>3.4894415600000002E-3</v>
      </c>
      <c r="DT330" s="111">
        <f>(AE330*IFERROR(VLOOKUP(AD330,LnLst!B:I,8,FALSE),0))*(100/(H330^2))</f>
        <v>3.9410537190082643E-3</v>
      </c>
      <c r="DU330" s="111">
        <f>AG330*IFERROR(VLOOKUP(AF330,LnLst!B:I,2,FALSE),0)*100/H330^2</f>
        <v>0</v>
      </c>
      <c r="DV330" s="111">
        <f>(AG330*IFERROR(VLOOKUP(AF330,LnLst!B:I,3,FALSE),0))*(100/(H330^2))</f>
        <v>0</v>
      </c>
      <c r="DW330" s="111">
        <f>(AG330*IFERROR(VLOOKUP(AF330,LnLst!B:I,4,FALSE),0))*(H330^2/100)/1000000</f>
        <v>0</v>
      </c>
      <c r="DX330" s="111">
        <f>(AG330*IFERROR(VLOOKUP(AF330,LnLst!B:I,5,FALSE),0))*(100/(H330^2))</f>
        <v>0</v>
      </c>
      <c r="DY330" s="111">
        <f>(AG330*IFERROR(VLOOKUP(AF330,LnLst!B:I,6,FALSE),0))*(100/(H330^2))</f>
        <v>0</v>
      </c>
      <c r="DZ330" s="111">
        <f>(AG330*IFERROR(VLOOKUP(AF330,LnLst!B:I,7,FALSE),0))*(H330^2/100)/1000000</f>
        <v>0</v>
      </c>
      <c r="EA330" s="111">
        <f>(AG330*IFERROR(VLOOKUP(AF330,LnLst!B:I,8,FALSE),0))*(100/(H330^2))</f>
        <v>0</v>
      </c>
      <c r="EB330" s="111">
        <f>AI330*IFERROR(VLOOKUP(AH330,LnLst!B:I,2,FALSE),0)*100/H330^2</f>
        <v>0</v>
      </c>
      <c r="EC330" s="111">
        <f>AI330*IFERROR(VLOOKUP(AH330,LnLst!B:I,3,FALSE),0)*100/H330^2</f>
        <v>0</v>
      </c>
      <c r="ED330" s="111">
        <f>(AI330*IFERROR(VLOOKUP(AH330,LnLst!B:I,4,FALSE),0))*(H330^2/100)/1000000</f>
        <v>0</v>
      </c>
      <c r="EE330" s="111">
        <f>AI330*IFERROR(VLOOKUP(AH330,LnLst!B:I,5,FALSE),0)*100/H330^2</f>
        <v>0</v>
      </c>
      <c r="EF330" s="111">
        <f>AI330*IFERROR(VLOOKUP(AH330,LnLst!B:I,6,FALSE),0)*100/H330^2</f>
        <v>0</v>
      </c>
      <c r="EG330" s="111">
        <f>(AI330*IFERROR(VLOOKUP(AH330,LnLst!B:I,7,FALSE),0))*(H330^2/100)/1000000</f>
        <v>0</v>
      </c>
      <c r="EH330" s="111">
        <f>AI330*IFERROR(VLOOKUP(AH330,LnLst!B:I,8,FALSE),0)*100/H330^2</f>
        <v>0</v>
      </c>
      <c r="EI330" s="236">
        <f>AK330*IFERROR(VLOOKUP(AJ330,LnLst!B:I,2,FALSE),0)*100/H330^2</f>
        <v>0</v>
      </c>
      <c r="EJ330" s="111">
        <f>AK330*IFERROR(VLOOKUP(AJ330,LnLst!B:I,3,FALSE),0)*100/H330^2</f>
        <v>0</v>
      </c>
      <c r="EK330" s="111">
        <f>(AK330*IFERROR(VLOOKUP(AJ330,LnLst!B:I,4,FALSE),0))*(H330^2/100)/1000000</f>
        <v>0</v>
      </c>
      <c r="EL330" s="111">
        <f>AK330*IFERROR(VLOOKUP(AJ330,LnLst!B:I,5,FALSE),0)*100/H330^2</f>
        <v>0</v>
      </c>
      <c r="EM330" s="111">
        <f>AK330*IFERROR(VLOOKUP(AJ330,LnLst!B:I,6,FALSE),0)*100/H330^2</f>
        <v>0</v>
      </c>
      <c r="EN330" s="111">
        <f>(AK330*IFERROR(VLOOKUP(AJ330,LnLst!B:I,7,FALSE),0))*(H330^2/100)/1000000</f>
        <v>0</v>
      </c>
      <c r="EO330" s="111">
        <f>AK330*IFERROR(VLOOKUP(AJ330,LnLst!B:I,8,FALSE),0)*100/H330^2</f>
        <v>0</v>
      </c>
    </row>
    <row r="331" spans="1:145" ht="15" customHeight="1" x14ac:dyDescent="0.25">
      <c r="A331" s="81" t="s">
        <v>328</v>
      </c>
      <c r="B331" s="82" t="s">
        <v>1394</v>
      </c>
      <c r="C331" s="102" t="s">
        <v>112</v>
      </c>
      <c r="D331" s="82" t="s">
        <v>1590</v>
      </c>
      <c r="E331" s="9" t="s">
        <v>1640</v>
      </c>
      <c r="F331" s="426" t="s">
        <v>1717</v>
      </c>
      <c r="G331" s="83">
        <v>1</v>
      </c>
      <c r="H331" s="60">
        <v>220</v>
      </c>
      <c r="I331" s="194" t="str">
        <f t="shared" si="99"/>
        <v xml:space="preserve">2*405 AAAC             </v>
      </c>
      <c r="J331" s="228">
        <f t="shared" si="100"/>
        <v>92</v>
      </c>
      <c r="K331" s="113" t="s">
        <v>16</v>
      </c>
      <c r="L331" s="232" t="s">
        <v>41</v>
      </c>
      <c r="M331" s="240">
        <v>1200</v>
      </c>
      <c r="N331" s="115">
        <f t="shared" si="83"/>
        <v>457.24799999999999</v>
      </c>
      <c r="O331" s="241">
        <v>1600</v>
      </c>
      <c r="P331" s="235">
        <f t="shared" si="84"/>
        <v>9.4851239669421477E-3</v>
      </c>
      <c r="Q331" s="104">
        <f t="shared" si="85"/>
        <v>5.8165289256198356E-2</v>
      </c>
      <c r="R331" s="104">
        <f t="shared" si="86"/>
        <v>0.14471600000000001</v>
      </c>
      <c r="S331" s="104">
        <f t="shared" si="87"/>
        <v>2.4710743801652894E-2</v>
      </c>
      <c r="T331" s="104">
        <f t="shared" si="88"/>
        <v>0.15776859504132232</v>
      </c>
      <c r="U331" s="104">
        <f t="shared" si="89"/>
        <v>9.9297440000000001E-2</v>
      </c>
      <c r="V331" s="105">
        <f t="shared" si="90"/>
        <v>0.1121487603305785</v>
      </c>
      <c r="W331" s="223">
        <f>AE331*IFERROR(VLOOKUP(AD331,LnLst!B:I,2,FALSE),0)+AG331*IFERROR(VLOOKUP(AF331,LnLst!B:I,2,FALSE),0)+AI331*IFERROR(VLOOKUP(AH331,LnLst!B:I,2,FALSE),0)+AK331*IFERROR(VLOOKUP(AJ331,LnLst!B:I,2,FALSE),0)</f>
        <v>4.5907999999999998</v>
      </c>
      <c r="X331" s="215">
        <f>AE331*IFERROR(VLOOKUP(AD331,LnLst!B:I,3,FALSE),0)+AG331*IFERROR(VLOOKUP(AF331,LnLst!B:I,3,FALSE),0)+AI331*IFERROR(VLOOKUP(AH331,LnLst!B:I,3,FALSE),0)+AK331*IFERROR(VLOOKUP(AJ331,LnLst!B:I,3,FALSE),0)</f>
        <v>28.152000000000001</v>
      </c>
      <c r="Y331" s="219">
        <f>(AE331*IFERROR(VLOOKUP(AD331,LnLst!B:I,4,FALSE),0)+AG331*IFERROR(VLOOKUP(AF331,LnLst!B:I,4,FALSE),0)+AI331*IFERROR(VLOOKUP(AH331,LnLst!B:I,4,FALSE),0)+AK331*IFERROR(VLOOKUP(AJ331,LnLst!B:I,4,FALSE),0))/1000000</f>
        <v>2.99E-4</v>
      </c>
      <c r="Z331" s="215">
        <f>AE331*IFERROR(VLOOKUP(AD331,LnLst!B:I,5,FALSE),0)+AG331*IFERROR(VLOOKUP(AF331,LnLst!B:I,5,FALSE),0)+AI331*IFERROR(VLOOKUP(AH331,LnLst!B:I,5,FALSE),0)+AK331*IFERROR(VLOOKUP(AJ331,LnLst!B:I,5,FALSE),0)</f>
        <v>11.96</v>
      </c>
      <c r="AA331" s="215">
        <f>AE331*IFERROR(VLOOKUP(AD331,LnLst!B:I,6,FALSE),0)+AG331*IFERROR(VLOOKUP(AF331,LnLst!B:I,6,FALSE),0)+AI331*IFERROR(VLOOKUP(AH331,LnLst!B:I,6,FALSE),0)+AK331*IFERROR(VLOOKUP(AJ331,LnLst!B:I,6,FALSE),0)</f>
        <v>76.36</v>
      </c>
      <c r="AB331" s="207">
        <f>(AE331*IFERROR(VLOOKUP(AD331,LnLst!B:I,7,FALSE),0)+AG331*IFERROR(VLOOKUP(AF331,LnLst!B:I,7,FALSE),0)+AI331*IFERROR(VLOOKUP(AH331,LnLst!B:I,7,FALSE),0)+AK331*IFERROR(VLOOKUP(AJ331,LnLst!B:I,7,FALSE),0))/1000000</f>
        <v>2.0515999999999999E-4</v>
      </c>
      <c r="AC331" s="211">
        <f>AE331*IFERROR(VLOOKUP(AD331,LnLst!B:I,8,FALSE),0)+AG331*IFERROR(VLOOKUP(AF331,LnLst!B:I,8,FALSE),0)+AI331*IFERROR(VLOOKUP(AH331,LnLst!B:I,8,FALSE),0)+AK331*IFERROR(VLOOKUP(AJ331,LnLst!B:I,8,FALSE),0)</f>
        <v>54.279999999999994</v>
      </c>
      <c r="AD331" s="106" t="s">
        <v>8</v>
      </c>
      <c r="AE331" s="263">
        <v>92</v>
      </c>
      <c r="AF331" s="245" t="s">
        <v>1462</v>
      </c>
      <c r="AG331" s="263"/>
      <c r="AH331" s="250" t="s">
        <v>1462</v>
      </c>
      <c r="AI331" s="263"/>
      <c r="AJ331" s="245" t="s">
        <v>1462</v>
      </c>
      <c r="AK331" s="263"/>
      <c r="AL331" s="84">
        <v>344</v>
      </c>
      <c r="AM331" s="72">
        <v>345</v>
      </c>
      <c r="AN331" s="83">
        <v>0</v>
      </c>
      <c r="AO331" s="72">
        <v>0</v>
      </c>
      <c r="AP331" s="66" t="s">
        <v>1186</v>
      </c>
      <c r="AQ331" s="107" t="s">
        <v>258</v>
      </c>
      <c r="AR331" s="61" t="s">
        <v>202</v>
      </c>
      <c r="AS331" s="364"/>
      <c r="AT331" s="205"/>
      <c r="DN331" s="111">
        <f>(AE331*IFERROR(VLOOKUP(AD331,LnLst!B:I,2,FALSE),0))*(100/(H331^2))</f>
        <v>9.4851239669421477E-3</v>
      </c>
      <c r="DO331" s="111">
        <f>(AE331*IFERROR(VLOOKUP(AD331,LnLst!B:I,3,FALSE),0))*(100/(H331^2))</f>
        <v>5.8165289256198349E-2</v>
      </c>
      <c r="DP331" s="111">
        <f>(AE331*IFERROR(VLOOKUP(AD331,LnLst!B:I,4,FALSE),0))*(H331^2/100)/1000000</f>
        <v>0.14471600000000001</v>
      </c>
      <c r="DQ331" s="111">
        <f>(AE331*IFERROR(VLOOKUP(AD331,LnLst!B:I,5,FALSE),0))*(100/(H331^2))</f>
        <v>2.4710743801652894E-2</v>
      </c>
      <c r="DR331" s="111">
        <f>(AE331*IFERROR(VLOOKUP(AD331,LnLst!B:I,6,FALSE),0))*(100/(H331^2))</f>
        <v>0.15776859504132232</v>
      </c>
      <c r="DS331" s="111">
        <f>(AE331*IFERROR(VLOOKUP(AD331,LnLst!B:I,7,FALSE),0))*(H331^2/100)/1000000</f>
        <v>9.9297440000000001E-2</v>
      </c>
      <c r="DT331" s="111">
        <f>(AE331*IFERROR(VLOOKUP(AD331,LnLst!B:I,8,FALSE),0))*(100/(H331^2))</f>
        <v>0.11214876033057851</v>
      </c>
      <c r="DU331" s="111">
        <f>AG331*IFERROR(VLOOKUP(AF331,LnLst!B:I,2,FALSE),0)*100/H331^2</f>
        <v>0</v>
      </c>
      <c r="DV331" s="111">
        <f>(AG331*IFERROR(VLOOKUP(AF331,LnLst!B:I,3,FALSE),0))*(100/(H331^2))</f>
        <v>0</v>
      </c>
      <c r="DW331" s="111">
        <f>(AG331*IFERROR(VLOOKUP(AF331,LnLst!B:I,4,FALSE),0))*(H331^2/100)/1000000</f>
        <v>0</v>
      </c>
      <c r="DX331" s="111">
        <f>(AG331*IFERROR(VLOOKUP(AF331,LnLst!B:I,5,FALSE),0))*(100/(H331^2))</f>
        <v>0</v>
      </c>
      <c r="DY331" s="111">
        <f>(AG331*IFERROR(VLOOKUP(AF331,LnLst!B:I,6,FALSE),0))*(100/(H331^2))</f>
        <v>0</v>
      </c>
      <c r="DZ331" s="111">
        <f>(AG331*IFERROR(VLOOKUP(AF331,LnLst!B:I,7,FALSE),0))*(H331^2/100)/1000000</f>
        <v>0</v>
      </c>
      <c r="EA331" s="111">
        <f>(AG331*IFERROR(VLOOKUP(AF331,LnLst!B:I,8,FALSE),0))*(100/(H331^2))</f>
        <v>0</v>
      </c>
      <c r="EB331" s="111">
        <f>AI331*IFERROR(VLOOKUP(AH331,LnLst!B:I,2,FALSE),0)*100/H331^2</f>
        <v>0</v>
      </c>
      <c r="EC331" s="111">
        <f>AI331*IFERROR(VLOOKUP(AH331,LnLst!B:I,3,FALSE),0)*100/H331^2</f>
        <v>0</v>
      </c>
      <c r="ED331" s="111">
        <f>(AI331*IFERROR(VLOOKUP(AH331,LnLst!B:I,4,FALSE),0))*(H331^2/100)/1000000</f>
        <v>0</v>
      </c>
      <c r="EE331" s="111">
        <f>AI331*IFERROR(VLOOKUP(AH331,LnLst!B:I,5,FALSE),0)*100/H331^2</f>
        <v>0</v>
      </c>
      <c r="EF331" s="111">
        <f>AI331*IFERROR(VLOOKUP(AH331,LnLst!B:I,6,FALSE),0)*100/H331^2</f>
        <v>0</v>
      </c>
      <c r="EG331" s="111">
        <f>(AI331*IFERROR(VLOOKUP(AH331,LnLst!B:I,7,FALSE),0))*(H331^2/100)/1000000</f>
        <v>0</v>
      </c>
      <c r="EH331" s="111">
        <f>AI331*IFERROR(VLOOKUP(AH331,LnLst!B:I,8,FALSE),0)*100/H331^2</f>
        <v>0</v>
      </c>
      <c r="EI331" s="236">
        <f>AK331*IFERROR(VLOOKUP(AJ331,LnLst!B:I,2,FALSE),0)*100/H331^2</f>
        <v>0</v>
      </c>
      <c r="EJ331" s="111">
        <f>AK331*IFERROR(VLOOKUP(AJ331,LnLst!B:I,3,FALSE),0)*100/H331^2</f>
        <v>0</v>
      </c>
      <c r="EK331" s="111">
        <f>(AK331*IFERROR(VLOOKUP(AJ331,LnLst!B:I,4,FALSE),0))*(H331^2/100)/1000000</f>
        <v>0</v>
      </c>
      <c r="EL331" s="111">
        <f>AK331*IFERROR(VLOOKUP(AJ331,LnLst!B:I,5,FALSE),0)*100/H331^2</f>
        <v>0</v>
      </c>
      <c r="EM331" s="111">
        <f>AK331*IFERROR(VLOOKUP(AJ331,LnLst!B:I,6,FALSE),0)*100/H331^2</f>
        <v>0</v>
      </c>
      <c r="EN331" s="111">
        <f>(AK331*IFERROR(VLOOKUP(AJ331,LnLst!B:I,7,FALSE),0))*(H331^2/100)/1000000</f>
        <v>0</v>
      </c>
      <c r="EO331" s="111">
        <f>AK331*IFERROR(VLOOKUP(AJ331,LnLst!B:I,8,FALSE),0)*100/H331^2</f>
        <v>0</v>
      </c>
    </row>
    <row r="332" spans="1:145" ht="15" customHeight="1" x14ac:dyDescent="0.25">
      <c r="A332" s="81" t="s">
        <v>328</v>
      </c>
      <c r="B332" s="82" t="s">
        <v>1394</v>
      </c>
      <c r="C332" s="102" t="s">
        <v>112</v>
      </c>
      <c r="D332" s="82" t="s">
        <v>1590</v>
      </c>
      <c r="E332" s="9" t="s">
        <v>1640</v>
      </c>
      <c r="F332" s="426" t="s">
        <v>1717</v>
      </c>
      <c r="G332" s="83">
        <v>2</v>
      </c>
      <c r="H332" s="60">
        <v>220</v>
      </c>
      <c r="I332" s="194" t="str">
        <f t="shared" si="99"/>
        <v xml:space="preserve">2*405 AAAC             </v>
      </c>
      <c r="J332" s="228">
        <f t="shared" si="100"/>
        <v>92</v>
      </c>
      <c r="K332" s="113" t="s">
        <v>16</v>
      </c>
      <c r="L332" s="232" t="s">
        <v>41</v>
      </c>
      <c r="M332" s="240">
        <v>1200</v>
      </c>
      <c r="N332" s="115">
        <f t="shared" si="83"/>
        <v>457.24799999999999</v>
      </c>
      <c r="O332" s="241">
        <v>1600</v>
      </c>
      <c r="P332" s="235">
        <f t="shared" si="84"/>
        <v>9.4851239669421477E-3</v>
      </c>
      <c r="Q332" s="104">
        <f t="shared" si="85"/>
        <v>5.8165289256198356E-2</v>
      </c>
      <c r="R332" s="104">
        <f t="shared" si="86"/>
        <v>0.14471600000000001</v>
      </c>
      <c r="S332" s="104">
        <f t="shared" si="87"/>
        <v>2.4710743801652894E-2</v>
      </c>
      <c r="T332" s="104">
        <f t="shared" si="88"/>
        <v>0.15776859504132232</v>
      </c>
      <c r="U332" s="104">
        <f t="shared" si="89"/>
        <v>9.9297440000000001E-2</v>
      </c>
      <c r="V332" s="105">
        <f t="shared" si="90"/>
        <v>0.1121487603305785</v>
      </c>
      <c r="W332" s="223">
        <f>AE332*IFERROR(VLOOKUP(AD332,LnLst!B:I,2,FALSE),0)+AG332*IFERROR(VLOOKUP(AF332,LnLst!B:I,2,FALSE),0)+AI332*IFERROR(VLOOKUP(AH332,LnLst!B:I,2,FALSE),0)+AK332*IFERROR(VLOOKUP(AJ332,LnLst!B:I,2,FALSE),0)</f>
        <v>4.5907999999999998</v>
      </c>
      <c r="X332" s="215">
        <f>AE332*IFERROR(VLOOKUP(AD332,LnLst!B:I,3,FALSE),0)+AG332*IFERROR(VLOOKUP(AF332,LnLst!B:I,3,FALSE),0)+AI332*IFERROR(VLOOKUP(AH332,LnLst!B:I,3,FALSE),0)+AK332*IFERROR(VLOOKUP(AJ332,LnLst!B:I,3,FALSE),0)</f>
        <v>28.152000000000001</v>
      </c>
      <c r="Y332" s="219">
        <f>(AE332*IFERROR(VLOOKUP(AD332,LnLst!B:I,4,FALSE),0)+AG332*IFERROR(VLOOKUP(AF332,LnLst!B:I,4,FALSE),0)+AI332*IFERROR(VLOOKUP(AH332,LnLst!B:I,4,FALSE),0)+AK332*IFERROR(VLOOKUP(AJ332,LnLst!B:I,4,FALSE),0))/1000000</f>
        <v>2.99E-4</v>
      </c>
      <c r="Z332" s="215">
        <f>AE332*IFERROR(VLOOKUP(AD332,LnLst!B:I,5,FALSE),0)+AG332*IFERROR(VLOOKUP(AF332,LnLst!B:I,5,FALSE),0)+AI332*IFERROR(VLOOKUP(AH332,LnLst!B:I,5,FALSE),0)+AK332*IFERROR(VLOOKUP(AJ332,LnLst!B:I,5,FALSE),0)</f>
        <v>11.96</v>
      </c>
      <c r="AA332" s="215">
        <f>AE332*IFERROR(VLOOKUP(AD332,LnLst!B:I,6,FALSE),0)+AG332*IFERROR(VLOOKUP(AF332,LnLst!B:I,6,FALSE),0)+AI332*IFERROR(VLOOKUP(AH332,LnLst!B:I,6,FALSE),0)+AK332*IFERROR(VLOOKUP(AJ332,LnLst!B:I,6,FALSE),0)</f>
        <v>76.36</v>
      </c>
      <c r="AB332" s="207">
        <f>(AE332*IFERROR(VLOOKUP(AD332,LnLst!B:I,7,FALSE),0)+AG332*IFERROR(VLOOKUP(AF332,LnLst!B:I,7,FALSE),0)+AI332*IFERROR(VLOOKUP(AH332,LnLst!B:I,7,FALSE),0)+AK332*IFERROR(VLOOKUP(AJ332,LnLst!B:I,7,FALSE),0))/1000000</f>
        <v>2.0515999999999999E-4</v>
      </c>
      <c r="AC332" s="211">
        <f>AE332*IFERROR(VLOOKUP(AD332,LnLst!B:I,8,FALSE),0)+AG332*IFERROR(VLOOKUP(AF332,LnLst!B:I,8,FALSE),0)+AI332*IFERROR(VLOOKUP(AH332,LnLst!B:I,8,FALSE),0)+AK332*IFERROR(VLOOKUP(AJ332,LnLst!B:I,8,FALSE),0)</f>
        <v>54.279999999999994</v>
      </c>
      <c r="AD332" s="106" t="s">
        <v>8</v>
      </c>
      <c r="AE332" s="263">
        <v>92</v>
      </c>
      <c r="AF332" s="245" t="s">
        <v>1462</v>
      </c>
      <c r="AG332" s="263"/>
      <c r="AH332" s="250" t="s">
        <v>1462</v>
      </c>
      <c r="AI332" s="263"/>
      <c r="AJ332" s="245" t="s">
        <v>1462</v>
      </c>
      <c r="AK332" s="263"/>
      <c r="AL332" s="84">
        <v>344</v>
      </c>
      <c r="AM332" s="72">
        <v>345</v>
      </c>
      <c r="AN332" s="83">
        <v>0</v>
      </c>
      <c r="AO332" s="72">
        <v>0</v>
      </c>
      <c r="AP332" s="66" t="s">
        <v>1187</v>
      </c>
      <c r="AQ332" s="107" t="s">
        <v>258</v>
      </c>
      <c r="AR332" s="61" t="s">
        <v>202</v>
      </c>
      <c r="AS332" s="364"/>
      <c r="AT332" s="205"/>
      <c r="DN332" s="111">
        <f>(AE332*IFERROR(VLOOKUP(AD332,LnLst!B:I,2,FALSE),0))*(100/(H332^2))</f>
        <v>9.4851239669421477E-3</v>
      </c>
      <c r="DO332" s="111">
        <f>(AE332*IFERROR(VLOOKUP(AD332,LnLst!B:I,3,FALSE),0))*(100/(H332^2))</f>
        <v>5.8165289256198349E-2</v>
      </c>
      <c r="DP332" s="111">
        <f>(AE332*IFERROR(VLOOKUP(AD332,LnLst!B:I,4,FALSE),0))*(H332^2/100)/1000000</f>
        <v>0.14471600000000001</v>
      </c>
      <c r="DQ332" s="111">
        <f>(AE332*IFERROR(VLOOKUP(AD332,LnLst!B:I,5,FALSE),0))*(100/(H332^2))</f>
        <v>2.4710743801652894E-2</v>
      </c>
      <c r="DR332" s="111">
        <f>(AE332*IFERROR(VLOOKUP(AD332,LnLst!B:I,6,FALSE),0))*(100/(H332^2))</f>
        <v>0.15776859504132232</v>
      </c>
      <c r="DS332" s="111">
        <f>(AE332*IFERROR(VLOOKUP(AD332,LnLst!B:I,7,FALSE),0))*(H332^2/100)/1000000</f>
        <v>9.9297440000000001E-2</v>
      </c>
      <c r="DT332" s="111">
        <f>(AE332*IFERROR(VLOOKUP(AD332,LnLst!B:I,8,FALSE),0))*(100/(H332^2))</f>
        <v>0.11214876033057851</v>
      </c>
      <c r="DU332" s="111">
        <f>AG332*IFERROR(VLOOKUP(AF332,LnLst!B:I,2,FALSE),0)*100/H332^2</f>
        <v>0</v>
      </c>
      <c r="DV332" s="111">
        <f>(AG332*IFERROR(VLOOKUP(AF332,LnLst!B:I,3,FALSE),0))*(100/(H332^2))</f>
        <v>0</v>
      </c>
      <c r="DW332" s="111">
        <f>(AG332*IFERROR(VLOOKUP(AF332,LnLst!B:I,4,FALSE),0))*(H332^2/100)/1000000</f>
        <v>0</v>
      </c>
      <c r="DX332" s="111">
        <f>(AG332*IFERROR(VLOOKUP(AF332,LnLst!B:I,5,FALSE),0))*(100/(H332^2))</f>
        <v>0</v>
      </c>
      <c r="DY332" s="111">
        <f>(AG332*IFERROR(VLOOKUP(AF332,LnLst!B:I,6,FALSE),0))*(100/(H332^2))</f>
        <v>0</v>
      </c>
      <c r="DZ332" s="111">
        <f>(AG332*IFERROR(VLOOKUP(AF332,LnLst!B:I,7,FALSE),0))*(H332^2/100)/1000000</f>
        <v>0</v>
      </c>
      <c r="EA332" s="111">
        <f>(AG332*IFERROR(VLOOKUP(AF332,LnLst!B:I,8,FALSE),0))*(100/(H332^2))</f>
        <v>0</v>
      </c>
      <c r="EB332" s="111">
        <f>AI332*IFERROR(VLOOKUP(AH332,LnLst!B:I,2,FALSE),0)*100/H332^2</f>
        <v>0</v>
      </c>
      <c r="EC332" s="111">
        <f>AI332*IFERROR(VLOOKUP(AH332,LnLst!B:I,3,FALSE),0)*100/H332^2</f>
        <v>0</v>
      </c>
      <c r="ED332" s="111">
        <f>(AI332*IFERROR(VLOOKUP(AH332,LnLst!B:I,4,FALSE),0))*(H332^2/100)/1000000</f>
        <v>0</v>
      </c>
      <c r="EE332" s="111">
        <f>AI332*IFERROR(VLOOKUP(AH332,LnLst!B:I,5,FALSE),0)*100/H332^2</f>
        <v>0</v>
      </c>
      <c r="EF332" s="111">
        <f>AI332*IFERROR(VLOOKUP(AH332,LnLst!B:I,6,FALSE),0)*100/H332^2</f>
        <v>0</v>
      </c>
      <c r="EG332" s="111">
        <f>(AI332*IFERROR(VLOOKUP(AH332,LnLst!B:I,7,FALSE),0))*(H332^2/100)/1000000</f>
        <v>0</v>
      </c>
      <c r="EH332" s="111">
        <f>AI332*IFERROR(VLOOKUP(AH332,LnLst!B:I,8,FALSE),0)*100/H332^2</f>
        <v>0</v>
      </c>
      <c r="EI332" s="236">
        <f>AK332*IFERROR(VLOOKUP(AJ332,LnLst!B:I,2,FALSE),0)*100/H332^2</f>
        <v>0</v>
      </c>
      <c r="EJ332" s="111">
        <f>AK332*IFERROR(VLOOKUP(AJ332,LnLst!B:I,3,FALSE),0)*100/H332^2</f>
        <v>0</v>
      </c>
      <c r="EK332" s="111">
        <f>(AK332*IFERROR(VLOOKUP(AJ332,LnLst!B:I,4,FALSE),0))*(H332^2/100)/1000000</f>
        <v>0</v>
      </c>
      <c r="EL332" s="111">
        <f>AK332*IFERROR(VLOOKUP(AJ332,LnLst!B:I,5,FALSE),0)*100/H332^2</f>
        <v>0</v>
      </c>
      <c r="EM332" s="111">
        <f>AK332*IFERROR(VLOOKUP(AJ332,LnLst!B:I,6,FALSE),0)*100/H332^2</f>
        <v>0</v>
      </c>
      <c r="EN332" s="111">
        <f>(AK332*IFERROR(VLOOKUP(AJ332,LnLst!B:I,7,FALSE),0))*(H332^2/100)/1000000</f>
        <v>0</v>
      </c>
      <c r="EO332" s="111">
        <f>AK332*IFERROR(VLOOKUP(AJ332,LnLst!B:I,8,FALSE),0)*100/H332^2</f>
        <v>0</v>
      </c>
    </row>
    <row r="333" spans="1:145" ht="15" customHeight="1" x14ac:dyDescent="0.25">
      <c r="A333" s="81" t="s">
        <v>1394</v>
      </c>
      <c r="B333" s="82" t="s">
        <v>1147</v>
      </c>
      <c r="C333" s="102" t="s">
        <v>1590</v>
      </c>
      <c r="D333" s="82" t="s">
        <v>113</v>
      </c>
      <c r="E333" s="9" t="s">
        <v>1640</v>
      </c>
      <c r="F333" s="426" t="s">
        <v>1717</v>
      </c>
      <c r="G333" s="83">
        <v>1</v>
      </c>
      <c r="H333" s="60">
        <v>220</v>
      </c>
      <c r="I333" s="194" t="str">
        <f t="shared" si="99"/>
        <v xml:space="preserve">2*405 AAAC             </v>
      </c>
      <c r="J333" s="228">
        <f t="shared" si="100"/>
        <v>39.5</v>
      </c>
      <c r="K333" s="113" t="s">
        <v>41</v>
      </c>
      <c r="L333" s="232" t="s">
        <v>16</v>
      </c>
      <c r="M333" s="240">
        <v>1200</v>
      </c>
      <c r="N333" s="115">
        <f t="shared" si="83"/>
        <v>457.24799999999999</v>
      </c>
      <c r="O333" s="241">
        <v>1600</v>
      </c>
      <c r="P333" s="235">
        <f t="shared" si="84"/>
        <v>4.0724173553719004E-3</v>
      </c>
      <c r="Q333" s="104">
        <f t="shared" si="85"/>
        <v>2.4973140495867768E-2</v>
      </c>
      <c r="R333" s="104">
        <f t="shared" si="86"/>
        <v>6.2133499999999994E-2</v>
      </c>
      <c r="S333" s="104">
        <f t="shared" si="87"/>
        <v>1.0609504132231405E-2</v>
      </c>
      <c r="T333" s="104">
        <f t="shared" si="88"/>
        <v>6.7737603305785113E-2</v>
      </c>
      <c r="U333" s="104">
        <f t="shared" si="89"/>
        <v>4.2633139999999993E-2</v>
      </c>
      <c r="V333" s="105">
        <f t="shared" si="90"/>
        <v>4.8150826446280992E-2</v>
      </c>
      <c r="W333" s="223">
        <f>AE333*IFERROR(VLOOKUP(AD333,LnLst!B:I,2,FALSE),0)+AG333*IFERROR(VLOOKUP(AF333,LnLst!B:I,2,FALSE),0)+AI333*IFERROR(VLOOKUP(AH333,LnLst!B:I,2,FALSE),0)+AK333*IFERROR(VLOOKUP(AJ333,LnLst!B:I,2,FALSE),0)</f>
        <v>1.97105</v>
      </c>
      <c r="X333" s="215">
        <f>AE333*IFERROR(VLOOKUP(AD333,LnLst!B:I,3,FALSE),0)+AG333*IFERROR(VLOOKUP(AF333,LnLst!B:I,3,FALSE),0)+AI333*IFERROR(VLOOKUP(AH333,LnLst!B:I,3,FALSE),0)+AK333*IFERROR(VLOOKUP(AJ333,LnLst!B:I,3,FALSE),0)</f>
        <v>12.087</v>
      </c>
      <c r="Y333" s="219">
        <f>(AE333*IFERROR(VLOOKUP(AD333,LnLst!B:I,4,FALSE),0)+AG333*IFERROR(VLOOKUP(AF333,LnLst!B:I,4,FALSE),0)+AI333*IFERROR(VLOOKUP(AH333,LnLst!B:I,4,FALSE),0)+AK333*IFERROR(VLOOKUP(AJ333,LnLst!B:I,4,FALSE),0))/1000000</f>
        <v>1.2837499999999999E-4</v>
      </c>
      <c r="Z333" s="215">
        <f>AE333*IFERROR(VLOOKUP(AD333,LnLst!B:I,5,FALSE),0)+AG333*IFERROR(VLOOKUP(AF333,LnLst!B:I,5,FALSE),0)+AI333*IFERROR(VLOOKUP(AH333,LnLst!B:I,5,FALSE),0)+AK333*IFERROR(VLOOKUP(AJ333,LnLst!B:I,5,FALSE),0)</f>
        <v>5.1349999999999998</v>
      </c>
      <c r="AA333" s="215">
        <f>AE333*IFERROR(VLOOKUP(AD333,LnLst!B:I,6,FALSE),0)+AG333*IFERROR(VLOOKUP(AF333,LnLst!B:I,6,FALSE),0)+AI333*IFERROR(VLOOKUP(AH333,LnLst!B:I,6,FALSE),0)+AK333*IFERROR(VLOOKUP(AJ333,LnLst!B:I,6,FALSE),0)</f>
        <v>32.784999999999997</v>
      </c>
      <c r="AB333" s="207">
        <f>(AE333*IFERROR(VLOOKUP(AD333,LnLst!B:I,7,FALSE),0)+AG333*IFERROR(VLOOKUP(AF333,LnLst!B:I,7,FALSE),0)+AI333*IFERROR(VLOOKUP(AH333,LnLst!B:I,7,FALSE),0)+AK333*IFERROR(VLOOKUP(AJ333,LnLst!B:I,7,FALSE),0))/1000000</f>
        <v>8.8084999999999994E-5</v>
      </c>
      <c r="AC333" s="211">
        <f>AE333*IFERROR(VLOOKUP(AD333,LnLst!B:I,8,FALSE),0)+AG333*IFERROR(VLOOKUP(AF333,LnLst!B:I,8,FALSE),0)+AI333*IFERROR(VLOOKUP(AH333,LnLst!B:I,8,FALSE),0)+AK333*IFERROR(VLOOKUP(AJ333,LnLst!B:I,8,FALSE),0)</f>
        <v>23.305</v>
      </c>
      <c r="AD333" s="106" t="s">
        <v>8</v>
      </c>
      <c r="AE333" s="263">
        <v>39.5</v>
      </c>
      <c r="AF333" s="245" t="s">
        <v>1462</v>
      </c>
      <c r="AG333" s="263"/>
      <c r="AH333" s="250" t="s">
        <v>1462</v>
      </c>
      <c r="AI333" s="263"/>
      <c r="AJ333" s="245" t="s">
        <v>1462</v>
      </c>
      <c r="AK333" s="263"/>
      <c r="AL333" s="84">
        <v>345</v>
      </c>
      <c r="AM333" s="72">
        <v>346</v>
      </c>
      <c r="AN333" s="83">
        <v>0</v>
      </c>
      <c r="AO333" s="72">
        <v>0</v>
      </c>
      <c r="AP333" s="66" t="s">
        <v>1188</v>
      </c>
      <c r="AQ333" s="107" t="s">
        <v>202</v>
      </c>
      <c r="AR333" s="61" t="s">
        <v>838</v>
      </c>
      <c r="AS333" s="364"/>
      <c r="AT333" s="205"/>
      <c r="DN333" s="111">
        <f>(AE333*IFERROR(VLOOKUP(AD333,LnLst!B:I,2,FALSE),0))*(100/(H333^2))</f>
        <v>4.0724173553719012E-3</v>
      </c>
      <c r="DO333" s="111">
        <f>(AE333*IFERROR(VLOOKUP(AD333,LnLst!B:I,3,FALSE),0))*(100/(H333^2))</f>
        <v>2.4973140495867768E-2</v>
      </c>
      <c r="DP333" s="111">
        <f>(AE333*IFERROR(VLOOKUP(AD333,LnLst!B:I,4,FALSE),0))*(H333^2/100)/1000000</f>
        <v>6.2133500000000001E-2</v>
      </c>
      <c r="DQ333" s="111">
        <f>(AE333*IFERROR(VLOOKUP(AD333,LnLst!B:I,5,FALSE),0))*(100/(H333^2))</f>
        <v>1.0609504132231405E-2</v>
      </c>
      <c r="DR333" s="111">
        <f>(AE333*IFERROR(VLOOKUP(AD333,LnLst!B:I,6,FALSE),0))*(100/(H333^2))</f>
        <v>6.7737603305785113E-2</v>
      </c>
      <c r="DS333" s="111">
        <f>(AE333*IFERROR(VLOOKUP(AD333,LnLst!B:I,7,FALSE),0))*(H333^2/100)/1000000</f>
        <v>4.263314E-2</v>
      </c>
      <c r="DT333" s="111">
        <f>(AE333*IFERROR(VLOOKUP(AD333,LnLst!B:I,8,FALSE),0))*(100/(H333^2))</f>
        <v>4.8150826446280992E-2</v>
      </c>
      <c r="DU333" s="111">
        <f>AG333*IFERROR(VLOOKUP(AF333,LnLst!B:I,2,FALSE),0)*100/H333^2</f>
        <v>0</v>
      </c>
      <c r="DV333" s="111">
        <f>(AG333*IFERROR(VLOOKUP(AF333,LnLst!B:I,3,FALSE),0))*(100/(H333^2))</f>
        <v>0</v>
      </c>
      <c r="DW333" s="111">
        <f>(AG333*IFERROR(VLOOKUP(AF333,LnLst!B:I,4,FALSE),0))*(H333^2/100)/1000000</f>
        <v>0</v>
      </c>
      <c r="DX333" s="111">
        <f>(AG333*IFERROR(VLOOKUP(AF333,LnLst!B:I,5,FALSE),0))*(100/(H333^2))</f>
        <v>0</v>
      </c>
      <c r="DY333" s="111">
        <f>(AG333*IFERROR(VLOOKUP(AF333,LnLst!B:I,6,FALSE),0))*(100/(H333^2))</f>
        <v>0</v>
      </c>
      <c r="DZ333" s="111">
        <f>(AG333*IFERROR(VLOOKUP(AF333,LnLst!B:I,7,FALSE),0))*(H333^2/100)/1000000</f>
        <v>0</v>
      </c>
      <c r="EA333" s="111">
        <f>(AG333*IFERROR(VLOOKUP(AF333,LnLst!B:I,8,FALSE),0))*(100/(H333^2))</f>
        <v>0</v>
      </c>
      <c r="EB333" s="111">
        <f>AI333*IFERROR(VLOOKUP(AH333,LnLst!B:I,2,FALSE),0)*100/H333^2</f>
        <v>0</v>
      </c>
      <c r="EC333" s="111">
        <f>AI333*IFERROR(VLOOKUP(AH333,LnLst!B:I,3,FALSE),0)*100/H333^2</f>
        <v>0</v>
      </c>
      <c r="ED333" s="111">
        <f>(AI333*IFERROR(VLOOKUP(AH333,LnLst!B:I,4,FALSE),0))*(H333^2/100)/1000000</f>
        <v>0</v>
      </c>
      <c r="EE333" s="111">
        <f>AI333*IFERROR(VLOOKUP(AH333,LnLst!B:I,5,FALSE),0)*100/H333^2</f>
        <v>0</v>
      </c>
      <c r="EF333" s="111">
        <f>AI333*IFERROR(VLOOKUP(AH333,LnLst!B:I,6,FALSE),0)*100/H333^2</f>
        <v>0</v>
      </c>
      <c r="EG333" s="111">
        <f>(AI333*IFERROR(VLOOKUP(AH333,LnLst!B:I,7,FALSE),0))*(H333^2/100)/1000000</f>
        <v>0</v>
      </c>
      <c r="EH333" s="111">
        <f>AI333*IFERROR(VLOOKUP(AH333,LnLst!B:I,8,FALSE),0)*100/H333^2</f>
        <v>0</v>
      </c>
      <c r="EI333" s="236">
        <f>AK333*IFERROR(VLOOKUP(AJ333,LnLst!B:I,2,FALSE),0)*100/H333^2</f>
        <v>0</v>
      </c>
      <c r="EJ333" s="111">
        <f>AK333*IFERROR(VLOOKUP(AJ333,LnLst!B:I,3,FALSE),0)*100/H333^2</f>
        <v>0</v>
      </c>
      <c r="EK333" s="111">
        <f>(AK333*IFERROR(VLOOKUP(AJ333,LnLst!B:I,4,FALSE),0))*(H333^2/100)/1000000</f>
        <v>0</v>
      </c>
      <c r="EL333" s="111">
        <f>AK333*IFERROR(VLOOKUP(AJ333,LnLst!B:I,5,FALSE),0)*100/H333^2</f>
        <v>0</v>
      </c>
      <c r="EM333" s="111">
        <f>AK333*IFERROR(VLOOKUP(AJ333,LnLst!B:I,6,FALSE),0)*100/H333^2</f>
        <v>0</v>
      </c>
      <c r="EN333" s="111">
        <f>(AK333*IFERROR(VLOOKUP(AJ333,LnLst!B:I,7,FALSE),0))*(H333^2/100)/1000000</f>
        <v>0</v>
      </c>
      <c r="EO333" s="111">
        <f>AK333*IFERROR(VLOOKUP(AJ333,LnLst!B:I,8,FALSE),0)*100/H333^2</f>
        <v>0</v>
      </c>
    </row>
    <row r="334" spans="1:145" ht="15" customHeight="1" x14ac:dyDescent="0.25">
      <c r="A334" s="81" t="s">
        <v>1394</v>
      </c>
      <c r="B334" s="82" t="s">
        <v>1147</v>
      </c>
      <c r="C334" s="102" t="s">
        <v>1590</v>
      </c>
      <c r="D334" s="82" t="s">
        <v>113</v>
      </c>
      <c r="E334" s="9" t="s">
        <v>1640</v>
      </c>
      <c r="F334" s="426" t="s">
        <v>1717</v>
      </c>
      <c r="G334" s="83">
        <v>2</v>
      </c>
      <c r="H334" s="60">
        <v>220</v>
      </c>
      <c r="I334" s="194" t="str">
        <f t="shared" si="99"/>
        <v xml:space="preserve">2*405 AAAC             </v>
      </c>
      <c r="J334" s="228">
        <f t="shared" si="100"/>
        <v>39.5</v>
      </c>
      <c r="K334" s="113" t="s">
        <v>41</v>
      </c>
      <c r="L334" s="232" t="s">
        <v>16</v>
      </c>
      <c r="M334" s="240">
        <v>1200</v>
      </c>
      <c r="N334" s="115">
        <f t="shared" si="83"/>
        <v>457.24799999999999</v>
      </c>
      <c r="O334" s="241">
        <v>1600</v>
      </c>
      <c r="P334" s="235">
        <f t="shared" si="84"/>
        <v>4.0724173553719004E-3</v>
      </c>
      <c r="Q334" s="104">
        <f t="shared" si="85"/>
        <v>2.4973140495867768E-2</v>
      </c>
      <c r="R334" s="104">
        <f t="shared" si="86"/>
        <v>6.2133499999999994E-2</v>
      </c>
      <c r="S334" s="104">
        <f t="shared" si="87"/>
        <v>1.0609504132231405E-2</v>
      </c>
      <c r="T334" s="104">
        <f t="shared" si="88"/>
        <v>6.7737603305785113E-2</v>
      </c>
      <c r="U334" s="104">
        <f t="shared" si="89"/>
        <v>4.2633139999999993E-2</v>
      </c>
      <c r="V334" s="105">
        <f t="shared" si="90"/>
        <v>4.8150826446280992E-2</v>
      </c>
      <c r="W334" s="223">
        <f>AE334*IFERROR(VLOOKUP(AD334,LnLst!B:I,2,FALSE),0)+AG334*IFERROR(VLOOKUP(AF334,LnLst!B:I,2,FALSE),0)+AI334*IFERROR(VLOOKUP(AH334,LnLst!B:I,2,FALSE),0)+AK334*IFERROR(VLOOKUP(AJ334,LnLst!B:I,2,FALSE),0)</f>
        <v>1.97105</v>
      </c>
      <c r="X334" s="215">
        <f>AE334*IFERROR(VLOOKUP(AD334,LnLst!B:I,3,FALSE),0)+AG334*IFERROR(VLOOKUP(AF334,LnLst!B:I,3,FALSE),0)+AI334*IFERROR(VLOOKUP(AH334,LnLst!B:I,3,FALSE),0)+AK334*IFERROR(VLOOKUP(AJ334,LnLst!B:I,3,FALSE),0)</f>
        <v>12.087</v>
      </c>
      <c r="Y334" s="219">
        <f>(AE334*IFERROR(VLOOKUP(AD334,LnLst!B:I,4,FALSE),0)+AG334*IFERROR(VLOOKUP(AF334,LnLst!B:I,4,FALSE),0)+AI334*IFERROR(VLOOKUP(AH334,LnLst!B:I,4,FALSE),0)+AK334*IFERROR(VLOOKUP(AJ334,LnLst!B:I,4,FALSE),0))/1000000</f>
        <v>1.2837499999999999E-4</v>
      </c>
      <c r="Z334" s="215">
        <f>AE334*IFERROR(VLOOKUP(AD334,LnLst!B:I,5,FALSE),0)+AG334*IFERROR(VLOOKUP(AF334,LnLst!B:I,5,FALSE),0)+AI334*IFERROR(VLOOKUP(AH334,LnLst!B:I,5,FALSE),0)+AK334*IFERROR(VLOOKUP(AJ334,LnLst!B:I,5,FALSE),0)</f>
        <v>5.1349999999999998</v>
      </c>
      <c r="AA334" s="215">
        <f>AE334*IFERROR(VLOOKUP(AD334,LnLst!B:I,6,FALSE),0)+AG334*IFERROR(VLOOKUP(AF334,LnLst!B:I,6,FALSE),0)+AI334*IFERROR(VLOOKUP(AH334,LnLst!B:I,6,FALSE),0)+AK334*IFERROR(VLOOKUP(AJ334,LnLst!B:I,6,FALSE),0)</f>
        <v>32.784999999999997</v>
      </c>
      <c r="AB334" s="207">
        <f>(AE334*IFERROR(VLOOKUP(AD334,LnLst!B:I,7,FALSE),0)+AG334*IFERROR(VLOOKUP(AF334,LnLst!B:I,7,FALSE),0)+AI334*IFERROR(VLOOKUP(AH334,LnLst!B:I,7,FALSE),0)+AK334*IFERROR(VLOOKUP(AJ334,LnLst!B:I,7,FALSE),0))/1000000</f>
        <v>8.8084999999999994E-5</v>
      </c>
      <c r="AC334" s="211">
        <f>AE334*IFERROR(VLOOKUP(AD334,LnLst!B:I,8,FALSE),0)+AG334*IFERROR(VLOOKUP(AF334,LnLst!B:I,8,FALSE),0)+AI334*IFERROR(VLOOKUP(AH334,LnLst!B:I,8,FALSE),0)+AK334*IFERROR(VLOOKUP(AJ334,LnLst!B:I,8,FALSE),0)</f>
        <v>23.305</v>
      </c>
      <c r="AD334" s="106" t="s">
        <v>8</v>
      </c>
      <c r="AE334" s="263">
        <v>39.5</v>
      </c>
      <c r="AF334" s="245" t="s">
        <v>1462</v>
      </c>
      <c r="AG334" s="263"/>
      <c r="AH334" s="250" t="s">
        <v>1462</v>
      </c>
      <c r="AI334" s="263"/>
      <c r="AJ334" s="245" t="s">
        <v>1462</v>
      </c>
      <c r="AK334" s="263"/>
      <c r="AL334" s="84">
        <v>345</v>
      </c>
      <c r="AM334" s="72">
        <v>346</v>
      </c>
      <c r="AN334" s="83">
        <v>0</v>
      </c>
      <c r="AO334" s="72">
        <v>0</v>
      </c>
      <c r="AP334" s="66" t="s">
        <v>1189</v>
      </c>
      <c r="AQ334" s="107" t="s">
        <v>202</v>
      </c>
      <c r="AR334" s="61" t="s">
        <v>838</v>
      </c>
      <c r="AS334" s="364"/>
      <c r="AT334" s="205"/>
      <c r="DN334" s="111">
        <f>(AE334*IFERROR(VLOOKUP(AD334,LnLst!B:I,2,FALSE),0))*(100/(H334^2))</f>
        <v>4.0724173553719012E-3</v>
      </c>
      <c r="DO334" s="111">
        <f>(AE334*IFERROR(VLOOKUP(AD334,LnLst!B:I,3,FALSE),0))*(100/(H334^2))</f>
        <v>2.4973140495867768E-2</v>
      </c>
      <c r="DP334" s="111">
        <f>(AE334*IFERROR(VLOOKUP(AD334,LnLst!B:I,4,FALSE),0))*(H334^2/100)/1000000</f>
        <v>6.2133500000000001E-2</v>
      </c>
      <c r="DQ334" s="111">
        <f>(AE334*IFERROR(VLOOKUP(AD334,LnLst!B:I,5,FALSE),0))*(100/(H334^2))</f>
        <v>1.0609504132231405E-2</v>
      </c>
      <c r="DR334" s="111">
        <f>(AE334*IFERROR(VLOOKUP(AD334,LnLst!B:I,6,FALSE),0))*(100/(H334^2))</f>
        <v>6.7737603305785113E-2</v>
      </c>
      <c r="DS334" s="111">
        <f>(AE334*IFERROR(VLOOKUP(AD334,LnLst!B:I,7,FALSE),0))*(H334^2/100)/1000000</f>
        <v>4.263314E-2</v>
      </c>
      <c r="DT334" s="111">
        <f>(AE334*IFERROR(VLOOKUP(AD334,LnLst!B:I,8,FALSE),0))*(100/(H334^2))</f>
        <v>4.8150826446280992E-2</v>
      </c>
      <c r="DU334" s="111">
        <f>AG334*IFERROR(VLOOKUP(AF334,LnLst!B:I,2,FALSE),0)*100/H334^2</f>
        <v>0</v>
      </c>
      <c r="DV334" s="111">
        <f>(AG334*IFERROR(VLOOKUP(AF334,LnLst!B:I,3,FALSE),0))*(100/(H334^2))</f>
        <v>0</v>
      </c>
      <c r="DW334" s="111">
        <f>(AG334*IFERROR(VLOOKUP(AF334,LnLst!B:I,4,FALSE),0))*(H334^2/100)/1000000</f>
        <v>0</v>
      </c>
      <c r="DX334" s="111">
        <f>(AG334*IFERROR(VLOOKUP(AF334,LnLst!B:I,5,FALSE),0))*(100/(H334^2))</f>
        <v>0</v>
      </c>
      <c r="DY334" s="111">
        <f>(AG334*IFERROR(VLOOKUP(AF334,LnLst!B:I,6,FALSE),0))*(100/(H334^2))</f>
        <v>0</v>
      </c>
      <c r="DZ334" s="111">
        <f>(AG334*IFERROR(VLOOKUP(AF334,LnLst!B:I,7,FALSE),0))*(H334^2/100)/1000000</f>
        <v>0</v>
      </c>
      <c r="EA334" s="111">
        <f>(AG334*IFERROR(VLOOKUP(AF334,LnLst!B:I,8,FALSE),0))*(100/(H334^2))</f>
        <v>0</v>
      </c>
      <c r="EB334" s="111">
        <f>AI334*IFERROR(VLOOKUP(AH334,LnLst!B:I,2,FALSE),0)*100/H334^2</f>
        <v>0</v>
      </c>
      <c r="EC334" s="111">
        <f>AI334*IFERROR(VLOOKUP(AH334,LnLst!B:I,3,FALSE),0)*100/H334^2</f>
        <v>0</v>
      </c>
      <c r="ED334" s="111">
        <f>(AI334*IFERROR(VLOOKUP(AH334,LnLst!B:I,4,FALSE),0))*(H334^2/100)/1000000</f>
        <v>0</v>
      </c>
      <c r="EE334" s="111">
        <f>AI334*IFERROR(VLOOKUP(AH334,LnLst!B:I,5,FALSE),0)*100/H334^2</f>
        <v>0</v>
      </c>
      <c r="EF334" s="111">
        <f>AI334*IFERROR(VLOOKUP(AH334,LnLst!B:I,6,FALSE),0)*100/H334^2</f>
        <v>0</v>
      </c>
      <c r="EG334" s="111">
        <f>(AI334*IFERROR(VLOOKUP(AH334,LnLst!B:I,7,FALSE),0))*(H334^2/100)/1000000</f>
        <v>0</v>
      </c>
      <c r="EH334" s="111">
        <f>AI334*IFERROR(VLOOKUP(AH334,LnLst!B:I,8,FALSE),0)*100/H334^2</f>
        <v>0</v>
      </c>
      <c r="EI334" s="236">
        <f>AK334*IFERROR(VLOOKUP(AJ334,LnLst!B:I,2,FALSE),0)*100/H334^2</f>
        <v>0</v>
      </c>
      <c r="EJ334" s="111">
        <f>AK334*IFERROR(VLOOKUP(AJ334,LnLst!B:I,3,FALSE),0)*100/H334^2</f>
        <v>0</v>
      </c>
      <c r="EK334" s="111">
        <f>(AK334*IFERROR(VLOOKUP(AJ334,LnLst!B:I,4,FALSE),0))*(H334^2/100)/1000000</f>
        <v>0</v>
      </c>
      <c r="EL334" s="111">
        <f>AK334*IFERROR(VLOOKUP(AJ334,LnLst!B:I,5,FALSE),0)*100/H334^2</f>
        <v>0</v>
      </c>
      <c r="EM334" s="111">
        <f>AK334*IFERROR(VLOOKUP(AJ334,LnLst!B:I,6,FALSE),0)*100/H334^2</f>
        <v>0</v>
      </c>
      <c r="EN334" s="111">
        <f>(AK334*IFERROR(VLOOKUP(AJ334,LnLst!B:I,7,FALSE),0))*(H334^2/100)/1000000</f>
        <v>0</v>
      </c>
      <c r="EO334" s="111">
        <f>AK334*IFERROR(VLOOKUP(AJ334,LnLst!B:I,8,FALSE),0)*100/H334^2</f>
        <v>0</v>
      </c>
    </row>
    <row r="335" spans="1:145" ht="15" customHeight="1" x14ac:dyDescent="0.25">
      <c r="A335" s="81" t="s">
        <v>297</v>
      </c>
      <c r="B335" s="82" t="s">
        <v>328</v>
      </c>
      <c r="C335" s="102" t="s">
        <v>111</v>
      </c>
      <c r="D335" s="82" t="s">
        <v>112</v>
      </c>
      <c r="E335" s="9" t="s">
        <v>1640</v>
      </c>
      <c r="F335" s="426" t="s">
        <v>1717</v>
      </c>
      <c r="G335" s="83">
        <v>1</v>
      </c>
      <c r="H335" s="60">
        <v>220</v>
      </c>
      <c r="I335" s="194" t="str">
        <f t="shared" si="99"/>
        <v xml:space="preserve">2*405 AAAC             </v>
      </c>
      <c r="J335" s="228">
        <f t="shared" si="100"/>
        <v>43</v>
      </c>
      <c r="K335" s="113" t="s">
        <v>227</v>
      </c>
      <c r="L335" s="232" t="s">
        <v>16</v>
      </c>
      <c r="M335" s="240">
        <v>1200</v>
      </c>
      <c r="N335" s="115">
        <f t="shared" si="83"/>
        <v>457.24799999999999</v>
      </c>
      <c r="O335" s="241">
        <v>1600</v>
      </c>
      <c r="P335" s="235">
        <f t="shared" si="84"/>
        <v>4.4332644628099181E-3</v>
      </c>
      <c r="Q335" s="104">
        <f t="shared" si="85"/>
        <v>2.718595041322314E-2</v>
      </c>
      <c r="R335" s="104">
        <f t="shared" si="86"/>
        <v>6.7639000000000005E-2</v>
      </c>
      <c r="S335" s="104">
        <f t="shared" si="87"/>
        <v>1.1549586776859504E-2</v>
      </c>
      <c r="T335" s="104">
        <f t="shared" si="88"/>
        <v>7.3739669421487603E-2</v>
      </c>
      <c r="U335" s="104">
        <f t="shared" si="89"/>
        <v>4.6410760000000002E-2</v>
      </c>
      <c r="V335" s="105">
        <f t="shared" si="90"/>
        <v>5.2417355371900815E-2</v>
      </c>
      <c r="W335" s="223">
        <f>AE335*IFERROR(VLOOKUP(AD335,LnLst!B:I,2,FALSE),0)+AG335*IFERROR(VLOOKUP(AF335,LnLst!B:I,2,FALSE),0)+AI335*IFERROR(VLOOKUP(AH335,LnLst!B:I,2,FALSE),0)+AK335*IFERROR(VLOOKUP(AJ335,LnLst!B:I,2,FALSE),0)</f>
        <v>2.1457000000000002</v>
      </c>
      <c r="X335" s="215">
        <f>AE335*IFERROR(VLOOKUP(AD335,LnLst!B:I,3,FALSE),0)+AG335*IFERROR(VLOOKUP(AF335,LnLst!B:I,3,FALSE),0)+AI335*IFERROR(VLOOKUP(AH335,LnLst!B:I,3,FALSE),0)+AK335*IFERROR(VLOOKUP(AJ335,LnLst!B:I,3,FALSE),0)</f>
        <v>13.157999999999999</v>
      </c>
      <c r="Y335" s="219">
        <f>(AE335*IFERROR(VLOOKUP(AD335,LnLst!B:I,4,FALSE),0)+AG335*IFERROR(VLOOKUP(AF335,LnLst!B:I,4,FALSE),0)+AI335*IFERROR(VLOOKUP(AH335,LnLst!B:I,4,FALSE),0)+AK335*IFERROR(VLOOKUP(AJ335,LnLst!B:I,4,FALSE),0))/1000000</f>
        <v>1.3975000000000001E-4</v>
      </c>
      <c r="Z335" s="215">
        <f>AE335*IFERROR(VLOOKUP(AD335,LnLst!B:I,5,FALSE),0)+AG335*IFERROR(VLOOKUP(AF335,LnLst!B:I,5,FALSE),0)+AI335*IFERROR(VLOOKUP(AH335,LnLst!B:I,5,FALSE),0)+AK335*IFERROR(VLOOKUP(AJ335,LnLst!B:I,5,FALSE),0)</f>
        <v>5.59</v>
      </c>
      <c r="AA335" s="215">
        <f>AE335*IFERROR(VLOOKUP(AD335,LnLst!B:I,6,FALSE),0)+AG335*IFERROR(VLOOKUP(AF335,LnLst!B:I,6,FALSE),0)+AI335*IFERROR(VLOOKUP(AH335,LnLst!B:I,6,FALSE),0)+AK335*IFERROR(VLOOKUP(AJ335,LnLst!B:I,6,FALSE),0)</f>
        <v>35.69</v>
      </c>
      <c r="AB335" s="207">
        <f>(AE335*IFERROR(VLOOKUP(AD335,LnLst!B:I,7,FALSE),0)+AG335*IFERROR(VLOOKUP(AF335,LnLst!B:I,7,FALSE),0)+AI335*IFERROR(VLOOKUP(AH335,LnLst!B:I,7,FALSE),0)+AK335*IFERROR(VLOOKUP(AJ335,LnLst!B:I,7,FALSE),0))/1000000</f>
        <v>9.5890000000000005E-5</v>
      </c>
      <c r="AC335" s="211">
        <f>AE335*IFERROR(VLOOKUP(AD335,LnLst!B:I,8,FALSE),0)+AG335*IFERROR(VLOOKUP(AF335,LnLst!B:I,8,FALSE),0)+AI335*IFERROR(VLOOKUP(AH335,LnLst!B:I,8,FALSE),0)+AK335*IFERROR(VLOOKUP(AJ335,LnLst!B:I,8,FALSE),0)</f>
        <v>25.369999999999997</v>
      </c>
      <c r="AD335" s="106" t="s">
        <v>8</v>
      </c>
      <c r="AE335" s="263">
        <v>43</v>
      </c>
      <c r="AF335" s="245" t="s">
        <v>1462</v>
      </c>
      <c r="AG335" s="263"/>
      <c r="AH335" s="250" t="s">
        <v>1462</v>
      </c>
      <c r="AI335" s="263"/>
      <c r="AJ335" s="245" t="s">
        <v>1462</v>
      </c>
      <c r="AK335" s="263"/>
      <c r="AL335" s="84">
        <v>342</v>
      </c>
      <c r="AM335" s="72">
        <v>344</v>
      </c>
      <c r="AN335" s="83">
        <v>0</v>
      </c>
      <c r="AO335" s="72">
        <v>0</v>
      </c>
      <c r="AP335" s="66" t="s">
        <v>835</v>
      </c>
      <c r="AQ335" s="107" t="s">
        <v>837</v>
      </c>
      <c r="AR335" s="61" t="s">
        <v>258</v>
      </c>
      <c r="AS335" s="364"/>
      <c r="AT335" s="205" t="s">
        <v>47</v>
      </c>
      <c r="DN335" s="111">
        <f>(AE335*IFERROR(VLOOKUP(AD335,LnLst!B:I,2,FALSE),0))*(100/(H335^2))</f>
        <v>4.4332644628099181E-3</v>
      </c>
      <c r="DO335" s="111">
        <f>(AE335*IFERROR(VLOOKUP(AD335,LnLst!B:I,3,FALSE),0))*(100/(H335^2))</f>
        <v>2.718595041322314E-2</v>
      </c>
      <c r="DP335" s="111">
        <f>(AE335*IFERROR(VLOOKUP(AD335,LnLst!B:I,4,FALSE),0))*(H335^2/100)/1000000</f>
        <v>6.7639000000000005E-2</v>
      </c>
      <c r="DQ335" s="111">
        <f>(AE335*IFERROR(VLOOKUP(AD335,LnLst!B:I,5,FALSE),0))*(100/(H335^2))</f>
        <v>1.1549586776859504E-2</v>
      </c>
      <c r="DR335" s="111">
        <f>(AE335*IFERROR(VLOOKUP(AD335,LnLst!B:I,6,FALSE),0))*(100/(H335^2))</f>
        <v>7.3739669421487603E-2</v>
      </c>
      <c r="DS335" s="111">
        <f>(AE335*IFERROR(VLOOKUP(AD335,LnLst!B:I,7,FALSE),0))*(H335^2/100)/1000000</f>
        <v>4.6410760000000002E-2</v>
      </c>
      <c r="DT335" s="111">
        <f>(AE335*IFERROR(VLOOKUP(AD335,LnLst!B:I,8,FALSE),0))*(100/(H335^2))</f>
        <v>5.2417355371900821E-2</v>
      </c>
      <c r="DU335" s="111">
        <f>AG335*IFERROR(VLOOKUP(AF335,LnLst!B:I,2,FALSE),0)*100/H335^2</f>
        <v>0</v>
      </c>
      <c r="DV335" s="111">
        <f>(AG335*IFERROR(VLOOKUP(AF335,LnLst!B:I,3,FALSE),0))*(100/(H335^2))</f>
        <v>0</v>
      </c>
      <c r="DW335" s="111">
        <f>(AG335*IFERROR(VLOOKUP(AF335,LnLst!B:I,4,FALSE),0))*(H335^2/100)/1000000</f>
        <v>0</v>
      </c>
      <c r="DX335" s="111">
        <f>(AG335*IFERROR(VLOOKUP(AF335,LnLst!B:I,5,FALSE),0))*(100/(H335^2))</f>
        <v>0</v>
      </c>
      <c r="DY335" s="111">
        <f>(AG335*IFERROR(VLOOKUP(AF335,LnLst!B:I,6,FALSE),0))*(100/(H335^2))</f>
        <v>0</v>
      </c>
      <c r="DZ335" s="111">
        <f>(AG335*IFERROR(VLOOKUP(AF335,LnLst!B:I,7,FALSE),0))*(H335^2/100)/1000000</f>
        <v>0</v>
      </c>
      <c r="EA335" s="111">
        <f>(AG335*IFERROR(VLOOKUP(AF335,LnLst!B:I,8,FALSE),0))*(100/(H335^2))</f>
        <v>0</v>
      </c>
      <c r="EB335" s="111">
        <f>AI335*IFERROR(VLOOKUP(AH335,LnLst!B:I,2,FALSE),0)*100/H335^2</f>
        <v>0</v>
      </c>
      <c r="EC335" s="111">
        <f>AI335*IFERROR(VLOOKUP(AH335,LnLst!B:I,3,FALSE),0)*100/H335^2</f>
        <v>0</v>
      </c>
      <c r="ED335" s="111">
        <f>(AI335*IFERROR(VLOOKUP(AH335,LnLst!B:I,4,FALSE),0))*(H335^2/100)/1000000</f>
        <v>0</v>
      </c>
      <c r="EE335" s="111">
        <f>AI335*IFERROR(VLOOKUP(AH335,LnLst!B:I,5,FALSE),0)*100/H335^2</f>
        <v>0</v>
      </c>
      <c r="EF335" s="111">
        <f>AI335*IFERROR(VLOOKUP(AH335,LnLst!B:I,6,FALSE),0)*100/H335^2</f>
        <v>0</v>
      </c>
      <c r="EG335" s="111">
        <f>(AI335*IFERROR(VLOOKUP(AH335,LnLst!B:I,7,FALSE),0))*(H335^2/100)/1000000</f>
        <v>0</v>
      </c>
      <c r="EH335" s="111">
        <f>AI335*IFERROR(VLOOKUP(AH335,LnLst!B:I,8,FALSE),0)*100/H335^2</f>
        <v>0</v>
      </c>
      <c r="EI335" s="236">
        <f>AK335*IFERROR(VLOOKUP(AJ335,LnLst!B:I,2,FALSE),0)*100/H335^2</f>
        <v>0</v>
      </c>
      <c r="EJ335" s="111">
        <f>AK335*IFERROR(VLOOKUP(AJ335,LnLst!B:I,3,FALSE),0)*100/H335^2</f>
        <v>0</v>
      </c>
      <c r="EK335" s="111">
        <f>(AK335*IFERROR(VLOOKUP(AJ335,LnLst!B:I,4,FALSE),0))*(H335^2/100)/1000000</f>
        <v>0</v>
      </c>
      <c r="EL335" s="111">
        <f>AK335*IFERROR(VLOOKUP(AJ335,LnLst!B:I,5,FALSE),0)*100/H335^2</f>
        <v>0</v>
      </c>
      <c r="EM335" s="111">
        <f>AK335*IFERROR(VLOOKUP(AJ335,LnLst!B:I,6,FALSE),0)*100/H335^2</f>
        <v>0</v>
      </c>
      <c r="EN335" s="111">
        <f>(AK335*IFERROR(VLOOKUP(AJ335,LnLst!B:I,7,FALSE),0))*(H335^2/100)/1000000</f>
        <v>0</v>
      </c>
      <c r="EO335" s="111">
        <f>AK335*IFERROR(VLOOKUP(AJ335,LnLst!B:I,8,FALSE),0)*100/H335^2</f>
        <v>0</v>
      </c>
    </row>
    <row r="336" spans="1:145" ht="15" customHeight="1" x14ac:dyDescent="0.25">
      <c r="A336" s="81" t="s">
        <v>297</v>
      </c>
      <c r="B336" s="82" t="s">
        <v>328</v>
      </c>
      <c r="C336" s="102" t="s">
        <v>111</v>
      </c>
      <c r="D336" s="82" t="s">
        <v>112</v>
      </c>
      <c r="E336" s="9" t="s">
        <v>1640</v>
      </c>
      <c r="F336" s="426" t="s">
        <v>1717</v>
      </c>
      <c r="G336" s="83">
        <v>2</v>
      </c>
      <c r="H336" s="60">
        <v>220</v>
      </c>
      <c r="I336" s="194" t="str">
        <f t="shared" si="99"/>
        <v xml:space="preserve">2*405 AAAC             </v>
      </c>
      <c r="J336" s="228">
        <f t="shared" si="100"/>
        <v>43</v>
      </c>
      <c r="K336" s="113" t="s">
        <v>227</v>
      </c>
      <c r="L336" s="232" t="s">
        <v>16</v>
      </c>
      <c r="M336" s="240">
        <v>1200</v>
      </c>
      <c r="N336" s="115">
        <f t="shared" si="83"/>
        <v>457.24799999999999</v>
      </c>
      <c r="O336" s="241">
        <v>1600</v>
      </c>
      <c r="P336" s="235">
        <f t="shared" si="84"/>
        <v>4.4332644628099181E-3</v>
      </c>
      <c r="Q336" s="104">
        <f t="shared" si="85"/>
        <v>2.718595041322314E-2</v>
      </c>
      <c r="R336" s="104">
        <f t="shared" si="86"/>
        <v>6.7639000000000005E-2</v>
      </c>
      <c r="S336" s="104">
        <f t="shared" si="87"/>
        <v>1.1549586776859504E-2</v>
      </c>
      <c r="T336" s="104">
        <f t="shared" si="88"/>
        <v>7.3739669421487603E-2</v>
      </c>
      <c r="U336" s="104">
        <f t="shared" si="89"/>
        <v>4.6410760000000002E-2</v>
      </c>
      <c r="V336" s="105">
        <f t="shared" si="90"/>
        <v>5.2417355371900815E-2</v>
      </c>
      <c r="W336" s="223">
        <f>AE336*IFERROR(VLOOKUP(AD336,LnLst!B:I,2,FALSE),0)+AG336*IFERROR(VLOOKUP(AF336,LnLst!B:I,2,FALSE),0)+AI336*IFERROR(VLOOKUP(AH336,LnLst!B:I,2,FALSE),0)+AK336*IFERROR(VLOOKUP(AJ336,LnLst!B:I,2,FALSE),0)</f>
        <v>2.1457000000000002</v>
      </c>
      <c r="X336" s="215">
        <f>AE336*IFERROR(VLOOKUP(AD336,LnLst!B:I,3,FALSE),0)+AG336*IFERROR(VLOOKUP(AF336,LnLst!B:I,3,FALSE),0)+AI336*IFERROR(VLOOKUP(AH336,LnLst!B:I,3,FALSE),0)+AK336*IFERROR(VLOOKUP(AJ336,LnLst!B:I,3,FALSE),0)</f>
        <v>13.157999999999999</v>
      </c>
      <c r="Y336" s="219">
        <f>(AE336*IFERROR(VLOOKUP(AD336,LnLst!B:I,4,FALSE),0)+AG336*IFERROR(VLOOKUP(AF336,LnLst!B:I,4,FALSE),0)+AI336*IFERROR(VLOOKUP(AH336,LnLst!B:I,4,FALSE),0)+AK336*IFERROR(VLOOKUP(AJ336,LnLst!B:I,4,FALSE),0))/1000000</f>
        <v>1.3975000000000001E-4</v>
      </c>
      <c r="Z336" s="215">
        <f>AE336*IFERROR(VLOOKUP(AD336,LnLst!B:I,5,FALSE),0)+AG336*IFERROR(VLOOKUP(AF336,LnLst!B:I,5,FALSE),0)+AI336*IFERROR(VLOOKUP(AH336,LnLst!B:I,5,FALSE),0)+AK336*IFERROR(VLOOKUP(AJ336,LnLst!B:I,5,FALSE),0)</f>
        <v>5.59</v>
      </c>
      <c r="AA336" s="215">
        <f>AE336*IFERROR(VLOOKUP(AD336,LnLst!B:I,6,FALSE),0)+AG336*IFERROR(VLOOKUP(AF336,LnLst!B:I,6,FALSE),0)+AI336*IFERROR(VLOOKUP(AH336,LnLst!B:I,6,FALSE),0)+AK336*IFERROR(VLOOKUP(AJ336,LnLst!B:I,6,FALSE),0)</f>
        <v>35.69</v>
      </c>
      <c r="AB336" s="207">
        <f>(AE336*IFERROR(VLOOKUP(AD336,LnLst!B:I,7,FALSE),0)+AG336*IFERROR(VLOOKUP(AF336,LnLst!B:I,7,FALSE),0)+AI336*IFERROR(VLOOKUP(AH336,LnLst!B:I,7,FALSE),0)+AK336*IFERROR(VLOOKUP(AJ336,LnLst!B:I,7,FALSE),0))/1000000</f>
        <v>9.5890000000000005E-5</v>
      </c>
      <c r="AC336" s="211">
        <f>AE336*IFERROR(VLOOKUP(AD336,LnLst!B:I,8,FALSE),0)+AG336*IFERROR(VLOOKUP(AF336,LnLst!B:I,8,FALSE),0)+AI336*IFERROR(VLOOKUP(AH336,LnLst!B:I,8,FALSE),0)+AK336*IFERROR(VLOOKUP(AJ336,LnLst!B:I,8,FALSE),0)</f>
        <v>25.369999999999997</v>
      </c>
      <c r="AD336" s="106" t="s">
        <v>8</v>
      </c>
      <c r="AE336" s="263">
        <v>43</v>
      </c>
      <c r="AF336" s="245" t="s">
        <v>1462</v>
      </c>
      <c r="AG336" s="263"/>
      <c r="AH336" s="250" t="s">
        <v>1462</v>
      </c>
      <c r="AI336" s="263"/>
      <c r="AJ336" s="245" t="s">
        <v>1462</v>
      </c>
      <c r="AK336" s="263"/>
      <c r="AL336" s="84">
        <v>342</v>
      </c>
      <c r="AM336" s="72">
        <v>344</v>
      </c>
      <c r="AN336" s="83">
        <v>0</v>
      </c>
      <c r="AO336" s="72">
        <v>0</v>
      </c>
      <c r="AP336" s="66" t="s">
        <v>836</v>
      </c>
      <c r="AQ336" s="107" t="s">
        <v>837</v>
      </c>
      <c r="AR336" s="61" t="s">
        <v>258</v>
      </c>
      <c r="AS336" s="364"/>
      <c r="AT336" s="205" t="s">
        <v>47</v>
      </c>
      <c r="DN336" s="111">
        <f>(AE336*IFERROR(VLOOKUP(AD336,LnLst!B:I,2,FALSE),0))*(100/(H336^2))</f>
        <v>4.4332644628099181E-3</v>
      </c>
      <c r="DO336" s="111">
        <f>(AE336*IFERROR(VLOOKUP(AD336,LnLst!B:I,3,FALSE),0))*(100/(H336^2))</f>
        <v>2.718595041322314E-2</v>
      </c>
      <c r="DP336" s="111">
        <f>(AE336*IFERROR(VLOOKUP(AD336,LnLst!B:I,4,FALSE),0))*(H336^2/100)/1000000</f>
        <v>6.7639000000000005E-2</v>
      </c>
      <c r="DQ336" s="111">
        <f>(AE336*IFERROR(VLOOKUP(AD336,LnLst!B:I,5,FALSE),0))*(100/(H336^2))</f>
        <v>1.1549586776859504E-2</v>
      </c>
      <c r="DR336" s="111">
        <f>(AE336*IFERROR(VLOOKUP(AD336,LnLst!B:I,6,FALSE),0))*(100/(H336^2))</f>
        <v>7.3739669421487603E-2</v>
      </c>
      <c r="DS336" s="111">
        <f>(AE336*IFERROR(VLOOKUP(AD336,LnLst!B:I,7,FALSE),0))*(H336^2/100)/1000000</f>
        <v>4.6410760000000002E-2</v>
      </c>
      <c r="DT336" s="111">
        <f>(AE336*IFERROR(VLOOKUP(AD336,LnLst!B:I,8,FALSE),0))*(100/(H336^2))</f>
        <v>5.2417355371900821E-2</v>
      </c>
      <c r="DU336" s="111">
        <f>AG336*IFERROR(VLOOKUP(AF336,LnLst!B:I,2,FALSE),0)*100/H336^2</f>
        <v>0</v>
      </c>
      <c r="DV336" s="111">
        <f>(AG336*IFERROR(VLOOKUP(AF336,LnLst!B:I,3,FALSE),0))*(100/(H336^2))</f>
        <v>0</v>
      </c>
      <c r="DW336" s="111">
        <f>(AG336*IFERROR(VLOOKUP(AF336,LnLst!B:I,4,FALSE),0))*(H336^2/100)/1000000</f>
        <v>0</v>
      </c>
      <c r="DX336" s="111">
        <f>(AG336*IFERROR(VLOOKUP(AF336,LnLst!B:I,5,FALSE),0))*(100/(H336^2))</f>
        <v>0</v>
      </c>
      <c r="DY336" s="111">
        <f>(AG336*IFERROR(VLOOKUP(AF336,LnLst!B:I,6,FALSE),0))*(100/(H336^2))</f>
        <v>0</v>
      </c>
      <c r="DZ336" s="111">
        <f>(AG336*IFERROR(VLOOKUP(AF336,LnLst!B:I,7,FALSE),0))*(H336^2/100)/1000000</f>
        <v>0</v>
      </c>
      <c r="EA336" s="111">
        <f>(AG336*IFERROR(VLOOKUP(AF336,LnLst!B:I,8,FALSE),0))*(100/(H336^2))</f>
        <v>0</v>
      </c>
      <c r="EB336" s="111">
        <f>AI336*IFERROR(VLOOKUP(AH336,LnLst!B:I,2,FALSE),0)*100/H336^2</f>
        <v>0</v>
      </c>
      <c r="EC336" s="111">
        <f>AI336*IFERROR(VLOOKUP(AH336,LnLst!B:I,3,FALSE),0)*100/H336^2</f>
        <v>0</v>
      </c>
      <c r="ED336" s="111">
        <f>(AI336*IFERROR(VLOOKUP(AH336,LnLst!B:I,4,FALSE),0))*(H336^2/100)/1000000</f>
        <v>0</v>
      </c>
      <c r="EE336" s="111">
        <f>AI336*IFERROR(VLOOKUP(AH336,LnLst!B:I,5,FALSE),0)*100/H336^2</f>
        <v>0</v>
      </c>
      <c r="EF336" s="111">
        <f>AI336*IFERROR(VLOOKUP(AH336,LnLst!B:I,6,FALSE),0)*100/H336^2</f>
        <v>0</v>
      </c>
      <c r="EG336" s="111">
        <f>(AI336*IFERROR(VLOOKUP(AH336,LnLst!B:I,7,FALSE),0))*(H336^2/100)/1000000</f>
        <v>0</v>
      </c>
      <c r="EH336" s="111">
        <f>AI336*IFERROR(VLOOKUP(AH336,LnLst!B:I,8,FALSE),0)*100/H336^2</f>
        <v>0</v>
      </c>
      <c r="EI336" s="236">
        <f>AK336*IFERROR(VLOOKUP(AJ336,LnLst!B:I,2,FALSE),0)*100/H336^2</f>
        <v>0</v>
      </c>
      <c r="EJ336" s="111">
        <f>AK336*IFERROR(VLOOKUP(AJ336,LnLst!B:I,3,FALSE),0)*100/H336^2</f>
        <v>0</v>
      </c>
      <c r="EK336" s="111">
        <f>(AK336*IFERROR(VLOOKUP(AJ336,LnLst!B:I,4,FALSE),0))*(H336^2/100)/1000000</f>
        <v>0</v>
      </c>
      <c r="EL336" s="111">
        <f>AK336*IFERROR(VLOOKUP(AJ336,LnLst!B:I,5,FALSE),0)*100/H336^2</f>
        <v>0</v>
      </c>
      <c r="EM336" s="111">
        <f>AK336*IFERROR(VLOOKUP(AJ336,LnLst!B:I,6,FALSE),0)*100/H336^2</f>
        <v>0</v>
      </c>
      <c r="EN336" s="111">
        <f>(AK336*IFERROR(VLOOKUP(AJ336,LnLst!B:I,7,FALSE),0))*(H336^2/100)/1000000</f>
        <v>0</v>
      </c>
      <c r="EO336" s="111">
        <f>AK336*IFERROR(VLOOKUP(AJ336,LnLst!B:I,8,FALSE),0)*100/H336^2</f>
        <v>0</v>
      </c>
    </row>
    <row r="337" spans="1:145" ht="15" customHeight="1" x14ac:dyDescent="0.25">
      <c r="A337" s="81" t="s">
        <v>443</v>
      </c>
      <c r="B337" s="82" t="s">
        <v>297</v>
      </c>
      <c r="C337" s="102" t="s">
        <v>110</v>
      </c>
      <c r="D337" s="82" t="s">
        <v>111</v>
      </c>
      <c r="E337" s="9" t="s">
        <v>1640</v>
      </c>
      <c r="F337" s="426" t="s">
        <v>1717</v>
      </c>
      <c r="G337" s="83">
        <v>1</v>
      </c>
      <c r="H337" s="60">
        <v>220</v>
      </c>
      <c r="I337" s="194" t="str">
        <f t="shared" si="99"/>
        <v xml:space="preserve">2*405 AAAC             </v>
      </c>
      <c r="J337" s="228">
        <f t="shared" si="100"/>
        <v>125</v>
      </c>
      <c r="K337" s="113" t="s">
        <v>42</v>
      </c>
      <c r="L337" s="232" t="s">
        <v>227</v>
      </c>
      <c r="M337" s="240">
        <v>1200</v>
      </c>
      <c r="N337" s="115">
        <f t="shared" si="83"/>
        <v>457.24799999999999</v>
      </c>
      <c r="O337" s="241">
        <v>1600</v>
      </c>
      <c r="P337" s="235">
        <f t="shared" si="84"/>
        <v>1.2887396694214875E-2</v>
      </c>
      <c r="Q337" s="104">
        <f t="shared" si="85"/>
        <v>7.9028925619834711E-2</v>
      </c>
      <c r="R337" s="104">
        <f t="shared" si="86"/>
        <v>0.19662499999999997</v>
      </c>
      <c r="S337" s="104">
        <f t="shared" si="87"/>
        <v>3.3574380165289255E-2</v>
      </c>
      <c r="T337" s="104">
        <f t="shared" si="88"/>
        <v>0.2143595041322314</v>
      </c>
      <c r="U337" s="104">
        <f t="shared" si="89"/>
        <v>0.13491500000000001</v>
      </c>
      <c r="V337" s="105">
        <f t="shared" si="90"/>
        <v>0.15237603305785125</v>
      </c>
      <c r="W337" s="223">
        <f>AE337*IFERROR(VLOOKUP(AD337,LnLst!B:I,2,FALSE),0)+AG337*IFERROR(VLOOKUP(AF337,LnLst!B:I,2,FALSE),0)+AI337*IFERROR(VLOOKUP(AH337,LnLst!B:I,2,FALSE),0)+AK337*IFERROR(VLOOKUP(AJ337,LnLst!B:I,2,FALSE),0)</f>
        <v>6.2374999999999998</v>
      </c>
      <c r="X337" s="215">
        <f>AE337*IFERROR(VLOOKUP(AD337,LnLst!B:I,3,FALSE),0)+AG337*IFERROR(VLOOKUP(AF337,LnLst!B:I,3,FALSE),0)+AI337*IFERROR(VLOOKUP(AH337,LnLst!B:I,3,FALSE),0)+AK337*IFERROR(VLOOKUP(AJ337,LnLst!B:I,3,FALSE),0)</f>
        <v>38.25</v>
      </c>
      <c r="Y337" s="219">
        <f>(AE337*IFERROR(VLOOKUP(AD337,LnLst!B:I,4,FALSE),0)+AG337*IFERROR(VLOOKUP(AF337,LnLst!B:I,4,FALSE),0)+AI337*IFERROR(VLOOKUP(AH337,LnLst!B:I,4,FALSE),0)+AK337*IFERROR(VLOOKUP(AJ337,LnLst!B:I,4,FALSE),0))/1000000</f>
        <v>4.0624999999999998E-4</v>
      </c>
      <c r="Z337" s="215">
        <f>AE337*IFERROR(VLOOKUP(AD337,LnLst!B:I,5,FALSE),0)+AG337*IFERROR(VLOOKUP(AF337,LnLst!B:I,5,FALSE),0)+AI337*IFERROR(VLOOKUP(AH337,LnLst!B:I,5,FALSE),0)+AK337*IFERROR(VLOOKUP(AJ337,LnLst!B:I,5,FALSE),0)</f>
        <v>16.25</v>
      </c>
      <c r="AA337" s="215">
        <f>AE337*IFERROR(VLOOKUP(AD337,LnLst!B:I,6,FALSE),0)+AG337*IFERROR(VLOOKUP(AF337,LnLst!B:I,6,FALSE),0)+AI337*IFERROR(VLOOKUP(AH337,LnLst!B:I,6,FALSE),0)+AK337*IFERROR(VLOOKUP(AJ337,LnLst!B:I,6,FALSE),0)</f>
        <v>103.75</v>
      </c>
      <c r="AB337" s="207">
        <f>(AE337*IFERROR(VLOOKUP(AD337,LnLst!B:I,7,FALSE),0)+AG337*IFERROR(VLOOKUP(AF337,LnLst!B:I,7,FALSE),0)+AI337*IFERROR(VLOOKUP(AH337,LnLst!B:I,7,FALSE),0)+AK337*IFERROR(VLOOKUP(AJ337,LnLst!B:I,7,FALSE),0))/1000000</f>
        <v>2.7875000000000003E-4</v>
      </c>
      <c r="AC337" s="211">
        <f>AE337*IFERROR(VLOOKUP(AD337,LnLst!B:I,8,FALSE),0)+AG337*IFERROR(VLOOKUP(AF337,LnLst!B:I,8,FALSE),0)+AI337*IFERROR(VLOOKUP(AH337,LnLst!B:I,8,FALSE),0)+AK337*IFERROR(VLOOKUP(AJ337,LnLst!B:I,8,FALSE),0)</f>
        <v>73.75</v>
      </c>
      <c r="AD337" s="106" t="s">
        <v>8</v>
      </c>
      <c r="AE337" s="263">
        <v>125</v>
      </c>
      <c r="AF337" s="245" t="s">
        <v>1462</v>
      </c>
      <c r="AG337" s="263"/>
      <c r="AH337" s="250" t="s">
        <v>1462</v>
      </c>
      <c r="AI337" s="263"/>
      <c r="AJ337" s="245" t="s">
        <v>1462</v>
      </c>
      <c r="AK337" s="263"/>
      <c r="AL337" s="84">
        <v>340</v>
      </c>
      <c r="AM337" s="72">
        <v>342</v>
      </c>
      <c r="AN337" s="83">
        <v>0</v>
      </c>
      <c r="AO337" s="72">
        <v>-0.35</v>
      </c>
      <c r="AP337" s="66" t="s">
        <v>839</v>
      </c>
      <c r="AQ337" s="107" t="s">
        <v>841</v>
      </c>
      <c r="AR337" s="61" t="s">
        <v>837</v>
      </c>
      <c r="AS337" s="364"/>
      <c r="AT337" s="205" t="s">
        <v>47</v>
      </c>
      <c r="DN337" s="111">
        <f>(AE337*IFERROR(VLOOKUP(AD337,LnLst!B:I,2,FALSE),0))*(100/(H337^2))</f>
        <v>1.2887396694214875E-2</v>
      </c>
      <c r="DO337" s="111">
        <f>(AE337*IFERROR(VLOOKUP(AD337,LnLst!B:I,3,FALSE),0))*(100/(H337^2))</f>
        <v>7.9028925619834711E-2</v>
      </c>
      <c r="DP337" s="111">
        <f>(AE337*IFERROR(VLOOKUP(AD337,LnLst!B:I,4,FALSE),0))*(H337^2/100)/1000000</f>
        <v>0.19662499999999999</v>
      </c>
      <c r="DQ337" s="111">
        <f>(AE337*IFERROR(VLOOKUP(AD337,LnLst!B:I,5,FALSE),0))*(100/(H337^2))</f>
        <v>3.3574380165289255E-2</v>
      </c>
      <c r="DR337" s="111">
        <f>(AE337*IFERROR(VLOOKUP(AD337,LnLst!B:I,6,FALSE),0))*(100/(H337^2))</f>
        <v>0.2143595041322314</v>
      </c>
      <c r="DS337" s="111">
        <f>(AE337*IFERROR(VLOOKUP(AD337,LnLst!B:I,7,FALSE),0))*(H337^2/100)/1000000</f>
        <v>0.13491500000000001</v>
      </c>
      <c r="DT337" s="111">
        <f>(AE337*IFERROR(VLOOKUP(AD337,LnLst!B:I,8,FALSE),0))*(100/(H337^2))</f>
        <v>0.15237603305785125</v>
      </c>
      <c r="DU337" s="111">
        <f>AG337*IFERROR(VLOOKUP(AF337,LnLst!B:I,2,FALSE),0)*100/H337^2</f>
        <v>0</v>
      </c>
      <c r="DV337" s="111">
        <f>(AG337*IFERROR(VLOOKUP(AF337,LnLst!B:I,3,FALSE),0))*(100/(H337^2))</f>
        <v>0</v>
      </c>
      <c r="DW337" s="111">
        <f>(AG337*IFERROR(VLOOKUP(AF337,LnLst!B:I,4,FALSE),0))*(H337^2/100)/1000000</f>
        <v>0</v>
      </c>
      <c r="DX337" s="111">
        <f>(AG337*IFERROR(VLOOKUP(AF337,LnLst!B:I,5,FALSE),0))*(100/(H337^2))</f>
        <v>0</v>
      </c>
      <c r="DY337" s="111">
        <f>(AG337*IFERROR(VLOOKUP(AF337,LnLst!B:I,6,FALSE),0))*(100/(H337^2))</f>
        <v>0</v>
      </c>
      <c r="DZ337" s="111">
        <f>(AG337*IFERROR(VLOOKUP(AF337,LnLst!B:I,7,FALSE),0))*(H337^2/100)/1000000</f>
        <v>0</v>
      </c>
      <c r="EA337" s="111">
        <f>(AG337*IFERROR(VLOOKUP(AF337,LnLst!B:I,8,FALSE),0))*(100/(H337^2))</f>
        <v>0</v>
      </c>
      <c r="EB337" s="111">
        <f>AI337*IFERROR(VLOOKUP(AH337,LnLst!B:I,2,FALSE),0)*100/H337^2</f>
        <v>0</v>
      </c>
      <c r="EC337" s="111">
        <f>AI337*IFERROR(VLOOKUP(AH337,LnLst!B:I,3,FALSE),0)*100/H337^2</f>
        <v>0</v>
      </c>
      <c r="ED337" s="111">
        <f>(AI337*IFERROR(VLOOKUP(AH337,LnLst!B:I,4,FALSE),0))*(H337^2/100)/1000000</f>
        <v>0</v>
      </c>
      <c r="EE337" s="111">
        <f>AI337*IFERROR(VLOOKUP(AH337,LnLst!B:I,5,FALSE),0)*100/H337^2</f>
        <v>0</v>
      </c>
      <c r="EF337" s="111">
        <f>AI337*IFERROR(VLOOKUP(AH337,LnLst!B:I,6,FALSE),0)*100/H337^2</f>
        <v>0</v>
      </c>
      <c r="EG337" s="111">
        <f>(AI337*IFERROR(VLOOKUP(AH337,LnLst!B:I,7,FALSE),0))*(H337^2/100)/1000000</f>
        <v>0</v>
      </c>
      <c r="EH337" s="111">
        <f>AI337*IFERROR(VLOOKUP(AH337,LnLst!B:I,8,FALSE),0)*100/H337^2</f>
        <v>0</v>
      </c>
      <c r="EI337" s="236">
        <f>AK337*IFERROR(VLOOKUP(AJ337,LnLst!B:I,2,FALSE),0)*100/H337^2</f>
        <v>0</v>
      </c>
      <c r="EJ337" s="111">
        <f>AK337*IFERROR(VLOOKUP(AJ337,LnLst!B:I,3,FALSE),0)*100/H337^2</f>
        <v>0</v>
      </c>
      <c r="EK337" s="111">
        <f>(AK337*IFERROR(VLOOKUP(AJ337,LnLst!B:I,4,FALSE),0))*(H337^2/100)/1000000</f>
        <v>0</v>
      </c>
      <c r="EL337" s="111">
        <f>AK337*IFERROR(VLOOKUP(AJ337,LnLst!B:I,5,FALSE),0)*100/H337^2</f>
        <v>0</v>
      </c>
      <c r="EM337" s="111">
        <f>AK337*IFERROR(VLOOKUP(AJ337,LnLst!B:I,6,FALSE),0)*100/H337^2</f>
        <v>0</v>
      </c>
      <c r="EN337" s="111">
        <f>(AK337*IFERROR(VLOOKUP(AJ337,LnLst!B:I,7,FALSE),0))*(H337^2/100)/1000000</f>
        <v>0</v>
      </c>
      <c r="EO337" s="111">
        <f>AK337*IFERROR(VLOOKUP(AJ337,LnLst!B:I,8,FALSE),0)*100/H337^2</f>
        <v>0</v>
      </c>
    </row>
    <row r="338" spans="1:145" ht="15" customHeight="1" x14ac:dyDescent="0.25">
      <c r="A338" s="81" t="s">
        <v>443</v>
      </c>
      <c r="B338" s="82" t="s">
        <v>297</v>
      </c>
      <c r="C338" s="102" t="s">
        <v>110</v>
      </c>
      <c r="D338" s="82" t="s">
        <v>111</v>
      </c>
      <c r="E338" s="9" t="s">
        <v>1640</v>
      </c>
      <c r="F338" s="426" t="s">
        <v>1717</v>
      </c>
      <c r="G338" s="83">
        <v>2</v>
      </c>
      <c r="H338" s="60">
        <v>220</v>
      </c>
      <c r="I338" s="194" t="str">
        <f t="shared" si="99"/>
        <v xml:space="preserve">2*405 AAAC             </v>
      </c>
      <c r="J338" s="228">
        <f t="shared" si="100"/>
        <v>125</v>
      </c>
      <c r="K338" s="113" t="s">
        <v>42</v>
      </c>
      <c r="L338" s="232" t="s">
        <v>227</v>
      </c>
      <c r="M338" s="240">
        <v>1200</v>
      </c>
      <c r="N338" s="115">
        <f t="shared" ref="N338:N401" si="101">1.732*M338*H338/1000</f>
        <v>457.24799999999999</v>
      </c>
      <c r="O338" s="241">
        <v>1600</v>
      </c>
      <c r="P338" s="235">
        <f t="shared" ref="P338:P401" si="102">W338*100/H338^2</f>
        <v>1.2887396694214875E-2</v>
      </c>
      <c r="Q338" s="104">
        <f t="shared" ref="Q338:Q401" si="103">X338*100/H338^2</f>
        <v>7.9028925619834711E-2</v>
      </c>
      <c r="R338" s="104">
        <f t="shared" ref="R338:R401" si="104">Y338*H338^2/100</f>
        <v>0.19662499999999997</v>
      </c>
      <c r="S338" s="104">
        <f t="shared" ref="S338:S401" si="105">Z338*100/H338^2</f>
        <v>3.3574380165289255E-2</v>
      </c>
      <c r="T338" s="104">
        <f t="shared" ref="T338:T401" si="106">AA338*100/H338^2</f>
        <v>0.2143595041322314</v>
      </c>
      <c r="U338" s="104">
        <f t="shared" ref="U338:U401" si="107">AB338*H338^2/100</f>
        <v>0.13491500000000001</v>
      </c>
      <c r="V338" s="105">
        <f t="shared" ref="V338:V401" si="108">AC338*100/H338^2</f>
        <v>0.15237603305785125</v>
      </c>
      <c r="W338" s="223">
        <f>AE338*IFERROR(VLOOKUP(AD338,LnLst!B:I,2,FALSE),0)+AG338*IFERROR(VLOOKUP(AF338,LnLst!B:I,2,FALSE),0)+AI338*IFERROR(VLOOKUP(AH338,LnLst!B:I,2,FALSE),0)+AK338*IFERROR(VLOOKUP(AJ338,LnLst!B:I,2,FALSE),0)</f>
        <v>6.2374999999999998</v>
      </c>
      <c r="X338" s="215">
        <f>AE338*IFERROR(VLOOKUP(AD338,LnLst!B:I,3,FALSE),0)+AG338*IFERROR(VLOOKUP(AF338,LnLst!B:I,3,FALSE),0)+AI338*IFERROR(VLOOKUP(AH338,LnLst!B:I,3,FALSE),0)+AK338*IFERROR(VLOOKUP(AJ338,LnLst!B:I,3,FALSE),0)</f>
        <v>38.25</v>
      </c>
      <c r="Y338" s="219">
        <f>(AE338*IFERROR(VLOOKUP(AD338,LnLst!B:I,4,FALSE),0)+AG338*IFERROR(VLOOKUP(AF338,LnLst!B:I,4,FALSE),0)+AI338*IFERROR(VLOOKUP(AH338,LnLst!B:I,4,FALSE),0)+AK338*IFERROR(VLOOKUP(AJ338,LnLst!B:I,4,FALSE),0))/1000000</f>
        <v>4.0624999999999998E-4</v>
      </c>
      <c r="Z338" s="215">
        <f>AE338*IFERROR(VLOOKUP(AD338,LnLst!B:I,5,FALSE),0)+AG338*IFERROR(VLOOKUP(AF338,LnLst!B:I,5,FALSE),0)+AI338*IFERROR(VLOOKUP(AH338,LnLst!B:I,5,FALSE),0)+AK338*IFERROR(VLOOKUP(AJ338,LnLst!B:I,5,FALSE),0)</f>
        <v>16.25</v>
      </c>
      <c r="AA338" s="215">
        <f>AE338*IFERROR(VLOOKUP(AD338,LnLst!B:I,6,FALSE),0)+AG338*IFERROR(VLOOKUP(AF338,LnLst!B:I,6,FALSE),0)+AI338*IFERROR(VLOOKUP(AH338,LnLst!B:I,6,FALSE),0)+AK338*IFERROR(VLOOKUP(AJ338,LnLst!B:I,6,FALSE),0)</f>
        <v>103.75</v>
      </c>
      <c r="AB338" s="207">
        <f>(AE338*IFERROR(VLOOKUP(AD338,LnLst!B:I,7,FALSE),0)+AG338*IFERROR(VLOOKUP(AF338,LnLst!B:I,7,FALSE),0)+AI338*IFERROR(VLOOKUP(AH338,LnLst!B:I,7,FALSE),0)+AK338*IFERROR(VLOOKUP(AJ338,LnLst!B:I,7,FALSE),0))/1000000</f>
        <v>2.7875000000000003E-4</v>
      </c>
      <c r="AC338" s="211">
        <f>AE338*IFERROR(VLOOKUP(AD338,LnLst!B:I,8,FALSE),0)+AG338*IFERROR(VLOOKUP(AF338,LnLst!B:I,8,FALSE),0)+AI338*IFERROR(VLOOKUP(AH338,LnLst!B:I,8,FALSE),0)+AK338*IFERROR(VLOOKUP(AJ338,LnLst!B:I,8,FALSE),0)</f>
        <v>73.75</v>
      </c>
      <c r="AD338" s="106" t="s">
        <v>8</v>
      </c>
      <c r="AE338" s="263">
        <v>125</v>
      </c>
      <c r="AF338" s="245" t="s">
        <v>1462</v>
      </c>
      <c r="AG338" s="263"/>
      <c r="AH338" s="250" t="s">
        <v>1462</v>
      </c>
      <c r="AI338" s="263"/>
      <c r="AJ338" s="245" t="s">
        <v>1462</v>
      </c>
      <c r="AK338" s="263"/>
      <c r="AL338" s="84">
        <v>340</v>
      </c>
      <c r="AM338" s="72">
        <v>342</v>
      </c>
      <c r="AN338" s="83">
        <v>0</v>
      </c>
      <c r="AO338" s="72">
        <v>-0.35</v>
      </c>
      <c r="AP338" s="66" t="s">
        <v>840</v>
      </c>
      <c r="AQ338" s="107" t="s">
        <v>841</v>
      </c>
      <c r="AR338" s="61" t="s">
        <v>837</v>
      </c>
      <c r="AS338" s="364"/>
      <c r="AT338" s="205" t="s">
        <v>47</v>
      </c>
      <c r="DN338" s="111">
        <f>(AE338*IFERROR(VLOOKUP(AD338,LnLst!B:I,2,FALSE),0))*(100/(H338^2))</f>
        <v>1.2887396694214875E-2</v>
      </c>
      <c r="DO338" s="111">
        <f>(AE338*IFERROR(VLOOKUP(AD338,LnLst!B:I,3,FALSE),0))*(100/(H338^2))</f>
        <v>7.9028925619834711E-2</v>
      </c>
      <c r="DP338" s="111">
        <f>(AE338*IFERROR(VLOOKUP(AD338,LnLst!B:I,4,FALSE),0))*(H338^2/100)/1000000</f>
        <v>0.19662499999999999</v>
      </c>
      <c r="DQ338" s="111">
        <f>(AE338*IFERROR(VLOOKUP(AD338,LnLst!B:I,5,FALSE),0))*(100/(H338^2))</f>
        <v>3.3574380165289255E-2</v>
      </c>
      <c r="DR338" s="111">
        <f>(AE338*IFERROR(VLOOKUP(AD338,LnLst!B:I,6,FALSE),0))*(100/(H338^2))</f>
        <v>0.2143595041322314</v>
      </c>
      <c r="DS338" s="111">
        <f>(AE338*IFERROR(VLOOKUP(AD338,LnLst!B:I,7,FALSE),0))*(H338^2/100)/1000000</f>
        <v>0.13491500000000001</v>
      </c>
      <c r="DT338" s="111">
        <f>(AE338*IFERROR(VLOOKUP(AD338,LnLst!B:I,8,FALSE),0))*(100/(H338^2))</f>
        <v>0.15237603305785125</v>
      </c>
      <c r="DU338" s="111">
        <f>AG338*IFERROR(VLOOKUP(AF338,LnLst!B:I,2,FALSE),0)*100/H338^2</f>
        <v>0</v>
      </c>
      <c r="DV338" s="111">
        <f>(AG338*IFERROR(VLOOKUP(AF338,LnLst!B:I,3,FALSE),0))*(100/(H338^2))</f>
        <v>0</v>
      </c>
      <c r="DW338" s="111">
        <f>(AG338*IFERROR(VLOOKUP(AF338,LnLst!B:I,4,FALSE),0))*(H338^2/100)/1000000</f>
        <v>0</v>
      </c>
      <c r="DX338" s="111">
        <f>(AG338*IFERROR(VLOOKUP(AF338,LnLst!B:I,5,FALSE),0))*(100/(H338^2))</f>
        <v>0</v>
      </c>
      <c r="DY338" s="111">
        <f>(AG338*IFERROR(VLOOKUP(AF338,LnLst!B:I,6,FALSE),0))*(100/(H338^2))</f>
        <v>0</v>
      </c>
      <c r="DZ338" s="111">
        <f>(AG338*IFERROR(VLOOKUP(AF338,LnLst!B:I,7,FALSE),0))*(H338^2/100)/1000000</f>
        <v>0</v>
      </c>
      <c r="EA338" s="111">
        <f>(AG338*IFERROR(VLOOKUP(AF338,LnLst!B:I,8,FALSE),0))*(100/(H338^2))</f>
        <v>0</v>
      </c>
      <c r="EB338" s="111">
        <f>AI338*IFERROR(VLOOKUP(AH338,LnLst!B:I,2,FALSE),0)*100/H338^2</f>
        <v>0</v>
      </c>
      <c r="EC338" s="111">
        <f>AI338*IFERROR(VLOOKUP(AH338,LnLst!B:I,3,FALSE),0)*100/H338^2</f>
        <v>0</v>
      </c>
      <c r="ED338" s="111">
        <f>(AI338*IFERROR(VLOOKUP(AH338,LnLst!B:I,4,FALSE),0))*(H338^2/100)/1000000</f>
        <v>0</v>
      </c>
      <c r="EE338" s="111">
        <f>AI338*IFERROR(VLOOKUP(AH338,LnLst!B:I,5,FALSE),0)*100/H338^2</f>
        <v>0</v>
      </c>
      <c r="EF338" s="111">
        <f>AI338*IFERROR(VLOOKUP(AH338,LnLst!B:I,6,FALSE),0)*100/H338^2</f>
        <v>0</v>
      </c>
      <c r="EG338" s="111">
        <f>(AI338*IFERROR(VLOOKUP(AH338,LnLst!B:I,7,FALSE),0))*(H338^2/100)/1000000</f>
        <v>0</v>
      </c>
      <c r="EH338" s="111">
        <f>AI338*IFERROR(VLOOKUP(AH338,LnLst!B:I,8,FALSE),0)*100/H338^2</f>
        <v>0</v>
      </c>
      <c r="EI338" s="236">
        <f>AK338*IFERROR(VLOOKUP(AJ338,LnLst!B:I,2,FALSE),0)*100/H338^2</f>
        <v>0</v>
      </c>
      <c r="EJ338" s="111">
        <f>AK338*IFERROR(VLOOKUP(AJ338,LnLst!B:I,3,FALSE),0)*100/H338^2</f>
        <v>0</v>
      </c>
      <c r="EK338" s="111">
        <f>(AK338*IFERROR(VLOOKUP(AJ338,LnLst!B:I,4,FALSE),0))*(H338^2/100)/1000000</f>
        <v>0</v>
      </c>
      <c r="EL338" s="111">
        <f>AK338*IFERROR(VLOOKUP(AJ338,LnLst!B:I,5,FALSE),0)*100/H338^2</f>
        <v>0</v>
      </c>
      <c r="EM338" s="111">
        <f>AK338*IFERROR(VLOOKUP(AJ338,LnLst!B:I,6,FALSE),0)*100/H338^2</f>
        <v>0</v>
      </c>
      <c r="EN338" s="111">
        <f>(AK338*IFERROR(VLOOKUP(AJ338,LnLst!B:I,7,FALSE),0))*(H338^2/100)/1000000</f>
        <v>0</v>
      </c>
      <c r="EO338" s="111">
        <f>AK338*IFERROR(VLOOKUP(AJ338,LnLst!B:I,8,FALSE),0)*100/H338^2</f>
        <v>0</v>
      </c>
    </row>
    <row r="339" spans="1:145" ht="15" customHeight="1" x14ac:dyDescent="0.25">
      <c r="A339" s="81" t="s">
        <v>301</v>
      </c>
      <c r="B339" s="82" t="s">
        <v>443</v>
      </c>
      <c r="C339" s="102" t="s">
        <v>109</v>
      </c>
      <c r="D339" s="82" t="s">
        <v>110</v>
      </c>
      <c r="E339" s="9" t="s">
        <v>1640</v>
      </c>
      <c r="F339" s="426" t="s">
        <v>1717</v>
      </c>
      <c r="G339" s="83">
        <v>1</v>
      </c>
      <c r="H339" s="60">
        <v>220</v>
      </c>
      <c r="I339" s="194" t="str">
        <f t="shared" si="99"/>
        <v xml:space="preserve">2*405 AAAC             </v>
      </c>
      <c r="J339" s="228">
        <f t="shared" si="100"/>
        <v>75</v>
      </c>
      <c r="K339" s="113" t="s">
        <v>227</v>
      </c>
      <c r="L339" s="232" t="s">
        <v>42</v>
      </c>
      <c r="M339" s="240">
        <v>1100</v>
      </c>
      <c r="N339" s="115">
        <f t="shared" si="101"/>
        <v>419.14400000000001</v>
      </c>
      <c r="O339" s="241">
        <v>1600</v>
      </c>
      <c r="P339" s="235">
        <f t="shared" si="102"/>
        <v>7.7324380165289253E-3</v>
      </c>
      <c r="Q339" s="104">
        <f t="shared" si="103"/>
        <v>4.7417355371900824E-2</v>
      </c>
      <c r="R339" s="104">
        <f t="shared" si="104"/>
        <v>0.117975</v>
      </c>
      <c r="S339" s="104">
        <f t="shared" si="105"/>
        <v>2.0144628099173553E-2</v>
      </c>
      <c r="T339" s="104">
        <f t="shared" si="106"/>
        <v>0.12861570247933884</v>
      </c>
      <c r="U339" s="104">
        <f t="shared" si="107"/>
        <v>8.0948999999999993E-2</v>
      </c>
      <c r="V339" s="105">
        <f t="shared" si="108"/>
        <v>9.1425619834710745E-2</v>
      </c>
      <c r="W339" s="223">
        <f>AE339*IFERROR(VLOOKUP(AD339,LnLst!B:I,2,FALSE),0)+AG339*IFERROR(VLOOKUP(AF339,LnLst!B:I,2,FALSE),0)+AI339*IFERROR(VLOOKUP(AH339,LnLst!B:I,2,FALSE),0)+AK339*IFERROR(VLOOKUP(AJ339,LnLst!B:I,2,FALSE),0)</f>
        <v>3.7425000000000002</v>
      </c>
      <c r="X339" s="215">
        <f>AE339*IFERROR(VLOOKUP(AD339,LnLst!B:I,3,FALSE),0)+AG339*IFERROR(VLOOKUP(AF339,LnLst!B:I,3,FALSE),0)+AI339*IFERROR(VLOOKUP(AH339,LnLst!B:I,3,FALSE),0)+AK339*IFERROR(VLOOKUP(AJ339,LnLst!B:I,3,FALSE),0)</f>
        <v>22.95</v>
      </c>
      <c r="Y339" s="219">
        <f>(AE339*IFERROR(VLOOKUP(AD339,LnLst!B:I,4,FALSE),0)+AG339*IFERROR(VLOOKUP(AF339,LnLst!B:I,4,FALSE),0)+AI339*IFERROR(VLOOKUP(AH339,LnLst!B:I,4,FALSE),0)+AK339*IFERROR(VLOOKUP(AJ339,LnLst!B:I,4,FALSE),0))/1000000</f>
        <v>2.4374999999999999E-4</v>
      </c>
      <c r="Z339" s="215">
        <f>AE339*IFERROR(VLOOKUP(AD339,LnLst!B:I,5,FALSE),0)+AG339*IFERROR(VLOOKUP(AF339,LnLst!B:I,5,FALSE),0)+AI339*IFERROR(VLOOKUP(AH339,LnLst!B:I,5,FALSE),0)+AK339*IFERROR(VLOOKUP(AJ339,LnLst!B:I,5,FALSE),0)</f>
        <v>9.75</v>
      </c>
      <c r="AA339" s="215">
        <f>AE339*IFERROR(VLOOKUP(AD339,LnLst!B:I,6,FALSE),0)+AG339*IFERROR(VLOOKUP(AF339,LnLst!B:I,6,FALSE),0)+AI339*IFERROR(VLOOKUP(AH339,LnLst!B:I,6,FALSE),0)+AK339*IFERROR(VLOOKUP(AJ339,LnLst!B:I,6,FALSE),0)</f>
        <v>62.25</v>
      </c>
      <c r="AB339" s="207">
        <f>(AE339*IFERROR(VLOOKUP(AD339,LnLst!B:I,7,FALSE),0)+AG339*IFERROR(VLOOKUP(AF339,LnLst!B:I,7,FALSE),0)+AI339*IFERROR(VLOOKUP(AH339,LnLst!B:I,7,FALSE),0)+AK339*IFERROR(VLOOKUP(AJ339,LnLst!B:I,7,FALSE),0))/1000000</f>
        <v>1.6725E-4</v>
      </c>
      <c r="AC339" s="211">
        <f>AE339*IFERROR(VLOOKUP(AD339,LnLst!B:I,8,FALSE),0)+AG339*IFERROR(VLOOKUP(AF339,LnLst!B:I,8,FALSE),0)+AI339*IFERROR(VLOOKUP(AH339,LnLst!B:I,8,FALSE),0)+AK339*IFERROR(VLOOKUP(AJ339,LnLst!B:I,8,FALSE),0)</f>
        <v>44.25</v>
      </c>
      <c r="AD339" s="106" t="s">
        <v>8</v>
      </c>
      <c r="AE339" s="263">
        <v>75</v>
      </c>
      <c r="AF339" s="245" t="s">
        <v>1462</v>
      </c>
      <c r="AG339" s="263"/>
      <c r="AH339" s="250" t="s">
        <v>1462</v>
      </c>
      <c r="AI339" s="263"/>
      <c r="AJ339" s="245" t="s">
        <v>1462</v>
      </c>
      <c r="AK339" s="263"/>
      <c r="AL339" s="84">
        <v>338</v>
      </c>
      <c r="AM339" s="72">
        <v>340</v>
      </c>
      <c r="AN339" s="83">
        <v>0</v>
      </c>
      <c r="AO339" s="72">
        <v>0</v>
      </c>
      <c r="AP339" s="66"/>
      <c r="AQ339" s="107" t="s">
        <v>497</v>
      </c>
      <c r="AR339" s="61" t="s">
        <v>841</v>
      </c>
      <c r="AS339" s="364"/>
      <c r="AT339" s="205" t="s">
        <v>48</v>
      </c>
      <c r="DN339" s="111">
        <f>(AE339*IFERROR(VLOOKUP(AD339,LnLst!B:I,2,FALSE),0))*(100/(H339^2))</f>
        <v>7.7324380165289261E-3</v>
      </c>
      <c r="DO339" s="111">
        <f>(AE339*IFERROR(VLOOKUP(AD339,LnLst!B:I,3,FALSE),0))*(100/(H339^2))</f>
        <v>4.7417355371900824E-2</v>
      </c>
      <c r="DP339" s="111">
        <f>(AE339*IFERROR(VLOOKUP(AD339,LnLst!B:I,4,FALSE),0))*(H339^2/100)/1000000</f>
        <v>0.117975</v>
      </c>
      <c r="DQ339" s="111">
        <f>(AE339*IFERROR(VLOOKUP(AD339,LnLst!B:I,5,FALSE),0))*(100/(H339^2))</f>
        <v>2.0144628099173556E-2</v>
      </c>
      <c r="DR339" s="111">
        <f>(AE339*IFERROR(VLOOKUP(AD339,LnLst!B:I,6,FALSE),0))*(100/(H339^2))</f>
        <v>0.12861570247933884</v>
      </c>
      <c r="DS339" s="111">
        <f>(AE339*IFERROR(VLOOKUP(AD339,LnLst!B:I,7,FALSE),0))*(H339^2/100)/1000000</f>
        <v>8.0948999999999993E-2</v>
      </c>
      <c r="DT339" s="111">
        <f>(AE339*IFERROR(VLOOKUP(AD339,LnLst!B:I,8,FALSE),0))*(100/(H339^2))</f>
        <v>9.1425619834710745E-2</v>
      </c>
      <c r="DU339" s="111">
        <f>AG339*IFERROR(VLOOKUP(AF339,LnLst!B:I,2,FALSE),0)*100/H339^2</f>
        <v>0</v>
      </c>
      <c r="DV339" s="111">
        <f>(AG339*IFERROR(VLOOKUP(AF339,LnLst!B:I,3,FALSE),0))*(100/(H339^2))</f>
        <v>0</v>
      </c>
      <c r="DW339" s="111">
        <f>(AG339*IFERROR(VLOOKUP(AF339,LnLst!B:I,4,FALSE),0))*(H339^2/100)/1000000</f>
        <v>0</v>
      </c>
      <c r="DX339" s="111">
        <f>(AG339*IFERROR(VLOOKUP(AF339,LnLst!B:I,5,FALSE),0))*(100/(H339^2))</f>
        <v>0</v>
      </c>
      <c r="DY339" s="111">
        <f>(AG339*IFERROR(VLOOKUP(AF339,LnLst!B:I,6,FALSE),0))*(100/(H339^2))</f>
        <v>0</v>
      </c>
      <c r="DZ339" s="111">
        <f>(AG339*IFERROR(VLOOKUP(AF339,LnLst!B:I,7,FALSE),0))*(H339^2/100)/1000000</f>
        <v>0</v>
      </c>
      <c r="EA339" s="111">
        <f>(AG339*IFERROR(VLOOKUP(AF339,LnLst!B:I,8,FALSE),0))*(100/(H339^2))</f>
        <v>0</v>
      </c>
      <c r="EB339" s="111">
        <f>AI339*IFERROR(VLOOKUP(AH339,LnLst!B:I,2,FALSE),0)*100/H339^2</f>
        <v>0</v>
      </c>
      <c r="EC339" s="111">
        <f>AI339*IFERROR(VLOOKUP(AH339,LnLst!B:I,3,FALSE),0)*100/H339^2</f>
        <v>0</v>
      </c>
      <c r="ED339" s="111">
        <f>(AI339*IFERROR(VLOOKUP(AH339,LnLst!B:I,4,FALSE),0))*(H339^2/100)/1000000</f>
        <v>0</v>
      </c>
      <c r="EE339" s="111">
        <f>AI339*IFERROR(VLOOKUP(AH339,LnLst!B:I,5,FALSE),0)*100/H339^2</f>
        <v>0</v>
      </c>
      <c r="EF339" s="111">
        <f>AI339*IFERROR(VLOOKUP(AH339,LnLst!B:I,6,FALSE),0)*100/H339^2</f>
        <v>0</v>
      </c>
      <c r="EG339" s="111">
        <f>(AI339*IFERROR(VLOOKUP(AH339,LnLst!B:I,7,FALSE),0))*(H339^2/100)/1000000</f>
        <v>0</v>
      </c>
      <c r="EH339" s="111">
        <f>AI339*IFERROR(VLOOKUP(AH339,LnLst!B:I,8,FALSE),0)*100/H339^2</f>
        <v>0</v>
      </c>
      <c r="EI339" s="236">
        <f>AK339*IFERROR(VLOOKUP(AJ339,LnLst!B:I,2,FALSE),0)*100/H339^2</f>
        <v>0</v>
      </c>
      <c r="EJ339" s="111">
        <f>AK339*IFERROR(VLOOKUP(AJ339,LnLst!B:I,3,FALSE),0)*100/H339^2</f>
        <v>0</v>
      </c>
      <c r="EK339" s="111">
        <f>(AK339*IFERROR(VLOOKUP(AJ339,LnLst!B:I,4,FALSE),0))*(H339^2/100)/1000000</f>
        <v>0</v>
      </c>
      <c r="EL339" s="111">
        <f>AK339*IFERROR(VLOOKUP(AJ339,LnLst!B:I,5,FALSE),0)*100/H339^2</f>
        <v>0</v>
      </c>
      <c r="EM339" s="111">
        <f>AK339*IFERROR(VLOOKUP(AJ339,LnLst!B:I,6,FALSE),0)*100/H339^2</f>
        <v>0</v>
      </c>
      <c r="EN339" s="111">
        <f>(AK339*IFERROR(VLOOKUP(AJ339,LnLst!B:I,7,FALSE),0))*(H339^2/100)/1000000</f>
        <v>0</v>
      </c>
      <c r="EO339" s="111">
        <f>AK339*IFERROR(VLOOKUP(AJ339,LnLst!B:I,8,FALSE),0)*100/H339^2</f>
        <v>0</v>
      </c>
    </row>
    <row r="340" spans="1:145" ht="15" customHeight="1" x14ac:dyDescent="0.25">
      <c r="A340" s="81" t="s">
        <v>301</v>
      </c>
      <c r="B340" s="82" t="s">
        <v>443</v>
      </c>
      <c r="C340" s="102" t="s">
        <v>109</v>
      </c>
      <c r="D340" s="82" t="s">
        <v>110</v>
      </c>
      <c r="E340" s="9" t="s">
        <v>1640</v>
      </c>
      <c r="F340" s="426" t="s">
        <v>1717</v>
      </c>
      <c r="G340" s="83">
        <v>2</v>
      </c>
      <c r="H340" s="60">
        <v>220</v>
      </c>
      <c r="I340" s="194" t="str">
        <f t="shared" si="99"/>
        <v xml:space="preserve">2*405 AAAC             </v>
      </c>
      <c r="J340" s="228">
        <f t="shared" si="100"/>
        <v>75</v>
      </c>
      <c r="K340" s="113" t="s">
        <v>227</v>
      </c>
      <c r="L340" s="232" t="s">
        <v>42</v>
      </c>
      <c r="M340" s="240">
        <v>1100</v>
      </c>
      <c r="N340" s="115">
        <f t="shared" si="101"/>
        <v>419.14400000000001</v>
      </c>
      <c r="O340" s="241">
        <v>1600</v>
      </c>
      <c r="P340" s="235">
        <f t="shared" si="102"/>
        <v>7.7324380165289253E-3</v>
      </c>
      <c r="Q340" s="104">
        <f t="shared" si="103"/>
        <v>4.7417355371900824E-2</v>
      </c>
      <c r="R340" s="104">
        <f t="shared" si="104"/>
        <v>0.117975</v>
      </c>
      <c r="S340" s="104">
        <f t="shared" si="105"/>
        <v>2.0144628099173553E-2</v>
      </c>
      <c r="T340" s="104">
        <f t="shared" si="106"/>
        <v>0.12861570247933884</v>
      </c>
      <c r="U340" s="104">
        <f t="shared" si="107"/>
        <v>8.0948999999999993E-2</v>
      </c>
      <c r="V340" s="105">
        <f t="shared" si="108"/>
        <v>9.1425619834710745E-2</v>
      </c>
      <c r="W340" s="223">
        <f>AE340*IFERROR(VLOOKUP(AD340,LnLst!B:I,2,FALSE),0)+AG340*IFERROR(VLOOKUP(AF340,LnLst!B:I,2,FALSE),0)+AI340*IFERROR(VLOOKUP(AH340,LnLst!B:I,2,FALSE),0)+AK340*IFERROR(VLOOKUP(AJ340,LnLst!B:I,2,FALSE),0)</f>
        <v>3.7425000000000002</v>
      </c>
      <c r="X340" s="215">
        <f>AE340*IFERROR(VLOOKUP(AD340,LnLst!B:I,3,FALSE),0)+AG340*IFERROR(VLOOKUP(AF340,LnLst!B:I,3,FALSE),0)+AI340*IFERROR(VLOOKUP(AH340,LnLst!B:I,3,FALSE),0)+AK340*IFERROR(VLOOKUP(AJ340,LnLst!B:I,3,FALSE),0)</f>
        <v>22.95</v>
      </c>
      <c r="Y340" s="219">
        <f>(AE340*IFERROR(VLOOKUP(AD340,LnLst!B:I,4,FALSE),0)+AG340*IFERROR(VLOOKUP(AF340,LnLst!B:I,4,FALSE),0)+AI340*IFERROR(VLOOKUP(AH340,LnLst!B:I,4,FALSE),0)+AK340*IFERROR(VLOOKUP(AJ340,LnLst!B:I,4,FALSE),0))/1000000</f>
        <v>2.4374999999999999E-4</v>
      </c>
      <c r="Z340" s="215">
        <f>AE340*IFERROR(VLOOKUP(AD340,LnLst!B:I,5,FALSE),0)+AG340*IFERROR(VLOOKUP(AF340,LnLst!B:I,5,FALSE),0)+AI340*IFERROR(VLOOKUP(AH340,LnLst!B:I,5,FALSE),0)+AK340*IFERROR(VLOOKUP(AJ340,LnLst!B:I,5,FALSE),0)</f>
        <v>9.75</v>
      </c>
      <c r="AA340" s="215">
        <f>AE340*IFERROR(VLOOKUP(AD340,LnLst!B:I,6,FALSE),0)+AG340*IFERROR(VLOOKUP(AF340,LnLst!B:I,6,FALSE),0)+AI340*IFERROR(VLOOKUP(AH340,LnLst!B:I,6,FALSE),0)+AK340*IFERROR(VLOOKUP(AJ340,LnLst!B:I,6,FALSE),0)</f>
        <v>62.25</v>
      </c>
      <c r="AB340" s="207">
        <f>(AE340*IFERROR(VLOOKUP(AD340,LnLst!B:I,7,FALSE),0)+AG340*IFERROR(VLOOKUP(AF340,LnLst!B:I,7,FALSE),0)+AI340*IFERROR(VLOOKUP(AH340,LnLst!B:I,7,FALSE),0)+AK340*IFERROR(VLOOKUP(AJ340,LnLst!B:I,7,FALSE),0))/1000000</f>
        <v>1.6725E-4</v>
      </c>
      <c r="AC340" s="211">
        <f>AE340*IFERROR(VLOOKUP(AD340,LnLst!B:I,8,FALSE),0)+AG340*IFERROR(VLOOKUP(AF340,LnLst!B:I,8,FALSE),0)+AI340*IFERROR(VLOOKUP(AH340,LnLst!B:I,8,FALSE),0)+AK340*IFERROR(VLOOKUP(AJ340,LnLst!B:I,8,FALSE),0)</f>
        <v>44.25</v>
      </c>
      <c r="AD340" s="106" t="s">
        <v>8</v>
      </c>
      <c r="AE340" s="263">
        <v>75</v>
      </c>
      <c r="AF340" s="245" t="s">
        <v>1462</v>
      </c>
      <c r="AG340" s="263"/>
      <c r="AH340" s="250" t="s">
        <v>1462</v>
      </c>
      <c r="AI340" s="263"/>
      <c r="AJ340" s="245" t="s">
        <v>1462</v>
      </c>
      <c r="AK340" s="263"/>
      <c r="AL340" s="84">
        <v>338</v>
      </c>
      <c r="AM340" s="72">
        <v>340</v>
      </c>
      <c r="AN340" s="83">
        <v>0</v>
      </c>
      <c r="AO340" s="72">
        <v>0</v>
      </c>
      <c r="AP340" s="66"/>
      <c r="AQ340" s="107" t="s">
        <v>497</v>
      </c>
      <c r="AR340" s="61" t="s">
        <v>841</v>
      </c>
      <c r="AS340" s="364"/>
      <c r="AT340" s="205" t="s">
        <v>48</v>
      </c>
      <c r="DN340" s="111">
        <f>(AE340*IFERROR(VLOOKUP(AD340,LnLst!B:I,2,FALSE),0))*(100/(H340^2))</f>
        <v>7.7324380165289261E-3</v>
      </c>
      <c r="DO340" s="111">
        <f>(AE340*IFERROR(VLOOKUP(AD340,LnLst!B:I,3,FALSE),0))*(100/(H340^2))</f>
        <v>4.7417355371900824E-2</v>
      </c>
      <c r="DP340" s="111">
        <f>(AE340*IFERROR(VLOOKUP(AD340,LnLst!B:I,4,FALSE),0))*(H340^2/100)/1000000</f>
        <v>0.117975</v>
      </c>
      <c r="DQ340" s="111">
        <f>(AE340*IFERROR(VLOOKUP(AD340,LnLst!B:I,5,FALSE),0))*(100/(H340^2))</f>
        <v>2.0144628099173556E-2</v>
      </c>
      <c r="DR340" s="111">
        <f>(AE340*IFERROR(VLOOKUP(AD340,LnLst!B:I,6,FALSE),0))*(100/(H340^2))</f>
        <v>0.12861570247933884</v>
      </c>
      <c r="DS340" s="111">
        <f>(AE340*IFERROR(VLOOKUP(AD340,LnLst!B:I,7,FALSE),0))*(H340^2/100)/1000000</f>
        <v>8.0948999999999993E-2</v>
      </c>
      <c r="DT340" s="111">
        <f>(AE340*IFERROR(VLOOKUP(AD340,LnLst!B:I,8,FALSE),0))*(100/(H340^2))</f>
        <v>9.1425619834710745E-2</v>
      </c>
      <c r="DU340" s="111">
        <f>AG340*IFERROR(VLOOKUP(AF340,LnLst!B:I,2,FALSE),0)*100/H340^2</f>
        <v>0</v>
      </c>
      <c r="DV340" s="111">
        <f>(AG340*IFERROR(VLOOKUP(AF340,LnLst!B:I,3,FALSE),0))*(100/(H340^2))</f>
        <v>0</v>
      </c>
      <c r="DW340" s="111">
        <f>(AG340*IFERROR(VLOOKUP(AF340,LnLst!B:I,4,FALSE),0))*(H340^2/100)/1000000</f>
        <v>0</v>
      </c>
      <c r="DX340" s="111">
        <f>(AG340*IFERROR(VLOOKUP(AF340,LnLst!B:I,5,FALSE),0))*(100/(H340^2))</f>
        <v>0</v>
      </c>
      <c r="DY340" s="111">
        <f>(AG340*IFERROR(VLOOKUP(AF340,LnLst!B:I,6,FALSE),0))*(100/(H340^2))</f>
        <v>0</v>
      </c>
      <c r="DZ340" s="111">
        <f>(AG340*IFERROR(VLOOKUP(AF340,LnLst!B:I,7,FALSE),0))*(H340^2/100)/1000000</f>
        <v>0</v>
      </c>
      <c r="EA340" s="111">
        <f>(AG340*IFERROR(VLOOKUP(AF340,LnLst!B:I,8,FALSE),0))*(100/(H340^2))</f>
        <v>0</v>
      </c>
      <c r="EB340" s="111">
        <f>AI340*IFERROR(VLOOKUP(AH340,LnLst!B:I,2,FALSE),0)*100/H340^2</f>
        <v>0</v>
      </c>
      <c r="EC340" s="111">
        <f>AI340*IFERROR(VLOOKUP(AH340,LnLst!B:I,3,FALSE),0)*100/H340^2</f>
        <v>0</v>
      </c>
      <c r="ED340" s="111">
        <f>(AI340*IFERROR(VLOOKUP(AH340,LnLst!B:I,4,FALSE),0))*(H340^2/100)/1000000</f>
        <v>0</v>
      </c>
      <c r="EE340" s="111">
        <f>AI340*IFERROR(VLOOKUP(AH340,LnLst!B:I,5,FALSE),0)*100/H340^2</f>
        <v>0</v>
      </c>
      <c r="EF340" s="111">
        <f>AI340*IFERROR(VLOOKUP(AH340,LnLst!B:I,6,FALSE),0)*100/H340^2</f>
        <v>0</v>
      </c>
      <c r="EG340" s="111">
        <f>(AI340*IFERROR(VLOOKUP(AH340,LnLst!B:I,7,FALSE),0))*(H340^2/100)/1000000</f>
        <v>0</v>
      </c>
      <c r="EH340" s="111">
        <f>AI340*IFERROR(VLOOKUP(AH340,LnLst!B:I,8,FALSE),0)*100/H340^2</f>
        <v>0</v>
      </c>
      <c r="EI340" s="236">
        <f>AK340*IFERROR(VLOOKUP(AJ340,LnLst!B:I,2,FALSE),0)*100/H340^2</f>
        <v>0</v>
      </c>
      <c r="EJ340" s="111">
        <f>AK340*IFERROR(VLOOKUP(AJ340,LnLst!B:I,3,FALSE),0)*100/H340^2</f>
        <v>0</v>
      </c>
      <c r="EK340" s="111">
        <f>(AK340*IFERROR(VLOOKUP(AJ340,LnLst!B:I,4,FALSE),0))*(H340^2/100)/1000000</f>
        <v>0</v>
      </c>
      <c r="EL340" s="111">
        <f>AK340*IFERROR(VLOOKUP(AJ340,LnLst!B:I,5,FALSE),0)*100/H340^2</f>
        <v>0</v>
      </c>
      <c r="EM340" s="111">
        <f>AK340*IFERROR(VLOOKUP(AJ340,LnLst!B:I,6,FALSE),0)*100/H340^2</f>
        <v>0</v>
      </c>
      <c r="EN340" s="111">
        <f>(AK340*IFERROR(VLOOKUP(AJ340,LnLst!B:I,7,FALSE),0))*(H340^2/100)/1000000</f>
        <v>0</v>
      </c>
      <c r="EO340" s="111">
        <f>AK340*IFERROR(VLOOKUP(AJ340,LnLst!B:I,8,FALSE),0)*100/H340^2</f>
        <v>0</v>
      </c>
    </row>
    <row r="341" spans="1:145" ht="15" customHeight="1" x14ac:dyDescent="0.25">
      <c r="A341" s="81" t="s">
        <v>341</v>
      </c>
      <c r="B341" s="82" t="s">
        <v>301</v>
      </c>
      <c r="C341" s="102" t="s">
        <v>106</v>
      </c>
      <c r="D341" s="82" t="s">
        <v>109</v>
      </c>
      <c r="E341" s="9" t="s">
        <v>1640</v>
      </c>
      <c r="F341" s="426" t="s">
        <v>1717</v>
      </c>
      <c r="G341" s="83">
        <v>1</v>
      </c>
      <c r="H341" s="60">
        <v>220</v>
      </c>
      <c r="I341" s="194" t="str">
        <f t="shared" si="99"/>
        <v xml:space="preserve">2*405 AAAC             </v>
      </c>
      <c r="J341" s="228">
        <f t="shared" si="100"/>
        <v>107</v>
      </c>
      <c r="K341" s="113" t="s">
        <v>42</v>
      </c>
      <c r="L341" s="232" t="s">
        <v>227</v>
      </c>
      <c r="M341" s="240">
        <v>1100</v>
      </c>
      <c r="N341" s="115">
        <f t="shared" si="101"/>
        <v>419.14400000000001</v>
      </c>
      <c r="O341" s="241">
        <v>1600</v>
      </c>
      <c r="P341" s="235">
        <f t="shared" si="102"/>
        <v>1.1031611570247932E-2</v>
      </c>
      <c r="Q341" s="104">
        <f t="shared" si="103"/>
        <v>6.7648760330578511E-2</v>
      </c>
      <c r="R341" s="104">
        <f t="shared" si="104"/>
        <v>0.16831100000000002</v>
      </c>
      <c r="S341" s="104">
        <f t="shared" si="105"/>
        <v>2.8739669421487604E-2</v>
      </c>
      <c r="T341" s="104">
        <f t="shared" si="106"/>
        <v>0.18349173553719009</v>
      </c>
      <c r="U341" s="104">
        <f t="shared" si="107"/>
        <v>0.11548724</v>
      </c>
      <c r="V341" s="105">
        <f t="shared" si="108"/>
        <v>0.13043388429752067</v>
      </c>
      <c r="W341" s="223">
        <f>AE341*IFERROR(VLOOKUP(AD341,LnLst!B:I,2,FALSE),0)+AG341*IFERROR(VLOOKUP(AF341,LnLst!B:I,2,FALSE),0)+AI341*IFERROR(VLOOKUP(AH341,LnLst!B:I,2,FALSE),0)+AK341*IFERROR(VLOOKUP(AJ341,LnLst!B:I,2,FALSE),0)</f>
        <v>5.3392999999999997</v>
      </c>
      <c r="X341" s="215">
        <f>AE341*IFERROR(VLOOKUP(AD341,LnLst!B:I,3,FALSE),0)+AG341*IFERROR(VLOOKUP(AF341,LnLst!B:I,3,FALSE),0)+AI341*IFERROR(VLOOKUP(AH341,LnLst!B:I,3,FALSE),0)+AK341*IFERROR(VLOOKUP(AJ341,LnLst!B:I,3,FALSE),0)</f>
        <v>32.741999999999997</v>
      </c>
      <c r="Y341" s="219">
        <f>(AE341*IFERROR(VLOOKUP(AD341,LnLst!B:I,4,FALSE),0)+AG341*IFERROR(VLOOKUP(AF341,LnLst!B:I,4,FALSE),0)+AI341*IFERROR(VLOOKUP(AH341,LnLst!B:I,4,FALSE),0)+AK341*IFERROR(VLOOKUP(AJ341,LnLst!B:I,4,FALSE),0))/1000000</f>
        <v>3.4775000000000002E-4</v>
      </c>
      <c r="Z341" s="215">
        <f>AE341*IFERROR(VLOOKUP(AD341,LnLst!B:I,5,FALSE),0)+AG341*IFERROR(VLOOKUP(AF341,LnLst!B:I,5,FALSE),0)+AI341*IFERROR(VLOOKUP(AH341,LnLst!B:I,5,FALSE),0)+AK341*IFERROR(VLOOKUP(AJ341,LnLst!B:I,5,FALSE),0)</f>
        <v>13.91</v>
      </c>
      <c r="AA341" s="215">
        <f>AE341*IFERROR(VLOOKUP(AD341,LnLst!B:I,6,FALSE),0)+AG341*IFERROR(VLOOKUP(AF341,LnLst!B:I,6,FALSE),0)+AI341*IFERROR(VLOOKUP(AH341,LnLst!B:I,6,FALSE),0)+AK341*IFERROR(VLOOKUP(AJ341,LnLst!B:I,6,FALSE),0)</f>
        <v>88.81</v>
      </c>
      <c r="AB341" s="207">
        <f>(AE341*IFERROR(VLOOKUP(AD341,LnLst!B:I,7,FALSE),0)+AG341*IFERROR(VLOOKUP(AF341,LnLst!B:I,7,FALSE),0)+AI341*IFERROR(VLOOKUP(AH341,LnLst!B:I,7,FALSE),0)+AK341*IFERROR(VLOOKUP(AJ341,LnLst!B:I,7,FALSE),0))/1000000</f>
        <v>2.3860999999999999E-4</v>
      </c>
      <c r="AC341" s="211">
        <f>AE341*IFERROR(VLOOKUP(AD341,LnLst!B:I,8,FALSE),0)+AG341*IFERROR(VLOOKUP(AF341,LnLst!B:I,8,FALSE),0)+AI341*IFERROR(VLOOKUP(AH341,LnLst!B:I,8,FALSE),0)+AK341*IFERROR(VLOOKUP(AJ341,LnLst!B:I,8,FALSE),0)</f>
        <v>63.129999999999995</v>
      </c>
      <c r="AD341" s="106" t="s">
        <v>8</v>
      </c>
      <c r="AE341" s="263">
        <v>107</v>
      </c>
      <c r="AF341" s="245" t="s">
        <v>1462</v>
      </c>
      <c r="AG341" s="263"/>
      <c r="AH341" s="250" t="s">
        <v>1462</v>
      </c>
      <c r="AI341" s="263"/>
      <c r="AJ341" s="245" t="s">
        <v>1462</v>
      </c>
      <c r="AK341" s="263"/>
      <c r="AL341" s="84">
        <v>330</v>
      </c>
      <c r="AM341" s="72">
        <v>338</v>
      </c>
      <c r="AN341" s="83">
        <v>0</v>
      </c>
      <c r="AO341" s="72">
        <v>0</v>
      </c>
      <c r="AP341" s="66"/>
      <c r="AQ341" s="107" t="s">
        <v>842</v>
      </c>
      <c r="AR341" s="61" t="s">
        <v>497</v>
      </c>
      <c r="AS341" s="364"/>
      <c r="AT341" s="205" t="s">
        <v>48</v>
      </c>
      <c r="DN341" s="111">
        <f>(AE341*IFERROR(VLOOKUP(AD341,LnLst!B:I,2,FALSE),0))*(100/(H341^2))</f>
        <v>1.1031611570247934E-2</v>
      </c>
      <c r="DO341" s="111">
        <f>(AE341*IFERROR(VLOOKUP(AD341,LnLst!B:I,3,FALSE),0))*(100/(H341^2))</f>
        <v>6.7648760330578511E-2</v>
      </c>
      <c r="DP341" s="111">
        <f>(AE341*IFERROR(VLOOKUP(AD341,LnLst!B:I,4,FALSE),0))*(H341^2/100)/1000000</f>
        <v>0.16831099999999999</v>
      </c>
      <c r="DQ341" s="111">
        <f>(AE341*IFERROR(VLOOKUP(AD341,LnLst!B:I,5,FALSE),0))*(100/(H341^2))</f>
        <v>2.8739669421487604E-2</v>
      </c>
      <c r="DR341" s="111">
        <f>(AE341*IFERROR(VLOOKUP(AD341,LnLst!B:I,6,FALSE),0))*(100/(H341^2))</f>
        <v>0.18349173553719009</v>
      </c>
      <c r="DS341" s="111">
        <f>(AE341*IFERROR(VLOOKUP(AD341,LnLst!B:I,7,FALSE),0))*(H341^2/100)/1000000</f>
        <v>0.11548723999999999</v>
      </c>
      <c r="DT341" s="111">
        <f>(AE341*IFERROR(VLOOKUP(AD341,LnLst!B:I,8,FALSE),0))*(100/(H341^2))</f>
        <v>0.13043388429752065</v>
      </c>
      <c r="DU341" s="111">
        <f>AG341*IFERROR(VLOOKUP(AF341,LnLst!B:I,2,FALSE),0)*100/H341^2</f>
        <v>0</v>
      </c>
      <c r="DV341" s="111">
        <f>(AG341*IFERROR(VLOOKUP(AF341,LnLst!B:I,3,FALSE),0))*(100/(H341^2))</f>
        <v>0</v>
      </c>
      <c r="DW341" s="111">
        <f>(AG341*IFERROR(VLOOKUP(AF341,LnLst!B:I,4,FALSE),0))*(H341^2/100)/1000000</f>
        <v>0</v>
      </c>
      <c r="DX341" s="111">
        <f>(AG341*IFERROR(VLOOKUP(AF341,LnLst!B:I,5,FALSE),0))*(100/(H341^2))</f>
        <v>0</v>
      </c>
      <c r="DY341" s="111">
        <f>(AG341*IFERROR(VLOOKUP(AF341,LnLst!B:I,6,FALSE),0))*(100/(H341^2))</f>
        <v>0</v>
      </c>
      <c r="DZ341" s="111">
        <f>(AG341*IFERROR(VLOOKUP(AF341,LnLst!B:I,7,FALSE),0))*(H341^2/100)/1000000</f>
        <v>0</v>
      </c>
      <c r="EA341" s="111">
        <f>(AG341*IFERROR(VLOOKUP(AF341,LnLst!B:I,8,FALSE),0))*(100/(H341^2))</f>
        <v>0</v>
      </c>
      <c r="EB341" s="111">
        <f>AI341*IFERROR(VLOOKUP(AH341,LnLst!B:I,2,FALSE),0)*100/H341^2</f>
        <v>0</v>
      </c>
      <c r="EC341" s="111">
        <f>AI341*IFERROR(VLOOKUP(AH341,LnLst!B:I,3,FALSE),0)*100/H341^2</f>
        <v>0</v>
      </c>
      <c r="ED341" s="111">
        <f>(AI341*IFERROR(VLOOKUP(AH341,LnLst!B:I,4,FALSE),0))*(H341^2/100)/1000000</f>
        <v>0</v>
      </c>
      <c r="EE341" s="111">
        <f>AI341*IFERROR(VLOOKUP(AH341,LnLst!B:I,5,FALSE),0)*100/H341^2</f>
        <v>0</v>
      </c>
      <c r="EF341" s="111">
        <f>AI341*IFERROR(VLOOKUP(AH341,LnLst!B:I,6,FALSE),0)*100/H341^2</f>
        <v>0</v>
      </c>
      <c r="EG341" s="111">
        <f>(AI341*IFERROR(VLOOKUP(AH341,LnLst!B:I,7,FALSE),0))*(H341^2/100)/1000000</f>
        <v>0</v>
      </c>
      <c r="EH341" s="111">
        <f>AI341*IFERROR(VLOOKUP(AH341,LnLst!B:I,8,FALSE),0)*100/H341^2</f>
        <v>0</v>
      </c>
      <c r="EI341" s="236">
        <f>AK341*IFERROR(VLOOKUP(AJ341,LnLst!B:I,2,FALSE),0)*100/H341^2</f>
        <v>0</v>
      </c>
      <c r="EJ341" s="111">
        <f>AK341*IFERROR(VLOOKUP(AJ341,LnLst!B:I,3,FALSE),0)*100/H341^2</f>
        <v>0</v>
      </c>
      <c r="EK341" s="111">
        <f>(AK341*IFERROR(VLOOKUP(AJ341,LnLst!B:I,4,FALSE),0))*(H341^2/100)/1000000</f>
        <v>0</v>
      </c>
      <c r="EL341" s="111">
        <f>AK341*IFERROR(VLOOKUP(AJ341,LnLst!B:I,5,FALSE),0)*100/H341^2</f>
        <v>0</v>
      </c>
      <c r="EM341" s="111">
        <f>AK341*IFERROR(VLOOKUP(AJ341,LnLst!B:I,6,FALSE),0)*100/H341^2</f>
        <v>0</v>
      </c>
      <c r="EN341" s="111">
        <f>(AK341*IFERROR(VLOOKUP(AJ341,LnLst!B:I,7,FALSE),0))*(H341^2/100)/1000000</f>
        <v>0</v>
      </c>
      <c r="EO341" s="111">
        <f>AK341*IFERROR(VLOOKUP(AJ341,LnLst!B:I,8,FALSE),0)*100/H341^2</f>
        <v>0</v>
      </c>
    </row>
    <row r="342" spans="1:145" ht="15" customHeight="1" x14ac:dyDescent="0.25">
      <c r="A342" s="81" t="s">
        <v>341</v>
      </c>
      <c r="B342" s="82" t="s">
        <v>301</v>
      </c>
      <c r="C342" s="102" t="s">
        <v>106</v>
      </c>
      <c r="D342" s="82" t="s">
        <v>109</v>
      </c>
      <c r="E342" s="9" t="s">
        <v>1640</v>
      </c>
      <c r="F342" s="426" t="s">
        <v>1717</v>
      </c>
      <c r="G342" s="83">
        <v>2</v>
      </c>
      <c r="H342" s="60">
        <v>220</v>
      </c>
      <c r="I342" s="194" t="str">
        <f t="shared" si="99"/>
        <v xml:space="preserve">2*405 AAAC             </v>
      </c>
      <c r="J342" s="228">
        <f t="shared" si="100"/>
        <v>107</v>
      </c>
      <c r="K342" s="113" t="s">
        <v>42</v>
      </c>
      <c r="L342" s="232" t="s">
        <v>227</v>
      </c>
      <c r="M342" s="240">
        <v>1100</v>
      </c>
      <c r="N342" s="115">
        <f t="shared" si="101"/>
        <v>419.14400000000001</v>
      </c>
      <c r="O342" s="241">
        <v>1600</v>
      </c>
      <c r="P342" s="235">
        <f t="shared" si="102"/>
        <v>1.1031611570247932E-2</v>
      </c>
      <c r="Q342" s="104">
        <f t="shared" si="103"/>
        <v>6.7648760330578511E-2</v>
      </c>
      <c r="R342" s="104">
        <f t="shared" si="104"/>
        <v>0.16831100000000002</v>
      </c>
      <c r="S342" s="104">
        <f t="shared" si="105"/>
        <v>2.8739669421487604E-2</v>
      </c>
      <c r="T342" s="104">
        <f t="shared" si="106"/>
        <v>0.18349173553719009</v>
      </c>
      <c r="U342" s="104">
        <f t="shared" si="107"/>
        <v>0.11548724</v>
      </c>
      <c r="V342" s="105">
        <f t="shared" si="108"/>
        <v>0.13043388429752067</v>
      </c>
      <c r="W342" s="223">
        <f>AE342*IFERROR(VLOOKUP(AD342,LnLst!B:I,2,FALSE),0)+AG342*IFERROR(VLOOKUP(AF342,LnLst!B:I,2,FALSE),0)+AI342*IFERROR(VLOOKUP(AH342,LnLst!B:I,2,FALSE),0)+AK342*IFERROR(VLOOKUP(AJ342,LnLst!B:I,2,FALSE),0)</f>
        <v>5.3392999999999997</v>
      </c>
      <c r="X342" s="215">
        <f>AE342*IFERROR(VLOOKUP(AD342,LnLst!B:I,3,FALSE),0)+AG342*IFERROR(VLOOKUP(AF342,LnLst!B:I,3,FALSE),0)+AI342*IFERROR(VLOOKUP(AH342,LnLst!B:I,3,FALSE),0)+AK342*IFERROR(VLOOKUP(AJ342,LnLst!B:I,3,FALSE),0)</f>
        <v>32.741999999999997</v>
      </c>
      <c r="Y342" s="219">
        <f>(AE342*IFERROR(VLOOKUP(AD342,LnLst!B:I,4,FALSE),0)+AG342*IFERROR(VLOOKUP(AF342,LnLst!B:I,4,FALSE),0)+AI342*IFERROR(VLOOKUP(AH342,LnLst!B:I,4,FALSE),0)+AK342*IFERROR(VLOOKUP(AJ342,LnLst!B:I,4,FALSE),0))/1000000</f>
        <v>3.4775000000000002E-4</v>
      </c>
      <c r="Z342" s="215">
        <f>AE342*IFERROR(VLOOKUP(AD342,LnLst!B:I,5,FALSE),0)+AG342*IFERROR(VLOOKUP(AF342,LnLst!B:I,5,FALSE),0)+AI342*IFERROR(VLOOKUP(AH342,LnLst!B:I,5,FALSE),0)+AK342*IFERROR(VLOOKUP(AJ342,LnLst!B:I,5,FALSE),0)</f>
        <v>13.91</v>
      </c>
      <c r="AA342" s="215">
        <f>AE342*IFERROR(VLOOKUP(AD342,LnLst!B:I,6,FALSE),0)+AG342*IFERROR(VLOOKUP(AF342,LnLst!B:I,6,FALSE),0)+AI342*IFERROR(VLOOKUP(AH342,LnLst!B:I,6,FALSE),0)+AK342*IFERROR(VLOOKUP(AJ342,LnLst!B:I,6,FALSE),0)</f>
        <v>88.81</v>
      </c>
      <c r="AB342" s="207">
        <f>(AE342*IFERROR(VLOOKUP(AD342,LnLst!B:I,7,FALSE),0)+AG342*IFERROR(VLOOKUP(AF342,LnLst!B:I,7,FALSE),0)+AI342*IFERROR(VLOOKUP(AH342,LnLst!B:I,7,FALSE),0)+AK342*IFERROR(VLOOKUP(AJ342,LnLst!B:I,7,FALSE),0))/1000000</f>
        <v>2.3860999999999999E-4</v>
      </c>
      <c r="AC342" s="211">
        <f>AE342*IFERROR(VLOOKUP(AD342,LnLst!B:I,8,FALSE),0)+AG342*IFERROR(VLOOKUP(AF342,LnLst!B:I,8,FALSE),0)+AI342*IFERROR(VLOOKUP(AH342,LnLst!B:I,8,FALSE),0)+AK342*IFERROR(VLOOKUP(AJ342,LnLst!B:I,8,FALSE),0)</f>
        <v>63.129999999999995</v>
      </c>
      <c r="AD342" s="106" t="s">
        <v>8</v>
      </c>
      <c r="AE342" s="263">
        <v>107</v>
      </c>
      <c r="AF342" s="245" t="s">
        <v>1462</v>
      </c>
      <c r="AG342" s="263"/>
      <c r="AH342" s="250" t="s">
        <v>1462</v>
      </c>
      <c r="AI342" s="263"/>
      <c r="AJ342" s="245" t="s">
        <v>1462</v>
      </c>
      <c r="AK342" s="263"/>
      <c r="AL342" s="84">
        <v>330</v>
      </c>
      <c r="AM342" s="72">
        <v>338</v>
      </c>
      <c r="AN342" s="83">
        <v>0</v>
      </c>
      <c r="AO342" s="72">
        <v>0</v>
      </c>
      <c r="AP342" s="66"/>
      <c r="AQ342" s="107" t="s">
        <v>842</v>
      </c>
      <c r="AR342" s="61" t="s">
        <v>497</v>
      </c>
      <c r="AS342" s="364"/>
      <c r="AT342" s="205" t="s">
        <v>48</v>
      </c>
      <c r="DN342" s="111">
        <f>(AE342*IFERROR(VLOOKUP(AD342,LnLst!B:I,2,FALSE),0))*(100/(H342^2))</f>
        <v>1.1031611570247934E-2</v>
      </c>
      <c r="DO342" s="111">
        <f>(AE342*IFERROR(VLOOKUP(AD342,LnLst!B:I,3,FALSE),0))*(100/(H342^2))</f>
        <v>6.7648760330578511E-2</v>
      </c>
      <c r="DP342" s="111">
        <f>(AE342*IFERROR(VLOOKUP(AD342,LnLst!B:I,4,FALSE),0))*(H342^2/100)/1000000</f>
        <v>0.16831099999999999</v>
      </c>
      <c r="DQ342" s="111">
        <f>(AE342*IFERROR(VLOOKUP(AD342,LnLst!B:I,5,FALSE),0))*(100/(H342^2))</f>
        <v>2.8739669421487604E-2</v>
      </c>
      <c r="DR342" s="111">
        <f>(AE342*IFERROR(VLOOKUP(AD342,LnLst!B:I,6,FALSE),0))*(100/(H342^2))</f>
        <v>0.18349173553719009</v>
      </c>
      <c r="DS342" s="111">
        <f>(AE342*IFERROR(VLOOKUP(AD342,LnLst!B:I,7,FALSE),0))*(H342^2/100)/1000000</f>
        <v>0.11548723999999999</v>
      </c>
      <c r="DT342" s="111">
        <f>(AE342*IFERROR(VLOOKUP(AD342,LnLst!B:I,8,FALSE),0))*(100/(H342^2))</f>
        <v>0.13043388429752065</v>
      </c>
      <c r="DU342" s="111">
        <f>AG342*IFERROR(VLOOKUP(AF342,LnLst!B:I,2,FALSE),0)*100/H342^2</f>
        <v>0</v>
      </c>
      <c r="DV342" s="111">
        <f>(AG342*IFERROR(VLOOKUP(AF342,LnLst!B:I,3,FALSE),0))*(100/(H342^2))</f>
        <v>0</v>
      </c>
      <c r="DW342" s="111">
        <f>(AG342*IFERROR(VLOOKUP(AF342,LnLst!B:I,4,FALSE),0))*(H342^2/100)/1000000</f>
        <v>0</v>
      </c>
      <c r="DX342" s="111">
        <f>(AG342*IFERROR(VLOOKUP(AF342,LnLst!B:I,5,FALSE),0))*(100/(H342^2))</f>
        <v>0</v>
      </c>
      <c r="DY342" s="111">
        <f>(AG342*IFERROR(VLOOKUP(AF342,LnLst!B:I,6,FALSE),0))*(100/(H342^2))</f>
        <v>0</v>
      </c>
      <c r="DZ342" s="111">
        <f>(AG342*IFERROR(VLOOKUP(AF342,LnLst!B:I,7,FALSE),0))*(H342^2/100)/1000000</f>
        <v>0</v>
      </c>
      <c r="EA342" s="111">
        <f>(AG342*IFERROR(VLOOKUP(AF342,LnLst!B:I,8,FALSE),0))*(100/(H342^2))</f>
        <v>0</v>
      </c>
      <c r="EB342" s="111">
        <f>AI342*IFERROR(VLOOKUP(AH342,LnLst!B:I,2,FALSE),0)*100/H342^2</f>
        <v>0</v>
      </c>
      <c r="EC342" s="111">
        <f>AI342*IFERROR(VLOOKUP(AH342,LnLst!B:I,3,FALSE),0)*100/H342^2</f>
        <v>0</v>
      </c>
      <c r="ED342" s="111">
        <f>(AI342*IFERROR(VLOOKUP(AH342,LnLst!B:I,4,FALSE),0))*(H342^2/100)/1000000</f>
        <v>0</v>
      </c>
      <c r="EE342" s="111">
        <f>AI342*IFERROR(VLOOKUP(AH342,LnLst!B:I,5,FALSE),0)*100/H342^2</f>
        <v>0</v>
      </c>
      <c r="EF342" s="111">
        <f>AI342*IFERROR(VLOOKUP(AH342,LnLst!B:I,6,FALSE),0)*100/H342^2</f>
        <v>0</v>
      </c>
      <c r="EG342" s="111">
        <f>(AI342*IFERROR(VLOOKUP(AH342,LnLst!B:I,7,FALSE),0))*(H342^2/100)/1000000</f>
        <v>0</v>
      </c>
      <c r="EH342" s="111">
        <f>AI342*IFERROR(VLOOKUP(AH342,LnLst!B:I,8,FALSE),0)*100/H342^2</f>
        <v>0</v>
      </c>
      <c r="EI342" s="236">
        <f>AK342*IFERROR(VLOOKUP(AJ342,LnLst!B:I,2,FALSE),0)*100/H342^2</f>
        <v>0</v>
      </c>
      <c r="EJ342" s="111">
        <f>AK342*IFERROR(VLOOKUP(AJ342,LnLst!B:I,3,FALSE),0)*100/H342^2</f>
        <v>0</v>
      </c>
      <c r="EK342" s="111">
        <f>(AK342*IFERROR(VLOOKUP(AJ342,LnLst!B:I,4,FALSE),0))*(H342^2/100)/1000000</f>
        <v>0</v>
      </c>
      <c r="EL342" s="111">
        <f>AK342*IFERROR(VLOOKUP(AJ342,LnLst!B:I,5,FALSE),0)*100/H342^2</f>
        <v>0</v>
      </c>
      <c r="EM342" s="111">
        <f>AK342*IFERROR(VLOOKUP(AJ342,LnLst!B:I,6,FALSE),0)*100/H342^2</f>
        <v>0</v>
      </c>
      <c r="EN342" s="111">
        <f>(AK342*IFERROR(VLOOKUP(AJ342,LnLst!B:I,7,FALSE),0))*(H342^2/100)/1000000</f>
        <v>0</v>
      </c>
      <c r="EO342" s="111">
        <f>AK342*IFERROR(VLOOKUP(AJ342,LnLst!B:I,8,FALSE),0)*100/H342^2</f>
        <v>0</v>
      </c>
    </row>
    <row r="343" spans="1:145" ht="15" customHeight="1" x14ac:dyDescent="0.25">
      <c r="A343" s="81" t="s">
        <v>1147</v>
      </c>
      <c r="B343" s="82" t="s">
        <v>336</v>
      </c>
      <c r="C343" s="102" t="s">
        <v>113</v>
      </c>
      <c r="D343" s="82" t="s">
        <v>114</v>
      </c>
      <c r="E343" s="9" t="s">
        <v>1640</v>
      </c>
      <c r="F343" s="426" t="s">
        <v>1717</v>
      </c>
      <c r="G343" s="83">
        <v>1</v>
      </c>
      <c r="H343" s="60">
        <v>220</v>
      </c>
      <c r="I343" s="194" t="str">
        <f t="shared" si="99"/>
        <v xml:space="preserve">2*405 AAAC             </v>
      </c>
      <c r="J343" s="228">
        <f t="shared" si="100"/>
        <v>68</v>
      </c>
      <c r="K343" s="113" t="s">
        <v>16</v>
      </c>
      <c r="L343" s="232" t="s">
        <v>16</v>
      </c>
      <c r="M343" s="240">
        <v>1000</v>
      </c>
      <c r="N343" s="115">
        <f t="shared" si="101"/>
        <v>381.04</v>
      </c>
      <c r="O343" s="241">
        <v>1600</v>
      </c>
      <c r="P343" s="235">
        <f t="shared" si="102"/>
        <v>7.0107438016528932E-3</v>
      </c>
      <c r="Q343" s="104">
        <f t="shared" si="103"/>
        <v>4.2991735537190087E-2</v>
      </c>
      <c r="R343" s="104">
        <f t="shared" si="104"/>
        <v>0.106964</v>
      </c>
      <c r="S343" s="104">
        <f t="shared" si="105"/>
        <v>1.8264462809917354E-2</v>
      </c>
      <c r="T343" s="104">
        <f t="shared" si="106"/>
        <v>0.11661157024793388</v>
      </c>
      <c r="U343" s="104">
        <f t="shared" si="107"/>
        <v>7.3393759999999988E-2</v>
      </c>
      <c r="V343" s="105">
        <f t="shared" si="108"/>
        <v>8.2892561983471058E-2</v>
      </c>
      <c r="W343" s="223">
        <f>AE343*IFERROR(VLOOKUP(AD343,LnLst!B:I,2,FALSE),0)+AG343*IFERROR(VLOOKUP(AF343,LnLst!B:I,2,FALSE),0)+AI343*IFERROR(VLOOKUP(AH343,LnLst!B:I,2,FALSE),0)+AK343*IFERROR(VLOOKUP(AJ343,LnLst!B:I,2,FALSE),0)</f>
        <v>3.3932000000000002</v>
      </c>
      <c r="X343" s="215">
        <f>AE343*IFERROR(VLOOKUP(AD343,LnLst!B:I,3,FALSE),0)+AG343*IFERROR(VLOOKUP(AF343,LnLst!B:I,3,FALSE),0)+AI343*IFERROR(VLOOKUP(AH343,LnLst!B:I,3,FALSE),0)+AK343*IFERROR(VLOOKUP(AJ343,LnLst!B:I,3,FALSE),0)</f>
        <v>20.808</v>
      </c>
      <c r="Y343" s="219">
        <f>(AE343*IFERROR(VLOOKUP(AD343,LnLst!B:I,4,FALSE),0)+AG343*IFERROR(VLOOKUP(AF343,LnLst!B:I,4,FALSE),0)+AI343*IFERROR(VLOOKUP(AH343,LnLst!B:I,4,FALSE),0)+AK343*IFERROR(VLOOKUP(AJ343,LnLst!B:I,4,FALSE),0))/1000000</f>
        <v>2.2100000000000001E-4</v>
      </c>
      <c r="Z343" s="215">
        <f>AE343*IFERROR(VLOOKUP(AD343,LnLst!B:I,5,FALSE),0)+AG343*IFERROR(VLOOKUP(AF343,LnLst!B:I,5,FALSE),0)+AI343*IFERROR(VLOOKUP(AH343,LnLst!B:I,5,FALSE),0)+AK343*IFERROR(VLOOKUP(AJ343,LnLst!B:I,5,FALSE),0)</f>
        <v>8.84</v>
      </c>
      <c r="AA343" s="215">
        <f>AE343*IFERROR(VLOOKUP(AD343,LnLst!B:I,6,FALSE),0)+AG343*IFERROR(VLOOKUP(AF343,LnLst!B:I,6,FALSE),0)+AI343*IFERROR(VLOOKUP(AH343,LnLst!B:I,6,FALSE),0)+AK343*IFERROR(VLOOKUP(AJ343,LnLst!B:I,6,FALSE),0)</f>
        <v>56.44</v>
      </c>
      <c r="AB343" s="207">
        <f>(AE343*IFERROR(VLOOKUP(AD343,LnLst!B:I,7,FALSE),0)+AG343*IFERROR(VLOOKUP(AF343,LnLst!B:I,7,FALSE),0)+AI343*IFERROR(VLOOKUP(AH343,LnLst!B:I,7,FALSE),0)+AK343*IFERROR(VLOOKUP(AJ343,LnLst!B:I,7,FALSE),0))/1000000</f>
        <v>1.5163999999999998E-4</v>
      </c>
      <c r="AC343" s="211">
        <f>AE343*IFERROR(VLOOKUP(AD343,LnLst!B:I,8,FALSE),0)+AG343*IFERROR(VLOOKUP(AF343,LnLst!B:I,8,FALSE),0)+AI343*IFERROR(VLOOKUP(AH343,LnLst!B:I,8,FALSE),0)+AK343*IFERROR(VLOOKUP(AJ343,LnLst!B:I,8,FALSE),0)</f>
        <v>40.119999999999997</v>
      </c>
      <c r="AD343" s="106" t="s">
        <v>8</v>
      </c>
      <c r="AE343" s="263">
        <v>68</v>
      </c>
      <c r="AF343" s="245" t="s">
        <v>1462</v>
      </c>
      <c r="AG343" s="263"/>
      <c r="AH343" s="250" t="s">
        <v>1462</v>
      </c>
      <c r="AI343" s="263"/>
      <c r="AJ343" s="245" t="s">
        <v>1462</v>
      </c>
      <c r="AK343" s="263"/>
      <c r="AL343" s="84">
        <v>346</v>
      </c>
      <c r="AM343" s="72">
        <v>348</v>
      </c>
      <c r="AN343" s="83">
        <v>0</v>
      </c>
      <c r="AO343" s="72">
        <v>0</v>
      </c>
      <c r="AP343" s="66" t="s">
        <v>843</v>
      </c>
      <c r="AQ343" s="107" t="s">
        <v>838</v>
      </c>
      <c r="AR343" s="61" t="s">
        <v>825</v>
      </c>
      <c r="AS343" s="364"/>
      <c r="AT343" s="205"/>
      <c r="DN343" s="111">
        <f>(AE343*IFERROR(VLOOKUP(AD343,LnLst!B:I,2,FALSE),0))*(100/(H343^2))</f>
        <v>7.0107438016528932E-3</v>
      </c>
      <c r="DO343" s="111">
        <f>(AE343*IFERROR(VLOOKUP(AD343,LnLst!B:I,3,FALSE),0))*(100/(H343^2))</f>
        <v>4.299173553719008E-2</v>
      </c>
      <c r="DP343" s="111">
        <f>(AE343*IFERROR(VLOOKUP(AD343,LnLst!B:I,4,FALSE),0))*(H343^2/100)/1000000</f>
        <v>0.106964</v>
      </c>
      <c r="DQ343" s="111">
        <f>(AE343*IFERROR(VLOOKUP(AD343,LnLst!B:I,5,FALSE),0))*(100/(H343^2))</f>
        <v>1.8264462809917354E-2</v>
      </c>
      <c r="DR343" s="111">
        <f>(AE343*IFERROR(VLOOKUP(AD343,LnLst!B:I,6,FALSE),0))*(100/(H343^2))</f>
        <v>0.11661157024793388</v>
      </c>
      <c r="DS343" s="111">
        <f>(AE343*IFERROR(VLOOKUP(AD343,LnLst!B:I,7,FALSE),0))*(H343^2/100)/1000000</f>
        <v>7.3393759999999988E-2</v>
      </c>
      <c r="DT343" s="111">
        <f>(AE343*IFERROR(VLOOKUP(AD343,LnLst!B:I,8,FALSE),0))*(100/(H343^2))</f>
        <v>8.2892561983471072E-2</v>
      </c>
      <c r="DU343" s="111">
        <f>AG343*IFERROR(VLOOKUP(AF343,LnLst!B:I,2,FALSE),0)*100/H343^2</f>
        <v>0</v>
      </c>
      <c r="DV343" s="111">
        <f>(AG343*IFERROR(VLOOKUP(AF343,LnLst!B:I,3,FALSE),0))*(100/(H343^2))</f>
        <v>0</v>
      </c>
      <c r="DW343" s="111">
        <f>(AG343*IFERROR(VLOOKUP(AF343,LnLst!B:I,4,FALSE),0))*(H343^2/100)/1000000</f>
        <v>0</v>
      </c>
      <c r="DX343" s="111">
        <f>(AG343*IFERROR(VLOOKUP(AF343,LnLst!B:I,5,FALSE),0))*(100/(H343^2))</f>
        <v>0</v>
      </c>
      <c r="DY343" s="111">
        <f>(AG343*IFERROR(VLOOKUP(AF343,LnLst!B:I,6,FALSE),0))*(100/(H343^2))</f>
        <v>0</v>
      </c>
      <c r="DZ343" s="111">
        <f>(AG343*IFERROR(VLOOKUP(AF343,LnLst!B:I,7,FALSE),0))*(H343^2/100)/1000000</f>
        <v>0</v>
      </c>
      <c r="EA343" s="111">
        <f>(AG343*IFERROR(VLOOKUP(AF343,LnLst!B:I,8,FALSE),0))*(100/(H343^2))</f>
        <v>0</v>
      </c>
      <c r="EB343" s="111">
        <f>AI343*IFERROR(VLOOKUP(AH343,LnLst!B:I,2,FALSE),0)*100/H343^2</f>
        <v>0</v>
      </c>
      <c r="EC343" s="111">
        <f>AI343*IFERROR(VLOOKUP(AH343,LnLst!B:I,3,FALSE),0)*100/H343^2</f>
        <v>0</v>
      </c>
      <c r="ED343" s="111">
        <f>(AI343*IFERROR(VLOOKUP(AH343,LnLst!B:I,4,FALSE),0))*(H343^2/100)/1000000</f>
        <v>0</v>
      </c>
      <c r="EE343" s="111">
        <f>AI343*IFERROR(VLOOKUP(AH343,LnLst!B:I,5,FALSE),0)*100/H343^2</f>
        <v>0</v>
      </c>
      <c r="EF343" s="111">
        <f>AI343*IFERROR(VLOOKUP(AH343,LnLst!B:I,6,FALSE),0)*100/H343^2</f>
        <v>0</v>
      </c>
      <c r="EG343" s="111">
        <f>(AI343*IFERROR(VLOOKUP(AH343,LnLst!B:I,7,FALSE),0))*(H343^2/100)/1000000</f>
        <v>0</v>
      </c>
      <c r="EH343" s="111">
        <f>AI343*IFERROR(VLOOKUP(AH343,LnLst!B:I,8,FALSE),0)*100/H343^2</f>
        <v>0</v>
      </c>
      <c r="EI343" s="236">
        <f>AK343*IFERROR(VLOOKUP(AJ343,LnLst!B:I,2,FALSE),0)*100/H343^2</f>
        <v>0</v>
      </c>
      <c r="EJ343" s="111">
        <f>AK343*IFERROR(VLOOKUP(AJ343,LnLst!B:I,3,FALSE),0)*100/H343^2</f>
        <v>0</v>
      </c>
      <c r="EK343" s="111">
        <f>(AK343*IFERROR(VLOOKUP(AJ343,LnLst!B:I,4,FALSE),0))*(H343^2/100)/1000000</f>
        <v>0</v>
      </c>
      <c r="EL343" s="111">
        <f>AK343*IFERROR(VLOOKUP(AJ343,LnLst!B:I,5,FALSE),0)*100/H343^2</f>
        <v>0</v>
      </c>
      <c r="EM343" s="111">
        <f>AK343*IFERROR(VLOOKUP(AJ343,LnLst!B:I,6,FALSE),0)*100/H343^2</f>
        <v>0</v>
      </c>
      <c r="EN343" s="111">
        <f>(AK343*IFERROR(VLOOKUP(AJ343,LnLst!B:I,7,FALSE),0))*(H343^2/100)/1000000</f>
        <v>0</v>
      </c>
      <c r="EO343" s="111">
        <f>AK343*IFERROR(VLOOKUP(AJ343,LnLst!B:I,8,FALSE),0)*100/H343^2</f>
        <v>0</v>
      </c>
    </row>
    <row r="344" spans="1:145" ht="15" customHeight="1" x14ac:dyDescent="0.25">
      <c r="A344" s="81" t="s">
        <v>1147</v>
      </c>
      <c r="B344" s="82" t="s">
        <v>336</v>
      </c>
      <c r="C344" s="102" t="s">
        <v>113</v>
      </c>
      <c r="D344" s="82" t="s">
        <v>114</v>
      </c>
      <c r="E344" s="9" t="s">
        <v>1640</v>
      </c>
      <c r="F344" s="426" t="s">
        <v>1717</v>
      </c>
      <c r="G344" s="83">
        <v>2</v>
      </c>
      <c r="H344" s="60">
        <v>220</v>
      </c>
      <c r="I344" s="194" t="str">
        <f t="shared" si="99"/>
        <v xml:space="preserve">2*405 AAAC             </v>
      </c>
      <c r="J344" s="228">
        <f t="shared" si="100"/>
        <v>68</v>
      </c>
      <c r="K344" s="113" t="s">
        <v>16</v>
      </c>
      <c r="L344" s="232" t="s">
        <v>16</v>
      </c>
      <c r="M344" s="240">
        <v>1000</v>
      </c>
      <c r="N344" s="115">
        <f t="shared" si="101"/>
        <v>381.04</v>
      </c>
      <c r="O344" s="241">
        <v>1600</v>
      </c>
      <c r="P344" s="235">
        <f t="shared" si="102"/>
        <v>7.0107438016528932E-3</v>
      </c>
      <c r="Q344" s="104">
        <f t="shared" si="103"/>
        <v>4.2991735537190087E-2</v>
      </c>
      <c r="R344" s="104">
        <f t="shared" si="104"/>
        <v>0.106964</v>
      </c>
      <c r="S344" s="104">
        <f t="shared" si="105"/>
        <v>1.8264462809917354E-2</v>
      </c>
      <c r="T344" s="104">
        <f t="shared" si="106"/>
        <v>0.11661157024793388</v>
      </c>
      <c r="U344" s="104">
        <f t="shared" si="107"/>
        <v>7.3393759999999988E-2</v>
      </c>
      <c r="V344" s="105">
        <f t="shared" si="108"/>
        <v>8.2892561983471058E-2</v>
      </c>
      <c r="W344" s="223">
        <f>AE344*IFERROR(VLOOKUP(AD344,LnLst!B:I,2,FALSE),0)+AG344*IFERROR(VLOOKUP(AF344,LnLst!B:I,2,FALSE),0)+AI344*IFERROR(VLOOKUP(AH344,LnLst!B:I,2,FALSE),0)+AK344*IFERROR(VLOOKUP(AJ344,LnLst!B:I,2,FALSE),0)</f>
        <v>3.3932000000000002</v>
      </c>
      <c r="X344" s="215">
        <f>AE344*IFERROR(VLOOKUP(AD344,LnLst!B:I,3,FALSE),0)+AG344*IFERROR(VLOOKUP(AF344,LnLst!B:I,3,FALSE),0)+AI344*IFERROR(VLOOKUP(AH344,LnLst!B:I,3,FALSE),0)+AK344*IFERROR(VLOOKUP(AJ344,LnLst!B:I,3,FALSE),0)</f>
        <v>20.808</v>
      </c>
      <c r="Y344" s="219">
        <f>(AE344*IFERROR(VLOOKUP(AD344,LnLst!B:I,4,FALSE),0)+AG344*IFERROR(VLOOKUP(AF344,LnLst!B:I,4,FALSE),0)+AI344*IFERROR(VLOOKUP(AH344,LnLst!B:I,4,FALSE),0)+AK344*IFERROR(VLOOKUP(AJ344,LnLst!B:I,4,FALSE),0))/1000000</f>
        <v>2.2100000000000001E-4</v>
      </c>
      <c r="Z344" s="215">
        <f>AE344*IFERROR(VLOOKUP(AD344,LnLst!B:I,5,FALSE),0)+AG344*IFERROR(VLOOKUP(AF344,LnLst!B:I,5,FALSE),0)+AI344*IFERROR(VLOOKUP(AH344,LnLst!B:I,5,FALSE),0)+AK344*IFERROR(VLOOKUP(AJ344,LnLst!B:I,5,FALSE),0)</f>
        <v>8.84</v>
      </c>
      <c r="AA344" s="215">
        <f>AE344*IFERROR(VLOOKUP(AD344,LnLst!B:I,6,FALSE),0)+AG344*IFERROR(VLOOKUP(AF344,LnLst!B:I,6,FALSE),0)+AI344*IFERROR(VLOOKUP(AH344,LnLst!B:I,6,FALSE),0)+AK344*IFERROR(VLOOKUP(AJ344,LnLst!B:I,6,FALSE),0)</f>
        <v>56.44</v>
      </c>
      <c r="AB344" s="207">
        <f>(AE344*IFERROR(VLOOKUP(AD344,LnLst!B:I,7,FALSE),0)+AG344*IFERROR(VLOOKUP(AF344,LnLst!B:I,7,FALSE),0)+AI344*IFERROR(VLOOKUP(AH344,LnLst!B:I,7,FALSE),0)+AK344*IFERROR(VLOOKUP(AJ344,LnLst!B:I,7,FALSE),0))/1000000</f>
        <v>1.5163999999999998E-4</v>
      </c>
      <c r="AC344" s="211">
        <f>AE344*IFERROR(VLOOKUP(AD344,LnLst!B:I,8,FALSE),0)+AG344*IFERROR(VLOOKUP(AF344,LnLst!B:I,8,FALSE),0)+AI344*IFERROR(VLOOKUP(AH344,LnLst!B:I,8,FALSE),0)+AK344*IFERROR(VLOOKUP(AJ344,LnLst!B:I,8,FALSE),0)</f>
        <v>40.119999999999997</v>
      </c>
      <c r="AD344" s="106" t="s">
        <v>8</v>
      </c>
      <c r="AE344" s="263">
        <v>68</v>
      </c>
      <c r="AF344" s="245" t="s">
        <v>1462</v>
      </c>
      <c r="AG344" s="263"/>
      <c r="AH344" s="250" t="s">
        <v>1462</v>
      </c>
      <c r="AI344" s="263"/>
      <c r="AJ344" s="245" t="s">
        <v>1462</v>
      </c>
      <c r="AK344" s="263"/>
      <c r="AL344" s="84">
        <v>346</v>
      </c>
      <c r="AM344" s="72">
        <v>348</v>
      </c>
      <c r="AN344" s="83">
        <v>0</v>
      </c>
      <c r="AO344" s="72">
        <v>0</v>
      </c>
      <c r="AP344" s="66" t="s">
        <v>844</v>
      </c>
      <c r="AQ344" s="107" t="s">
        <v>838</v>
      </c>
      <c r="AR344" s="61" t="s">
        <v>825</v>
      </c>
      <c r="AS344" s="364"/>
      <c r="AT344" s="205"/>
      <c r="DN344" s="111">
        <f>(AE344*IFERROR(VLOOKUP(AD344,LnLst!B:I,2,FALSE),0))*(100/(H344^2))</f>
        <v>7.0107438016528932E-3</v>
      </c>
      <c r="DO344" s="111">
        <f>(AE344*IFERROR(VLOOKUP(AD344,LnLst!B:I,3,FALSE),0))*(100/(H344^2))</f>
        <v>4.299173553719008E-2</v>
      </c>
      <c r="DP344" s="111">
        <f>(AE344*IFERROR(VLOOKUP(AD344,LnLst!B:I,4,FALSE),0))*(H344^2/100)/1000000</f>
        <v>0.106964</v>
      </c>
      <c r="DQ344" s="111">
        <f>(AE344*IFERROR(VLOOKUP(AD344,LnLst!B:I,5,FALSE),0))*(100/(H344^2))</f>
        <v>1.8264462809917354E-2</v>
      </c>
      <c r="DR344" s="111">
        <f>(AE344*IFERROR(VLOOKUP(AD344,LnLst!B:I,6,FALSE),0))*(100/(H344^2))</f>
        <v>0.11661157024793388</v>
      </c>
      <c r="DS344" s="111">
        <f>(AE344*IFERROR(VLOOKUP(AD344,LnLst!B:I,7,FALSE),0))*(H344^2/100)/1000000</f>
        <v>7.3393759999999988E-2</v>
      </c>
      <c r="DT344" s="111">
        <f>(AE344*IFERROR(VLOOKUP(AD344,LnLst!B:I,8,FALSE),0))*(100/(H344^2))</f>
        <v>8.2892561983471072E-2</v>
      </c>
      <c r="DU344" s="111">
        <f>AG344*IFERROR(VLOOKUP(AF344,LnLst!B:I,2,FALSE),0)*100/H344^2</f>
        <v>0</v>
      </c>
      <c r="DV344" s="111">
        <f>(AG344*IFERROR(VLOOKUP(AF344,LnLst!B:I,3,FALSE),0))*(100/(H344^2))</f>
        <v>0</v>
      </c>
      <c r="DW344" s="111">
        <f>(AG344*IFERROR(VLOOKUP(AF344,LnLst!B:I,4,FALSE),0))*(H344^2/100)/1000000</f>
        <v>0</v>
      </c>
      <c r="DX344" s="111">
        <f>(AG344*IFERROR(VLOOKUP(AF344,LnLst!B:I,5,FALSE),0))*(100/(H344^2))</f>
        <v>0</v>
      </c>
      <c r="DY344" s="111">
        <f>(AG344*IFERROR(VLOOKUP(AF344,LnLst!B:I,6,FALSE),0))*(100/(H344^2))</f>
        <v>0</v>
      </c>
      <c r="DZ344" s="111">
        <f>(AG344*IFERROR(VLOOKUP(AF344,LnLst!B:I,7,FALSE),0))*(H344^2/100)/1000000</f>
        <v>0</v>
      </c>
      <c r="EA344" s="111">
        <f>(AG344*IFERROR(VLOOKUP(AF344,LnLst!B:I,8,FALSE),0))*(100/(H344^2))</f>
        <v>0</v>
      </c>
      <c r="EB344" s="111">
        <f>AI344*IFERROR(VLOOKUP(AH344,LnLst!B:I,2,FALSE),0)*100/H344^2</f>
        <v>0</v>
      </c>
      <c r="EC344" s="111">
        <f>AI344*IFERROR(VLOOKUP(AH344,LnLst!B:I,3,FALSE),0)*100/H344^2</f>
        <v>0</v>
      </c>
      <c r="ED344" s="111">
        <f>(AI344*IFERROR(VLOOKUP(AH344,LnLst!B:I,4,FALSE),0))*(H344^2/100)/1000000</f>
        <v>0</v>
      </c>
      <c r="EE344" s="111">
        <f>AI344*IFERROR(VLOOKUP(AH344,LnLst!B:I,5,FALSE),0)*100/H344^2</f>
        <v>0</v>
      </c>
      <c r="EF344" s="111">
        <f>AI344*IFERROR(VLOOKUP(AH344,LnLst!B:I,6,FALSE),0)*100/H344^2</f>
        <v>0</v>
      </c>
      <c r="EG344" s="111">
        <f>(AI344*IFERROR(VLOOKUP(AH344,LnLst!B:I,7,FALSE),0))*(H344^2/100)/1000000</f>
        <v>0</v>
      </c>
      <c r="EH344" s="111">
        <f>AI344*IFERROR(VLOOKUP(AH344,LnLst!B:I,8,FALSE),0)*100/H344^2</f>
        <v>0</v>
      </c>
      <c r="EI344" s="236">
        <f>AK344*IFERROR(VLOOKUP(AJ344,LnLst!B:I,2,FALSE),0)*100/H344^2</f>
        <v>0</v>
      </c>
      <c r="EJ344" s="111">
        <f>AK344*IFERROR(VLOOKUP(AJ344,LnLst!B:I,3,FALSE),0)*100/H344^2</f>
        <v>0</v>
      </c>
      <c r="EK344" s="111">
        <f>(AK344*IFERROR(VLOOKUP(AJ344,LnLst!B:I,4,FALSE),0))*(H344^2/100)/1000000</f>
        <v>0</v>
      </c>
      <c r="EL344" s="111">
        <f>AK344*IFERROR(VLOOKUP(AJ344,LnLst!B:I,5,FALSE),0)*100/H344^2</f>
        <v>0</v>
      </c>
      <c r="EM344" s="111">
        <f>AK344*IFERROR(VLOOKUP(AJ344,LnLst!B:I,6,FALSE),0)*100/H344^2</f>
        <v>0</v>
      </c>
      <c r="EN344" s="111">
        <f>(AK344*IFERROR(VLOOKUP(AJ344,LnLst!B:I,7,FALSE),0))*(H344^2/100)/1000000</f>
        <v>0</v>
      </c>
      <c r="EO344" s="111">
        <f>AK344*IFERROR(VLOOKUP(AJ344,LnLst!B:I,8,FALSE),0)*100/H344^2</f>
        <v>0</v>
      </c>
    </row>
    <row r="345" spans="1:145" ht="15" customHeight="1" x14ac:dyDescent="0.25">
      <c r="A345" s="81" t="s">
        <v>336</v>
      </c>
      <c r="B345" s="82" t="s">
        <v>300</v>
      </c>
      <c r="C345" s="102" t="s">
        <v>114</v>
      </c>
      <c r="D345" s="82" t="s">
        <v>1591</v>
      </c>
      <c r="E345" s="9" t="s">
        <v>1640</v>
      </c>
      <c r="F345" s="426" t="s">
        <v>1717</v>
      </c>
      <c r="G345" s="83">
        <v>1</v>
      </c>
      <c r="H345" s="60">
        <v>220</v>
      </c>
      <c r="I345" s="194" t="str">
        <f t="shared" si="99"/>
        <v xml:space="preserve">2*405 AAAC             </v>
      </c>
      <c r="J345" s="228">
        <f t="shared" si="100"/>
        <v>60</v>
      </c>
      <c r="K345" s="113" t="s">
        <v>16</v>
      </c>
      <c r="L345" s="232" t="s">
        <v>41</v>
      </c>
      <c r="M345" s="240">
        <v>1000</v>
      </c>
      <c r="N345" s="115">
        <f t="shared" si="101"/>
        <v>381.04</v>
      </c>
      <c r="O345" s="241">
        <v>1600</v>
      </c>
      <c r="P345" s="235">
        <f t="shared" si="102"/>
        <v>6.1859504132231397E-3</v>
      </c>
      <c r="Q345" s="104">
        <f t="shared" si="103"/>
        <v>3.7933884297520662E-2</v>
      </c>
      <c r="R345" s="104">
        <f t="shared" si="104"/>
        <v>9.4380000000000006E-2</v>
      </c>
      <c r="S345" s="104">
        <f t="shared" si="105"/>
        <v>1.6115702479338846E-2</v>
      </c>
      <c r="T345" s="104">
        <f t="shared" si="106"/>
        <v>0.10289256198347108</v>
      </c>
      <c r="U345" s="104">
        <f t="shared" si="107"/>
        <v>6.4759200000000003E-2</v>
      </c>
      <c r="V345" s="105">
        <f t="shared" si="108"/>
        <v>7.3140495867768593E-2</v>
      </c>
      <c r="W345" s="223">
        <f>AE345*IFERROR(VLOOKUP(AD345,LnLst!B:I,2,FALSE),0)+AG345*IFERROR(VLOOKUP(AF345,LnLst!B:I,2,FALSE),0)+AI345*IFERROR(VLOOKUP(AH345,LnLst!B:I,2,FALSE),0)+AK345*IFERROR(VLOOKUP(AJ345,LnLst!B:I,2,FALSE),0)</f>
        <v>2.9939999999999998</v>
      </c>
      <c r="X345" s="215">
        <f>AE345*IFERROR(VLOOKUP(AD345,LnLst!B:I,3,FALSE),0)+AG345*IFERROR(VLOOKUP(AF345,LnLst!B:I,3,FALSE),0)+AI345*IFERROR(VLOOKUP(AH345,LnLst!B:I,3,FALSE),0)+AK345*IFERROR(VLOOKUP(AJ345,LnLst!B:I,3,FALSE),0)</f>
        <v>18.36</v>
      </c>
      <c r="Y345" s="219">
        <f>(AE345*IFERROR(VLOOKUP(AD345,LnLst!B:I,4,FALSE),0)+AG345*IFERROR(VLOOKUP(AF345,LnLst!B:I,4,FALSE),0)+AI345*IFERROR(VLOOKUP(AH345,LnLst!B:I,4,FALSE),0)+AK345*IFERROR(VLOOKUP(AJ345,LnLst!B:I,4,FALSE),0))/1000000</f>
        <v>1.95E-4</v>
      </c>
      <c r="Z345" s="215">
        <f>AE345*IFERROR(VLOOKUP(AD345,LnLst!B:I,5,FALSE),0)+AG345*IFERROR(VLOOKUP(AF345,LnLst!B:I,5,FALSE),0)+AI345*IFERROR(VLOOKUP(AH345,LnLst!B:I,5,FALSE),0)+AK345*IFERROR(VLOOKUP(AJ345,LnLst!B:I,5,FALSE),0)</f>
        <v>7.8000000000000007</v>
      </c>
      <c r="AA345" s="215">
        <f>AE345*IFERROR(VLOOKUP(AD345,LnLst!B:I,6,FALSE),0)+AG345*IFERROR(VLOOKUP(AF345,LnLst!B:I,6,FALSE),0)+AI345*IFERROR(VLOOKUP(AH345,LnLst!B:I,6,FALSE),0)+AK345*IFERROR(VLOOKUP(AJ345,LnLst!B:I,6,FALSE),0)</f>
        <v>49.8</v>
      </c>
      <c r="AB345" s="207">
        <f>(AE345*IFERROR(VLOOKUP(AD345,LnLst!B:I,7,FALSE),0)+AG345*IFERROR(VLOOKUP(AF345,LnLst!B:I,7,FALSE),0)+AI345*IFERROR(VLOOKUP(AH345,LnLst!B:I,7,FALSE),0)+AK345*IFERROR(VLOOKUP(AJ345,LnLst!B:I,7,FALSE),0))/1000000</f>
        <v>1.338E-4</v>
      </c>
      <c r="AC345" s="211">
        <f>AE345*IFERROR(VLOOKUP(AD345,LnLst!B:I,8,FALSE),0)+AG345*IFERROR(VLOOKUP(AF345,LnLst!B:I,8,FALSE),0)+AI345*IFERROR(VLOOKUP(AH345,LnLst!B:I,8,FALSE),0)+AK345*IFERROR(VLOOKUP(AJ345,LnLst!B:I,8,FALSE),0)</f>
        <v>35.4</v>
      </c>
      <c r="AD345" s="106" t="s">
        <v>8</v>
      </c>
      <c r="AE345" s="263">
        <v>60</v>
      </c>
      <c r="AF345" s="245" t="s">
        <v>1462</v>
      </c>
      <c r="AG345" s="263"/>
      <c r="AH345" s="250" t="s">
        <v>1462</v>
      </c>
      <c r="AI345" s="263"/>
      <c r="AJ345" s="245" t="s">
        <v>1462</v>
      </c>
      <c r="AK345" s="263"/>
      <c r="AL345" s="84">
        <v>348</v>
      </c>
      <c r="AM345" s="72">
        <v>352</v>
      </c>
      <c r="AN345" s="83">
        <v>0</v>
      </c>
      <c r="AO345" s="72">
        <v>0</v>
      </c>
      <c r="AP345" s="66" t="s">
        <v>847</v>
      </c>
      <c r="AQ345" s="107" t="s">
        <v>825</v>
      </c>
      <c r="AR345" s="61" t="s">
        <v>1523</v>
      </c>
      <c r="AS345" s="364"/>
      <c r="AT345" s="205"/>
      <c r="DN345" s="111">
        <f>(AE345*IFERROR(VLOOKUP(AD345,LnLst!B:I,2,FALSE),0))*(100/(H345^2))</f>
        <v>6.1859504132231406E-3</v>
      </c>
      <c r="DO345" s="111">
        <f>(AE345*IFERROR(VLOOKUP(AD345,LnLst!B:I,3,FALSE),0))*(100/(H345^2))</f>
        <v>3.7933884297520662E-2</v>
      </c>
      <c r="DP345" s="111">
        <f>(AE345*IFERROR(VLOOKUP(AD345,LnLst!B:I,4,FALSE),0))*(H345^2/100)/1000000</f>
        <v>9.4380000000000006E-2</v>
      </c>
      <c r="DQ345" s="111">
        <f>(AE345*IFERROR(VLOOKUP(AD345,LnLst!B:I,5,FALSE),0))*(100/(H345^2))</f>
        <v>1.6115702479338846E-2</v>
      </c>
      <c r="DR345" s="111">
        <f>(AE345*IFERROR(VLOOKUP(AD345,LnLst!B:I,6,FALSE),0))*(100/(H345^2))</f>
        <v>0.10289256198347108</v>
      </c>
      <c r="DS345" s="111">
        <f>(AE345*IFERROR(VLOOKUP(AD345,LnLst!B:I,7,FALSE),0))*(H345^2/100)/1000000</f>
        <v>6.4759200000000003E-2</v>
      </c>
      <c r="DT345" s="111">
        <f>(AE345*IFERROR(VLOOKUP(AD345,LnLst!B:I,8,FALSE),0))*(100/(H345^2))</f>
        <v>7.3140495867768593E-2</v>
      </c>
      <c r="DU345" s="111">
        <f>AG345*IFERROR(VLOOKUP(AF345,LnLst!B:I,2,FALSE),0)*100/H345^2</f>
        <v>0</v>
      </c>
      <c r="DV345" s="111">
        <f>(AG345*IFERROR(VLOOKUP(AF345,LnLst!B:I,3,FALSE),0))*(100/(H345^2))</f>
        <v>0</v>
      </c>
      <c r="DW345" s="111">
        <f>(AG345*IFERROR(VLOOKUP(AF345,LnLst!B:I,4,FALSE),0))*(H345^2/100)/1000000</f>
        <v>0</v>
      </c>
      <c r="DX345" s="111">
        <f>(AG345*IFERROR(VLOOKUP(AF345,LnLst!B:I,5,FALSE),0))*(100/(H345^2))</f>
        <v>0</v>
      </c>
      <c r="DY345" s="111">
        <f>(AG345*IFERROR(VLOOKUP(AF345,LnLst!B:I,6,FALSE),0))*(100/(H345^2))</f>
        <v>0</v>
      </c>
      <c r="DZ345" s="111">
        <f>(AG345*IFERROR(VLOOKUP(AF345,LnLst!B:I,7,FALSE),0))*(H345^2/100)/1000000</f>
        <v>0</v>
      </c>
      <c r="EA345" s="111">
        <f>(AG345*IFERROR(VLOOKUP(AF345,LnLst!B:I,8,FALSE),0))*(100/(H345^2))</f>
        <v>0</v>
      </c>
      <c r="EB345" s="111">
        <f>AI345*IFERROR(VLOOKUP(AH345,LnLst!B:I,2,FALSE),0)*100/H345^2</f>
        <v>0</v>
      </c>
      <c r="EC345" s="111">
        <f>AI345*IFERROR(VLOOKUP(AH345,LnLst!B:I,3,FALSE),0)*100/H345^2</f>
        <v>0</v>
      </c>
      <c r="ED345" s="111">
        <f>(AI345*IFERROR(VLOOKUP(AH345,LnLst!B:I,4,FALSE),0))*(H345^2/100)/1000000</f>
        <v>0</v>
      </c>
      <c r="EE345" s="111">
        <f>AI345*IFERROR(VLOOKUP(AH345,LnLst!B:I,5,FALSE),0)*100/H345^2</f>
        <v>0</v>
      </c>
      <c r="EF345" s="111">
        <f>AI345*IFERROR(VLOOKUP(AH345,LnLst!B:I,6,FALSE),0)*100/H345^2</f>
        <v>0</v>
      </c>
      <c r="EG345" s="111">
        <f>(AI345*IFERROR(VLOOKUP(AH345,LnLst!B:I,7,FALSE),0))*(H345^2/100)/1000000</f>
        <v>0</v>
      </c>
      <c r="EH345" s="111">
        <f>AI345*IFERROR(VLOOKUP(AH345,LnLst!B:I,8,FALSE),0)*100/H345^2</f>
        <v>0</v>
      </c>
      <c r="EI345" s="236">
        <f>AK345*IFERROR(VLOOKUP(AJ345,LnLst!B:I,2,FALSE),0)*100/H345^2</f>
        <v>0</v>
      </c>
      <c r="EJ345" s="111">
        <f>AK345*IFERROR(VLOOKUP(AJ345,LnLst!B:I,3,FALSE),0)*100/H345^2</f>
        <v>0</v>
      </c>
      <c r="EK345" s="111">
        <f>(AK345*IFERROR(VLOOKUP(AJ345,LnLst!B:I,4,FALSE),0))*(H345^2/100)/1000000</f>
        <v>0</v>
      </c>
      <c r="EL345" s="111">
        <f>AK345*IFERROR(VLOOKUP(AJ345,LnLst!B:I,5,FALSE),0)*100/H345^2</f>
        <v>0</v>
      </c>
      <c r="EM345" s="111">
        <f>AK345*IFERROR(VLOOKUP(AJ345,LnLst!B:I,6,FALSE),0)*100/H345^2</f>
        <v>0</v>
      </c>
      <c r="EN345" s="111">
        <f>(AK345*IFERROR(VLOOKUP(AJ345,LnLst!B:I,7,FALSE),0))*(H345^2/100)/1000000</f>
        <v>0</v>
      </c>
      <c r="EO345" s="111">
        <f>AK345*IFERROR(VLOOKUP(AJ345,LnLst!B:I,8,FALSE),0)*100/H345^2</f>
        <v>0</v>
      </c>
    </row>
    <row r="346" spans="1:145" ht="15" customHeight="1" x14ac:dyDescent="0.25">
      <c r="A346" s="81" t="s">
        <v>336</v>
      </c>
      <c r="B346" s="82" t="s">
        <v>300</v>
      </c>
      <c r="C346" s="102" t="s">
        <v>114</v>
      </c>
      <c r="D346" s="82" t="s">
        <v>1591</v>
      </c>
      <c r="E346" s="9" t="s">
        <v>1640</v>
      </c>
      <c r="F346" s="426" t="s">
        <v>1717</v>
      </c>
      <c r="G346" s="83">
        <v>2</v>
      </c>
      <c r="H346" s="60">
        <v>220</v>
      </c>
      <c r="I346" s="194" t="str">
        <f t="shared" si="99"/>
        <v xml:space="preserve">2*405 AAAC             </v>
      </c>
      <c r="J346" s="228">
        <f t="shared" si="100"/>
        <v>60</v>
      </c>
      <c r="K346" s="113" t="s">
        <v>16</v>
      </c>
      <c r="L346" s="232" t="s">
        <v>41</v>
      </c>
      <c r="M346" s="240">
        <v>1000</v>
      </c>
      <c r="N346" s="115">
        <f t="shared" si="101"/>
        <v>381.04</v>
      </c>
      <c r="O346" s="241">
        <v>1600</v>
      </c>
      <c r="P346" s="235">
        <f t="shared" si="102"/>
        <v>6.1859504132231397E-3</v>
      </c>
      <c r="Q346" s="104">
        <f t="shared" si="103"/>
        <v>3.7933884297520662E-2</v>
      </c>
      <c r="R346" s="104">
        <f t="shared" si="104"/>
        <v>9.4380000000000006E-2</v>
      </c>
      <c r="S346" s="104">
        <f t="shared" si="105"/>
        <v>1.6115702479338846E-2</v>
      </c>
      <c r="T346" s="104">
        <f t="shared" si="106"/>
        <v>0.10289256198347108</v>
      </c>
      <c r="U346" s="104">
        <f t="shared" si="107"/>
        <v>6.4759200000000003E-2</v>
      </c>
      <c r="V346" s="105">
        <f t="shared" si="108"/>
        <v>7.3140495867768593E-2</v>
      </c>
      <c r="W346" s="223">
        <f>AE346*IFERROR(VLOOKUP(AD346,LnLst!B:I,2,FALSE),0)+AG346*IFERROR(VLOOKUP(AF346,LnLst!B:I,2,FALSE),0)+AI346*IFERROR(VLOOKUP(AH346,LnLst!B:I,2,FALSE),0)+AK346*IFERROR(VLOOKUP(AJ346,LnLst!B:I,2,FALSE),0)</f>
        <v>2.9939999999999998</v>
      </c>
      <c r="X346" s="215">
        <f>AE346*IFERROR(VLOOKUP(AD346,LnLst!B:I,3,FALSE),0)+AG346*IFERROR(VLOOKUP(AF346,LnLst!B:I,3,FALSE),0)+AI346*IFERROR(VLOOKUP(AH346,LnLst!B:I,3,FALSE),0)+AK346*IFERROR(VLOOKUP(AJ346,LnLst!B:I,3,FALSE),0)</f>
        <v>18.36</v>
      </c>
      <c r="Y346" s="219">
        <f>(AE346*IFERROR(VLOOKUP(AD346,LnLst!B:I,4,FALSE),0)+AG346*IFERROR(VLOOKUP(AF346,LnLst!B:I,4,FALSE),0)+AI346*IFERROR(VLOOKUP(AH346,LnLst!B:I,4,FALSE),0)+AK346*IFERROR(VLOOKUP(AJ346,LnLst!B:I,4,FALSE),0))/1000000</f>
        <v>1.95E-4</v>
      </c>
      <c r="Z346" s="215">
        <f>AE346*IFERROR(VLOOKUP(AD346,LnLst!B:I,5,FALSE),0)+AG346*IFERROR(VLOOKUP(AF346,LnLst!B:I,5,FALSE),0)+AI346*IFERROR(VLOOKUP(AH346,LnLst!B:I,5,FALSE),0)+AK346*IFERROR(VLOOKUP(AJ346,LnLst!B:I,5,FALSE),0)</f>
        <v>7.8000000000000007</v>
      </c>
      <c r="AA346" s="215">
        <f>AE346*IFERROR(VLOOKUP(AD346,LnLst!B:I,6,FALSE),0)+AG346*IFERROR(VLOOKUP(AF346,LnLst!B:I,6,FALSE),0)+AI346*IFERROR(VLOOKUP(AH346,LnLst!B:I,6,FALSE),0)+AK346*IFERROR(VLOOKUP(AJ346,LnLst!B:I,6,FALSE),0)</f>
        <v>49.8</v>
      </c>
      <c r="AB346" s="207">
        <f>(AE346*IFERROR(VLOOKUP(AD346,LnLst!B:I,7,FALSE),0)+AG346*IFERROR(VLOOKUP(AF346,LnLst!B:I,7,FALSE),0)+AI346*IFERROR(VLOOKUP(AH346,LnLst!B:I,7,FALSE),0)+AK346*IFERROR(VLOOKUP(AJ346,LnLst!B:I,7,FALSE),0))/1000000</f>
        <v>1.338E-4</v>
      </c>
      <c r="AC346" s="211">
        <f>AE346*IFERROR(VLOOKUP(AD346,LnLst!B:I,8,FALSE),0)+AG346*IFERROR(VLOOKUP(AF346,LnLst!B:I,8,FALSE),0)+AI346*IFERROR(VLOOKUP(AH346,LnLst!B:I,8,FALSE),0)+AK346*IFERROR(VLOOKUP(AJ346,LnLst!B:I,8,FALSE),0)</f>
        <v>35.4</v>
      </c>
      <c r="AD346" s="106" t="s">
        <v>8</v>
      </c>
      <c r="AE346" s="263">
        <v>60</v>
      </c>
      <c r="AF346" s="245" t="s">
        <v>1462</v>
      </c>
      <c r="AG346" s="263"/>
      <c r="AH346" s="250" t="s">
        <v>1462</v>
      </c>
      <c r="AI346" s="263"/>
      <c r="AJ346" s="245" t="s">
        <v>1462</v>
      </c>
      <c r="AK346" s="263"/>
      <c r="AL346" s="84">
        <v>348</v>
      </c>
      <c r="AM346" s="72">
        <v>352</v>
      </c>
      <c r="AN346" s="83">
        <v>0</v>
      </c>
      <c r="AO346" s="72">
        <v>0</v>
      </c>
      <c r="AP346" s="66" t="s">
        <v>846</v>
      </c>
      <c r="AQ346" s="107" t="s">
        <v>825</v>
      </c>
      <c r="AR346" s="61" t="s">
        <v>1523</v>
      </c>
      <c r="AS346" s="364"/>
      <c r="AT346" s="205"/>
      <c r="DN346" s="111">
        <f>(AE346*IFERROR(VLOOKUP(AD346,LnLst!B:I,2,FALSE),0))*(100/(H346^2))</f>
        <v>6.1859504132231406E-3</v>
      </c>
      <c r="DO346" s="111">
        <f>(AE346*IFERROR(VLOOKUP(AD346,LnLst!B:I,3,FALSE),0))*(100/(H346^2))</f>
        <v>3.7933884297520662E-2</v>
      </c>
      <c r="DP346" s="111">
        <f>(AE346*IFERROR(VLOOKUP(AD346,LnLst!B:I,4,FALSE),0))*(H346^2/100)/1000000</f>
        <v>9.4380000000000006E-2</v>
      </c>
      <c r="DQ346" s="111">
        <f>(AE346*IFERROR(VLOOKUP(AD346,LnLst!B:I,5,FALSE),0))*(100/(H346^2))</f>
        <v>1.6115702479338846E-2</v>
      </c>
      <c r="DR346" s="111">
        <f>(AE346*IFERROR(VLOOKUP(AD346,LnLst!B:I,6,FALSE),0))*(100/(H346^2))</f>
        <v>0.10289256198347108</v>
      </c>
      <c r="DS346" s="111">
        <f>(AE346*IFERROR(VLOOKUP(AD346,LnLst!B:I,7,FALSE),0))*(H346^2/100)/1000000</f>
        <v>6.4759200000000003E-2</v>
      </c>
      <c r="DT346" s="111">
        <f>(AE346*IFERROR(VLOOKUP(AD346,LnLst!B:I,8,FALSE),0))*(100/(H346^2))</f>
        <v>7.3140495867768593E-2</v>
      </c>
      <c r="DU346" s="111">
        <f>AG346*IFERROR(VLOOKUP(AF346,LnLst!B:I,2,FALSE),0)*100/H346^2</f>
        <v>0</v>
      </c>
      <c r="DV346" s="111">
        <f>(AG346*IFERROR(VLOOKUP(AF346,LnLst!B:I,3,FALSE),0))*(100/(H346^2))</f>
        <v>0</v>
      </c>
      <c r="DW346" s="111">
        <f>(AG346*IFERROR(VLOOKUP(AF346,LnLst!B:I,4,FALSE),0))*(H346^2/100)/1000000</f>
        <v>0</v>
      </c>
      <c r="DX346" s="111">
        <f>(AG346*IFERROR(VLOOKUP(AF346,LnLst!B:I,5,FALSE),0))*(100/(H346^2))</f>
        <v>0</v>
      </c>
      <c r="DY346" s="111">
        <f>(AG346*IFERROR(VLOOKUP(AF346,LnLst!B:I,6,FALSE),0))*(100/(H346^2))</f>
        <v>0</v>
      </c>
      <c r="DZ346" s="111">
        <f>(AG346*IFERROR(VLOOKUP(AF346,LnLst!B:I,7,FALSE),0))*(H346^2/100)/1000000</f>
        <v>0</v>
      </c>
      <c r="EA346" s="111">
        <f>(AG346*IFERROR(VLOOKUP(AF346,LnLst!B:I,8,FALSE),0))*(100/(H346^2))</f>
        <v>0</v>
      </c>
      <c r="EB346" s="111">
        <f>AI346*IFERROR(VLOOKUP(AH346,LnLst!B:I,2,FALSE),0)*100/H346^2</f>
        <v>0</v>
      </c>
      <c r="EC346" s="111">
        <f>AI346*IFERROR(VLOOKUP(AH346,LnLst!B:I,3,FALSE),0)*100/H346^2</f>
        <v>0</v>
      </c>
      <c r="ED346" s="111">
        <f>(AI346*IFERROR(VLOOKUP(AH346,LnLst!B:I,4,FALSE),0))*(H346^2/100)/1000000</f>
        <v>0</v>
      </c>
      <c r="EE346" s="111">
        <f>AI346*IFERROR(VLOOKUP(AH346,LnLst!B:I,5,FALSE),0)*100/H346^2</f>
        <v>0</v>
      </c>
      <c r="EF346" s="111">
        <f>AI346*IFERROR(VLOOKUP(AH346,LnLst!B:I,6,FALSE),0)*100/H346^2</f>
        <v>0</v>
      </c>
      <c r="EG346" s="111">
        <f>(AI346*IFERROR(VLOOKUP(AH346,LnLst!B:I,7,FALSE),0))*(H346^2/100)/1000000</f>
        <v>0</v>
      </c>
      <c r="EH346" s="111">
        <f>AI346*IFERROR(VLOOKUP(AH346,LnLst!B:I,8,FALSE),0)*100/H346^2</f>
        <v>0</v>
      </c>
      <c r="EI346" s="236">
        <f>AK346*IFERROR(VLOOKUP(AJ346,LnLst!B:I,2,FALSE),0)*100/H346^2</f>
        <v>0</v>
      </c>
      <c r="EJ346" s="111">
        <f>AK346*IFERROR(VLOOKUP(AJ346,LnLst!B:I,3,FALSE),0)*100/H346^2</f>
        <v>0</v>
      </c>
      <c r="EK346" s="111">
        <f>(AK346*IFERROR(VLOOKUP(AJ346,LnLst!B:I,4,FALSE),0))*(H346^2/100)/1000000</f>
        <v>0</v>
      </c>
      <c r="EL346" s="111">
        <f>AK346*IFERROR(VLOOKUP(AJ346,LnLst!B:I,5,FALSE),0)*100/H346^2</f>
        <v>0</v>
      </c>
      <c r="EM346" s="111">
        <f>AK346*IFERROR(VLOOKUP(AJ346,LnLst!B:I,6,FALSE),0)*100/H346^2</f>
        <v>0</v>
      </c>
      <c r="EN346" s="111">
        <f>(AK346*IFERROR(VLOOKUP(AJ346,LnLst!B:I,7,FALSE),0))*(H346^2/100)/1000000</f>
        <v>0</v>
      </c>
      <c r="EO346" s="111">
        <f>AK346*IFERROR(VLOOKUP(AJ346,LnLst!B:I,8,FALSE),0)*100/H346^2</f>
        <v>0</v>
      </c>
    </row>
    <row r="347" spans="1:145" ht="15" customHeight="1" x14ac:dyDescent="0.25">
      <c r="A347" s="81" t="s">
        <v>300</v>
      </c>
      <c r="B347" s="82" t="s">
        <v>334</v>
      </c>
      <c r="C347" s="102" t="s">
        <v>1591</v>
      </c>
      <c r="D347" s="82" t="s">
        <v>116</v>
      </c>
      <c r="E347" s="9" t="s">
        <v>1640</v>
      </c>
      <c r="F347" s="426" t="s">
        <v>1717</v>
      </c>
      <c r="G347" s="83">
        <v>1</v>
      </c>
      <c r="H347" s="60">
        <v>220</v>
      </c>
      <c r="I347" s="194" t="str">
        <f t="shared" si="99"/>
        <v xml:space="preserve">2*405 AAAC             </v>
      </c>
      <c r="J347" s="228">
        <f t="shared" si="100"/>
        <v>5</v>
      </c>
      <c r="K347" s="113" t="s">
        <v>41</v>
      </c>
      <c r="L347" s="232" t="s">
        <v>26</v>
      </c>
      <c r="M347" s="240">
        <v>1200</v>
      </c>
      <c r="N347" s="115">
        <f t="shared" si="101"/>
        <v>457.24799999999999</v>
      </c>
      <c r="O347" s="241">
        <v>1600</v>
      </c>
      <c r="P347" s="235">
        <f t="shared" si="102"/>
        <v>5.1549586776859497E-4</v>
      </c>
      <c r="Q347" s="104">
        <f t="shared" si="103"/>
        <v>3.1611570247933886E-3</v>
      </c>
      <c r="R347" s="104">
        <f t="shared" si="104"/>
        <v>7.8650000000000005E-3</v>
      </c>
      <c r="S347" s="104">
        <f t="shared" si="105"/>
        <v>1.3429752066115702E-3</v>
      </c>
      <c r="T347" s="104">
        <f t="shared" si="106"/>
        <v>8.5743801652892557E-3</v>
      </c>
      <c r="U347" s="104">
        <f t="shared" si="107"/>
        <v>5.3966000000000005E-3</v>
      </c>
      <c r="V347" s="105">
        <f t="shared" si="108"/>
        <v>6.0950413223140494E-3</v>
      </c>
      <c r="W347" s="223">
        <f>AE347*IFERROR(VLOOKUP(AD347,LnLst!B:I,2,FALSE),0)+AG347*IFERROR(VLOOKUP(AF347,LnLst!B:I,2,FALSE),0)+AI347*IFERROR(VLOOKUP(AH347,LnLst!B:I,2,FALSE),0)+AK347*IFERROR(VLOOKUP(AJ347,LnLst!B:I,2,FALSE),0)</f>
        <v>0.2495</v>
      </c>
      <c r="X347" s="215">
        <f>AE347*IFERROR(VLOOKUP(AD347,LnLst!B:I,3,FALSE),0)+AG347*IFERROR(VLOOKUP(AF347,LnLst!B:I,3,FALSE),0)+AI347*IFERROR(VLOOKUP(AH347,LnLst!B:I,3,FALSE),0)+AK347*IFERROR(VLOOKUP(AJ347,LnLst!B:I,3,FALSE),0)</f>
        <v>1.53</v>
      </c>
      <c r="Y347" s="219">
        <f>(AE347*IFERROR(VLOOKUP(AD347,LnLst!B:I,4,FALSE),0)+AG347*IFERROR(VLOOKUP(AF347,LnLst!B:I,4,FALSE),0)+AI347*IFERROR(VLOOKUP(AH347,LnLst!B:I,4,FALSE),0)+AK347*IFERROR(VLOOKUP(AJ347,LnLst!B:I,4,FALSE),0))/1000000</f>
        <v>1.6249999999999999E-5</v>
      </c>
      <c r="Z347" s="215">
        <f>AE347*IFERROR(VLOOKUP(AD347,LnLst!B:I,5,FALSE),0)+AG347*IFERROR(VLOOKUP(AF347,LnLst!B:I,5,FALSE),0)+AI347*IFERROR(VLOOKUP(AH347,LnLst!B:I,5,FALSE),0)+AK347*IFERROR(VLOOKUP(AJ347,LnLst!B:I,5,FALSE),0)</f>
        <v>0.65</v>
      </c>
      <c r="AA347" s="215">
        <f>AE347*IFERROR(VLOOKUP(AD347,LnLst!B:I,6,FALSE),0)+AG347*IFERROR(VLOOKUP(AF347,LnLst!B:I,6,FALSE),0)+AI347*IFERROR(VLOOKUP(AH347,LnLst!B:I,6,FALSE),0)+AK347*IFERROR(VLOOKUP(AJ347,LnLst!B:I,6,FALSE),0)</f>
        <v>4.1499999999999995</v>
      </c>
      <c r="AB347" s="207">
        <f>(AE347*IFERROR(VLOOKUP(AD347,LnLst!B:I,7,FALSE),0)+AG347*IFERROR(VLOOKUP(AF347,LnLst!B:I,7,FALSE),0)+AI347*IFERROR(VLOOKUP(AH347,LnLst!B:I,7,FALSE),0)+AK347*IFERROR(VLOOKUP(AJ347,LnLst!B:I,7,FALSE),0))/1000000</f>
        <v>1.115E-5</v>
      </c>
      <c r="AC347" s="211">
        <f>AE347*IFERROR(VLOOKUP(AD347,LnLst!B:I,8,FALSE),0)+AG347*IFERROR(VLOOKUP(AF347,LnLst!B:I,8,FALSE),0)+AI347*IFERROR(VLOOKUP(AH347,LnLst!B:I,8,FALSE),0)+AK347*IFERROR(VLOOKUP(AJ347,LnLst!B:I,8,FALSE),0)</f>
        <v>2.9499999999999997</v>
      </c>
      <c r="AD347" s="106" t="s">
        <v>8</v>
      </c>
      <c r="AE347" s="263">
        <v>5</v>
      </c>
      <c r="AF347" s="245" t="s">
        <v>1462</v>
      </c>
      <c r="AG347" s="263"/>
      <c r="AH347" s="250" t="s">
        <v>1462</v>
      </c>
      <c r="AI347" s="263"/>
      <c r="AJ347" s="245" t="s">
        <v>1462</v>
      </c>
      <c r="AK347" s="263"/>
      <c r="AL347" s="84">
        <v>352</v>
      </c>
      <c r="AM347" s="72">
        <v>354</v>
      </c>
      <c r="AN347" s="83">
        <v>0</v>
      </c>
      <c r="AO347" s="72">
        <v>0</v>
      </c>
      <c r="AP347" s="66" t="s">
        <v>848</v>
      </c>
      <c r="AQ347" s="61" t="s">
        <v>1523</v>
      </c>
      <c r="AR347" s="61" t="s">
        <v>116</v>
      </c>
      <c r="AS347" s="364"/>
      <c r="AT347" s="205"/>
      <c r="DN347" s="111">
        <f>(AE347*IFERROR(VLOOKUP(AD347,LnLst!B:I,2,FALSE),0))*(100/(H347^2))</f>
        <v>5.1549586776859508E-4</v>
      </c>
      <c r="DO347" s="111">
        <f>(AE347*IFERROR(VLOOKUP(AD347,LnLst!B:I,3,FALSE),0))*(100/(H347^2))</f>
        <v>3.1611570247933886E-3</v>
      </c>
      <c r="DP347" s="111">
        <f>(AE347*IFERROR(VLOOKUP(AD347,LnLst!B:I,4,FALSE),0))*(H347^2/100)/1000000</f>
        <v>7.8650000000000005E-3</v>
      </c>
      <c r="DQ347" s="111">
        <f>(AE347*IFERROR(VLOOKUP(AD347,LnLst!B:I,5,FALSE),0))*(100/(H347^2))</f>
        <v>1.3429752066115702E-3</v>
      </c>
      <c r="DR347" s="111">
        <f>(AE347*IFERROR(VLOOKUP(AD347,LnLst!B:I,6,FALSE),0))*(100/(H347^2))</f>
        <v>8.5743801652892557E-3</v>
      </c>
      <c r="DS347" s="111">
        <f>(AE347*IFERROR(VLOOKUP(AD347,LnLst!B:I,7,FALSE),0))*(H347^2/100)/1000000</f>
        <v>5.3966000000000005E-3</v>
      </c>
      <c r="DT347" s="111">
        <f>(AE347*IFERROR(VLOOKUP(AD347,LnLst!B:I,8,FALSE),0))*(100/(H347^2))</f>
        <v>6.0950413223140494E-3</v>
      </c>
      <c r="DU347" s="111">
        <f>AG347*IFERROR(VLOOKUP(AF347,LnLst!B:I,2,FALSE),0)*100/H347^2</f>
        <v>0</v>
      </c>
      <c r="DV347" s="111">
        <f>(AG347*IFERROR(VLOOKUP(AF347,LnLst!B:I,3,FALSE),0))*(100/(H347^2))</f>
        <v>0</v>
      </c>
      <c r="DW347" s="111">
        <f>(AG347*IFERROR(VLOOKUP(AF347,LnLst!B:I,4,FALSE),0))*(H347^2/100)/1000000</f>
        <v>0</v>
      </c>
      <c r="DX347" s="111">
        <f>(AG347*IFERROR(VLOOKUP(AF347,LnLst!B:I,5,FALSE),0))*(100/(H347^2))</f>
        <v>0</v>
      </c>
      <c r="DY347" s="111">
        <f>(AG347*IFERROR(VLOOKUP(AF347,LnLst!B:I,6,FALSE),0))*(100/(H347^2))</f>
        <v>0</v>
      </c>
      <c r="DZ347" s="111">
        <f>(AG347*IFERROR(VLOOKUP(AF347,LnLst!B:I,7,FALSE),0))*(H347^2/100)/1000000</f>
        <v>0</v>
      </c>
      <c r="EA347" s="111">
        <f>(AG347*IFERROR(VLOOKUP(AF347,LnLst!B:I,8,FALSE),0))*(100/(H347^2))</f>
        <v>0</v>
      </c>
      <c r="EB347" s="111">
        <f>AI347*IFERROR(VLOOKUP(AH347,LnLst!B:I,2,FALSE),0)*100/H347^2</f>
        <v>0</v>
      </c>
      <c r="EC347" s="111">
        <f>AI347*IFERROR(VLOOKUP(AH347,LnLst!B:I,3,FALSE),0)*100/H347^2</f>
        <v>0</v>
      </c>
      <c r="ED347" s="111">
        <f>(AI347*IFERROR(VLOOKUP(AH347,LnLst!B:I,4,FALSE),0))*(H347^2/100)/1000000</f>
        <v>0</v>
      </c>
      <c r="EE347" s="111">
        <f>AI347*IFERROR(VLOOKUP(AH347,LnLst!B:I,5,FALSE),0)*100/H347^2</f>
        <v>0</v>
      </c>
      <c r="EF347" s="111">
        <f>AI347*IFERROR(VLOOKUP(AH347,LnLst!B:I,6,FALSE),0)*100/H347^2</f>
        <v>0</v>
      </c>
      <c r="EG347" s="111">
        <f>(AI347*IFERROR(VLOOKUP(AH347,LnLst!B:I,7,FALSE),0))*(H347^2/100)/1000000</f>
        <v>0</v>
      </c>
      <c r="EH347" s="111">
        <f>AI347*IFERROR(VLOOKUP(AH347,LnLst!B:I,8,FALSE),0)*100/H347^2</f>
        <v>0</v>
      </c>
      <c r="EI347" s="236">
        <f>AK347*IFERROR(VLOOKUP(AJ347,LnLst!B:I,2,FALSE),0)*100/H347^2</f>
        <v>0</v>
      </c>
      <c r="EJ347" s="111">
        <f>AK347*IFERROR(VLOOKUP(AJ347,LnLst!B:I,3,FALSE),0)*100/H347^2</f>
        <v>0</v>
      </c>
      <c r="EK347" s="111">
        <f>(AK347*IFERROR(VLOOKUP(AJ347,LnLst!B:I,4,FALSE),0))*(H347^2/100)/1000000</f>
        <v>0</v>
      </c>
      <c r="EL347" s="111">
        <f>AK347*IFERROR(VLOOKUP(AJ347,LnLst!B:I,5,FALSE),0)*100/H347^2</f>
        <v>0</v>
      </c>
      <c r="EM347" s="111">
        <f>AK347*IFERROR(VLOOKUP(AJ347,LnLst!B:I,6,FALSE),0)*100/H347^2</f>
        <v>0</v>
      </c>
      <c r="EN347" s="111">
        <f>(AK347*IFERROR(VLOOKUP(AJ347,LnLst!B:I,7,FALSE),0))*(H347^2/100)/1000000</f>
        <v>0</v>
      </c>
      <c r="EO347" s="111">
        <f>AK347*IFERROR(VLOOKUP(AJ347,LnLst!B:I,8,FALSE),0)*100/H347^2</f>
        <v>0</v>
      </c>
    </row>
    <row r="348" spans="1:145" ht="15" customHeight="1" x14ac:dyDescent="0.25">
      <c r="A348" s="81" t="s">
        <v>300</v>
      </c>
      <c r="B348" s="82" t="s">
        <v>334</v>
      </c>
      <c r="C348" s="102" t="s">
        <v>1591</v>
      </c>
      <c r="D348" s="82" t="s">
        <v>116</v>
      </c>
      <c r="E348" s="9" t="s">
        <v>1640</v>
      </c>
      <c r="F348" s="426" t="s">
        <v>1717</v>
      </c>
      <c r="G348" s="83">
        <v>2</v>
      </c>
      <c r="H348" s="60">
        <v>220</v>
      </c>
      <c r="I348" s="194" t="str">
        <f t="shared" si="99"/>
        <v xml:space="preserve">2*405 AAAC             </v>
      </c>
      <c r="J348" s="228">
        <f t="shared" si="100"/>
        <v>5</v>
      </c>
      <c r="K348" s="113" t="s">
        <v>41</v>
      </c>
      <c r="L348" s="232" t="s">
        <v>26</v>
      </c>
      <c r="M348" s="240">
        <v>1200</v>
      </c>
      <c r="N348" s="115">
        <f t="shared" si="101"/>
        <v>457.24799999999999</v>
      </c>
      <c r="O348" s="241">
        <v>1600</v>
      </c>
      <c r="P348" s="235">
        <f t="shared" si="102"/>
        <v>5.1549586776859497E-4</v>
      </c>
      <c r="Q348" s="104">
        <f t="shared" si="103"/>
        <v>3.1611570247933886E-3</v>
      </c>
      <c r="R348" s="104">
        <f t="shared" si="104"/>
        <v>7.8650000000000005E-3</v>
      </c>
      <c r="S348" s="104">
        <f t="shared" si="105"/>
        <v>1.3429752066115702E-3</v>
      </c>
      <c r="T348" s="104">
        <f t="shared" si="106"/>
        <v>8.5743801652892557E-3</v>
      </c>
      <c r="U348" s="104">
        <f t="shared" si="107"/>
        <v>5.3966000000000005E-3</v>
      </c>
      <c r="V348" s="105">
        <f t="shared" si="108"/>
        <v>6.0950413223140494E-3</v>
      </c>
      <c r="W348" s="223">
        <f>AE348*IFERROR(VLOOKUP(AD348,LnLst!B:I,2,FALSE),0)+AG348*IFERROR(VLOOKUP(AF348,LnLst!B:I,2,FALSE),0)+AI348*IFERROR(VLOOKUP(AH348,LnLst!B:I,2,FALSE),0)+AK348*IFERROR(VLOOKUP(AJ348,LnLst!B:I,2,FALSE),0)</f>
        <v>0.2495</v>
      </c>
      <c r="X348" s="215">
        <f>AE348*IFERROR(VLOOKUP(AD348,LnLst!B:I,3,FALSE),0)+AG348*IFERROR(VLOOKUP(AF348,LnLst!B:I,3,FALSE),0)+AI348*IFERROR(VLOOKUP(AH348,LnLst!B:I,3,FALSE),0)+AK348*IFERROR(VLOOKUP(AJ348,LnLst!B:I,3,FALSE),0)</f>
        <v>1.53</v>
      </c>
      <c r="Y348" s="219">
        <f>(AE348*IFERROR(VLOOKUP(AD348,LnLst!B:I,4,FALSE),0)+AG348*IFERROR(VLOOKUP(AF348,LnLst!B:I,4,FALSE),0)+AI348*IFERROR(VLOOKUP(AH348,LnLst!B:I,4,FALSE),0)+AK348*IFERROR(VLOOKUP(AJ348,LnLst!B:I,4,FALSE),0))/1000000</f>
        <v>1.6249999999999999E-5</v>
      </c>
      <c r="Z348" s="215">
        <f>AE348*IFERROR(VLOOKUP(AD348,LnLst!B:I,5,FALSE),0)+AG348*IFERROR(VLOOKUP(AF348,LnLst!B:I,5,FALSE),0)+AI348*IFERROR(VLOOKUP(AH348,LnLst!B:I,5,FALSE),0)+AK348*IFERROR(VLOOKUP(AJ348,LnLst!B:I,5,FALSE),0)</f>
        <v>0.65</v>
      </c>
      <c r="AA348" s="215">
        <f>AE348*IFERROR(VLOOKUP(AD348,LnLst!B:I,6,FALSE),0)+AG348*IFERROR(VLOOKUP(AF348,LnLst!B:I,6,FALSE),0)+AI348*IFERROR(VLOOKUP(AH348,LnLst!B:I,6,FALSE),0)+AK348*IFERROR(VLOOKUP(AJ348,LnLst!B:I,6,FALSE),0)</f>
        <v>4.1499999999999995</v>
      </c>
      <c r="AB348" s="207">
        <f>(AE348*IFERROR(VLOOKUP(AD348,LnLst!B:I,7,FALSE),0)+AG348*IFERROR(VLOOKUP(AF348,LnLst!B:I,7,FALSE),0)+AI348*IFERROR(VLOOKUP(AH348,LnLst!B:I,7,FALSE),0)+AK348*IFERROR(VLOOKUP(AJ348,LnLst!B:I,7,FALSE),0))/1000000</f>
        <v>1.115E-5</v>
      </c>
      <c r="AC348" s="211">
        <f>AE348*IFERROR(VLOOKUP(AD348,LnLst!B:I,8,FALSE),0)+AG348*IFERROR(VLOOKUP(AF348,LnLst!B:I,8,FALSE),0)+AI348*IFERROR(VLOOKUP(AH348,LnLst!B:I,8,FALSE),0)+AK348*IFERROR(VLOOKUP(AJ348,LnLst!B:I,8,FALSE),0)</f>
        <v>2.9499999999999997</v>
      </c>
      <c r="AD348" s="106" t="s">
        <v>8</v>
      </c>
      <c r="AE348" s="263">
        <v>5</v>
      </c>
      <c r="AF348" s="245" t="s">
        <v>1462</v>
      </c>
      <c r="AG348" s="263"/>
      <c r="AH348" s="250" t="s">
        <v>1462</v>
      </c>
      <c r="AI348" s="263"/>
      <c r="AJ348" s="245" t="s">
        <v>1462</v>
      </c>
      <c r="AK348" s="263"/>
      <c r="AL348" s="84">
        <v>352</v>
      </c>
      <c r="AM348" s="72">
        <v>354</v>
      </c>
      <c r="AN348" s="83">
        <v>0</v>
      </c>
      <c r="AO348" s="72">
        <v>0</v>
      </c>
      <c r="AP348" s="66" t="s">
        <v>849</v>
      </c>
      <c r="AQ348" s="61" t="s">
        <v>1523</v>
      </c>
      <c r="AR348" s="61" t="s">
        <v>116</v>
      </c>
      <c r="AS348" s="364"/>
      <c r="AT348" s="205"/>
      <c r="DN348" s="111">
        <f>(AE348*IFERROR(VLOOKUP(AD348,LnLst!B:I,2,FALSE),0))*(100/(H348^2))</f>
        <v>5.1549586776859508E-4</v>
      </c>
      <c r="DO348" s="111">
        <f>(AE348*IFERROR(VLOOKUP(AD348,LnLst!B:I,3,FALSE),0))*(100/(H348^2))</f>
        <v>3.1611570247933886E-3</v>
      </c>
      <c r="DP348" s="111">
        <f>(AE348*IFERROR(VLOOKUP(AD348,LnLst!B:I,4,FALSE),0))*(H348^2/100)/1000000</f>
        <v>7.8650000000000005E-3</v>
      </c>
      <c r="DQ348" s="111">
        <f>(AE348*IFERROR(VLOOKUP(AD348,LnLst!B:I,5,FALSE),0))*(100/(H348^2))</f>
        <v>1.3429752066115702E-3</v>
      </c>
      <c r="DR348" s="111">
        <f>(AE348*IFERROR(VLOOKUP(AD348,LnLst!B:I,6,FALSE),0))*(100/(H348^2))</f>
        <v>8.5743801652892557E-3</v>
      </c>
      <c r="DS348" s="111">
        <f>(AE348*IFERROR(VLOOKUP(AD348,LnLst!B:I,7,FALSE),0))*(H348^2/100)/1000000</f>
        <v>5.3966000000000005E-3</v>
      </c>
      <c r="DT348" s="111">
        <f>(AE348*IFERROR(VLOOKUP(AD348,LnLst!B:I,8,FALSE),0))*(100/(H348^2))</f>
        <v>6.0950413223140494E-3</v>
      </c>
      <c r="DU348" s="111">
        <f>AG348*IFERROR(VLOOKUP(AF348,LnLst!B:I,2,FALSE),0)*100/H348^2</f>
        <v>0</v>
      </c>
      <c r="DV348" s="111">
        <f>(AG348*IFERROR(VLOOKUP(AF348,LnLst!B:I,3,FALSE),0))*(100/(H348^2))</f>
        <v>0</v>
      </c>
      <c r="DW348" s="111">
        <f>(AG348*IFERROR(VLOOKUP(AF348,LnLst!B:I,4,FALSE),0))*(H348^2/100)/1000000</f>
        <v>0</v>
      </c>
      <c r="DX348" s="111">
        <f>(AG348*IFERROR(VLOOKUP(AF348,LnLst!B:I,5,FALSE),0))*(100/(H348^2))</f>
        <v>0</v>
      </c>
      <c r="DY348" s="111">
        <f>(AG348*IFERROR(VLOOKUP(AF348,LnLst!B:I,6,FALSE),0))*(100/(H348^2))</f>
        <v>0</v>
      </c>
      <c r="DZ348" s="111">
        <f>(AG348*IFERROR(VLOOKUP(AF348,LnLst!B:I,7,FALSE),0))*(H348^2/100)/1000000</f>
        <v>0</v>
      </c>
      <c r="EA348" s="111">
        <f>(AG348*IFERROR(VLOOKUP(AF348,LnLst!B:I,8,FALSE),0))*(100/(H348^2))</f>
        <v>0</v>
      </c>
      <c r="EB348" s="111">
        <f>AI348*IFERROR(VLOOKUP(AH348,LnLst!B:I,2,FALSE),0)*100/H348^2</f>
        <v>0</v>
      </c>
      <c r="EC348" s="111">
        <f>AI348*IFERROR(VLOOKUP(AH348,LnLst!B:I,3,FALSE),0)*100/H348^2</f>
        <v>0</v>
      </c>
      <c r="ED348" s="111">
        <f>(AI348*IFERROR(VLOOKUP(AH348,LnLst!B:I,4,FALSE),0))*(H348^2/100)/1000000</f>
        <v>0</v>
      </c>
      <c r="EE348" s="111">
        <f>AI348*IFERROR(VLOOKUP(AH348,LnLst!B:I,5,FALSE),0)*100/H348^2</f>
        <v>0</v>
      </c>
      <c r="EF348" s="111">
        <f>AI348*IFERROR(VLOOKUP(AH348,LnLst!B:I,6,FALSE),0)*100/H348^2</f>
        <v>0</v>
      </c>
      <c r="EG348" s="111">
        <f>(AI348*IFERROR(VLOOKUP(AH348,LnLst!B:I,7,FALSE),0))*(H348^2/100)/1000000</f>
        <v>0</v>
      </c>
      <c r="EH348" s="111">
        <f>AI348*IFERROR(VLOOKUP(AH348,LnLst!B:I,8,FALSE),0)*100/H348^2</f>
        <v>0</v>
      </c>
      <c r="EI348" s="236">
        <f>AK348*IFERROR(VLOOKUP(AJ348,LnLst!B:I,2,FALSE),0)*100/H348^2</f>
        <v>0</v>
      </c>
      <c r="EJ348" s="111">
        <f>AK348*IFERROR(VLOOKUP(AJ348,LnLst!B:I,3,FALSE),0)*100/H348^2</f>
        <v>0</v>
      </c>
      <c r="EK348" s="111">
        <f>(AK348*IFERROR(VLOOKUP(AJ348,LnLst!B:I,4,FALSE),0))*(H348^2/100)/1000000</f>
        <v>0</v>
      </c>
      <c r="EL348" s="111">
        <f>AK348*IFERROR(VLOOKUP(AJ348,LnLst!B:I,5,FALSE),0)*100/H348^2</f>
        <v>0</v>
      </c>
      <c r="EM348" s="111">
        <f>AK348*IFERROR(VLOOKUP(AJ348,LnLst!B:I,6,FALSE),0)*100/H348^2</f>
        <v>0</v>
      </c>
      <c r="EN348" s="111">
        <f>(AK348*IFERROR(VLOOKUP(AJ348,LnLst!B:I,7,FALSE),0))*(H348^2/100)/1000000</f>
        <v>0</v>
      </c>
      <c r="EO348" s="111">
        <f>AK348*IFERROR(VLOOKUP(AJ348,LnLst!B:I,8,FALSE),0)*100/H348^2</f>
        <v>0</v>
      </c>
    </row>
    <row r="349" spans="1:145" ht="15" customHeight="1" x14ac:dyDescent="0.25">
      <c r="A349" s="81" t="s">
        <v>336</v>
      </c>
      <c r="B349" s="82" t="s">
        <v>335</v>
      </c>
      <c r="C349" s="102" t="s">
        <v>114</v>
      </c>
      <c r="D349" s="82" t="s">
        <v>115</v>
      </c>
      <c r="E349" s="9" t="s">
        <v>1640</v>
      </c>
      <c r="F349" s="426" t="s">
        <v>1717</v>
      </c>
      <c r="G349" s="83">
        <v>1</v>
      </c>
      <c r="H349" s="60">
        <v>220</v>
      </c>
      <c r="I349" s="194" t="str">
        <f t="shared" si="99"/>
        <v xml:space="preserve">2*380/50 ACSR             </v>
      </c>
      <c r="J349" s="228">
        <f t="shared" si="100"/>
        <v>104.7</v>
      </c>
      <c r="K349" s="113" t="s">
        <v>16</v>
      </c>
      <c r="L349" s="232" t="s">
        <v>42</v>
      </c>
      <c r="M349" s="240">
        <v>1000</v>
      </c>
      <c r="N349" s="115">
        <f t="shared" si="101"/>
        <v>381.04</v>
      </c>
      <c r="O349" s="241">
        <v>1600</v>
      </c>
      <c r="P349" s="235">
        <f t="shared" si="102"/>
        <v>8.9124793388429754E-3</v>
      </c>
      <c r="Q349" s="104">
        <f t="shared" si="103"/>
        <v>6.5329338842975204E-2</v>
      </c>
      <c r="R349" s="104">
        <f t="shared" si="104"/>
        <v>0.18851025600000004</v>
      </c>
      <c r="S349" s="104">
        <f t="shared" si="105"/>
        <v>2.3795454545454547E-2</v>
      </c>
      <c r="T349" s="104">
        <f t="shared" si="106"/>
        <v>0.20550619834710743</v>
      </c>
      <c r="U349" s="104">
        <f t="shared" si="107"/>
        <v>0.113004804</v>
      </c>
      <c r="V349" s="105">
        <f t="shared" si="108"/>
        <v>0.12763016528925619</v>
      </c>
      <c r="W349" s="223">
        <f>AE349*IFERROR(VLOOKUP(AD349,LnLst!B:I,2,FALSE),0)+AG349*IFERROR(VLOOKUP(AF349,LnLst!B:I,2,FALSE),0)+AI349*IFERROR(VLOOKUP(AH349,LnLst!B:I,2,FALSE),0)+AK349*IFERROR(VLOOKUP(AJ349,LnLst!B:I,2,FALSE),0)</f>
        <v>4.3136400000000004</v>
      </c>
      <c r="X349" s="215">
        <f>AE349*IFERROR(VLOOKUP(AD349,LnLst!B:I,3,FALSE),0)+AG349*IFERROR(VLOOKUP(AF349,LnLst!B:I,3,FALSE),0)+AI349*IFERROR(VLOOKUP(AH349,LnLst!B:I,3,FALSE),0)+AK349*IFERROR(VLOOKUP(AJ349,LnLst!B:I,3,FALSE),0)</f>
        <v>31.619399999999999</v>
      </c>
      <c r="Y349" s="219">
        <f>(AE349*IFERROR(VLOOKUP(AD349,LnLst!B:I,4,FALSE),0)+AG349*IFERROR(VLOOKUP(AF349,LnLst!B:I,4,FALSE),0)+AI349*IFERROR(VLOOKUP(AH349,LnLst!B:I,4,FALSE),0)+AK349*IFERROR(VLOOKUP(AJ349,LnLst!B:I,4,FALSE),0))/1000000</f>
        <v>3.8948400000000005E-4</v>
      </c>
      <c r="Z349" s="215">
        <f>AE349*IFERROR(VLOOKUP(AD349,LnLst!B:I,5,FALSE),0)+AG349*IFERROR(VLOOKUP(AF349,LnLst!B:I,5,FALSE),0)+AI349*IFERROR(VLOOKUP(AH349,LnLst!B:I,5,FALSE),0)+AK349*IFERROR(VLOOKUP(AJ349,LnLst!B:I,5,FALSE),0)</f>
        <v>11.517000000000001</v>
      </c>
      <c r="AA349" s="215">
        <f>AE349*IFERROR(VLOOKUP(AD349,LnLst!B:I,6,FALSE),0)+AG349*IFERROR(VLOOKUP(AF349,LnLst!B:I,6,FALSE),0)+AI349*IFERROR(VLOOKUP(AH349,LnLst!B:I,6,FALSE),0)+AK349*IFERROR(VLOOKUP(AJ349,LnLst!B:I,6,FALSE),0)</f>
        <v>99.465000000000003</v>
      </c>
      <c r="AB349" s="207">
        <f>(AE349*IFERROR(VLOOKUP(AD349,LnLst!B:I,7,FALSE),0)+AG349*IFERROR(VLOOKUP(AF349,LnLst!B:I,7,FALSE),0)+AI349*IFERROR(VLOOKUP(AH349,LnLst!B:I,7,FALSE),0)+AK349*IFERROR(VLOOKUP(AJ349,LnLst!B:I,7,FALSE),0))/1000000</f>
        <v>2.3348099999999998E-4</v>
      </c>
      <c r="AC349" s="211">
        <f>AE349*IFERROR(VLOOKUP(AD349,LnLst!B:I,8,FALSE),0)+AG349*IFERROR(VLOOKUP(AF349,LnLst!B:I,8,FALSE),0)+AI349*IFERROR(VLOOKUP(AH349,LnLst!B:I,8,FALSE),0)+AK349*IFERROR(VLOOKUP(AJ349,LnLst!B:I,8,FALSE),0)</f>
        <v>61.772999999999996</v>
      </c>
      <c r="AD349" s="106" t="s">
        <v>25</v>
      </c>
      <c r="AE349" s="263">
        <v>104.7</v>
      </c>
      <c r="AF349" s="245" t="s">
        <v>1462</v>
      </c>
      <c r="AG349" s="263"/>
      <c r="AH349" s="250" t="s">
        <v>1462</v>
      </c>
      <c r="AI349" s="263"/>
      <c r="AJ349" s="245" t="s">
        <v>1462</v>
      </c>
      <c r="AK349" s="263"/>
      <c r="AL349" s="84">
        <v>348</v>
      </c>
      <c r="AM349" s="72">
        <v>350</v>
      </c>
      <c r="AN349" s="83">
        <v>0</v>
      </c>
      <c r="AO349" s="72">
        <v>0</v>
      </c>
      <c r="AP349" s="66" t="s">
        <v>850</v>
      </c>
      <c r="AQ349" s="107" t="s">
        <v>825</v>
      </c>
      <c r="AR349" s="61" t="s">
        <v>115</v>
      </c>
      <c r="AS349" s="364"/>
      <c r="AT349" s="205"/>
      <c r="DN349" s="111">
        <f>(AE349*IFERROR(VLOOKUP(AD349,LnLst!B:I,2,FALSE),0))*(100/(H349^2))</f>
        <v>8.9124793388429754E-3</v>
      </c>
      <c r="DO349" s="111">
        <f>(AE349*IFERROR(VLOOKUP(AD349,LnLst!B:I,3,FALSE),0))*(100/(H349^2))</f>
        <v>6.5329338842975204E-2</v>
      </c>
      <c r="DP349" s="111">
        <f>(AE349*IFERROR(VLOOKUP(AD349,LnLst!B:I,4,FALSE),0))*(H349^2/100)/1000000</f>
        <v>0.18851025600000001</v>
      </c>
      <c r="DQ349" s="111">
        <f>(AE349*IFERROR(VLOOKUP(AD349,LnLst!B:I,5,FALSE),0))*(100/(H349^2))</f>
        <v>2.379545454545455E-2</v>
      </c>
      <c r="DR349" s="111">
        <f>(AE349*IFERROR(VLOOKUP(AD349,LnLst!B:I,6,FALSE),0))*(100/(H349^2))</f>
        <v>0.20550619834710745</v>
      </c>
      <c r="DS349" s="111">
        <f>(AE349*IFERROR(VLOOKUP(AD349,LnLst!B:I,7,FALSE),0))*(H349^2/100)/1000000</f>
        <v>0.113004804</v>
      </c>
      <c r="DT349" s="111">
        <f>(AE349*IFERROR(VLOOKUP(AD349,LnLst!B:I,8,FALSE),0))*(100/(H349^2))</f>
        <v>0.12763016528925619</v>
      </c>
      <c r="DU349" s="111">
        <f>AG349*IFERROR(VLOOKUP(AF349,LnLst!B:I,2,FALSE),0)*100/H349^2</f>
        <v>0</v>
      </c>
      <c r="DV349" s="111">
        <f>(AG349*IFERROR(VLOOKUP(AF349,LnLst!B:I,3,FALSE),0))*(100/(H349^2))</f>
        <v>0</v>
      </c>
      <c r="DW349" s="111">
        <f>(AG349*IFERROR(VLOOKUP(AF349,LnLst!B:I,4,FALSE),0))*(H349^2/100)/1000000</f>
        <v>0</v>
      </c>
      <c r="DX349" s="111">
        <f>(AG349*IFERROR(VLOOKUP(AF349,LnLst!B:I,5,FALSE),0))*(100/(H349^2))</f>
        <v>0</v>
      </c>
      <c r="DY349" s="111">
        <f>(AG349*IFERROR(VLOOKUP(AF349,LnLst!B:I,6,FALSE),0))*(100/(H349^2))</f>
        <v>0</v>
      </c>
      <c r="DZ349" s="111">
        <f>(AG349*IFERROR(VLOOKUP(AF349,LnLst!B:I,7,FALSE),0))*(H349^2/100)/1000000</f>
        <v>0</v>
      </c>
      <c r="EA349" s="111">
        <f>(AG349*IFERROR(VLOOKUP(AF349,LnLst!B:I,8,FALSE),0))*(100/(H349^2))</f>
        <v>0</v>
      </c>
      <c r="EB349" s="111">
        <f>AI349*IFERROR(VLOOKUP(AH349,LnLst!B:I,2,FALSE),0)*100/H349^2</f>
        <v>0</v>
      </c>
      <c r="EC349" s="111">
        <f>AI349*IFERROR(VLOOKUP(AH349,LnLst!B:I,3,FALSE),0)*100/H349^2</f>
        <v>0</v>
      </c>
      <c r="ED349" s="111">
        <f>(AI349*IFERROR(VLOOKUP(AH349,LnLst!B:I,4,FALSE),0))*(H349^2/100)/1000000</f>
        <v>0</v>
      </c>
      <c r="EE349" s="111">
        <f>AI349*IFERROR(VLOOKUP(AH349,LnLst!B:I,5,FALSE),0)*100/H349^2</f>
        <v>0</v>
      </c>
      <c r="EF349" s="111">
        <f>AI349*IFERROR(VLOOKUP(AH349,LnLst!B:I,6,FALSE),0)*100/H349^2</f>
        <v>0</v>
      </c>
      <c r="EG349" s="111">
        <f>(AI349*IFERROR(VLOOKUP(AH349,LnLst!B:I,7,FALSE),0))*(H349^2/100)/1000000</f>
        <v>0</v>
      </c>
      <c r="EH349" s="111">
        <f>AI349*IFERROR(VLOOKUP(AH349,LnLst!B:I,8,FALSE),0)*100/H349^2</f>
        <v>0</v>
      </c>
      <c r="EI349" s="236">
        <f>AK349*IFERROR(VLOOKUP(AJ349,LnLst!B:I,2,FALSE),0)*100/H349^2</f>
        <v>0</v>
      </c>
      <c r="EJ349" s="111">
        <f>AK349*IFERROR(VLOOKUP(AJ349,LnLst!B:I,3,FALSE),0)*100/H349^2</f>
        <v>0</v>
      </c>
      <c r="EK349" s="111">
        <f>(AK349*IFERROR(VLOOKUP(AJ349,LnLst!B:I,4,FALSE),0))*(H349^2/100)/1000000</f>
        <v>0</v>
      </c>
      <c r="EL349" s="111">
        <f>AK349*IFERROR(VLOOKUP(AJ349,LnLst!B:I,5,FALSE),0)*100/H349^2</f>
        <v>0</v>
      </c>
      <c r="EM349" s="111">
        <f>AK349*IFERROR(VLOOKUP(AJ349,LnLst!B:I,6,FALSE),0)*100/H349^2</f>
        <v>0</v>
      </c>
      <c r="EN349" s="111">
        <f>(AK349*IFERROR(VLOOKUP(AJ349,LnLst!B:I,7,FALSE),0))*(H349^2/100)/1000000</f>
        <v>0</v>
      </c>
      <c r="EO349" s="111">
        <f>AK349*IFERROR(VLOOKUP(AJ349,LnLst!B:I,8,FALSE),0)*100/H349^2</f>
        <v>0</v>
      </c>
    </row>
    <row r="350" spans="1:145" ht="15" customHeight="1" x14ac:dyDescent="0.25">
      <c r="A350" s="81" t="s">
        <v>336</v>
      </c>
      <c r="B350" s="82" t="s">
        <v>335</v>
      </c>
      <c r="C350" s="102" t="s">
        <v>114</v>
      </c>
      <c r="D350" s="82" t="s">
        <v>115</v>
      </c>
      <c r="E350" s="9" t="s">
        <v>1640</v>
      </c>
      <c r="F350" s="426" t="s">
        <v>1717</v>
      </c>
      <c r="G350" s="83">
        <v>2</v>
      </c>
      <c r="H350" s="60">
        <v>220</v>
      </c>
      <c r="I350" s="194" t="str">
        <f t="shared" si="99"/>
        <v xml:space="preserve">2*380/50 ACSR             </v>
      </c>
      <c r="J350" s="228">
        <f t="shared" si="100"/>
        <v>104.7</v>
      </c>
      <c r="K350" s="113" t="s">
        <v>16</v>
      </c>
      <c r="L350" s="232" t="s">
        <v>42</v>
      </c>
      <c r="M350" s="240">
        <v>1000</v>
      </c>
      <c r="N350" s="115">
        <f t="shared" si="101"/>
        <v>381.04</v>
      </c>
      <c r="O350" s="241">
        <v>1600</v>
      </c>
      <c r="P350" s="235">
        <f t="shared" si="102"/>
        <v>8.9124793388429754E-3</v>
      </c>
      <c r="Q350" s="104">
        <f t="shared" si="103"/>
        <v>6.5329338842975204E-2</v>
      </c>
      <c r="R350" s="104">
        <f t="shared" si="104"/>
        <v>0.18851025600000004</v>
      </c>
      <c r="S350" s="104">
        <f t="shared" si="105"/>
        <v>2.3795454545454547E-2</v>
      </c>
      <c r="T350" s="104">
        <f t="shared" si="106"/>
        <v>0.20550619834710743</v>
      </c>
      <c r="U350" s="104">
        <f t="shared" si="107"/>
        <v>0.113004804</v>
      </c>
      <c r="V350" s="105">
        <f t="shared" si="108"/>
        <v>0.12763016528925619</v>
      </c>
      <c r="W350" s="223">
        <f>AE350*IFERROR(VLOOKUP(AD350,LnLst!B:I,2,FALSE),0)+AG350*IFERROR(VLOOKUP(AF350,LnLst!B:I,2,FALSE),0)+AI350*IFERROR(VLOOKUP(AH350,LnLst!B:I,2,FALSE),0)+AK350*IFERROR(VLOOKUP(AJ350,LnLst!B:I,2,FALSE),0)</f>
        <v>4.3136400000000004</v>
      </c>
      <c r="X350" s="215">
        <f>AE350*IFERROR(VLOOKUP(AD350,LnLst!B:I,3,FALSE),0)+AG350*IFERROR(VLOOKUP(AF350,LnLst!B:I,3,FALSE),0)+AI350*IFERROR(VLOOKUP(AH350,LnLst!B:I,3,FALSE),0)+AK350*IFERROR(VLOOKUP(AJ350,LnLst!B:I,3,FALSE),0)</f>
        <v>31.619399999999999</v>
      </c>
      <c r="Y350" s="219">
        <f>(AE350*IFERROR(VLOOKUP(AD350,LnLst!B:I,4,FALSE),0)+AG350*IFERROR(VLOOKUP(AF350,LnLst!B:I,4,FALSE),0)+AI350*IFERROR(VLOOKUP(AH350,LnLst!B:I,4,FALSE),0)+AK350*IFERROR(VLOOKUP(AJ350,LnLst!B:I,4,FALSE),0))/1000000</f>
        <v>3.8948400000000005E-4</v>
      </c>
      <c r="Z350" s="215">
        <f>AE350*IFERROR(VLOOKUP(AD350,LnLst!B:I,5,FALSE),0)+AG350*IFERROR(VLOOKUP(AF350,LnLst!B:I,5,FALSE),0)+AI350*IFERROR(VLOOKUP(AH350,LnLst!B:I,5,FALSE),0)+AK350*IFERROR(VLOOKUP(AJ350,LnLst!B:I,5,FALSE),0)</f>
        <v>11.517000000000001</v>
      </c>
      <c r="AA350" s="215">
        <f>AE350*IFERROR(VLOOKUP(AD350,LnLst!B:I,6,FALSE),0)+AG350*IFERROR(VLOOKUP(AF350,LnLst!B:I,6,FALSE),0)+AI350*IFERROR(VLOOKUP(AH350,LnLst!B:I,6,FALSE),0)+AK350*IFERROR(VLOOKUP(AJ350,LnLst!B:I,6,FALSE),0)</f>
        <v>99.465000000000003</v>
      </c>
      <c r="AB350" s="207">
        <f>(AE350*IFERROR(VLOOKUP(AD350,LnLst!B:I,7,FALSE),0)+AG350*IFERROR(VLOOKUP(AF350,LnLst!B:I,7,FALSE),0)+AI350*IFERROR(VLOOKUP(AH350,LnLst!B:I,7,FALSE),0)+AK350*IFERROR(VLOOKUP(AJ350,LnLst!B:I,7,FALSE),0))/1000000</f>
        <v>2.3348099999999998E-4</v>
      </c>
      <c r="AC350" s="211">
        <f>AE350*IFERROR(VLOOKUP(AD350,LnLst!B:I,8,FALSE),0)+AG350*IFERROR(VLOOKUP(AF350,LnLst!B:I,8,FALSE),0)+AI350*IFERROR(VLOOKUP(AH350,LnLst!B:I,8,FALSE),0)+AK350*IFERROR(VLOOKUP(AJ350,LnLst!B:I,8,FALSE),0)</f>
        <v>61.772999999999996</v>
      </c>
      <c r="AD350" s="106" t="s">
        <v>25</v>
      </c>
      <c r="AE350" s="263">
        <v>104.7</v>
      </c>
      <c r="AF350" s="245" t="s">
        <v>1462</v>
      </c>
      <c r="AG350" s="263"/>
      <c r="AH350" s="250" t="s">
        <v>1462</v>
      </c>
      <c r="AI350" s="263"/>
      <c r="AJ350" s="245" t="s">
        <v>1462</v>
      </c>
      <c r="AK350" s="263"/>
      <c r="AL350" s="84">
        <v>348</v>
      </c>
      <c r="AM350" s="72">
        <v>350</v>
      </c>
      <c r="AN350" s="83">
        <v>0</v>
      </c>
      <c r="AO350" s="72">
        <v>0</v>
      </c>
      <c r="AP350" s="66" t="s">
        <v>851</v>
      </c>
      <c r="AQ350" s="107" t="s">
        <v>825</v>
      </c>
      <c r="AR350" s="61" t="s">
        <v>115</v>
      </c>
      <c r="AS350" s="364"/>
      <c r="AT350" s="205"/>
      <c r="DN350" s="111">
        <f>(AE350*IFERROR(VLOOKUP(AD350,LnLst!B:I,2,FALSE),0))*(100/(H350^2))</f>
        <v>8.9124793388429754E-3</v>
      </c>
      <c r="DO350" s="111">
        <f>(AE350*IFERROR(VLOOKUP(AD350,LnLst!B:I,3,FALSE),0))*(100/(H350^2))</f>
        <v>6.5329338842975204E-2</v>
      </c>
      <c r="DP350" s="111">
        <f>(AE350*IFERROR(VLOOKUP(AD350,LnLst!B:I,4,FALSE),0))*(H350^2/100)/1000000</f>
        <v>0.18851025600000001</v>
      </c>
      <c r="DQ350" s="111">
        <f>(AE350*IFERROR(VLOOKUP(AD350,LnLst!B:I,5,FALSE),0))*(100/(H350^2))</f>
        <v>2.379545454545455E-2</v>
      </c>
      <c r="DR350" s="111">
        <f>(AE350*IFERROR(VLOOKUP(AD350,LnLst!B:I,6,FALSE),0))*(100/(H350^2))</f>
        <v>0.20550619834710745</v>
      </c>
      <c r="DS350" s="111">
        <f>(AE350*IFERROR(VLOOKUP(AD350,LnLst!B:I,7,FALSE),0))*(H350^2/100)/1000000</f>
        <v>0.113004804</v>
      </c>
      <c r="DT350" s="111">
        <f>(AE350*IFERROR(VLOOKUP(AD350,LnLst!B:I,8,FALSE),0))*(100/(H350^2))</f>
        <v>0.12763016528925619</v>
      </c>
      <c r="DU350" s="111">
        <f>AG350*IFERROR(VLOOKUP(AF350,LnLst!B:I,2,FALSE),0)*100/H350^2</f>
        <v>0</v>
      </c>
      <c r="DV350" s="111">
        <f>(AG350*IFERROR(VLOOKUP(AF350,LnLst!B:I,3,FALSE),0))*(100/(H350^2))</f>
        <v>0</v>
      </c>
      <c r="DW350" s="111">
        <f>(AG350*IFERROR(VLOOKUP(AF350,LnLst!B:I,4,FALSE),0))*(H350^2/100)/1000000</f>
        <v>0</v>
      </c>
      <c r="DX350" s="111">
        <f>(AG350*IFERROR(VLOOKUP(AF350,LnLst!B:I,5,FALSE),0))*(100/(H350^2))</f>
        <v>0</v>
      </c>
      <c r="DY350" s="111">
        <f>(AG350*IFERROR(VLOOKUP(AF350,LnLst!B:I,6,FALSE),0))*(100/(H350^2))</f>
        <v>0</v>
      </c>
      <c r="DZ350" s="111">
        <f>(AG350*IFERROR(VLOOKUP(AF350,LnLst!B:I,7,FALSE),0))*(H350^2/100)/1000000</f>
        <v>0</v>
      </c>
      <c r="EA350" s="111">
        <f>(AG350*IFERROR(VLOOKUP(AF350,LnLst!B:I,8,FALSE),0))*(100/(H350^2))</f>
        <v>0</v>
      </c>
      <c r="EB350" s="111">
        <f>AI350*IFERROR(VLOOKUP(AH350,LnLst!B:I,2,FALSE),0)*100/H350^2</f>
        <v>0</v>
      </c>
      <c r="EC350" s="111">
        <f>AI350*IFERROR(VLOOKUP(AH350,LnLst!B:I,3,FALSE),0)*100/H350^2</f>
        <v>0</v>
      </c>
      <c r="ED350" s="111">
        <f>(AI350*IFERROR(VLOOKUP(AH350,LnLst!B:I,4,FALSE),0))*(H350^2/100)/1000000</f>
        <v>0</v>
      </c>
      <c r="EE350" s="111">
        <f>AI350*IFERROR(VLOOKUP(AH350,LnLst!B:I,5,FALSE),0)*100/H350^2</f>
        <v>0</v>
      </c>
      <c r="EF350" s="111">
        <f>AI350*IFERROR(VLOOKUP(AH350,LnLst!B:I,6,FALSE),0)*100/H350^2</f>
        <v>0</v>
      </c>
      <c r="EG350" s="111">
        <f>(AI350*IFERROR(VLOOKUP(AH350,LnLst!B:I,7,FALSE),0))*(H350^2/100)/1000000</f>
        <v>0</v>
      </c>
      <c r="EH350" s="111">
        <f>AI350*IFERROR(VLOOKUP(AH350,LnLst!B:I,8,FALSE),0)*100/H350^2</f>
        <v>0</v>
      </c>
      <c r="EI350" s="236">
        <f>AK350*IFERROR(VLOOKUP(AJ350,LnLst!B:I,2,FALSE),0)*100/H350^2</f>
        <v>0</v>
      </c>
      <c r="EJ350" s="111">
        <f>AK350*IFERROR(VLOOKUP(AJ350,LnLst!B:I,3,FALSE),0)*100/H350^2</f>
        <v>0</v>
      </c>
      <c r="EK350" s="111">
        <f>(AK350*IFERROR(VLOOKUP(AJ350,LnLst!B:I,4,FALSE),0))*(H350^2/100)/1000000</f>
        <v>0</v>
      </c>
      <c r="EL350" s="111">
        <f>AK350*IFERROR(VLOOKUP(AJ350,LnLst!B:I,5,FALSE),0)*100/H350^2</f>
        <v>0</v>
      </c>
      <c r="EM350" s="111">
        <f>AK350*IFERROR(VLOOKUP(AJ350,LnLst!B:I,6,FALSE),0)*100/H350^2</f>
        <v>0</v>
      </c>
      <c r="EN350" s="111">
        <f>(AK350*IFERROR(VLOOKUP(AJ350,LnLst!B:I,7,FALSE),0))*(H350^2/100)/1000000</f>
        <v>0</v>
      </c>
      <c r="EO350" s="111">
        <f>AK350*IFERROR(VLOOKUP(AJ350,LnLst!B:I,8,FALSE),0)*100/H350^2</f>
        <v>0</v>
      </c>
    </row>
    <row r="351" spans="1:145" ht="15" customHeight="1" x14ac:dyDescent="0.25">
      <c r="A351" s="81" t="s">
        <v>338</v>
      </c>
      <c r="B351" s="82" t="s">
        <v>327</v>
      </c>
      <c r="C351" s="102" t="s">
        <v>108</v>
      </c>
      <c r="D351" s="82" t="s">
        <v>77</v>
      </c>
      <c r="E351" s="9" t="s">
        <v>1640</v>
      </c>
      <c r="F351" s="426" t="s">
        <v>1717</v>
      </c>
      <c r="G351" s="83">
        <v>1</v>
      </c>
      <c r="H351" s="60">
        <v>220</v>
      </c>
      <c r="I351" s="194" t="str">
        <f t="shared" si="99"/>
        <v xml:space="preserve">2*405 AAAC             </v>
      </c>
      <c r="J351" s="228">
        <f t="shared" si="100"/>
        <v>105</v>
      </c>
      <c r="K351" s="113" t="s">
        <v>42</v>
      </c>
      <c r="L351" s="232" t="s">
        <v>16</v>
      </c>
      <c r="M351" s="240">
        <v>1200</v>
      </c>
      <c r="N351" s="115">
        <f t="shared" si="101"/>
        <v>457.24799999999999</v>
      </c>
      <c r="O351" s="241">
        <v>1600</v>
      </c>
      <c r="P351" s="235">
        <f t="shared" si="102"/>
        <v>1.0825413223140495E-2</v>
      </c>
      <c r="Q351" s="104">
        <f t="shared" si="103"/>
        <v>6.6384297520661162E-2</v>
      </c>
      <c r="R351" s="104">
        <f t="shared" si="104"/>
        <v>0.16516499999999998</v>
      </c>
      <c r="S351" s="104">
        <f t="shared" si="105"/>
        <v>2.8202479338842974E-2</v>
      </c>
      <c r="T351" s="104">
        <f t="shared" si="106"/>
        <v>0.18006198347107438</v>
      </c>
      <c r="U351" s="104">
        <f t="shared" si="107"/>
        <v>0.1133286</v>
      </c>
      <c r="V351" s="105">
        <f t="shared" si="108"/>
        <v>0.12799586776859503</v>
      </c>
      <c r="W351" s="223">
        <f>AE351*IFERROR(VLOOKUP(AD351,LnLst!B:I,2,FALSE),0)+AG351*IFERROR(VLOOKUP(AF351,LnLst!B:I,2,FALSE),0)+AI351*IFERROR(VLOOKUP(AH351,LnLst!B:I,2,FALSE),0)+AK351*IFERROR(VLOOKUP(AJ351,LnLst!B:I,2,FALSE),0)</f>
        <v>5.2394999999999996</v>
      </c>
      <c r="X351" s="215">
        <f>AE351*IFERROR(VLOOKUP(AD351,LnLst!B:I,3,FALSE),0)+AG351*IFERROR(VLOOKUP(AF351,LnLst!B:I,3,FALSE),0)+AI351*IFERROR(VLOOKUP(AH351,LnLst!B:I,3,FALSE),0)+AK351*IFERROR(VLOOKUP(AJ351,LnLst!B:I,3,FALSE),0)</f>
        <v>32.130000000000003</v>
      </c>
      <c r="Y351" s="219">
        <f>(AE351*IFERROR(VLOOKUP(AD351,LnLst!B:I,4,FALSE),0)+AG351*IFERROR(VLOOKUP(AF351,LnLst!B:I,4,FALSE),0)+AI351*IFERROR(VLOOKUP(AH351,LnLst!B:I,4,FALSE),0)+AK351*IFERROR(VLOOKUP(AJ351,LnLst!B:I,4,FALSE),0))/1000000</f>
        <v>3.4124999999999997E-4</v>
      </c>
      <c r="Z351" s="215">
        <f>AE351*IFERROR(VLOOKUP(AD351,LnLst!B:I,5,FALSE),0)+AG351*IFERROR(VLOOKUP(AF351,LnLst!B:I,5,FALSE),0)+AI351*IFERROR(VLOOKUP(AH351,LnLst!B:I,5,FALSE),0)+AK351*IFERROR(VLOOKUP(AJ351,LnLst!B:I,5,FALSE),0)</f>
        <v>13.65</v>
      </c>
      <c r="AA351" s="215">
        <f>AE351*IFERROR(VLOOKUP(AD351,LnLst!B:I,6,FALSE),0)+AG351*IFERROR(VLOOKUP(AF351,LnLst!B:I,6,FALSE),0)+AI351*IFERROR(VLOOKUP(AH351,LnLst!B:I,6,FALSE),0)+AK351*IFERROR(VLOOKUP(AJ351,LnLst!B:I,6,FALSE),0)</f>
        <v>87.149999999999991</v>
      </c>
      <c r="AB351" s="207">
        <f>(AE351*IFERROR(VLOOKUP(AD351,LnLst!B:I,7,FALSE),0)+AG351*IFERROR(VLOOKUP(AF351,LnLst!B:I,7,FALSE),0)+AI351*IFERROR(VLOOKUP(AH351,LnLst!B:I,7,FALSE),0)+AK351*IFERROR(VLOOKUP(AJ351,LnLst!B:I,7,FALSE),0))/1000000</f>
        <v>2.3415E-4</v>
      </c>
      <c r="AC351" s="211">
        <f>AE351*IFERROR(VLOOKUP(AD351,LnLst!B:I,8,FALSE),0)+AG351*IFERROR(VLOOKUP(AF351,LnLst!B:I,8,FALSE),0)+AI351*IFERROR(VLOOKUP(AH351,LnLst!B:I,8,FALSE),0)+AK351*IFERROR(VLOOKUP(AJ351,LnLst!B:I,8,FALSE),0)</f>
        <v>61.949999999999996</v>
      </c>
      <c r="AD351" s="106" t="s">
        <v>8</v>
      </c>
      <c r="AE351" s="263">
        <v>105</v>
      </c>
      <c r="AF351" s="245" t="s">
        <v>1462</v>
      </c>
      <c r="AG351" s="263"/>
      <c r="AH351" s="250" t="s">
        <v>1462</v>
      </c>
      <c r="AI351" s="263"/>
      <c r="AJ351" s="245" t="s">
        <v>1462</v>
      </c>
      <c r="AK351" s="263"/>
      <c r="AL351" s="84">
        <v>334</v>
      </c>
      <c r="AM351" s="72">
        <v>336</v>
      </c>
      <c r="AN351" s="83">
        <v>0</v>
      </c>
      <c r="AO351" s="72">
        <v>0</v>
      </c>
      <c r="AP351" s="66" t="s">
        <v>852</v>
      </c>
      <c r="AQ351" s="107" t="s">
        <v>854</v>
      </c>
      <c r="AR351" s="61" t="s">
        <v>77</v>
      </c>
      <c r="AS351" s="364"/>
      <c r="AT351" s="205"/>
      <c r="DN351" s="111">
        <f>(AE351*IFERROR(VLOOKUP(AD351,LnLst!B:I,2,FALSE),0))*(100/(H351^2))</f>
        <v>1.0825413223140495E-2</v>
      </c>
      <c r="DO351" s="111">
        <f>(AE351*IFERROR(VLOOKUP(AD351,LnLst!B:I,3,FALSE),0))*(100/(H351^2))</f>
        <v>6.6384297520661162E-2</v>
      </c>
      <c r="DP351" s="111">
        <f>(AE351*IFERROR(VLOOKUP(AD351,LnLst!B:I,4,FALSE),0))*(H351^2/100)/1000000</f>
        <v>0.16516500000000001</v>
      </c>
      <c r="DQ351" s="111">
        <f>(AE351*IFERROR(VLOOKUP(AD351,LnLst!B:I,5,FALSE),0))*(100/(H351^2))</f>
        <v>2.8202479338842977E-2</v>
      </c>
      <c r="DR351" s="111">
        <f>(AE351*IFERROR(VLOOKUP(AD351,LnLst!B:I,6,FALSE),0))*(100/(H351^2))</f>
        <v>0.18006198347107435</v>
      </c>
      <c r="DS351" s="111">
        <f>(AE351*IFERROR(VLOOKUP(AD351,LnLst!B:I,7,FALSE),0))*(H351^2/100)/1000000</f>
        <v>0.1133286</v>
      </c>
      <c r="DT351" s="111">
        <f>(AE351*IFERROR(VLOOKUP(AD351,LnLst!B:I,8,FALSE),0))*(100/(H351^2))</f>
        <v>0.12799586776859503</v>
      </c>
      <c r="DU351" s="111">
        <f>AG351*IFERROR(VLOOKUP(AF351,LnLst!B:I,2,FALSE),0)*100/H351^2</f>
        <v>0</v>
      </c>
      <c r="DV351" s="111">
        <f>(AG351*IFERROR(VLOOKUP(AF351,LnLst!B:I,3,FALSE),0))*(100/(H351^2))</f>
        <v>0</v>
      </c>
      <c r="DW351" s="111">
        <f>(AG351*IFERROR(VLOOKUP(AF351,LnLst!B:I,4,FALSE),0))*(H351^2/100)/1000000</f>
        <v>0</v>
      </c>
      <c r="DX351" s="111">
        <f>(AG351*IFERROR(VLOOKUP(AF351,LnLst!B:I,5,FALSE),0))*(100/(H351^2))</f>
        <v>0</v>
      </c>
      <c r="DY351" s="111">
        <f>(AG351*IFERROR(VLOOKUP(AF351,LnLst!B:I,6,FALSE),0))*(100/(H351^2))</f>
        <v>0</v>
      </c>
      <c r="DZ351" s="111">
        <f>(AG351*IFERROR(VLOOKUP(AF351,LnLst!B:I,7,FALSE),0))*(H351^2/100)/1000000</f>
        <v>0</v>
      </c>
      <c r="EA351" s="111">
        <f>(AG351*IFERROR(VLOOKUP(AF351,LnLst!B:I,8,FALSE),0))*(100/(H351^2))</f>
        <v>0</v>
      </c>
      <c r="EB351" s="111">
        <f>AI351*IFERROR(VLOOKUP(AH351,LnLst!B:I,2,FALSE),0)*100/H351^2</f>
        <v>0</v>
      </c>
      <c r="EC351" s="111">
        <f>AI351*IFERROR(VLOOKUP(AH351,LnLst!B:I,3,FALSE),0)*100/H351^2</f>
        <v>0</v>
      </c>
      <c r="ED351" s="111">
        <f>(AI351*IFERROR(VLOOKUP(AH351,LnLst!B:I,4,FALSE),0))*(H351^2/100)/1000000</f>
        <v>0</v>
      </c>
      <c r="EE351" s="111">
        <f>AI351*IFERROR(VLOOKUP(AH351,LnLst!B:I,5,FALSE),0)*100/H351^2</f>
        <v>0</v>
      </c>
      <c r="EF351" s="111">
        <f>AI351*IFERROR(VLOOKUP(AH351,LnLst!B:I,6,FALSE),0)*100/H351^2</f>
        <v>0</v>
      </c>
      <c r="EG351" s="111">
        <f>(AI351*IFERROR(VLOOKUP(AH351,LnLst!B:I,7,FALSE),0))*(H351^2/100)/1000000</f>
        <v>0</v>
      </c>
      <c r="EH351" s="111">
        <f>AI351*IFERROR(VLOOKUP(AH351,LnLst!B:I,8,FALSE),0)*100/H351^2</f>
        <v>0</v>
      </c>
      <c r="EI351" s="236">
        <f>AK351*IFERROR(VLOOKUP(AJ351,LnLst!B:I,2,FALSE),0)*100/H351^2</f>
        <v>0</v>
      </c>
      <c r="EJ351" s="111">
        <f>AK351*IFERROR(VLOOKUP(AJ351,LnLst!B:I,3,FALSE),0)*100/H351^2</f>
        <v>0</v>
      </c>
      <c r="EK351" s="111">
        <f>(AK351*IFERROR(VLOOKUP(AJ351,LnLst!B:I,4,FALSE),0))*(H351^2/100)/1000000</f>
        <v>0</v>
      </c>
      <c r="EL351" s="111">
        <f>AK351*IFERROR(VLOOKUP(AJ351,LnLst!B:I,5,FALSE),0)*100/H351^2</f>
        <v>0</v>
      </c>
      <c r="EM351" s="111">
        <f>AK351*IFERROR(VLOOKUP(AJ351,LnLst!B:I,6,FALSE),0)*100/H351^2</f>
        <v>0</v>
      </c>
      <c r="EN351" s="111">
        <f>(AK351*IFERROR(VLOOKUP(AJ351,LnLst!B:I,7,FALSE),0))*(H351^2/100)/1000000</f>
        <v>0</v>
      </c>
      <c r="EO351" s="111">
        <f>AK351*IFERROR(VLOOKUP(AJ351,LnLst!B:I,8,FALSE),0)*100/H351^2</f>
        <v>0</v>
      </c>
    </row>
    <row r="352" spans="1:145" ht="15" customHeight="1" x14ac:dyDescent="0.25">
      <c r="A352" s="81" t="s">
        <v>338</v>
      </c>
      <c r="B352" s="82" t="s">
        <v>327</v>
      </c>
      <c r="C352" s="102" t="s">
        <v>108</v>
      </c>
      <c r="D352" s="82" t="s">
        <v>77</v>
      </c>
      <c r="E352" s="9" t="s">
        <v>1640</v>
      </c>
      <c r="F352" s="426" t="s">
        <v>1717</v>
      </c>
      <c r="G352" s="83">
        <v>2</v>
      </c>
      <c r="H352" s="60">
        <v>220</v>
      </c>
      <c r="I352" s="194" t="str">
        <f t="shared" si="99"/>
        <v xml:space="preserve">2*405 AAAC             </v>
      </c>
      <c r="J352" s="228">
        <f t="shared" si="100"/>
        <v>105</v>
      </c>
      <c r="K352" s="113" t="s">
        <v>42</v>
      </c>
      <c r="L352" s="232" t="s">
        <v>16</v>
      </c>
      <c r="M352" s="240">
        <v>1200</v>
      </c>
      <c r="N352" s="115">
        <f t="shared" si="101"/>
        <v>457.24799999999999</v>
      </c>
      <c r="O352" s="241">
        <v>1600</v>
      </c>
      <c r="P352" s="235">
        <f t="shared" si="102"/>
        <v>1.0825413223140495E-2</v>
      </c>
      <c r="Q352" s="104">
        <f t="shared" si="103"/>
        <v>6.6384297520661162E-2</v>
      </c>
      <c r="R352" s="104">
        <f t="shared" si="104"/>
        <v>0.16516499999999998</v>
      </c>
      <c r="S352" s="104">
        <f t="shared" si="105"/>
        <v>2.8202479338842974E-2</v>
      </c>
      <c r="T352" s="104">
        <f t="shared" si="106"/>
        <v>0.18006198347107438</v>
      </c>
      <c r="U352" s="104">
        <f t="shared" si="107"/>
        <v>0.1133286</v>
      </c>
      <c r="V352" s="105">
        <f t="shared" si="108"/>
        <v>0.12799586776859503</v>
      </c>
      <c r="W352" s="223">
        <f>AE352*IFERROR(VLOOKUP(AD352,LnLst!B:I,2,FALSE),0)+AG352*IFERROR(VLOOKUP(AF352,LnLst!B:I,2,FALSE),0)+AI352*IFERROR(VLOOKUP(AH352,LnLst!B:I,2,FALSE),0)+AK352*IFERROR(VLOOKUP(AJ352,LnLst!B:I,2,FALSE),0)</f>
        <v>5.2394999999999996</v>
      </c>
      <c r="X352" s="215">
        <f>AE352*IFERROR(VLOOKUP(AD352,LnLst!B:I,3,FALSE),0)+AG352*IFERROR(VLOOKUP(AF352,LnLst!B:I,3,FALSE),0)+AI352*IFERROR(VLOOKUP(AH352,LnLst!B:I,3,FALSE),0)+AK352*IFERROR(VLOOKUP(AJ352,LnLst!B:I,3,FALSE),0)</f>
        <v>32.130000000000003</v>
      </c>
      <c r="Y352" s="219">
        <f>(AE352*IFERROR(VLOOKUP(AD352,LnLst!B:I,4,FALSE),0)+AG352*IFERROR(VLOOKUP(AF352,LnLst!B:I,4,FALSE),0)+AI352*IFERROR(VLOOKUP(AH352,LnLst!B:I,4,FALSE),0)+AK352*IFERROR(VLOOKUP(AJ352,LnLst!B:I,4,FALSE),0))/1000000</f>
        <v>3.4124999999999997E-4</v>
      </c>
      <c r="Z352" s="215">
        <f>AE352*IFERROR(VLOOKUP(AD352,LnLst!B:I,5,FALSE),0)+AG352*IFERROR(VLOOKUP(AF352,LnLst!B:I,5,FALSE),0)+AI352*IFERROR(VLOOKUP(AH352,LnLst!B:I,5,FALSE),0)+AK352*IFERROR(VLOOKUP(AJ352,LnLst!B:I,5,FALSE),0)</f>
        <v>13.65</v>
      </c>
      <c r="AA352" s="215">
        <f>AE352*IFERROR(VLOOKUP(AD352,LnLst!B:I,6,FALSE),0)+AG352*IFERROR(VLOOKUP(AF352,LnLst!B:I,6,FALSE),0)+AI352*IFERROR(VLOOKUP(AH352,LnLst!B:I,6,FALSE),0)+AK352*IFERROR(VLOOKUP(AJ352,LnLst!B:I,6,FALSE),0)</f>
        <v>87.149999999999991</v>
      </c>
      <c r="AB352" s="207">
        <f>(AE352*IFERROR(VLOOKUP(AD352,LnLst!B:I,7,FALSE),0)+AG352*IFERROR(VLOOKUP(AF352,LnLst!B:I,7,FALSE),0)+AI352*IFERROR(VLOOKUP(AH352,LnLst!B:I,7,FALSE),0)+AK352*IFERROR(VLOOKUP(AJ352,LnLst!B:I,7,FALSE),0))/1000000</f>
        <v>2.3415E-4</v>
      </c>
      <c r="AC352" s="211">
        <f>AE352*IFERROR(VLOOKUP(AD352,LnLst!B:I,8,FALSE),0)+AG352*IFERROR(VLOOKUP(AF352,LnLst!B:I,8,FALSE),0)+AI352*IFERROR(VLOOKUP(AH352,LnLst!B:I,8,FALSE),0)+AK352*IFERROR(VLOOKUP(AJ352,LnLst!B:I,8,FALSE),0)</f>
        <v>61.949999999999996</v>
      </c>
      <c r="AD352" s="106" t="s">
        <v>8</v>
      </c>
      <c r="AE352" s="263">
        <v>105</v>
      </c>
      <c r="AF352" s="245" t="s">
        <v>1462</v>
      </c>
      <c r="AG352" s="263"/>
      <c r="AH352" s="250" t="s">
        <v>1462</v>
      </c>
      <c r="AI352" s="263"/>
      <c r="AJ352" s="245" t="s">
        <v>1462</v>
      </c>
      <c r="AK352" s="263"/>
      <c r="AL352" s="84">
        <v>334</v>
      </c>
      <c r="AM352" s="72">
        <v>336</v>
      </c>
      <c r="AN352" s="83">
        <v>0</v>
      </c>
      <c r="AO352" s="72">
        <v>0</v>
      </c>
      <c r="AP352" s="66" t="s">
        <v>853</v>
      </c>
      <c r="AQ352" s="107" t="s">
        <v>854</v>
      </c>
      <c r="AR352" s="61" t="s">
        <v>77</v>
      </c>
      <c r="AS352" s="364"/>
      <c r="AT352" s="205"/>
      <c r="DN352" s="111">
        <f>(AE352*IFERROR(VLOOKUP(AD352,LnLst!B:I,2,FALSE),0))*(100/(H352^2))</f>
        <v>1.0825413223140495E-2</v>
      </c>
      <c r="DO352" s="111">
        <f>(AE352*IFERROR(VLOOKUP(AD352,LnLst!B:I,3,FALSE),0))*(100/(H352^2))</f>
        <v>6.6384297520661162E-2</v>
      </c>
      <c r="DP352" s="111">
        <f>(AE352*IFERROR(VLOOKUP(AD352,LnLst!B:I,4,FALSE),0))*(H352^2/100)/1000000</f>
        <v>0.16516500000000001</v>
      </c>
      <c r="DQ352" s="111">
        <f>(AE352*IFERROR(VLOOKUP(AD352,LnLst!B:I,5,FALSE),0))*(100/(H352^2))</f>
        <v>2.8202479338842977E-2</v>
      </c>
      <c r="DR352" s="111">
        <f>(AE352*IFERROR(VLOOKUP(AD352,LnLst!B:I,6,FALSE),0))*(100/(H352^2))</f>
        <v>0.18006198347107435</v>
      </c>
      <c r="DS352" s="111">
        <f>(AE352*IFERROR(VLOOKUP(AD352,LnLst!B:I,7,FALSE),0))*(H352^2/100)/1000000</f>
        <v>0.1133286</v>
      </c>
      <c r="DT352" s="111">
        <f>(AE352*IFERROR(VLOOKUP(AD352,LnLst!B:I,8,FALSE),0))*(100/(H352^2))</f>
        <v>0.12799586776859503</v>
      </c>
      <c r="DU352" s="111">
        <f>AG352*IFERROR(VLOOKUP(AF352,LnLst!B:I,2,FALSE),0)*100/H352^2</f>
        <v>0</v>
      </c>
      <c r="DV352" s="111">
        <f>(AG352*IFERROR(VLOOKUP(AF352,LnLst!B:I,3,FALSE),0))*(100/(H352^2))</f>
        <v>0</v>
      </c>
      <c r="DW352" s="111">
        <f>(AG352*IFERROR(VLOOKUP(AF352,LnLst!B:I,4,FALSE),0))*(H352^2/100)/1000000</f>
        <v>0</v>
      </c>
      <c r="DX352" s="111">
        <f>(AG352*IFERROR(VLOOKUP(AF352,LnLst!B:I,5,FALSE),0))*(100/(H352^2))</f>
        <v>0</v>
      </c>
      <c r="DY352" s="111">
        <f>(AG352*IFERROR(VLOOKUP(AF352,LnLst!B:I,6,FALSE),0))*(100/(H352^2))</f>
        <v>0</v>
      </c>
      <c r="DZ352" s="111">
        <f>(AG352*IFERROR(VLOOKUP(AF352,LnLst!B:I,7,FALSE),0))*(H352^2/100)/1000000</f>
        <v>0</v>
      </c>
      <c r="EA352" s="111">
        <f>(AG352*IFERROR(VLOOKUP(AF352,LnLst!B:I,8,FALSE),0))*(100/(H352^2))</f>
        <v>0</v>
      </c>
      <c r="EB352" s="111">
        <f>AI352*IFERROR(VLOOKUP(AH352,LnLst!B:I,2,FALSE),0)*100/H352^2</f>
        <v>0</v>
      </c>
      <c r="EC352" s="111">
        <f>AI352*IFERROR(VLOOKUP(AH352,LnLst!B:I,3,FALSE),0)*100/H352^2</f>
        <v>0</v>
      </c>
      <c r="ED352" s="111">
        <f>(AI352*IFERROR(VLOOKUP(AH352,LnLst!B:I,4,FALSE),0))*(H352^2/100)/1000000</f>
        <v>0</v>
      </c>
      <c r="EE352" s="111">
        <f>AI352*IFERROR(VLOOKUP(AH352,LnLst!B:I,5,FALSE),0)*100/H352^2</f>
        <v>0</v>
      </c>
      <c r="EF352" s="111">
        <f>AI352*IFERROR(VLOOKUP(AH352,LnLst!B:I,6,FALSE),0)*100/H352^2</f>
        <v>0</v>
      </c>
      <c r="EG352" s="111">
        <f>(AI352*IFERROR(VLOOKUP(AH352,LnLst!B:I,7,FALSE),0))*(H352^2/100)/1000000</f>
        <v>0</v>
      </c>
      <c r="EH352" s="111">
        <f>AI352*IFERROR(VLOOKUP(AH352,LnLst!B:I,8,FALSE),0)*100/H352^2</f>
        <v>0</v>
      </c>
      <c r="EI352" s="236">
        <f>AK352*IFERROR(VLOOKUP(AJ352,LnLst!B:I,2,FALSE),0)*100/H352^2</f>
        <v>0</v>
      </c>
      <c r="EJ352" s="111">
        <f>AK352*IFERROR(VLOOKUP(AJ352,LnLst!B:I,3,FALSE),0)*100/H352^2</f>
        <v>0</v>
      </c>
      <c r="EK352" s="111">
        <f>(AK352*IFERROR(VLOOKUP(AJ352,LnLst!B:I,4,FALSE),0))*(H352^2/100)/1000000</f>
        <v>0</v>
      </c>
      <c r="EL352" s="111">
        <f>AK352*IFERROR(VLOOKUP(AJ352,LnLst!B:I,5,FALSE),0)*100/H352^2</f>
        <v>0</v>
      </c>
      <c r="EM352" s="111">
        <f>AK352*IFERROR(VLOOKUP(AJ352,LnLst!B:I,6,FALSE),0)*100/H352^2</f>
        <v>0</v>
      </c>
      <c r="EN352" s="111">
        <f>(AK352*IFERROR(VLOOKUP(AJ352,LnLst!B:I,7,FALSE),0))*(H352^2/100)/1000000</f>
        <v>0</v>
      </c>
      <c r="EO352" s="111">
        <f>AK352*IFERROR(VLOOKUP(AJ352,LnLst!B:I,8,FALSE),0)*100/H352^2</f>
        <v>0</v>
      </c>
    </row>
    <row r="353" spans="1:145" ht="15" customHeight="1" x14ac:dyDescent="0.25">
      <c r="A353" s="81" t="s">
        <v>330</v>
      </c>
      <c r="B353" s="82" t="s">
        <v>338</v>
      </c>
      <c r="C353" s="102" t="s">
        <v>107</v>
      </c>
      <c r="D353" s="82" t="s">
        <v>108</v>
      </c>
      <c r="E353" s="9" t="s">
        <v>1640</v>
      </c>
      <c r="F353" s="426" t="s">
        <v>1717</v>
      </c>
      <c r="G353" s="83">
        <v>1</v>
      </c>
      <c r="H353" s="60">
        <v>220</v>
      </c>
      <c r="I353" s="194" t="str">
        <f t="shared" si="99"/>
        <v xml:space="preserve">2*405 AAAC             </v>
      </c>
      <c r="J353" s="228">
        <f t="shared" si="100"/>
        <v>153</v>
      </c>
      <c r="K353" s="113" t="s">
        <v>42</v>
      </c>
      <c r="L353" s="232" t="s">
        <v>42</v>
      </c>
      <c r="M353" s="240">
        <v>1250</v>
      </c>
      <c r="N353" s="115">
        <f t="shared" si="101"/>
        <v>476.3</v>
      </c>
      <c r="O353" s="241">
        <v>1600</v>
      </c>
      <c r="P353" s="235">
        <f t="shared" si="102"/>
        <v>1.5774173553719007E-2</v>
      </c>
      <c r="Q353" s="104">
        <f t="shared" si="103"/>
        <v>9.6731404958677686E-2</v>
      </c>
      <c r="R353" s="104">
        <f t="shared" si="104"/>
        <v>0.24066899999999997</v>
      </c>
      <c r="S353" s="104">
        <f t="shared" si="105"/>
        <v>4.1095041322314049E-2</v>
      </c>
      <c r="T353" s="104">
        <f t="shared" si="106"/>
        <v>0.26237603305785123</v>
      </c>
      <c r="U353" s="104">
        <f t="shared" si="107"/>
        <v>0.16513596</v>
      </c>
      <c r="V353" s="105">
        <f t="shared" si="108"/>
        <v>0.18650826446280991</v>
      </c>
      <c r="W353" s="223">
        <f>AE353*IFERROR(VLOOKUP(AD353,LnLst!B:I,2,FALSE),0)+AG353*IFERROR(VLOOKUP(AF353,LnLst!B:I,2,FALSE),0)+AI353*IFERROR(VLOOKUP(AH353,LnLst!B:I,2,FALSE),0)+AK353*IFERROR(VLOOKUP(AJ353,LnLst!B:I,2,FALSE),0)</f>
        <v>7.6346999999999996</v>
      </c>
      <c r="X353" s="215">
        <f>AE353*IFERROR(VLOOKUP(AD353,LnLst!B:I,3,FALSE),0)+AG353*IFERROR(VLOOKUP(AF353,LnLst!B:I,3,FALSE),0)+AI353*IFERROR(VLOOKUP(AH353,LnLst!B:I,3,FALSE),0)+AK353*IFERROR(VLOOKUP(AJ353,LnLst!B:I,3,FALSE),0)</f>
        <v>46.817999999999998</v>
      </c>
      <c r="Y353" s="219">
        <f>(AE353*IFERROR(VLOOKUP(AD353,LnLst!B:I,4,FALSE),0)+AG353*IFERROR(VLOOKUP(AF353,LnLst!B:I,4,FALSE),0)+AI353*IFERROR(VLOOKUP(AH353,LnLst!B:I,4,FALSE),0)+AK353*IFERROR(VLOOKUP(AJ353,LnLst!B:I,4,FALSE),0))/1000000</f>
        <v>4.9724999999999997E-4</v>
      </c>
      <c r="Z353" s="215">
        <f>AE353*IFERROR(VLOOKUP(AD353,LnLst!B:I,5,FALSE),0)+AG353*IFERROR(VLOOKUP(AF353,LnLst!B:I,5,FALSE),0)+AI353*IFERROR(VLOOKUP(AH353,LnLst!B:I,5,FALSE),0)+AK353*IFERROR(VLOOKUP(AJ353,LnLst!B:I,5,FALSE),0)</f>
        <v>19.89</v>
      </c>
      <c r="AA353" s="215">
        <f>AE353*IFERROR(VLOOKUP(AD353,LnLst!B:I,6,FALSE),0)+AG353*IFERROR(VLOOKUP(AF353,LnLst!B:I,6,FALSE),0)+AI353*IFERROR(VLOOKUP(AH353,LnLst!B:I,6,FALSE),0)+AK353*IFERROR(VLOOKUP(AJ353,LnLst!B:I,6,FALSE),0)</f>
        <v>126.99</v>
      </c>
      <c r="AB353" s="207">
        <f>(AE353*IFERROR(VLOOKUP(AD353,LnLst!B:I,7,FALSE),0)+AG353*IFERROR(VLOOKUP(AF353,LnLst!B:I,7,FALSE),0)+AI353*IFERROR(VLOOKUP(AH353,LnLst!B:I,7,FALSE),0)+AK353*IFERROR(VLOOKUP(AJ353,LnLst!B:I,7,FALSE),0))/1000000</f>
        <v>3.4119E-4</v>
      </c>
      <c r="AC353" s="211">
        <f>AE353*IFERROR(VLOOKUP(AD353,LnLst!B:I,8,FALSE),0)+AG353*IFERROR(VLOOKUP(AF353,LnLst!B:I,8,FALSE),0)+AI353*IFERROR(VLOOKUP(AH353,LnLst!B:I,8,FALSE),0)+AK353*IFERROR(VLOOKUP(AJ353,LnLst!B:I,8,FALSE),0)</f>
        <v>90.27</v>
      </c>
      <c r="AD353" s="106" t="s">
        <v>8</v>
      </c>
      <c r="AE353" s="263">
        <v>153</v>
      </c>
      <c r="AF353" s="245" t="s">
        <v>1462</v>
      </c>
      <c r="AG353" s="263"/>
      <c r="AH353" s="250" t="s">
        <v>1462</v>
      </c>
      <c r="AI353" s="263"/>
      <c r="AJ353" s="245" t="s">
        <v>1462</v>
      </c>
      <c r="AK353" s="263"/>
      <c r="AL353" s="84">
        <v>332</v>
      </c>
      <c r="AM353" s="72">
        <v>334</v>
      </c>
      <c r="AN353" s="83">
        <v>-0.35</v>
      </c>
      <c r="AO353" s="72">
        <v>0</v>
      </c>
      <c r="AP353" s="66" t="s">
        <v>855</v>
      </c>
      <c r="AQ353" s="107" t="s">
        <v>857</v>
      </c>
      <c r="AR353" s="61" t="s">
        <v>108</v>
      </c>
      <c r="AS353" s="364"/>
      <c r="AT353" s="205"/>
      <c r="DN353" s="111">
        <f>(AE353*IFERROR(VLOOKUP(AD353,LnLst!B:I,2,FALSE),0))*(100/(H353^2))</f>
        <v>1.5774173553719007E-2</v>
      </c>
      <c r="DO353" s="111">
        <f>(AE353*IFERROR(VLOOKUP(AD353,LnLst!B:I,3,FALSE),0))*(100/(H353^2))</f>
        <v>9.6731404958677686E-2</v>
      </c>
      <c r="DP353" s="111">
        <f>(AE353*IFERROR(VLOOKUP(AD353,LnLst!B:I,4,FALSE),0))*(H353^2/100)/1000000</f>
        <v>0.24066899999999999</v>
      </c>
      <c r="DQ353" s="111">
        <f>(AE353*IFERROR(VLOOKUP(AD353,LnLst!B:I,5,FALSE),0))*(100/(H353^2))</f>
        <v>4.1095041322314049E-2</v>
      </c>
      <c r="DR353" s="111">
        <f>(AE353*IFERROR(VLOOKUP(AD353,LnLst!B:I,6,FALSE),0))*(100/(H353^2))</f>
        <v>0.26237603305785123</v>
      </c>
      <c r="DS353" s="111">
        <f>(AE353*IFERROR(VLOOKUP(AD353,LnLst!B:I,7,FALSE),0))*(H353^2/100)/1000000</f>
        <v>0.16513596</v>
      </c>
      <c r="DT353" s="111">
        <f>(AE353*IFERROR(VLOOKUP(AD353,LnLst!B:I,8,FALSE),0))*(100/(H353^2))</f>
        <v>0.18650826446280991</v>
      </c>
      <c r="DU353" s="111">
        <f>AG353*IFERROR(VLOOKUP(AF353,LnLst!B:I,2,FALSE),0)*100/H353^2</f>
        <v>0</v>
      </c>
      <c r="DV353" s="111">
        <f>(AG353*IFERROR(VLOOKUP(AF353,LnLst!B:I,3,FALSE),0))*(100/(H353^2))</f>
        <v>0</v>
      </c>
      <c r="DW353" s="111">
        <f>(AG353*IFERROR(VLOOKUP(AF353,LnLst!B:I,4,FALSE),0))*(H353^2/100)/1000000</f>
        <v>0</v>
      </c>
      <c r="DX353" s="111">
        <f>(AG353*IFERROR(VLOOKUP(AF353,LnLst!B:I,5,FALSE),0))*(100/(H353^2))</f>
        <v>0</v>
      </c>
      <c r="DY353" s="111">
        <f>(AG353*IFERROR(VLOOKUP(AF353,LnLst!B:I,6,FALSE),0))*(100/(H353^2))</f>
        <v>0</v>
      </c>
      <c r="DZ353" s="111">
        <f>(AG353*IFERROR(VLOOKUP(AF353,LnLst!B:I,7,FALSE),0))*(H353^2/100)/1000000</f>
        <v>0</v>
      </c>
      <c r="EA353" s="111">
        <f>(AG353*IFERROR(VLOOKUP(AF353,LnLst!B:I,8,FALSE),0))*(100/(H353^2))</f>
        <v>0</v>
      </c>
      <c r="EB353" s="111">
        <f>AI353*IFERROR(VLOOKUP(AH353,LnLst!B:I,2,FALSE),0)*100/H353^2</f>
        <v>0</v>
      </c>
      <c r="EC353" s="111">
        <f>AI353*IFERROR(VLOOKUP(AH353,LnLst!B:I,3,FALSE),0)*100/H353^2</f>
        <v>0</v>
      </c>
      <c r="ED353" s="111">
        <f>(AI353*IFERROR(VLOOKUP(AH353,LnLst!B:I,4,FALSE),0))*(H353^2/100)/1000000</f>
        <v>0</v>
      </c>
      <c r="EE353" s="111">
        <f>AI353*IFERROR(VLOOKUP(AH353,LnLst!B:I,5,FALSE),0)*100/H353^2</f>
        <v>0</v>
      </c>
      <c r="EF353" s="111">
        <f>AI353*IFERROR(VLOOKUP(AH353,LnLst!B:I,6,FALSE),0)*100/H353^2</f>
        <v>0</v>
      </c>
      <c r="EG353" s="111">
        <f>(AI353*IFERROR(VLOOKUP(AH353,LnLst!B:I,7,FALSE),0))*(H353^2/100)/1000000</f>
        <v>0</v>
      </c>
      <c r="EH353" s="111">
        <f>AI353*IFERROR(VLOOKUP(AH353,LnLst!B:I,8,FALSE),0)*100/H353^2</f>
        <v>0</v>
      </c>
      <c r="EI353" s="236">
        <f>AK353*IFERROR(VLOOKUP(AJ353,LnLst!B:I,2,FALSE),0)*100/H353^2</f>
        <v>0</v>
      </c>
      <c r="EJ353" s="111">
        <f>AK353*IFERROR(VLOOKUP(AJ353,LnLst!B:I,3,FALSE),0)*100/H353^2</f>
        <v>0</v>
      </c>
      <c r="EK353" s="111">
        <f>(AK353*IFERROR(VLOOKUP(AJ353,LnLst!B:I,4,FALSE),0))*(H353^2/100)/1000000</f>
        <v>0</v>
      </c>
      <c r="EL353" s="111">
        <f>AK353*IFERROR(VLOOKUP(AJ353,LnLst!B:I,5,FALSE),0)*100/H353^2</f>
        <v>0</v>
      </c>
      <c r="EM353" s="111">
        <f>AK353*IFERROR(VLOOKUP(AJ353,LnLst!B:I,6,FALSE),0)*100/H353^2</f>
        <v>0</v>
      </c>
      <c r="EN353" s="111">
        <f>(AK353*IFERROR(VLOOKUP(AJ353,LnLst!B:I,7,FALSE),0))*(H353^2/100)/1000000</f>
        <v>0</v>
      </c>
      <c r="EO353" s="111">
        <f>AK353*IFERROR(VLOOKUP(AJ353,LnLst!B:I,8,FALSE),0)*100/H353^2</f>
        <v>0</v>
      </c>
    </row>
    <row r="354" spans="1:145" ht="15" customHeight="1" x14ac:dyDescent="0.25">
      <c r="A354" s="81" t="s">
        <v>330</v>
      </c>
      <c r="B354" s="82" t="s">
        <v>338</v>
      </c>
      <c r="C354" s="102" t="s">
        <v>107</v>
      </c>
      <c r="D354" s="82" t="s">
        <v>108</v>
      </c>
      <c r="E354" s="9" t="s">
        <v>1640</v>
      </c>
      <c r="F354" s="426" t="s">
        <v>1717</v>
      </c>
      <c r="G354" s="83">
        <v>2</v>
      </c>
      <c r="H354" s="60">
        <v>220</v>
      </c>
      <c r="I354" s="194" t="str">
        <f t="shared" si="99"/>
        <v xml:space="preserve">2*405 AAAC             </v>
      </c>
      <c r="J354" s="228">
        <f t="shared" si="100"/>
        <v>153</v>
      </c>
      <c r="K354" s="113" t="s">
        <v>42</v>
      </c>
      <c r="L354" s="232" t="s">
        <v>42</v>
      </c>
      <c r="M354" s="240">
        <v>1250</v>
      </c>
      <c r="N354" s="115">
        <f t="shared" si="101"/>
        <v>476.3</v>
      </c>
      <c r="O354" s="241">
        <v>1600</v>
      </c>
      <c r="P354" s="235">
        <f t="shared" si="102"/>
        <v>1.5774173553719007E-2</v>
      </c>
      <c r="Q354" s="104">
        <f t="shared" si="103"/>
        <v>9.6731404958677686E-2</v>
      </c>
      <c r="R354" s="104">
        <f t="shared" si="104"/>
        <v>0.24066899999999997</v>
      </c>
      <c r="S354" s="104">
        <f t="shared" si="105"/>
        <v>4.1095041322314049E-2</v>
      </c>
      <c r="T354" s="104">
        <f t="shared" si="106"/>
        <v>0.26237603305785123</v>
      </c>
      <c r="U354" s="104">
        <f t="shared" si="107"/>
        <v>0.16513596</v>
      </c>
      <c r="V354" s="105">
        <f t="shared" si="108"/>
        <v>0.18650826446280991</v>
      </c>
      <c r="W354" s="223">
        <f>AE354*IFERROR(VLOOKUP(AD354,LnLst!B:I,2,FALSE),0)+AG354*IFERROR(VLOOKUP(AF354,LnLst!B:I,2,FALSE),0)+AI354*IFERROR(VLOOKUP(AH354,LnLst!B:I,2,FALSE),0)+AK354*IFERROR(VLOOKUP(AJ354,LnLst!B:I,2,FALSE),0)</f>
        <v>7.6346999999999996</v>
      </c>
      <c r="X354" s="215">
        <f>AE354*IFERROR(VLOOKUP(AD354,LnLst!B:I,3,FALSE),0)+AG354*IFERROR(VLOOKUP(AF354,LnLst!B:I,3,FALSE),0)+AI354*IFERROR(VLOOKUP(AH354,LnLst!B:I,3,FALSE),0)+AK354*IFERROR(VLOOKUP(AJ354,LnLst!B:I,3,FALSE),0)</f>
        <v>46.817999999999998</v>
      </c>
      <c r="Y354" s="219">
        <f>(AE354*IFERROR(VLOOKUP(AD354,LnLst!B:I,4,FALSE),0)+AG354*IFERROR(VLOOKUP(AF354,LnLst!B:I,4,FALSE),0)+AI354*IFERROR(VLOOKUP(AH354,LnLst!B:I,4,FALSE),0)+AK354*IFERROR(VLOOKUP(AJ354,LnLst!B:I,4,FALSE),0))/1000000</f>
        <v>4.9724999999999997E-4</v>
      </c>
      <c r="Z354" s="215">
        <f>AE354*IFERROR(VLOOKUP(AD354,LnLst!B:I,5,FALSE),0)+AG354*IFERROR(VLOOKUP(AF354,LnLst!B:I,5,FALSE),0)+AI354*IFERROR(VLOOKUP(AH354,LnLst!B:I,5,FALSE),0)+AK354*IFERROR(VLOOKUP(AJ354,LnLst!B:I,5,FALSE),0)</f>
        <v>19.89</v>
      </c>
      <c r="AA354" s="215">
        <f>AE354*IFERROR(VLOOKUP(AD354,LnLst!B:I,6,FALSE),0)+AG354*IFERROR(VLOOKUP(AF354,LnLst!B:I,6,FALSE),0)+AI354*IFERROR(VLOOKUP(AH354,LnLst!B:I,6,FALSE),0)+AK354*IFERROR(VLOOKUP(AJ354,LnLst!B:I,6,FALSE),0)</f>
        <v>126.99</v>
      </c>
      <c r="AB354" s="207">
        <f>(AE354*IFERROR(VLOOKUP(AD354,LnLst!B:I,7,FALSE),0)+AG354*IFERROR(VLOOKUP(AF354,LnLst!B:I,7,FALSE),0)+AI354*IFERROR(VLOOKUP(AH354,LnLst!B:I,7,FALSE),0)+AK354*IFERROR(VLOOKUP(AJ354,LnLst!B:I,7,FALSE),0))/1000000</f>
        <v>3.4119E-4</v>
      </c>
      <c r="AC354" s="211">
        <f>AE354*IFERROR(VLOOKUP(AD354,LnLst!B:I,8,FALSE),0)+AG354*IFERROR(VLOOKUP(AF354,LnLst!B:I,8,FALSE),0)+AI354*IFERROR(VLOOKUP(AH354,LnLst!B:I,8,FALSE),0)+AK354*IFERROR(VLOOKUP(AJ354,LnLst!B:I,8,FALSE),0)</f>
        <v>90.27</v>
      </c>
      <c r="AD354" s="106" t="s">
        <v>8</v>
      </c>
      <c r="AE354" s="263">
        <v>153</v>
      </c>
      <c r="AF354" s="245" t="s">
        <v>1462</v>
      </c>
      <c r="AG354" s="263"/>
      <c r="AH354" s="250" t="s">
        <v>1462</v>
      </c>
      <c r="AI354" s="263"/>
      <c r="AJ354" s="245" t="s">
        <v>1462</v>
      </c>
      <c r="AK354" s="263"/>
      <c r="AL354" s="84">
        <v>332</v>
      </c>
      <c r="AM354" s="72">
        <v>334</v>
      </c>
      <c r="AN354" s="83">
        <v>-0.35</v>
      </c>
      <c r="AO354" s="72">
        <v>0</v>
      </c>
      <c r="AP354" s="66" t="s">
        <v>856</v>
      </c>
      <c r="AQ354" s="107" t="s">
        <v>857</v>
      </c>
      <c r="AR354" s="61" t="s">
        <v>108</v>
      </c>
      <c r="AS354" s="364"/>
      <c r="AT354" s="205"/>
      <c r="DN354" s="111">
        <f>(AE354*IFERROR(VLOOKUP(AD354,LnLst!B:I,2,FALSE),0))*(100/(H354^2))</f>
        <v>1.5774173553719007E-2</v>
      </c>
      <c r="DO354" s="111">
        <f>(AE354*IFERROR(VLOOKUP(AD354,LnLst!B:I,3,FALSE),0))*(100/(H354^2))</f>
        <v>9.6731404958677686E-2</v>
      </c>
      <c r="DP354" s="111">
        <f>(AE354*IFERROR(VLOOKUP(AD354,LnLst!B:I,4,FALSE),0))*(H354^2/100)/1000000</f>
        <v>0.24066899999999999</v>
      </c>
      <c r="DQ354" s="111">
        <f>(AE354*IFERROR(VLOOKUP(AD354,LnLst!B:I,5,FALSE),0))*(100/(H354^2))</f>
        <v>4.1095041322314049E-2</v>
      </c>
      <c r="DR354" s="111">
        <f>(AE354*IFERROR(VLOOKUP(AD354,LnLst!B:I,6,FALSE),0))*(100/(H354^2))</f>
        <v>0.26237603305785123</v>
      </c>
      <c r="DS354" s="111">
        <f>(AE354*IFERROR(VLOOKUP(AD354,LnLst!B:I,7,FALSE),0))*(H354^2/100)/1000000</f>
        <v>0.16513596</v>
      </c>
      <c r="DT354" s="111">
        <f>(AE354*IFERROR(VLOOKUP(AD354,LnLst!B:I,8,FALSE),0))*(100/(H354^2))</f>
        <v>0.18650826446280991</v>
      </c>
      <c r="DU354" s="111">
        <f>AG354*IFERROR(VLOOKUP(AF354,LnLst!B:I,2,FALSE),0)*100/H354^2</f>
        <v>0</v>
      </c>
      <c r="DV354" s="111">
        <f>(AG354*IFERROR(VLOOKUP(AF354,LnLst!B:I,3,FALSE),0))*(100/(H354^2))</f>
        <v>0</v>
      </c>
      <c r="DW354" s="111">
        <f>(AG354*IFERROR(VLOOKUP(AF354,LnLst!B:I,4,FALSE),0))*(H354^2/100)/1000000</f>
        <v>0</v>
      </c>
      <c r="DX354" s="111">
        <f>(AG354*IFERROR(VLOOKUP(AF354,LnLst!B:I,5,FALSE),0))*(100/(H354^2))</f>
        <v>0</v>
      </c>
      <c r="DY354" s="111">
        <f>(AG354*IFERROR(VLOOKUP(AF354,LnLst!B:I,6,FALSE),0))*(100/(H354^2))</f>
        <v>0</v>
      </c>
      <c r="DZ354" s="111">
        <f>(AG354*IFERROR(VLOOKUP(AF354,LnLst!B:I,7,FALSE),0))*(H354^2/100)/1000000</f>
        <v>0</v>
      </c>
      <c r="EA354" s="111">
        <f>(AG354*IFERROR(VLOOKUP(AF354,LnLst!B:I,8,FALSE),0))*(100/(H354^2))</f>
        <v>0</v>
      </c>
      <c r="EB354" s="111">
        <f>AI354*IFERROR(VLOOKUP(AH354,LnLst!B:I,2,FALSE),0)*100/H354^2</f>
        <v>0</v>
      </c>
      <c r="EC354" s="111">
        <f>AI354*IFERROR(VLOOKUP(AH354,LnLst!B:I,3,FALSE),0)*100/H354^2</f>
        <v>0</v>
      </c>
      <c r="ED354" s="111">
        <f>(AI354*IFERROR(VLOOKUP(AH354,LnLst!B:I,4,FALSE),0))*(H354^2/100)/1000000</f>
        <v>0</v>
      </c>
      <c r="EE354" s="111">
        <f>AI354*IFERROR(VLOOKUP(AH354,LnLst!B:I,5,FALSE),0)*100/H354^2</f>
        <v>0</v>
      </c>
      <c r="EF354" s="111">
        <f>AI354*IFERROR(VLOOKUP(AH354,LnLst!B:I,6,FALSE),0)*100/H354^2</f>
        <v>0</v>
      </c>
      <c r="EG354" s="111">
        <f>(AI354*IFERROR(VLOOKUP(AH354,LnLst!B:I,7,FALSE),0))*(H354^2/100)/1000000</f>
        <v>0</v>
      </c>
      <c r="EH354" s="111">
        <f>AI354*IFERROR(VLOOKUP(AH354,LnLst!B:I,8,FALSE),0)*100/H354^2</f>
        <v>0</v>
      </c>
      <c r="EI354" s="236">
        <f>AK354*IFERROR(VLOOKUP(AJ354,LnLst!B:I,2,FALSE),0)*100/H354^2</f>
        <v>0</v>
      </c>
      <c r="EJ354" s="111">
        <f>AK354*IFERROR(VLOOKUP(AJ354,LnLst!B:I,3,FALSE),0)*100/H354^2</f>
        <v>0</v>
      </c>
      <c r="EK354" s="111">
        <f>(AK354*IFERROR(VLOOKUP(AJ354,LnLst!B:I,4,FALSE),0))*(H354^2/100)/1000000</f>
        <v>0</v>
      </c>
      <c r="EL354" s="111">
        <f>AK354*IFERROR(VLOOKUP(AJ354,LnLst!B:I,5,FALSE),0)*100/H354^2</f>
        <v>0</v>
      </c>
      <c r="EM354" s="111">
        <f>AK354*IFERROR(VLOOKUP(AJ354,LnLst!B:I,6,FALSE),0)*100/H354^2</f>
        <v>0</v>
      </c>
      <c r="EN354" s="111">
        <f>(AK354*IFERROR(VLOOKUP(AJ354,LnLst!B:I,7,FALSE),0))*(H354^2/100)/1000000</f>
        <v>0</v>
      </c>
      <c r="EO354" s="111">
        <f>AK354*IFERROR(VLOOKUP(AJ354,LnLst!B:I,8,FALSE),0)*100/H354^2</f>
        <v>0</v>
      </c>
    </row>
    <row r="355" spans="1:145" ht="15" customHeight="1" x14ac:dyDescent="0.25">
      <c r="A355" s="81" t="s">
        <v>347</v>
      </c>
      <c r="B355" s="82" t="s">
        <v>339</v>
      </c>
      <c r="C355" s="102" t="s">
        <v>1594</v>
      </c>
      <c r="D355" s="82" t="s">
        <v>128</v>
      </c>
      <c r="E355" s="9" t="s">
        <v>1640</v>
      </c>
      <c r="F355" s="426" t="s">
        <v>1719</v>
      </c>
      <c r="G355" s="83">
        <v>1</v>
      </c>
      <c r="H355" s="60">
        <v>220</v>
      </c>
      <c r="I355" s="194" t="str">
        <f t="shared" si="99"/>
        <v xml:space="preserve">2*405 AAAC    XLPE 1600mm2 Elswedy         </v>
      </c>
      <c r="J355" s="228">
        <f t="shared" si="100"/>
        <v>48</v>
      </c>
      <c r="K355" s="113" t="s">
        <v>22</v>
      </c>
      <c r="L355" s="232" t="s">
        <v>16</v>
      </c>
      <c r="M355" s="240">
        <v>1200</v>
      </c>
      <c r="N355" s="115">
        <f t="shared" si="101"/>
        <v>457.24799999999999</v>
      </c>
      <c r="O355" s="241">
        <v>1600</v>
      </c>
      <c r="P355" s="235">
        <f t="shared" si="102"/>
        <v>4.5582644628099174E-3</v>
      </c>
      <c r="Q355" s="104">
        <f t="shared" si="103"/>
        <v>2.8441115702479338E-2</v>
      </c>
      <c r="R355" s="104">
        <f t="shared" si="104"/>
        <v>0.174119</v>
      </c>
      <c r="S355" s="104">
        <f t="shared" si="105"/>
        <v>1.3671487603305787E-2</v>
      </c>
      <c r="T355" s="104">
        <f t="shared" si="106"/>
        <v>7.4477272727272725E-2</v>
      </c>
      <c r="U355" s="104">
        <f t="shared" si="107"/>
        <v>0.17467075999999998</v>
      </c>
      <c r="V355" s="105">
        <f t="shared" si="108"/>
        <v>5.2417355371900815E-2</v>
      </c>
      <c r="W355" s="223">
        <f>AE355*IFERROR(VLOOKUP(AD355,LnLst!B:I,2,FALSE),0)+AG355*IFERROR(VLOOKUP(AF355,LnLst!B:I,2,FALSE),0)+AI355*IFERROR(VLOOKUP(AH355,LnLst!B:I,2,FALSE),0)+AK355*IFERROR(VLOOKUP(AJ355,LnLst!B:I,2,FALSE),0)</f>
        <v>2.2061999999999999</v>
      </c>
      <c r="X355" s="215">
        <f>AE355*IFERROR(VLOOKUP(AD355,LnLst!B:I,3,FALSE),0)+AG355*IFERROR(VLOOKUP(AF355,LnLst!B:I,3,FALSE),0)+AI355*IFERROR(VLOOKUP(AH355,LnLst!B:I,3,FALSE),0)+AK355*IFERROR(VLOOKUP(AJ355,LnLst!B:I,3,FALSE),0)</f>
        <v>13.765499999999999</v>
      </c>
      <c r="Y355" s="219">
        <f>(AE355*IFERROR(VLOOKUP(AD355,LnLst!B:I,4,FALSE),0)+AG355*IFERROR(VLOOKUP(AF355,LnLst!B:I,4,FALSE),0)+AI355*IFERROR(VLOOKUP(AH355,LnLst!B:I,4,FALSE),0)+AK355*IFERROR(VLOOKUP(AJ355,LnLst!B:I,4,FALSE),0))/1000000</f>
        <v>3.5974999999999999E-4</v>
      </c>
      <c r="Z355" s="215">
        <f>AE355*IFERROR(VLOOKUP(AD355,LnLst!B:I,5,FALSE),0)+AG355*IFERROR(VLOOKUP(AF355,LnLst!B:I,5,FALSE),0)+AI355*IFERROR(VLOOKUP(AH355,LnLst!B:I,5,FALSE),0)+AK355*IFERROR(VLOOKUP(AJ355,LnLst!B:I,5,FALSE),0)</f>
        <v>6.617</v>
      </c>
      <c r="AA355" s="215">
        <f>AE355*IFERROR(VLOOKUP(AD355,LnLst!B:I,6,FALSE),0)+AG355*IFERROR(VLOOKUP(AF355,LnLst!B:I,6,FALSE),0)+AI355*IFERROR(VLOOKUP(AH355,LnLst!B:I,6,FALSE),0)+AK355*IFERROR(VLOOKUP(AJ355,LnLst!B:I,6,FALSE),0)</f>
        <v>36.046999999999997</v>
      </c>
      <c r="AB355" s="207">
        <f>(AE355*IFERROR(VLOOKUP(AD355,LnLst!B:I,7,FALSE),0)+AG355*IFERROR(VLOOKUP(AF355,LnLst!B:I,7,FALSE),0)+AI355*IFERROR(VLOOKUP(AH355,LnLst!B:I,7,FALSE),0)+AK355*IFERROR(VLOOKUP(AJ355,LnLst!B:I,7,FALSE),0))/1000000</f>
        <v>3.6089E-4</v>
      </c>
      <c r="AC355" s="211">
        <f>AE355*IFERROR(VLOOKUP(AD355,LnLst!B:I,8,FALSE),0)+AG355*IFERROR(VLOOKUP(AF355,LnLst!B:I,8,FALSE),0)+AI355*IFERROR(VLOOKUP(AH355,LnLst!B:I,8,FALSE),0)+AK355*IFERROR(VLOOKUP(AJ355,LnLst!B:I,8,FALSE),0)</f>
        <v>25.369999999999997</v>
      </c>
      <c r="AD355" s="106" t="s">
        <v>8</v>
      </c>
      <c r="AE355" s="263">
        <v>43</v>
      </c>
      <c r="AF355" s="245" t="s">
        <v>1155</v>
      </c>
      <c r="AG355" s="263">
        <v>5</v>
      </c>
      <c r="AH355" s="250" t="s">
        <v>1462</v>
      </c>
      <c r="AI355" s="263"/>
      <c r="AJ355" s="245" t="s">
        <v>1462</v>
      </c>
      <c r="AK355" s="263"/>
      <c r="AL355" s="84">
        <v>397</v>
      </c>
      <c r="AM355" s="72">
        <v>398</v>
      </c>
      <c r="AN355" s="83">
        <v>0</v>
      </c>
      <c r="AO355" s="72">
        <v>0</v>
      </c>
      <c r="AP355" s="66"/>
      <c r="AQ355" s="107" t="s">
        <v>1395</v>
      </c>
      <c r="AR355" s="61" t="s">
        <v>128</v>
      </c>
      <c r="AS355" s="364"/>
      <c r="AT355" s="205"/>
      <c r="DN355" s="111">
        <f>(AE355*IFERROR(VLOOKUP(AD355,LnLst!B:I,2,FALSE),0))*(100/(H355^2))</f>
        <v>4.4332644628099181E-3</v>
      </c>
      <c r="DO355" s="111">
        <f>(AE355*IFERROR(VLOOKUP(AD355,LnLst!B:I,3,FALSE),0))*(100/(H355^2))</f>
        <v>2.718595041322314E-2</v>
      </c>
      <c r="DP355" s="111">
        <f>(AE355*IFERROR(VLOOKUP(AD355,LnLst!B:I,4,FALSE),0))*(H355^2/100)/1000000</f>
        <v>6.7639000000000005E-2</v>
      </c>
      <c r="DQ355" s="111">
        <f>(AE355*IFERROR(VLOOKUP(AD355,LnLst!B:I,5,FALSE),0))*(100/(H355^2))</f>
        <v>1.1549586776859504E-2</v>
      </c>
      <c r="DR355" s="111">
        <f>(AE355*IFERROR(VLOOKUP(AD355,LnLst!B:I,6,FALSE),0))*(100/(H355^2))</f>
        <v>7.3739669421487603E-2</v>
      </c>
      <c r="DS355" s="111">
        <f>(AE355*IFERROR(VLOOKUP(AD355,LnLst!B:I,7,FALSE),0))*(H355^2/100)/1000000</f>
        <v>4.6410760000000002E-2</v>
      </c>
      <c r="DT355" s="111">
        <f>(AE355*IFERROR(VLOOKUP(AD355,LnLst!B:I,8,FALSE),0))*(100/(H355^2))</f>
        <v>5.2417355371900821E-2</v>
      </c>
      <c r="DU355" s="111">
        <f>AG355*IFERROR(VLOOKUP(AF355,LnLst!B:I,2,FALSE),0)*100/H355^2</f>
        <v>1.25E-4</v>
      </c>
      <c r="DV355" s="111">
        <f>(AG355*IFERROR(VLOOKUP(AF355,LnLst!B:I,3,FALSE),0))*(100/(H355^2))</f>
        <v>1.2551652892561981E-3</v>
      </c>
      <c r="DW355" s="111">
        <f>(AG355*IFERROR(VLOOKUP(AF355,LnLst!B:I,4,FALSE),0))*(H355^2/100)/1000000</f>
        <v>0.10648000000000001</v>
      </c>
      <c r="DX355" s="111">
        <f>(AG355*IFERROR(VLOOKUP(AF355,LnLst!B:I,5,FALSE),0))*(100/(H355^2))</f>
        <v>2.1219008264462807E-3</v>
      </c>
      <c r="DY355" s="111">
        <f>(AG355*IFERROR(VLOOKUP(AF355,LnLst!B:I,6,FALSE),0))*(100/(H355^2))</f>
        <v>7.3760330578512409E-4</v>
      </c>
      <c r="DZ355" s="111">
        <f>(AG355*IFERROR(VLOOKUP(AF355,LnLst!B:I,7,FALSE),0))*(H355^2/100)/1000000</f>
        <v>0.12826000000000001</v>
      </c>
      <c r="EA355" s="111">
        <f>(AG355*IFERROR(VLOOKUP(AF355,LnLst!B:I,8,FALSE),0))*(100/(H355^2))</f>
        <v>0</v>
      </c>
      <c r="EB355" s="111">
        <f>AI355*IFERROR(VLOOKUP(AH355,LnLst!B:I,2,FALSE),0)*100/H355^2</f>
        <v>0</v>
      </c>
      <c r="EC355" s="111">
        <f>AI355*IFERROR(VLOOKUP(AH355,LnLst!B:I,3,FALSE),0)*100/H355^2</f>
        <v>0</v>
      </c>
      <c r="ED355" s="111">
        <f>(AI355*IFERROR(VLOOKUP(AH355,LnLst!B:I,4,FALSE),0))*(H355^2/100)/1000000</f>
        <v>0</v>
      </c>
      <c r="EE355" s="111">
        <f>AI355*IFERROR(VLOOKUP(AH355,LnLst!B:I,5,FALSE),0)*100/H355^2</f>
        <v>0</v>
      </c>
      <c r="EF355" s="111">
        <f>AI355*IFERROR(VLOOKUP(AH355,LnLst!B:I,6,FALSE),0)*100/H355^2</f>
        <v>0</v>
      </c>
      <c r="EG355" s="111">
        <f>(AI355*IFERROR(VLOOKUP(AH355,LnLst!B:I,7,FALSE),0))*(H355^2/100)/1000000</f>
        <v>0</v>
      </c>
      <c r="EH355" s="111">
        <f>AI355*IFERROR(VLOOKUP(AH355,LnLst!B:I,8,FALSE),0)*100/H355^2</f>
        <v>0</v>
      </c>
      <c r="EI355" s="236">
        <f>AK355*IFERROR(VLOOKUP(AJ355,LnLst!B:I,2,FALSE),0)*100/H355^2</f>
        <v>0</v>
      </c>
      <c r="EJ355" s="111">
        <f>AK355*IFERROR(VLOOKUP(AJ355,LnLst!B:I,3,FALSE),0)*100/H355^2</f>
        <v>0</v>
      </c>
      <c r="EK355" s="111">
        <f>(AK355*IFERROR(VLOOKUP(AJ355,LnLst!B:I,4,FALSE),0))*(H355^2/100)/1000000</f>
        <v>0</v>
      </c>
      <c r="EL355" s="111">
        <f>AK355*IFERROR(VLOOKUP(AJ355,LnLst!B:I,5,FALSE),0)*100/H355^2</f>
        <v>0</v>
      </c>
      <c r="EM355" s="111">
        <f>AK355*IFERROR(VLOOKUP(AJ355,LnLst!B:I,6,FALSE),0)*100/H355^2</f>
        <v>0</v>
      </c>
      <c r="EN355" s="111">
        <f>(AK355*IFERROR(VLOOKUP(AJ355,LnLst!B:I,7,FALSE),0))*(H355^2/100)/1000000</f>
        <v>0</v>
      </c>
      <c r="EO355" s="111">
        <f>AK355*IFERROR(VLOOKUP(AJ355,LnLst!B:I,8,FALSE),0)*100/H355^2</f>
        <v>0</v>
      </c>
    </row>
    <row r="356" spans="1:145" ht="15" customHeight="1" x14ac:dyDescent="0.25">
      <c r="A356" s="81" t="s">
        <v>347</v>
      </c>
      <c r="B356" s="82" t="s">
        <v>339</v>
      </c>
      <c r="C356" s="102" t="s">
        <v>1594</v>
      </c>
      <c r="D356" s="82" t="s">
        <v>128</v>
      </c>
      <c r="E356" s="9" t="s">
        <v>1640</v>
      </c>
      <c r="F356" s="426" t="s">
        <v>1719</v>
      </c>
      <c r="G356" s="83">
        <v>2</v>
      </c>
      <c r="H356" s="60">
        <v>220</v>
      </c>
      <c r="I356" s="194" t="str">
        <f t="shared" si="99"/>
        <v xml:space="preserve">2*405 AAAC    XLPE 1600mm2 Elswedy         </v>
      </c>
      <c r="J356" s="228">
        <f t="shared" si="100"/>
        <v>48</v>
      </c>
      <c r="K356" s="113" t="s">
        <v>22</v>
      </c>
      <c r="L356" s="232" t="s">
        <v>16</v>
      </c>
      <c r="M356" s="240">
        <v>1200</v>
      </c>
      <c r="N356" s="115">
        <f t="shared" si="101"/>
        <v>457.24799999999999</v>
      </c>
      <c r="O356" s="241">
        <v>1600</v>
      </c>
      <c r="P356" s="235">
        <f t="shared" si="102"/>
        <v>4.5582644628099174E-3</v>
      </c>
      <c r="Q356" s="104">
        <f t="shared" si="103"/>
        <v>2.8441115702479338E-2</v>
      </c>
      <c r="R356" s="104">
        <f t="shared" si="104"/>
        <v>0.174119</v>
      </c>
      <c r="S356" s="104">
        <f t="shared" si="105"/>
        <v>1.3671487603305787E-2</v>
      </c>
      <c r="T356" s="104">
        <f t="shared" si="106"/>
        <v>7.4477272727272725E-2</v>
      </c>
      <c r="U356" s="104">
        <f t="shared" si="107"/>
        <v>0.17467075999999998</v>
      </c>
      <c r="V356" s="105">
        <f t="shared" si="108"/>
        <v>5.2417355371900815E-2</v>
      </c>
      <c r="W356" s="223">
        <f>AE356*IFERROR(VLOOKUP(AD356,LnLst!B:I,2,FALSE),0)+AG356*IFERROR(VLOOKUP(AF356,LnLst!B:I,2,FALSE),0)+AI356*IFERROR(VLOOKUP(AH356,LnLst!B:I,2,FALSE),0)+AK356*IFERROR(VLOOKUP(AJ356,LnLst!B:I,2,FALSE),0)</f>
        <v>2.2061999999999999</v>
      </c>
      <c r="X356" s="215">
        <f>AE356*IFERROR(VLOOKUP(AD356,LnLst!B:I,3,FALSE),0)+AG356*IFERROR(VLOOKUP(AF356,LnLst!B:I,3,FALSE),0)+AI356*IFERROR(VLOOKUP(AH356,LnLst!B:I,3,FALSE),0)+AK356*IFERROR(VLOOKUP(AJ356,LnLst!B:I,3,FALSE),0)</f>
        <v>13.765499999999999</v>
      </c>
      <c r="Y356" s="219">
        <f>(AE356*IFERROR(VLOOKUP(AD356,LnLst!B:I,4,FALSE),0)+AG356*IFERROR(VLOOKUP(AF356,LnLst!B:I,4,FALSE),0)+AI356*IFERROR(VLOOKUP(AH356,LnLst!B:I,4,FALSE),0)+AK356*IFERROR(VLOOKUP(AJ356,LnLst!B:I,4,FALSE),0))/1000000</f>
        <v>3.5974999999999999E-4</v>
      </c>
      <c r="Z356" s="215">
        <f>AE356*IFERROR(VLOOKUP(AD356,LnLst!B:I,5,FALSE),0)+AG356*IFERROR(VLOOKUP(AF356,LnLst!B:I,5,FALSE),0)+AI356*IFERROR(VLOOKUP(AH356,LnLst!B:I,5,FALSE),0)+AK356*IFERROR(VLOOKUP(AJ356,LnLst!B:I,5,FALSE),0)</f>
        <v>6.617</v>
      </c>
      <c r="AA356" s="215">
        <f>AE356*IFERROR(VLOOKUP(AD356,LnLst!B:I,6,FALSE),0)+AG356*IFERROR(VLOOKUP(AF356,LnLst!B:I,6,FALSE),0)+AI356*IFERROR(VLOOKUP(AH356,LnLst!B:I,6,FALSE),0)+AK356*IFERROR(VLOOKUP(AJ356,LnLst!B:I,6,FALSE),0)</f>
        <v>36.046999999999997</v>
      </c>
      <c r="AB356" s="207">
        <f>(AE356*IFERROR(VLOOKUP(AD356,LnLst!B:I,7,FALSE),0)+AG356*IFERROR(VLOOKUP(AF356,LnLst!B:I,7,FALSE),0)+AI356*IFERROR(VLOOKUP(AH356,LnLst!B:I,7,FALSE),0)+AK356*IFERROR(VLOOKUP(AJ356,LnLst!B:I,7,FALSE),0))/1000000</f>
        <v>3.6089E-4</v>
      </c>
      <c r="AC356" s="211">
        <f>AE356*IFERROR(VLOOKUP(AD356,LnLst!B:I,8,FALSE),0)+AG356*IFERROR(VLOOKUP(AF356,LnLst!B:I,8,FALSE),0)+AI356*IFERROR(VLOOKUP(AH356,LnLst!B:I,8,FALSE),0)+AK356*IFERROR(VLOOKUP(AJ356,LnLst!B:I,8,FALSE),0)</f>
        <v>25.369999999999997</v>
      </c>
      <c r="AD356" s="106" t="s">
        <v>8</v>
      </c>
      <c r="AE356" s="263">
        <v>43</v>
      </c>
      <c r="AF356" s="245" t="s">
        <v>1155</v>
      </c>
      <c r="AG356" s="263">
        <v>5</v>
      </c>
      <c r="AH356" s="250" t="s">
        <v>1462</v>
      </c>
      <c r="AI356" s="263"/>
      <c r="AJ356" s="245" t="s">
        <v>1462</v>
      </c>
      <c r="AK356" s="263"/>
      <c r="AL356" s="84">
        <v>397</v>
      </c>
      <c r="AM356" s="72">
        <v>398</v>
      </c>
      <c r="AN356" s="83">
        <v>0</v>
      </c>
      <c r="AO356" s="72">
        <v>0</v>
      </c>
      <c r="AP356" s="66"/>
      <c r="AQ356" s="107" t="s">
        <v>1395</v>
      </c>
      <c r="AR356" s="61" t="s">
        <v>128</v>
      </c>
      <c r="AS356" s="364"/>
      <c r="AT356" s="205"/>
      <c r="DN356" s="111">
        <f>(AE356*IFERROR(VLOOKUP(AD356,LnLst!B:I,2,FALSE),0))*(100/(H356^2))</f>
        <v>4.4332644628099181E-3</v>
      </c>
      <c r="DO356" s="111">
        <f>(AE356*IFERROR(VLOOKUP(AD356,LnLst!B:I,3,FALSE),0))*(100/(H356^2))</f>
        <v>2.718595041322314E-2</v>
      </c>
      <c r="DP356" s="111">
        <f>(AE356*IFERROR(VLOOKUP(AD356,LnLst!B:I,4,FALSE),0))*(H356^2/100)/1000000</f>
        <v>6.7639000000000005E-2</v>
      </c>
      <c r="DQ356" s="111">
        <f>(AE356*IFERROR(VLOOKUP(AD356,LnLst!B:I,5,FALSE),0))*(100/(H356^2))</f>
        <v>1.1549586776859504E-2</v>
      </c>
      <c r="DR356" s="111">
        <f>(AE356*IFERROR(VLOOKUP(AD356,LnLst!B:I,6,FALSE),0))*(100/(H356^2))</f>
        <v>7.3739669421487603E-2</v>
      </c>
      <c r="DS356" s="111">
        <f>(AE356*IFERROR(VLOOKUP(AD356,LnLst!B:I,7,FALSE),0))*(H356^2/100)/1000000</f>
        <v>4.6410760000000002E-2</v>
      </c>
      <c r="DT356" s="111">
        <f>(AE356*IFERROR(VLOOKUP(AD356,LnLst!B:I,8,FALSE),0))*(100/(H356^2))</f>
        <v>5.2417355371900821E-2</v>
      </c>
      <c r="DU356" s="111">
        <f>AG356*IFERROR(VLOOKUP(AF356,LnLst!B:I,2,FALSE),0)*100/H356^2</f>
        <v>1.25E-4</v>
      </c>
      <c r="DV356" s="111">
        <f>(AG356*IFERROR(VLOOKUP(AF356,LnLst!B:I,3,FALSE),0))*(100/(H356^2))</f>
        <v>1.2551652892561981E-3</v>
      </c>
      <c r="DW356" s="111">
        <f>(AG356*IFERROR(VLOOKUP(AF356,LnLst!B:I,4,FALSE),0))*(H356^2/100)/1000000</f>
        <v>0.10648000000000001</v>
      </c>
      <c r="DX356" s="111">
        <f>(AG356*IFERROR(VLOOKUP(AF356,LnLst!B:I,5,FALSE),0))*(100/(H356^2))</f>
        <v>2.1219008264462807E-3</v>
      </c>
      <c r="DY356" s="111">
        <f>(AG356*IFERROR(VLOOKUP(AF356,LnLst!B:I,6,FALSE),0))*(100/(H356^2))</f>
        <v>7.3760330578512409E-4</v>
      </c>
      <c r="DZ356" s="111">
        <f>(AG356*IFERROR(VLOOKUP(AF356,LnLst!B:I,7,FALSE),0))*(H356^2/100)/1000000</f>
        <v>0.12826000000000001</v>
      </c>
      <c r="EA356" s="111">
        <f>(AG356*IFERROR(VLOOKUP(AF356,LnLst!B:I,8,FALSE),0))*(100/(H356^2))</f>
        <v>0</v>
      </c>
      <c r="EB356" s="111">
        <f>AI356*IFERROR(VLOOKUP(AH356,LnLst!B:I,2,FALSE),0)*100/H356^2</f>
        <v>0</v>
      </c>
      <c r="EC356" s="111">
        <f>AI356*IFERROR(VLOOKUP(AH356,LnLst!B:I,3,FALSE),0)*100/H356^2</f>
        <v>0</v>
      </c>
      <c r="ED356" s="111">
        <f>(AI356*IFERROR(VLOOKUP(AH356,LnLst!B:I,4,FALSE),0))*(H356^2/100)/1000000</f>
        <v>0</v>
      </c>
      <c r="EE356" s="111">
        <f>AI356*IFERROR(VLOOKUP(AH356,LnLst!B:I,5,FALSE),0)*100/H356^2</f>
        <v>0</v>
      </c>
      <c r="EF356" s="111">
        <f>AI356*IFERROR(VLOOKUP(AH356,LnLst!B:I,6,FALSE),0)*100/H356^2</f>
        <v>0</v>
      </c>
      <c r="EG356" s="111">
        <f>(AI356*IFERROR(VLOOKUP(AH356,LnLst!B:I,7,FALSE),0))*(H356^2/100)/1000000</f>
        <v>0</v>
      </c>
      <c r="EH356" s="111">
        <f>AI356*IFERROR(VLOOKUP(AH356,LnLst!B:I,8,FALSE),0)*100/H356^2</f>
        <v>0</v>
      </c>
      <c r="EI356" s="236">
        <f>AK356*IFERROR(VLOOKUP(AJ356,LnLst!B:I,2,FALSE),0)*100/H356^2</f>
        <v>0</v>
      </c>
      <c r="EJ356" s="111">
        <f>AK356*IFERROR(VLOOKUP(AJ356,LnLst!B:I,3,FALSE),0)*100/H356^2</f>
        <v>0</v>
      </c>
      <c r="EK356" s="111">
        <f>(AK356*IFERROR(VLOOKUP(AJ356,LnLst!B:I,4,FALSE),0))*(H356^2/100)/1000000</f>
        <v>0</v>
      </c>
      <c r="EL356" s="111">
        <f>AK356*IFERROR(VLOOKUP(AJ356,LnLst!B:I,5,FALSE),0)*100/H356^2</f>
        <v>0</v>
      </c>
      <c r="EM356" s="111">
        <f>AK356*IFERROR(VLOOKUP(AJ356,LnLst!B:I,6,FALSE),0)*100/H356^2</f>
        <v>0</v>
      </c>
      <c r="EN356" s="111">
        <f>(AK356*IFERROR(VLOOKUP(AJ356,LnLst!B:I,7,FALSE),0))*(H356^2/100)/1000000</f>
        <v>0</v>
      </c>
      <c r="EO356" s="111">
        <f>AK356*IFERROR(VLOOKUP(AJ356,LnLst!B:I,8,FALSE),0)*100/H356^2</f>
        <v>0</v>
      </c>
    </row>
    <row r="357" spans="1:145" ht="15" customHeight="1" x14ac:dyDescent="0.25">
      <c r="A357" s="81" t="s">
        <v>319</v>
      </c>
      <c r="B357" s="82" t="s">
        <v>339</v>
      </c>
      <c r="C357" s="102" t="s">
        <v>484</v>
      </c>
      <c r="D357" s="82" t="s">
        <v>128</v>
      </c>
      <c r="E357" s="9" t="s">
        <v>1640</v>
      </c>
      <c r="F357" s="426" t="s">
        <v>1717</v>
      </c>
      <c r="G357" s="83">
        <v>1</v>
      </c>
      <c r="H357" s="60">
        <v>220</v>
      </c>
      <c r="I357" s="194" t="str">
        <f t="shared" si="99"/>
        <v xml:space="preserve">2*405 AAAC             </v>
      </c>
      <c r="J357" s="228">
        <f t="shared" si="100"/>
        <v>102.05</v>
      </c>
      <c r="K357" s="113" t="s">
        <v>227</v>
      </c>
      <c r="L357" s="232" t="s">
        <v>16</v>
      </c>
      <c r="M357" s="240">
        <v>1200</v>
      </c>
      <c r="N357" s="115">
        <f t="shared" si="101"/>
        <v>457.24799999999999</v>
      </c>
      <c r="O357" s="241">
        <v>1600</v>
      </c>
      <c r="P357" s="235">
        <f t="shared" si="102"/>
        <v>1.0521270661157026E-2</v>
      </c>
      <c r="Q357" s="104">
        <f t="shared" si="103"/>
        <v>6.4519214876033057E-2</v>
      </c>
      <c r="R357" s="104">
        <f t="shared" si="104"/>
        <v>0.16052464999999999</v>
      </c>
      <c r="S357" s="104">
        <f t="shared" si="105"/>
        <v>2.7410123966942149E-2</v>
      </c>
      <c r="T357" s="104">
        <f t="shared" si="106"/>
        <v>0.17500309917355372</v>
      </c>
      <c r="U357" s="104">
        <f t="shared" si="107"/>
        <v>0.11014460599999999</v>
      </c>
      <c r="V357" s="105">
        <f t="shared" si="108"/>
        <v>0.12439979338842976</v>
      </c>
      <c r="W357" s="223">
        <f>AE357*IFERROR(VLOOKUP(AD357,LnLst!B:I,2,FALSE),0)+AG357*IFERROR(VLOOKUP(AF357,LnLst!B:I,2,FALSE),0)+AI357*IFERROR(VLOOKUP(AH357,LnLst!B:I,2,FALSE),0)+AK357*IFERROR(VLOOKUP(AJ357,LnLst!B:I,2,FALSE),0)</f>
        <v>5.092295</v>
      </c>
      <c r="X357" s="215">
        <f>AE357*IFERROR(VLOOKUP(AD357,LnLst!B:I,3,FALSE),0)+AG357*IFERROR(VLOOKUP(AF357,LnLst!B:I,3,FALSE),0)+AI357*IFERROR(VLOOKUP(AH357,LnLst!B:I,3,FALSE),0)+AK357*IFERROR(VLOOKUP(AJ357,LnLst!B:I,3,FALSE),0)</f>
        <v>31.2273</v>
      </c>
      <c r="Y357" s="219">
        <f>(AE357*IFERROR(VLOOKUP(AD357,LnLst!B:I,4,FALSE),0)+AG357*IFERROR(VLOOKUP(AF357,LnLst!B:I,4,FALSE),0)+AI357*IFERROR(VLOOKUP(AH357,LnLst!B:I,4,FALSE),0)+AK357*IFERROR(VLOOKUP(AJ357,LnLst!B:I,4,FALSE),0))/1000000</f>
        <v>3.3166249999999999E-4</v>
      </c>
      <c r="Z357" s="215">
        <f>AE357*IFERROR(VLOOKUP(AD357,LnLst!B:I,5,FALSE),0)+AG357*IFERROR(VLOOKUP(AF357,LnLst!B:I,5,FALSE),0)+AI357*IFERROR(VLOOKUP(AH357,LnLst!B:I,5,FALSE),0)+AK357*IFERROR(VLOOKUP(AJ357,LnLst!B:I,5,FALSE),0)</f>
        <v>13.266500000000001</v>
      </c>
      <c r="AA357" s="215">
        <f>AE357*IFERROR(VLOOKUP(AD357,LnLst!B:I,6,FALSE),0)+AG357*IFERROR(VLOOKUP(AF357,LnLst!B:I,6,FALSE),0)+AI357*IFERROR(VLOOKUP(AH357,LnLst!B:I,6,FALSE),0)+AK357*IFERROR(VLOOKUP(AJ357,LnLst!B:I,6,FALSE),0)</f>
        <v>84.701499999999996</v>
      </c>
      <c r="AB357" s="207">
        <f>(AE357*IFERROR(VLOOKUP(AD357,LnLst!B:I,7,FALSE),0)+AG357*IFERROR(VLOOKUP(AF357,LnLst!B:I,7,FALSE),0)+AI357*IFERROR(VLOOKUP(AH357,LnLst!B:I,7,FALSE),0)+AK357*IFERROR(VLOOKUP(AJ357,LnLst!B:I,7,FALSE),0))/1000000</f>
        <v>2.2757149999999999E-4</v>
      </c>
      <c r="AC357" s="211">
        <f>AE357*IFERROR(VLOOKUP(AD357,LnLst!B:I,8,FALSE),0)+AG357*IFERROR(VLOOKUP(AF357,LnLst!B:I,8,FALSE),0)+AI357*IFERROR(VLOOKUP(AH357,LnLst!B:I,8,FALSE),0)+AK357*IFERROR(VLOOKUP(AJ357,LnLst!B:I,8,FALSE),0)</f>
        <v>60.209499999999998</v>
      </c>
      <c r="AD357" s="106" t="s">
        <v>8</v>
      </c>
      <c r="AE357" s="263">
        <v>102.05</v>
      </c>
      <c r="AF357" s="245" t="s">
        <v>1462</v>
      </c>
      <c r="AG357" s="263"/>
      <c r="AH357" s="250" t="s">
        <v>1462</v>
      </c>
      <c r="AI357" s="263"/>
      <c r="AJ357" s="245" t="s">
        <v>1462</v>
      </c>
      <c r="AK357" s="263"/>
      <c r="AL357" s="84">
        <v>396</v>
      </c>
      <c r="AM357" s="72">
        <v>398</v>
      </c>
      <c r="AN357" s="83">
        <v>0</v>
      </c>
      <c r="AO357" s="72">
        <v>0</v>
      </c>
      <c r="AP357" s="66" t="s">
        <v>1190</v>
      </c>
      <c r="AQ357" s="107" t="s">
        <v>1192</v>
      </c>
      <c r="AR357" s="61" t="s">
        <v>128</v>
      </c>
      <c r="AS357" s="364"/>
      <c r="AT357" s="205"/>
      <c r="DN357" s="111">
        <f>(AE357*IFERROR(VLOOKUP(AD357,LnLst!B:I,2,FALSE),0))*(100/(H357^2))</f>
        <v>1.0521270661157026E-2</v>
      </c>
      <c r="DO357" s="111">
        <f>(AE357*IFERROR(VLOOKUP(AD357,LnLst!B:I,3,FALSE),0))*(100/(H357^2))</f>
        <v>6.4519214876033057E-2</v>
      </c>
      <c r="DP357" s="111">
        <f>(AE357*IFERROR(VLOOKUP(AD357,LnLst!B:I,4,FALSE),0))*(H357^2/100)/1000000</f>
        <v>0.16052464999999999</v>
      </c>
      <c r="DQ357" s="111">
        <f>(AE357*IFERROR(VLOOKUP(AD357,LnLst!B:I,5,FALSE),0))*(100/(H357^2))</f>
        <v>2.7410123966942149E-2</v>
      </c>
      <c r="DR357" s="111">
        <f>(AE357*IFERROR(VLOOKUP(AD357,LnLst!B:I,6,FALSE),0))*(100/(H357^2))</f>
        <v>0.17500309917355372</v>
      </c>
      <c r="DS357" s="111">
        <f>(AE357*IFERROR(VLOOKUP(AD357,LnLst!B:I,7,FALSE),0))*(H357^2/100)/1000000</f>
        <v>0.11014460600000001</v>
      </c>
      <c r="DT357" s="111">
        <f>(AE357*IFERROR(VLOOKUP(AD357,LnLst!B:I,8,FALSE),0))*(100/(H357^2))</f>
        <v>0.12439979338842976</v>
      </c>
      <c r="DU357" s="111">
        <f>AG357*IFERROR(VLOOKUP(AF357,LnLst!B:I,2,FALSE),0)*100/H357^2</f>
        <v>0</v>
      </c>
      <c r="DV357" s="111">
        <f>(AG357*IFERROR(VLOOKUP(AF357,LnLst!B:I,3,FALSE),0))*(100/(H357^2))</f>
        <v>0</v>
      </c>
      <c r="DW357" s="111">
        <f>(AG357*IFERROR(VLOOKUP(AF357,LnLst!B:I,4,FALSE),0))*(H357^2/100)/1000000</f>
        <v>0</v>
      </c>
      <c r="DX357" s="111">
        <f>(AG357*IFERROR(VLOOKUP(AF357,LnLst!B:I,5,FALSE),0))*(100/(H357^2))</f>
        <v>0</v>
      </c>
      <c r="DY357" s="111">
        <f>(AG357*IFERROR(VLOOKUP(AF357,LnLst!B:I,6,FALSE),0))*(100/(H357^2))</f>
        <v>0</v>
      </c>
      <c r="DZ357" s="111">
        <f>(AG357*IFERROR(VLOOKUP(AF357,LnLst!B:I,7,FALSE),0))*(H357^2/100)/1000000</f>
        <v>0</v>
      </c>
      <c r="EA357" s="111">
        <f>(AG357*IFERROR(VLOOKUP(AF357,LnLst!B:I,8,FALSE),0))*(100/(H357^2))</f>
        <v>0</v>
      </c>
      <c r="EB357" s="111">
        <f>AI357*IFERROR(VLOOKUP(AH357,LnLst!B:I,2,FALSE),0)*100/H357^2</f>
        <v>0</v>
      </c>
      <c r="EC357" s="111">
        <f>AI357*IFERROR(VLOOKUP(AH357,LnLst!B:I,3,FALSE),0)*100/H357^2</f>
        <v>0</v>
      </c>
      <c r="ED357" s="111">
        <f>(AI357*IFERROR(VLOOKUP(AH357,LnLst!B:I,4,FALSE),0))*(H357^2/100)/1000000</f>
        <v>0</v>
      </c>
      <c r="EE357" s="111">
        <f>AI357*IFERROR(VLOOKUP(AH357,LnLst!B:I,5,FALSE),0)*100/H357^2</f>
        <v>0</v>
      </c>
      <c r="EF357" s="111">
        <f>AI357*IFERROR(VLOOKUP(AH357,LnLst!B:I,6,FALSE),0)*100/H357^2</f>
        <v>0</v>
      </c>
      <c r="EG357" s="111">
        <f>(AI357*IFERROR(VLOOKUP(AH357,LnLst!B:I,7,FALSE),0))*(H357^2/100)/1000000</f>
        <v>0</v>
      </c>
      <c r="EH357" s="111">
        <f>AI357*IFERROR(VLOOKUP(AH357,LnLst!B:I,8,FALSE),0)*100/H357^2</f>
        <v>0</v>
      </c>
      <c r="EI357" s="236">
        <f>AK357*IFERROR(VLOOKUP(AJ357,LnLst!B:I,2,FALSE),0)*100/H357^2</f>
        <v>0</v>
      </c>
      <c r="EJ357" s="111">
        <f>AK357*IFERROR(VLOOKUP(AJ357,LnLst!B:I,3,FALSE),0)*100/H357^2</f>
        <v>0</v>
      </c>
      <c r="EK357" s="111">
        <f>(AK357*IFERROR(VLOOKUP(AJ357,LnLst!B:I,4,FALSE),0))*(H357^2/100)/1000000</f>
        <v>0</v>
      </c>
      <c r="EL357" s="111">
        <f>AK357*IFERROR(VLOOKUP(AJ357,LnLst!B:I,5,FALSE),0)*100/H357^2</f>
        <v>0</v>
      </c>
      <c r="EM357" s="111">
        <f>AK357*IFERROR(VLOOKUP(AJ357,LnLst!B:I,6,FALSE),0)*100/H357^2</f>
        <v>0</v>
      </c>
      <c r="EN357" s="111">
        <f>(AK357*IFERROR(VLOOKUP(AJ357,LnLst!B:I,7,FALSE),0))*(H357^2/100)/1000000</f>
        <v>0</v>
      </c>
      <c r="EO357" s="111">
        <f>AK357*IFERROR(VLOOKUP(AJ357,LnLst!B:I,8,FALSE),0)*100/H357^2</f>
        <v>0</v>
      </c>
    </row>
    <row r="358" spans="1:145" ht="15" customHeight="1" x14ac:dyDescent="0.25">
      <c r="A358" s="81" t="s">
        <v>319</v>
      </c>
      <c r="B358" s="82" t="s">
        <v>339</v>
      </c>
      <c r="C358" s="102" t="s">
        <v>484</v>
      </c>
      <c r="D358" s="82" t="s">
        <v>128</v>
      </c>
      <c r="E358" s="9" t="s">
        <v>1640</v>
      </c>
      <c r="F358" s="426" t="s">
        <v>1717</v>
      </c>
      <c r="G358" s="83">
        <v>2</v>
      </c>
      <c r="H358" s="60">
        <v>220</v>
      </c>
      <c r="I358" s="194" t="str">
        <f t="shared" si="99"/>
        <v xml:space="preserve">2*405 AAAC             </v>
      </c>
      <c r="J358" s="228">
        <f t="shared" si="100"/>
        <v>102.05</v>
      </c>
      <c r="K358" s="113" t="s">
        <v>227</v>
      </c>
      <c r="L358" s="232" t="s">
        <v>16</v>
      </c>
      <c r="M358" s="240">
        <v>1200</v>
      </c>
      <c r="N358" s="115">
        <f t="shared" si="101"/>
        <v>457.24799999999999</v>
      </c>
      <c r="O358" s="241">
        <v>1600</v>
      </c>
      <c r="P358" s="235">
        <f t="shared" si="102"/>
        <v>1.0521270661157026E-2</v>
      </c>
      <c r="Q358" s="104">
        <f t="shared" si="103"/>
        <v>6.4519214876033057E-2</v>
      </c>
      <c r="R358" s="104">
        <f t="shared" si="104"/>
        <v>0.16052464999999999</v>
      </c>
      <c r="S358" s="104">
        <f t="shared" si="105"/>
        <v>2.7410123966942149E-2</v>
      </c>
      <c r="T358" s="104">
        <f t="shared" si="106"/>
        <v>0.17500309917355372</v>
      </c>
      <c r="U358" s="104">
        <f t="shared" si="107"/>
        <v>0.11014460599999999</v>
      </c>
      <c r="V358" s="105">
        <f t="shared" si="108"/>
        <v>0.12439979338842976</v>
      </c>
      <c r="W358" s="223">
        <f>AE358*IFERROR(VLOOKUP(AD358,LnLst!B:I,2,FALSE),0)+AG358*IFERROR(VLOOKUP(AF358,LnLst!B:I,2,FALSE),0)+AI358*IFERROR(VLOOKUP(AH358,LnLst!B:I,2,FALSE),0)+AK358*IFERROR(VLOOKUP(AJ358,LnLst!B:I,2,FALSE),0)</f>
        <v>5.092295</v>
      </c>
      <c r="X358" s="215">
        <f>AE358*IFERROR(VLOOKUP(AD358,LnLst!B:I,3,FALSE),0)+AG358*IFERROR(VLOOKUP(AF358,LnLst!B:I,3,FALSE),0)+AI358*IFERROR(VLOOKUP(AH358,LnLst!B:I,3,FALSE),0)+AK358*IFERROR(VLOOKUP(AJ358,LnLst!B:I,3,FALSE),0)</f>
        <v>31.2273</v>
      </c>
      <c r="Y358" s="219">
        <f>(AE358*IFERROR(VLOOKUP(AD358,LnLst!B:I,4,FALSE),0)+AG358*IFERROR(VLOOKUP(AF358,LnLst!B:I,4,FALSE),0)+AI358*IFERROR(VLOOKUP(AH358,LnLst!B:I,4,FALSE),0)+AK358*IFERROR(VLOOKUP(AJ358,LnLst!B:I,4,FALSE),0))/1000000</f>
        <v>3.3166249999999999E-4</v>
      </c>
      <c r="Z358" s="215">
        <f>AE358*IFERROR(VLOOKUP(AD358,LnLst!B:I,5,FALSE),0)+AG358*IFERROR(VLOOKUP(AF358,LnLst!B:I,5,FALSE),0)+AI358*IFERROR(VLOOKUP(AH358,LnLst!B:I,5,FALSE),0)+AK358*IFERROR(VLOOKUP(AJ358,LnLst!B:I,5,FALSE),0)</f>
        <v>13.266500000000001</v>
      </c>
      <c r="AA358" s="215">
        <f>AE358*IFERROR(VLOOKUP(AD358,LnLst!B:I,6,FALSE),0)+AG358*IFERROR(VLOOKUP(AF358,LnLst!B:I,6,FALSE),0)+AI358*IFERROR(VLOOKUP(AH358,LnLst!B:I,6,FALSE),0)+AK358*IFERROR(VLOOKUP(AJ358,LnLst!B:I,6,FALSE),0)</f>
        <v>84.701499999999996</v>
      </c>
      <c r="AB358" s="207">
        <f>(AE358*IFERROR(VLOOKUP(AD358,LnLst!B:I,7,FALSE),0)+AG358*IFERROR(VLOOKUP(AF358,LnLst!B:I,7,FALSE),0)+AI358*IFERROR(VLOOKUP(AH358,LnLst!B:I,7,FALSE),0)+AK358*IFERROR(VLOOKUP(AJ358,LnLst!B:I,7,FALSE),0))/1000000</f>
        <v>2.2757149999999999E-4</v>
      </c>
      <c r="AC358" s="211">
        <f>AE358*IFERROR(VLOOKUP(AD358,LnLst!B:I,8,FALSE),0)+AG358*IFERROR(VLOOKUP(AF358,LnLst!B:I,8,FALSE),0)+AI358*IFERROR(VLOOKUP(AH358,LnLst!B:I,8,FALSE),0)+AK358*IFERROR(VLOOKUP(AJ358,LnLst!B:I,8,FALSE),0)</f>
        <v>60.209499999999998</v>
      </c>
      <c r="AD358" s="106" t="s">
        <v>8</v>
      </c>
      <c r="AE358" s="263">
        <v>102.05</v>
      </c>
      <c r="AF358" s="245" t="s">
        <v>1462</v>
      </c>
      <c r="AG358" s="263"/>
      <c r="AH358" s="250" t="s">
        <v>1462</v>
      </c>
      <c r="AI358" s="263"/>
      <c r="AJ358" s="245" t="s">
        <v>1462</v>
      </c>
      <c r="AK358" s="263"/>
      <c r="AL358" s="84">
        <v>396</v>
      </c>
      <c r="AM358" s="72">
        <v>398</v>
      </c>
      <c r="AN358" s="83">
        <v>0</v>
      </c>
      <c r="AO358" s="72">
        <v>0</v>
      </c>
      <c r="AP358" s="66" t="s">
        <v>1191</v>
      </c>
      <c r="AQ358" s="107" t="s">
        <v>1192</v>
      </c>
      <c r="AR358" s="61" t="s">
        <v>128</v>
      </c>
      <c r="AS358" s="364"/>
      <c r="AT358" s="205"/>
      <c r="DN358" s="111">
        <f>(AE358*IFERROR(VLOOKUP(AD358,LnLst!B:I,2,FALSE),0))*(100/(H358^2))</f>
        <v>1.0521270661157026E-2</v>
      </c>
      <c r="DO358" s="111">
        <f>(AE358*IFERROR(VLOOKUP(AD358,LnLst!B:I,3,FALSE),0))*(100/(H358^2))</f>
        <v>6.4519214876033057E-2</v>
      </c>
      <c r="DP358" s="111">
        <f>(AE358*IFERROR(VLOOKUP(AD358,LnLst!B:I,4,FALSE),0))*(H358^2/100)/1000000</f>
        <v>0.16052464999999999</v>
      </c>
      <c r="DQ358" s="111">
        <f>(AE358*IFERROR(VLOOKUP(AD358,LnLst!B:I,5,FALSE),0))*(100/(H358^2))</f>
        <v>2.7410123966942149E-2</v>
      </c>
      <c r="DR358" s="111">
        <f>(AE358*IFERROR(VLOOKUP(AD358,LnLst!B:I,6,FALSE),0))*(100/(H358^2))</f>
        <v>0.17500309917355372</v>
      </c>
      <c r="DS358" s="111">
        <f>(AE358*IFERROR(VLOOKUP(AD358,LnLst!B:I,7,FALSE),0))*(H358^2/100)/1000000</f>
        <v>0.11014460600000001</v>
      </c>
      <c r="DT358" s="111">
        <f>(AE358*IFERROR(VLOOKUP(AD358,LnLst!B:I,8,FALSE),0))*(100/(H358^2))</f>
        <v>0.12439979338842976</v>
      </c>
      <c r="DU358" s="111">
        <f>AG358*IFERROR(VLOOKUP(AF358,LnLst!B:I,2,FALSE),0)*100/H358^2</f>
        <v>0</v>
      </c>
      <c r="DV358" s="111">
        <f>(AG358*IFERROR(VLOOKUP(AF358,LnLst!B:I,3,FALSE),0))*(100/(H358^2))</f>
        <v>0</v>
      </c>
      <c r="DW358" s="111">
        <f>(AG358*IFERROR(VLOOKUP(AF358,LnLst!B:I,4,FALSE),0))*(H358^2/100)/1000000</f>
        <v>0</v>
      </c>
      <c r="DX358" s="111">
        <f>(AG358*IFERROR(VLOOKUP(AF358,LnLst!B:I,5,FALSE),0))*(100/(H358^2))</f>
        <v>0</v>
      </c>
      <c r="DY358" s="111">
        <f>(AG358*IFERROR(VLOOKUP(AF358,LnLst!B:I,6,FALSE),0))*(100/(H358^2))</f>
        <v>0</v>
      </c>
      <c r="DZ358" s="111">
        <f>(AG358*IFERROR(VLOOKUP(AF358,LnLst!B:I,7,FALSE),0))*(H358^2/100)/1000000</f>
        <v>0</v>
      </c>
      <c r="EA358" s="111">
        <f>(AG358*IFERROR(VLOOKUP(AF358,LnLst!B:I,8,FALSE),0))*(100/(H358^2))</f>
        <v>0</v>
      </c>
      <c r="EB358" s="111">
        <f>AI358*IFERROR(VLOOKUP(AH358,LnLst!B:I,2,FALSE),0)*100/H358^2</f>
        <v>0</v>
      </c>
      <c r="EC358" s="111">
        <f>AI358*IFERROR(VLOOKUP(AH358,LnLst!B:I,3,FALSE),0)*100/H358^2</f>
        <v>0</v>
      </c>
      <c r="ED358" s="111">
        <f>(AI358*IFERROR(VLOOKUP(AH358,LnLst!B:I,4,FALSE),0))*(H358^2/100)/1000000</f>
        <v>0</v>
      </c>
      <c r="EE358" s="111">
        <f>AI358*IFERROR(VLOOKUP(AH358,LnLst!B:I,5,FALSE),0)*100/H358^2</f>
        <v>0</v>
      </c>
      <c r="EF358" s="111">
        <f>AI358*IFERROR(VLOOKUP(AH358,LnLst!B:I,6,FALSE),0)*100/H358^2</f>
        <v>0</v>
      </c>
      <c r="EG358" s="111">
        <f>(AI358*IFERROR(VLOOKUP(AH358,LnLst!B:I,7,FALSE),0))*(H358^2/100)/1000000</f>
        <v>0</v>
      </c>
      <c r="EH358" s="111">
        <f>AI358*IFERROR(VLOOKUP(AH358,LnLst!B:I,8,FALSE),0)*100/H358^2</f>
        <v>0</v>
      </c>
      <c r="EI358" s="236">
        <f>AK358*IFERROR(VLOOKUP(AJ358,LnLst!B:I,2,FALSE),0)*100/H358^2</f>
        <v>0</v>
      </c>
      <c r="EJ358" s="111">
        <f>AK358*IFERROR(VLOOKUP(AJ358,LnLst!B:I,3,FALSE),0)*100/H358^2</f>
        <v>0</v>
      </c>
      <c r="EK358" s="111">
        <f>(AK358*IFERROR(VLOOKUP(AJ358,LnLst!B:I,4,FALSE),0))*(H358^2/100)/1000000</f>
        <v>0</v>
      </c>
      <c r="EL358" s="111">
        <f>AK358*IFERROR(VLOOKUP(AJ358,LnLst!B:I,5,FALSE),0)*100/H358^2</f>
        <v>0</v>
      </c>
      <c r="EM358" s="111">
        <f>AK358*IFERROR(VLOOKUP(AJ358,LnLst!B:I,6,FALSE),0)*100/H358^2</f>
        <v>0</v>
      </c>
      <c r="EN358" s="111">
        <f>(AK358*IFERROR(VLOOKUP(AJ358,LnLst!B:I,7,FALSE),0))*(H358^2/100)/1000000</f>
        <v>0</v>
      </c>
      <c r="EO358" s="111">
        <f>AK358*IFERROR(VLOOKUP(AJ358,LnLst!B:I,8,FALSE),0)*100/H358^2</f>
        <v>0</v>
      </c>
    </row>
    <row r="359" spans="1:145" ht="15" customHeight="1" x14ac:dyDescent="0.25">
      <c r="A359" s="81" t="s">
        <v>487</v>
      </c>
      <c r="B359" s="82" t="s">
        <v>319</v>
      </c>
      <c r="C359" s="102" t="s">
        <v>1593</v>
      </c>
      <c r="D359" s="82" t="s">
        <v>484</v>
      </c>
      <c r="E359" s="9" t="s">
        <v>1640</v>
      </c>
      <c r="F359" s="426" t="s">
        <v>1717</v>
      </c>
      <c r="G359" s="83">
        <v>1</v>
      </c>
      <c r="H359" s="60">
        <v>220</v>
      </c>
      <c r="I359" s="194" t="str">
        <f t="shared" si="99"/>
        <v xml:space="preserve">2*405 AAAC             </v>
      </c>
      <c r="J359" s="228">
        <f t="shared" si="100"/>
        <v>146.19999999999999</v>
      </c>
      <c r="K359" s="113" t="s">
        <v>227</v>
      </c>
      <c r="L359" s="232" t="s">
        <v>227</v>
      </c>
      <c r="M359" s="240">
        <v>1200</v>
      </c>
      <c r="N359" s="115">
        <f t="shared" si="101"/>
        <v>457.24799999999999</v>
      </c>
      <c r="O359" s="241">
        <v>1600</v>
      </c>
      <c r="P359" s="235">
        <f t="shared" si="102"/>
        <v>1.507309917355372E-2</v>
      </c>
      <c r="Q359" s="104">
        <f t="shared" si="103"/>
        <v>9.2432231404958667E-2</v>
      </c>
      <c r="R359" s="104">
        <f t="shared" si="104"/>
        <v>0.22997259999999997</v>
      </c>
      <c r="S359" s="104">
        <f t="shared" si="105"/>
        <v>3.926859504132231E-2</v>
      </c>
      <c r="T359" s="104">
        <f t="shared" si="106"/>
        <v>0.25071487603305781</v>
      </c>
      <c r="U359" s="104">
        <f t="shared" si="107"/>
        <v>0.15779658399999996</v>
      </c>
      <c r="V359" s="105">
        <f t="shared" si="108"/>
        <v>0.1782190082644628</v>
      </c>
      <c r="W359" s="223">
        <f>AE359*IFERROR(VLOOKUP(AD359,LnLst!B:I,2,FALSE),0)+AG359*IFERROR(VLOOKUP(AF359,LnLst!B:I,2,FALSE),0)+AI359*IFERROR(VLOOKUP(AH359,LnLst!B:I,2,FALSE),0)+AK359*IFERROR(VLOOKUP(AJ359,LnLst!B:I,2,FALSE),0)</f>
        <v>7.2953799999999998</v>
      </c>
      <c r="X359" s="215">
        <f>AE359*IFERROR(VLOOKUP(AD359,LnLst!B:I,3,FALSE),0)+AG359*IFERROR(VLOOKUP(AF359,LnLst!B:I,3,FALSE),0)+AI359*IFERROR(VLOOKUP(AH359,LnLst!B:I,3,FALSE),0)+AK359*IFERROR(VLOOKUP(AJ359,LnLst!B:I,3,FALSE),0)</f>
        <v>44.737199999999994</v>
      </c>
      <c r="Y359" s="219">
        <f>(AE359*IFERROR(VLOOKUP(AD359,LnLst!B:I,4,FALSE),0)+AG359*IFERROR(VLOOKUP(AF359,LnLst!B:I,4,FALSE),0)+AI359*IFERROR(VLOOKUP(AH359,LnLst!B:I,4,FALSE),0)+AK359*IFERROR(VLOOKUP(AJ359,LnLst!B:I,4,FALSE),0))/1000000</f>
        <v>4.7514999999999998E-4</v>
      </c>
      <c r="Z359" s="215">
        <f>AE359*IFERROR(VLOOKUP(AD359,LnLst!B:I,5,FALSE),0)+AG359*IFERROR(VLOOKUP(AF359,LnLst!B:I,5,FALSE),0)+AI359*IFERROR(VLOOKUP(AH359,LnLst!B:I,5,FALSE),0)+AK359*IFERROR(VLOOKUP(AJ359,LnLst!B:I,5,FALSE),0)</f>
        <v>19.006</v>
      </c>
      <c r="AA359" s="215">
        <f>AE359*IFERROR(VLOOKUP(AD359,LnLst!B:I,6,FALSE),0)+AG359*IFERROR(VLOOKUP(AF359,LnLst!B:I,6,FALSE),0)+AI359*IFERROR(VLOOKUP(AH359,LnLst!B:I,6,FALSE),0)+AK359*IFERROR(VLOOKUP(AJ359,LnLst!B:I,6,FALSE),0)</f>
        <v>121.34599999999999</v>
      </c>
      <c r="AB359" s="207">
        <f>(AE359*IFERROR(VLOOKUP(AD359,LnLst!B:I,7,FALSE),0)+AG359*IFERROR(VLOOKUP(AF359,LnLst!B:I,7,FALSE),0)+AI359*IFERROR(VLOOKUP(AH359,LnLst!B:I,7,FALSE),0)+AK359*IFERROR(VLOOKUP(AJ359,LnLst!B:I,7,FALSE),0))/1000000</f>
        <v>3.2602599999999993E-4</v>
      </c>
      <c r="AC359" s="211">
        <f>AE359*IFERROR(VLOOKUP(AD359,LnLst!B:I,8,FALSE),0)+AG359*IFERROR(VLOOKUP(AF359,LnLst!B:I,8,FALSE),0)+AI359*IFERROR(VLOOKUP(AH359,LnLst!B:I,8,FALSE),0)+AK359*IFERROR(VLOOKUP(AJ359,LnLst!B:I,8,FALSE),0)</f>
        <v>86.257999999999996</v>
      </c>
      <c r="AD359" s="106" t="s">
        <v>8</v>
      </c>
      <c r="AE359" s="263">
        <v>146.19999999999999</v>
      </c>
      <c r="AF359" s="245" t="s">
        <v>1462</v>
      </c>
      <c r="AG359" s="263"/>
      <c r="AH359" s="250" t="s">
        <v>1462</v>
      </c>
      <c r="AI359" s="263"/>
      <c r="AJ359" s="245" t="s">
        <v>1462</v>
      </c>
      <c r="AK359" s="263"/>
      <c r="AL359" s="84">
        <v>395</v>
      </c>
      <c r="AM359" s="72">
        <v>396</v>
      </c>
      <c r="AN359" s="83">
        <v>0</v>
      </c>
      <c r="AO359" s="72">
        <v>0</v>
      </c>
      <c r="AP359" s="66" t="s">
        <v>1193</v>
      </c>
      <c r="AQ359" s="107" t="s">
        <v>1195</v>
      </c>
      <c r="AR359" s="61" t="s">
        <v>1192</v>
      </c>
      <c r="AS359" s="364"/>
      <c r="AT359" s="205"/>
      <c r="DN359" s="111">
        <f>(AE359*IFERROR(VLOOKUP(AD359,LnLst!B:I,2,FALSE),0))*(100/(H359^2))</f>
        <v>1.507309917355372E-2</v>
      </c>
      <c r="DO359" s="111">
        <f>(AE359*IFERROR(VLOOKUP(AD359,LnLst!B:I,3,FALSE),0))*(100/(H359^2))</f>
        <v>9.2432231404958667E-2</v>
      </c>
      <c r="DP359" s="111">
        <f>(AE359*IFERROR(VLOOKUP(AD359,LnLst!B:I,4,FALSE),0))*(H359^2/100)/1000000</f>
        <v>0.22997259999999997</v>
      </c>
      <c r="DQ359" s="111">
        <f>(AE359*IFERROR(VLOOKUP(AD359,LnLst!B:I,5,FALSE),0))*(100/(H359^2))</f>
        <v>3.9268595041322317E-2</v>
      </c>
      <c r="DR359" s="111">
        <f>(AE359*IFERROR(VLOOKUP(AD359,LnLst!B:I,6,FALSE),0))*(100/(H359^2))</f>
        <v>0.25071487603305781</v>
      </c>
      <c r="DS359" s="111">
        <f>(AE359*IFERROR(VLOOKUP(AD359,LnLst!B:I,7,FALSE),0))*(H359^2/100)/1000000</f>
        <v>0.15779658399999996</v>
      </c>
      <c r="DT359" s="111">
        <f>(AE359*IFERROR(VLOOKUP(AD359,LnLst!B:I,8,FALSE),0))*(100/(H359^2))</f>
        <v>0.1782190082644628</v>
      </c>
      <c r="DU359" s="111">
        <f>AG359*IFERROR(VLOOKUP(AF359,LnLst!B:I,2,FALSE),0)*100/H359^2</f>
        <v>0</v>
      </c>
      <c r="DV359" s="111">
        <f>(AG359*IFERROR(VLOOKUP(AF359,LnLst!B:I,3,FALSE),0))*(100/(H359^2))</f>
        <v>0</v>
      </c>
      <c r="DW359" s="111">
        <f>(AG359*IFERROR(VLOOKUP(AF359,LnLst!B:I,4,FALSE),0))*(H359^2/100)/1000000</f>
        <v>0</v>
      </c>
      <c r="DX359" s="111">
        <f>(AG359*IFERROR(VLOOKUP(AF359,LnLst!B:I,5,FALSE),0))*(100/(H359^2))</f>
        <v>0</v>
      </c>
      <c r="DY359" s="111">
        <f>(AG359*IFERROR(VLOOKUP(AF359,LnLst!B:I,6,FALSE),0))*(100/(H359^2))</f>
        <v>0</v>
      </c>
      <c r="DZ359" s="111">
        <f>(AG359*IFERROR(VLOOKUP(AF359,LnLst!B:I,7,FALSE),0))*(H359^2/100)/1000000</f>
        <v>0</v>
      </c>
      <c r="EA359" s="111">
        <f>(AG359*IFERROR(VLOOKUP(AF359,LnLst!B:I,8,FALSE),0))*(100/(H359^2))</f>
        <v>0</v>
      </c>
      <c r="EB359" s="111">
        <f>AI359*IFERROR(VLOOKUP(AH359,LnLst!B:I,2,FALSE),0)*100/H359^2</f>
        <v>0</v>
      </c>
      <c r="EC359" s="111">
        <f>AI359*IFERROR(VLOOKUP(AH359,LnLst!B:I,3,FALSE),0)*100/H359^2</f>
        <v>0</v>
      </c>
      <c r="ED359" s="111">
        <f>(AI359*IFERROR(VLOOKUP(AH359,LnLst!B:I,4,FALSE),0))*(H359^2/100)/1000000</f>
        <v>0</v>
      </c>
      <c r="EE359" s="111">
        <f>AI359*IFERROR(VLOOKUP(AH359,LnLst!B:I,5,FALSE),0)*100/H359^2</f>
        <v>0</v>
      </c>
      <c r="EF359" s="111">
        <f>AI359*IFERROR(VLOOKUP(AH359,LnLst!B:I,6,FALSE),0)*100/H359^2</f>
        <v>0</v>
      </c>
      <c r="EG359" s="111">
        <f>(AI359*IFERROR(VLOOKUP(AH359,LnLst!B:I,7,FALSE),0))*(H359^2/100)/1000000</f>
        <v>0</v>
      </c>
      <c r="EH359" s="111">
        <f>AI359*IFERROR(VLOOKUP(AH359,LnLst!B:I,8,FALSE),0)*100/H359^2</f>
        <v>0</v>
      </c>
      <c r="EI359" s="236">
        <f>AK359*IFERROR(VLOOKUP(AJ359,LnLst!B:I,2,FALSE),0)*100/H359^2</f>
        <v>0</v>
      </c>
      <c r="EJ359" s="111">
        <f>AK359*IFERROR(VLOOKUP(AJ359,LnLst!B:I,3,FALSE),0)*100/H359^2</f>
        <v>0</v>
      </c>
      <c r="EK359" s="111">
        <f>(AK359*IFERROR(VLOOKUP(AJ359,LnLst!B:I,4,FALSE),0))*(H359^2/100)/1000000</f>
        <v>0</v>
      </c>
      <c r="EL359" s="111">
        <f>AK359*IFERROR(VLOOKUP(AJ359,LnLst!B:I,5,FALSE),0)*100/H359^2</f>
        <v>0</v>
      </c>
      <c r="EM359" s="111">
        <f>AK359*IFERROR(VLOOKUP(AJ359,LnLst!B:I,6,FALSE),0)*100/H359^2</f>
        <v>0</v>
      </c>
      <c r="EN359" s="111">
        <f>(AK359*IFERROR(VLOOKUP(AJ359,LnLst!B:I,7,FALSE),0))*(H359^2/100)/1000000</f>
        <v>0</v>
      </c>
      <c r="EO359" s="111">
        <f>AK359*IFERROR(VLOOKUP(AJ359,LnLst!B:I,8,FALSE),0)*100/H359^2</f>
        <v>0</v>
      </c>
    </row>
    <row r="360" spans="1:145" ht="15" customHeight="1" x14ac:dyDescent="0.25">
      <c r="A360" s="81" t="s">
        <v>487</v>
      </c>
      <c r="B360" s="82" t="s">
        <v>319</v>
      </c>
      <c r="C360" s="102" t="s">
        <v>1593</v>
      </c>
      <c r="D360" s="82" t="s">
        <v>484</v>
      </c>
      <c r="E360" s="9" t="s">
        <v>1640</v>
      </c>
      <c r="F360" s="426" t="s">
        <v>1717</v>
      </c>
      <c r="G360" s="83">
        <v>2</v>
      </c>
      <c r="H360" s="60">
        <v>220</v>
      </c>
      <c r="I360" s="194" t="str">
        <f t="shared" si="99"/>
        <v xml:space="preserve">2*405 AAAC             </v>
      </c>
      <c r="J360" s="228">
        <f t="shared" si="100"/>
        <v>146.19999999999999</v>
      </c>
      <c r="K360" s="113" t="s">
        <v>227</v>
      </c>
      <c r="L360" s="232" t="s">
        <v>227</v>
      </c>
      <c r="M360" s="240">
        <v>1200</v>
      </c>
      <c r="N360" s="115">
        <f t="shared" si="101"/>
        <v>457.24799999999999</v>
      </c>
      <c r="O360" s="241">
        <v>1600</v>
      </c>
      <c r="P360" s="235">
        <f t="shared" si="102"/>
        <v>1.507309917355372E-2</v>
      </c>
      <c r="Q360" s="104">
        <f t="shared" si="103"/>
        <v>9.2432231404958667E-2</v>
      </c>
      <c r="R360" s="104">
        <f t="shared" si="104"/>
        <v>0.22997259999999997</v>
      </c>
      <c r="S360" s="104">
        <f t="shared" si="105"/>
        <v>3.926859504132231E-2</v>
      </c>
      <c r="T360" s="104">
        <f t="shared" si="106"/>
        <v>0.25071487603305781</v>
      </c>
      <c r="U360" s="104">
        <f t="shared" si="107"/>
        <v>0.15779658399999996</v>
      </c>
      <c r="V360" s="105">
        <f t="shared" si="108"/>
        <v>0.1782190082644628</v>
      </c>
      <c r="W360" s="223">
        <f>AE360*IFERROR(VLOOKUP(AD360,LnLst!B:I,2,FALSE),0)+AG360*IFERROR(VLOOKUP(AF360,LnLst!B:I,2,FALSE),0)+AI360*IFERROR(VLOOKUP(AH360,LnLst!B:I,2,FALSE),0)+AK360*IFERROR(VLOOKUP(AJ360,LnLst!B:I,2,FALSE),0)</f>
        <v>7.2953799999999998</v>
      </c>
      <c r="X360" s="215">
        <f>AE360*IFERROR(VLOOKUP(AD360,LnLst!B:I,3,FALSE),0)+AG360*IFERROR(VLOOKUP(AF360,LnLst!B:I,3,FALSE),0)+AI360*IFERROR(VLOOKUP(AH360,LnLst!B:I,3,FALSE),0)+AK360*IFERROR(VLOOKUP(AJ360,LnLst!B:I,3,FALSE),0)</f>
        <v>44.737199999999994</v>
      </c>
      <c r="Y360" s="219">
        <f>(AE360*IFERROR(VLOOKUP(AD360,LnLst!B:I,4,FALSE),0)+AG360*IFERROR(VLOOKUP(AF360,LnLst!B:I,4,FALSE),0)+AI360*IFERROR(VLOOKUP(AH360,LnLst!B:I,4,FALSE),0)+AK360*IFERROR(VLOOKUP(AJ360,LnLst!B:I,4,FALSE),0))/1000000</f>
        <v>4.7514999999999998E-4</v>
      </c>
      <c r="Z360" s="215">
        <f>AE360*IFERROR(VLOOKUP(AD360,LnLst!B:I,5,FALSE),0)+AG360*IFERROR(VLOOKUP(AF360,LnLst!B:I,5,FALSE),0)+AI360*IFERROR(VLOOKUP(AH360,LnLst!B:I,5,FALSE),0)+AK360*IFERROR(VLOOKUP(AJ360,LnLst!B:I,5,FALSE),0)</f>
        <v>19.006</v>
      </c>
      <c r="AA360" s="215">
        <f>AE360*IFERROR(VLOOKUP(AD360,LnLst!B:I,6,FALSE),0)+AG360*IFERROR(VLOOKUP(AF360,LnLst!B:I,6,FALSE),0)+AI360*IFERROR(VLOOKUP(AH360,LnLst!B:I,6,FALSE),0)+AK360*IFERROR(VLOOKUP(AJ360,LnLst!B:I,6,FALSE),0)</f>
        <v>121.34599999999999</v>
      </c>
      <c r="AB360" s="207">
        <f>(AE360*IFERROR(VLOOKUP(AD360,LnLst!B:I,7,FALSE),0)+AG360*IFERROR(VLOOKUP(AF360,LnLst!B:I,7,FALSE),0)+AI360*IFERROR(VLOOKUP(AH360,LnLst!B:I,7,FALSE),0)+AK360*IFERROR(VLOOKUP(AJ360,LnLst!B:I,7,FALSE),0))/1000000</f>
        <v>3.2602599999999993E-4</v>
      </c>
      <c r="AC360" s="211">
        <f>AE360*IFERROR(VLOOKUP(AD360,LnLst!B:I,8,FALSE),0)+AG360*IFERROR(VLOOKUP(AF360,LnLst!B:I,8,FALSE),0)+AI360*IFERROR(VLOOKUP(AH360,LnLst!B:I,8,FALSE),0)+AK360*IFERROR(VLOOKUP(AJ360,LnLst!B:I,8,FALSE),0)</f>
        <v>86.257999999999996</v>
      </c>
      <c r="AD360" s="106" t="s">
        <v>8</v>
      </c>
      <c r="AE360" s="263">
        <v>146.19999999999999</v>
      </c>
      <c r="AF360" s="245" t="s">
        <v>1462</v>
      </c>
      <c r="AG360" s="263"/>
      <c r="AH360" s="250" t="s">
        <v>1462</v>
      </c>
      <c r="AI360" s="263"/>
      <c r="AJ360" s="245" t="s">
        <v>1462</v>
      </c>
      <c r="AK360" s="263"/>
      <c r="AL360" s="84">
        <v>395</v>
      </c>
      <c r="AM360" s="72">
        <v>396</v>
      </c>
      <c r="AN360" s="83">
        <v>0</v>
      </c>
      <c r="AO360" s="72">
        <v>0</v>
      </c>
      <c r="AP360" s="66" t="s">
        <v>1194</v>
      </c>
      <c r="AQ360" s="107" t="s">
        <v>1195</v>
      </c>
      <c r="AR360" s="61" t="s">
        <v>1192</v>
      </c>
      <c r="AS360" s="364"/>
      <c r="AT360" s="205"/>
      <c r="DN360" s="111">
        <f>(AE360*IFERROR(VLOOKUP(AD360,LnLst!B:I,2,FALSE),0))*(100/(H360^2))</f>
        <v>1.507309917355372E-2</v>
      </c>
      <c r="DO360" s="111">
        <f>(AE360*IFERROR(VLOOKUP(AD360,LnLst!B:I,3,FALSE),0))*(100/(H360^2))</f>
        <v>9.2432231404958667E-2</v>
      </c>
      <c r="DP360" s="111">
        <f>(AE360*IFERROR(VLOOKUP(AD360,LnLst!B:I,4,FALSE),0))*(H360^2/100)/1000000</f>
        <v>0.22997259999999997</v>
      </c>
      <c r="DQ360" s="111">
        <f>(AE360*IFERROR(VLOOKUP(AD360,LnLst!B:I,5,FALSE),0))*(100/(H360^2))</f>
        <v>3.9268595041322317E-2</v>
      </c>
      <c r="DR360" s="111">
        <f>(AE360*IFERROR(VLOOKUP(AD360,LnLst!B:I,6,FALSE),0))*(100/(H360^2))</f>
        <v>0.25071487603305781</v>
      </c>
      <c r="DS360" s="111">
        <f>(AE360*IFERROR(VLOOKUP(AD360,LnLst!B:I,7,FALSE),0))*(H360^2/100)/1000000</f>
        <v>0.15779658399999996</v>
      </c>
      <c r="DT360" s="111">
        <f>(AE360*IFERROR(VLOOKUP(AD360,LnLst!B:I,8,FALSE),0))*(100/(H360^2))</f>
        <v>0.1782190082644628</v>
      </c>
      <c r="DU360" s="111">
        <f>AG360*IFERROR(VLOOKUP(AF360,LnLst!B:I,2,FALSE),0)*100/H360^2</f>
        <v>0</v>
      </c>
      <c r="DV360" s="111">
        <f>(AG360*IFERROR(VLOOKUP(AF360,LnLst!B:I,3,FALSE),0))*(100/(H360^2))</f>
        <v>0</v>
      </c>
      <c r="DW360" s="111">
        <f>(AG360*IFERROR(VLOOKUP(AF360,LnLst!B:I,4,FALSE),0))*(H360^2/100)/1000000</f>
        <v>0</v>
      </c>
      <c r="DX360" s="111">
        <f>(AG360*IFERROR(VLOOKUP(AF360,LnLst!B:I,5,FALSE),0))*(100/(H360^2))</f>
        <v>0</v>
      </c>
      <c r="DY360" s="111">
        <f>(AG360*IFERROR(VLOOKUP(AF360,LnLst!B:I,6,FALSE),0))*(100/(H360^2))</f>
        <v>0</v>
      </c>
      <c r="DZ360" s="111">
        <f>(AG360*IFERROR(VLOOKUP(AF360,LnLst!B:I,7,FALSE),0))*(H360^2/100)/1000000</f>
        <v>0</v>
      </c>
      <c r="EA360" s="111">
        <f>(AG360*IFERROR(VLOOKUP(AF360,LnLst!B:I,8,FALSE),0))*(100/(H360^2))</f>
        <v>0</v>
      </c>
      <c r="EB360" s="111">
        <f>AI360*IFERROR(VLOOKUP(AH360,LnLst!B:I,2,FALSE),0)*100/H360^2</f>
        <v>0</v>
      </c>
      <c r="EC360" s="111">
        <f>AI360*IFERROR(VLOOKUP(AH360,LnLst!B:I,3,FALSE),0)*100/H360^2</f>
        <v>0</v>
      </c>
      <c r="ED360" s="111">
        <f>(AI360*IFERROR(VLOOKUP(AH360,LnLst!B:I,4,FALSE),0))*(H360^2/100)/1000000</f>
        <v>0</v>
      </c>
      <c r="EE360" s="111">
        <f>AI360*IFERROR(VLOOKUP(AH360,LnLst!B:I,5,FALSE),0)*100/H360^2</f>
        <v>0</v>
      </c>
      <c r="EF360" s="111">
        <f>AI360*IFERROR(VLOOKUP(AH360,LnLst!B:I,6,FALSE),0)*100/H360^2</f>
        <v>0</v>
      </c>
      <c r="EG360" s="111">
        <f>(AI360*IFERROR(VLOOKUP(AH360,LnLst!B:I,7,FALSE),0))*(H360^2/100)/1000000</f>
        <v>0</v>
      </c>
      <c r="EH360" s="111">
        <f>AI360*IFERROR(VLOOKUP(AH360,LnLst!B:I,8,FALSE),0)*100/H360^2</f>
        <v>0</v>
      </c>
      <c r="EI360" s="236">
        <f>AK360*IFERROR(VLOOKUP(AJ360,LnLst!B:I,2,FALSE),0)*100/H360^2</f>
        <v>0</v>
      </c>
      <c r="EJ360" s="111">
        <f>AK360*IFERROR(VLOOKUP(AJ360,LnLst!B:I,3,FALSE),0)*100/H360^2</f>
        <v>0</v>
      </c>
      <c r="EK360" s="111">
        <f>(AK360*IFERROR(VLOOKUP(AJ360,LnLst!B:I,4,FALSE),0))*(H360^2/100)/1000000</f>
        <v>0</v>
      </c>
      <c r="EL360" s="111">
        <f>AK360*IFERROR(VLOOKUP(AJ360,LnLst!B:I,5,FALSE),0)*100/H360^2</f>
        <v>0</v>
      </c>
      <c r="EM360" s="111">
        <f>AK360*IFERROR(VLOOKUP(AJ360,LnLst!B:I,6,FALSE),0)*100/H360^2</f>
        <v>0</v>
      </c>
      <c r="EN360" s="111">
        <f>(AK360*IFERROR(VLOOKUP(AJ360,LnLst!B:I,7,FALSE),0))*(H360^2/100)/1000000</f>
        <v>0</v>
      </c>
      <c r="EO360" s="111">
        <f>AK360*IFERROR(VLOOKUP(AJ360,LnLst!B:I,8,FALSE),0)*100/H360^2</f>
        <v>0</v>
      </c>
    </row>
    <row r="361" spans="1:145" ht="15" customHeight="1" x14ac:dyDescent="0.25">
      <c r="A361" s="81" t="s">
        <v>1266</v>
      </c>
      <c r="B361" s="82" t="s">
        <v>347</v>
      </c>
      <c r="C361" s="102" t="s">
        <v>1592</v>
      </c>
      <c r="D361" s="82" t="s">
        <v>1594</v>
      </c>
      <c r="E361" s="9" t="s">
        <v>1640</v>
      </c>
      <c r="F361" s="426" t="s">
        <v>1718</v>
      </c>
      <c r="G361" s="83">
        <v>1</v>
      </c>
      <c r="H361" s="60">
        <v>220</v>
      </c>
      <c r="I361" s="194" t="str">
        <f t="shared" si="99"/>
        <v xml:space="preserve">XLPE 1600mm2 Elswedy             </v>
      </c>
      <c r="J361" s="228">
        <f t="shared" si="100"/>
        <v>5</v>
      </c>
      <c r="K361" s="113" t="s">
        <v>16</v>
      </c>
      <c r="L361" s="232" t="s">
        <v>22</v>
      </c>
      <c r="M361" s="240">
        <v>1200</v>
      </c>
      <c r="N361" s="115">
        <f t="shared" si="101"/>
        <v>457.24799999999999</v>
      </c>
      <c r="O361" s="241">
        <v>1200</v>
      </c>
      <c r="P361" s="235">
        <f t="shared" si="102"/>
        <v>1.25E-4</v>
      </c>
      <c r="Q361" s="104">
        <f t="shared" si="103"/>
        <v>1.2551652892561981E-3</v>
      </c>
      <c r="R361" s="104">
        <f t="shared" si="104"/>
        <v>0.10647999999999999</v>
      </c>
      <c r="S361" s="104">
        <f t="shared" si="105"/>
        <v>2.1219008264462807E-3</v>
      </c>
      <c r="T361" s="104">
        <f t="shared" si="106"/>
        <v>7.3760330578512398E-4</v>
      </c>
      <c r="U361" s="104">
        <f t="shared" si="107"/>
        <v>0.12825999999999999</v>
      </c>
      <c r="V361" s="105">
        <f t="shared" si="108"/>
        <v>0</v>
      </c>
      <c r="W361" s="223">
        <f>AE361*IFERROR(VLOOKUP(AD361,LnLst!B:I,2,FALSE),0)+AG361*IFERROR(VLOOKUP(AF361,LnLst!B:I,2,FALSE),0)+AI361*IFERROR(VLOOKUP(AH361,LnLst!B:I,2,FALSE),0)+AK361*IFERROR(VLOOKUP(AJ361,LnLst!B:I,2,FALSE),0)</f>
        <v>6.0499999999999998E-2</v>
      </c>
      <c r="X361" s="215">
        <f>AE361*IFERROR(VLOOKUP(AD361,LnLst!B:I,3,FALSE),0)+AG361*IFERROR(VLOOKUP(AF361,LnLst!B:I,3,FALSE),0)+AI361*IFERROR(VLOOKUP(AH361,LnLst!B:I,3,FALSE),0)+AK361*IFERROR(VLOOKUP(AJ361,LnLst!B:I,3,FALSE),0)</f>
        <v>0.60749999999999993</v>
      </c>
      <c r="Y361" s="219">
        <f>(AE361*IFERROR(VLOOKUP(AD361,LnLst!B:I,4,FALSE),0)+AG361*IFERROR(VLOOKUP(AF361,LnLst!B:I,4,FALSE),0)+AI361*IFERROR(VLOOKUP(AH361,LnLst!B:I,4,FALSE),0)+AK361*IFERROR(VLOOKUP(AJ361,LnLst!B:I,4,FALSE),0))/1000000</f>
        <v>2.2000000000000001E-4</v>
      </c>
      <c r="Z361" s="215">
        <f>AE361*IFERROR(VLOOKUP(AD361,LnLst!B:I,5,FALSE),0)+AG361*IFERROR(VLOOKUP(AF361,LnLst!B:I,5,FALSE),0)+AI361*IFERROR(VLOOKUP(AH361,LnLst!B:I,5,FALSE),0)+AK361*IFERROR(VLOOKUP(AJ361,LnLst!B:I,5,FALSE),0)</f>
        <v>1.0269999999999999</v>
      </c>
      <c r="AA361" s="215">
        <f>AE361*IFERROR(VLOOKUP(AD361,LnLst!B:I,6,FALSE),0)+AG361*IFERROR(VLOOKUP(AF361,LnLst!B:I,6,FALSE),0)+AI361*IFERROR(VLOOKUP(AH361,LnLst!B:I,6,FALSE),0)+AK361*IFERROR(VLOOKUP(AJ361,LnLst!B:I,6,FALSE),0)</f>
        <v>0.35700000000000004</v>
      </c>
      <c r="AB361" s="207">
        <f>(AE361*IFERROR(VLOOKUP(AD361,LnLst!B:I,7,FALSE),0)+AG361*IFERROR(VLOOKUP(AF361,LnLst!B:I,7,FALSE),0)+AI361*IFERROR(VLOOKUP(AH361,LnLst!B:I,7,FALSE),0)+AK361*IFERROR(VLOOKUP(AJ361,LnLst!B:I,7,FALSE),0))/1000000</f>
        <v>2.6499999999999999E-4</v>
      </c>
      <c r="AC361" s="211">
        <f>AE361*IFERROR(VLOOKUP(AD361,LnLst!B:I,8,FALSE),0)+AG361*IFERROR(VLOOKUP(AF361,LnLst!B:I,8,FALSE),0)+AI361*IFERROR(VLOOKUP(AH361,LnLst!B:I,8,FALSE),0)+AK361*IFERROR(VLOOKUP(AJ361,LnLst!B:I,8,FALSE),0)</f>
        <v>0</v>
      </c>
      <c r="AD361" s="106" t="s">
        <v>1155</v>
      </c>
      <c r="AE361" s="263">
        <v>5</v>
      </c>
      <c r="AF361" s="245" t="s">
        <v>1462</v>
      </c>
      <c r="AG361" s="263"/>
      <c r="AH361" s="250" t="s">
        <v>1462</v>
      </c>
      <c r="AI361" s="263"/>
      <c r="AJ361" s="245" t="s">
        <v>1462</v>
      </c>
      <c r="AK361" s="263"/>
      <c r="AL361" s="84">
        <v>390</v>
      </c>
      <c r="AM361" s="72">
        <v>397</v>
      </c>
      <c r="AN361" s="83">
        <v>0</v>
      </c>
      <c r="AO361" s="72">
        <v>0</v>
      </c>
      <c r="AP361" s="66"/>
      <c r="AQ361" s="107" t="s">
        <v>860</v>
      </c>
      <c r="AR361" s="61" t="s">
        <v>1395</v>
      </c>
      <c r="AS361" s="364"/>
      <c r="AT361" s="205"/>
      <c r="DN361" s="111">
        <f>(AE361*IFERROR(VLOOKUP(AD361,LnLst!B:I,2,FALSE),0))*(100/(H361^2))</f>
        <v>1.25E-4</v>
      </c>
      <c r="DO361" s="111">
        <f>(AE361*IFERROR(VLOOKUP(AD361,LnLst!B:I,3,FALSE),0))*(100/(H361^2))</f>
        <v>1.2551652892561981E-3</v>
      </c>
      <c r="DP361" s="111">
        <f>(AE361*IFERROR(VLOOKUP(AD361,LnLst!B:I,4,FALSE),0))*(H361^2/100)/1000000</f>
        <v>0.10648000000000001</v>
      </c>
      <c r="DQ361" s="111">
        <f>(AE361*IFERROR(VLOOKUP(AD361,LnLst!B:I,5,FALSE),0))*(100/(H361^2))</f>
        <v>2.1219008264462807E-3</v>
      </c>
      <c r="DR361" s="111">
        <f>(AE361*IFERROR(VLOOKUP(AD361,LnLst!B:I,6,FALSE),0))*(100/(H361^2))</f>
        <v>7.3760330578512409E-4</v>
      </c>
      <c r="DS361" s="111">
        <f>(AE361*IFERROR(VLOOKUP(AD361,LnLst!B:I,7,FALSE),0))*(H361^2/100)/1000000</f>
        <v>0.12826000000000001</v>
      </c>
      <c r="DT361" s="111">
        <f>(AE361*IFERROR(VLOOKUP(AD361,LnLst!B:I,8,FALSE),0))*(100/(H361^2))</f>
        <v>0</v>
      </c>
      <c r="DU361" s="111">
        <f>AG361*IFERROR(VLOOKUP(AF361,LnLst!B:I,2,FALSE),0)*100/H361^2</f>
        <v>0</v>
      </c>
      <c r="DV361" s="111">
        <f>(AG361*IFERROR(VLOOKUP(AF361,LnLst!B:I,3,FALSE),0))*(100/(H361^2))</f>
        <v>0</v>
      </c>
      <c r="DW361" s="111">
        <f>(AG361*IFERROR(VLOOKUP(AF361,LnLst!B:I,4,FALSE),0))*(H361^2/100)/1000000</f>
        <v>0</v>
      </c>
      <c r="DX361" s="111">
        <f>(AG361*IFERROR(VLOOKUP(AF361,LnLst!B:I,5,FALSE),0))*(100/(H361^2))</f>
        <v>0</v>
      </c>
      <c r="DY361" s="111">
        <f>(AG361*IFERROR(VLOOKUP(AF361,LnLst!B:I,6,FALSE),0))*(100/(H361^2))</f>
        <v>0</v>
      </c>
      <c r="DZ361" s="111">
        <f>(AG361*IFERROR(VLOOKUP(AF361,LnLst!B:I,7,FALSE),0))*(H361^2/100)/1000000</f>
        <v>0</v>
      </c>
      <c r="EA361" s="111">
        <f>(AG361*IFERROR(VLOOKUP(AF361,LnLst!B:I,8,FALSE),0))*(100/(H361^2))</f>
        <v>0</v>
      </c>
      <c r="EB361" s="111">
        <f>AI361*IFERROR(VLOOKUP(AH361,LnLst!B:I,2,FALSE),0)*100/H361^2</f>
        <v>0</v>
      </c>
      <c r="EC361" s="111">
        <f>AI361*IFERROR(VLOOKUP(AH361,LnLst!B:I,3,FALSE),0)*100/H361^2</f>
        <v>0</v>
      </c>
      <c r="ED361" s="111">
        <f>(AI361*IFERROR(VLOOKUP(AH361,LnLst!B:I,4,FALSE),0))*(H361^2/100)/1000000</f>
        <v>0</v>
      </c>
      <c r="EE361" s="111">
        <f>AI361*IFERROR(VLOOKUP(AH361,LnLst!B:I,5,FALSE),0)*100/H361^2</f>
        <v>0</v>
      </c>
      <c r="EF361" s="111">
        <f>AI361*IFERROR(VLOOKUP(AH361,LnLst!B:I,6,FALSE),0)*100/H361^2</f>
        <v>0</v>
      </c>
      <c r="EG361" s="111">
        <f>(AI361*IFERROR(VLOOKUP(AH361,LnLst!B:I,7,FALSE),0))*(H361^2/100)/1000000</f>
        <v>0</v>
      </c>
      <c r="EH361" s="111">
        <f>AI361*IFERROR(VLOOKUP(AH361,LnLst!B:I,8,FALSE),0)*100/H361^2</f>
        <v>0</v>
      </c>
      <c r="EI361" s="236">
        <f>AK361*IFERROR(VLOOKUP(AJ361,LnLst!B:I,2,FALSE),0)*100/H361^2</f>
        <v>0</v>
      </c>
      <c r="EJ361" s="111">
        <f>AK361*IFERROR(VLOOKUP(AJ361,LnLst!B:I,3,FALSE),0)*100/H361^2</f>
        <v>0</v>
      </c>
      <c r="EK361" s="111">
        <f>(AK361*IFERROR(VLOOKUP(AJ361,LnLst!B:I,4,FALSE),0))*(H361^2/100)/1000000</f>
        <v>0</v>
      </c>
      <c r="EL361" s="111">
        <f>AK361*IFERROR(VLOOKUP(AJ361,LnLst!B:I,5,FALSE),0)*100/H361^2</f>
        <v>0</v>
      </c>
      <c r="EM361" s="111">
        <f>AK361*IFERROR(VLOOKUP(AJ361,LnLst!B:I,6,FALSE),0)*100/H361^2</f>
        <v>0</v>
      </c>
      <c r="EN361" s="111">
        <f>(AK361*IFERROR(VLOOKUP(AJ361,LnLst!B:I,7,FALSE),0))*(H361^2/100)/1000000</f>
        <v>0</v>
      </c>
      <c r="EO361" s="111">
        <f>AK361*IFERROR(VLOOKUP(AJ361,LnLst!B:I,8,FALSE),0)*100/H361^2</f>
        <v>0</v>
      </c>
    </row>
    <row r="362" spans="1:145" ht="15" customHeight="1" x14ac:dyDescent="0.25">
      <c r="A362" s="81" t="s">
        <v>1266</v>
      </c>
      <c r="B362" s="82" t="s">
        <v>347</v>
      </c>
      <c r="C362" s="102" t="s">
        <v>1592</v>
      </c>
      <c r="D362" s="82" t="s">
        <v>1594</v>
      </c>
      <c r="E362" s="9" t="s">
        <v>1640</v>
      </c>
      <c r="F362" s="426" t="s">
        <v>1718</v>
      </c>
      <c r="G362" s="83">
        <v>2</v>
      </c>
      <c r="H362" s="60">
        <v>220</v>
      </c>
      <c r="I362" s="194" t="str">
        <f t="shared" si="99"/>
        <v xml:space="preserve">XLPE 1600mm2 Elswedy             </v>
      </c>
      <c r="J362" s="228">
        <f t="shared" si="100"/>
        <v>5</v>
      </c>
      <c r="K362" s="113" t="s">
        <v>16</v>
      </c>
      <c r="L362" s="232" t="s">
        <v>22</v>
      </c>
      <c r="M362" s="240">
        <v>1200</v>
      </c>
      <c r="N362" s="115">
        <f t="shared" si="101"/>
        <v>457.24799999999999</v>
      </c>
      <c r="O362" s="241">
        <v>1200</v>
      </c>
      <c r="P362" s="235">
        <f t="shared" si="102"/>
        <v>1.25E-4</v>
      </c>
      <c r="Q362" s="104">
        <f t="shared" si="103"/>
        <v>1.2551652892561981E-3</v>
      </c>
      <c r="R362" s="104">
        <f t="shared" si="104"/>
        <v>0.10647999999999999</v>
      </c>
      <c r="S362" s="104">
        <f t="shared" si="105"/>
        <v>2.1219008264462807E-3</v>
      </c>
      <c r="T362" s="104">
        <f t="shared" si="106"/>
        <v>7.3760330578512398E-4</v>
      </c>
      <c r="U362" s="104">
        <f t="shared" si="107"/>
        <v>0.12825999999999999</v>
      </c>
      <c r="V362" s="105">
        <f t="shared" si="108"/>
        <v>0</v>
      </c>
      <c r="W362" s="223">
        <f>AE362*IFERROR(VLOOKUP(AD362,LnLst!B:I,2,FALSE),0)+AG362*IFERROR(VLOOKUP(AF362,LnLst!B:I,2,FALSE),0)+AI362*IFERROR(VLOOKUP(AH362,LnLst!B:I,2,FALSE),0)+AK362*IFERROR(VLOOKUP(AJ362,LnLst!B:I,2,FALSE),0)</f>
        <v>6.0499999999999998E-2</v>
      </c>
      <c r="X362" s="215">
        <f>AE362*IFERROR(VLOOKUP(AD362,LnLst!B:I,3,FALSE),0)+AG362*IFERROR(VLOOKUP(AF362,LnLst!B:I,3,FALSE),0)+AI362*IFERROR(VLOOKUP(AH362,LnLst!B:I,3,FALSE),0)+AK362*IFERROR(VLOOKUP(AJ362,LnLst!B:I,3,FALSE),0)</f>
        <v>0.60749999999999993</v>
      </c>
      <c r="Y362" s="219">
        <f>(AE362*IFERROR(VLOOKUP(AD362,LnLst!B:I,4,FALSE),0)+AG362*IFERROR(VLOOKUP(AF362,LnLst!B:I,4,FALSE),0)+AI362*IFERROR(VLOOKUP(AH362,LnLst!B:I,4,FALSE),0)+AK362*IFERROR(VLOOKUP(AJ362,LnLst!B:I,4,FALSE),0))/1000000</f>
        <v>2.2000000000000001E-4</v>
      </c>
      <c r="Z362" s="215">
        <f>AE362*IFERROR(VLOOKUP(AD362,LnLst!B:I,5,FALSE),0)+AG362*IFERROR(VLOOKUP(AF362,LnLst!B:I,5,FALSE),0)+AI362*IFERROR(VLOOKUP(AH362,LnLst!B:I,5,FALSE),0)+AK362*IFERROR(VLOOKUP(AJ362,LnLst!B:I,5,FALSE),0)</f>
        <v>1.0269999999999999</v>
      </c>
      <c r="AA362" s="215">
        <f>AE362*IFERROR(VLOOKUP(AD362,LnLst!B:I,6,FALSE),0)+AG362*IFERROR(VLOOKUP(AF362,LnLst!B:I,6,FALSE),0)+AI362*IFERROR(VLOOKUP(AH362,LnLst!B:I,6,FALSE),0)+AK362*IFERROR(VLOOKUP(AJ362,LnLst!B:I,6,FALSE),0)</f>
        <v>0.35700000000000004</v>
      </c>
      <c r="AB362" s="207">
        <f>(AE362*IFERROR(VLOOKUP(AD362,LnLst!B:I,7,FALSE),0)+AG362*IFERROR(VLOOKUP(AF362,LnLst!B:I,7,FALSE),0)+AI362*IFERROR(VLOOKUP(AH362,LnLst!B:I,7,FALSE),0)+AK362*IFERROR(VLOOKUP(AJ362,LnLst!B:I,7,FALSE),0))/1000000</f>
        <v>2.6499999999999999E-4</v>
      </c>
      <c r="AC362" s="211">
        <f>AE362*IFERROR(VLOOKUP(AD362,LnLst!B:I,8,FALSE),0)+AG362*IFERROR(VLOOKUP(AF362,LnLst!B:I,8,FALSE),0)+AI362*IFERROR(VLOOKUP(AH362,LnLst!B:I,8,FALSE),0)+AK362*IFERROR(VLOOKUP(AJ362,LnLst!B:I,8,FALSE),0)</f>
        <v>0</v>
      </c>
      <c r="AD362" s="106" t="s">
        <v>1155</v>
      </c>
      <c r="AE362" s="263">
        <v>5</v>
      </c>
      <c r="AF362" s="245" t="s">
        <v>1462</v>
      </c>
      <c r="AG362" s="263"/>
      <c r="AH362" s="250" t="s">
        <v>1462</v>
      </c>
      <c r="AI362" s="263"/>
      <c r="AJ362" s="245" t="s">
        <v>1462</v>
      </c>
      <c r="AK362" s="263"/>
      <c r="AL362" s="84">
        <v>390</v>
      </c>
      <c r="AM362" s="72">
        <v>397</v>
      </c>
      <c r="AN362" s="83">
        <v>0</v>
      </c>
      <c r="AO362" s="72">
        <v>0</v>
      </c>
      <c r="AP362" s="66"/>
      <c r="AQ362" s="107" t="s">
        <v>860</v>
      </c>
      <c r="AR362" s="61" t="s">
        <v>1395</v>
      </c>
      <c r="AS362" s="364"/>
      <c r="AT362" s="205"/>
      <c r="DN362" s="111">
        <f>(AE362*IFERROR(VLOOKUP(AD362,LnLst!B:I,2,FALSE),0))*(100/(H362^2))</f>
        <v>1.25E-4</v>
      </c>
      <c r="DO362" s="111">
        <f>(AE362*IFERROR(VLOOKUP(AD362,LnLst!B:I,3,FALSE),0))*(100/(H362^2))</f>
        <v>1.2551652892561981E-3</v>
      </c>
      <c r="DP362" s="111">
        <f>(AE362*IFERROR(VLOOKUP(AD362,LnLst!B:I,4,FALSE),0))*(H362^2/100)/1000000</f>
        <v>0.10648000000000001</v>
      </c>
      <c r="DQ362" s="111">
        <f>(AE362*IFERROR(VLOOKUP(AD362,LnLst!B:I,5,FALSE),0))*(100/(H362^2))</f>
        <v>2.1219008264462807E-3</v>
      </c>
      <c r="DR362" s="111">
        <f>(AE362*IFERROR(VLOOKUP(AD362,LnLst!B:I,6,FALSE),0))*(100/(H362^2))</f>
        <v>7.3760330578512409E-4</v>
      </c>
      <c r="DS362" s="111">
        <f>(AE362*IFERROR(VLOOKUP(AD362,LnLst!B:I,7,FALSE),0))*(H362^2/100)/1000000</f>
        <v>0.12826000000000001</v>
      </c>
      <c r="DT362" s="111">
        <f>(AE362*IFERROR(VLOOKUP(AD362,LnLst!B:I,8,FALSE),0))*(100/(H362^2))</f>
        <v>0</v>
      </c>
      <c r="DU362" s="111">
        <f>AG362*IFERROR(VLOOKUP(AF362,LnLst!B:I,2,FALSE),0)*100/H362^2</f>
        <v>0</v>
      </c>
      <c r="DV362" s="111">
        <f>(AG362*IFERROR(VLOOKUP(AF362,LnLst!B:I,3,FALSE),0))*(100/(H362^2))</f>
        <v>0</v>
      </c>
      <c r="DW362" s="111">
        <f>(AG362*IFERROR(VLOOKUP(AF362,LnLst!B:I,4,FALSE),0))*(H362^2/100)/1000000</f>
        <v>0</v>
      </c>
      <c r="DX362" s="111">
        <f>(AG362*IFERROR(VLOOKUP(AF362,LnLst!B:I,5,FALSE),0))*(100/(H362^2))</f>
        <v>0</v>
      </c>
      <c r="DY362" s="111">
        <f>(AG362*IFERROR(VLOOKUP(AF362,LnLst!B:I,6,FALSE),0))*(100/(H362^2))</f>
        <v>0</v>
      </c>
      <c r="DZ362" s="111">
        <f>(AG362*IFERROR(VLOOKUP(AF362,LnLst!B:I,7,FALSE),0))*(H362^2/100)/1000000</f>
        <v>0</v>
      </c>
      <c r="EA362" s="111">
        <f>(AG362*IFERROR(VLOOKUP(AF362,LnLst!B:I,8,FALSE),0))*(100/(H362^2))</f>
        <v>0</v>
      </c>
      <c r="EB362" s="111">
        <f>AI362*IFERROR(VLOOKUP(AH362,LnLst!B:I,2,FALSE),0)*100/H362^2</f>
        <v>0</v>
      </c>
      <c r="EC362" s="111">
        <f>AI362*IFERROR(VLOOKUP(AH362,LnLst!B:I,3,FALSE),0)*100/H362^2</f>
        <v>0</v>
      </c>
      <c r="ED362" s="111">
        <f>(AI362*IFERROR(VLOOKUP(AH362,LnLst!B:I,4,FALSE),0))*(H362^2/100)/1000000</f>
        <v>0</v>
      </c>
      <c r="EE362" s="111">
        <f>AI362*IFERROR(VLOOKUP(AH362,LnLst!B:I,5,FALSE),0)*100/H362^2</f>
        <v>0</v>
      </c>
      <c r="EF362" s="111">
        <f>AI362*IFERROR(VLOOKUP(AH362,LnLst!B:I,6,FALSE),0)*100/H362^2</f>
        <v>0</v>
      </c>
      <c r="EG362" s="111">
        <f>(AI362*IFERROR(VLOOKUP(AH362,LnLst!B:I,7,FALSE),0))*(H362^2/100)/1000000</f>
        <v>0</v>
      </c>
      <c r="EH362" s="111">
        <f>AI362*IFERROR(VLOOKUP(AH362,LnLst!B:I,8,FALSE),0)*100/H362^2</f>
        <v>0</v>
      </c>
      <c r="EI362" s="236">
        <f>AK362*IFERROR(VLOOKUP(AJ362,LnLst!B:I,2,FALSE),0)*100/H362^2</f>
        <v>0</v>
      </c>
      <c r="EJ362" s="111">
        <f>AK362*IFERROR(VLOOKUP(AJ362,LnLst!B:I,3,FALSE),0)*100/H362^2</f>
        <v>0</v>
      </c>
      <c r="EK362" s="111">
        <f>(AK362*IFERROR(VLOOKUP(AJ362,LnLst!B:I,4,FALSE),0))*(H362^2/100)/1000000</f>
        <v>0</v>
      </c>
      <c r="EL362" s="111">
        <f>AK362*IFERROR(VLOOKUP(AJ362,LnLst!B:I,5,FALSE),0)*100/H362^2</f>
        <v>0</v>
      </c>
      <c r="EM362" s="111">
        <f>AK362*IFERROR(VLOOKUP(AJ362,LnLst!B:I,6,FALSE),0)*100/H362^2</f>
        <v>0</v>
      </c>
      <c r="EN362" s="111">
        <f>(AK362*IFERROR(VLOOKUP(AJ362,LnLst!B:I,7,FALSE),0))*(H362^2/100)/1000000</f>
        <v>0</v>
      </c>
      <c r="EO362" s="111">
        <f>AK362*IFERROR(VLOOKUP(AJ362,LnLst!B:I,8,FALSE),0)*100/H362^2</f>
        <v>0</v>
      </c>
    </row>
    <row r="363" spans="1:145" ht="15" customHeight="1" x14ac:dyDescent="0.25">
      <c r="A363" s="81" t="s">
        <v>331</v>
      </c>
      <c r="B363" s="82" t="s">
        <v>1265</v>
      </c>
      <c r="C363" s="102" t="s">
        <v>1595</v>
      </c>
      <c r="D363" s="82" t="s">
        <v>1596</v>
      </c>
      <c r="E363" s="9" t="s">
        <v>1640</v>
      </c>
      <c r="F363" s="426" t="s">
        <v>1717</v>
      </c>
      <c r="G363" s="83">
        <v>1</v>
      </c>
      <c r="H363" s="60">
        <v>220</v>
      </c>
      <c r="I363" s="194" t="str">
        <f t="shared" si="99"/>
        <v xml:space="preserve">2*405 AAAC             </v>
      </c>
      <c r="J363" s="228">
        <f t="shared" si="100"/>
        <v>110.3</v>
      </c>
      <c r="K363" s="113" t="s">
        <v>23</v>
      </c>
      <c r="L363" s="232" t="s">
        <v>23</v>
      </c>
      <c r="M363" s="240">
        <v>1200</v>
      </c>
      <c r="N363" s="115">
        <f t="shared" si="101"/>
        <v>457.24799999999999</v>
      </c>
      <c r="O363" s="241">
        <v>1600</v>
      </c>
      <c r="P363" s="235">
        <f t="shared" si="102"/>
        <v>1.1371838842975206E-2</v>
      </c>
      <c r="Q363" s="104">
        <f t="shared" si="103"/>
        <v>6.9735123966942134E-2</v>
      </c>
      <c r="R363" s="104">
        <f t="shared" si="104"/>
        <v>0.17350189999999999</v>
      </c>
      <c r="S363" s="104">
        <f t="shared" si="105"/>
        <v>2.9626033057851241E-2</v>
      </c>
      <c r="T363" s="104">
        <f t="shared" si="106"/>
        <v>0.18915082644628098</v>
      </c>
      <c r="U363" s="104">
        <f t="shared" si="107"/>
        <v>0.119048996</v>
      </c>
      <c r="V363" s="105">
        <f t="shared" si="108"/>
        <v>0.13445661157024794</v>
      </c>
      <c r="W363" s="223">
        <f>AE363*IFERROR(VLOOKUP(AD363,LnLst!B:I,2,FALSE),0)+AG363*IFERROR(VLOOKUP(AF363,LnLst!B:I,2,FALSE),0)+AI363*IFERROR(VLOOKUP(AH363,LnLst!B:I,2,FALSE),0)+AK363*IFERROR(VLOOKUP(AJ363,LnLst!B:I,2,FALSE),0)</f>
        <v>5.5039699999999998</v>
      </c>
      <c r="X363" s="215">
        <f>AE363*IFERROR(VLOOKUP(AD363,LnLst!B:I,3,FALSE),0)+AG363*IFERROR(VLOOKUP(AF363,LnLst!B:I,3,FALSE),0)+AI363*IFERROR(VLOOKUP(AH363,LnLst!B:I,3,FALSE),0)+AK363*IFERROR(VLOOKUP(AJ363,LnLst!B:I,3,FALSE),0)</f>
        <v>33.751799999999996</v>
      </c>
      <c r="Y363" s="219">
        <f>(AE363*IFERROR(VLOOKUP(AD363,LnLst!B:I,4,FALSE),0)+AG363*IFERROR(VLOOKUP(AF363,LnLst!B:I,4,FALSE),0)+AI363*IFERROR(VLOOKUP(AH363,LnLst!B:I,4,FALSE),0)+AK363*IFERROR(VLOOKUP(AJ363,LnLst!B:I,4,FALSE),0))/1000000</f>
        <v>3.5847499999999997E-4</v>
      </c>
      <c r="Z363" s="215">
        <f>AE363*IFERROR(VLOOKUP(AD363,LnLst!B:I,5,FALSE),0)+AG363*IFERROR(VLOOKUP(AF363,LnLst!B:I,5,FALSE),0)+AI363*IFERROR(VLOOKUP(AH363,LnLst!B:I,5,FALSE),0)+AK363*IFERROR(VLOOKUP(AJ363,LnLst!B:I,5,FALSE),0)</f>
        <v>14.339</v>
      </c>
      <c r="AA363" s="215">
        <f>AE363*IFERROR(VLOOKUP(AD363,LnLst!B:I,6,FALSE),0)+AG363*IFERROR(VLOOKUP(AF363,LnLst!B:I,6,FALSE),0)+AI363*IFERROR(VLOOKUP(AH363,LnLst!B:I,6,FALSE),0)+AK363*IFERROR(VLOOKUP(AJ363,LnLst!B:I,6,FALSE),0)</f>
        <v>91.548999999999992</v>
      </c>
      <c r="AB363" s="207">
        <f>(AE363*IFERROR(VLOOKUP(AD363,LnLst!B:I,7,FALSE),0)+AG363*IFERROR(VLOOKUP(AF363,LnLst!B:I,7,FALSE),0)+AI363*IFERROR(VLOOKUP(AH363,LnLst!B:I,7,FALSE),0)+AK363*IFERROR(VLOOKUP(AJ363,LnLst!B:I,7,FALSE),0))/1000000</f>
        <v>2.4596900000000002E-4</v>
      </c>
      <c r="AC363" s="211">
        <f>AE363*IFERROR(VLOOKUP(AD363,LnLst!B:I,8,FALSE),0)+AG363*IFERROR(VLOOKUP(AF363,LnLst!B:I,8,FALSE),0)+AI363*IFERROR(VLOOKUP(AH363,LnLst!B:I,8,FALSE),0)+AK363*IFERROR(VLOOKUP(AJ363,LnLst!B:I,8,FALSE),0)</f>
        <v>65.076999999999998</v>
      </c>
      <c r="AD363" s="106" t="s">
        <v>8</v>
      </c>
      <c r="AE363" s="263">
        <v>110.3</v>
      </c>
      <c r="AF363" s="245" t="s">
        <v>1462</v>
      </c>
      <c r="AG363" s="263"/>
      <c r="AH363" s="250" t="s">
        <v>1462</v>
      </c>
      <c r="AI363" s="263"/>
      <c r="AJ363" s="245" t="s">
        <v>1462</v>
      </c>
      <c r="AK363" s="263"/>
      <c r="AL363" s="84">
        <v>302</v>
      </c>
      <c r="AM363" s="72">
        <v>392</v>
      </c>
      <c r="AN363" s="83">
        <v>-0.25</v>
      </c>
      <c r="AO363" s="72">
        <v>0</v>
      </c>
      <c r="AP363" s="66" t="s">
        <v>1673</v>
      </c>
      <c r="AQ363" s="107" t="s">
        <v>861</v>
      </c>
      <c r="AR363" s="61" t="s">
        <v>1275</v>
      </c>
      <c r="AS363" s="365"/>
      <c r="AT363" s="277"/>
      <c r="DN363" s="111">
        <f>(AE363*IFERROR(VLOOKUP(AD363,LnLst!B:I,2,FALSE),0))*(100/(H363^2))</f>
        <v>1.1371838842975206E-2</v>
      </c>
      <c r="DO363" s="111">
        <f>(AE363*IFERROR(VLOOKUP(AD363,LnLst!B:I,3,FALSE),0))*(100/(H363^2))</f>
        <v>6.9735123966942147E-2</v>
      </c>
      <c r="DP363" s="111">
        <f>(AE363*IFERROR(VLOOKUP(AD363,LnLst!B:I,4,FALSE),0))*(H363^2/100)/1000000</f>
        <v>0.17350189999999999</v>
      </c>
      <c r="DQ363" s="111">
        <f>(AE363*IFERROR(VLOOKUP(AD363,LnLst!B:I,5,FALSE),0))*(100/(H363^2))</f>
        <v>2.9626033057851241E-2</v>
      </c>
      <c r="DR363" s="111">
        <f>(AE363*IFERROR(VLOOKUP(AD363,LnLst!B:I,6,FALSE),0))*(100/(H363^2))</f>
        <v>0.18915082644628098</v>
      </c>
      <c r="DS363" s="111">
        <f>(AE363*IFERROR(VLOOKUP(AD363,LnLst!B:I,7,FALSE),0))*(H363^2/100)/1000000</f>
        <v>0.119048996</v>
      </c>
      <c r="DT363" s="111">
        <f>(AE363*IFERROR(VLOOKUP(AD363,LnLst!B:I,8,FALSE),0))*(100/(H363^2))</f>
        <v>0.13445661157024794</v>
      </c>
      <c r="DU363" s="111">
        <f>AG363*IFERROR(VLOOKUP(AF363,LnLst!B:I,2,FALSE),0)*100/H363^2</f>
        <v>0</v>
      </c>
      <c r="DV363" s="111">
        <f>(AG363*IFERROR(VLOOKUP(AF363,LnLst!B:I,3,FALSE),0))*(100/(H363^2))</f>
        <v>0</v>
      </c>
      <c r="DW363" s="111">
        <f>(AG363*IFERROR(VLOOKUP(AF363,LnLst!B:I,4,FALSE),0))*(H363^2/100)/1000000</f>
        <v>0</v>
      </c>
      <c r="DX363" s="111">
        <f>(AG363*IFERROR(VLOOKUP(AF363,LnLst!B:I,5,FALSE),0))*(100/(H363^2))</f>
        <v>0</v>
      </c>
      <c r="DY363" s="111">
        <f>(AG363*IFERROR(VLOOKUP(AF363,LnLst!B:I,6,FALSE),0))*(100/(H363^2))</f>
        <v>0</v>
      </c>
      <c r="DZ363" s="111">
        <f>(AG363*IFERROR(VLOOKUP(AF363,LnLst!B:I,7,FALSE),0))*(H363^2/100)/1000000</f>
        <v>0</v>
      </c>
      <c r="EA363" s="111">
        <f>(AG363*IFERROR(VLOOKUP(AF363,LnLst!B:I,8,FALSE),0))*(100/(H363^2))</f>
        <v>0</v>
      </c>
      <c r="EB363" s="111">
        <f>AI363*IFERROR(VLOOKUP(AH363,LnLst!B:I,2,FALSE),0)*100/H363^2</f>
        <v>0</v>
      </c>
      <c r="EC363" s="111">
        <f>AI363*IFERROR(VLOOKUP(AH363,LnLst!B:I,3,FALSE),0)*100/H363^2</f>
        <v>0</v>
      </c>
      <c r="ED363" s="111">
        <f>(AI363*IFERROR(VLOOKUP(AH363,LnLst!B:I,4,FALSE),0))*(H363^2/100)/1000000</f>
        <v>0</v>
      </c>
      <c r="EE363" s="111">
        <f>AI363*IFERROR(VLOOKUP(AH363,LnLst!B:I,5,FALSE),0)*100/H363^2</f>
        <v>0</v>
      </c>
      <c r="EF363" s="111">
        <f>AI363*IFERROR(VLOOKUP(AH363,LnLst!B:I,6,FALSE),0)*100/H363^2</f>
        <v>0</v>
      </c>
      <c r="EG363" s="111">
        <f>(AI363*IFERROR(VLOOKUP(AH363,LnLst!B:I,7,FALSE),0))*(H363^2/100)/1000000</f>
        <v>0</v>
      </c>
      <c r="EH363" s="111">
        <f>AI363*IFERROR(VLOOKUP(AH363,LnLst!B:I,8,FALSE),0)*100/H363^2</f>
        <v>0</v>
      </c>
      <c r="EI363" s="236">
        <f>AK363*IFERROR(VLOOKUP(AJ363,LnLst!B:I,2,FALSE),0)*100/H363^2</f>
        <v>0</v>
      </c>
      <c r="EJ363" s="111">
        <f>AK363*IFERROR(VLOOKUP(AJ363,LnLst!B:I,3,FALSE),0)*100/H363^2</f>
        <v>0</v>
      </c>
      <c r="EK363" s="111">
        <f>(AK363*IFERROR(VLOOKUP(AJ363,LnLst!B:I,4,FALSE),0))*(H363^2/100)/1000000</f>
        <v>0</v>
      </c>
      <c r="EL363" s="111">
        <f>AK363*IFERROR(VLOOKUP(AJ363,LnLst!B:I,5,FALSE),0)*100/H363^2</f>
        <v>0</v>
      </c>
      <c r="EM363" s="111">
        <f>AK363*IFERROR(VLOOKUP(AJ363,LnLst!B:I,6,FALSE),0)*100/H363^2</f>
        <v>0</v>
      </c>
      <c r="EN363" s="111">
        <f>(AK363*IFERROR(VLOOKUP(AJ363,LnLst!B:I,7,FALSE),0))*(H363^2/100)/1000000</f>
        <v>0</v>
      </c>
      <c r="EO363" s="111">
        <f>AK363*IFERROR(VLOOKUP(AJ363,LnLst!B:I,8,FALSE),0)*100/H363^2</f>
        <v>0</v>
      </c>
    </row>
    <row r="364" spans="1:145" ht="15" customHeight="1" x14ac:dyDescent="0.25">
      <c r="A364" s="81" t="s">
        <v>331</v>
      </c>
      <c r="B364" s="82" t="s">
        <v>1265</v>
      </c>
      <c r="C364" s="102" t="s">
        <v>1595</v>
      </c>
      <c r="D364" s="82" t="s">
        <v>1596</v>
      </c>
      <c r="E364" s="9" t="s">
        <v>1640</v>
      </c>
      <c r="F364" s="426" t="s">
        <v>1717</v>
      </c>
      <c r="G364" s="83">
        <v>2</v>
      </c>
      <c r="H364" s="60">
        <v>220</v>
      </c>
      <c r="I364" s="194" t="str">
        <f t="shared" si="99"/>
        <v xml:space="preserve">2*405 AAAC             </v>
      </c>
      <c r="J364" s="228">
        <f t="shared" si="100"/>
        <v>110.3</v>
      </c>
      <c r="K364" s="113" t="s">
        <v>23</v>
      </c>
      <c r="L364" s="232" t="s">
        <v>23</v>
      </c>
      <c r="M364" s="240">
        <v>1200</v>
      </c>
      <c r="N364" s="115">
        <f t="shared" si="101"/>
        <v>457.24799999999999</v>
      </c>
      <c r="O364" s="241">
        <v>1600</v>
      </c>
      <c r="P364" s="235">
        <f t="shared" si="102"/>
        <v>1.1371838842975206E-2</v>
      </c>
      <c r="Q364" s="104">
        <f t="shared" si="103"/>
        <v>6.9735123966942134E-2</v>
      </c>
      <c r="R364" s="104">
        <f t="shared" si="104"/>
        <v>0.17350189999999999</v>
      </c>
      <c r="S364" s="104">
        <f t="shared" si="105"/>
        <v>2.9626033057851241E-2</v>
      </c>
      <c r="T364" s="104">
        <f t="shared" si="106"/>
        <v>0.18915082644628098</v>
      </c>
      <c r="U364" s="104">
        <f t="shared" si="107"/>
        <v>0.119048996</v>
      </c>
      <c r="V364" s="105">
        <f t="shared" si="108"/>
        <v>0.13445661157024794</v>
      </c>
      <c r="W364" s="223">
        <f>AE364*IFERROR(VLOOKUP(AD364,LnLst!B:I,2,FALSE),0)+AG364*IFERROR(VLOOKUP(AF364,LnLst!B:I,2,FALSE),0)+AI364*IFERROR(VLOOKUP(AH364,LnLst!B:I,2,FALSE),0)+AK364*IFERROR(VLOOKUP(AJ364,LnLst!B:I,2,FALSE),0)</f>
        <v>5.5039699999999998</v>
      </c>
      <c r="X364" s="215">
        <f>AE364*IFERROR(VLOOKUP(AD364,LnLst!B:I,3,FALSE),0)+AG364*IFERROR(VLOOKUP(AF364,LnLst!B:I,3,FALSE),0)+AI364*IFERROR(VLOOKUP(AH364,LnLst!B:I,3,FALSE),0)+AK364*IFERROR(VLOOKUP(AJ364,LnLst!B:I,3,FALSE),0)</f>
        <v>33.751799999999996</v>
      </c>
      <c r="Y364" s="219">
        <f>(AE364*IFERROR(VLOOKUP(AD364,LnLst!B:I,4,FALSE),0)+AG364*IFERROR(VLOOKUP(AF364,LnLst!B:I,4,FALSE),0)+AI364*IFERROR(VLOOKUP(AH364,LnLst!B:I,4,FALSE),0)+AK364*IFERROR(VLOOKUP(AJ364,LnLst!B:I,4,FALSE),0))/1000000</f>
        <v>3.5847499999999997E-4</v>
      </c>
      <c r="Z364" s="215">
        <f>AE364*IFERROR(VLOOKUP(AD364,LnLst!B:I,5,FALSE),0)+AG364*IFERROR(VLOOKUP(AF364,LnLst!B:I,5,FALSE),0)+AI364*IFERROR(VLOOKUP(AH364,LnLst!B:I,5,FALSE),0)+AK364*IFERROR(VLOOKUP(AJ364,LnLst!B:I,5,FALSE),0)</f>
        <v>14.339</v>
      </c>
      <c r="AA364" s="215">
        <f>AE364*IFERROR(VLOOKUP(AD364,LnLst!B:I,6,FALSE),0)+AG364*IFERROR(VLOOKUP(AF364,LnLst!B:I,6,FALSE),0)+AI364*IFERROR(VLOOKUP(AH364,LnLst!B:I,6,FALSE),0)+AK364*IFERROR(VLOOKUP(AJ364,LnLst!B:I,6,FALSE),0)</f>
        <v>91.548999999999992</v>
      </c>
      <c r="AB364" s="207">
        <f>(AE364*IFERROR(VLOOKUP(AD364,LnLst!B:I,7,FALSE),0)+AG364*IFERROR(VLOOKUP(AF364,LnLst!B:I,7,FALSE),0)+AI364*IFERROR(VLOOKUP(AH364,LnLst!B:I,7,FALSE),0)+AK364*IFERROR(VLOOKUP(AJ364,LnLst!B:I,7,FALSE),0))/1000000</f>
        <v>2.4596900000000002E-4</v>
      </c>
      <c r="AC364" s="211">
        <f>AE364*IFERROR(VLOOKUP(AD364,LnLst!B:I,8,FALSE),0)+AG364*IFERROR(VLOOKUP(AF364,LnLst!B:I,8,FALSE),0)+AI364*IFERROR(VLOOKUP(AH364,LnLst!B:I,8,FALSE),0)+AK364*IFERROR(VLOOKUP(AJ364,LnLst!B:I,8,FALSE),0)</f>
        <v>65.076999999999998</v>
      </c>
      <c r="AD364" s="106" t="s">
        <v>8</v>
      </c>
      <c r="AE364" s="263">
        <v>110.3</v>
      </c>
      <c r="AF364" s="245" t="s">
        <v>1462</v>
      </c>
      <c r="AG364" s="263"/>
      <c r="AH364" s="250" t="s">
        <v>1462</v>
      </c>
      <c r="AI364" s="263"/>
      <c r="AJ364" s="245" t="s">
        <v>1462</v>
      </c>
      <c r="AK364" s="263"/>
      <c r="AL364" s="84">
        <v>302</v>
      </c>
      <c r="AM364" s="72">
        <v>392</v>
      </c>
      <c r="AN364" s="83">
        <v>0</v>
      </c>
      <c r="AO364" s="72">
        <v>0</v>
      </c>
      <c r="AP364" s="66" t="s">
        <v>1674</v>
      </c>
      <c r="AQ364" s="107" t="s">
        <v>861</v>
      </c>
      <c r="AR364" s="61" t="s">
        <v>1275</v>
      </c>
      <c r="AS364" s="364"/>
      <c r="AT364" s="278"/>
      <c r="DN364" s="111">
        <f>(AE364*IFERROR(VLOOKUP(AD364,LnLst!B:I,2,FALSE),0))*(100/(H364^2))</f>
        <v>1.1371838842975206E-2</v>
      </c>
      <c r="DO364" s="111">
        <f>(AE364*IFERROR(VLOOKUP(AD364,LnLst!B:I,3,FALSE),0))*(100/(H364^2))</f>
        <v>6.9735123966942147E-2</v>
      </c>
      <c r="DP364" s="111">
        <f>(AE364*IFERROR(VLOOKUP(AD364,LnLst!B:I,4,FALSE),0))*(H364^2/100)/1000000</f>
        <v>0.17350189999999999</v>
      </c>
      <c r="DQ364" s="111">
        <f>(AE364*IFERROR(VLOOKUP(AD364,LnLst!B:I,5,FALSE),0))*(100/(H364^2))</f>
        <v>2.9626033057851241E-2</v>
      </c>
      <c r="DR364" s="111">
        <f>(AE364*IFERROR(VLOOKUP(AD364,LnLst!B:I,6,FALSE),0))*(100/(H364^2))</f>
        <v>0.18915082644628098</v>
      </c>
      <c r="DS364" s="111">
        <f>(AE364*IFERROR(VLOOKUP(AD364,LnLst!B:I,7,FALSE),0))*(H364^2/100)/1000000</f>
        <v>0.119048996</v>
      </c>
      <c r="DT364" s="111">
        <f>(AE364*IFERROR(VLOOKUP(AD364,LnLst!B:I,8,FALSE),0))*(100/(H364^2))</f>
        <v>0.13445661157024794</v>
      </c>
      <c r="DU364" s="111">
        <f>AG364*IFERROR(VLOOKUP(AF364,LnLst!B:I,2,FALSE),0)*100/H364^2</f>
        <v>0</v>
      </c>
      <c r="DV364" s="111">
        <f>(AG364*IFERROR(VLOOKUP(AF364,LnLst!B:I,3,FALSE),0))*(100/(H364^2))</f>
        <v>0</v>
      </c>
      <c r="DW364" s="111">
        <f>(AG364*IFERROR(VLOOKUP(AF364,LnLst!B:I,4,FALSE),0))*(H364^2/100)/1000000</f>
        <v>0</v>
      </c>
      <c r="DX364" s="111">
        <f>(AG364*IFERROR(VLOOKUP(AF364,LnLst!B:I,5,FALSE),0))*(100/(H364^2))</f>
        <v>0</v>
      </c>
      <c r="DY364" s="111">
        <f>(AG364*IFERROR(VLOOKUP(AF364,LnLst!B:I,6,FALSE),0))*(100/(H364^2))</f>
        <v>0</v>
      </c>
      <c r="DZ364" s="111">
        <f>(AG364*IFERROR(VLOOKUP(AF364,LnLst!B:I,7,FALSE),0))*(H364^2/100)/1000000</f>
        <v>0</v>
      </c>
      <c r="EA364" s="111">
        <f>(AG364*IFERROR(VLOOKUP(AF364,LnLst!B:I,8,FALSE),0))*(100/(H364^2))</f>
        <v>0</v>
      </c>
      <c r="EB364" s="111">
        <f>AI364*IFERROR(VLOOKUP(AH364,LnLst!B:I,2,FALSE),0)*100/H364^2</f>
        <v>0</v>
      </c>
      <c r="EC364" s="111">
        <f>AI364*IFERROR(VLOOKUP(AH364,LnLst!B:I,3,FALSE),0)*100/H364^2</f>
        <v>0</v>
      </c>
      <c r="ED364" s="111">
        <f>(AI364*IFERROR(VLOOKUP(AH364,LnLst!B:I,4,FALSE),0))*(H364^2/100)/1000000</f>
        <v>0</v>
      </c>
      <c r="EE364" s="111">
        <f>AI364*IFERROR(VLOOKUP(AH364,LnLst!B:I,5,FALSE),0)*100/H364^2</f>
        <v>0</v>
      </c>
      <c r="EF364" s="111">
        <f>AI364*IFERROR(VLOOKUP(AH364,LnLst!B:I,6,FALSE),0)*100/H364^2</f>
        <v>0</v>
      </c>
      <c r="EG364" s="111">
        <f>(AI364*IFERROR(VLOOKUP(AH364,LnLst!B:I,7,FALSE),0))*(H364^2/100)/1000000</f>
        <v>0</v>
      </c>
      <c r="EH364" s="111">
        <f>AI364*IFERROR(VLOOKUP(AH364,LnLst!B:I,8,FALSE),0)*100/H364^2</f>
        <v>0</v>
      </c>
      <c r="EI364" s="236">
        <f>AK364*IFERROR(VLOOKUP(AJ364,LnLst!B:I,2,FALSE),0)*100/H364^2</f>
        <v>0</v>
      </c>
      <c r="EJ364" s="111">
        <f>AK364*IFERROR(VLOOKUP(AJ364,LnLst!B:I,3,FALSE),0)*100/H364^2</f>
        <v>0</v>
      </c>
      <c r="EK364" s="111">
        <f>(AK364*IFERROR(VLOOKUP(AJ364,LnLst!B:I,4,FALSE),0))*(H364^2/100)/1000000</f>
        <v>0</v>
      </c>
      <c r="EL364" s="111">
        <f>AK364*IFERROR(VLOOKUP(AJ364,LnLst!B:I,5,FALSE),0)*100/H364^2</f>
        <v>0</v>
      </c>
      <c r="EM364" s="111">
        <f>AK364*IFERROR(VLOOKUP(AJ364,LnLst!B:I,6,FALSE),0)*100/H364^2</f>
        <v>0</v>
      </c>
      <c r="EN364" s="111">
        <f>(AK364*IFERROR(VLOOKUP(AJ364,LnLst!B:I,7,FALSE),0))*(H364^2/100)/1000000</f>
        <v>0</v>
      </c>
      <c r="EO364" s="111">
        <f>AK364*IFERROR(VLOOKUP(AJ364,LnLst!B:I,8,FALSE),0)*100/H364^2</f>
        <v>0</v>
      </c>
    </row>
    <row r="365" spans="1:145" ht="15" customHeight="1" x14ac:dyDescent="0.25">
      <c r="A365" s="81" t="s">
        <v>1266</v>
      </c>
      <c r="B365" s="82" t="s">
        <v>1265</v>
      </c>
      <c r="C365" s="102" t="s">
        <v>1592</v>
      </c>
      <c r="D365" s="82" t="s">
        <v>1596</v>
      </c>
      <c r="E365" s="9" t="s">
        <v>1640</v>
      </c>
      <c r="F365" s="426" t="s">
        <v>1717</v>
      </c>
      <c r="G365" s="83">
        <v>1</v>
      </c>
      <c r="H365" s="60">
        <v>220</v>
      </c>
      <c r="I365" s="194" t="str">
        <f t="shared" si="99"/>
        <v xml:space="preserve">2*405 AAAC             </v>
      </c>
      <c r="J365" s="228">
        <f t="shared" si="100"/>
        <v>23.7</v>
      </c>
      <c r="K365" s="113" t="s">
        <v>16</v>
      </c>
      <c r="L365" s="232" t="s">
        <v>23</v>
      </c>
      <c r="M365" s="240">
        <v>1200</v>
      </c>
      <c r="N365" s="115">
        <f t="shared" si="101"/>
        <v>457.24799999999999</v>
      </c>
      <c r="O365" s="241">
        <v>1600</v>
      </c>
      <c r="P365" s="235">
        <f t="shared" si="102"/>
        <v>2.4434504132231404E-3</v>
      </c>
      <c r="Q365" s="104">
        <f t="shared" si="103"/>
        <v>1.4983884297520659E-2</v>
      </c>
      <c r="R365" s="104">
        <f t="shared" si="104"/>
        <v>3.7280099999999997E-2</v>
      </c>
      <c r="S365" s="104">
        <f t="shared" si="105"/>
        <v>6.3657024793388438E-3</v>
      </c>
      <c r="T365" s="104">
        <f t="shared" si="106"/>
        <v>4.0642561983471069E-2</v>
      </c>
      <c r="U365" s="104">
        <f t="shared" si="107"/>
        <v>2.5579884000000001E-2</v>
      </c>
      <c r="V365" s="105">
        <f t="shared" si="108"/>
        <v>2.8890495867768595E-2</v>
      </c>
      <c r="W365" s="223">
        <f>AE365*IFERROR(VLOOKUP(AD365,LnLst!B:I,2,FALSE),0)+AG365*IFERROR(VLOOKUP(AF365,LnLst!B:I,2,FALSE),0)+AI365*IFERROR(VLOOKUP(AH365,LnLst!B:I,2,FALSE),0)+AK365*IFERROR(VLOOKUP(AJ365,LnLst!B:I,2,FALSE),0)</f>
        <v>1.1826300000000001</v>
      </c>
      <c r="X365" s="215">
        <f>AE365*IFERROR(VLOOKUP(AD365,LnLst!B:I,3,FALSE),0)+AG365*IFERROR(VLOOKUP(AF365,LnLst!B:I,3,FALSE),0)+AI365*IFERROR(VLOOKUP(AH365,LnLst!B:I,3,FALSE),0)+AK365*IFERROR(VLOOKUP(AJ365,LnLst!B:I,3,FALSE),0)</f>
        <v>7.2521999999999993</v>
      </c>
      <c r="Y365" s="219">
        <f>(AE365*IFERROR(VLOOKUP(AD365,LnLst!B:I,4,FALSE),0)+AG365*IFERROR(VLOOKUP(AF365,LnLst!B:I,4,FALSE),0)+AI365*IFERROR(VLOOKUP(AH365,LnLst!B:I,4,FALSE),0)+AK365*IFERROR(VLOOKUP(AJ365,LnLst!B:I,4,FALSE),0))/1000000</f>
        <v>7.7024999999999988E-5</v>
      </c>
      <c r="Z365" s="215">
        <f>AE365*IFERROR(VLOOKUP(AD365,LnLst!B:I,5,FALSE),0)+AG365*IFERROR(VLOOKUP(AF365,LnLst!B:I,5,FALSE),0)+AI365*IFERROR(VLOOKUP(AH365,LnLst!B:I,5,FALSE),0)+AK365*IFERROR(VLOOKUP(AJ365,LnLst!B:I,5,FALSE),0)</f>
        <v>3.081</v>
      </c>
      <c r="AA365" s="215">
        <f>AE365*IFERROR(VLOOKUP(AD365,LnLst!B:I,6,FALSE),0)+AG365*IFERROR(VLOOKUP(AF365,LnLst!B:I,6,FALSE),0)+AI365*IFERROR(VLOOKUP(AH365,LnLst!B:I,6,FALSE),0)+AK365*IFERROR(VLOOKUP(AJ365,LnLst!B:I,6,FALSE),0)</f>
        <v>19.670999999999999</v>
      </c>
      <c r="AB365" s="207">
        <f>(AE365*IFERROR(VLOOKUP(AD365,LnLst!B:I,7,FALSE),0)+AG365*IFERROR(VLOOKUP(AF365,LnLst!B:I,7,FALSE),0)+AI365*IFERROR(VLOOKUP(AH365,LnLst!B:I,7,FALSE),0)+AK365*IFERROR(VLOOKUP(AJ365,LnLst!B:I,7,FALSE),0))/1000000</f>
        <v>5.2850999999999999E-5</v>
      </c>
      <c r="AC365" s="211">
        <f>AE365*IFERROR(VLOOKUP(AD365,LnLst!B:I,8,FALSE),0)+AG365*IFERROR(VLOOKUP(AF365,LnLst!B:I,8,FALSE),0)+AI365*IFERROR(VLOOKUP(AH365,LnLst!B:I,8,FALSE),0)+AK365*IFERROR(VLOOKUP(AJ365,LnLst!B:I,8,FALSE),0)</f>
        <v>13.982999999999999</v>
      </c>
      <c r="AD365" s="106" t="s">
        <v>8</v>
      </c>
      <c r="AE365" s="263">
        <v>23.7</v>
      </c>
      <c r="AF365" s="245" t="s">
        <v>1462</v>
      </c>
      <c r="AG365" s="263"/>
      <c r="AH365" s="250" t="s">
        <v>1462</v>
      </c>
      <c r="AI365" s="263"/>
      <c r="AJ365" s="245" t="s">
        <v>1462</v>
      </c>
      <c r="AK365" s="263"/>
      <c r="AL365" s="84">
        <v>388</v>
      </c>
      <c r="AM365" s="72">
        <v>392</v>
      </c>
      <c r="AN365" s="83">
        <v>0</v>
      </c>
      <c r="AO365" s="72">
        <v>0</v>
      </c>
      <c r="AP365" s="66" t="s">
        <v>1675</v>
      </c>
      <c r="AQ365" s="107" t="s">
        <v>860</v>
      </c>
      <c r="AR365" s="61" t="s">
        <v>1275</v>
      </c>
      <c r="AS365" s="364"/>
      <c r="AT365" s="205"/>
      <c r="DN365" s="111">
        <f>(AE365*IFERROR(VLOOKUP(AD365,LnLst!B:I,2,FALSE),0))*(100/(H365^2))</f>
        <v>2.4434504132231408E-3</v>
      </c>
      <c r="DO365" s="111">
        <f>(AE365*IFERROR(VLOOKUP(AD365,LnLst!B:I,3,FALSE),0))*(100/(H365^2))</f>
        <v>1.498388429752066E-2</v>
      </c>
      <c r="DP365" s="111">
        <f>(AE365*IFERROR(VLOOKUP(AD365,LnLst!B:I,4,FALSE),0))*(H365^2/100)/1000000</f>
        <v>3.7280099999999997E-2</v>
      </c>
      <c r="DQ365" s="111">
        <f>(AE365*IFERROR(VLOOKUP(AD365,LnLst!B:I,5,FALSE),0))*(100/(H365^2))</f>
        <v>6.3657024793388429E-3</v>
      </c>
      <c r="DR365" s="111">
        <f>(AE365*IFERROR(VLOOKUP(AD365,LnLst!B:I,6,FALSE),0))*(100/(H365^2))</f>
        <v>4.0642561983471076E-2</v>
      </c>
      <c r="DS365" s="111">
        <f>(AE365*IFERROR(VLOOKUP(AD365,LnLst!B:I,7,FALSE),0))*(H365^2/100)/1000000</f>
        <v>2.5579883999999997E-2</v>
      </c>
      <c r="DT365" s="111">
        <f>(AE365*IFERROR(VLOOKUP(AD365,LnLst!B:I,8,FALSE),0))*(100/(H365^2))</f>
        <v>2.8890495867768592E-2</v>
      </c>
      <c r="DU365" s="111">
        <f>AG365*IFERROR(VLOOKUP(AF365,LnLst!B:I,2,FALSE),0)*100/H365^2</f>
        <v>0</v>
      </c>
      <c r="DV365" s="111">
        <f>(AG365*IFERROR(VLOOKUP(AF365,LnLst!B:I,3,FALSE),0))*(100/(H365^2))</f>
        <v>0</v>
      </c>
      <c r="DW365" s="111">
        <f>(AG365*IFERROR(VLOOKUP(AF365,LnLst!B:I,4,FALSE),0))*(H365^2/100)/1000000</f>
        <v>0</v>
      </c>
      <c r="DX365" s="111">
        <f>(AG365*IFERROR(VLOOKUP(AF365,LnLst!B:I,5,FALSE),0))*(100/(H365^2))</f>
        <v>0</v>
      </c>
      <c r="DY365" s="111">
        <f>(AG365*IFERROR(VLOOKUP(AF365,LnLst!B:I,6,FALSE),0))*(100/(H365^2))</f>
        <v>0</v>
      </c>
      <c r="DZ365" s="111">
        <f>(AG365*IFERROR(VLOOKUP(AF365,LnLst!B:I,7,FALSE),0))*(H365^2/100)/1000000</f>
        <v>0</v>
      </c>
      <c r="EA365" s="111">
        <f>(AG365*IFERROR(VLOOKUP(AF365,LnLst!B:I,8,FALSE),0))*(100/(H365^2))</f>
        <v>0</v>
      </c>
      <c r="EB365" s="111">
        <f>AI365*IFERROR(VLOOKUP(AH365,LnLst!B:I,2,FALSE),0)*100/H365^2</f>
        <v>0</v>
      </c>
      <c r="EC365" s="111">
        <f>AI365*IFERROR(VLOOKUP(AH365,LnLst!B:I,3,FALSE),0)*100/H365^2</f>
        <v>0</v>
      </c>
      <c r="ED365" s="111">
        <f>(AI365*IFERROR(VLOOKUP(AH365,LnLst!B:I,4,FALSE),0))*(H365^2/100)/1000000</f>
        <v>0</v>
      </c>
      <c r="EE365" s="111">
        <f>AI365*IFERROR(VLOOKUP(AH365,LnLst!B:I,5,FALSE),0)*100/H365^2</f>
        <v>0</v>
      </c>
      <c r="EF365" s="111">
        <f>AI365*IFERROR(VLOOKUP(AH365,LnLst!B:I,6,FALSE),0)*100/H365^2</f>
        <v>0</v>
      </c>
      <c r="EG365" s="111">
        <f>(AI365*IFERROR(VLOOKUP(AH365,LnLst!B:I,7,FALSE),0))*(H365^2/100)/1000000</f>
        <v>0</v>
      </c>
      <c r="EH365" s="111">
        <f>AI365*IFERROR(VLOOKUP(AH365,LnLst!B:I,8,FALSE),0)*100/H365^2</f>
        <v>0</v>
      </c>
      <c r="EI365" s="236">
        <f>AK365*IFERROR(VLOOKUP(AJ365,LnLst!B:I,2,FALSE),0)*100/H365^2</f>
        <v>0</v>
      </c>
      <c r="EJ365" s="111">
        <f>AK365*IFERROR(VLOOKUP(AJ365,LnLst!B:I,3,FALSE),0)*100/H365^2</f>
        <v>0</v>
      </c>
      <c r="EK365" s="111">
        <f>(AK365*IFERROR(VLOOKUP(AJ365,LnLst!B:I,4,FALSE),0))*(H365^2/100)/1000000</f>
        <v>0</v>
      </c>
      <c r="EL365" s="111">
        <f>AK365*IFERROR(VLOOKUP(AJ365,LnLst!B:I,5,FALSE),0)*100/H365^2</f>
        <v>0</v>
      </c>
      <c r="EM365" s="111">
        <f>AK365*IFERROR(VLOOKUP(AJ365,LnLst!B:I,6,FALSE),0)*100/H365^2</f>
        <v>0</v>
      </c>
      <c r="EN365" s="111">
        <f>(AK365*IFERROR(VLOOKUP(AJ365,LnLst!B:I,7,FALSE),0))*(H365^2/100)/1000000</f>
        <v>0</v>
      </c>
      <c r="EO365" s="111">
        <f>AK365*IFERROR(VLOOKUP(AJ365,LnLst!B:I,8,FALSE),0)*100/H365^2</f>
        <v>0</v>
      </c>
    </row>
    <row r="366" spans="1:145" ht="15" customHeight="1" x14ac:dyDescent="0.25">
      <c r="A366" s="81" t="s">
        <v>1266</v>
      </c>
      <c r="B366" s="82" t="s">
        <v>1265</v>
      </c>
      <c r="C366" s="102" t="s">
        <v>1592</v>
      </c>
      <c r="D366" s="82" t="s">
        <v>1596</v>
      </c>
      <c r="E366" s="9" t="s">
        <v>1640</v>
      </c>
      <c r="F366" s="426" t="s">
        <v>1717</v>
      </c>
      <c r="G366" s="83">
        <v>2</v>
      </c>
      <c r="H366" s="60">
        <v>220</v>
      </c>
      <c r="I366" s="194" t="str">
        <f t="shared" si="99"/>
        <v xml:space="preserve">2*405 AAAC             </v>
      </c>
      <c r="J366" s="228">
        <f t="shared" si="100"/>
        <v>23.7</v>
      </c>
      <c r="K366" s="113" t="s">
        <v>16</v>
      </c>
      <c r="L366" s="232" t="s">
        <v>23</v>
      </c>
      <c r="M366" s="240">
        <v>1200</v>
      </c>
      <c r="N366" s="115">
        <f t="shared" si="101"/>
        <v>457.24799999999999</v>
      </c>
      <c r="O366" s="241">
        <v>1600</v>
      </c>
      <c r="P366" s="235">
        <f t="shared" si="102"/>
        <v>2.4434504132231404E-3</v>
      </c>
      <c r="Q366" s="104">
        <f t="shared" si="103"/>
        <v>1.4983884297520659E-2</v>
      </c>
      <c r="R366" s="104">
        <f t="shared" si="104"/>
        <v>3.7280099999999997E-2</v>
      </c>
      <c r="S366" s="104">
        <f t="shared" si="105"/>
        <v>6.3657024793388438E-3</v>
      </c>
      <c r="T366" s="104">
        <f t="shared" si="106"/>
        <v>4.0642561983471069E-2</v>
      </c>
      <c r="U366" s="104">
        <f t="shared" si="107"/>
        <v>2.5579884000000001E-2</v>
      </c>
      <c r="V366" s="105">
        <f t="shared" si="108"/>
        <v>2.8890495867768595E-2</v>
      </c>
      <c r="W366" s="223">
        <f>AE366*IFERROR(VLOOKUP(AD366,LnLst!B:I,2,FALSE),0)+AG366*IFERROR(VLOOKUP(AF366,LnLst!B:I,2,FALSE),0)+AI366*IFERROR(VLOOKUP(AH366,LnLst!B:I,2,FALSE),0)+AK366*IFERROR(VLOOKUP(AJ366,LnLst!B:I,2,FALSE),0)</f>
        <v>1.1826300000000001</v>
      </c>
      <c r="X366" s="215">
        <f>AE366*IFERROR(VLOOKUP(AD366,LnLst!B:I,3,FALSE),0)+AG366*IFERROR(VLOOKUP(AF366,LnLst!B:I,3,FALSE),0)+AI366*IFERROR(VLOOKUP(AH366,LnLst!B:I,3,FALSE),0)+AK366*IFERROR(VLOOKUP(AJ366,LnLst!B:I,3,FALSE),0)</f>
        <v>7.2521999999999993</v>
      </c>
      <c r="Y366" s="219">
        <f>(AE366*IFERROR(VLOOKUP(AD366,LnLst!B:I,4,FALSE),0)+AG366*IFERROR(VLOOKUP(AF366,LnLst!B:I,4,FALSE),0)+AI366*IFERROR(VLOOKUP(AH366,LnLst!B:I,4,FALSE),0)+AK366*IFERROR(VLOOKUP(AJ366,LnLst!B:I,4,FALSE),0))/1000000</f>
        <v>7.7024999999999988E-5</v>
      </c>
      <c r="Z366" s="215">
        <f>AE366*IFERROR(VLOOKUP(AD366,LnLst!B:I,5,FALSE),0)+AG366*IFERROR(VLOOKUP(AF366,LnLst!B:I,5,FALSE),0)+AI366*IFERROR(VLOOKUP(AH366,LnLst!B:I,5,FALSE),0)+AK366*IFERROR(VLOOKUP(AJ366,LnLst!B:I,5,FALSE),0)</f>
        <v>3.081</v>
      </c>
      <c r="AA366" s="215">
        <f>AE366*IFERROR(VLOOKUP(AD366,LnLst!B:I,6,FALSE),0)+AG366*IFERROR(VLOOKUP(AF366,LnLst!B:I,6,FALSE),0)+AI366*IFERROR(VLOOKUP(AH366,LnLst!B:I,6,FALSE),0)+AK366*IFERROR(VLOOKUP(AJ366,LnLst!B:I,6,FALSE),0)</f>
        <v>19.670999999999999</v>
      </c>
      <c r="AB366" s="207">
        <f>(AE366*IFERROR(VLOOKUP(AD366,LnLst!B:I,7,FALSE),0)+AG366*IFERROR(VLOOKUP(AF366,LnLst!B:I,7,FALSE),0)+AI366*IFERROR(VLOOKUP(AH366,LnLst!B:I,7,FALSE),0)+AK366*IFERROR(VLOOKUP(AJ366,LnLst!B:I,7,FALSE),0))/1000000</f>
        <v>5.2850999999999999E-5</v>
      </c>
      <c r="AC366" s="211">
        <f>AE366*IFERROR(VLOOKUP(AD366,LnLst!B:I,8,FALSE),0)+AG366*IFERROR(VLOOKUP(AF366,LnLst!B:I,8,FALSE),0)+AI366*IFERROR(VLOOKUP(AH366,LnLst!B:I,8,FALSE),0)+AK366*IFERROR(VLOOKUP(AJ366,LnLst!B:I,8,FALSE),0)</f>
        <v>13.982999999999999</v>
      </c>
      <c r="AD366" s="106" t="s">
        <v>8</v>
      </c>
      <c r="AE366" s="263">
        <v>23.7</v>
      </c>
      <c r="AF366" s="245" t="s">
        <v>1462</v>
      </c>
      <c r="AG366" s="263"/>
      <c r="AH366" s="250" t="s">
        <v>1462</v>
      </c>
      <c r="AI366" s="263"/>
      <c r="AJ366" s="245" t="s">
        <v>1462</v>
      </c>
      <c r="AK366" s="263"/>
      <c r="AL366" s="84">
        <v>388</v>
      </c>
      <c r="AM366" s="72">
        <v>392</v>
      </c>
      <c r="AN366" s="83">
        <v>-0.25</v>
      </c>
      <c r="AO366" s="72">
        <v>0</v>
      </c>
      <c r="AP366" s="66" t="s">
        <v>1676</v>
      </c>
      <c r="AQ366" s="107" t="s">
        <v>860</v>
      </c>
      <c r="AR366" s="61" t="s">
        <v>1275</v>
      </c>
      <c r="AS366" s="364"/>
      <c r="AT366" s="205"/>
      <c r="DN366" s="111">
        <f>(AE366*IFERROR(VLOOKUP(AD366,LnLst!B:I,2,FALSE),0))*(100/(H366^2))</f>
        <v>2.4434504132231408E-3</v>
      </c>
      <c r="DO366" s="111">
        <f>(AE366*IFERROR(VLOOKUP(AD366,LnLst!B:I,3,FALSE),0))*(100/(H366^2))</f>
        <v>1.498388429752066E-2</v>
      </c>
      <c r="DP366" s="111">
        <f>(AE366*IFERROR(VLOOKUP(AD366,LnLst!B:I,4,FALSE),0))*(H366^2/100)/1000000</f>
        <v>3.7280099999999997E-2</v>
      </c>
      <c r="DQ366" s="111">
        <f>(AE366*IFERROR(VLOOKUP(AD366,LnLst!B:I,5,FALSE),0))*(100/(H366^2))</f>
        <v>6.3657024793388429E-3</v>
      </c>
      <c r="DR366" s="111">
        <f>(AE366*IFERROR(VLOOKUP(AD366,LnLst!B:I,6,FALSE),0))*(100/(H366^2))</f>
        <v>4.0642561983471076E-2</v>
      </c>
      <c r="DS366" s="111">
        <f>(AE366*IFERROR(VLOOKUP(AD366,LnLst!B:I,7,FALSE),0))*(H366^2/100)/1000000</f>
        <v>2.5579883999999997E-2</v>
      </c>
      <c r="DT366" s="111">
        <f>(AE366*IFERROR(VLOOKUP(AD366,LnLst!B:I,8,FALSE),0))*(100/(H366^2))</f>
        <v>2.8890495867768592E-2</v>
      </c>
      <c r="DU366" s="111">
        <f>AG366*IFERROR(VLOOKUP(AF366,LnLst!B:I,2,FALSE),0)*100/H366^2</f>
        <v>0</v>
      </c>
      <c r="DV366" s="111">
        <f>(AG366*IFERROR(VLOOKUP(AF366,LnLst!B:I,3,FALSE),0))*(100/(H366^2))</f>
        <v>0</v>
      </c>
      <c r="DW366" s="111">
        <f>(AG366*IFERROR(VLOOKUP(AF366,LnLst!B:I,4,FALSE),0))*(H366^2/100)/1000000</f>
        <v>0</v>
      </c>
      <c r="DX366" s="111">
        <f>(AG366*IFERROR(VLOOKUP(AF366,LnLst!B:I,5,FALSE),0))*(100/(H366^2))</f>
        <v>0</v>
      </c>
      <c r="DY366" s="111">
        <f>(AG366*IFERROR(VLOOKUP(AF366,LnLst!B:I,6,FALSE),0))*(100/(H366^2))</f>
        <v>0</v>
      </c>
      <c r="DZ366" s="111">
        <f>(AG366*IFERROR(VLOOKUP(AF366,LnLst!B:I,7,FALSE),0))*(H366^2/100)/1000000</f>
        <v>0</v>
      </c>
      <c r="EA366" s="111">
        <f>(AG366*IFERROR(VLOOKUP(AF366,LnLst!B:I,8,FALSE),0))*(100/(H366^2))</f>
        <v>0</v>
      </c>
      <c r="EB366" s="111">
        <f>AI366*IFERROR(VLOOKUP(AH366,LnLst!B:I,2,FALSE),0)*100/H366^2</f>
        <v>0</v>
      </c>
      <c r="EC366" s="111">
        <f>AI366*IFERROR(VLOOKUP(AH366,LnLst!B:I,3,FALSE),0)*100/H366^2</f>
        <v>0</v>
      </c>
      <c r="ED366" s="111">
        <f>(AI366*IFERROR(VLOOKUP(AH366,LnLst!B:I,4,FALSE),0))*(H366^2/100)/1000000</f>
        <v>0</v>
      </c>
      <c r="EE366" s="111">
        <f>AI366*IFERROR(VLOOKUP(AH366,LnLst!B:I,5,FALSE),0)*100/H366^2</f>
        <v>0</v>
      </c>
      <c r="EF366" s="111">
        <f>AI366*IFERROR(VLOOKUP(AH366,LnLst!B:I,6,FALSE),0)*100/H366^2</f>
        <v>0</v>
      </c>
      <c r="EG366" s="111">
        <f>(AI366*IFERROR(VLOOKUP(AH366,LnLst!B:I,7,FALSE),0))*(H366^2/100)/1000000</f>
        <v>0</v>
      </c>
      <c r="EH366" s="111">
        <f>AI366*IFERROR(VLOOKUP(AH366,LnLst!B:I,8,FALSE),0)*100/H366^2</f>
        <v>0</v>
      </c>
      <c r="EI366" s="236">
        <f>AK366*IFERROR(VLOOKUP(AJ366,LnLst!B:I,2,FALSE),0)*100/H366^2</f>
        <v>0</v>
      </c>
      <c r="EJ366" s="111">
        <f>AK366*IFERROR(VLOOKUP(AJ366,LnLst!B:I,3,FALSE),0)*100/H366^2</f>
        <v>0</v>
      </c>
      <c r="EK366" s="111">
        <f>(AK366*IFERROR(VLOOKUP(AJ366,LnLst!B:I,4,FALSE),0))*(H366^2/100)/1000000</f>
        <v>0</v>
      </c>
      <c r="EL366" s="111">
        <f>AK366*IFERROR(VLOOKUP(AJ366,LnLst!B:I,5,FALSE),0)*100/H366^2</f>
        <v>0</v>
      </c>
      <c r="EM366" s="111">
        <f>AK366*IFERROR(VLOOKUP(AJ366,LnLst!B:I,6,FALSE),0)*100/H366^2</f>
        <v>0</v>
      </c>
      <c r="EN366" s="111">
        <f>(AK366*IFERROR(VLOOKUP(AJ366,LnLst!B:I,7,FALSE),0))*(H366^2/100)/1000000</f>
        <v>0</v>
      </c>
      <c r="EO366" s="111">
        <f>AK366*IFERROR(VLOOKUP(AJ366,LnLst!B:I,8,FALSE),0)*100/H366^2</f>
        <v>0</v>
      </c>
    </row>
    <row r="367" spans="1:145" ht="15" customHeight="1" x14ac:dyDescent="0.25">
      <c r="A367" s="81" t="s">
        <v>444</v>
      </c>
      <c r="B367" s="82" t="s">
        <v>53</v>
      </c>
      <c r="C367" s="102" t="s">
        <v>1633</v>
      </c>
      <c r="D367" s="82" t="s">
        <v>1634</v>
      </c>
      <c r="E367" s="9" t="s">
        <v>1640</v>
      </c>
      <c r="F367" s="426" t="s">
        <v>1717</v>
      </c>
      <c r="G367" s="83">
        <v>1</v>
      </c>
      <c r="H367" s="60">
        <v>220</v>
      </c>
      <c r="I367" s="194" t="str">
        <f t="shared" si="99"/>
        <v xml:space="preserve">2*405 AAAC             </v>
      </c>
      <c r="J367" s="228">
        <f t="shared" si="100"/>
        <v>3.7</v>
      </c>
      <c r="K367" s="113" t="s">
        <v>16</v>
      </c>
      <c r="L367" s="232" t="s">
        <v>23</v>
      </c>
      <c r="M367" s="240">
        <v>1200</v>
      </c>
      <c r="N367" s="115">
        <f t="shared" si="101"/>
        <v>457.24799999999999</v>
      </c>
      <c r="O367" s="241">
        <v>1600</v>
      </c>
      <c r="P367" s="235">
        <f t="shared" si="102"/>
        <v>3.8146694214876033E-4</v>
      </c>
      <c r="Q367" s="104">
        <f t="shared" si="103"/>
        <v>2.3392561983471079E-3</v>
      </c>
      <c r="R367" s="104">
        <f t="shared" si="104"/>
        <v>5.8200999999999999E-3</v>
      </c>
      <c r="S367" s="104">
        <f t="shared" si="105"/>
        <v>9.9380165289256195E-4</v>
      </c>
      <c r="T367" s="104">
        <f t="shared" si="106"/>
        <v>6.3450413223140496E-3</v>
      </c>
      <c r="U367" s="104">
        <f t="shared" si="107"/>
        <v>3.9934840000000003E-3</v>
      </c>
      <c r="V367" s="105">
        <f t="shared" si="108"/>
        <v>4.5103305785123967E-3</v>
      </c>
      <c r="W367" s="223">
        <f>AE367*IFERROR(VLOOKUP(AD367,LnLst!B:I,2,FALSE),0)+AG367*IFERROR(VLOOKUP(AF367,LnLst!B:I,2,FALSE),0)+AI367*IFERROR(VLOOKUP(AH367,LnLst!B:I,2,FALSE),0)+AK367*IFERROR(VLOOKUP(AJ367,LnLst!B:I,2,FALSE),0)</f>
        <v>0.18463000000000002</v>
      </c>
      <c r="X367" s="215">
        <f>AE367*IFERROR(VLOOKUP(AD367,LnLst!B:I,3,FALSE),0)+AG367*IFERROR(VLOOKUP(AF367,LnLst!B:I,3,FALSE),0)+AI367*IFERROR(VLOOKUP(AH367,LnLst!B:I,3,FALSE),0)+AK367*IFERROR(VLOOKUP(AJ367,LnLst!B:I,3,FALSE),0)</f>
        <v>1.1322000000000001</v>
      </c>
      <c r="Y367" s="219">
        <f>(AE367*IFERROR(VLOOKUP(AD367,LnLst!B:I,4,FALSE),0)+AG367*IFERROR(VLOOKUP(AF367,LnLst!B:I,4,FALSE),0)+AI367*IFERROR(VLOOKUP(AH367,LnLst!B:I,4,FALSE),0)+AK367*IFERROR(VLOOKUP(AJ367,LnLst!B:I,4,FALSE),0))/1000000</f>
        <v>1.2025000000000001E-5</v>
      </c>
      <c r="Z367" s="215">
        <f>AE367*IFERROR(VLOOKUP(AD367,LnLst!B:I,5,FALSE),0)+AG367*IFERROR(VLOOKUP(AF367,LnLst!B:I,5,FALSE),0)+AI367*IFERROR(VLOOKUP(AH367,LnLst!B:I,5,FALSE),0)+AK367*IFERROR(VLOOKUP(AJ367,LnLst!B:I,5,FALSE),0)</f>
        <v>0.48100000000000004</v>
      </c>
      <c r="AA367" s="215">
        <f>AE367*IFERROR(VLOOKUP(AD367,LnLst!B:I,6,FALSE),0)+AG367*IFERROR(VLOOKUP(AF367,LnLst!B:I,6,FALSE),0)+AI367*IFERROR(VLOOKUP(AH367,LnLst!B:I,6,FALSE),0)+AK367*IFERROR(VLOOKUP(AJ367,LnLst!B:I,6,FALSE),0)</f>
        <v>3.0710000000000002</v>
      </c>
      <c r="AB367" s="207">
        <f>(AE367*IFERROR(VLOOKUP(AD367,LnLst!B:I,7,FALSE),0)+AG367*IFERROR(VLOOKUP(AF367,LnLst!B:I,7,FALSE),0)+AI367*IFERROR(VLOOKUP(AH367,LnLst!B:I,7,FALSE),0)+AK367*IFERROR(VLOOKUP(AJ367,LnLst!B:I,7,FALSE),0))/1000000</f>
        <v>8.2509999999999994E-6</v>
      </c>
      <c r="AC367" s="211">
        <f>AE367*IFERROR(VLOOKUP(AD367,LnLst!B:I,8,FALSE),0)+AG367*IFERROR(VLOOKUP(AF367,LnLst!B:I,8,FALSE),0)+AI367*IFERROR(VLOOKUP(AH367,LnLst!B:I,8,FALSE),0)+AK367*IFERROR(VLOOKUP(AJ367,LnLst!B:I,8,FALSE),0)</f>
        <v>2.1829999999999998</v>
      </c>
      <c r="AD367" s="106" t="s">
        <v>8</v>
      </c>
      <c r="AE367" s="263">
        <v>3.7</v>
      </c>
      <c r="AF367" s="245" t="s">
        <v>1462</v>
      </c>
      <c r="AG367" s="263"/>
      <c r="AH367" s="250" t="s">
        <v>1462</v>
      </c>
      <c r="AI367" s="263"/>
      <c r="AJ367" s="245" t="s">
        <v>1462</v>
      </c>
      <c r="AK367" s="263"/>
      <c r="AL367" s="84">
        <v>300</v>
      </c>
      <c r="AM367" s="72">
        <v>301</v>
      </c>
      <c r="AN367" s="83">
        <v>0</v>
      </c>
      <c r="AO367" s="72">
        <v>0</v>
      </c>
      <c r="AP367" s="66" t="s">
        <v>798</v>
      </c>
      <c r="AQ367" s="107" t="s">
        <v>797</v>
      </c>
      <c r="AR367" s="61" t="s">
        <v>101</v>
      </c>
      <c r="AS367" s="364"/>
      <c r="AT367" s="205"/>
      <c r="DN367" s="111">
        <f>(AE367*IFERROR(VLOOKUP(AD367,LnLst!B:I,2,FALSE),0))*(100/(H367^2))</f>
        <v>3.8146694214876038E-4</v>
      </c>
      <c r="DO367" s="111">
        <f>(AE367*IFERROR(VLOOKUP(AD367,LnLst!B:I,3,FALSE),0))*(100/(H367^2))</f>
        <v>2.3392561983471079E-3</v>
      </c>
      <c r="DP367" s="111">
        <f>(AE367*IFERROR(VLOOKUP(AD367,LnLst!B:I,4,FALSE),0))*(H367^2/100)/1000000</f>
        <v>5.8201000000000008E-3</v>
      </c>
      <c r="DQ367" s="111">
        <f>(AE367*IFERROR(VLOOKUP(AD367,LnLst!B:I,5,FALSE),0))*(100/(H367^2))</f>
        <v>9.9380165289256217E-4</v>
      </c>
      <c r="DR367" s="111">
        <f>(AE367*IFERROR(VLOOKUP(AD367,LnLst!B:I,6,FALSE),0))*(100/(H367^2))</f>
        <v>6.3450413223140505E-3</v>
      </c>
      <c r="DS367" s="111">
        <f>(AE367*IFERROR(VLOOKUP(AD367,LnLst!B:I,7,FALSE),0))*(H367^2/100)/1000000</f>
        <v>3.9934840000000003E-3</v>
      </c>
      <c r="DT367" s="111">
        <f>(AE367*IFERROR(VLOOKUP(AD367,LnLst!B:I,8,FALSE),0))*(100/(H367^2))</f>
        <v>4.5103305785123967E-3</v>
      </c>
      <c r="DU367" s="111">
        <f>AG367*IFERROR(VLOOKUP(AF367,LnLst!B:I,2,FALSE),0)*100/H367^2</f>
        <v>0</v>
      </c>
      <c r="DV367" s="111">
        <f>(AG367*IFERROR(VLOOKUP(AF367,LnLst!B:I,3,FALSE),0))*(100/(H367^2))</f>
        <v>0</v>
      </c>
      <c r="DW367" s="111">
        <f>(AG367*IFERROR(VLOOKUP(AF367,LnLst!B:I,4,FALSE),0))*(H367^2/100)/1000000</f>
        <v>0</v>
      </c>
      <c r="DX367" s="111">
        <f>(AG367*IFERROR(VLOOKUP(AF367,LnLst!B:I,5,FALSE),0))*(100/(H367^2))</f>
        <v>0</v>
      </c>
      <c r="DY367" s="111">
        <f>(AG367*IFERROR(VLOOKUP(AF367,LnLst!B:I,6,FALSE),0))*(100/(H367^2))</f>
        <v>0</v>
      </c>
      <c r="DZ367" s="111">
        <f>(AG367*IFERROR(VLOOKUP(AF367,LnLst!B:I,7,FALSE),0))*(H367^2/100)/1000000</f>
        <v>0</v>
      </c>
      <c r="EA367" s="111">
        <f>(AG367*IFERROR(VLOOKUP(AF367,LnLst!B:I,8,FALSE),0))*(100/(H367^2))</f>
        <v>0</v>
      </c>
      <c r="EB367" s="111">
        <f>AI367*IFERROR(VLOOKUP(AH367,LnLst!B:I,2,FALSE),0)*100/H367^2</f>
        <v>0</v>
      </c>
      <c r="EC367" s="111">
        <f>AI367*IFERROR(VLOOKUP(AH367,LnLst!B:I,3,FALSE),0)*100/H367^2</f>
        <v>0</v>
      </c>
      <c r="ED367" s="111">
        <f>(AI367*IFERROR(VLOOKUP(AH367,LnLst!B:I,4,FALSE),0))*(H367^2/100)/1000000</f>
        <v>0</v>
      </c>
      <c r="EE367" s="111">
        <f>AI367*IFERROR(VLOOKUP(AH367,LnLst!B:I,5,FALSE),0)*100/H367^2</f>
        <v>0</v>
      </c>
      <c r="EF367" s="111">
        <f>AI367*IFERROR(VLOOKUP(AH367,LnLst!B:I,6,FALSE),0)*100/H367^2</f>
        <v>0</v>
      </c>
      <c r="EG367" s="111">
        <f>(AI367*IFERROR(VLOOKUP(AH367,LnLst!B:I,7,FALSE),0))*(H367^2/100)/1000000</f>
        <v>0</v>
      </c>
      <c r="EH367" s="111">
        <f>AI367*IFERROR(VLOOKUP(AH367,LnLst!B:I,8,FALSE),0)*100/H367^2</f>
        <v>0</v>
      </c>
      <c r="EI367" s="236">
        <f>AK367*IFERROR(VLOOKUP(AJ367,LnLst!B:I,2,FALSE),0)*100/H367^2</f>
        <v>0</v>
      </c>
      <c r="EJ367" s="111">
        <f>AK367*IFERROR(VLOOKUP(AJ367,LnLst!B:I,3,FALSE),0)*100/H367^2</f>
        <v>0</v>
      </c>
      <c r="EK367" s="111">
        <f>(AK367*IFERROR(VLOOKUP(AJ367,LnLst!B:I,4,FALSE),0))*(H367^2/100)/1000000</f>
        <v>0</v>
      </c>
      <c r="EL367" s="111">
        <f>AK367*IFERROR(VLOOKUP(AJ367,LnLst!B:I,5,FALSE),0)*100/H367^2</f>
        <v>0</v>
      </c>
      <c r="EM367" s="111">
        <f>AK367*IFERROR(VLOOKUP(AJ367,LnLst!B:I,6,FALSE),0)*100/H367^2</f>
        <v>0</v>
      </c>
      <c r="EN367" s="111">
        <f>(AK367*IFERROR(VLOOKUP(AJ367,LnLst!B:I,7,FALSE),0))*(H367^2/100)/1000000</f>
        <v>0</v>
      </c>
      <c r="EO367" s="111">
        <f>AK367*IFERROR(VLOOKUP(AJ367,LnLst!B:I,8,FALSE),0)*100/H367^2</f>
        <v>0</v>
      </c>
    </row>
    <row r="368" spans="1:145" ht="15" customHeight="1" x14ac:dyDescent="0.25">
      <c r="A368" s="81" t="s">
        <v>444</v>
      </c>
      <c r="B368" s="82" t="s">
        <v>53</v>
      </c>
      <c r="C368" s="102" t="s">
        <v>1633</v>
      </c>
      <c r="D368" s="82" t="s">
        <v>1634</v>
      </c>
      <c r="E368" s="9" t="s">
        <v>1640</v>
      </c>
      <c r="F368" s="426" t="s">
        <v>1717</v>
      </c>
      <c r="G368" s="83">
        <v>2</v>
      </c>
      <c r="H368" s="60">
        <v>220</v>
      </c>
      <c r="I368" s="194" t="str">
        <f t="shared" si="99"/>
        <v xml:space="preserve">2*405 AAAC             </v>
      </c>
      <c r="J368" s="228">
        <f t="shared" si="100"/>
        <v>3.7</v>
      </c>
      <c r="K368" s="113" t="s">
        <v>16</v>
      </c>
      <c r="L368" s="232" t="s">
        <v>23</v>
      </c>
      <c r="M368" s="240">
        <v>1200</v>
      </c>
      <c r="N368" s="115">
        <f t="shared" si="101"/>
        <v>457.24799999999999</v>
      </c>
      <c r="O368" s="241">
        <v>1600</v>
      </c>
      <c r="P368" s="235">
        <f t="shared" si="102"/>
        <v>3.8146694214876033E-4</v>
      </c>
      <c r="Q368" s="104">
        <f t="shared" si="103"/>
        <v>2.3392561983471079E-3</v>
      </c>
      <c r="R368" s="104">
        <f t="shared" si="104"/>
        <v>5.8200999999999999E-3</v>
      </c>
      <c r="S368" s="104">
        <f t="shared" si="105"/>
        <v>9.9380165289256195E-4</v>
      </c>
      <c r="T368" s="104">
        <f t="shared" si="106"/>
        <v>6.3450413223140496E-3</v>
      </c>
      <c r="U368" s="104">
        <f t="shared" si="107"/>
        <v>3.9934840000000003E-3</v>
      </c>
      <c r="V368" s="105">
        <f t="shared" si="108"/>
        <v>4.5103305785123967E-3</v>
      </c>
      <c r="W368" s="223">
        <f>AE368*IFERROR(VLOOKUP(AD368,LnLst!B:I,2,FALSE),0)+AG368*IFERROR(VLOOKUP(AF368,LnLst!B:I,2,FALSE),0)+AI368*IFERROR(VLOOKUP(AH368,LnLst!B:I,2,FALSE),0)+AK368*IFERROR(VLOOKUP(AJ368,LnLst!B:I,2,FALSE),0)</f>
        <v>0.18463000000000002</v>
      </c>
      <c r="X368" s="215">
        <f>AE368*IFERROR(VLOOKUP(AD368,LnLst!B:I,3,FALSE),0)+AG368*IFERROR(VLOOKUP(AF368,LnLst!B:I,3,FALSE),0)+AI368*IFERROR(VLOOKUP(AH368,LnLst!B:I,3,FALSE),0)+AK368*IFERROR(VLOOKUP(AJ368,LnLst!B:I,3,FALSE),0)</f>
        <v>1.1322000000000001</v>
      </c>
      <c r="Y368" s="219">
        <f>(AE368*IFERROR(VLOOKUP(AD368,LnLst!B:I,4,FALSE),0)+AG368*IFERROR(VLOOKUP(AF368,LnLst!B:I,4,FALSE),0)+AI368*IFERROR(VLOOKUP(AH368,LnLst!B:I,4,FALSE),0)+AK368*IFERROR(VLOOKUP(AJ368,LnLst!B:I,4,FALSE),0))/1000000</f>
        <v>1.2025000000000001E-5</v>
      </c>
      <c r="Z368" s="215">
        <f>AE368*IFERROR(VLOOKUP(AD368,LnLst!B:I,5,FALSE),0)+AG368*IFERROR(VLOOKUP(AF368,LnLst!B:I,5,FALSE),0)+AI368*IFERROR(VLOOKUP(AH368,LnLst!B:I,5,FALSE),0)+AK368*IFERROR(VLOOKUP(AJ368,LnLst!B:I,5,FALSE),0)</f>
        <v>0.48100000000000004</v>
      </c>
      <c r="AA368" s="215">
        <f>AE368*IFERROR(VLOOKUP(AD368,LnLst!B:I,6,FALSE),0)+AG368*IFERROR(VLOOKUP(AF368,LnLst!B:I,6,FALSE),0)+AI368*IFERROR(VLOOKUP(AH368,LnLst!B:I,6,FALSE),0)+AK368*IFERROR(VLOOKUP(AJ368,LnLst!B:I,6,FALSE),0)</f>
        <v>3.0710000000000002</v>
      </c>
      <c r="AB368" s="207">
        <f>(AE368*IFERROR(VLOOKUP(AD368,LnLst!B:I,7,FALSE),0)+AG368*IFERROR(VLOOKUP(AF368,LnLst!B:I,7,FALSE),0)+AI368*IFERROR(VLOOKUP(AH368,LnLst!B:I,7,FALSE),0)+AK368*IFERROR(VLOOKUP(AJ368,LnLst!B:I,7,FALSE),0))/1000000</f>
        <v>8.2509999999999994E-6</v>
      </c>
      <c r="AC368" s="211">
        <f>AE368*IFERROR(VLOOKUP(AD368,LnLst!B:I,8,FALSE),0)+AG368*IFERROR(VLOOKUP(AF368,LnLst!B:I,8,FALSE),0)+AI368*IFERROR(VLOOKUP(AH368,LnLst!B:I,8,FALSE),0)+AK368*IFERROR(VLOOKUP(AJ368,LnLst!B:I,8,FALSE),0)</f>
        <v>2.1829999999999998</v>
      </c>
      <c r="AD368" s="106" t="s">
        <v>8</v>
      </c>
      <c r="AE368" s="263">
        <v>3.7</v>
      </c>
      <c r="AF368" s="245" t="s">
        <v>1462</v>
      </c>
      <c r="AG368" s="263"/>
      <c r="AH368" s="250" t="s">
        <v>1462</v>
      </c>
      <c r="AI368" s="263"/>
      <c r="AJ368" s="245" t="s">
        <v>1462</v>
      </c>
      <c r="AK368" s="263"/>
      <c r="AL368" s="84">
        <v>300</v>
      </c>
      <c r="AM368" s="72">
        <v>301</v>
      </c>
      <c r="AN368" s="83">
        <v>0</v>
      </c>
      <c r="AO368" s="72">
        <v>0</v>
      </c>
      <c r="AP368" s="66" t="s">
        <v>799</v>
      </c>
      <c r="AQ368" s="107" t="s">
        <v>797</v>
      </c>
      <c r="AR368" s="61" t="s">
        <v>101</v>
      </c>
      <c r="AS368" s="364"/>
      <c r="AT368" s="205"/>
      <c r="DN368" s="111">
        <f>(AE368*IFERROR(VLOOKUP(AD368,LnLst!B:I,2,FALSE),0))*(100/(H368^2))</f>
        <v>3.8146694214876038E-4</v>
      </c>
      <c r="DO368" s="111">
        <f>(AE368*IFERROR(VLOOKUP(AD368,LnLst!B:I,3,FALSE),0))*(100/(H368^2))</f>
        <v>2.3392561983471079E-3</v>
      </c>
      <c r="DP368" s="111">
        <f>(AE368*IFERROR(VLOOKUP(AD368,LnLst!B:I,4,FALSE),0))*(H368^2/100)/1000000</f>
        <v>5.8201000000000008E-3</v>
      </c>
      <c r="DQ368" s="111">
        <f>(AE368*IFERROR(VLOOKUP(AD368,LnLst!B:I,5,FALSE),0))*(100/(H368^2))</f>
        <v>9.9380165289256217E-4</v>
      </c>
      <c r="DR368" s="111">
        <f>(AE368*IFERROR(VLOOKUP(AD368,LnLst!B:I,6,FALSE),0))*(100/(H368^2))</f>
        <v>6.3450413223140505E-3</v>
      </c>
      <c r="DS368" s="111">
        <f>(AE368*IFERROR(VLOOKUP(AD368,LnLst!B:I,7,FALSE),0))*(H368^2/100)/1000000</f>
        <v>3.9934840000000003E-3</v>
      </c>
      <c r="DT368" s="111">
        <f>(AE368*IFERROR(VLOOKUP(AD368,LnLst!B:I,8,FALSE),0))*(100/(H368^2))</f>
        <v>4.5103305785123967E-3</v>
      </c>
      <c r="DU368" s="111">
        <f>AG368*IFERROR(VLOOKUP(AF368,LnLst!B:I,2,FALSE),0)*100/H368^2</f>
        <v>0</v>
      </c>
      <c r="DV368" s="111">
        <f>(AG368*IFERROR(VLOOKUP(AF368,LnLst!B:I,3,FALSE),0))*(100/(H368^2))</f>
        <v>0</v>
      </c>
      <c r="DW368" s="111">
        <f>(AG368*IFERROR(VLOOKUP(AF368,LnLst!B:I,4,FALSE),0))*(H368^2/100)/1000000</f>
        <v>0</v>
      </c>
      <c r="DX368" s="111">
        <f>(AG368*IFERROR(VLOOKUP(AF368,LnLst!B:I,5,FALSE),0))*(100/(H368^2))</f>
        <v>0</v>
      </c>
      <c r="DY368" s="111">
        <f>(AG368*IFERROR(VLOOKUP(AF368,LnLst!B:I,6,FALSE),0))*(100/(H368^2))</f>
        <v>0</v>
      </c>
      <c r="DZ368" s="111">
        <f>(AG368*IFERROR(VLOOKUP(AF368,LnLst!B:I,7,FALSE),0))*(H368^2/100)/1000000</f>
        <v>0</v>
      </c>
      <c r="EA368" s="111">
        <f>(AG368*IFERROR(VLOOKUP(AF368,LnLst!B:I,8,FALSE),0))*(100/(H368^2))</f>
        <v>0</v>
      </c>
      <c r="EB368" s="111">
        <f>AI368*IFERROR(VLOOKUP(AH368,LnLst!B:I,2,FALSE),0)*100/H368^2</f>
        <v>0</v>
      </c>
      <c r="EC368" s="111">
        <f>AI368*IFERROR(VLOOKUP(AH368,LnLst!B:I,3,FALSE),0)*100/H368^2</f>
        <v>0</v>
      </c>
      <c r="ED368" s="111">
        <f>(AI368*IFERROR(VLOOKUP(AH368,LnLst!B:I,4,FALSE),0))*(H368^2/100)/1000000</f>
        <v>0</v>
      </c>
      <c r="EE368" s="111">
        <f>AI368*IFERROR(VLOOKUP(AH368,LnLst!B:I,5,FALSE),0)*100/H368^2</f>
        <v>0</v>
      </c>
      <c r="EF368" s="111">
        <f>AI368*IFERROR(VLOOKUP(AH368,LnLst!B:I,6,FALSE),0)*100/H368^2</f>
        <v>0</v>
      </c>
      <c r="EG368" s="111">
        <f>(AI368*IFERROR(VLOOKUP(AH368,LnLst!B:I,7,FALSE),0))*(H368^2/100)/1000000</f>
        <v>0</v>
      </c>
      <c r="EH368" s="111">
        <f>AI368*IFERROR(VLOOKUP(AH368,LnLst!B:I,8,FALSE),0)*100/H368^2</f>
        <v>0</v>
      </c>
      <c r="EI368" s="236">
        <f>AK368*IFERROR(VLOOKUP(AJ368,LnLst!B:I,2,FALSE),0)*100/H368^2</f>
        <v>0</v>
      </c>
      <c r="EJ368" s="111">
        <f>AK368*IFERROR(VLOOKUP(AJ368,LnLst!B:I,3,FALSE),0)*100/H368^2</f>
        <v>0</v>
      </c>
      <c r="EK368" s="111">
        <f>(AK368*IFERROR(VLOOKUP(AJ368,LnLst!B:I,4,FALSE),0))*(H368^2/100)/1000000</f>
        <v>0</v>
      </c>
      <c r="EL368" s="111">
        <f>AK368*IFERROR(VLOOKUP(AJ368,LnLst!B:I,5,FALSE),0)*100/H368^2</f>
        <v>0</v>
      </c>
      <c r="EM368" s="111">
        <f>AK368*IFERROR(VLOOKUP(AJ368,LnLst!B:I,6,FALSE),0)*100/H368^2</f>
        <v>0</v>
      </c>
      <c r="EN368" s="111">
        <f>(AK368*IFERROR(VLOOKUP(AJ368,LnLst!B:I,7,FALSE),0))*(H368^2/100)/1000000</f>
        <v>0</v>
      </c>
      <c r="EO368" s="111">
        <f>AK368*IFERROR(VLOOKUP(AJ368,LnLst!B:I,8,FALSE),0)*100/H368^2</f>
        <v>0</v>
      </c>
    </row>
    <row r="369" spans="1:145" ht="15" customHeight="1" x14ac:dyDescent="0.25">
      <c r="A369" s="81" t="s">
        <v>331</v>
      </c>
      <c r="B369" s="82" t="s">
        <v>298</v>
      </c>
      <c r="C369" s="102" t="s">
        <v>1595</v>
      </c>
      <c r="D369" s="82" t="s">
        <v>1535</v>
      </c>
      <c r="E369" s="9" t="s">
        <v>1640</v>
      </c>
      <c r="F369" s="426" t="s">
        <v>1717</v>
      </c>
      <c r="G369" s="83">
        <v>1</v>
      </c>
      <c r="H369" s="60">
        <v>220</v>
      </c>
      <c r="I369" s="194" t="str">
        <f t="shared" si="99"/>
        <v xml:space="preserve">2*405 AAAC             </v>
      </c>
      <c r="J369" s="228">
        <f t="shared" si="100"/>
        <v>48.3</v>
      </c>
      <c r="K369" s="113" t="s">
        <v>22</v>
      </c>
      <c r="L369" s="232" t="s">
        <v>23</v>
      </c>
      <c r="M369" s="240">
        <v>1200</v>
      </c>
      <c r="N369" s="115">
        <f t="shared" si="101"/>
        <v>457.24799999999999</v>
      </c>
      <c r="O369" s="241">
        <v>1600</v>
      </c>
      <c r="P369" s="235">
        <f t="shared" si="102"/>
        <v>4.9796900826446283E-3</v>
      </c>
      <c r="Q369" s="104">
        <f t="shared" si="103"/>
        <v>3.0536776859504129E-2</v>
      </c>
      <c r="R369" s="104">
        <f t="shared" si="104"/>
        <v>7.5975899999999999E-2</v>
      </c>
      <c r="S369" s="104">
        <f t="shared" si="105"/>
        <v>1.2973140495867768E-2</v>
      </c>
      <c r="T369" s="104">
        <f t="shared" si="106"/>
        <v>8.2828512396694212E-2</v>
      </c>
      <c r="U369" s="104">
        <f t="shared" si="107"/>
        <v>5.2131155999999998E-2</v>
      </c>
      <c r="V369" s="105">
        <f t="shared" si="108"/>
        <v>5.8878099173553716E-2</v>
      </c>
      <c r="W369" s="223">
        <f>AE369*IFERROR(VLOOKUP(AD369,LnLst!B:I,2,FALSE),0)+AG369*IFERROR(VLOOKUP(AF369,LnLst!B:I,2,FALSE),0)+AI369*IFERROR(VLOOKUP(AH369,LnLst!B:I,2,FALSE),0)+AK369*IFERROR(VLOOKUP(AJ369,LnLst!B:I,2,FALSE),0)</f>
        <v>2.4101699999999999</v>
      </c>
      <c r="X369" s="215">
        <f>AE369*IFERROR(VLOOKUP(AD369,LnLst!B:I,3,FALSE),0)+AG369*IFERROR(VLOOKUP(AF369,LnLst!B:I,3,FALSE),0)+AI369*IFERROR(VLOOKUP(AH369,LnLst!B:I,3,FALSE),0)+AK369*IFERROR(VLOOKUP(AJ369,LnLst!B:I,3,FALSE),0)</f>
        <v>14.779799999999998</v>
      </c>
      <c r="Y369" s="219">
        <f>(AE369*IFERROR(VLOOKUP(AD369,LnLst!B:I,4,FALSE),0)+AG369*IFERROR(VLOOKUP(AF369,LnLst!B:I,4,FALSE),0)+AI369*IFERROR(VLOOKUP(AH369,LnLst!B:I,4,FALSE),0)+AK369*IFERROR(VLOOKUP(AJ369,LnLst!B:I,4,FALSE),0))/1000000</f>
        <v>1.5697500000000001E-4</v>
      </c>
      <c r="Z369" s="215">
        <f>AE369*IFERROR(VLOOKUP(AD369,LnLst!B:I,5,FALSE),0)+AG369*IFERROR(VLOOKUP(AF369,LnLst!B:I,5,FALSE),0)+AI369*IFERROR(VLOOKUP(AH369,LnLst!B:I,5,FALSE),0)+AK369*IFERROR(VLOOKUP(AJ369,LnLst!B:I,5,FALSE),0)</f>
        <v>6.2789999999999999</v>
      </c>
      <c r="AA369" s="215">
        <f>AE369*IFERROR(VLOOKUP(AD369,LnLst!B:I,6,FALSE),0)+AG369*IFERROR(VLOOKUP(AF369,LnLst!B:I,6,FALSE),0)+AI369*IFERROR(VLOOKUP(AH369,LnLst!B:I,6,FALSE),0)+AK369*IFERROR(VLOOKUP(AJ369,LnLst!B:I,6,FALSE),0)</f>
        <v>40.088999999999999</v>
      </c>
      <c r="AB369" s="207">
        <f>(AE369*IFERROR(VLOOKUP(AD369,LnLst!B:I,7,FALSE),0)+AG369*IFERROR(VLOOKUP(AF369,LnLst!B:I,7,FALSE),0)+AI369*IFERROR(VLOOKUP(AH369,LnLst!B:I,7,FALSE),0)+AK369*IFERROR(VLOOKUP(AJ369,LnLst!B:I,7,FALSE),0))/1000000</f>
        <v>1.0770899999999999E-4</v>
      </c>
      <c r="AC369" s="211">
        <f>AE369*IFERROR(VLOOKUP(AD369,LnLst!B:I,8,FALSE),0)+AG369*IFERROR(VLOOKUP(AF369,LnLst!B:I,8,FALSE),0)+AI369*IFERROR(VLOOKUP(AH369,LnLst!B:I,8,FALSE),0)+AK369*IFERROR(VLOOKUP(AJ369,LnLst!B:I,8,FALSE),0)</f>
        <v>28.496999999999996</v>
      </c>
      <c r="AD369" s="106" t="s">
        <v>8</v>
      </c>
      <c r="AE369" s="263">
        <v>48.3</v>
      </c>
      <c r="AF369" s="245" t="s">
        <v>1462</v>
      </c>
      <c r="AG369" s="263"/>
      <c r="AH369" s="250" t="s">
        <v>1462</v>
      </c>
      <c r="AI369" s="263"/>
      <c r="AJ369" s="245" t="s">
        <v>1462</v>
      </c>
      <c r="AK369" s="263"/>
      <c r="AL369" s="84">
        <v>302</v>
      </c>
      <c r="AM369" s="72">
        <v>303</v>
      </c>
      <c r="AN369" s="83">
        <v>0</v>
      </c>
      <c r="AO369" s="72">
        <v>0</v>
      </c>
      <c r="AP369" s="66" t="s">
        <v>862</v>
      </c>
      <c r="AQ369" s="107" t="s">
        <v>864</v>
      </c>
      <c r="AR369" s="61" t="s">
        <v>861</v>
      </c>
      <c r="AS369" s="364"/>
      <c r="AT369" s="205"/>
      <c r="DN369" s="111">
        <f>(AE369*IFERROR(VLOOKUP(AD369,LnLst!B:I,2,FALSE),0))*(100/(H369^2))</f>
        <v>4.9796900826446283E-3</v>
      </c>
      <c r="DO369" s="111">
        <f>(AE369*IFERROR(VLOOKUP(AD369,LnLst!B:I,3,FALSE),0))*(100/(H369^2))</f>
        <v>3.0536776859504129E-2</v>
      </c>
      <c r="DP369" s="111">
        <f>(AE369*IFERROR(VLOOKUP(AD369,LnLst!B:I,4,FALSE),0))*(H369^2/100)/1000000</f>
        <v>7.5975899999999999E-2</v>
      </c>
      <c r="DQ369" s="111">
        <f>(AE369*IFERROR(VLOOKUP(AD369,LnLst!B:I,5,FALSE),0))*(100/(H369^2))</f>
        <v>1.2973140495867768E-2</v>
      </c>
      <c r="DR369" s="111">
        <f>(AE369*IFERROR(VLOOKUP(AD369,LnLst!B:I,6,FALSE),0))*(100/(H369^2))</f>
        <v>8.2828512396694212E-2</v>
      </c>
      <c r="DS369" s="111">
        <f>(AE369*IFERROR(VLOOKUP(AD369,LnLst!B:I,7,FALSE),0))*(H369^2/100)/1000000</f>
        <v>5.2131155999999998E-2</v>
      </c>
      <c r="DT369" s="111">
        <f>(AE369*IFERROR(VLOOKUP(AD369,LnLst!B:I,8,FALSE),0))*(100/(H369^2))</f>
        <v>5.8878099173553716E-2</v>
      </c>
      <c r="DU369" s="111">
        <f>AG369*IFERROR(VLOOKUP(AF369,LnLst!B:I,2,FALSE),0)*100/H369^2</f>
        <v>0</v>
      </c>
      <c r="DV369" s="111">
        <f>(AG369*IFERROR(VLOOKUP(AF369,LnLst!B:I,3,FALSE),0))*(100/(H369^2))</f>
        <v>0</v>
      </c>
      <c r="DW369" s="111">
        <f>(AG369*IFERROR(VLOOKUP(AF369,LnLst!B:I,4,FALSE),0))*(H369^2/100)/1000000</f>
        <v>0</v>
      </c>
      <c r="DX369" s="111">
        <f>(AG369*IFERROR(VLOOKUP(AF369,LnLst!B:I,5,FALSE),0))*(100/(H369^2))</f>
        <v>0</v>
      </c>
      <c r="DY369" s="111">
        <f>(AG369*IFERROR(VLOOKUP(AF369,LnLst!B:I,6,FALSE),0))*(100/(H369^2))</f>
        <v>0</v>
      </c>
      <c r="DZ369" s="111">
        <f>(AG369*IFERROR(VLOOKUP(AF369,LnLst!B:I,7,FALSE),0))*(H369^2/100)/1000000</f>
        <v>0</v>
      </c>
      <c r="EA369" s="111">
        <f>(AG369*IFERROR(VLOOKUP(AF369,LnLst!B:I,8,FALSE),0))*(100/(H369^2))</f>
        <v>0</v>
      </c>
      <c r="EB369" s="111">
        <f>AI369*IFERROR(VLOOKUP(AH369,LnLst!B:I,2,FALSE),0)*100/H369^2</f>
        <v>0</v>
      </c>
      <c r="EC369" s="111">
        <f>AI369*IFERROR(VLOOKUP(AH369,LnLst!B:I,3,FALSE),0)*100/H369^2</f>
        <v>0</v>
      </c>
      <c r="ED369" s="111">
        <f>(AI369*IFERROR(VLOOKUP(AH369,LnLst!B:I,4,FALSE),0))*(H369^2/100)/1000000</f>
        <v>0</v>
      </c>
      <c r="EE369" s="111">
        <f>AI369*IFERROR(VLOOKUP(AH369,LnLst!B:I,5,FALSE),0)*100/H369^2</f>
        <v>0</v>
      </c>
      <c r="EF369" s="111">
        <f>AI369*IFERROR(VLOOKUP(AH369,LnLst!B:I,6,FALSE),0)*100/H369^2</f>
        <v>0</v>
      </c>
      <c r="EG369" s="111">
        <f>(AI369*IFERROR(VLOOKUP(AH369,LnLst!B:I,7,FALSE),0))*(H369^2/100)/1000000</f>
        <v>0</v>
      </c>
      <c r="EH369" s="111">
        <f>AI369*IFERROR(VLOOKUP(AH369,LnLst!B:I,8,FALSE),0)*100/H369^2</f>
        <v>0</v>
      </c>
      <c r="EI369" s="236">
        <f>AK369*IFERROR(VLOOKUP(AJ369,LnLst!B:I,2,FALSE),0)*100/H369^2</f>
        <v>0</v>
      </c>
      <c r="EJ369" s="111">
        <f>AK369*IFERROR(VLOOKUP(AJ369,LnLst!B:I,3,FALSE),0)*100/H369^2</f>
        <v>0</v>
      </c>
      <c r="EK369" s="111">
        <f>(AK369*IFERROR(VLOOKUP(AJ369,LnLst!B:I,4,FALSE),0))*(H369^2/100)/1000000</f>
        <v>0</v>
      </c>
      <c r="EL369" s="111">
        <f>AK369*IFERROR(VLOOKUP(AJ369,LnLst!B:I,5,FALSE),0)*100/H369^2</f>
        <v>0</v>
      </c>
      <c r="EM369" s="111">
        <f>AK369*IFERROR(VLOOKUP(AJ369,LnLst!B:I,6,FALSE),0)*100/H369^2</f>
        <v>0</v>
      </c>
      <c r="EN369" s="111">
        <f>(AK369*IFERROR(VLOOKUP(AJ369,LnLst!B:I,7,FALSE),0))*(H369^2/100)/1000000</f>
        <v>0</v>
      </c>
      <c r="EO369" s="111">
        <f>AK369*IFERROR(VLOOKUP(AJ369,LnLst!B:I,8,FALSE),0)*100/H369^2</f>
        <v>0</v>
      </c>
    </row>
    <row r="370" spans="1:145" ht="15" customHeight="1" x14ac:dyDescent="0.25">
      <c r="A370" s="81" t="s">
        <v>331</v>
      </c>
      <c r="B370" s="82" t="s">
        <v>298</v>
      </c>
      <c r="C370" s="102" t="s">
        <v>1595</v>
      </c>
      <c r="D370" s="82" t="s">
        <v>1535</v>
      </c>
      <c r="E370" s="9" t="s">
        <v>1640</v>
      </c>
      <c r="F370" s="426" t="s">
        <v>1717</v>
      </c>
      <c r="G370" s="83">
        <v>2</v>
      </c>
      <c r="H370" s="60">
        <v>220</v>
      </c>
      <c r="I370" s="194" t="str">
        <f t="shared" si="99"/>
        <v xml:space="preserve">2*405 AAAC             </v>
      </c>
      <c r="J370" s="228">
        <f t="shared" si="100"/>
        <v>48.3</v>
      </c>
      <c r="K370" s="113" t="s">
        <v>22</v>
      </c>
      <c r="L370" s="232" t="s">
        <v>23</v>
      </c>
      <c r="M370" s="240">
        <v>1200</v>
      </c>
      <c r="N370" s="115">
        <f t="shared" si="101"/>
        <v>457.24799999999999</v>
      </c>
      <c r="O370" s="241">
        <v>1600</v>
      </c>
      <c r="P370" s="235">
        <f t="shared" si="102"/>
        <v>4.9796900826446283E-3</v>
      </c>
      <c r="Q370" s="104">
        <f t="shared" si="103"/>
        <v>3.0536776859504129E-2</v>
      </c>
      <c r="R370" s="104">
        <f t="shared" si="104"/>
        <v>7.5975899999999999E-2</v>
      </c>
      <c r="S370" s="104">
        <f t="shared" si="105"/>
        <v>1.2973140495867768E-2</v>
      </c>
      <c r="T370" s="104">
        <f t="shared" si="106"/>
        <v>8.2828512396694212E-2</v>
      </c>
      <c r="U370" s="104">
        <f t="shared" si="107"/>
        <v>5.2131155999999998E-2</v>
      </c>
      <c r="V370" s="105">
        <f t="shared" si="108"/>
        <v>5.8878099173553716E-2</v>
      </c>
      <c r="W370" s="223">
        <f>AE370*IFERROR(VLOOKUP(AD370,LnLst!B:I,2,FALSE),0)+AG370*IFERROR(VLOOKUP(AF370,LnLst!B:I,2,FALSE),0)+AI370*IFERROR(VLOOKUP(AH370,LnLst!B:I,2,FALSE),0)+AK370*IFERROR(VLOOKUP(AJ370,LnLst!B:I,2,FALSE),0)</f>
        <v>2.4101699999999999</v>
      </c>
      <c r="X370" s="215">
        <f>AE370*IFERROR(VLOOKUP(AD370,LnLst!B:I,3,FALSE),0)+AG370*IFERROR(VLOOKUP(AF370,LnLst!B:I,3,FALSE),0)+AI370*IFERROR(VLOOKUP(AH370,LnLst!B:I,3,FALSE),0)+AK370*IFERROR(VLOOKUP(AJ370,LnLst!B:I,3,FALSE),0)</f>
        <v>14.779799999999998</v>
      </c>
      <c r="Y370" s="219">
        <f>(AE370*IFERROR(VLOOKUP(AD370,LnLst!B:I,4,FALSE),0)+AG370*IFERROR(VLOOKUP(AF370,LnLst!B:I,4,FALSE),0)+AI370*IFERROR(VLOOKUP(AH370,LnLst!B:I,4,FALSE),0)+AK370*IFERROR(VLOOKUP(AJ370,LnLst!B:I,4,FALSE),0))/1000000</f>
        <v>1.5697500000000001E-4</v>
      </c>
      <c r="Z370" s="215">
        <f>AE370*IFERROR(VLOOKUP(AD370,LnLst!B:I,5,FALSE),0)+AG370*IFERROR(VLOOKUP(AF370,LnLst!B:I,5,FALSE),0)+AI370*IFERROR(VLOOKUP(AH370,LnLst!B:I,5,FALSE),0)+AK370*IFERROR(VLOOKUP(AJ370,LnLst!B:I,5,FALSE),0)</f>
        <v>6.2789999999999999</v>
      </c>
      <c r="AA370" s="215">
        <f>AE370*IFERROR(VLOOKUP(AD370,LnLst!B:I,6,FALSE),0)+AG370*IFERROR(VLOOKUP(AF370,LnLst!B:I,6,FALSE),0)+AI370*IFERROR(VLOOKUP(AH370,LnLst!B:I,6,FALSE),0)+AK370*IFERROR(VLOOKUP(AJ370,LnLst!B:I,6,FALSE),0)</f>
        <v>40.088999999999999</v>
      </c>
      <c r="AB370" s="207">
        <f>(AE370*IFERROR(VLOOKUP(AD370,LnLst!B:I,7,FALSE),0)+AG370*IFERROR(VLOOKUP(AF370,LnLst!B:I,7,FALSE),0)+AI370*IFERROR(VLOOKUP(AH370,LnLst!B:I,7,FALSE),0)+AK370*IFERROR(VLOOKUP(AJ370,LnLst!B:I,7,FALSE),0))/1000000</f>
        <v>1.0770899999999999E-4</v>
      </c>
      <c r="AC370" s="211">
        <f>AE370*IFERROR(VLOOKUP(AD370,LnLst!B:I,8,FALSE),0)+AG370*IFERROR(VLOOKUP(AF370,LnLst!B:I,8,FALSE),0)+AI370*IFERROR(VLOOKUP(AH370,LnLst!B:I,8,FALSE),0)+AK370*IFERROR(VLOOKUP(AJ370,LnLst!B:I,8,FALSE),0)</f>
        <v>28.496999999999996</v>
      </c>
      <c r="AD370" s="106" t="s">
        <v>8</v>
      </c>
      <c r="AE370" s="263">
        <v>48.3</v>
      </c>
      <c r="AF370" s="245" t="s">
        <v>1462</v>
      </c>
      <c r="AG370" s="263"/>
      <c r="AH370" s="250" t="s">
        <v>1462</v>
      </c>
      <c r="AI370" s="263"/>
      <c r="AJ370" s="245" t="s">
        <v>1462</v>
      </c>
      <c r="AK370" s="263"/>
      <c r="AL370" s="84">
        <v>302</v>
      </c>
      <c r="AM370" s="72">
        <v>303</v>
      </c>
      <c r="AN370" s="83">
        <v>0</v>
      </c>
      <c r="AO370" s="72">
        <v>0</v>
      </c>
      <c r="AP370" s="66" t="s">
        <v>863</v>
      </c>
      <c r="AQ370" s="107" t="s">
        <v>864</v>
      </c>
      <c r="AR370" s="61" t="s">
        <v>861</v>
      </c>
      <c r="AS370" s="364"/>
      <c r="AT370" s="205"/>
      <c r="DN370" s="111">
        <f>(AE370*IFERROR(VLOOKUP(AD370,LnLst!B:I,2,FALSE),0))*(100/(H370^2))</f>
        <v>4.9796900826446283E-3</v>
      </c>
      <c r="DO370" s="111">
        <f>(AE370*IFERROR(VLOOKUP(AD370,LnLst!B:I,3,FALSE),0))*(100/(H370^2))</f>
        <v>3.0536776859504129E-2</v>
      </c>
      <c r="DP370" s="111">
        <f>(AE370*IFERROR(VLOOKUP(AD370,LnLst!B:I,4,FALSE),0))*(H370^2/100)/1000000</f>
        <v>7.5975899999999999E-2</v>
      </c>
      <c r="DQ370" s="111">
        <f>(AE370*IFERROR(VLOOKUP(AD370,LnLst!B:I,5,FALSE),0))*(100/(H370^2))</f>
        <v>1.2973140495867768E-2</v>
      </c>
      <c r="DR370" s="111">
        <f>(AE370*IFERROR(VLOOKUP(AD370,LnLst!B:I,6,FALSE),0))*(100/(H370^2))</f>
        <v>8.2828512396694212E-2</v>
      </c>
      <c r="DS370" s="111">
        <f>(AE370*IFERROR(VLOOKUP(AD370,LnLst!B:I,7,FALSE),0))*(H370^2/100)/1000000</f>
        <v>5.2131155999999998E-2</v>
      </c>
      <c r="DT370" s="111">
        <f>(AE370*IFERROR(VLOOKUP(AD370,LnLst!B:I,8,FALSE),0))*(100/(H370^2))</f>
        <v>5.8878099173553716E-2</v>
      </c>
      <c r="DU370" s="111">
        <f>AG370*IFERROR(VLOOKUP(AF370,LnLst!B:I,2,FALSE),0)*100/H370^2</f>
        <v>0</v>
      </c>
      <c r="DV370" s="111">
        <f>(AG370*IFERROR(VLOOKUP(AF370,LnLst!B:I,3,FALSE),0))*(100/(H370^2))</f>
        <v>0</v>
      </c>
      <c r="DW370" s="111">
        <f>(AG370*IFERROR(VLOOKUP(AF370,LnLst!B:I,4,FALSE),0))*(H370^2/100)/1000000</f>
        <v>0</v>
      </c>
      <c r="DX370" s="111">
        <f>(AG370*IFERROR(VLOOKUP(AF370,LnLst!B:I,5,FALSE),0))*(100/(H370^2))</f>
        <v>0</v>
      </c>
      <c r="DY370" s="111">
        <f>(AG370*IFERROR(VLOOKUP(AF370,LnLst!B:I,6,FALSE),0))*(100/(H370^2))</f>
        <v>0</v>
      </c>
      <c r="DZ370" s="111">
        <f>(AG370*IFERROR(VLOOKUP(AF370,LnLst!B:I,7,FALSE),0))*(H370^2/100)/1000000</f>
        <v>0</v>
      </c>
      <c r="EA370" s="111">
        <f>(AG370*IFERROR(VLOOKUP(AF370,LnLst!B:I,8,FALSE),0))*(100/(H370^2))</f>
        <v>0</v>
      </c>
      <c r="EB370" s="111">
        <f>AI370*IFERROR(VLOOKUP(AH370,LnLst!B:I,2,FALSE),0)*100/H370^2</f>
        <v>0</v>
      </c>
      <c r="EC370" s="111">
        <f>AI370*IFERROR(VLOOKUP(AH370,LnLst!B:I,3,FALSE),0)*100/H370^2</f>
        <v>0</v>
      </c>
      <c r="ED370" s="111">
        <f>(AI370*IFERROR(VLOOKUP(AH370,LnLst!B:I,4,FALSE),0))*(H370^2/100)/1000000</f>
        <v>0</v>
      </c>
      <c r="EE370" s="111">
        <f>AI370*IFERROR(VLOOKUP(AH370,LnLst!B:I,5,FALSE),0)*100/H370^2</f>
        <v>0</v>
      </c>
      <c r="EF370" s="111">
        <f>AI370*IFERROR(VLOOKUP(AH370,LnLst!B:I,6,FALSE),0)*100/H370^2</f>
        <v>0</v>
      </c>
      <c r="EG370" s="111">
        <f>(AI370*IFERROR(VLOOKUP(AH370,LnLst!B:I,7,FALSE),0))*(H370^2/100)/1000000</f>
        <v>0</v>
      </c>
      <c r="EH370" s="111">
        <f>AI370*IFERROR(VLOOKUP(AH370,LnLst!B:I,8,FALSE),0)*100/H370^2</f>
        <v>0</v>
      </c>
      <c r="EI370" s="236">
        <f>AK370*IFERROR(VLOOKUP(AJ370,LnLst!B:I,2,FALSE),0)*100/H370^2</f>
        <v>0</v>
      </c>
      <c r="EJ370" s="111">
        <f>AK370*IFERROR(VLOOKUP(AJ370,LnLst!B:I,3,FALSE),0)*100/H370^2</f>
        <v>0</v>
      </c>
      <c r="EK370" s="111">
        <f>(AK370*IFERROR(VLOOKUP(AJ370,LnLst!B:I,4,FALSE),0))*(H370^2/100)/1000000</f>
        <v>0</v>
      </c>
      <c r="EL370" s="111">
        <f>AK370*IFERROR(VLOOKUP(AJ370,LnLst!B:I,5,FALSE),0)*100/H370^2</f>
        <v>0</v>
      </c>
      <c r="EM370" s="111">
        <f>AK370*IFERROR(VLOOKUP(AJ370,LnLst!B:I,6,FALSE),0)*100/H370^2</f>
        <v>0</v>
      </c>
      <c r="EN370" s="111">
        <f>(AK370*IFERROR(VLOOKUP(AJ370,LnLst!B:I,7,FALSE),0))*(H370^2/100)/1000000</f>
        <v>0</v>
      </c>
      <c r="EO370" s="111">
        <f>AK370*IFERROR(VLOOKUP(AJ370,LnLst!B:I,8,FALSE),0)*100/H370^2</f>
        <v>0</v>
      </c>
    </row>
    <row r="371" spans="1:145" ht="15" customHeight="1" x14ac:dyDescent="0.25">
      <c r="A371" s="81" t="s">
        <v>53</v>
      </c>
      <c r="B371" s="82" t="s">
        <v>298</v>
      </c>
      <c r="C371" s="102" t="s">
        <v>1634</v>
      </c>
      <c r="D371" s="82" t="s">
        <v>1535</v>
      </c>
      <c r="E371" s="9" t="s">
        <v>1640</v>
      </c>
      <c r="F371" s="426" t="s">
        <v>1717</v>
      </c>
      <c r="G371" s="83">
        <v>1</v>
      </c>
      <c r="H371" s="60">
        <v>220</v>
      </c>
      <c r="I371" s="194" t="str">
        <f t="shared" si="99"/>
        <v xml:space="preserve">2*405 AAAC             </v>
      </c>
      <c r="J371" s="228">
        <f t="shared" si="100"/>
        <v>123.6</v>
      </c>
      <c r="K371" s="113" t="s">
        <v>23</v>
      </c>
      <c r="L371" s="232" t="s">
        <v>22</v>
      </c>
      <c r="M371" s="240">
        <v>1300</v>
      </c>
      <c r="N371" s="115">
        <f t="shared" si="101"/>
        <v>495.35199999999998</v>
      </c>
      <c r="O371" s="241">
        <v>1600</v>
      </c>
      <c r="P371" s="235">
        <f t="shared" si="102"/>
        <v>1.2743057851239669E-2</v>
      </c>
      <c r="Q371" s="104">
        <f t="shared" si="103"/>
        <v>7.8143801652892558E-2</v>
      </c>
      <c r="R371" s="104">
        <f t="shared" si="104"/>
        <v>0.19442280000000001</v>
      </c>
      <c r="S371" s="104">
        <f t="shared" si="105"/>
        <v>3.319834710743802E-2</v>
      </c>
      <c r="T371" s="104">
        <f t="shared" si="106"/>
        <v>0.21195867768595039</v>
      </c>
      <c r="U371" s="104">
        <f t="shared" si="107"/>
        <v>0.13340395199999999</v>
      </c>
      <c r="V371" s="105">
        <f t="shared" si="108"/>
        <v>0.15066942148760329</v>
      </c>
      <c r="W371" s="223">
        <f>AE371*IFERROR(VLOOKUP(AD371,LnLst!B:I,2,FALSE),0)+AG371*IFERROR(VLOOKUP(AF371,LnLst!B:I,2,FALSE),0)+AI371*IFERROR(VLOOKUP(AH371,LnLst!B:I,2,FALSE),0)+AK371*IFERROR(VLOOKUP(AJ371,LnLst!B:I,2,FALSE),0)</f>
        <v>6.1676399999999996</v>
      </c>
      <c r="X371" s="215">
        <f>AE371*IFERROR(VLOOKUP(AD371,LnLst!B:I,3,FALSE),0)+AG371*IFERROR(VLOOKUP(AF371,LnLst!B:I,3,FALSE),0)+AI371*IFERROR(VLOOKUP(AH371,LnLst!B:I,3,FALSE),0)+AK371*IFERROR(VLOOKUP(AJ371,LnLst!B:I,3,FALSE),0)</f>
        <v>37.821599999999997</v>
      </c>
      <c r="Y371" s="219">
        <f>(AE371*IFERROR(VLOOKUP(AD371,LnLst!B:I,4,FALSE),0)+AG371*IFERROR(VLOOKUP(AF371,LnLst!B:I,4,FALSE),0)+AI371*IFERROR(VLOOKUP(AH371,LnLst!B:I,4,FALSE),0)+AK371*IFERROR(VLOOKUP(AJ371,LnLst!B:I,4,FALSE),0))/1000000</f>
        <v>4.0170000000000001E-4</v>
      </c>
      <c r="Z371" s="215">
        <f>AE371*IFERROR(VLOOKUP(AD371,LnLst!B:I,5,FALSE),0)+AG371*IFERROR(VLOOKUP(AF371,LnLst!B:I,5,FALSE),0)+AI371*IFERROR(VLOOKUP(AH371,LnLst!B:I,5,FALSE),0)+AK371*IFERROR(VLOOKUP(AJ371,LnLst!B:I,5,FALSE),0)</f>
        <v>16.068000000000001</v>
      </c>
      <c r="AA371" s="215">
        <f>AE371*IFERROR(VLOOKUP(AD371,LnLst!B:I,6,FALSE),0)+AG371*IFERROR(VLOOKUP(AF371,LnLst!B:I,6,FALSE),0)+AI371*IFERROR(VLOOKUP(AH371,LnLst!B:I,6,FALSE),0)+AK371*IFERROR(VLOOKUP(AJ371,LnLst!B:I,6,FALSE),0)</f>
        <v>102.58799999999999</v>
      </c>
      <c r="AB371" s="207">
        <f>(AE371*IFERROR(VLOOKUP(AD371,LnLst!B:I,7,FALSE),0)+AG371*IFERROR(VLOOKUP(AF371,LnLst!B:I,7,FALSE),0)+AI371*IFERROR(VLOOKUP(AH371,LnLst!B:I,7,FALSE),0)+AK371*IFERROR(VLOOKUP(AJ371,LnLst!B:I,7,FALSE),0))/1000000</f>
        <v>2.7562799999999998E-4</v>
      </c>
      <c r="AC371" s="211">
        <f>AE371*IFERROR(VLOOKUP(AD371,LnLst!B:I,8,FALSE),0)+AG371*IFERROR(VLOOKUP(AF371,LnLst!B:I,8,FALSE),0)+AI371*IFERROR(VLOOKUP(AH371,LnLst!B:I,8,FALSE),0)+AK371*IFERROR(VLOOKUP(AJ371,LnLst!B:I,8,FALSE),0)</f>
        <v>72.923999999999992</v>
      </c>
      <c r="AD371" s="106" t="s">
        <v>8</v>
      </c>
      <c r="AE371" s="263">
        <v>123.6</v>
      </c>
      <c r="AF371" s="245" t="s">
        <v>1462</v>
      </c>
      <c r="AG371" s="263"/>
      <c r="AH371" s="250" t="s">
        <v>1462</v>
      </c>
      <c r="AI371" s="263"/>
      <c r="AJ371" s="245" t="s">
        <v>1462</v>
      </c>
      <c r="AK371" s="263"/>
      <c r="AL371" s="84">
        <v>301</v>
      </c>
      <c r="AM371" s="72">
        <v>303</v>
      </c>
      <c r="AN371" s="83">
        <v>0</v>
      </c>
      <c r="AO371" s="72">
        <v>0</v>
      </c>
      <c r="AP371" s="66" t="s">
        <v>865</v>
      </c>
      <c r="AQ371" s="107" t="s">
        <v>101</v>
      </c>
      <c r="AR371" s="61" t="s">
        <v>864</v>
      </c>
      <c r="AS371" s="364"/>
      <c r="AT371" s="205"/>
      <c r="DN371" s="111">
        <f>(AE371*IFERROR(VLOOKUP(AD371,LnLst!B:I,2,FALSE),0))*(100/(H371^2))</f>
        <v>1.2743057851239669E-2</v>
      </c>
      <c r="DO371" s="111">
        <f>(AE371*IFERROR(VLOOKUP(AD371,LnLst!B:I,3,FALSE),0))*(100/(H371^2))</f>
        <v>7.8143801652892558E-2</v>
      </c>
      <c r="DP371" s="111">
        <f>(AE371*IFERROR(VLOOKUP(AD371,LnLst!B:I,4,FALSE),0))*(H371^2/100)/1000000</f>
        <v>0.19442279999999998</v>
      </c>
      <c r="DQ371" s="111">
        <f>(AE371*IFERROR(VLOOKUP(AD371,LnLst!B:I,5,FALSE),0))*(100/(H371^2))</f>
        <v>3.319834710743802E-2</v>
      </c>
      <c r="DR371" s="111">
        <f>(AE371*IFERROR(VLOOKUP(AD371,LnLst!B:I,6,FALSE),0))*(100/(H371^2))</f>
        <v>0.21195867768595042</v>
      </c>
      <c r="DS371" s="111">
        <f>(AE371*IFERROR(VLOOKUP(AD371,LnLst!B:I,7,FALSE),0))*(H371^2/100)/1000000</f>
        <v>0.13340395199999999</v>
      </c>
      <c r="DT371" s="111">
        <f>(AE371*IFERROR(VLOOKUP(AD371,LnLst!B:I,8,FALSE),0))*(100/(H371^2))</f>
        <v>0.15066942148760329</v>
      </c>
      <c r="DU371" s="111">
        <f>AG371*IFERROR(VLOOKUP(AF371,LnLst!B:I,2,FALSE),0)*100/H371^2</f>
        <v>0</v>
      </c>
      <c r="DV371" s="111">
        <f>(AG371*IFERROR(VLOOKUP(AF371,LnLst!B:I,3,FALSE),0))*(100/(H371^2))</f>
        <v>0</v>
      </c>
      <c r="DW371" s="111">
        <f>(AG371*IFERROR(VLOOKUP(AF371,LnLst!B:I,4,FALSE),0))*(H371^2/100)/1000000</f>
        <v>0</v>
      </c>
      <c r="DX371" s="111">
        <f>(AG371*IFERROR(VLOOKUP(AF371,LnLst!B:I,5,FALSE),0))*(100/(H371^2))</f>
        <v>0</v>
      </c>
      <c r="DY371" s="111">
        <f>(AG371*IFERROR(VLOOKUP(AF371,LnLst!B:I,6,FALSE),0))*(100/(H371^2))</f>
        <v>0</v>
      </c>
      <c r="DZ371" s="111">
        <f>(AG371*IFERROR(VLOOKUP(AF371,LnLst!B:I,7,FALSE),0))*(H371^2/100)/1000000</f>
        <v>0</v>
      </c>
      <c r="EA371" s="111">
        <f>(AG371*IFERROR(VLOOKUP(AF371,LnLst!B:I,8,FALSE),0))*(100/(H371^2))</f>
        <v>0</v>
      </c>
      <c r="EB371" s="111">
        <f>AI371*IFERROR(VLOOKUP(AH371,LnLst!B:I,2,FALSE),0)*100/H371^2</f>
        <v>0</v>
      </c>
      <c r="EC371" s="111">
        <f>AI371*IFERROR(VLOOKUP(AH371,LnLst!B:I,3,FALSE),0)*100/H371^2</f>
        <v>0</v>
      </c>
      <c r="ED371" s="111">
        <f>(AI371*IFERROR(VLOOKUP(AH371,LnLst!B:I,4,FALSE),0))*(H371^2/100)/1000000</f>
        <v>0</v>
      </c>
      <c r="EE371" s="111">
        <f>AI371*IFERROR(VLOOKUP(AH371,LnLst!B:I,5,FALSE),0)*100/H371^2</f>
        <v>0</v>
      </c>
      <c r="EF371" s="111">
        <f>AI371*IFERROR(VLOOKUP(AH371,LnLst!B:I,6,FALSE),0)*100/H371^2</f>
        <v>0</v>
      </c>
      <c r="EG371" s="111">
        <f>(AI371*IFERROR(VLOOKUP(AH371,LnLst!B:I,7,FALSE),0))*(H371^2/100)/1000000</f>
        <v>0</v>
      </c>
      <c r="EH371" s="111">
        <f>AI371*IFERROR(VLOOKUP(AH371,LnLst!B:I,8,FALSE),0)*100/H371^2</f>
        <v>0</v>
      </c>
      <c r="EI371" s="236">
        <f>AK371*IFERROR(VLOOKUP(AJ371,LnLst!B:I,2,FALSE),0)*100/H371^2</f>
        <v>0</v>
      </c>
      <c r="EJ371" s="111">
        <f>AK371*IFERROR(VLOOKUP(AJ371,LnLst!B:I,3,FALSE),0)*100/H371^2</f>
        <v>0</v>
      </c>
      <c r="EK371" s="111">
        <f>(AK371*IFERROR(VLOOKUP(AJ371,LnLst!B:I,4,FALSE),0))*(H371^2/100)/1000000</f>
        <v>0</v>
      </c>
      <c r="EL371" s="111">
        <f>AK371*IFERROR(VLOOKUP(AJ371,LnLst!B:I,5,FALSE),0)*100/H371^2</f>
        <v>0</v>
      </c>
      <c r="EM371" s="111">
        <f>AK371*IFERROR(VLOOKUP(AJ371,LnLst!B:I,6,FALSE),0)*100/H371^2</f>
        <v>0</v>
      </c>
      <c r="EN371" s="111">
        <f>(AK371*IFERROR(VLOOKUP(AJ371,LnLst!B:I,7,FALSE),0))*(H371^2/100)/1000000</f>
        <v>0</v>
      </c>
      <c r="EO371" s="111">
        <f>AK371*IFERROR(VLOOKUP(AJ371,LnLst!B:I,8,FALSE),0)*100/H371^2</f>
        <v>0</v>
      </c>
    </row>
    <row r="372" spans="1:145" ht="15" customHeight="1" x14ac:dyDescent="0.25">
      <c r="A372" s="81" t="s">
        <v>53</v>
      </c>
      <c r="B372" s="82" t="s">
        <v>298</v>
      </c>
      <c r="C372" s="102" t="s">
        <v>1634</v>
      </c>
      <c r="D372" s="82" t="s">
        <v>1535</v>
      </c>
      <c r="E372" s="9" t="s">
        <v>1640</v>
      </c>
      <c r="F372" s="426" t="s">
        <v>1717</v>
      </c>
      <c r="G372" s="83">
        <v>2</v>
      </c>
      <c r="H372" s="60">
        <v>220</v>
      </c>
      <c r="I372" s="194" t="str">
        <f t="shared" si="99"/>
        <v xml:space="preserve">2*405 AAAC             </v>
      </c>
      <c r="J372" s="228">
        <f t="shared" si="100"/>
        <v>123.6</v>
      </c>
      <c r="K372" s="113" t="s">
        <v>23</v>
      </c>
      <c r="L372" s="232" t="s">
        <v>22</v>
      </c>
      <c r="M372" s="240">
        <v>1300</v>
      </c>
      <c r="N372" s="115">
        <f t="shared" si="101"/>
        <v>495.35199999999998</v>
      </c>
      <c r="O372" s="241">
        <v>1600</v>
      </c>
      <c r="P372" s="235">
        <f t="shared" si="102"/>
        <v>1.2743057851239669E-2</v>
      </c>
      <c r="Q372" s="104">
        <f t="shared" si="103"/>
        <v>7.8143801652892558E-2</v>
      </c>
      <c r="R372" s="104">
        <f t="shared" si="104"/>
        <v>0.19442280000000001</v>
      </c>
      <c r="S372" s="104">
        <f t="shared" si="105"/>
        <v>3.319834710743802E-2</v>
      </c>
      <c r="T372" s="104">
        <f t="shared" si="106"/>
        <v>0.21195867768595039</v>
      </c>
      <c r="U372" s="104">
        <f t="shared" si="107"/>
        <v>0.13340395199999999</v>
      </c>
      <c r="V372" s="105">
        <f t="shared" si="108"/>
        <v>0.15066942148760329</v>
      </c>
      <c r="W372" s="223">
        <f>AE372*IFERROR(VLOOKUP(AD372,LnLst!B:I,2,FALSE),0)+AG372*IFERROR(VLOOKUP(AF372,LnLst!B:I,2,FALSE),0)+AI372*IFERROR(VLOOKUP(AH372,LnLst!B:I,2,FALSE),0)+AK372*IFERROR(VLOOKUP(AJ372,LnLst!B:I,2,FALSE),0)</f>
        <v>6.1676399999999996</v>
      </c>
      <c r="X372" s="215">
        <f>AE372*IFERROR(VLOOKUP(AD372,LnLst!B:I,3,FALSE),0)+AG372*IFERROR(VLOOKUP(AF372,LnLst!B:I,3,FALSE),0)+AI372*IFERROR(VLOOKUP(AH372,LnLst!B:I,3,FALSE),0)+AK372*IFERROR(VLOOKUP(AJ372,LnLst!B:I,3,FALSE),0)</f>
        <v>37.821599999999997</v>
      </c>
      <c r="Y372" s="219">
        <f>(AE372*IFERROR(VLOOKUP(AD372,LnLst!B:I,4,FALSE),0)+AG372*IFERROR(VLOOKUP(AF372,LnLst!B:I,4,FALSE),0)+AI372*IFERROR(VLOOKUP(AH372,LnLst!B:I,4,FALSE),0)+AK372*IFERROR(VLOOKUP(AJ372,LnLst!B:I,4,FALSE),0))/1000000</f>
        <v>4.0170000000000001E-4</v>
      </c>
      <c r="Z372" s="215">
        <f>AE372*IFERROR(VLOOKUP(AD372,LnLst!B:I,5,FALSE),0)+AG372*IFERROR(VLOOKUP(AF372,LnLst!B:I,5,FALSE),0)+AI372*IFERROR(VLOOKUP(AH372,LnLst!B:I,5,FALSE),0)+AK372*IFERROR(VLOOKUP(AJ372,LnLst!B:I,5,FALSE),0)</f>
        <v>16.068000000000001</v>
      </c>
      <c r="AA372" s="215">
        <f>AE372*IFERROR(VLOOKUP(AD372,LnLst!B:I,6,FALSE),0)+AG372*IFERROR(VLOOKUP(AF372,LnLst!B:I,6,FALSE),0)+AI372*IFERROR(VLOOKUP(AH372,LnLst!B:I,6,FALSE),0)+AK372*IFERROR(VLOOKUP(AJ372,LnLst!B:I,6,FALSE),0)</f>
        <v>102.58799999999999</v>
      </c>
      <c r="AB372" s="207">
        <f>(AE372*IFERROR(VLOOKUP(AD372,LnLst!B:I,7,FALSE),0)+AG372*IFERROR(VLOOKUP(AF372,LnLst!B:I,7,FALSE),0)+AI372*IFERROR(VLOOKUP(AH372,LnLst!B:I,7,FALSE),0)+AK372*IFERROR(VLOOKUP(AJ372,LnLst!B:I,7,FALSE),0))/1000000</f>
        <v>2.7562799999999998E-4</v>
      </c>
      <c r="AC372" s="211">
        <f>AE372*IFERROR(VLOOKUP(AD372,LnLst!B:I,8,FALSE),0)+AG372*IFERROR(VLOOKUP(AF372,LnLst!B:I,8,FALSE),0)+AI372*IFERROR(VLOOKUP(AH372,LnLst!B:I,8,FALSE),0)+AK372*IFERROR(VLOOKUP(AJ372,LnLst!B:I,8,FALSE),0)</f>
        <v>72.923999999999992</v>
      </c>
      <c r="AD372" s="106" t="s">
        <v>8</v>
      </c>
      <c r="AE372" s="263">
        <v>123.6</v>
      </c>
      <c r="AF372" s="245" t="s">
        <v>1462</v>
      </c>
      <c r="AG372" s="263"/>
      <c r="AH372" s="250" t="s">
        <v>1462</v>
      </c>
      <c r="AI372" s="263"/>
      <c r="AJ372" s="245" t="s">
        <v>1462</v>
      </c>
      <c r="AK372" s="263"/>
      <c r="AL372" s="84">
        <v>301</v>
      </c>
      <c r="AM372" s="72">
        <v>303</v>
      </c>
      <c r="AN372" s="83">
        <v>0</v>
      </c>
      <c r="AO372" s="72">
        <v>0</v>
      </c>
      <c r="AP372" s="66" t="s">
        <v>866</v>
      </c>
      <c r="AQ372" s="107" t="s">
        <v>101</v>
      </c>
      <c r="AR372" s="61" t="s">
        <v>864</v>
      </c>
      <c r="AS372" s="364"/>
      <c r="AT372" s="205"/>
      <c r="DN372" s="111">
        <f>(AE372*IFERROR(VLOOKUP(AD372,LnLst!B:I,2,FALSE),0))*(100/(H372^2))</f>
        <v>1.2743057851239669E-2</v>
      </c>
      <c r="DO372" s="111">
        <f>(AE372*IFERROR(VLOOKUP(AD372,LnLst!B:I,3,FALSE),0))*(100/(H372^2))</f>
        <v>7.8143801652892558E-2</v>
      </c>
      <c r="DP372" s="111">
        <f>(AE372*IFERROR(VLOOKUP(AD372,LnLst!B:I,4,FALSE),0))*(H372^2/100)/1000000</f>
        <v>0.19442279999999998</v>
      </c>
      <c r="DQ372" s="111">
        <f>(AE372*IFERROR(VLOOKUP(AD372,LnLst!B:I,5,FALSE),0))*(100/(H372^2))</f>
        <v>3.319834710743802E-2</v>
      </c>
      <c r="DR372" s="111">
        <f>(AE372*IFERROR(VLOOKUP(AD372,LnLst!B:I,6,FALSE),0))*(100/(H372^2))</f>
        <v>0.21195867768595042</v>
      </c>
      <c r="DS372" s="111">
        <f>(AE372*IFERROR(VLOOKUP(AD372,LnLst!B:I,7,FALSE),0))*(H372^2/100)/1000000</f>
        <v>0.13340395199999999</v>
      </c>
      <c r="DT372" s="111">
        <f>(AE372*IFERROR(VLOOKUP(AD372,LnLst!B:I,8,FALSE),0))*(100/(H372^2))</f>
        <v>0.15066942148760329</v>
      </c>
      <c r="DU372" s="111">
        <f>AG372*IFERROR(VLOOKUP(AF372,LnLst!B:I,2,FALSE),0)*100/H372^2</f>
        <v>0</v>
      </c>
      <c r="DV372" s="111">
        <f>(AG372*IFERROR(VLOOKUP(AF372,LnLst!B:I,3,FALSE),0))*(100/(H372^2))</f>
        <v>0</v>
      </c>
      <c r="DW372" s="111">
        <f>(AG372*IFERROR(VLOOKUP(AF372,LnLst!B:I,4,FALSE),0))*(H372^2/100)/1000000</f>
        <v>0</v>
      </c>
      <c r="DX372" s="111">
        <f>(AG372*IFERROR(VLOOKUP(AF372,LnLst!B:I,5,FALSE),0))*(100/(H372^2))</f>
        <v>0</v>
      </c>
      <c r="DY372" s="111">
        <f>(AG372*IFERROR(VLOOKUP(AF372,LnLst!B:I,6,FALSE),0))*(100/(H372^2))</f>
        <v>0</v>
      </c>
      <c r="DZ372" s="111">
        <f>(AG372*IFERROR(VLOOKUP(AF372,LnLst!B:I,7,FALSE),0))*(H372^2/100)/1000000</f>
        <v>0</v>
      </c>
      <c r="EA372" s="111">
        <f>(AG372*IFERROR(VLOOKUP(AF372,LnLst!B:I,8,FALSE),0))*(100/(H372^2))</f>
        <v>0</v>
      </c>
      <c r="EB372" s="111">
        <f>AI372*IFERROR(VLOOKUP(AH372,LnLst!B:I,2,FALSE),0)*100/H372^2</f>
        <v>0</v>
      </c>
      <c r="EC372" s="111">
        <f>AI372*IFERROR(VLOOKUP(AH372,LnLst!B:I,3,FALSE),0)*100/H372^2</f>
        <v>0</v>
      </c>
      <c r="ED372" s="111">
        <f>(AI372*IFERROR(VLOOKUP(AH372,LnLst!B:I,4,FALSE),0))*(H372^2/100)/1000000</f>
        <v>0</v>
      </c>
      <c r="EE372" s="111">
        <f>AI372*IFERROR(VLOOKUP(AH372,LnLst!B:I,5,FALSE),0)*100/H372^2</f>
        <v>0</v>
      </c>
      <c r="EF372" s="111">
        <f>AI372*IFERROR(VLOOKUP(AH372,LnLst!B:I,6,FALSE),0)*100/H372^2</f>
        <v>0</v>
      </c>
      <c r="EG372" s="111">
        <f>(AI372*IFERROR(VLOOKUP(AH372,LnLst!B:I,7,FALSE),0))*(H372^2/100)/1000000</f>
        <v>0</v>
      </c>
      <c r="EH372" s="111">
        <f>AI372*IFERROR(VLOOKUP(AH372,LnLst!B:I,8,FALSE),0)*100/H372^2</f>
        <v>0</v>
      </c>
      <c r="EI372" s="236">
        <f>AK372*IFERROR(VLOOKUP(AJ372,LnLst!B:I,2,FALSE),0)*100/H372^2</f>
        <v>0</v>
      </c>
      <c r="EJ372" s="111">
        <f>AK372*IFERROR(VLOOKUP(AJ372,LnLst!B:I,3,FALSE),0)*100/H372^2</f>
        <v>0</v>
      </c>
      <c r="EK372" s="111">
        <f>(AK372*IFERROR(VLOOKUP(AJ372,LnLst!B:I,4,FALSE),0))*(H372^2/100)/1000000</f>
        <v>0</v>
      </c>
      <c r="EL372" s="111">
        <f>AK372*IFERROR(VLOOKUP(AJ372,LnLst!B:I,5,FALSE),0)*100/H372^2</f>
        <v>0</v>
      </c>
      <c r="EM372" s="111">
        <f>AK372*IFERROR(VLOOKUP(AJ372,LnLst!B:I,6,FALSE),0)*100/H372^2</f>
        <v>0</v>
      </c>
      <c r="EN372" s="111">
        <f>(AK372*IFERROR(VLOOKUP(AJ372,LnLst!B:I,7,FALSE),0))*(H372^2/100)/1000000</f>
        <v>0</v>
      </c>
      <c r="EO372" s="111">
        <f>AK372*IFERROR(VLOOKUP(AJ372,LnLst!B:I,8,FALSE),0)*100/H372^2</f>
        <v>0</v>
      </c>
    </row>
    <row r="373" spans="1:145" ht="15" customHeight="1" x14ac:dyDescent="0.25">
      <c r="A373" s="81" t="s">
        <v>341</v>
      </c>
      <c r="B373" s="82" t="s">
        <v>330</v>
      </c>
      <c r="C373" s="102" t="s">
        <v>106</v>
      </c>
      <c r="D373" s="82" t="s">
        <v>107</v>
      </c>
      <c r="E373" s="9" t="s">
        <v>1640</v>
      </c>
      <c r="F373" s="426" t="s">
        <v>1717</v>
      </c>
      <c r="G373" s="83">
        <v>1</v>
      </c>
      <c r="H373" s="60">
        <v>220</v>
      </c>
      <c r="I373" s="194" t="str">
        <f t="shared" si="99"/>
        <v xml:space="preserve">2*405 AAAC             </v>
      </c>
      <c r="J373" s="228">
        <f t="shared" si="100"/>
        <v>19</v>
      </c>
      <c r="K373" s="113" t="s">
        <v>23</v>
      </c>
      <c r="L373" s="232" t="s">
        <v>23</v>
      </c>
      <c r="M373" s="240">
        <v>1300</v>
      </c>
      <c r="N373" s="115">
        <f t="shared" si="101"/>
        <v>495.35199999999998</v>
      </c>
      <c r="O373" s="241">
        <v>1600</v>
      </c>
      <c r="P373" s="235">
        <f t="shared" si="102"/>
        <v>1.958884297520661E-3</v>
      </c>
      <c r="Q373" s="104">
        <f t="shared" si="103"/>
        <v>1.2012396694214876E-2</v>
      </c>
      <c r="R373" s="104">
        <f t="shared" si="104"/>
        <v>2.9886999999999997E-2</v>
      </c>
      <c r="S373" s="104">
        <f t="shared" si="105"/>
        <v>5.1033057851239674E-3</v>
      </c>
      <c r="T373" s="104">
        <f t="shared" si="106"/>
        <v>3.2582644628099171E-2</v>
      </c>
      <c r="U373" s="104">
        <f t="shared" si="107"/>
        <v>2.0507079999999997E-2</v>
      </c>
      <c r="V373" s="105">
        <f t="shared" si="108"/>
        <v>2.3161157024793388E-2</v>
      </c>
      <c r="W373" s="223">
        <f>AE373*IFERROR(VLOOKUP(AD373,LnLst!B:I,2,FALSE),0)+AG373*IFERROR(VLOOKUP(AF373,LnLst!B:I,2,FALSE),0)+AI373*IFERROR(VLOOKUP(AH373,LnLst!B:I,2,FALSE),0)+AK373*IFERROR(VLOOKUP(AJ373,LnLst!B:I,2,FALSE),0)</f>
        <v>0.94809999999999994</v>
      </c>
      <c r="X373" s="215">
        <f>AE373*IFERROR(VLOOKUP(AD373,LnLst!B:I,3,FALSE),0)+AG373*IFERROR(VLOOKUP(AF373,LnLst!B:I,3,FALSE),0)+AI373*IFERROR(VLOOKUP(AH373,LnLst!B:I,3,FALSE),0)+AK373*IFERROR(VLOOKUP(AJ373,LnLst!B:I,3,FALSE),0)</f>
        <v>5.8140000000000001</v>
      </c>
      <c r="Y373" s="219">
        <f>(AE373*IFERROR(VLOOKUP(AD373,LnLst!B:I,4,FALSE),0)+AG373*IFERROR(VLOOKUP(AF373,LnLst!B:I,4,FALSE),0)+AI373*IFERROR(VLOOKUP(AH373,LnLst!B:I,4,FALSE),0)+AK373*IFERROR(VLOOKUP(AJ373,LnLst!B:I,4,FALSE),0))/1000000</f>
        <v>6.1749999999999997E-5</v>
      </c>
      <c r="Z373" s="215">
        <f>AE373*IFERROR(VLOOKUP(AD373,LnLst!B:I,5,FALSE),0)+AG373*IFERROR(VLOOKUP(AF373,LnLst!B:I,5,FALSE),0)+AI373*IFERROR(VLOOKUP(AH373,LnLst!B:I,5,FALSE),0)+AK373*IFERROR(VLOOKUP(AJ373,LnLst!B:I,5,FALSE),0)</f>
        <v>2.4700000000000002</v>
      </c>
      <c r="AA373" s="215">
        <f>AE373*IFERROR(VLOOKUP(AD373,LnLst!B:I,6,FALSE),0)+AG373*IFERROR(VLOOKUP(AF373,LnLst!B:I,6,FALSE),0)+AI373*IFERROR(VLOOKUP(AH373,LnLst!B:I,6,FALSE),0)+AK373*IFERROR(VLOOKUP(AJ373,LnLst!B:I,6,FALSE),0)</f>
        <v>15.77</v>
      </c>
      <c r="AB373" s="207">
        <f>(AE373*IFERROR(VLOOKUP(AD373,LnLst!B:I,7,FALSE),0)+AG373*IFERROR(VLOOKUP(AF373,LnLst!B:I,7,FALSE),0)+AI373*IFERROR(VLOOKUP(AH373,LnLst!B:I,7,FALSE),0)+AK373*IFERROR(VLOOKUP(AJ373,LnLst!B:I,7,FALSE),0))/1000000</f>
        <v>4.2369999999999996E-5</v>
      </c>
      <c r="AC373" s="211">
        <f>AE373*IFERROR(VLOOKUP(AD373,LnLst!B:I,8,FALSE),0)+AG373*IFERROR(VLOOKUP(AF373,LnLst!B:I,8,FALSE),0)+AI373*IFERROR(VLOOKUP(AH373,LnLst!B:I,8,FALSE),0)+AK373*IFERROR(VLOOKUP(AJ373,LnLst!B:I,8,FALSE),0)</f>
        <v>11.209999999999999</v>
      </c>
      <c r="AD373" s="106" t="s">
        <v>8</v>
      </c>
      <c r="AE373" s="263">
        <v>19</v>
      </c>
      <c r="AF373" s="245" t="s">
        <v>1462</v>
      </c>
      <c r="AG373" s="263"/>
      <c r="AH373" s="250" t="s">
        <v>1462</v>
      </c>
      <c r="AI373" s="263"/>
      <c r="AJ373" s="245" t="s">
        <v>1462</v>
      </c>
      <c r="AK373" s="263"/>
      <c r="AL373" s="84">
        <v>330</v>
      </c>
      <c r="AM373" s="72">
        <v>332</v>
      </c>
      <c r="AN373" s="83">
        <v>0</v>
      </c>
      <c r="AO373" s="72">
        <v>0</v>
      </c>
      <c r="AP373" s="66" t="s">
        <v>858</v>
      </c>
      <c r="AQ373" s="107" t="s">
        <v>842</v>
      </c>
      <c r="AR373" s="61" t="s">
        <v>857</v>
      </c>
      <c r="AS373" s="364"/>
      <c r="AT373" s="205"/>
      <c r="DN373" s="111">
        <f>(AE373*IFERROR(VLOOKUP(AD373,LnLst!B:I,2,FALSE),0))*(100/(H373^2))</f>
        <v>1.958884297520661E-3</v>
      </c>
      <c r="DO373" s="111">
        <f>(AE373*IFERROR(VLOOKUP(AD373,LnLst!B:I,3,FALSE),0))*(100/(H373^2))</f>
        <v>1.2012396694214876E-2</v>
      </c>
      <c r="DP373" s="111">
        <f>(AE373*IFERROR(VLOOKUP(AD373,LnLst!B:I,4,FALSE),0))*(H373^2/100)/1000000</f>
        <v>2.9887E-2</v>
      </c>
      <c r="DQ373" s="111">
        <f>(AE373*IFERROR(VLOOKUP(AD373,LnLst!B:I,5,FALSE),0))*(100/(H373^2))</f>
        <v>5.1033057851239674E-3</v>
      </c>
      <c r="DR373" s="111">
        <f>(AE373*IFERROR(VLOOKUP(AD373,LnLst!B:I,6,FALSE),0))*(100/(H373^2))</f>
        <v>3.2582644628099171E-2</v>
      </c>
      <c r="DS373" s="111">
        <f>(AE373*IFERROR(VLOOKUP(AD373,LnLst!B:I,7,FALSE),0))*(H373^2/100)/1000000</f>
        <v>2.0507079999999997E-2</v>
      </c>
      <c r="DT373" s="111">
        <f>(AE373*IFERROR(VLOOKUP(AD373,LnLst!B:I,8,FALSE),0))*(100/(H373^2))</f>
        <v>2.3161157024793388E-2</v>
      </c>
      <c r="DU373" s="111">
        <f>AG373*IFERROR(VLOOKUP(AF373,LnLst!B:I,2,FALSE),0)*100/H373^2</f>
        <v>0</v>
      </c>
      <c r="DV373" s="111">
        <f>(AG373*IFERROR(VLOOKUP(AF373,LnLst!B:I,3,FALSE),0))*(100/(H373^2))</f>
        <v>0</v>
      </c>
      <c r="DW373" s="111">
        <f>(AG373*IFERROR(VLOOKUP(AF373,LnLst!B:I,4,FALSE),0))*(H373^2/100)/1000000</f>
        <v>0</v>
      </c>
      <c r="DX373" s="111">
        <f>(AG373*IFERROR(VLOOKUP(AF373,LnLst!B:I,5,FALSE),0))*(100/(H373^2))</f>
        <v>0</v>
      </c>
      <c r="DY373" s="111">
        <f>(AG373*IFERROR(VLOOKUP(AF373,LnLst!B:I,6,FALSE),0))*(100/(H373^2))</f>
        <v>0</v>
      </c>
      <c r="DZ373" s="111">
        <f>(AG373*IFERROR(VLOOKUP(AF373,LnLst!B:I,7,FALSE),0))*(H373^2/100)/1000000</f>
        <v>0</v>
      </c>
      <c r="EA373" s="111">
        <f>(AG373*IFERROR(VLOOKUP(AF373,LnLst!B:I,8,FALSE),0))*(100/(H373^2))</f>
        <v>0</v>
      </c>
      <c r="EB373" s="111">
        <f>AI373*IFERROR(VLOOKUP(AH373,LnLst!B:I,2,FALSE),0)*100/H373^2</f>
        <v>0</v>
      </c>
      <c r="EC373" s="111">
        <f>AI373*IFERROR(VLOOKUP(AH373,LnLst!B:I,3,FALSE),0)*100/H373^2</f>
        <v>0</v>
      </c>
      <c r="ED373" s="111">
        <f>(AI373*IFERROR(VLOOKUP(AH373,LnLst!B:I,4,FALSE),0))*(H373^2/100)/1000000</f>
        <v>0</v>
      </c>
      <c r="EE373" s="111">
        <f>AI373*IFERROR(VLOOKUP(AH373,LnLst!B:I,5,FALSE),0)*100/H373^2</f>
        <v>0</v>
      </c>
      <c r="EF373" s="111">
        <f>AI373*IFERROR(VLOOKUP(AH373,LnLst!B:I,6,FALSE),0)*100/H373^2</f>
        <v>0</v>
      </c>
      <c r="EG373" s="111">
        <f>(AI373*IFERROR(VLOOKUP(AH373,LnLst!B:I,7,FALSE),0))*(H373^2/100)/1000000</f>
        <v>0</v>
      </c>
      <c r="EH373" s="111">
        <f>AI373*IFERROR(VLOOKUP(AH373,LnLst!B:I,8,FALSE),0)*100/H373^2</f>
        <v>0</v>
      </c>
      <c r="EI373" s="236">
        <f>AK373*IFERROR(VLOOKUP(AJ373,LnLst!B:I,2,FALSE),0)*100/H373^2</f>
        <v>0</v>
      </c>
      <c r="EJ373" s="111">
        <f>AK373*IFERROR(VLOOKUP(AJ373,LnLst!B:I,3,FALSE),0)*100/H373^2</f>
        <v>0</v>
      </c>
      <c r="EK373" s="111">
        <f>(AK373*IFERROR(VLOOKUP(AJ373,LnLst!B:I,4,FALSE),0))*(H373^2/100)/1000000</f>
        <v>0</v>
      </c>
      <c r="EL373" s="111">
        <f>AK373*IFERROR(VLOOKUP(AJ373,LnLst!B:I,5,FALSE),0)*100/H373^2</f>
        <v>0</v>
      </c>
      <c r="EM373" s="111">
        <f>AK373*IFERROR(VLOOKUP(AJ373,LnLst!B:I,6,FALSE),0)*100/H373^2</f>
        <v>0</v>
      </c>
      <c r="EN373" s="111">
        <f>(AK373*IFERROR(VLOOKUP(AJ373,LnLst!B:I,7,FALSE),0))*(H373^2/100)/1000000</f>
        <v>0</v>
      </c>
      <c r="EO373" s="111">
        <f>AK373*IFERROR(VLOOKUP(AJ373,LnLst!B:I,8,FALSE),0)*100/H373^2</f>
        <v>0</v>
      </c>
    </row>
    <row r="374" spans="1:145" ht="15" customHeight="1" x14ac:dyDescent="0.25">
      <c r="A374" s="81" t="s">
        <v>341</v>
      </c>
      <c r="B374" s="82" t="s">
        <v>330</v>
      </c>
      <c r="C374" s="102" t="s">
        <v>106</v>
      </c>
      <c r="D374" s="82" t="s">
        <v>107</v>
      </c>
      <c r="E374" s="9" t="s">
        <v>1640</v>
      </c>
      <c r="F374" s="426" t="s">
        <v>1717</v>
      </c>
      <c r="G374" s="83">
        <v>2</v>
      </c>
      <c r="H374" s="60">
        <v>220</v>
      </c>
      <c r="I374" s="194" t="str">
        <f t="shared" si="99"/>
        <v xml:space="preserve">2*405 AAAC             </v>
      </c>
      <c r="J374" s="228">
        <f t="shared" si="100"/>
        <v>19</v>
      </c>
      <c r="K374" s="113" t="s">
        <v>23</v>
      </c>
      <c r="L374" s="232" t="s">
        <v>23</v>
      </c>
      <c r="M374" s="240">
        <v>1300</v>
      </c>
      <c r="N374" s="115">
        <f t="shared" si="101"/>
        <v>495.35199999999998</v>
      </c>
      <c r="O374" s="241">
        <v>1600</v>
      </c>
      <c r="P374" s="235">
        <f t="shared" si="102"/>
        <v>1.958884297520661E-3</v>
      </c>
      <c r="Q374" s="104">
        <f t="shared" si="103"/>
        <v>1.2012396694214876E-2</v>
      </c>
      <c r="R374" s="104">
        <f t="shared" si="104"/>
        <v>2.9886999999999997E-2</v>
      </c>
      <c r="S374" s="104">
        <f t="shared" si="105"/>
        <v>5.1033057851239674E-3</v>
      </c>
      <c r="T374" s="104">
        <f t="shared" si="106"/>
        <v>3.2582644628099171E-2</v>
      </c>
      <c r="U374" s="104">
        <f t="shared" si="107"/>
        <v>2.0507079999999997E-2</v>
      </c>
      <c r="V374" s="105">
        <f t="shared" si="108"/>
        <v>2.3161157024793388E-2</v>
      </c>
      <c r="W374" s="223">
        <f>AE374*IFERROR(VLOOKUP(AD374,LnLst!B:I,2,FALSE),0)+AG374*IFERROR(VLOOKUP(AF374,LnLst!B:I,2,FALSE),0)+AI374*IFERROR(VLOOKUP(AH374,LnLst!B:I,2,FALSE),0)+AK374*IFERROR(VLOOKUP(AJ374,LnLst!B:I,2,FALSE),0)</f>
        <v>0.94809999999999994</v>
      </c>
      <c r="X374" s="215">
        <f>AE374*IFERROR(VLOOKUP(AD374,LnLst!B:I,3,FALSE),0)+AG374*IFERROR(VLOOKUP(AF374,LnLst!B:I,3,FALSE),0)+AI374*IFERROR(VLOOKUP(AH374,LnLst!B:I,3,FALSE),0)+AK374*IFERROR(VLOOKUP(AJ374,LnLst!B:I,3,FALSE),0)</f>
        <v>5.8140000000000001</v>
      </c>
      <c r="Y374" s="219">
        <f>(AE374*IFERROR(VLOOKUP(AD374,LnLst!B:I,4,FALSE),0)+AG374*IFERROR(VLOOKUP(AF374,LnLst!B:I,4,FALSE),0)+AI374*IFERROR(VLOOKUP(AH374,LnLst!B:I,4,FALSE),0)+AK374*IFERROR(VLOOKUP(AJ374,LnLst!B:I,4,FALSE),0))/1000000</f>
        <v>6.1749999999999997E-5</v>
      </c>
      <c r="Z374" s="215">
        <f>AE374*IFERROR(VLOOKUP(AD374,LnLst!B:I,5,FALSE),0)+AG374*IFERROR(VLOOKUP(AF374,LnLst!B:I,5,FALSE),0)+AI374*IFERROR(VLOOKUP(AH374,LnLst!B:I,5,FALSE),0)+AK374*IFERROR(VLOOKUP(AJ374,LnLst!B:I,5,FALSE),0)</f>
        <v>2.4700000000000002</v>
      </c>
      <c r="AA374" s="215">
        <f>AE374*IFERROR(VLOOKUP(AD374,LnLst!B:I,6,FALSE),0)+AG374*IFERROR(VLOOKUP(AF374,LnLst!B:I,6,FALSE),0)+AI374*IFERROR(VLOOKUP(AH374,LnLst!B:I,6,FALSE),0)+AK374*IFERROR(VLOOKUP(AJ374,LnLst!B:I,6,FALSE),0)</f>
        <v>15.77</v>
      </c>
      <c r="AB374" s="207">
        <f>(AE374*IFERROR(VLOOKUP(AD374,LnLst!B:I,7,FALSE),0)+AG374*IFERROR(VLOOKUP(AF374,LnLst!B:I,7,FALSE),0)+AI374*IFERROR(VLOOKUP(AH374,LnLst!B:I,7,FALSE),0)+AK374*IFERROR(VLOOKUP(AJ374,LnLst!B:I,7,FALSE),0))/1000000</f>
        <v>4.2369999999999996E-5</v>
      </c>
      <c r="AC374" s="211">
        <f>AE374*IFERROR(VLOOKUP(AD374,LnLst!B:I,8,FALSE),0)+AG374*IFERROR(VLOOKUP(AF374,LnLst!B:I,8,FALSE),0)+AI374*IFERROR(VLOOKUP(AH374,LnLst!B:I,8,FALSE),0)+AK374*IFERROR(VLOOKUP(AJ374,LnLst!B:I,8,FALSE),0)</f>
        <v>11.209999999999999</v>
      </c>
      <c r="AD374" s="106" t="s">
        <v>8</v>
      </c>
      <c r="AE374" s="263">
        <v>19</v>
      </c>
      <c r="AF374" s="245" t="s">
        <v>1462</v>
      </c>
      <c r="AG374" s="263"/>
      <c r="AH374" s="250" t="s">
        <v>1462</v>
      </c>
      <c r="AI374" s="263"/>
      <c r="AJ374" s="245" t="s">
        <v>1462</v>
      </c>
      <c r="AK374" s="263"/>
      <c r="AL374" s="84">
        <v>330</v>
      </c>
      <c r="AM374" s="72">
        <v>332</v>
      </c>
      <c r="AN374" s="83">
        <v>0</v>
      </c>
      <c r="AO374" s="72">
        <v>0</v>
      </c>
      <c r="AP374" s="66" t="s">
        <v>859</v>
      </c>
      <c r="AQ374" s="107" t="s">
        <v>842</v>
      </c>
      <c r="AR374" s="61" t="s">
        <v>857</v>
      </c>
      <c r="AS374" s="364"/>
      <c r="AT374" s="205"/>
      <c r="DN374" s="111">
        <f>(AE374*IFERROR(VLOOKUP(AD374,LnLst!B:I,2,FALSE),0))*(100/(H374^2))</f>
        <v>1.958884297520661E-3</v>
      </c>
      <c r="DO374" s="111">
        <f>(AE374*IFERROR(VLOOKUP(AD374,LnLst!B:I,3,FALSE),0))*(100/(H374^2))</f>
        <v>1.2012396694214876E-2</v>
      </c>
      <c r="DP374" s="111">
        <f>(AE374*IFERROR(VLOOKUP(AD374,LnLst!B:I,4,FALSE),0))*(H374^2/100)/1000000</f>
        <v>2.9887E-2</v>
      </c>
      <c r="DQ374" s="111">
        <f>(AE374*IFERROR(VLOOKUP(AD374,LnLst!B:I,5,FALSE),0))*(100/(H374^2))</f>
        <v>5.1033057851239674E-3</v>
      </c>
      <c r="DR374" s="111">
        <f>(AE374*IFERROR(VLOOKUP(AD374,LnLst!B:I,6,FALSE),0))*(100/(H374^2))</f>
        <v>3.2582644628099171E-2</v>
      </c>
      <c r="DS374" s="111">
        <f>(AE374*IFERROR(VLOOKUP(AD374,LnLst!B:I,7,FALSE),0))*(H374^2/100)/1000000</f>
        <v>2.0507079999999997E-2</v>
      </c>
      <c r="DT374" s="111">
        <f>(AE374*IFERROR(VLOOKUP(AD374,LnLst!B:I,8,FALSE),0))*(100/(H374^2))</f>
        <v>2.3161157024793388E-2</v>
      </c>
      <c r="DU374" s="111">
        <f>AG374*IFERROR(VLOOKUP(AF374,LnLst!B:I,2,FALSE),0)*100/H374^2</f>
        <v>0</v>
      </c>
      <c r="DV374" s="111">
        <f>(AG374*IFERROR(VLOOKUP(AF374,LnLst!B:I,3,FALSE),0))*(100/(H374^2))</f>
        <v>0</v>
      </c>
      <c r="DW374" s="111">
        <f>(AG374*IFERROR(VLOOKUP(AF374,LnLst!B:I,4,FALSE),0))*(H374^2/100)/1000000</f>
        <v>0</v>
      </c>
      <c r="DX374" s="111">
        <f>(AG374*IFERROR(VLOOKUP(AF374,LnLst!B:I,5,FALSE),0))*(100/(H374^2))</f>
        <v>0</v>
      </c>
      <c r="DY374" s="111">
        <f>(AG374*IFERROR(VLOOKUP(AF374,LnLst!B:I,6,FALSE),0))*(100/(H374^2))</f>
        <v>0</v>
      </c>
      <c r="DZ374" s="111">
        <f>(AG374*IFERROR(VLOOKUP(AF374,LnLst!B:I,7,FALSE),0))*(H374^2/100)/1000000</f>
        <v>0</v>
      </c>
      <c r="EA374" s="111">
        <f>(AG374*IFERROR(VLOOKUP(AF374,LnLst!B:I,8,FALSE),0))*(100/(H374^2))</f>
        <v>0</v>
      </c>
      <c r="EB374" s="111">
        <f>AI374*IFERROR(VLOOKUP(AH374,LnLst!B:I,2,FALSE),0)*100/H374^2</f>
        <v>0</v>
      </c>
      <c r="EC374" s="111">
        <f>AI374*IFERROR(VLOOKUP(AH374,LnLst!B:I,3,FALSE),0)*100/H374^2</f>
        <v>0</v>
      </c>
      <c r="ED374" s="111">
        <f>(AI374*IFERROR(VLOOKUP(AH374,LnLst!B:I,4,FALSE),0))*(H374^2/100)/1000000</f>
        <v>0</v>
      </c>
      <c r="EE374" s="111">
        <f>AI374*IFERROR(VLOOKUP(AH374,LnLst!B:I,5,FALSE),0)*100/H374^2</f>
        <v>0</v>
      </c>
      <c r="EF374" s="111">
        <f>AI374*IFERROR(VLOOKUP(AH374,LnLst!B:I,6,FALSE),0)*100/H374^2</f>
        <v>0</v>
      </c>
      <c r="EG374" s="111">
        <f>(AI374*IFERROR(VLOOKUP(AH374,LnLst!B:I,7,FALSE),0))*(H374^2/100)/1000000</f>
        <v>0</v>
      </c>
      <c r="EH374" s="111">
        <f>AI374*IFERROR(VLOOKUP(AH374,LnLst!B:I,8,FALSE),0)*100/H374^2</f>
        <v>0</v>
      </c>
      <c r="EI374" s="236">
        <f>AK374*IFERROR(VLOOKUP(AJ374,LnLst!B:I,2,FALSE),0)*100/H374^2</f>
        <v>0</v>
      </c>
      <c r="EJ374" s="111">
        <f>AK374*IFERROR(VLOOKUP(AJ374,LnLst!B:I,3,FALSE),0)*100/H374^2</f>
        <v>0</v>
      </c>
      <c r="EK374" s="111">
        <f>(AK374*IFERROR(VLOOKUP(AJ374,LnLst!B:I,4,FALSE),0))*(H374^2/100)/1000000</f>
        <v>0</v>
      </c>
      <c r="EL374" s="111">
        <f>AK374*IFERROR(VLOOKUP(AJ374,LnLst!B:I,5,FALSE),0)*100/H374^2</f>
        <v>0</v>
      </c>
      <c r="EM374" s="111">
        <f>AK374*IFERROR(VLOOKUP(AJ374,LnLst!B:I,6,FALSE),0)*100/H374^2</f>
        <v>0</v>
      </c>
      <c r="EN374" s="111">
        <f>(AK374*IFERROR(VLOOKUP(AJ374,LnLst!B:I,7,FALSE),0))*(H374^2/100)/1000000</f>
        <v>0</v>
      </c>
      <c r="EO374" s="111">
        <f>AK374*IFERROR(VLOOKUP(AJ374,LnLst!B:I,8,FALSE),0)*100/H374^2</f>
        <v>0</v>
      </c>
    </row>
    <row r="375" spans="1:145" ht="15" customHeight="1" x14ac:dyDescent="0.25">
      <c r="A375" s="81" t="s">
        <v>341</v>
      </c>
      <c r="B375" s="82" t="s">
        <v>346</v>
      </c>
      <c r="C375" s="102" t="s">
        <v>106</v>
      </c>
      <c r="D375" s="82" t="s">
        <v>1597</v>
      </c>
      <c r="E375" s="9" t="s">
        <v>1640</v>
      </c>
      <c r="F375" s="426" t="s">
        <v>1718</v>
      </c>
      <c r="G375" s="83">
        <v>1</v>
      </c>
      <c r="H375" s="60">
        <v>220</v>
      </c>
      <c r="I375" s="194" t="str">
        <f t="shared" si="99"/>
        <v xml:space="preserve">XLPE 1600mm2 Elswedy             </v>
      </c>
      <c r="J375" s="228">
        <f t="shared" si="100"/>
        <v>5.5</v>
      </c>
      <c r="K375" s="113" t="s">
        <v>23</v>
      </c>
      <c r="L375" s="232" t="s">
        <v>22</v>
      </c>
      <c r="M375" s="240">
        <v>1200</v>
      </c>
      <c r="N375" s="115">
        <f t="shared" si="101"/>
        <v>457.24799999999999</v>
      </c>
      <c r="O375" s="241">
        <v>1200</v>
      </c>
      <c r="P375" s="235">
        <f t="shared" si="102"/>
        <v>1.3749999999999998E-4</v>
      </c>
      <c r="Q375" s="104">
        <f t="shared" si="103"/>
        <v>1.3806818181818182E-3</v>
      </c>
      <c r="R375" s="104">
        <f t="shared" si="104"/>
        <v>0.117128</v>
      </c>
      <c r="S375" s="104">
        <f t="shared" si="105"/>
        <v>2.3340909090909089E-3</v>
      </c>
      <c r="T375" s="104">
        <f t="shared" si="106"/>
        <v>8.1136363636363643E-4</v>
      </c>
      <c r="U375" s="104">
        <f t="shared" si="107"/>
        <v>0.14108599999999999</v>
      </c>
      <c r="V375" s="105">
        <f t="shared" si="108"/>
        <v>0</v>
      </c>
      <c r="W375" s="223">
        <f>AE375*IFERROR(VLOOKUP(AD375,LnLst!B:I,2,FALSE),0)+AG375*IFERROR(VLOOKUP(AF375,LnLst!B:I,2,FALSE),0)+AI375*IFERROR(VLOOKUP(AH375,LnLst!B:I,2,FALSE),0)+AK375*IFERROR(VLOOKUP(AJ375,LnLst!B:I,2,FALSE),0)</f>
        <v>6.6549999999999998E-2</v>
      </c>
      <c r="X375" s="215">
        <f>AE375*IFERROR(VLOOKUP(AD375,LnLst!B:I,3,FALSE),0)+AG375*IFERROR(VLOOKUP(AF375,LnLst!B:I,3,FALSE),0)+AI375*IFERROR(VLOOKUP(AH375,LnLst!B:I,3,FALSE),0)+AK375*IFERROR(VLOOKUP(AJ375,LnLst!B:I,3,FALSE),0)</f>
        <v>0.66825000000000001</v>
      </c>
      <c r="Y375" s="219">
        <f>(AE375*IFERROR(VLOOKUP(AD375,LnLst!B:I,4,FALSE),0)+AG375*IFERROR(VLOOKUP(AF375,LnLst!B:I,4,FALSE),0)+AI375*IFERROR(VLOOKUP(AH375,LnLst!B:I,4,FALSE),0)+AK375*IFERROR(VLOOKUP(AJ375,LnLst!B:I,4,FALSE),0))/1000000</f>
        <v>2.42E-4</v>
      </c>
      <c r="Z375" s="215">
        <f>AE375*IFERROR(VLOOKUP(AD375,LnLst!B:I,5,FALSE),0)+AG375*IFERROR(VLOOKUP(AF375,LnLst!B:I,5,FALSE),0)+AI375*IFERROR(VLOOKUP(AH375,LnLst!B:I,5,FALSE),0)+AK375*IFERROR(VLOOKUP(AJ375,LnLst!B:I,5,FALSE),0)</f>
        <v>1.1296999999999999</v>
      </c>
      <c r="AA375" s="215">
        <f>AE375*IFERROR(VLOOKUP(AD375,LnLst!B:I,6,FALSE),0)+AG375*IFERROR(VLOOKUP(AF375,LnLst!B:I,6,FALSE),0)+AI375*IFERROR(VLOOKUP(AH375,LnLst!B:I,6,FALSE),0)+AK375*IFERROR(VLOOKUP(AJ375,LnLst!B:I,6,FALSE),0)</f>
        <v>0.39270000000000005</v>
      </c>
      <c r="AB375" s="207">
        <f>(AE375*IFERROR(VLOOKUP(AD375,LnLst!B:I,7,FALSE),0)+AG375*IFERROR(VLOOKUP(AF375,LnLst!B:I,7,FALSE),0)+AI375*IFERROR(VLOOKUP(AH375,LnLst!B:I,7,FALSE),0)+AK375*IFERROR(VLOOKUP(AJ375,LnLst!B:I,7,FALSE),0))/1000000</f>
        <v>2.9149999999999998E-4</v>
      </c>
      <c r="AC375" s="211">
        <f>AE375*IFERROR(VLOOKUP(AD375,LnLst!B:I,8,FALSE),0)+AG375*IFERROR(VLOOKUP(AF375,LnLst!B:I,8,FALSE),0)+AI375*IFERROR(VLOOKUP(AH375,LnLst!B:I,8,FALSE),0)+AK375*IFERROR(VLOOKUP(AJ375,LnLst!B:I,8,FALSE),0)</f>
        <v>0</v>
      </c>
      <c r="AD375" s="106" t="s">
        <v>1155</v>
      </c>
      <c r="AE375" s="263">
        <v>5.5</v>
      </c>
      <c r="AF375" s="245" t="s">
        <v>1462</v>
      </c>
      <c r="AG375" s="263"/>
      <c r="AH375" s="250" t="s">
        <v>1462</v>
      </c>
      <c r="AI375" s="263"/>
      <c r="AJ375" s="245" t="s">
        <v>1462</v>
      </c>
      <c r="AK375" s="263"/>
      <c r="AL375" s="84">
        <v>330</v>
      </c>
      <c r="AM375" s="72">
        <v>331</v>
      </c>
      <c r="AN375" s="83">
        <v>0</v>
      </c>
      <c r="AO375" s="72">
        <v>0</v>
      </c>
      <c r="AP375" s="66"/>
      <c r="AQ375" s="107" t="s">
        <v>842</v>
      </c>
      <c r="AR375" s="61" t="s">
        <v>497</v>
      </c>
      <c r="AS375" s="364"/>
      <c r="AT375" s="205" t="s">
        <v>1682</v>
      </c>
      <c r="DN375" s="111">
        <f>(AE375*IFERROR(VLOOKUP(AD375,LnLst!B:I,2,FALSE),0))*(100/(H375^2))</f>
        <v>1.3750000000000001E-4</v>
      </c>
      <c r="DO375" s="111">
        <f>(AE375*IFERROR(VLOOKUP(AD375,LnLst!B:I,3,FALSE),0))*(100/(H375^2))</f>
        <v>1.3806818181818182E-3</v>
      </c>
      <c r="DP375" s="111">
        <f>(AE375*IFERROR(VLOOKUP(AD375,LnLst!B:I,4,FALSE),0))*(H375^2/100)/1000000</f>
        <v>0.117128</v>
      </c>
      <c r="DQ375" s="111">
        <f>(AE375*IFERROR(VLOOKUP(AD375,LnLst!B:I,5,FALSE),0))*(100/(H375^2))</f>
        <v>2.3340909090909089E-3</v>
      </c>
      <c r="DR375" s="111">
        <f>(AE375*IFERROR(VLOOKUP(AD375,LnLst!B:I,6,FALSE),0))*(100/(H375^2))</f>
        <v>8.1136363636363654E-4</v>
      </c>
      <c r="DS375" s="111">
        <f>(AE375*IFERROR(VLOOKUP(AD375,LnLst!B:I,7,FALSE),0))*(H375^2/100)/1000000</f>
        <v>0.14108599999999999</v>
      </c>
      <c r="DT375" s="111">
        <f>(AE375*IFERROR(VLOOKUP(AD375,LnLst!B:I,8,FALSE),0))*(100/(H375^2))</f>
        <v>0</v>
      </c>
      <c r="DU375" s="111">
        <f>AG375*IFERROR(VLOOKUP(AF375,LnLst!B:I,2,FALSE),0)*100/H375^2</f>
        <v>0</v>
      </c>
      <c r="DV375" s="111">
        <f>(AG375*IFERROR(VLOOKUP(AF375,LnLst!B:I,3,FALSE),0))*(100/(H375^2))</f>
        <v>0</v>
      </c>
      <c r="DW375" s="111">
        <f>(AG375*IFERROR(VLOOKUP(AF375,LnLst!B:I,4,FALSE),0))*(H375^2/100)/1000000</f>
        <v>0</v>
      </c>
      <c r="DX375" s="111">
        <f>(AG375*IFERROR(VLOOKUP(AF375,LnLst!B:I,5,FALSE),0))*(100/(H375^2))</f>
        <v>0</v>
      </c>
      <c r="DY375" s="111">
        <f>(AG375*IFERROR(VLOOKUP(AF375,LnLst!B:I,6,FALSE),0))*(100/(H375^2))</f>
        <v>0</v>
      </c>
      <c r="DZ375" s="111">
        <f>(AG375*IFERROR(VLOOKUP(AF375,LnLst!B:I,7,FALSE),0))*(H375^2/100)/1000000</f>
        <v>0</v>
      </c>
      <c r="EA375" s="111">
        <f>(AG375*IFERROR(VLOOKUP(AF375,LnLst!B:I,8,FALSE),0))*(100/(H375^2))</f>
        <v>0</v>
      </c>
      <c r="EB375" s="111">
        <f>AI375*IFERROR(VLOOKUP(AH375,LnLst!B:I,2,FALSE),0)*100/H375^2</f>
        <v>0</v>
      </c>
      <c r="EC375" s="111">
        <f>AI375*IFERROR(VLOOKUP(AH375,LnLst!B:I,3,FALSE),0)*100/H375^2</f>
        <v>0</v>
      </c>
      <c r="ED375" s="111">
        <f>(AI375*IFERROR(VLOOKUP(AH375,LnLst!B:I,4,FALSE),0))*(H375^2/100)/1000000</f>
        <v>0</v>
      </c>
      <c r="EE375" s="111">
        <f>AI375*IFERROR(VLOOKUP(AH375,LnLst!B:I,5,FALSE),0)*100/H375^2</f>
        <v>0</v>
      </c>
      <c r="EF375" s="111">
        <f>AI375*IFERROR(VLOOKUP(AH375,LnLst!B:I,6,FALSE),0)*100/H375^2</f>
        <v>0</v>
      </c>
      <c r="EG375" s="111">
        <f>(AI375*IFERROR(VLOOKUP(AH375,LnLst!B:I,7,FALSE),0))*(H375^2/100)/1000000</f>
        <v>0</v>
      </c>
      <c r="EH375" s="111">
        <f>AI375*IFERROR(VLOOKUP(AH375,LnLst!B:I,8,FALSE),0)*100/H375^2</f>
        <v>0</v>
      </c>
      <c r="EI375" s="236">
        <f>AK375*IFERROR(VLOOKUP(AJ375,LnLst!B:I,2,FALSE),0)*100/H375^2</f>
        <v>0</v>
      </c>
      <c r="EJ375" s="111">
        <f>AK375*IFERROR(VLOOKUP(AJ375,LnLst!B:I,3,FALSE),0)*100/H375^2</f>
        <v>0</v>
      </c>
      <c r="EK375" s="111">
        <f>(AK375*IFERROR(VLOOKUP(AJ375,LnLst!B:I,4,FALSE),0))*(H375^2/100)/1000000</f>
        <v>0</v>
      </c>
      <c r="EL375" s="111">
        <f>AK375*IFERROR(VLOOKUP(AJ375,LnLst!B:I,5,FALSE),0)*100/H375^2</f>
        <v>0</v>
      </c>
      <c r="EM375" s="111">
        <f>AK375*IFERROR(VLOOKUP(AJ375,LnLst!B:I,6,FALSE),0)*100/H375^2</f>
        <v>0</v>
      </c>
      <c r="EN375" s="111">
        <f>(AK375*IFERROR(VLOOKUP(AJ375,LnLst!B:I,7,FALSE),0))*(H375^2/100)/1000000</f>
        <v>0</v>
      </c>
      <c r="EO375" s="111">
        <f>AK375*IFERROR(VLOOKUP(AJ375,LnLst!B:I,8,FALSE),0)*100/H375^2</f>
        <v>0</v>
      </c>
    </row>
    <row r="376" spans="1:145" ht="15" customHeight="1" x14ac:dyDescent="0.25">
      <c r="A376" s="81" t="s">
        <v>341</v>
      </c>
      <c r="B376" s="82" t="s">
        <v>346</v>
      </c>
      <c r="C376" s="102" t="s">
        <v>106</v>
      </c>
      <c r="D376" s="82" t="s">
        <v>1597</v>
      </c>
      <c r="E376" s="9" t="s">
        <v>1640</v>
      </c>
      <c r="F376" s="426" t="s">
        <v>1718</v>
      </c>
      <c r="G376" s="83">
        <v>2</v>
      </c>
      <c r="H376" s="60">
        <v>220</v>
      </c>
      <c r="I376" s="194" t="str">
        <f t="shared" si="99"/>
        <v xml:space="preserve">XLPE 1600mm2 Elswedy             </v>
      </c>
      <c r="J376" s="228">
        <f t="shared" si="100"/>
        <v>5.5</v>
      </c>
      <c r="K376" s="113" t="s">
        <v>23</v>
      </c>
      <c r="L376" s="232" t="s">
        <v>22</v>
      </c>
      <c r="M376" s="240">
        <v>1200</v>
      </c>
      <c r="N376" s="115">
        <f t="shared" si="101"/>
        <v>457.24799999999999</v>
      </c>
      <c r="O376" s="241">
        <v>1200</v>
      </c>
      <c r="P376" s="235">
        <f t="shared" si="102"/>
        <v>1.3749999999999998E-4</v>
      </c>
      <c r="Q376" s="104">
        <f t="shared" si="103"/>
        <v>1.3806818181818182E-3</v>
      </c>
      <c r="R376" s="104">
        <f t="shared" si="104"/>
        <v>0.117128</v>
      </c>
      <c r="S376" s="104">
        <f t="shared" si="105"/>
        <v>2.3340909090909089E-3</v>
      </c>
      <c r="T376" s="104">
        <f t="shared" si="106"/>
        <v>8.1136363636363643E-4</v>
      </c>
      <c r="U376" s="104">
        <f t="shared" si="107"/>
        <v>0.14108599999999999</v>
      </c>
      <c r="V376" s="105">
        <f t="shared" si="108"/>
        <v>0</v>
      </c>
      <c r="W376" s="223">
        <f>AE376*IFERROR(VLOOKUP(AD376,LnLst!B:I,2,FALSE),0)+AG376*IFERROR(VLOOKUP(AF376,LnLst!B:I,2,FALSE),0)+AI376*IFERROR(VLOOKUP(AH376,LnLst!B:I,2,FALSE),0)+AK376*IFERROR(VLOOKUP(AJ376,LnLst!B:I,2,FALSE),0)</f>
        <v>6.6549999999999998E-2</v>
      </c>
      <c r="X376" s="215">
        <f>AE376*IFERROR(VLOOKUP(AD376,LnLst!B:I,3,FALSE),0)+AG376*IFERROR(VLOOKUP(AF376,LnLst!B:I,3,FALSE),0)+AI376*IFERROR(VLOOKUP(AH376,LnLst!B:I,3,FALSE),0)+AK376*IFERROR(VLOOKUP(AJ376,LnLst!B:I,3,FALSE),0)</f>
        <v>0.66825000000000001</v>
      </c>
      <c r="Y376" s="219">
        <f>(AE376*IFERROR(VLOOKUP(AD376,LnLst!B:I,4,FALSE),0)+AG376*IFERROR(VLOOKUP(AF376,LnLst!B:I,4,FALSE),0)+AI376*IFERROR(VLOOKUP(AH376,LnLst!B:I,4,FALSE),0)+AK376*IFERROR(VLOOKUP(AJ376,LnLst!B:I,4,FALSE),0))/1000000</f>
        <v>2.42E-4</v>
      </c>
      <c r="Z376" s="215">
        <f>AE376*IFERROR(VLOOKUP(AD376,LnLst!B:I,5,FALSE),0)+AG376*IFERROR(VLOOKUP(AF376,LnLst!B:I,5,FALSE),0)+AI376*IFERROR(VLOOKUP(AH376,LnLst!B:I,5,FALSE),0)+AK376*IFERROR(VLOOKUP(AJ376,LnLst!B:I,5,FALSE),0)</f>
        <v>1.1296999999999999</v>
      </c>
      <c r="AA376" s="215">
        <f>AE376*IFERROR(VLOOKUP(AD376,LnLst!B:I,6,FALSE),0)+AG376*IFERROR(VLOOKUP(AF376,LnLst!B:I,6,FALSE),0)+AI376*IFERROR(VLOOKUP(AH376,LnLst!B:I,6,FALSE),0)+AK376*IFERROR(VLOOKUP(AJ376,LnLst!B:I,6,FALSE),0)</f>
        <v>0.39270000000000005</v>
      </c>
      <c r="AB376" s="207">
        <f>(AE376*IFERROR(VLOOKUP(AD376,LnLst!B:I,7,FALSE),0)+AG376*IFERROR(VLOOKUP(AF376,LnLst!B:I,7,FALSE),0)+AI376*IFERROR(VLOOKUP(AH376,LnLst!B:I,7,FALSE),0)+AK376*IFERROR(VLOOKUP(AJ376,LnLst!B:I,7,FALSE),0))/1000000</f>
        <v>2.9149999999999998E-4</v>
      </c>
      <c r="AC376" s="211">
        <f>AE376*IFERROR(VLOOKUP(AD376,LnLst!B:I,8,FALSE),0)+AG376*IFERROR(VLOOKUP(AF376,LnLst!B:I,8,FALSE),0)+AI376*IFERROR(VLOOKUP(AH376,LnLst!B:I,8,FALSE),0)+AK376*IFERROR(VLOOKUP(AJ376,LnLst!B:I,8,FALSE),0)</f>
        <v>0</v>
      </c>
      <c r="AD376" s="106" t="s">
        <v>1155</v>
      </c>
      <c r="AE376" s="263">
        <v>5.5</v>
      </c>
      <c r="AF376" s="245" t="s">
        <v>1462</v>
      </c>
      <c r="AG376" s="263"/>
      <c r="AH376" s="250" t="s">
        <v>1462</v>
      </c>
      <c r="AI376" s="263"/>
      <c r="AJ376" s="245" t="s">
        <v>1462</v>
      </c>
      <c r="AK376" s="263"/>
      <c r="AL376" s="84">
        <v>330</v>
      </c>
      <c r="AM376" s="72">
        <v>331</v>
      </c>
      <c r="AN376" s="83">
        <v>0</v>
      </c>
      <c r="AO376" s="72">
        <v>0</v>
      </c>
      <c r="AP376" s="66"/>
      <c r="AQ376" s="107" t="s">
        <v>842</v>
      </c>
      <c r="AR376" s="61" t="s">
        <v>497</v>
      </c>
      <c r="AS376" s="364"/>
      <c r="AT376" s="205" t="s">
        <v>1682</v>
      </c>
      <c r="DN376" s="111">
        <f>(AE376*IFERROR(VLOOKUP(AD376,LnLst!B:I,2,FALSE),0))*(100/(H376^2))</f>
        <v>1.3750000000000001E-4</v>
      </c>
      <c r="DO376" s="111">
        <f>(AE376*IFERROR(VLOOKUP(AD376,LnLst!B:I,3,FALSE),0))*(100/(H376^2))</f>
        <v>1.3806818181818182E-3</v>
      </c>
      <c r="DP376" s="111">
        <f>(AE376*IFERROR(VLOOKUP(AD376,LnLst!B:I,4,FALSE),0))*(H376^2/100)/1000000</f>
        <v>0.117128</v>
      </c>
      <c r="DQ376" s="111">
        <f>(AE376*IFERROR(VLOOKUP(AD376,LnLst!B:I,5,FALSE),0))*(100/(H376^2))</f>
        <v>2.3340909090909089E-3</v>
      </c>
      <c r="DR376" s="111">
        <f>(AE376*IFERROR(VLOOKUP(AD376,LnLst!B:I,6,FALSE),0))*(100/(H376^2))</f>
        <v>8.1136363636363654E-4</v>
      </c>
      <c r="DS376" s="111">
        <f>(AE376*IFERROR(VLOOKUP(AD376,LnLst!B:I,7,FALSE),0))*(H376^2/100)/1000000</f>
        <v>0.14108599999999999</v>
      </c>
      <c r="DT376" s="111">
        <f>(AE376*IFERROR(VLOOKUP(AD376,LnLst!B:I,8,FALSE),0))*(100/(H376^2))</f>
        <v>0</v>
      </c>
      <c r="DU376" s="111">
        <f>AG376*IFERROR(VLOOKUP(AF376,LnLst!B:I,2,FALSE),0)*100/H376^2</f>
        <v>0</v>
      </c>
      <c r="DV376" s="111">
        <f>(AG376*IFERROR(VLOOKUP(AF376,LnLst!B:I,3,FALSE),0))*(100/(H376^2))</f>
        <v>0</v>
      </c>
      <c r="DW376" s="111">
        <f>(AG376*IFERROR(VLOOKUP(AF376,LnLst!B:I,4,FALSE),0))*(H376^2/100)/1000000</f>
        <v>0</v>
      </c>
      <c r="DX376" s="111">
        <f>(AG376*IFERROR(VLOOKUP(AF376,LnLst!B:I,5,FALSE),0))*(100/(H376^2))</f>
        <v>0</v>
      </c>
      <c r="DY376" s="111">
        <f>(AG376*IFERROR(VLOOKUP(AF376,LnLst!B:I,6,FALSE),0))*(100/(H376^2))</f>
        <v>0</v>
      </c>
      <c r="DZ376" s="111">
        <f>(AG376*IFERROR(VLOOKUP(AF376,LnLst!B:I,7,FALSE),0))*(H376^2/100)/1000000</f>
        <v>0</v>
      </c>
      <c r="EA376" s="111">
        <f>(AG376*IFERROR(VLOOKUP(AF376,LnLst!B:I,8,FALSE),0))*(100/(H376^2))</f>
        <v>0</v>
      </c>
      <c r="EB376" s="111">
        <f>AI376*IFERROR(VLOOKUP(AH376,LnLst!B:I,2,FALSE),0)*100/H376^2</f>
        <v>0</v>
      </c>
      <c r="EC376" s="111">
        <f>AI376*IFERROR(VLOOKUP(AH376,LnLst!B:I,3,FALSE),0)*100/H376^2</f>
        <v>0</v>
      </c>
      <c r="ED376" s="111">
        <f>(AI376*IFERROR(VLOOKUP(AH376,LnLst!B:I,4,FALSE),0))*(H376^2/100)/1000000</f>
        <v>0</v>
      </c>
      <c r="EE376" s="111">
        <f>AI376*IFERROR(VLOOKUP(AH376,LnLst!B:I,5,FALSE),0)*100/H376^2</f>
        <v>0</v>
      </c>
      <c r="EF376" s="111">
        <f>AI376*IFERROR(VLOOKUP(AH376,LnLst!B:I,6,FALSE),0)*100/H376^2</f>
        <v>0</v>
      </c>
      <c r="EG376" s="111">
        <f>(AI376*IFERROR(VLOOKUP(AH376,LnLst!B:I,7,FALSE),0))*(H376^2/100)/1000000</f>
        <v>0</v>
      </c>
      <c r="EH376" s="111">
        <f>AI376*IFERROR(VLOOKUP(AH376,LnLst!B:I,8,FALSE),0)*100/H376^2</f>
        <v>0</v>
      </c>
      <c r="EI376" s="236">
        <f>AK376*IFERROR(VLOOKUP(AJ376,LnLst!B:I,2,FALSE),0)*100/H376^2</f>
        <v>0</v>
      </c>
      <c r="EJ376" s="111">
        <f>AK376*IFERROR(VLOOKUP(AJ376,LnLst!B:I,3,FALSE),0)*100/H376^2</f>
        <v>0</v>
      </c>
      <c r="EK376" s="111">
        <f>(AK376*IFERROR(VLOOKUP(AJ376,LnLst!B:I,4,FALSE),0))*(H376^2/100)/1000000</f>
        <v>0</v>
      </c>
      <c r="EL376" s="111">
        <f>AK376*IFERROR(VLOOKUP(AJ376,LnLst!B:I,5,FALSE),0)*100/H376^2</f>
        <v>0</v>
      </c>
      <c r="EM376" s="111">
        <f>AK376*IFERROR(VLOOKUP(AJ376,LnLst!B:I,6,FALSE),0)*100/H376^2</f>
        <v>0</v>
      </c>
      <c r="EN376" s="111">
        <f>(AK376*IFERROR(VLOOKUP(AJ376,LnLst!B:I,7,FALSE),0))*(H376^2/100)/1000000</f>
        <v>0</v>
      </c>
      <c r="EO376" s="111">
        <f>AK376*IFERROR(VLOOKUP(AJ376,LnLst!B:I,8,FALSE),0)*100/H376^2</f>
        <v>0</v>
      </c>
    </row>
    <row r="377" spans="1:145" ht="15" customHeight="1" x14ac:dyDescent="0.25">
      <c r="A377" s="81" t="s">
        <v>298</v>
      </c>
      <c r="B377" s="82" t="s">
        <v>1268</v>
      </c>
      <c r="C377" s="102" t="s">
        <v>1535</v>
      </c>
      <c r="D377" s="82" t="s">
        <v>1598</v>
      </c>
      <c r="E377" s="9" t="s">
        <v>1640</v>
      </c>
      <c r="F377" s="426" t="s">
        <v>1717</v>
      </c>
      <c r="G377" s="83">
        <v>1</v>
      </c>
      <c r="H377" s="60">
        <v>220</v>
      </c>
      <c r="I377" s="194" t="str">
        <f t="shared" si="99"/>
        <v xml:space="preserve">2*405 AAAC             </v>
      </c>
      <c r="J377" s="228">
        <f t="shared" si="100"/>
        <v>21</v>
      </c>
      <c r="K377" s="113" t="s">
        <v>22</v>
      </c>
      <c r="L377" s="232" t="s">
        <v>22</v>
      </c>
      <c r="M377" s="240">
        <v>1600</v>
      </c>
      <c r="N377" s="115">
        <f t="shared" si="101"/>
        <v>609.66399999999999</v>
      </c>
      <c r="O377" s="241">
        <v>1600</v>
      </c>
      <c r="P377" s="235">
        <f t="shared" si="102"/>
        <v>2.1650826446280992E-3</v>
      </c>
      <c r="Q377" s="104">
        <f t="shared" si="103"/>
        <v>1.3276859504132233E-2</v>
      </c>
      <c r="R377" s="104">
        <f t="shared" si="104"/>
        <v>3.3033E-2</v>
      </c>
      <c r="S377" s="104">
        <f t="shared" si="105"/>
        <v>5.6404958677685954E-3</v>
      </c>
      <c r="T377" s="104">
        <f t="shared" si="106"/>
        <v>3.6012396694214875E-2</v>
      </c>
      <c r="U377" s="104">
        <f t="shared" si="107"/>
        <v>2.266572E-2</v>
      </c>
      <c r="V377" s="105">
        <f t="shared" si="108"/>
        <v>2.5599173553719004E-2</v>
      </c>
      <c r="W377" s="223">
        <f>AE377*IFERROR(VLOOKUP(AD377,LnLst!B:I,2,FALSE),0)+AG377*IFERROR(VLOOKUP(AF377,LnLst!B:I,2,FALSE),0)+AI377*IFERROR(VLOOKUP(AH377,LnLst!B:I,2,FALSE),0)+AK377*IFERROR(VLOOKUP(AJ377,LnLst!B:I,2,FALSE),0)</f>
        <v>1.0479000000000001</v>
      </c>
      <c r="X377" s="215">
        <f>AE377*IFERROR(VLOOKUP(AD377,LnLst!B:I,3,FALSE),0)+AG377*IFERROR(VLOOKUP(AF377,LnLst!B:I,3,FALSE),0)+AI377*IFERROR(VLOOKUP(AH377,LnLst!B:I,3,FALSE),0)+AK377*IFERROR(VLOOKUP(AJ377,LnLst!B:I,3,FALSE),0)</f>
        <v>6.4260000000000002</v>
      </c>
      <c r="Y377" s="219">
        <f>(AE377*IFERROR(VLOOKUP(AD377,LnLst!B:I,4,FALSE),0)+AG377*IFERROR(VLOOKUP(AF377,LnLst!B:I,4,FALSE),0)+AI377*IFERROR(VLOOKUP(AH377,LnLst!B:I,4,FALSE),0)+AK377*IFERROR(VLOOKUP(AJ377,LnLst!B:I,4,FALSE),0))/1000000</f>
        <v>6.8250000000000006E-5</v>
      </c>
      <c r="Z377" s="215">
        <f>AE377*IFERROR(VLOOKUP(AD377,LnLst!B:I,5,FALSE),0)+AG377*IFERROR(VLOOKUP(AF377,LnLst!B:I,5,FALSE),0)+AI377*IFERROR(VLOOKUP(AH377,LnLst!B:I,5,FALSE),0)+AK377*IFERROR(VLOOKUP(AJ377,LnLst!B:I,5,FALSE),0)</f>
        <v>2.73</v>
      </c>
      <c r="AA377" s="215">
        <f>AE377*IFERROR(VLOOKUP(AD377,LnLst!B:I,6,FALSE),0)+AG377*IFERROR(VLOOKUP(AF377,LnLst!B:I,6,FALSE),0)+AI377*IFERROR(VLOOKUP(AH377,LnLst!B:I,6,FALSE),0)+AK377*IFERROR(VLOOKUP(AJ377,LnLst!B:I,6,FALSE),0)</f>
        <v>17.43</v>
      </c>
      <c r="AB377" s="207">
        <f>(AE377*IFERROR(VLOOKUP(AD377,LnLst!B:I,7,FALSE),0)+AG377*IFERROR(VLOOKUP(AF377,LnLst!B:I,7,FALSE),0)+AI377*IFERROR(VLOOKUP(AH377,LnLst!B:I,7,FALSE),0)+AK377*IFERROR(VLOOKUP(AJ377,LnLst!B:I,7,FALSE),0))/1000000</f>
        <v>4.6829999999999997E-5</v>
      </c>
      <c r="AC377" s="211">
        <f>AE377*IFERROR(VLOOKUP(AD377,LnLst!B:I,8,FALSE),0)+AG377*IFERROR(VLOOKUP(AF377,LnLst!B:I,8,FALSE),0)+AI377*IFERROR(VLOOKUP(AH377,LnLst!B:I,8,FALSE),0)+AK377*IFERROR(VLOOKUP(AJ377,LnLst!B:I,8,FALSE),0)</f>
        <v>12.389999999999999</v>
      </c>
      <c r="AD377" s="106" t="s">
        <v>8</v>
      </c>
      <c r="AE377" s="263">
        <v>21</v>
      </c>
      <c r="AF377" s="245" t="s">
        <v>1462</v>
      </c>
      <c r="AG377" s="263"/>
      <c r="AH377" s="250" t="s">
        <v>1462</v>
      </c>
      <c r="AI377" s="263"/>
      <c r="AJ377" s="245" t="s">
        <v>1462</v>
      </c>
      <c r="AK377" s="263"/>
      <c r="AL377" s="84">
        <v>303</v>
      </c>
      <c r="AM377" s="72">
        <v>313</v>
      </c>
      <c r="AN377" s="83">
        <v>0</v>
      </c>
      <c r="AO377" s="72">
        <v>0</v>
      </c>
      <c r="AP377" s="66" t="s">
        <v>867</v>
      </c>
      <c r="AQ377" s="107" t="s">
        <v>864</v>
      </c>
      <c r="AR377" s="61" t="s">
        <v>305</v>
      </c>
      <c r="AS377" s="364"/>
      <c r="AT377" s="205"/>
      <c r="DN377" s="111">
        <f>(AE377*IFERROR(VLOOKUP(AD377,LnLst!B:I,2,FALSE),0))*(100/(H377^2))</f>
        <v>2.1650826446280992E-3</v>
      </c>
      <c r="DO377" s="111">
        <f>(AE377*IFERROR(VLOOKUP(AD377,LnLst!B:I,3,FALSE),0))*(100/(H377^2))</f>
        <v>1.3276859504132233E-2</v>
      </c>
      <c r="DP377" s="111">
        <f>(AE377*IFERROR(VLOOKUP(AD377,LnLst!B:I,4,FALSE),0))*(H377^2/100)/1000000</f>
        <v>3.3033E-2</v>
      </c>
      <c r="DQ377" s="111">
        <f>(AE377*IFERROR(VLOOKUP(AD377,LnLst!B:I,5,FALSE),0))*(100/(H377^2))</f>
        <v>5.6404958677685954E-3</v>
      </c>
      <c r="DR377" s="111">
        <f>(AE377*IFERROR(VLOOKUP(AD377,LnLst!B:I,6,FALSE),0))*(100/(H377^2))</f>
        <v>3.6012396694214875E-2</v>
      </c>
      <c r="DS377" s="111">
        <f>(AE377*IFERROR(VLOOKUP(AD377,LnLst!B:I,7,FALSE),0))*(H377^2/100)/1000000</f>
        <v>2.2665719999999997E-2</v>
      </c>
      <c r="DT377" s="111">
        <f>(AE377*IFERROR(VLOOKUP(AD377,LnLst!B:I,8,FALSE),0))*(100/(H377^2))</f>
        <v>2.5599173553719008E-2</v>
      </c>
      <c r="DU377" s="111">
        <f>AG377*IFERROR(VLOOKUP(AF377,LnLst!B:I,2,FALSE),0)*100/H377^2</f>
        <v>0</v>
      </c>
      <c r="DV377" s="111">
        <f>(AG377*IFERROR(VLOOKUP(AF377,LnLst!B:I,3,FALSE),0))*(100/(H377^2))</f>
        <v>0</v>
      </c>
      <c r="DW377" s="111">
        <f>(AG377*IFERROR(VLOOKUP(AF377,LnLst!B:I,4,FALSE),0))*(H377^2/100)/1000000</f>
        <v>0</v>
      </c>
      <c r="DX377" s="111">
        <f>(AG377*IFERROR(VLOOKUP(AF377,LnLst!B:I,5,FALSE),0))*(100/(H377^2))</f>
        <v>0</v>
      </c>
      <c r="DY377" s="111">
        <f>(AG377*IFERROR(VLOOKUP(AF377,LnLst!B:I,6,FALSE),0))*(100/(H377^2))</f>
        <v>0</v>
      </c>
      <c r="DZ377" s="111">
        <f>(AG377*IFERROR(VLOOKUP(AF377,LnLst!B:I,7,FALSE),0))*(H377^2/100)/1000000</f>
        <v>0</v>
      </c>
      <c r="EA377" s="111">
        <f>(AG377*IFERROR(VLOOKUP(AF377,LnLst!B:I,8,FALSE),0))*(100/(H377^2))</f>
        <v>0</v>
      </c>
      <c r="EB377" s="111">
        <f>AI377*IFERROR(VLOOKUP(AH377,LnLst!B:I,2,FALSE),0)*100/H377^2</f>
        <v>0</v>
      </c>
      <c r="EC377" s="111">
        <f>AI377*IFERROR(VLOOKUP(AH377,LnLst!B:I,3,FALSE),0)*100/H377^2</f>
        <v>0</v>
      </c>
      <c r="ED377" s="111">
        <f>(AI377*IFERROR(VLOOKUP(AH377,LnLst!B:I,4,FALSE),0))*(H377^2/100)/1000000</f>
        <v>0</v>
      </c>
      <c r="EE377" s="111">
        <f>AI377*IFERROR(VLOOKUP(AH377,LnLst!B:I,5,FALSE),0)*100/H377^2</f>
        <v>0</v>
      </c>
      <c r="EF377" s="111">
        <f>AI377*IFERROR(VLOOKUP(AH377,LnLst!B:I,6,FALSE),0)*100/H377^2</f>
        <v>0</v>
      </c>
      <c r="EG377" s="111">
        <f>(AI377*IFERROR(VLOOKUP(AH377,LnLst!B:I,7,FALSE),0))*(H377^2/100)/1000000</f>
        <v>0</v>
      </c>
      <c r="EH377" s="111">
        <f>AI377*IFERROR(VLOOKUP(AH377,LnLst!B:I,8,FALSE),0)*100/H377^2</f>
        <v>0</v>
      </c>
      <c r="EI377" s="236">
        <f>AK377*IFERROR(VLOOKUP(AJ377,LnLst!B:I,2,FALSE),0)*100/H377^2</f>
        <v>0</v>
      </c>
      <c r="EJ377" s="111">
        <f>AK377*IFERROR(VLOOKUP(AJ377,LnLst!B:I,3,FALSE),0)*100/H377^2</f>
        <v>0</v>
      </c>
      <c r="EK377" s="111">
        <f>(AK377*IFERROR(VLOOKUP(AJ377,LnLst!B:I,4,FALSE),0))*(H377^2/100)/1000000</f>
        <v>0</v>
      </c>
      <c r="EL377" s="111">
        <f>AK377*IFERROR(VLOOKUP(AJ377,LnLst!B:I,5,FALSE),0)*100/H377^2</f>
        <v>0</v>
      </c>
      <c r="EM377" s="111">
        <f>AK377*IFERROR(VLOOKUP(AJ377,LnLst!B:I,6,FALSE),0)*100/H377^2</f>
        <v>0</v>
      </c>
      <c r="EN377" s="111">
        <f>(AK377*IFERROR(VLOOKUP(AJ377,LnLst!B:I,7,FALSE),0))*(H377^2/100)/1000000</f>
        <v>0</v>
      </c>
      <c r="EO377" s="111">
        <f>AK377*IFERROR(VLOOKUP(AJ377,LnLst!B:I,8,FALSE),0)*100/H377^2</f>
        <v>0</v>
      </c>
    </row>
    <row r="378" spans="1:145" ht="15" customHeight="1" x14ac:dyDescent="0.25">
      <c r="A378" s="81" t="s">
        <v>298</v>
      </c>
      <c r="B378" s="82" t="s">
        <v>1268</v>
      </c>
      <c r="C378" s="102" t="s">
        <v>1535</v>
      </c>
      <c r="D378" s="82" t="s">
        <v>1598</v>
      </c>
      <c r="E378" s="9" t="s">
        <v>1640</v>
      </c>
      <c r="F378" s="426" t="s">
        <v>1717</v>
      </c>
      <c r="G378" s="83">
        <v>2</v>
      </c>
      <c r="H378" s="60">
        <v>220</v>
      </c>
      <c r="I378" s="194" t="str">
        <f t="shared" si="99"/>
        <v xml:space="preserve">2*405 AAAC             </v>
      </c>
      <c r="J378" s="228">
        <f t="shared" si="100"/>
        <v>21</v>
      </c>
      <c r="K378" s="113" t="s">
        <v>22</v>
      </c>
      <c r="L378" s="232" t="s">
        <v>22</v>
      </c>
      <c r="M378" s="240">
        <v>1600</v>
      </c>
      <c r="N378" s="115">
        <f t="shared" si="101"/>
        <v>609.66399999999999</v>
      </c>
      <c r="O378" s="241">
        <v>1600</v>
      </c>
      <c r="P378" s="235">
        <f t="shared" si="102"/>
        <v>2.1650826446280992E-3</v>
      </c>
      <c r="Q378" s="104">
        <f t="shared" si="103"/>
        <v>1.3276859504132233E-2</v>
      </c>
      <c r="R378" s="104">
        <f t="shared" si="104"/>
        <v>3.3033E-2</v>
      </c>
      <c r="S378" s="104">
        <f t="shared" si="105"/>
        <v>5.6404958677685954E-3</v>
      </c>
      <c r="T378" s="104">
        <f t="shared" si="106"/>
        <v>3.6012396694214875E-2</v>
      </c>
      <c r="U378" s="104">
        <f t="shared" si="107"/>
        <v>2.266572E-2</v>
      </c>
      <c r="V378" s="105">
        <f t="shared" si="108"/>
        <v>2.5599173553719004E-2</v>
      </c>
      <c r="W378" s="223">
        <f>AE378*IFERROR(VLOOKUP(AD378,LnLst!B:I,2,FALSE),0)+AG378*IFERROR(VLOOKUP(AF378,LnLst!B:I,2,FALSE),0)+AI378*IFERROR(VLOOKUP(AH378,LnLst!B:I,2,FALSE),0)+AK378*IFERROR(VLOOKUP(AJ378,LnLst!B:I,2,FALSE),0)</f>
        <v>1.0479000000000001</v>
      </c>
      <c r="X378" s="215">
        <f>AE378*IFERROR(VLOOKUP(AD378,LnLst!B:I,3,FALSE),0)+AG378*IFERROR(VLOOKUP(AF378,LnLst!B:I,3,FALSE),0)+AI378*IFERROR(VLOOKUP(AH378,LnLst!B:I,3,FALSE),0)+AK378*IFERROR(VLOOKUP(AJ378,LnLst!B:I,3,FALSE),0)</f>
        <v>6.4260000000000002</v>
      </c>
      <c r="Y378" s="219">
        <f>(AE378*IFERROR(VLOOKUP(AD378,LnLst!B:I,4,FALSE),0)+AG378*IFERROR(VLOOKUP(AF378,LnLst!B:I,4,FALSE),0)+AI378*IFERROR(VLOOKUP(AH378,LnLst!B:I,4,FALSE),0)+AK378*IFERROR(VLOOKUP(AJ378,LnLst!B:I,4,FALSE),0))/1000000</f>
        <v>6.8250000000000006E-5</v>
      </c>
      <c r="Z378" s="215">
        <f>AE378*IFERROR(VLOOKUP(AD378,LnLst!B:I,5,FALSE),0)+AG378*IFERROR(VLOOKUP(AF378,LnLst!B:I,5,FALSE),0)+AI378*IFERROR(VLOOKUP(AH378,LnLst!B:I,5,FALSE),0)+AK378*IFERROR(VLOOKUP(AJ378,LnLst!B:I,5,FALSE),0)</f>
        <v>2.73</v>
      </c>
      <c r="AA378" s="215">
        <f>AE378*IFERROR(VLOOKUP(AD378,LnLst!B:I,6,FALSE),0)+AG378*IFERROR(VLOOKUP(AF378,LnLst!B:I,6,FALSE),0)+AI378*IFERROR(VLOOKUP(AH378,LnLst!B:I,6,FALSE),0)+AK378*IFERROR(VLOOKUP(AJ378,LnLst!B:I,6,FALSE),0)</f>
        <v>17.43</v>
      </c>
      <c r="AB378" s="207">
        <f>(AE378*IFERROR(VLOOKUP(AD378,LnLst!B:I,7,FALSE),0)+AG378*IFERROR(VLOOKUP(AF378,LnLst!B:I,7,FALSE),0)+AI378*IFERROR(VLOOKUP(AH378,LnLst!B:I,7,FALSE),0)+AK378*IFERROR(VLOOKUP(AJ378,LnLst!B:I,7,FALSE),0))/1000000</f>
        <v>4.6829999999999997E-5</v>
      </c>
      <c r="AC378" s="211">
        <f>AE378*IFERROR(VLOOKUP(AD378,LnLst!B:I,8,FALSE),0)+AG378*IFERROR(VLOOKUP(AF378,LnLst!B:I,8,FALSE),0)+AI378*IFERROR(VLOOKUP(AH378,LnLst!B:I,8,FALSE),0)+AK378*IFERROR(VLOOKUP(AJ378,LnLst!B:I,8,FALSE),0)</f>
        <v>12.389999999999999</v>
      </c>
      <c r="AD378" s="106" t="s">
        <v>8</v>
      </c>
      <c r="AE378" s="263">
        <v>21</v>
      </c>
      <c r="AF378" s="245" t="s">
        <v>1462</v>
      </c>
      <c r="AG378" s="263"/>
      <c r="AH378" s="250" t="s">
        <v>1462</v>
      </c>
      <c r="AI378" s="263"/>
      <c r="AJ378" s="245" t="s">
        <v>1462</v>
      </c>
      <c r="AK378" s="263"/>
      <c r="AL378" s="84">
        <v>303</v>
      </c>
      <c r="AM378" s="72">
        <v>313</v>
      </c>
      <c r="AN378" s="83">
        <v>0</v>
      </c>
      <c r="AO378" s="72">
        <v>0</v>
      </c>
      <c r="AP378" s="66" t="s">
        <v>868</v>
      </c>
      <c r="AQ378" s="107" t="s">
        <v>864</v>
      </c>
      <c r="AR378" s="61" t="s">
        <v>305</v>
      </c>
      <c r="AS378" s="364"/>
      <c r="AT378" s="205"/>
      <c r="DN378" s="111">
        <f>(AE378*IFERROR(VLOOKUP(AD378,LnLst!B:I,2,FALSE),0))*(100/(H378^2))</f>
        <v>2.1650826446280992E-3</v>
      </c>
      <c r="DO378" s="111">
        <f>(AE378*IFERROR(VLOOKUP(AD378,LnLst!B:I,3,FALSE),0))*(100/(H378^2))</f>
        <v>1.3276859504132233E-2</v>
      </c>
      <c r="DP378" s="111">
        <f>(AE378*IFERROR(VLOOKUP(AD378,LnLst!B:I,4,FALSE),0))*(H378^2/100)/1000000</f>
        <v>3.3033E-2</v>
      </c>
      <c r="DQ378" s="111">
        <f>(AE378*IFERROR(VLOOKUP(AD378,LnLst!B:I,5,FALSE),0))*(100/(H378^2))</f>
        <v>5.6404958677685954E-3</v>
      </c>
      <c r="DR378" s="111">
        <f>(AE378*IFERROR(VLOOKUP(AD378,LnLst!B:I,6,FALSE),0))*(100/(H378^2))</f>
        <v>3.6012396694214875E-2</v>
      </c>
      <c r="DS378" s="111">
        <f>(AE378*IFERROR(VLOOKUP(AD378,LnLst!B:I,7,FALSE),0))*(H378^2/100)/1000000</f>
        <v>2.2665719999999997E-2</v>
      </c>
      <c r="DT378" s="111">
        <f>(AE378*IFERROR(VLOOKUP(AD378,LnLst!B:I,8,FALSE),0))*(100/(H378^2))</f>
        <v>2.5599173553719008E-2</v>
      </c>
      <c r="DU378" s="111">
        <f>AG378*IFERROR(VLOOKUP(AF378,LnLst!B:I,2,FALSE),0)*100/H378^2</f>
        <v>0</v>
      </c>
      <c r="DV378" s="111">
        <f>(AG378*IFERROR(VLOOKUP(AF378,LnLst!B:I,3,FALSE),0))*(100/(H378^2))</f>
        <v>0</v>
      </c>
      <c r="DW378" s="111">
        <f>(AG378*IFERROR(VLOOKUP(AF378,LnLst!B:I,4,FALSE),0))*(H378^2/100)/1000000</f>
        <v>0</v>
      </c>
      <c r="DX378" s="111">
        <f>(AG378*IFERROR(VLOOKUP(AF378,LnLst!B:I,5,FALSE),0))*(100/(H378^2))</f>
        <v>0</v>
      </c>
      <c r="DY378" s="111">
        <f>(AG378*IFERROR(VLOOKUP(AF378,LnLst!B:I,6,FALSE),0))*(100/(H378^2))</f>
        <v>0</v>
      </c>
      <c r="DZ378" s="111">
        <f>(AG378*IFERROR(VLOOKUP(AF378,LnLst!B:I,7,FALSE),0))*(H378^2/100)/1000000</f>
        <v>0</v>
      </c>
      <c r="EA378" s="111">
        <f>(AG378*IFERROR(VLOOKUP(AF378,LnLst!B:I,8,FALSE),0))*(100/(H378^2))</f>
        <v>0</v>
      </c>
      <c r="EB378" s="111">
        <f>AI378*IFERROR(VLOOKUP(AH378,LnLst!B:I,2,FALSE),0)*100/H378^2</f>
        <v>0</v>
      </c>
      <c r="EC378" s="111">
        <f>AI378*IFERROR(VLOOKUP(AH378,LnLst!B:I,3,FALSE),0)*100/H378^2</f>
        <v>0</v>
      </c>
      <c r="ED378" s="111">
        <f>(AI378*IFERROR(VLOOKUP(AH378,LnLst!B:I,4,FALSE),0))*(H378^2/100)/1000000</f>
        <v>0</v>
      </c>
      <c r="EE378" s="111">
        <f>AI378*IFERROR(VLOOKUP(AH378,LnLst!B:I,5,FALSE),0)*100/H378^2</f>
        <v>0</v>
      </c>
      <c r="EF378" s="111">
        <f>AI378*IFERROR(VLOOKUP(AH378,LnLst!B:I,6,FALSE),0)*100/H378^2</f>
        <v>0</v>
      </c>
      <c r="EG378" s="111">
        <f>(AI378*IFERROR(VLOOKUP(AH378,LnLst!B:I,7,FALSE),0))*(H378^2/100)/1000000</f>
        <v>0</v>
      </c>
      <c r="EH378" s="111">
        <f>AI378*IFERROR(VLOOKUP(AH378,LnLst!B:I,8,FALSE),0)*100/H378^2</f>
        <v>0</v>
      </c>
      <c r="EI378" s="236">
        <f>AK378*IFERROR(VLOOKUP(AJ378,LnLst!B:I,2,FALSE),0)*100/H378^2</f>
        <v>0</v>
      </c>
      <c r="EJ378" s="111">
        <f>AK378*IFERROR(VLOOKUP(AJ378,LnLst!B:I,3,FALSE),0)*100/H378^2</f>
        <v>0</v>
      </c>
      <c r="EK378" s="111">
        <f>(AK378*IFERROR(VLOOKUP(AJ378,LnLst!B:I,4,FALSE),0))*(H378^2/100)/1000000</f>
        <v>0</v>
      </c>
      <c r="EL378" s="111">
        <f>AK378*IFERROR(VLOOKUP(AJ378,LnLst!B:I,5,FALSE),0)*100/H378^2</f>
        <v>0</v>
      </c>
      <c r="EM378" s="111">
        <f>AK378*IFERROR(VLOOKUP(AJ378,LnLst!B:I,6,FALSE),0)*100/H378^2</f>
        <v>0</v>
      </c>
      <c r="EN378" s="111">
        <f>(AK378*IFERROR(VLOOKUP(AJ378,LnLst!B:I,7,FALSE),0))*(H378^2/100)/1000000</f>
        <v>0</v>
      </c>
      <c r="EO378" s="111">
        <f>AK378*IFERROR(VLOOKUP(AJ378,LnLst!B:I,8,FALSE),0)*100/H378^2</f>
        <v>0</v>
      </c>
    </row>
    <row r="379" spans="1:145" ht="15" customHeight="1" x14ac:dyDescent="0.25">
      <c r="A379" s="81" t="s">
        <v>427</v>
      </c>
      <c r="B379" s="82" t="s">
        <v>1356</v>
      </c>
      <c r="C379" s="102" t="s">
        <v>124</v>
      </c>
      <c r="D379" s="82" t="s">
        <v>1553</v>
      </c>
      <c r="E379" s="9" t="s">
        <v>1640</v>
      </c>
      <c r="F379" s="426" t="s">
        <v>1717</v>
      </c>
      <c r="G379" s="83">
        <v>1</v>
      </c>
      <c r="H379" s="60">
        <v>220</v>
      </c>
      <c r="I379" s="194" t="str">
        <f t="shared" si="99"/>
        <v xml:space="preserve">Thermal Stacir 1*238/97             </v>
      </c>
      <c r="J379" s="228">
        <f t="shared" si="100"/>
        <v>59</v>
      </c>
      <c r="K379" s="113" t="s">
        <v>28</v>
      </c>
      <c r="L379" s="232" t="s">
        <v>16</v>
      </c>
      <c r="M379" s="240">
        <v>1200</v>
      </c>
      <c r="N379" s="115">
        <f t="shared" si="101"/>
        <v>457.24799999999999</v>
      </c>
      <c r="O379" s="241">
        <v>1300</v>
      </c>
      <c r="P379" s="235">
        <f t="shared" si="102"/>
        <v>1.3917051652892564E-2</v>
      </c>
      <c r="Q379" s="104">
        <f t="shared" si="103"/>
        <v>5.3884797520661151E-2</v>
      </c>
      <c r="R379" s="104">
        <f t="shared" si="104"/>
        <v>7.4112529040000014E-2</v>
      </c>
      <c r="S379" s="104">
        <f t="shared" si="105"/>
        <v>4.1320845041322316E-2</v>
      </c>
      <c r="T379" s="104">
        <f t="shared" si="106"/>
        <v>0.15635000000000002</v>
      </c>
      <c r="U379" s="104">
        <f t="shared" si="107"/>
        <v>4.9724191572000004E-2</v>
      </c>
      <c r="V379" s="105">
        <f t="shared" si="108"/>
        <v>9.456757706611571E-2</v>
      </c>
      <c r="W379" s="223">
        <f>AE379*IFERROR(VLOOKUP(AD379,LnLst!B:I,2,FALSE),0)+AG379*IFERROR(VLOOKUP(AF379,LnLst!B:I,2,FALSE),0)+AI379*IFERROR(VLOOKUP(AH379,LnLst!B:I,2,FALSE),0)+AK379*IFERROR(VLOOKUP(AJ379,LnLst!B:I,2,FALSE),0)</f>
        <v>6.7358530000000005</v>
      </c>
      <c r="X379" s="215">
        <f>AE379*IFERROR(VLOOKUP(AD379,LnLst!B:I,3,FALSE),0)+AG379*IFERROR(VLOOKUP(AF379,LnLst!B:I,3,FALSE),0)+AI379*IFERROR(VLOOKUP(AH379,LnLst!B:I,3,FALSE),0)+AK379*IFERROR(VLOOKUP(AJ379,LnLst!B:I,3,FALSE),0)</f>
        <v>26.080241999999998</v>
      </c>
      <c r="Y379" s="219">
        <f>(AE379*IFERROR(VLOOKUP(AD379,LnLst!B:I,4,FALSE),0)+AG379*IFERROR(VLOOKUP(AF379,LnLst!B:I,4,FALSE),0)+AI379*IFERROR(VLOOKUP(AH379,LnLst!B:I,4,FALSE),0)+AK379*IFERROR(VLOOKUP(AJ379,LnLst!B:I,4,FALSE),0))/1000000</f>
        <v>1.5312506000000003E-4</v>
      </c>
      <c r="Z379" s="215">
        <f>AE379*IFERROR(VLOOKUP(AD379,LnLst!B:I,5,FALSE),0)+AG379*IFERROR(VLOOKUP(AF379,LnLst!B:I,5,FALSE),0)+AI379*IFERROR(VLOOKUP(AH379,LnLst!B:I,5,FALSE),0)+AK379*IFERROR(VLOOKUP(AJ379,LnLst!B:I,5,FALSE),0)</f>
        <v>19.999289000000001</v>
      </c>
      <c r="AA379" s="215">
        <f>AE379*IFERROR(VLOOKUP(AD379,LnLst!B:I,6,FALSE),0)+AG379*IFERROR(VLOOKUP(AF379,LnLst!B:I,6,FALSE),0)+AI379*IFERROR(VLOOKUP(AH379,LnLst!B:I,6,FALSE),0)+AK379*IFERROR(VLOOKUP(AJ379,LnLst!B:I,6,FALSE),0)</f>
        <v>75.673400000000001</v>
      </c>
      <c r="AB379" s="207">
        <f>(AE379*IFERROR(VLOOKUP(AD379,LnLst!B:I,7,FALSE),0)+AG379*IFERROR(VLOOKUP(AF379,LnLst!B:I,7,FALSE),0)+AI379*IFERROR(VLOOKUP(AH379,LnLst!B:I,7,FALSE),0)+AK379*IFERROR(VLOOKUP(AJ379,LnLst!B:I,7,FALSE),0))/1000000</f>
        <v>1.02735933E-4</v>
      </c>
      <c r="AC379" s="211">
        <f>AE379*IFERROR(VLOOKUP(AD379,LnLst!B:I,8,FALSE),0)+AG379*IFERROR(VLOOKUP(AF379,LnLst!B:I,8,FALSE),0)+AI379*IFERROR(VLOOKUP(AH379,LnLst!B:I,8,FALSE),0)+AK379*IFERROR(VLOOKUP(AJ379,LnLst!B:I,8,FALSE),0)</f>
        <v>45.770707300000005</v>
      </c>
      <c r="AD379" s="106" t="s">
        <v>1465</v>
      </c>
      <c r="AE379" s="263">
        <v>59</v>
      </c>
      <c r="AF379" s="245" t="s">
        <v>1462</v>
      </c>
      <c r="AG379" s="263"/>
      <c r="AH379" s="250" t="s">
        <v>1462</v>
      </c>
      <c r="AI379" s="263"/>
      <c r="AJ379" s="245" t="s">
        <v>1462</v>
      </c>
      <c r="AK379" s="263"/>
      <c r="AL379" s="84">
        <v>370</v>
      </c>
      <c r="AM379" s="72">
        <v>476</v>
      </c>
      <c r="AN379" s="83">
        <v>0</v>
      </c>
      <c r="AO379" s="72">
        <v>0</v>
      </c>
      <c r="AP379" s="66" t="s">
        <v>869</v>
      </c>
      <c r="AQ379" s="107" t="s">
        <v>124</v>
      </c>
      <c r="AR379" s="61" t="s">
        <v>598</v>
      </c>
      <c r="AS379" s="364"/>
      <c r="AT379" s="205" t="s">
        <v>210</v>
      </c>
      <c r="DN379" s="111">
        <f>(AE379*IFERROR(VLOOKUP(AD379,LnLst!B:I,2,FALSE),0))*(100/(H379^2))</f>
        <v>1.3917051652892563E-2</v>
      </c>
      <c r="DO379" s="111">
        <f>(AE379*IFERROR(VLOOKUP(AD379,LnLst!B:I,3,FALSE),0))*(100/(H379^2))</f>
        <v>5.3884797520661158E-2</v>
      </c>
      <c r="DP379" s="111">
        <f>(AE379*IFERROR(VLOOKUP(AD379,LnLst!B:I,4,FALSE),0))*(H379^2/100)/1000000</f>
        <v>7.4112529040000014E-2</v>
      </c>
      <c r="DQ379" s="111">
        <f>(AE379*IFERROR(VLOOKUP(AD379,LnLst!B:I,5,FALSE),0))*(100/(H379^2))</f>
        <v>4.1320845041322316E-2</v>
      </c>
      <c r="DR379" s="111">
        <f>(AE379*IFERROR(VLOOKUP(AD379,LnLst!B:I,6,FALSE),0))*(100/(H379^2))</f>
        <v>0.15635000000000002</v>
      </c>
      <c r="DS379" s="111">
        <f>(AE379*IFERROR(VLOOKUP(AD379,LnLst!B:I,7,FALSE),0))*(H379^2/100)/1000000</f>
        <v>4.9724191572000004E-2</v>
      </c>
      <c r="DT379" s="111">
        <f>(AE379*IFERROR(VLOOKUP(AD379,LnLst!B:I,8,FALSE),0))*(100/(H379^2))</f>
        <v>9.456757706611571E-2</v>
      </c>
      <c r="DU379" s="111">
        <f>AG379*IFERROR(VLOOKUP(AF379,LnLst!B:I,2,FALSE),0)*100/H379^2</f>
        <v>0</v>
      </c>
      <c r="DV379" s="111">
        <f>(AG379*IFERROR(VLOOKUP(AF379,LnLst!B:I,3,FALSE),0))*(100/(H379^2))</f>
        <v>0</v>
      </c>
      <c r="DW379" s="111">
        <f>(AG379*IFERROR(VLOOKUP(AF379,LnLst!B:I,4,FALSE),0))*(H379^2/100)/1000000</f>
        <v>0</v>
      </c>
      <c r="DX379" s="111">
        <f>(AG379*IFERROR(VLOOKUP(AF379,LnLst!B:I,5,FALSE),0))*(100/(H379^2))</f>
        <v>0</v>
      </c>
      <c r="DY379" s="111">
        <f>(AG379*IFERROR(VLOOKUP(AF379,LnLst!B:I,6,FALSE),0))*(100/(H379^2))</f>
        <v>0</v>
      </c>
      <c r="DZ379" s="111">
        <f>(AG379*IFERROR(VLOOKUP(AF379,LnLst!B:I,7,FALSE),0))*(H379^2/100)/1000000</f>
        <v>0</v>
      </c>
      <c r="EA379" s="111">
        <f>(AG379*IFERROR(VLOOKUP(AF379,LnLst!B:I,8,FALSE),0))*(100/(H379^2))</f>
        <v>0</v>
      </c>
      <c r="EB379" s="111">
        <f>AI379*IFERROR(VLOOKUP(AH379,LnLst!B:I,2,FALSE),0)*100/H379^2</f>
        <v>0</v>
      </c>
      <c r="EC379" s="111">
        <f>AI379*IFERROR(VLOOKUP(AH379,LnLst!B:I,3,FALSE),0)*100/H379^2</f>
        <v>0</v>
      </c>
      <c r="ED379" s="111">
        <f>(AI379*IFERROR(VLOOKUP(AH379,LnLst!B:I,4,FALSE),0))*(H379^2/100)/1000000</f>
        <v>0</v>
      </c>
      <c r="EE379" s="111">
        <f>AI379*IFERROR(VLOOKUP(AH379,LnLst!B:I,5,FALSE),0)*100/H379^2</f>
        <v>0</v>
      </c>
      <c r="EF379" s="111">
        <f>AI379*IFERROR(VLOOKUP(AH379,LnLst!B:I,6,FALSE),0)*100/H379^2</f>
        <v>0</v>
      </c>
      <c r="EG379" s="111">
        <f>(AI379*IFERROR(VLOOKUP(AH379,LnLst!B:I,7,FALSE),0))*(H379^2/100)/1000000</f>
        <v>0</v>
      </c>
      <c r="EH379" s="111">
        <f>AI379*IFERROR(VLOOKUP(AH379,LnLst!B:I,8,FALSE),0)*100/H379^2</f>
        <v>0</v>
      </c>
      <c r="EI379" s="236">
        <f>AK379*IFERROR(VLOOKUP(AJ379,LnLst!B:I,2,FALSE),0)*100/H379^2</f>
        <v>0</v>
      </c>
      <c r="EJ379" s="111">
        <f>AK379*IFERROR(VLOOKUP(AJ379,LnLst!B:I,3,FALSE),0)*100/H379^2</f>
        <v>0</v>
      </c>
      <c r="EK379" s="111">
        <f>(AK379*IFERROR(VLOOKUP(AJ379,LnLst!B:I,4,FALSE),0))*(H379^2/100)/1000000</f>
        <v>0</v>
      </c>
      <c r="EL379" s="111">
        <f>AK379*IFERROR(VLOOKUP(AJ379,LnLst!B:I,5,FALSE),0)*100/H379^2</f>
        <v>0</v>
      </c>
      <c r="EM379" s="111">
        <f>AK379*IFERROR(VLOOKUP(AJ379,LnLst!B:I,6,FALSE),0)*100/H379^2</f>
        <v>0</v>
      </c>
      <c r="EN379" s="111">
        <f>(AK379*IFERROR(VLOOKUP(AJ379,LnLst!B:I,7,FALSE),0))*(H379^2/100)/1000000</f>
        <v>0</v>
      </c>
      <c r="EO379" s="111">
        <f>AK379*IFERROR(VLOOKUP(AJ379,LnLst!B:I,8,FALSE),0)*100/H379^2</f>
        <v>0</v>
      </c>
    </row>
    <row r="380" spans="1:145" ht="15" customHeight="1" x14ac:dyDescent="0.25">
      <c r="A380" s="81" t="s">
        <v>427</v>
      </c>
      <c r="B380" s="82" t="s">
        <v>1356</v>
      </c>
      <c r="C380" s="102" t="s">
        <v>124</v>
      </c>
      <c r="D380" s="82" t="s">
        <v>1553</v>
      </c>
      <c r="E380" s="9" t="s">
        <v>1640</v>
      </c>
      <c r="F380" s="426" t="s">
        <v>1717</v>
      </c>
      <c r="G380" s="83">
        <v>2</v>
      </c>
      <c r="H380" s="60">
        <v>220</v>
      </c>
      <c r="I380" s="194" t="str">
        <f t="shared" si="99"/>
        <v xml:space="preserve">Thermal Stacir 1*238/97             </v>
      </c>
      <c r="J380" s="228">
        <f t="shared" si="100"/>
        <v>59</v>
      </c>
      <c r="K380" s="113" t="s">
        <v>28</v>
      </c>
      <c r="L380" s="232" t="s">
        <v>16</v>
      </c>
      <c r="M380" s="240">
        <v>1200</v>
      </c>
      <c r="N380" s="115">
        <f t="shared" si="101"/>
        <v>457.24799999999999</v>
      </c>
      <c r="O380" s="241">
        <v>1300</v>
      </c>
      <c r="P380" s="235">
        <f t="shared" si="102"/>
        <v>1.3917051652892564E-2</v>
      </c>
      <c r="Q380" s="104">
        <f t="shared" si="103"/>
        <v>5.3884797520661151E-2</v>
      </c>
      <c r="R380" s="104">
        <f t="shared" si="104"/>
        <v>7.4112529040000014E-2</v>
      </c>
      <c r="S380" s="104">
        <f t="shared" si="105"/>
        <v>4.1320845041322316E-2</v>
      </c>
      <c r="T380" s="104">
        <f t="shared" si="106"/>
        <v>0.15635000000000002</v>
      </c>
      <c r="U380" s="104">
        <f t="shared" si="107"/>
        <v>4.9724191572000004E-2</v>
      </c>
      <c r="V380" s="105">
        <f t="shared" si="108"/>
        <v>9.456757706611571E-2</v>
      </c>
      <c r="W380" s="223">
        <f>AE380*IFERROR(VLOOKUP(AD380,LnLst!B:I,2,FALSE),0)+AG380*IFERROR(VLOOKUP(AF380,LnLst!B:I,2,FALSE),0)+AI380*IFERROR(VLOOKUP(AH380,LnLst!B:I,2,FALSE),0)+AK380*IFERROR(VLOOKUP(AJ380,LnLst!B:I,2,FALSE),0)</f>
        <v>6.7358530000000005</v>
      </c>
      <c r="X380" s="215">
        <f>AE380*IFERROR(VLOOKUP(AD380,LnLst!B:I,3,FALSE),0)+AG380*IFERROR(VLOOKUP(AF380,LnLst!B:I,3,FALSE),0)+AI380*IFERROR(VLOOKUP(AH380,LnLst!B:I,3,FALSE),0)+AK380*IFERROR(VLOOKUP(AJ380,LnLst!B:I,3,FALSE),0)</f>
        <v>26.080241999999998</v>
      </c>
      <c r="Y380" s="219">
        <f>(AE380*IFERROR(VLOOKUP(AD380,LnLst!B:I,4,FALSE),0)+AG380*IFERROR(VLOOKUP(AF380,LnLst!B:I,4,FALSE),0)+AI380*IFERROR(VLOOKUP(AH380,LnLst!B:I,4,FALSE),0)+AK380*IFERROR(VLOOKUP(AJ380,LnLst!B:I,4,FALSE),0))/1000000</f>
        <v>1.5312506000000003E-4</v>
      </c>
      <c r="Z380" s="215">
        <f>AE380*IFERROR(VLOOKUP(AD380,LnLst!B:I,5,FALSE),0)+AG380*IFERROR(VLOOKUP(AF380,LnLst!B:I,5,FALSE),0)+AI380*IFERROR(VLOOKUP(AH380,LnLst!B:I,5,FALSE),0)+AK380*IFERROR(VLOOKUP(AJ380,LnLst!B:I,5,FALSE),0)</f>
        <v>19.999289000000001</v>
      </c>
      <c r="AA380" s="215">
        <f>AE380*IFERROR(VLOOKUP(AD380,LnLst!B:I,6,FALSE),0)+AG380*IFERROR(VLOOKUP(AF380,LnLst!B:I,6,FALSE),0)+AI380*IFERROR(VLOOKUP(AH380,LnLst!B:I,6,FALSE),0)+AK380*IFERROR(VLOOKUP(AJ380,LnLst!B:I,6,FALSE),0)</f>
        <v>75.673400000000001</v>
      </c>
      <c r="AB380" s="207">
        <f>(AE380*IFERROR(VLOOKUP(AD380,LnLst!B:I,7,FALSE),0)+AG380*IFERROR(VLOOKUP(AF380,LnLst!B:I,7,FALSE),0)+AI380*IFERROR(VLOOKUP(AH380,LnLst!B:I,7,FALSE),0)+AK380*IFERROR(VLOOKUP(AJ380,LnLst!B:I,7,FALSE),0))/1000000</f>
        <v>1.02735933E-4</v>
      </c>
      <c r="AC380" s="211">
        <f>AE380*IFERROR(VLOOKUP(AD380,LnLst!B:I,8,FALSE),0)+AG380*IFERROR(VLOOKUP(AF380,LnLst!B:I,8,FALSE),0)+AI380*IFERROR(VLOOKUP(AH380,LnLst!B:I,8,FALSE),0)+AK380*IFERROR(VLOOKUP(AJ380,LnLst!B:I,8,FALSE),0)</f>
        <v>45.770707300000005</v>
      </c>
      <c r="AD380" s="106" t="s">
        <v>1465</v>
      </c>
      <c r="AE380" s="263">
        <v>59</v>
      </c>
      <c r="AF380" s="245" t="s">
        <v>1462</v>
      </c>
      <c r="AG380" s="263"/>
      <c r="AH380" s="250" t="s">
        <v>1462</v>
      </c>
      <c r="AI380" s="263"/>
      <c r="AJ380" s="245" t="s">
        <v>1462</v>
      </c>
      <c r="AK380" s="263"/>
      <c r="AL380" s="84">
        <v>370</v>
      </c>
      <c r="AM380" s="72">
        <v>476</v>
      </c>
      <c r="AN380" s="83">
        <v>0</v>
      </c>
      <c r="AO380" s="72">
        <v>0</v>
      </c>
      <c r="AP380" s="66" t="s">
        <v>870</v>
      </c>
      <c r="AQ380" s="107" t="s">
        <v>124</v>
      </c>
      <c r="AR380" s="61" t="s">
        <v>598</v>
      </c>
      <c r="AS380" s="364"/>
      <c r="AT380" s="205" t="s">
        <v>210</v>
      </c>
      <c r="DN380" s="111">
        <f>(AE380*IFERROR(VLOOKUP(AD380,LnLst!B:I,2,FALSE),0))*(100/(H380^2))</f>
        <v>1.3917051652892563E-2</v>
      </c>
      <c r="DO380" s="111">
        <f>(AE380*IFERROR(VLOOKUP(AD380,LnLst!B:I,3,FALSE),0))*(100/(H380^2))</f>
        <v>5.3884797520661158E-2</v>
      </c>
      <c r="DP380" s="111">
        <f>(AE380*IFERROR(VLOOKUP(AD380,LnLst!B:I,4,FALSE),0))*(H380^2/100)/1000000</f>
        <v>7.4112529040000014E-2</v>
      </c>
      <c r="DQ380" s="111">
        <f>(AE380*IFERROR(VLOOKUP(AD380,LnLst!B:I,5,FALSE),0))*(100/(H380^2))</f>
        <v>4.1320845041322316E-2</v>
      </c>
      <c r="DR380" s="111">
        <f>(AE380*IFERROR(VLOOKUP(AD380,LnLst!B:I,6,FALSE),0))*(100/(H380^2))</f>
        <v>0.15635000000000002</v>
      </c>
      <c r="DS380" s="111">
        <f>(AE380*IFERROR(VLOOKUP(AD380,LnLst!B:I,7,FALSE),0))*(H380^2/100)/1000000</f>
        <v>4.9724191572000004E-2</v>
      </c>
      <c r="DT380" s="111">
        <f>(AE380*IFERROR(VLOOKUP(AD380,LnLst!B:I,8,FALSE),0))*(100/(H380^2))</f>
        <v>9.456757706611571E-2</v>
      </c>
      <c r="DU380" s="111">
        <f>AG380*IFERROR(VLOOKUP(AF380,LnLst!B:I,2,FALSE),0)*100/H380^2</f>
        <v>0</v>
      </c>
      <c r="DV380" s="111">
        <f>(AG380*IFERROR(VLOOKUP(AF380,LnLst!B:I,3,FALSE),0))*(100/(H380^2))</f>
        <v>0</v>
      </c>
      <c r="DW380" s="111">
        <f>(AG380*IFERROR(VLOOKUP(AF380,LnLst!B:I,4,FALSE),0))*(H380^2/100)/1000000</f>
        <v>0</v>
      </c>
      <c r="DX380" s="111">
        <f>(AG380*IFERROR(VLOOKUP(AF380,LnLst!B:I,5,FALSE),0))*(100/(H380^2))</f>
        <v>0</v>
      </c>
      <c r="DY380" s="111">
        <f>(AG380*IFERROR(VLOOKUP(AF380,LnLst!B:I,6,FALSE),0))*(100/(H380^2))</f>
        <v>0</v>
      </c>
      <c r="DZ380" s="111">
        <f>(AG380*IFERROR(VLOOKUP(AF380,LnLst!B:I,7,FALSE),0))*(H380^2/100)/1000000</f>
        <v>0</v>
      </c>
      <c r="EA380" s="111">
        <f>(AG380*IFERROR(VLOOKUP(AF380,LnLst!B:I,8,FALSE),0))*(100/(H380^2))</f>
        <v>0</v>
      </c>
      <c r="EB380" s="111">
        <f>AI380*IFERROR(VLOOKUP(AH380,LnLst!B:I,2,FALSE),0)*100/H380^2</f>
        <v>0</v>
      </c>
      <c r="EC380" s="111">
        <f>AI380*IFERROR(VLOOKUP(AH380,LnLst!B:I,3,FALSE),0)*100/H380^2</f>
        <v>0</v>
      </c>
      <c r="ED380" s="111">
        <f>(AI380*IFERROR(VLOOKUP(AH380,LnLst!B:I,4,FALSE),0))*(H380^2/100)/1000000</f>
        <v>0</v>
      </c>
      <c r="EE380" s="111">
        <f>AI380*IFERROR(VLOOKUP(AH380,LnLst!B:I,5,FALSE),0)*100/H380^2</f>
        <v>0</v>
      </c>
      <c r="EF380" s="111">
        <f>AI380*IFERROR(VLOOKUP(AH380,LnLst!B:I,6,FALSE),0)*100/H380^2</f>
        <v>0</v>
      </c>
      <c r="EG380" s="111">
        <f>(AI380*IFERROR(VLOOKUP(AH380,LnLst!B:I,7,FALSE),0))*(H380^2/100)/1000000</f>
        <v>0</v>
      </c>
      <c r="EH380" s="111">
        <f>AI380*IFERROR(VLOOKUP(AH380,LnLst!B:I,8,FALSE),0)*100/H380^2</f>
        <v>0</v>
      </c>
      <c r="EI380" s="236">
        <f>AK380*IFERROR(VLOOKUP(AJ380,LnLst!B:I,2,FALSE),0)*100/H380^2</f>
        <v>0</v>
      </c>
      <c r="EJ380" s="111">
        <f>AK380*IFERROR(VLOOKUP(AJ380,LnLst!B:I,3,FALSE),0)*100/H380^2</f>
        <v>0</v>
      </c>
      <c r="EK380" s="111">
        <f>(AK380*IFERROR(VLOOKUP(AJ380,LnLst!B:I,4,FALSE),0))*(H380^2/100)/1000000</f>
        <v>0</v>
      </c>
      <c r="EL380" s="111">
        <f>AK380*IFERROR(VLOOKUP(AJ380,LnLst!B:I,5,FALSE),0)*100/H380^2</f>
        <v>0</v>
      </c>
      <c r="EM380" s="111">
        <f>AK380*IFERROR(VLOOKUP(AJ380,LnLst!B:I,6,FALSE),0)*100/H380^2</f>
        <v>0</v>
      </c>
      <c r="EN380" s="111">
        <f>(AK380*IFERROR(VLOOKUP(AJ380,LnLst!B:I,7,FALSE),0))*(H380^2/100)/1000000</f>
        <v>0</v>
      </c>
      <c r="EO380" s="111">
        <f>AK380*IFERROR(VLOOKUP(AJ380,LnLst!B:I,8,FALSE),0)*100/H380^2</f>
        <v>0</v>
      </c>
    </row>
    <row r="381" spans="1:145" ht="15" customHeight="1" x14ac:dyDescent="0.25">
      <c r="A381" s="81" t="s">
        <v>1379</v>
      </c>
      <c r="B381" s="262" t="s">
        <v>1396</v>
      </c>
      <c r="C381" s="102" t="s">
        <v>152</v>
      </c>
      <c r="D381" s="82" t="s">
        <v>155</v>
      </c>
      <c r="E381" s="9" t="s">
        <v>1709</v>
      </c>
      <c r="F381" s="426" t="s">
        <v>1717</v>
      </c>
      <c r="G381" s="83">
        <v>1</v>
      </c>
      <c r="H381" s="60">
        <v>220</v>
      </c>
      <c r="I381" s="194" t="str">
        <f t="shared" si="99"/>
        <v xml:space="preserve">2*380/50 ACSR             </v>
      </c>
      <c r="J381" s="228">
        <f t="shared" si="100"/>
        <v>19.3</v>
      </c>
      <c r="K381" s="113" t="s">
        <v>24</v>
      </c>
      <c r="L381" s="232" t="s">
        <v>227</v>
      </c>
      <c r="M381" s="240">
        <v>1000</v>
      </c>
      <c r="N381" s="115">
        <f t="shared" si="101"/>
        <v>381.04</v>
      </c>
      <c r="O381" s="241">
        <v>1200</v>
      </c>
      <c r="P381" s="235">
        <f t="shared" si="102"/>
        <v>1.6428925619834712E-3</v>
      </c>
      <c r="Q381" s="104">
        <f t="shared" si="103"/>
        <v>1.2042561983471074E-2</v>
      </c>
      <c r="R381" s="104">
        <f t="shared" si="104"/>
        <v>3.4749264000000002E-2</v>
      </c>
      <c r="S381" s="104">
        <f t="shared" si="105"/>
        <v>4.386363636363637E-3</v>
      </c>
      <c r="T381" s="104">
        <f t="shared" si="106"/>
        <v>3.788223140495868E-2</v>
      </c>
      <c r="U381" s="104">
        <f t="shared" si="107"/>
        <v>2.0830875999999998E-2</v>
      </c>
      <c r="V381" s="105">
        <f t="shared" si="108"/>
        <v>2.3526859504132233E-2</v>
      </c>
      <c r="W381" s="223">
        <f>AE381*IFERROR(VLOOKUP(AD381,LnLst!B:I,2,FALSE),0)+AG381*IFERROR(VLOOKUP(AF381,LnLst!B:I,2,FALSE),0)+AI381*IFERROR(VLOOKUP(AH381,LnLst!B:I,2,FALSE),0)+AK381*IFERROR(VLOOKUP(AJ381,LnLst!B:I,2,FALSE),0)</f>
        <v>0.79516000000000009</v>
      </c>
      <c r="X381" s="215">
        <f>AE381*IFERROR(VLOOKUP(AD381,LnLst!B:I,3,FALSE),0)+AG381*IFERROR(VLOOKUP(AF381,LnLst!B:I,3,FALSE),0)+AI381*IFERROR(VLOOKUP(AH381,LnLst!B:I,3,FALSE),0)+AK381*IFERROR(VLOOKUP(AJ381,LnLst!B:I,3,FALSE),0)</f>
        <v>5.8285999999999998</v>
      </c>
      <c r="Y381" s="219">
        <f>(AE381*IFERROR(VLOOKUP(AD381,LnLst!B:I,4,FALSE),0)+AG381*IFERROR(VLOOKUP(AF381,LnLst!B:I,4,FALSE),0)+AI381*IFERROR(VLOOKUP(AH381,LnLst!B:I,4,FALSE),0)+AK381*IFERROR(VLOOKUP(AJ381,LnLst!B:I,4,FALSE),0))/1000000</f>
        <v>7.1796000000000002E-5</v>
      </c>
      <c r="Z381" s="215">
        <f>AE381*IFERROR(VLOOKUP(AD381,LnLst!B:I,5,FALSE),0)+AG381*IFERROR(VLOOKUP(AF381,LnLst!B:I,5,FALSE),0)+AI381*IFERROR(VLOOKUP(AH381,LnLst!B:I,5,FALSE),0)+AK381*IFERROR(VLOOKUP(AJ381,LnLst!B:I,5,FALSE),0)</f>
        <v>2.1230000000000002</v>
      </c>
      <c r="AA381" s="215">
        <f>AE381*IFERROR(VLOOKUP(AD381,LnLst!B:I,6,FALSE),0)+AG381*IFERROR(VLOOKUP(AF381,LnLst!B:I,6,FALSE),0)+AI381*IFERROR(VLOOKUP(AH381,LnLst!B:I,6,FALSE),0)+AK381*IFERROR(VLOOKUP(AJ381,LnLst!B:I,6,FALSE),0)</f>
        <v>18.335000000000001</v>
      </c>
      <c r="AB381" s="207">
        <f>(AE381*IFERROR(VLOOKUP(AD381,LnLst!B:I,7,FALSE),0)+AG381*IFERROR(VLOOKUP(AF381,LnLst!B:I,7,FALSE),0)+AI381*IFERROR(VLOOKUP(AH381,LnLst!B:I,7,FALSE),0)+AK381*IFERROR(VLOOKUP(AJ381,LnLst!B:I,7,FALSE),0))/1000000</f>
        <v>4.3038999999999999E-5</v>
      </c>
      <c r="AC381" s="211">
        <f>AE381*IFERROR(VLOOKUP(AD381,LnLst!B:I,8,FALSE),0)+AG381*IFERROR(VLOOKUP(AF381,LnLst!B:I,8,FALSE),0)+AI381*IFERROR(VLOOKUP(AH381,LnLst!B:I,8,FALSE),0)+AK381*IFERROR(VLOOKUP(AJ381,LnLst!B:I,8,FALSE),0)</f>
        <v>11.387</v>
      </c>
      <c r="AD381" s="106" t="s">
        <v>25</v>
      </c>
      <c r="AE381" s="263">
        <v>19.3</v>
      </c>
      <c r="AF381" s="245" t="s">
        <v>1462</v>
      </c>
      <c r="AG381" s="263"/>
      <c r="AH381" s="250" t="s">
        <v>1462</v>
      </c>
      <c r="AI381" s="263"/>
      <c r="AJ381" s="245" t="s">
        <v>1462</v>
      </c>
      <c r="AK381" s="263"/>
      <c r="AL381" s="84">
        <v>512</v>
      </c>
      <c r="AM381" s="72">
        <v>519</v>
      </c>
      <c r="AN381" s="83">
        <v>0</v>
      </c>
      <c r="AO381" s="72">
        <v>0</v>
      </c>
      <c r="AP381" s="66" t="s">
        <v>882</v>
      </c>
      <c r="AQ381" s="107" t="s">
        <v>270</v>
      </c>
      <c r="AR381" s="61" t="s">
        <v>879</v>
      </c>
      <c r="AS381" s="364"/>
      <c r="AT381" s="205" t="s">
        <v>38</v>
      </c>
      <c r="DN381" s="111">
        <f>(AE381*IFERROR(VLOOKUP(AD381,LnLst!B:I,2,FALSE),0))*(100/(H381^2))</f>
        <v>1.6428925619834712E-3</v>
      </c>
      <c r="DO381" s="111">
        <f>(AE381*IFERROR(VLOOKUP(AD381,LnLst!B:I,3,FALSE),0))*(100/(H381^2))</f>
        <v>1.2042561983471074E-2</v>
      </c>
      <c r="DP381" s="111">
        <f>(AE381*IFERROR(VLOOKUP(AD381,LnLst!B:I,4,FALSE),0))*(H381^2/100)/1000000</f>
        <v>3.4749264000000002E-2</v>
      </c>
      <c r="DQ381" s="111">
        <f>(AE381*IFERROR(VLOOKUP(AD381,LnLst!B:I,5,FALSE),0))*(100/(H381^2))</f>
        <v>4.386363636363637E-3</v>
      </c>
      <c r="DR381" s="111">
        <f>(AE381*IFERROR(VLOOKUP(AD381,LnLst!B:I,6,FALSE),0))*(100/(H381^2))</f>
        <v>3.788223140495868E-2</v>
      </c>
      <c r="DS381" s="111">
        <f>(AE381*IFERROR(VLOOKUP(AD381,LnLst!B:I,7,FALSE),0))*(H381^2/100)/1000000</f>
        <v>2.0830876000000002E-2</v>
      </c>
      <c r="DT381" s="111">
        <f>(AE381*IFERROR(VLOOKUP(AD381,LnLst!B:I,8,FALSE),0))*(100/(H381^2))</f>
        <v>2.3526859504132233E-2</v>
      </c>
      <c r="DU381" s="111">
        <f>AG381*IFERROR(VLOOKUP(AF381,LnLst!B:I,2,FALSE),0)*100/H381^2</f>
        <v>0</v>
      </c>
      <c r="DV381" s="111">
        <f>(AG381*IFERROR(VLOOKUP(AF381,LnLst!B:I,3,FALSE),0))*(100/(H381^2))</f>
        <v>0</v>
      </c>
      <c r="DW381" s="111">
        <f>(AG381*IFERROR(VLOOKUP(AF381,LnLst!B:I,4,FALSE),0))*(H381^2/100)/1000000</f>
        <v>0</v>
      </c>
      <c r="DX381" s="111">
        <f>(AG381*IFERROR(VLOOKUP(AF381,LnLst!B:I,5,FALSE),0))*(100/(H381^2))</f>
        <v>0</v>
      </c>
      <c r="DY381" s="111">
        <f>(AG381*IFERROR(VLOOKUP(AF381,LnLst!B:I,6,FALSE),0))*(100/(H381^2))</f>
        <v>0</v>
      </c>
      <c r="DZ381" s="111">
        <f>(AG381*IFERROR(VLOOKUP(AF381,LnLst!B:I,7,FALSE),0))*(H381^2/100)/1000000</f>
        <v>0</v>
      </c>
      <c r="EA381" s="111">
        <f>(AG381*IFERROR(VLOOKUP(AF381,LnLst!B:I,8,FALSE),0))*(100/(H381^2))</f>
        <v>0</v>
      </c>
      <c r="EB381" s="111">
        <f>AI381*IFERROR(VLOOKUP(AH381,LnLst!B:I,2,FALSE),0)*100/H381^2</f>
        <v>0</v>
      </c>
      <c r="EC381" s="111">
        <f>AI381*IFERROR(VLOOKUP(AH381,LnLst!B:I,3,FALSE),0)*100/H381^2</f>
        <v>0</v>
      </c>
      <c r="ED381" s="111">
        <f>(AI381*IFERROR(VLOOKUP(AH381,LnLst!B:I,4,FALSE),0))*(H381^2/100)/1000000</f>
        <v>0</v>
      </c>
      <c r="EE381" s="111">
        <f>AI381*IFERROR(VLOOKUP(AH381,LnLst!B:I,5,FALSE),0)*100/H381^2</f>
        <v>0</v>
      </c>
      <c r="EF381" s="111">
        <f>AI381*IFERROR(VLOOKUP(AH381,LnLst!B:I,6,FALSE),0)*100/H381^2</f>
        <v>0</v>
      </c>
      <c r="EG381" s="111">
        <f>(AI381*IFERROR(VLOOKUP(AH381,LnLst!B:I,7,FALSE),0))*(H381^2/100)/1000000</f>
        <v>0</v>
      </c>
      <c r="EH381" s="111">
        <f>AI381*IFERROR(VLOOKUP(AH381,LnLst!B:I,8,FALSE),0)*100/H381^2</f>
        <v>0</v>
      </c>
      <c r="EI381" s="236">
        <f>AK381*IFERROR(VLOOKUP(AJ381,LnLst!B:I,2,FALSE),0)*100/H381^2</f>
        <v>0</v>
      </c>
      <c r="EJ381" s="111">
        <f>AK381*IFERROR(VLOOKUP(AJ381,LnLst!B:I,3,FALSE),0)*100/H381^2</f>
        <v>0</v>
      </c>
      <c r="EK381" s="111">
        <f>(AK381*IFERROR(VLOOKUP(AJ381,LnLst!B:I,4,FALSE),0))*(H381^2/100)/1000000</f>
        <v>0</v>
      </c>
      <c r="EL381" s="111">
        <f>AK381*IFERROR(VLOOKUP(AJ381,LnLst!B:I,5,FALSE),0)*100/H381^2</f>
        <v>0</v>
      </c>
      <c r="EM381" s="111">
        <f>AK381*IFERROR(VLOOKUP(AJ381,LnLst!B:I,6,FALSE),0)*100/H381^2</f>
        <v>0</v>
      </c>
      <c r="EN381" s="111">
        <f>(AK381*IFERROR(VLOOKUP(AJ381,LnLst!B:I,7,FALSE),0))*(H381^2/100)/1000000</f>
        <v>0</v>
      </c>
      <c r="EO381" s="111">
        <f>AK381*IFERROR(VLOOKUP(AJ381,LnLst!B:I,8,FALSE),0)*100/H381^2</f>
        <v>0</v>
      </c>
    </row>
    <row r="382" spans="1:145" ht="15" customHeight="1" x14ac:dyDescent="0.25">
      <c r="A382" s="81" t="s">
        <v>425</v>
      </c>
      <c r="B382" s="262" t="s">
        <v>1396</v>
      </c>
      <c r="C382" s="102" t="s">
        <v>154</v>
      </c>
      <c r="D382" s="82" t="s">
        <v>155</v>
      </c>
      <c r="E382" s="9" t="s">
        <v>1709</v>
      </c>
      <c r="F382" s="426" t="s">
        <v>1717</v>
      </c>
      <c r="G382" s="83">
        <v>1</v>
      </c>
      <c r="H382" s="60">
        <v>220</v>
      </c>
      <c r="I382" s="194" t="str">
        <f t="shared" si="99"/>
        <v xml:space="preserve">2*380/50 ACSR             </v>
      </c>
      <c r="J382" s="228">
        <f t="shared" si="100"/>
        <v>6.3</v>
      </c>
      <c r="K382" s="113" t="s">
        <v>16</v>
      </c>
      <c r="L382" s="232" t="s">
        <v>227</v>
      </c>
      <c r="M382" s="114">
        <v>1200</v>
      </c>
      <c r="N382" s="115">
        <f t="shared" si="101"/>
        <v>457.24799999999999</v>
      </c>
      <c r="O382" s="116">
        <v>1200</v>
      </c>
      <c r="P382" s="235">
        <f t="shared" si="102"/>
        <v>5.3628099173553721E-4</v>
      </c>
      <c r="Q382" s="104">
        <f t="shared" si="103"/>
        <v>3.9309917355371902E-3</v>
      </c>
      <c r="R382" s="104">
        <f t="shared" si="104"/>
        <v>1.1343024E-2</v>
      </c>
      <c r="S382" s="104">
        <f t="shared" si="105"/>
        <v>1.4318181818181817E-3</v>
      </c>
      <c r="T382" s="104">
        <f t="shared" si="106"/>
        <v>1.2365702479338842E-2</v>
      </c>
      <c r="U382" s="104">
        <f t="shared" si="107"/>
        <v>6.7997159999999991E-3</v>
      </c>
      <c r="V382" s="105">
        <f t="shared" si="108"/>
        <v>7.6797520661157021E-3</v>
      </c>
      <c r="W382" s="223">
        <f>AE382*IFERROR(VLOOKUP(AD382,LnLst!B:I,2,FALSE),0)+AG382*IFERROR(VLOOKUP(AF382,LnLst!B:I,2,FALSE),0)+AI382*IFERROR(VLOOKUP(AH382,LnLst!B:I,2,FALSE),0)+AK382*IFERROR(VLOOKUP(AJ382,LnLst!B:I,2,FALSE),0)</f>
        <v>0.25956000000000001</v>
      </c>
      <c r="X382" s="215">
        <f>AE382*IFERROR(VLOOKUP(AD382,LnLst!B:I,3,FALSE),0)+AG382*IFERROR(VLOOKUP(AF382,LnLst!B:I,3,FALSE),0)+AI382*IFERROR(VLOOKUP(AH382,LnLst!B:I,3,FALSE),0)+AK382*IFERROR(VLOOKUP(AJ382,LnLst!B:I,3,FALSE),0)</f>
        <v>1.9025999999999998</v>
      </c>
      <c r="Y382" s="219">
        <f>(AE382*IFERROR(VLOOKUP(AD382,LnLst!B:I,4,FALSE),0)+AG382*IFERROR(VLOOKUP(AF382,LnLst!B:I,4,FALSE),0)+AI382*IFERROR(VLOOKUP(AH382,LnLst!B:I,4,FALSE),0)+AK382*IFERROR(VLOOKUP(AJ382,LnLst!B:I,4,FALSE),0))/1000000</f>
        <v>2.3436000000000001E-5</v>
      </c>
      <c r="Z382" s="215">
        <f>AE382*IFERROR(VLOOKUP(AD382,LnLst!B:I,5,FALSE),0)+AG382*IFERROR(VLOOKUP(AF382,LnLst!B:I,5,FALSE),0)+AI382*IFERROR(VLOOKUP(AH382,LnLst!B:I,5,FALSE),0)+AK382*IFERROR(VLOOKUP(AJ382,LnLst!B:I,5,FALSE),0)</f>
        <v>0.69299999999999995</v>
      </c>
      <c r="AA382" s="215">
        <f>AE382*IFERROR(VLOOKUP(AD382,LnLst!B:I,6,FALSE),0)+AG382*IFERROR(VLOOKUP(AF382,LnLst!B:I,6,FALSE),0)+AI382*IFERROR(VLOOKUP(AH382,LnLst!B:I,6,FALSE),0)+AK382*IFERROR(VLOOKUP(AJ382,LnLst!B:I,6,FALSE),0)</f>
        <v>5.9849999999999994</v>
      </c>
      <c r="AB382" s="207">
        <f>(AE382*IFERROR(VLOOKUP(AD382,LnLst!B:I,7,FALSE),0)+AG382*IFERROR(VLOOKUP(AF382,LnLst!B:I,7,FALSE),0)+AI382*IFERROR(VLOOKUP(AH382,LnLst!B:I,7,FALSE),0)+AK382*IFERROR(VLOOKUP(AJ382,LnLst!B:I,7,FALSE),0))/1000000</f>
        <v>1.4048999999999999E-5</v>
      </c>
      <c r="AC382" s="211">
        <f>AE382*IFERROR(VLOOKUP(AD382,LnLst!B:I,8,FALSE),0)+AG382*IFERROR(VLOOKUP(AF382,LnLst!B:I,8,FALSE),0)+AI382*IFERROR(VLOOKUP(AH382,LnLst!B:I,8,FALSE),0)+AK382*IFERROR(VLOOKUP(AJ382,LnLst!B:I,8,FALSE),0)</f>
        <v>3.7169999999999996</v>
      </c>
      <c r="AD382" s="106" t="s">
        <v>25</v>
      </c>
      <c r="AE382" s="263">
        <v>6.3</v>
      </c>
      <c r="AF382" s="245" t="s">
        <v>1462</v>
      </c>
      <c r="AG382" s="263"/>
      <c r="AH382" s="250" t="s">
        <v>1462</v>
      </c>
      <c r="AI382" s="263"/>
      <c r="AJ382" s="245" t="s">
        <v>1462</v>
      </c>
      <c r="AK382" s="263"/>
      <c r="AL382" s="84">
        <v>518</v>
      </c>
      <c r="AM382" s="72">
        <v>519</v>
      </c>
      <c r="AN382" s="83">
        <v>0</v>
      </c>
      <c r="AO382" s="72">
        <v>0</v>
      </c>
      <c r="AP382" s="66" t="s">
        <v>881</v>
      </c>
      <c r="AQ382" s="107" t="s">
        <v>883</v>
      </c>
      <c r="AR382" s="61" t="s">
        <v>879</v>
      </c>
      <c r="AS382" s="364"/>
      <c r="AT382" s="205"/>
      <c r="DN382" s="111">
        <f>(AE382*IFERROR(VLOOKUP(AD382,LnLst!B:I,2,FALSE),0))*(100/(H382^2))</f>
        <v>5.3628099173553721E-4</v>
      </c>
      <c r="DO382" s="111">
        <f>(AE382*IFERROR(VLOOKUP(AD382,LnLst!B:I,3,FALSE),0))*(100/(H382^2))</f>
        <v>3.9309917355371902E-3</v>
      </c>
      <c r="DP382" s="111">
        <f>(AE382*IFERROR(VLOOKUP(AD382,LnLst!B:I,4,FALSE),0))*(H382^2/100)/1000000</f>
        <v>1.1343024E-2</v>
      </c>
      <c r="DQ382" s="111">
        <f>(AE382*IFERROR(VLOOKUP(AD382,LnLst!B:I,5,FALSE),0))*(100/(H382^2))</f>
        <v>1.4318181818181817E-3</v>
      </c>
      <c r="DR382" s="111">
        <f>(AE382*IFERROR(VLOOKUP(AD382,LnLst!B:I,6,FALSE),0))*(100/(H382^2))</f>
        <v>1.2365702479338842E-2</v>
      </c>
      <c r="DS382" s="111">
        <f>(AE382*IFERROR(VLOOKUP(AD382,LnLst!B:I,7,FALSE),0))*(H382^2/100)/1000000</f>
        <v>6.7997159999999991E-3</v>
      </c>
      <c r="DT382" s="111">
        <f>(AE382*IFERROR(VLOOKUP(AD382,LnLst!B:I,8,FALSE),0))*(100/(H382^2))</f>
        <v>7.6797520661157021E-3</v>
      </c>
      <c r="DU382" s="111">
        <f>AG382*IFERROR(VLOOKUP(AF382,LnLst!B:I,2,FALSE),0)*100/H382^2</f>
        <v>0</v>
      </c>
      <c r="DV382" s="111">
        <f>(AG382*IFERROR(VLOOKUP(AF382,LnLst!B:I,3,FALSE),0))*(100/(H382^2))</f>
        <v>0</v>
      </c>
      <c r="DW382" s="111">
        <f>(AG382*IFERROR(VLOOKUP(AF382,LnLst!B:I,4,FALSE),0))*(H382^2/100)/1000000</f>
        <v>0</v>
      </c>
      <c r="DX382" s="111">
        <f>(AG382*IFERROR(VLOOKUP(AF382,LnLst!B:I,5,FALSE),0))*(100/(H382^2))</f>
        <v>0</v>
      </c>
      <c r="DY382" s="111">
        <f>(AG382*IFERROR(VLOOKUP(AF382,LnLst!B:I,6,FALSE),0))*(100/(H382^2))</f>
        <v>0</v>
      </c>
      <c r="DZ382" s="111">
        <f>(AG382*IFERROR(VLOOKUP(AF382,LnLst!B:I,7,FALSE),0))*(H382^2/100)/1000000</f>
        <v>0</v>
      </c>
      <c r="EA382" s="111">
        <f>(AG382*IFERROR(VLOOKUP(AF382,LnLst!B:I,8,FALSE),0))*(100/(H382^2))</f>
        <v>0</v>
      </c>
      <c r="EB382" s="111">
        <f>AI382*IFERROR(VLOOKUP(AH382,LnLst!B:I,2,FALSE),0)*100/H382^2</f>
        <v>0</v>
      </c>
      <c r="EC382" s="111">
        <f>AI382*IFERROR(VLOOKUP(AH382,LnLst!B:I,3,FALSE),0)*100/H382^2</f>
        <v>0</v>
      </c>
      <c r="ED382" s="111">
        <f>(AI382*IFERROR(VLOOKUP(AH382,LnLst!B:I,4,FALSE),0))*(H382^2/100)/1000000</f>
        <v>0</v>
      </c>
      <c r="EE382" s="111">
        <f>AI382*IFERROR(VLOOKUP(AH382,LnLst!B:I,5,FALSE),0)*100/H382^2</f>
        <v>0</v>
      </c>
      <c r="EF382" s="111">
        <f>AI382*IFERROR(VLOOKUP(AH382,LnLst!B:I,6,FALSE),0)*100/H382^2</f>
        <v>0</v>
      </c>
      <c r="EG382" s="111">
        <f>(AI382*IFERROR(VLOOKUP(AH382,LnLst!B:I,7,FALSE),0))*(H382^2/100)/1000000</f>
        <v>0</v>
      </c>
      <c r="EH382" s="111">
        <f>AI382*IFERROR(VLOOKUP(AH382,LnLst!B:I,8,FALSE),0)*100/H382^2</f>
        <v>0</v>
      </c>
      <c r="EI382" s="236">
        <f>AK382*IFERROR(VLOOKUP(AJ382,LnLst!B:I,2,FALSE),0)*100/H382^2</f>
        <v>0</v>
      </c>
      <c r="EJ382" s="111">
        <f>AK382*IFERROR(VLOOKUP(AJ382,LnLst!B:I,3,FALSE),0)*100/H382^2</f>
        <v>0</v>
      </c>
      <c r="EK382" s="111">
        <f>(AK382*IFERROR(VLOOKUP(AJ382,LnLst!B:I,4,FALSE),0))*(H382^2/100)/1000000</f>
        <v>0</v>
      </c>
      <c r="EL382" s="111">
        <f>AK382*IFERROR(VLOOKUP(AJ382,LnLst!B:I,5,FALSE),0)*100/H382^2</f>
        <v>0</v>
      </c>
      <c r="EM382" s="111">
        <f>AK382*IFERROR(VLOOKUP(AJ382,LnLst!B:I,6,FALSE),0)*100/H382^2</f>
        <v>0</v>
      </c>
      <c r="EN382" s="111">
        <f>(AK382*IFERROR(VLOOKUP(AJ382,LnLst!B:I,7,FALSE),0))*(H382^2/100)/1000000</f>
        <v>0</v>
      </c>
      <c r="EO382" s="111">
        <f>AK382*IFERROR(VLOOKUP(AJ382,LnLst!B:I,8,FALSE),0)*100/H382^2</f>
        <v>0</v>
      </c>
    </row>
    <row r="383" spans="1:145" ht="15" customHeight="1" x14ac:dyDescent="0.25">
      <c r="A383" s="81" t="s">
        <v>416</v>
      </c>
      <c r="B383" s="262" t="s">
        <v>1396</v>
      </c>
      <c r="C383" s="102" t="s">
        <v>153</v>
      </c>
      <c r="D383" s="82" t="s">
        <v>155</v>
      </c>
      <c r="E383" s="9" t="s">
        <v>1709</v>
      </c>
      <c r="F383" s="426" t="s">
        <v>1717</v>
      </c>
      <c r="G383" s="83">
        <v>1</v>
      </c>
      <c r="H383" s="60">
        <v>220</v>
      </c>
      <c r="I383" s="194" t="str">
        <f t="shared" si="99"/>
        <v xml:space="preserve">2*380/50 ACSR             </v>
      </c>
      <c r="J383" s="228">
        <f t="shared" si="100"/>
        <v>24</v>
      </c>
      <c r="K383" s="113" t="s">
        <v>23</v>
      </c>
      <c r="L383" s="232" t="s">
        <v>227</v>
      </c>
      <c r="M383" s="114">
        <v>1200</v>
      </c>
      <c r="N383" s="115">
        <f t="shared" si="101"/>
        <v>457.24799999999999</v>
      </c>
      <c r="O383" s="116">
        <v>1200</v>
      </c>
      <c r="P383" s="235">
        <f t="shared" si="102"/>
        <v>2.0429752066115701E-3</v>
      </c>
      <c r="Q383" s="104">
        <f t="shared" si="103"/>
        <v>1.4975206611570247E-2</v>
      </c>
      <c r="R383" s="104">
        <f t="shared" si="104"/>
        <v>4.3211519999999996E-2</v>
      </c>
      <c r="S383" s="104">
        <f t="shared" si="105"/>
        <v>5.454545454545455E-3</v>
      </c>
      <c r="T383" s="104">
        <f t="shared" si="106"/>
        <v>4.7107438016528919E-2</v>
      </c>
      <c r="U383" s="104">
        <f t="shared" si="107"/>
        <v>2.5903679999999998E-2</v>
      </c>
      <c r="V383" s="105">
        <f t="shared" si="108"/>
        <v>2.9256198347107437E-2</v>
      </c>
      <c r="W383" s="223">
        <f>AE383*IFERROR(VLOOKUP(AD383,LnLst!B:I,2,FALSE),0)+AG383*IFERROR(VLOOKUP(AF383,LnLst!B:I,2,FALSE),0)+AI383*IFERROR(VLOOKUP(AH383,LnLst!B:I,2,FALSE),0)+AK383*IFERROR(VLOOKUP(AJ383,LnLst!B:I,2,FALSE),0)</f>
        <v>0.98880000000000001</v>
      </c>
      <c r="X383" s="215">
        <f>AE383*IFERROR(VLOOKUP(AD383,LnLst!B:I,3,FALSE),0)+AG383*IFERROR(VLOOKUP(AF383,LnLst!B:I,3,FALSE),0)+AI383*IFERROR(VLOOKUP(AH383,LnLst!B:I,3,FALSE),0)+AK383*IFERROR(VLOOKUP(AJ383,LnLst!B:I,3,FALSE),0)</f>
        <v>7.2479999999999993</v>
      </c>
      <c r="Y383" s="219">
        <f>(AE383*IFERROR(VLOOKUP(AD383,LnLst!B:I,4,FALSE),0)+AG383*IFERROR(VLOOKUP(AF383,LnLst!B:I,4,FALSE),0)+AI383*IFERROR(VLOOKUP(AH383,LnLst!B:I,4,FALSE),0)+AK383*IFERROR(VLOOKUP(AJ383,LnLst!B:I,4,FALSE),0))/1000000</f>
        <v>8.9279999999999999E-5</v>
      </c>
      <c r="Z383" s="215">
        <f>AE383*IFERROR(VLOOKUP(AD383,LnLst!B:I,5,FALSE),0)+AG383*IFERROR(VLOOKUP(AF383,LnLst!B:I,5,FALSE),0)+AI383*IFERROR(VLOOKUP(AH383,LnLst!B:I,5,FALSE),0)+AK383*IFERROR(VLOOKUP(AJ383,LnLst!B:I,5,FALSE),0)</f>
        <v>2.64</v>
      </c>
      <c r="AA383" s="215">
        <f>AE383*IFERROR(VLOOKUP(AD383,LnLst!B:I,6,FALSE),0)+AG383*IFERROR(VLOOKUP(AF383,LnLst!B:I,6,FALSE),0)+AI383*IFERROR(VLOOKUP(AH383,LnLst!B:I,6,FALSE),0)+AK383*IFERROR(VLOOKUP(AJ383,LnLst!B:I,6,FALSE),0)</f>
        <v>22.799999999999997</v>
      </c>
      <c r="AB383" s="207">
        <f>(AE383*IFERROR(VLOOKUP(AD383,LnLst!B:I,7,FALSE),0)+AG383*IFERROR(VLOOKUP(AF383,LnLst!B:I,7,FALSE),0)+AI383*IFERROR(VLOOKUP(AH383,LnLst!B:I,7,FALSE),0)+AK383*IFERROR(VLOOKUP(AJ383,LnLst!B:I,7,FALSE),0))/1000000</f>
        <v>5.3519999999999996E-5</v>
      </c>
      <c r="AC383" s="211">
        <f>AE383*IFERROR(VLOOKUP(AD383,LnLst!B:I,8,FALSE),0)+AG383*IFERROR(VLOOKUP(AF383,LnLst!B:I,8,FALSE),0)+AI383*IFERROR(VLOOKUP(AH383,LnLst!B:I,8,FALSE),0)+AK383*IFERROR(VLOOKUP(AJ383,LnLst!B:I,8,FALSE),0)</f>
        <v>14.16</v>
      </c>
      <c r="AD383" s="106" t="s">
        <v>25</v>
      </c>
      <c r="AE383" s="263">
        <v>24</v>
      </c>
      <c r="AF383" s="245" t="s">
        <v>1462</v>
      </c>
      <c r="AG383" s="263"/>
      <c r="AH383" s="250" t="s">
        <v>1462</v>
      </c>
      <c r="AI383" s="263"/>
      <c r="AJ383" s="245" t="s">
        <v>1462</v>
      </c>
      <c r="AK383" s="263"/>
      <c r="AL383" s="84">
        <v>517</v>
      </c>
      <c r="AM383" s="72">
        <v>519</v>
      </c>
      <c r="AN383" s="83">
        <v>0</v>
      </c>
      <c r="AO383" s="72">
        <v>0</v>
      </c>
      <c r="AP383" s="66" t="s">
        <v>880</v>
      </c>
      <c r="AQ383" s="107" t="s">
        <v>878</v>
      </c>
      <c r="AR383" s="61" t="s">
        <v>879</v>
      </c>
      <c r="AS383" s="364"/>
      <c r="AT383" s="205"/>
      <c r="DN383" s="111">
        <f>(AE383*IFERROR(VLOOKUP(AD383,LnLst!B:I,2,FALSE),0))*(100/(H383^2))</f>
        <v>2.0429752066115701E-3</v>
      </c>
      <c r="DO383" s="111">
        <f>(AE383*IFERROR(VLOOKUP(AD383,LnLst!B:I,3,FALSE),0))*(100/(H383^2))</f>
        <v>1.4975206611570247E-2</v>
      </c>
      <c r="DP383" s="111">
        <f>(AE383*IFERROR(VLOOKUP(AD383,LnLst!B:I,4,FALSE),0))*(H383^2/100)/1000000</f>
        <v>4.3211520000000003E-2</v>
      </c>
      <c r="DQ383" s="111">
        <f>(AE383*IFERROR(VLOOKUP(AD383,LnLst!B:I,5,FALSE),0))*(100/(H383^2))</f>
        <v>5.454545454545455E-3</v>
      </c>
      <c r="DR383" s="111">
        <f>(AE383*IFERROR(VLOOKUP(AD383,LnLst!B:I,6,FALSE),0))*(100/(H383^2))</f>
        <v>4.7107438016528919E-2</v>
      </c>
      <c r="DS383" s="111">
        <f>(AE383*IFERROR(VLOOKUP(AD383,LnLst!B:I,7,FALSE),0))*(H383^2/100)/1000000</f>
        <v>2.5903679999999998E-2</v>
      </c>
      <c r="DT383" s="111">
        <f>(AE383*IFERROR(VLOOKUP(AD383,LnLst!B:I,8,FALSE),0))*(100/(H383^2))</f>
        <v>2.9256198347107441E-2</v>
      </c>
      <c r="DU383" s="111">
        <f>AG383*IFERROR(VLOOKUP(AF383,LnLst!B:I,2,FALSE),0)*100/H383^2</f>
        <v>0</v>
      </c>
      <c r="DV383" s="111">
        <f>(AG383*IFERROR(VLOOKUP(AF383,LnLst!B:I,3,FALSE),0))*(100/(H383^2))</f>
        <v>0</v>
      </c>
      <c r="DW383" s="111">
        <f>(AG383*IFERROR(VLOOKUP(AF383,LnLst!B:I,4,FALSE),0))*(H383^2/100)/1000000</f>
        <v>0</v>
      </c>
      <c r="DX383" s="111">
        <f>(AG383*IFERROR(VLOOKUP(AF383,LnLst!B:I,5,FALSE),0))*(100/(H383^2))</f>
        <v>0</v>
      </c>
      <c r="DY383" s="111">
        <f>(AG383*IFERROR(VLOOKUP(AF383,LnLst!B:I,6,FALSE),0))*(100/(H383^2))</f>
        <v>0</v>
      </c>
      <c r="DZ383" s="111">
        <f>(AG383*IFERROR(VLOOKUP(AF383,LnLst!B:I,7,FALSE),0))*(H383^2/100)/1000000</f>
        <v>0</v>
      </c>
      <c r="EA383" s="111">
        <f>(AG383*IFERROR(VLOOKUP(AF383,LnLst!B:I,8,FALSE),0))*(100/(H383^2))</f>
        <v>0</v>
      </c>
      <c r="EB383" s="111">
        <f>AI383*IFERROR(VLOOKUP(AH383,LnLst!B:I,2,FALSE),0)*100/H383^2</f>
        <v>0</v>
      </c>
      <c r="EC383" s="111">
        <f>AI383*IFERROR(VLOOKUP(AH383,LnLst!B:I,3,FALSE),0)*100/H383^2</f>
        <v>0</v>
      </c>
      <c r="ED383" s="111">
        <f>(AI383*IFERROR(VLOOKUP(AH383,LnLst!B:I,4,FALSE),0))*(H383^2/100)/1000000</f>
        <v>0</v>
      </c>
      <c r="EE383" s="111">
        <f>AI383*IFERROR(VLOOKUP(AH383,LnLst!B:I,5,FALSE),0)*100/H383^2</f>
        <v>0</v>
      </c>
      <c r="EF383" s="111">
        <f>AI383*IFERROR(VLOOKUP(AH383,LnLst!B:I,6,FALSE),0)*100/H383^2</f>
        <v>0</v>
      </c>
      <c r="EG383" s="111">
        <f>(AI383*IFERROR(VLOOKUP(AH383,LnLst!B:I,7,FALSE),0))*(H383^2/100)/1000000</f>
        <v>0</v>
      </c>
      <c r="EH383" s="111">
        <f>AI383*IFERROR(VLOOKUP(AH383,LnLst!B:I,8,FALSE),0)*100/H383^2</f>
        <v>0</v>
      </c>
      <c r="EI383" s="236">
        <f>AK383*IFERROR(VLOOKUP(AJ383,LnLst!B:I,2,FALSE),0)*100/H383^2</f>
        <v>0</v>
      </c>
      <c r="EJ383" s="111">
        <f>AK383*IFERROR(VLOOKUP(AJ383,LnLst!B:I,3,FALSE),0)*100/H383^2</f>
        <v>0</v>
      </c>
      <c r="EK383" s="111">
        <f>(AK383*IFERROR(VLOOKUP(AJ383,LnLst!B:I,4,FALSE),0))*(H383^2/100)/1000000</f>
        <v>0</v>
      </c>
      <c r="EL383" s="111">
        <f>AK383*IFERROR(VLOOKUP(AJ383,LnLst!B:I,5,FALSE),0)*100/H383^2</f>
        <v>0</v>
      </c>
      <c r="EM383" s="111">
        <f>AK383*IFERROR(VLOOKUP(AJ383,LnLst!B:I,6,FALSE),0)*100/H383^2</f>
        <v>0</v>
      </c>
      <c r="EN383" s="111">
        <f>(AK383*IFERROR(VLOOKUP(AJ383,LnLst!B:I,7,FALSE),0))*(H383^2/100)/1000000</f>
        <v>0</v>
      </c>
      <c r="EO383" s="111">
        <f>AK383*IFERROR(VLOOKUP(AJ383,LnLst!B:I,8,FALSE),0)*100/H383^2</f>
        <v>0</v>
      </c>
    </row>
    <row r="384" spans="1:145" ht="15" customHeight="1" x14ac:dyDescent="0.25">
      <c r="A384" s="81" t="s">
        <v>1379</v>
      </c>
      <c r="B384" s="82" t="s">
        <v>416</v>
      </c>
      <c r="C384" s="102" t="s">
        <v>152</v>
      </c>
      <c r="D384" s="82" t="s">
        <v>153</v>
      </c>
      <c r="E384" s="9" t="s">
        <v>1709</v>
      </c>
      <c r="F384" s="426" t="s">
        <v>1717</v>
      </c>
      <c r="G384" s="83">
        <v>1</v>
      </c>
      <c r="H384" s="60">
        <v>220</v>
      </c>
      <c r="I384" s="194" t="str">
        <f t="shared" si="99"/>
        <v xml:space="preserve">2*380/50 ACSR             </v>
      </c>
      <c r="J384" s="228">
        <f t="shared" si="100"/>
        <v>43.3</v>
      </c>
      <c r="K384" s="113" t="s">
        <v>24</v>
      </c>
      <c r="L384" s="232" t="s">
        <v>23</v>
      </c>
      <c r="M384" s="240">
        <v>1000</v>
      </c>
      <c r="N384" s="115">
        <f t="shared" si="101"/>
        <v>381.04</v>
      </c>
      <c r="O384" s="241">
        <v>1200</v>
      </c>
      <c r="P384" s="235">
        <f t="shared" si="102"/>
        <v>3.6858677685950411E-3</v>
      </c>
      <c r="Q384" s="104">
        <f t="shared" si="103"/>
        <v>2.7017768595041319E-2</v>
      </c>
      <c r="R384" s="104">
        <f t="shared" si="104"/>
        <v>7.7960783999999991E-2</v>
      </c>
      <c r="S384" s="104">
        <f t="shared" si="105"/>
        <v>9.8409090909090911E-3</v>
      </c>
      <c r="T384" s="104">
        <f t="shared" si="106"/>
        <v>8.4989669421487599E-2</v>
      </c>
      <c r="U384" s="104">
        <f t="shared" si="107"/>
        <v>4.6734555999999997E-2</v>
      </c>
      <c r="V384" s="105">
        <f t="shared" si="108"/>
        <v>5.2783057851239663E-2</v>
      </c>
      <c r="W384" s="223">
        <f>AE384*IFERROR(VLOOKUP(AD384,LnLst!B:I,2,FALSE),0)+AG384*IFERROR(VLOOKUP(AF384,LnLst!B:I,2,FALSE),0)+AI384*IFERROR(VLOOKUP(AH384,LnLst!B:I,2,FALSE),0)+AK384*IFERROR(VLOOKUP(AJ384,LnLst!B:I,2,FALSE),0)</f>
        <v>1.78396</v>
      </c>
      <c r="X384" s="215">
        <f>AE384*IFERROR(VLOOKUP(AD384,LnLst!B:I,3,FALSE),0)+AG384*IFERROR(VLOOKUP(AF384,LnLst!B:I,3,FALSE),0)+AI384*IFERROR(VLOOKUP(AH384,LnLst!B:I,3,FALSE),0)+AK384*IFERROR(VLOOKUP(AJ384,LnLst!B:I,3,FALSE),0)</f>
        <v>13.076599999999999</v>
      </c>
      <c r="Y384" s="219">
        <f>(AE384*IFERROR(VLOOKUP(AD384,LnLst!B:I,4,FALSE),0)+AG384*IFERROR(VLOOKUP(AF384,LnLst!B:I,4,FALSE),0)+AI384*IFERROR(VLOOKUP(AH384,LnLst!B:I,4,FALSE),0)+AK384*IFERROR(VLOOKUP(AJ384,LnLst!B:I,4,FALSE),0))/1000000</f>
        <v>1.6107599999999999E-4</v>
      </c>
      <c r="Z384" s="215">
        <f>AE384*IFERROR(VLOOKUP(AD384,LnLst!B:I,5,FALSE),0)+AG384*IFERROR(VLOOKUP(AF384,LnLst!B:I,5,FALSE),0)+AI384*IFERROR(VLOOKUP(AH384,LnLst!B:I,5,FALSE),0)+AK384*IFERROR(VLOOKUP(AJ384,LnLst!B:I,5,FALSE),0)</f>
        <v>4.7629999999999999</v>
      </c>
      <c r="AA384" s="215">
        <f>AE384*IFERROR(VLOOKUP(AD384,LnLst!B:I,6,FALSE),0)+AG384*IFERROR(VLOOKUP(AF384,LnLst!B:I,6,FALSE),0)+AI384*IFERROR(VLOOKUP(AH384,LnLst!B:I,6,FALSE),0)+AK384*IFERROR(VLOOKUP(AJ384,LnLst!B:I,6,FALSE),0)</f>
        <v>41.134999999999998</v>
      </c>
      <c r="AB384" s="207">
        <f>(AE384*IFERROR(VLOOKUP(AD384,LnLst!B:I,7,FALSE),0)+AG384*IFERROR(VLOOKUP(AF384,LnLst!B:I,7,FALSE),0)+AI384*IFERROR(VLOOKUP(AH384,LnLst!B:I,7,FALSE),0)+AK384*IFERROR(VLOOKUP(AJ384,LnLst!B:I,7,FALSE),0))/1000000</f>
        <v>9.6558999999999995E-5</v>
      </c>
      <c r="AC384" s="211">
        <f>AE384*IFERROR(VLOOKUP(AD384,LnLst!B:I,8,FALSE),0)+AG384*IFERROR(VLOOKUP(AF384,LnLst!B:I,8,FALSE),0)+AI384*IFERROR(VLOOKUP(AH384,LnLst!B:I,8,FALSE),0)+AK384*IFERROR(VLOOKUP(AJ384,LnLst!B:I,8,FALSE),0)</f>
        <v>25.546999999999997</v>
      </c>
      <c r="AD384" s="106" t="s">
        <v>25</v>
      </c>
      <c r="AE384" s="263">
        <v>43.3</v>
      </c>
      <c r="AF384" s="245" t="s">
        <v>1462</v>
      </c>
      <c r="AG384" s="263"/>
      <c r="AH384" s="250" t="s">
        <v>1462</v>
      </c>
      <c r="AI384" s="263"/>
      <c r="AJ384" s="245" t="s">
        <v>1462</v>
      </c>
      <c r="AK384" s="263"/>
      <c r="AL384" s="84">
        <v>512</v>
      </c>
      <c r="AM384" s="72">
        <v>517</v>
      </c>
      <c r="AN384" s="83">
        <v>0</v>
      </c>
      <c r="AO384" s="72">
        <v>0</v>
      </c>
      <c r="AP384" s="66" t="s">
        <v>877</v>
      </c>
      <c r="AQ384" s="107" t="s">
        <v>270</v>
      </c>
      <c r="AR384" s="61" t="s">
        <v>878</v>
      </c>
      <c r="AS384" s="364"/>
      <c r="AT384" s="205" t="s">
        <v>38</v>
      </c>
      <c r="DN384" s="111">
        <f>(AE384*IFERROR(VLOOKUP(AD384,LnLst!B:I,2,FALSE),0))*(100/(H384^2))</f>
        <v>3.6858677685950416E-3</v>
      </c>
      <c r="DO384" s="111">
        <f>(AE384*IFERROR(VLOOKUP(AD384,LnLst!B:I,3,FALSE),0))*(100/(H384^2))</f>
        <v>2.7017768595041323E-2</v>
      </c>
      <c r="DP384" s="111">
        <f>(AE384*IFERROR(VLOOKUP(AD384,LnLst!B:I,4,FALSE),0))*(H384^2/100)/1000000</f>
        <v>7.7960784000000005E-2</v>
      </c>
      <c r="DQ384" s="111">
        <f>(AE384*IFERROR(VLOOKUP(AD384,LnLst!B:I,5,FALSE),0))*(100/(H384^2))</f>
        <v>9.8409090909090911E-3</v>
      </c>
      <c r="DR384" s="111">
        <f>(AE384*IFERROR(VLOOKUP(AD384,LnLst!B:I,6,FALSE),0))*(100/(H384^2))</f>
        <v>8.4989669421487599E-2</v>
      </c>
      <c r="DS384" s="111">
        <f>(AE384*IFERROR(VLOOKUP(AD384,LnLst!B:I,7,FALSE),0))*(H384^2/100)/1000000</f>
        <v>4.6734555999999997E-2</v>
      </c>
      <c r="DT384" s="111">
        <f>(AE384*IFERROR(VLOOKUP(AD384,LnLst!B:I,8,FALSE),0))*(100/(H384^2))</f>
        <v>5.2783057851239663E-2</v>
      </c>
      <c r="DU384" s="111">
        <f>AG384*IFERROR(VLOOKUP(AF384,LnLst!B:I,2,FALSE),0)*100/H384^2</f>
        <v>0</v>
      </c>
      <c r="DV384" s="111">
        <f>(AG384*IFERROR(VLOOKUP(AF384,LnLst!B:I,3,FALSE),0))*(100/(H384^2))</f>
        <v>0</v>
      </c>
      <c r="DW384" s="111">
        <f>(AG384*IFERROR(VLOOKUP(AF384,LnLst!B:I,4,FALSE),0))*(H384^2/100)/1000000</f>
        <v>0</v>
      </c>
      <c r="DX384" s="111">
        <f>(AG384*IFERROR(VLOOKUP(AF384,LnLst!B:I,5,FALSE),0))*(100/(H384^2))</f>
        <v>0</v>
      </c>
      <c r="DY384" s="111">
        <f>(AG384*IFERROR(VLOOKUP(AF384,LnLst!B:I,6,FALSE),0))*(100/(H384^2))</f>
        <v>0</v>
      </c>
      <c r="DZ384" s="111">
        <f>(AG384*IFERROR(VLOOKUP(AF384,LnLst!B:I,7,FALSE),0))*(H384^2/100)/1000000</f>
        <v>0</v>
      </c>
      <c r="EA384" s="111">
        <f>(AG384*IFERROR(VLOOKUP(AF384,LnLst!B:I,8,FALSE),0))*(100/(H384^2))</f>
        <v>0</v>
      </c>
      <c r="EB384" s="111">
        <f>AI384*IFERROR(VLOOKUP(AH384,LnLst!B:I,2,FALSE),0)*100/H384^2</f>
        <v>0</v>
      </c>
      <c r="EC384" s="111">
        <f>AI384*IFERROR(VLOOKUP(AH384,LnLst!B:I,3,FALSE),0)*100/H384^2</f>
        <v>0</v>
      </c>
      <c r="ED384" s="111">
        <f>(AI384*IFERROR(VLOOKUP(AH384,LnLst!B:I,4,FALSE),0))*(H384^2/100)/1000000</f>
        <v>0</v>
      </c>
      <c r="EE384" s="111">
        <f>AI384*IFERROR(VLOOKUP(AH384,LnLst!B:I,5,FALSE),0)*100/H384^2</f>
        <v>0</v>
      </c>
      <c r="EF384" s="111">
        <f>AI384*IFERROR(VLOOKUP(AH384,LnLst!B:I,6,FALSE),0)*100/H384^2</f>
        <v>0</v>
      </c>
      <c r="EG384" s="111">
        <f>(AI384*IFERROR(VLOOKUP(AH384,LnLst!B:I,7,FALSE),0))*(H384^2/100)/1000000</f>
        <v>0</v>
      </c>
      <c r="EH384" s="111">
        <f>AI384*IFERROR(VLOOKUP(AH384,LnLst!B:I,8,FALSE),0)*100/H384^2</f>
        <v>0</v>
      </c>
      <c r="EI384" s="236">
        <f>AK384*IFERROR(VLOOKUP(AJ384,LnLst!B:I,2,FALSE),0)*100/H384^2</f>
        <v>0</v>
      </c>
      <c r="EJ384" s="111">
        <f>AK384*IFERROR(VLOOKUP(AJ384,LnLst!B:I,3,FALSE),0)*100/H384^2</f>
        <v>0</v>
      </c>
      <c r="EK384" s="111">
        <f>(AK384*IFERROR(VLOOKUP(AJ384,LnLst!B:I,4,FALSE),0))*(H384^2/100)/1000000</f>
        <v>0</v>
      </c>
      <c r="EL384" s="111">
        <f>AK384*IFERROR(VLOOKUP(AJ384,LnLst!B:I,5,FALSE),0)*100/H384^2</f>
        <v>0</v>
      </c>
      <c r="EM384" s="111">
        <f>AK384*IFERROR(VLOOKUP(AJ384,LnLst!B:I,6,FALSE),0)*100/H384^2</f>
        <v>0</v>
      </c>
      <c r="EN384" s="111">
        <f>(AK384*IFERROR(VLOOKUP(AJ384,LnLst!B:I,7,FALSE),0))*(H384^2/100)/1000000</f>
        <v>0</v>
      </c>
      <c r="EO384" s="111">
        <f>AK384*IFERROR(VLOOKUP(AJ384,LnLst!B:I,8,FALSE),0)*100/H384^2</f>
        <v>0</v>
      </c>
    </row>
    <row r="385" spans="1:145" ht="15" customHeight="1" x14ac:dyDescent="0.25">
      <c r="A385" s="81" t="s">
        <v>1379</v>
      </c>
      <c r="B385" s="82" t="s">
        <v>1411</v>
      </c>
      <c r="C385" s="102" t="s">
        <v>152</v>
      </c>
      <c r="D385" s="82" t="s">
        <v>1599</v>
      </c>
      <c r="E385" s="9" t="s">
        <v>1709</v>
      </c>
      <c r="F385" s="426" t="s">
        <v>1717</v>
      </c>
      <c r="G385" s="83">
        <v>1</v>
      </c>
      <c r="H385" s="60">
        <v>220</v>
      </c>
      <c r="I385" s="194" t="str">
        <f t="shared" si="99"/>
        <v xml:space="preserve">Thermal Stacir 1*238/97             </v>
      </c>
      <c r="J385" s="228">
        <f t="shared" si="100"/>
        <v>55</v>
      </c>
      <c r="K385" s="113" t="s">
        <v>22</v>
      </c>
      <c r="L385" s="232" t="s">
        <v>22</v>
      </c>
      <c r="M385" s="240">
        <v>1200</v>
      </c>
      <c r="N385" s="115">
        <f t="shared" si="101"/>
        <v>457.24799999999999</v>
      </c>
      <c r="O385" s="241">
        <v>1200</v>
      </c>
      <c r="P385" s="235">
        <f t="shared" si="102"/>
        <v>1.2973522727272728E-2</v>
      </c>
      <c r="Q385" s="104">
        <f t="shared" si="103"/>
        <v>5.0231590909090906E-2</v>
      </c>
      <c r="R385" s="104">
        <f t="shared" si="104"/>
        <v>6.9087950800000006E-2</v>
      </c>
      <c r="S385" s="104">
        <f t="shared" si="105"/>
        <v>3.8519431818181821E-2</v>
      </c>
      <c r="T385" s="104">
        <f t="shared" si="106"/>
        <v>0.14574999999999999</v>
      </c>
      <c r="U385" s="104">
        <f t="shared" si="107"/>
        <v>4.6353059940000003E-2</v>
      </c>
      <c r="V385" s="105">
        <f t="shared" si="108"/>
        <v>8.8156215909090896E-2</v>
      </c>
      <c r="W385" s="223">
        <f>AE385*IFERROR(VLOOKUP(AD385,LnLst!B:I,2,FALSE),0)+AG385*IFERROR(VLOOKUP(AF385,LnLst!B:I,2,FALSE),0)+AI385*IFERROR(VLOOKUP(AH385,LnLst!B:I,2,FALSE),0)+AK385*IFERROR(VLOOKUP(AJ385,LnLst!B:I,2,FALSE),0)</f>
        <v>6.279185</v>
      </c>
      <c r="X385" s="215">
        <f>AE385*IFERROR(VLOOKUP(AD385,LnLst!B:I,3,FALSE),0)+AG385*IFERROR(VLOOKUP(AF385,LnLst!B:I,3,FALSE),0)+AI385*IFERROR(VLOOKUP(AH385,LnLst!B:I,3,FALSE),0)+AK385*IFERROR(VLOOKUP(AJ385,LnLst!B:I,3,FALSE),0)</f>
        <v>24.312089999999998</v>
      </c>
      <c r="Y385" s="219">
        <f>(AE385*IFERROR(VLOOKUP(AD385,LnLst!B:I,4,FALSE),0)+AG385*IFERROR(VLOOKUP(AF385,LnLst!B:I,4,FALSE),0)+AI385*IFERROR(VLOOKUP(AH385,LnLst!B:I,4,FALSE),0)+AK385*IFERROR(VLOOKUP(AJ385,LnLst!B:I,4,FALSE),0))/1000000</f>
        <v>1.4274370000000002E-4</v>
      </c>
      <c r="Z385" s="215">
        <f>AE385*IFERROR(VLOOKUP(AD385,LnLst!B:I,5,FALSE),0)+AG385*IFERROR(VLOOKUP(AF385,LnLst!B:I,5,FALSE),0)+AI385*IFERROR(VLOOKUP(AH385,LnLst!B:I,5,FALSE),0)+AK385*IFERROR(VLOOKUP(AJ385,LnLst!B:I,5,FALSE),0)</f>
        <v>18.643405000000001</v>
      </c>
      <c r="AA385" s="215">
        <f>AE385*IFERROR(VLOOKUP(AD385,LnLst!B:I,6,FALSE),0)+AG385*IFERROR(VLOOKUP(AF385,LnLst!B:I,6,FALSE),0)+AI385*IFERROR(VLOOKUP(AH385,LnLst!B:I,6,FALSE),0)+AK385*IFERROR(VLOOKUP(AJ385,LnLst!B:I,6,FALSE),0)</f>
        <v>70.542999999999992</v>
      </c>
      <c r="AB385" s="207">
        <f>(AE385*IFERROR(VLOOKUP(AD385,LnLst!B:I,7,FALSE),0)+AG385*IFERROR(VLOOKUP(AF385,LnLst!B:I,7,FALSE),0)+AI385*IFERROR(VLOOKUP(AH385,LnLst!B:I,7,FALSE),0)+AK385*IFERROR(VLOOKUP(AJ385,LnLst!B:I,7,FALSE),0))/1000000</f>
        <v>9.5770785000000007E-5</v>
      </c>
      <c r="AC385" s="211">
        <f>AE385*IFERROR(VLOOKUP(AD385,LnLst!B:I,8,FALSE),0)+AG385*IFERROR(VLOOKUP(AF385,LnLst!B:I,8,FALSE),0)+AI385*IFERROR(VLOOKUP(AH385,LnLst!B:I,8,FALSE),0)+AK385*IFERROR(VLOOKUP(AJ385,LnLst!B:I,8,FALSE),0)</f>
        <v>42.6676085</v>
      </c>
      <c r="AD385" s="106" t="s">
        <v>1465</v>
      </c>
      <c r="AE385" s="263">
        <v>55</v>
      </c>
      <c r="AF385" s="245" t="s">
        <v>1462</v>
      </c>
      <c r="AG385" s="263"/>
      <c r="AH385" s="250" t="s">
        <v>1462</v>
      </c>
      <c r="AI385" s="263"/>
      <c r="AJ385" s="245" t="s">
        <v>1462</v>
      </c>
      <c r="AK385" s="263"/>
      <c r="AL385" s="84">
        <v>512</v>
      </c>
      <c r="AM385" s="72">
        <v>514</v>
      </c>
      <c r="AN385" s="83">
        <v>0</v>
      </c>
      <c r="AO385" s="72">
        <v>0</v>
      </c>
      <c r="AP385" s="66" t="s">
        <v>874</v>
      </c>
      <c r="AQ385" s="107" t="s">
        <v>270</v>
      </c>
      <c r="AR385" s="61" t="s">
        <v>876</v>
      </c>
      <c r="AS385" s="364"/>
      <c r="AT385" s="205"/>
      <c r="DN385" s="111">
        <f>(AE385*IFERROR(VLOOKUP(AD385,LnLst!B:I,2,FALSE),0))*(100/(H385^2))</f>
        <v>1.2973522727272728E-2</v>
      </c>
      <c r="DO385" s="111">
        <f>(AE385*IFERROR(VLOOKUP(AD385,LnLst!B:I,3,FALSE),0))*(100/(H385^2))</f>
        <v>5.0231590909090906E-2</v>
      </c>
      <c r="DP385" s="111">
        <f>(AE385*IFERROR(VLOOKUP(AD385,LnLst!B:I,4,FALSE),0))*(H385^2/100)/1000000</f>
        <v>6.9087950800000006E-2</v>
      </c>
      <c r="DQ385" s="111">
        <f>(AE385*IFERROR(VLOOKUP(AD385,LnLst!B:I,5,FALSE),0))*(100/(H385^2))</f>
        <v>3.8519431818181821E-2</v>
      </c>
      <c r="DR385" s="111">
        <f>(AE385*IFERROR(VLOOKUP(AD385,LnLst!B:I,6,FALSE),0))*(100/(H385^2))</f>
        <v>0.14574999999999999</v>
      </c>
      <c r="DS385" s="111">
        <f>(AE385*IFERROR(VLOOKUP(AD385,LnLst!B:I,7,FALSE),0))*(H385^2/100)/1000000</f>
        <v>4.6353059939999997E-2</v>
      </c>
      <c r="DT385" s="111">
        <f>(AE385*IFERROR(VLOOKUP(AD385,LnLst!B:I,8,FALSE),0))*(100/(H385^2))</f>
        <v>8.815621590909091E-2</v>
      </c>
      <c r="DU385" s="111">
        <f>AG385*IFERROR(VLOOKUP(AF385,LnLst!B:I,2,FALSE),0)*100/H385^2</f>
        <v>0</v>
      </c>
      <c r="DV385" s="111">
        <f>(AG385*IFERROR(VLOOKUP(AF385,LnLst!B:I,3,FALSE),0))*(100/(H385^2))</f>
        <v>0</v>
      </c>
      <c r="DW385" s="111">
        <f>(AG385*IFERROR(VLOOKUP(AF385,LnLst!B:I,4,FALSE),0))*(H385^2/100)/1000000</f>
        <v>0</v>
      </c>
      <c r="DX385" s="111">
        <f>(AG385*IFERROR(VLOOKUP(AF385,LnLst!B:I,5,FALSE),0))*(100/(H385^2))</f>
        <v>0</v>
      </c>
      <c r="DY385" s="111">
        <f>(AG385*IFERROR(VLOOKUP(AF385,LnLst!B:I,6,FALSE),0))*(100/(H385^2))</f>
        <v>0</v>
      </c>
      <c r="DZ385" s="111">
        <f>(AG385*IFERROR(VLOOKUP(AF385,LnLst!B:I,7,FALSE),0))*(H385^2/100)/1000000</f>
        <v>0</v>
      </c>
      <c r="EA385" s="111">
        <f>(AG385*IFERROR(VLOOKUP(AF385,LnLst!B:I,8,FALSE),0))*(100/(H385^2))</f>
        <v>0</v>
      </c>
      <c r="EB385" s="111">
        <f>AI385*IFERROR(VLOOKUP(AH385,LnLst!B:I,2,FALSE),0)*100/H385^2</f>
        <v>0</v>
      </c>
      <c r="EC385" s="111">
        <f>AI385*IFERROR(VLOOKUP(AH385,LnLst!B:I,3,FALSE),0)*100/H385^2</f>
        <v>0</v>
      </c>
      <c r="ED385" s="111">
        <f>(AI385*IFERROR(VLOOKUP(AH385,LnLst!B:I,4,FALSE),0))*(H385^2/100)/1000000</f>
        <v>0</v>
      </c>
      <c r="EE385" s="111">
        <f>AI385*IFERROR(VLOOKUP(AH385,LnLst!B:I,5,FALSE),0)*100/H385^2</f>
        <v>0</v>
      </c>
      <c r="EF385" s="111">
        <f>AI385*IFERROR(VLOOKUP(AH385,LnLst!B:I,6,FALSE),0)*100/H385^2</f>
        <v>0</v>
      </c>
      <c r="EG385" s="111">
        <f>(AI385*IFERROR(VLOOKUP(AH385,LnLst!B:I,7,FALSE),0))*(H385^2/100)/1000000</f>
        <v>0</v>
      </c>
      <c r="EH385" s="111">
        <f>AI385*IFERROR(VLOOKUP(AH385,LnLst!B:I,8,FALSE),0)*100/H385^2</f>
        <v>0</v>
      </c>
      <c r="EI385" s="236">
        <f>AK385*IFERROR(VLOOKUP(AJ385,LnLst!B:I,2,FALSE),0)*100/H385^2</f>
        <v>0</v>
      </c>
      <c r="EJ385" s="111">
        <f>AK385*IFERROR(VLOOKUP(AJ385,LnLst!B:I,3,FALSE),0)*100/H385^2</f>
        <v>0</v>
      </c>
      <c r="EK385" s="111">
        <f>(AK385*IFERROR(VLOOKUP(AJ385,LnLst!B:I,4,FALSE),0))*(H385^2/100)/1000000</f>
        <v>0</v>
      </c>
      <c r="EL385" s="111">
        <f>AK385*IFERROR(VLOOKUP(AJ385,LnLst!B:I,5,FALSE),0)*100/H385^2</f>
        <v>0</v>
      </c>
      <c r="EM385" s="111">
        <f>AK385*IFERROR(VLOOKUP(AJ385,LnLst!B:I,6,FALSE),0)*100/H385^2</f>
        <v>0</v>
      </c>
      <c r="EN385" s="111">
        <f>(AK385*IFERROR(VLOOKUP(AJ385,LnLst!B:I,7,FALSE),0))*(H385^2/100)/1000000</f>
        <v>0</v>
      </c>
      <c r="EO385" s="111">
        <f>AK385*IFERROR(VLOOKUP(AJ385,LnLst!B:I,8,FALSE),0)*100/H385^2</f>
        <v>0</v>
      </c>
    </row>
    <row r="386" spans="1:145" ht="15" customHeight="1" x14ac:dyDescent="0.25">
      <c r="A386" s="81" t="s">
        <v>1379</v>
      </c>
      <c r="B386" s="82" t="s">
        <v>1411</v>
      </c>
      <c r="C386" s="102" t="s">
        <v>152</v>
      </c>
      <c r="D386" s="82" t="s">
        <v>1599</v>
      </c>
      <c r="E386" s="9" t="s">
        <v>1709</v>
      </c>
      <c r="F386" s="426" t="s">
        <v>1717</v>
      </c>
      <c r="G386" s="83">
        <v>2</v>
      </c>
      <c r="H386" s="60">
        <v>220</v>
      </c>
      <c r="I386" s="194" t="str">
        <f t="shared" si="99"/>
        <v xml:space="preserve">Thermal Stacir 1*238/97             </v>
      </c>
      <c r="J386" s="228">
        <f t="shared" si="100"/>
        <v>55</v>
      </c>
      <c r="K386" s="113" t="s">
        <v>22</v>
      </c>
      <c r="L386" s="232" t="s">
        <v>22</v>
      </c>
      <c r="M386" s="240">
        <v>1200</v>
      </c>
      <c r="N386" s="115">
        <f t="shared" si="101"/>
        <v>457.24799999999999</v>
      </c>
      <c r="O386" s="241">
        <v>1200</v>
      </c>
      <c r="P386" s="235">
        <f t="shared" si="102"/>
        <v>1.2973522727272728E-2</v>
      </c>
      <c r="Q386" s="104">
        <f t="shared" si="103"/>
        <v>5.0231590909090906E-2</v>
      </c>
      <c r="R386" s="104">
        <f t="shared" si="104"/>
        <v>6.9087950800000006E-2</v>
      </c>
      <c r="S386" s="104">
        <f t="shared" si="105"/>
        <v>3.8519431818181821E-2</v>
      </c>
      <c r="T386" s="104">
        <f t="shared" si="106"/>
        <v>0.14574999999999999</v>
      </c>
      <c r="U386" s="104">
        <f t="shared" si="107"/>
        <v>4.6353059940000003E-2</v>
      </c>
      <c r="V386" s="105">
        <f t="shared" si="108"/>
        <v>8.8156215909090896E-2</v>
      </c>
      <c r="W386" s="223">
        <f>AE386*IFERROR(VLOOKUP(AD386,LnLst!B:I,2,FALSE),0)+AG386*IFERROR(VLOOKUP(AF386,LnLst!B:I,2,FALSE),0)+AI386*IFERROR(VLOOKUP(AH386,LnLst!B:I,2,FALSE),0)+AK386*IFERROR(VLOOKUP(AJ386,LnLst!B:I,2,FALSE),0)</f>
        <v>6.279185</v>
      </c>
      <c r="X386" s="215">
        <f>AE386*IFERROR(VLOOKUP(AD386,LnLst!B:I,3,FALSE),0)+AG386*IFERROR(VLOOKUP(AF386,LnLst!B:I,3,FALSE),0)+AI386*IFERROR(VLOOKUP(AH386,LnLst!B:I,3,FALSE),0)+AK386*IFERROR(VLOOKUP(AJ386,LnLst!B:I,3,FALSE),0)</f>
        <v>24.312089999999998</v>
      </c>
      <c r="Y386" s="219">
        <f>(AE386*IFERROR(VLOOKUP(AD386,LnLst!B:I,4,FALSE),0)+AG386*IFERROR(VLOOKUP(AF386,LnLst!B:I,4,FALSE),0)+AI386*IFERROR(VLOOKUP(AH386,LnLst!B:I,4,FALSE),0)+AK386*IFERROR(VLOOKUP(AJ386,LnLst!B:I,4,FALSE),0))/1000000</f>
        <v>1.4274370000000002E-4</v>
      </c>
      <c r="Z386" s="215">
        <f>AE386*IFERROR(VLOOKUP(AD386,LnLst!B:I,5,FALSE),0)+AG386*IFERROR(VLOOKUP(AF386,LnLst!B:I,5,FALSE),0)+AI386*IFERROR(VLOOKUP(AH386,LnLst!B:I,5,FALSE),0)+AK386*IFERROR(VLOOKUP(AJ386,LnLst!B:I,5,FALSE),0)</f>
        <v>18.643405000000001</v>
      </c>
      <c r="AA386" s="215">
        <f>AE386*IFERROR(VLOOKUP(AD386,LnLst!B:I,6,FALSE),0)+AG386*IFERROR(VLOOKUP(AF386,LnLst!B:I,6,FALSE),0)+AI386*IFERROR(VLOOKUP(AH386,LnLst!B:I,6,FALSE),0)+AK386*IFERROR(VLOOKUP(AJ386,LnLst!B:I,6,FALSE),0)</f>
        <v>70.542999999999992</v>
      </c>
      <c r="AB386" s="207">
        <f>(AE386*IFERROR(VLOOKUP(AD386,LnLst!B:I,7,FALSE),0)+AG386*IFERROR(VLOOKUP(AF386,LnLst!B:I,7,FALSE),0)+AI386*IFERROR(VLOOKUP(AH386,LnLst!B:I,7,FALSE),0)+AK386*IFERROR(VLOOKUP(AJ386,LnLst!B:I,7,FALSE),0))/1000000</f>
        <v>9.5770785000000007E-5</v>
      </c>
      <c r="AC386" s="211">
        <f>AE386*IFERROR(VLOOKUP(AD386,LnLst!B:I,8,FALSE),0)+AG386*IFERROR(VLOOKUP(AF386,LnLst!B:I,8,FALSE),0)+AI386*IFERROR(VLOOKUP(AH386,LnLst!B:I,8,FALSE),0)+AK386*IFERROR(VLOOKUP(AJ386,LnLst!B:I,8,FALSE),0)</f>
        <v>42.6676085</v>
      </c>
      <c r="AD386" s="106" t="s">
        <v>1465</v>
      </c>
      <c r="AE386" s="263">
        <v>55</v>
      </c>
      <c r="AF386" s="245" t="s">
        <v>1462</v>
      </c>
      <c r="AG386" s="263"/>
      <c r="AH386" s="250" t="s">
        <v>1462</v>
      </c>
      <c r="AI386" s="263"/>
      <c r="AJ386" s="245" t="s">
        <v>1462</v>
      </c>
      <c r="AK386" s="263"/>
      <c r="AL386" s="84">
        <v>512</v>
      </c>
      <c r="AM386" s="72">
        <v>514</v>
      </c>
      <c r="AN386" s="83">
        <v>0</v>
      </c>
      <c r="AO386" s="72">
        <v>0</v>
      </c>
      <c r="AP386" s="66" t="s">
        <v>875</v>
      </c>
      <c r="AQ386" s="107" t="s">
        <v>270</v>
      </c>
      <c r="AR386" s="61" t="s">
        <v>876</v>
      </c>
      <c r="AS386" s="364"/>
      <c r="AT386" s="205"/>
      <c r="DN386" s="111">
        <f>(AE386*IFERROR(VLOOKUP(AD386,LnLst!B:I,2,FALSE),0))*(100/(H386^2))</f>
        <v>1.2973522727272728E-2</v>
      </c>
      <c r="DO386" s="111">
        <f>(AE386*IFERROR(VLOOKUP(AD386,LnLst!B:I,3,FALSE),0))*(100/(H386^2))</f>
        <v>5.0231590909090906E-2</v>
      </c>
      <c r="DP386" s="111">
        <f>(AE386*IFERROR(VLOOKUP(AD386,LnLst!B:I,4,FALSE),0))*(H386^2/100)/1000000</f>
        <v>6.9087950800000006E-2</v>
      </c>
      <c r="DQ386" s="111">
        <f>(AE386*IFERROR(VLOOKUP(AD386,LnLst!B:I,5,FALSE),0))*(100/(H386^2))</f>
        <v>3.8519431818181821E-2</v>
      </c>
      <c r="DR386" s="111">
        <f>(AE386*IFERROR(VLOOKUP(AD386,LnLst!B:I,6,FALSE),0))*(100/(H386^2))</f>
        <v>0.14574999999999999</v>
      </c>
      <c r="DS386" s="111">
        <f>(AE386*IFERROR(VLOOKUP(AD386,LnLst!B:I,7,FALSE),0))*(H386^2/100)/1000000</f>
        <v>4.6353059939999997E-2</v>
      </c>
      <c r="DT386" s="111">
        <f>(AE386*IFERROR(VLOOKUP(AD386,LnLst!B:I,8,FALSE),0))*(100/(H386^2))</f>
        <v>8.815621590909091E-2</v>
      </c>
      <c r="DU386" s="111">
        <f>AG386*IFERROR(VLOOKUP(AF386,LnLst!B:I,2,FALSE),0)*100/H386^2</f>
        <v>0</v>
      </c>
      <c r="DV386" s="111">
        <f>(AG386*IFERROR(VLOOKUP(AF386,LnLst!B:I,3,FALSE),0))*(100/(H386^2))</f>
        <v>0</v>
      </c>
      <c r="DW386" s="111">
        <f>(AG386*IFERROR(VLOOKUP(AF386,LnLst!B:I,4,FALSE),0))*(H386^2/100)/1000000</f>
        <v>0</v>
      </c>
      <c r="DX386" s="111">
        <f>(AG386*IFERROR(VLOOKUP(AF386,LnLst!B:I,5,FALSE),0))*(100/(H386^2))</f>
        <v>0</v>
      </c>
      <c r="DY386" s="111">
        <f>(AG386*IFERROR(VLOOKUP(AF386,LnLst!B:I,6,FALSE),0))*(100/(H386^2))</f>
        <v>0</v>
      </c>
      <c r="DZ386" s="111">
        <f>(AG386*IFERROR(VLOOKUP(AF386,LnLst!B:I,7,FALSE),0))*(H386^2/100)/1000000</f>
        <v>0</v>
      </c>
      <c r="EA386" s="111">
        <f>(AG386*IFERROR(VLOOKUP(AF386,LnLst!B:I,8,FALSE),0))*(100/(H386^2))</f>
        <v>0</v>
      </c>
      <c r="EB386" s="111">
        <f>AI386*IFERROR(VLOOKUP(AH386,LnLst!B:I,2,FALSE),0)*100/H386^2</f>
        <v>0</v>
      </c>
      <c r="EC386" s="111">
        <f>AI386*IFERROR(VLOOKUP(AH386,LnLst!B:I,3,FALSE),0)*100/H386^2</f>
        <v>0</v>
      </c>
      <c r="ED386" s="111">
        <f>(AI386*IFERROR(VLOOKUP(AH386,LnLst!B:I,4,FALSE),0))*(H386^2/100)/1000000</f>
        <v>0</v>
      </c>
      <c r="EE386" s="111">
        <f>AI386*IFERROR(VLOOKUP(AH386,LnLst!B:I,5,FALSE),0)*100/H386^2</f>
        <v>0</v>
      </c>
      <c r="EF386" s="111">
        <f>AI386*IFERROR(VLOOKUP(AH386,LnLst!B:I,6,FALSE),0)*100/H386^2</f>
        <v>0</v>
      </c>
      <c r="EG386" s="111">
        <f>(AI386*IFERROR(VLOOKUP(AH386,LnLst!B:I,7,FALSE),0))*(H386^2/100)/1000000</f>
        <v>0</v>
      </c>
      <c r="EH386" s="111">
        <f>AI386*IFERROR(VLOOKUP(AH386,LnLst!B:I,8,FALSE),0)*100/H386^2</f>
        <v>0</v>
      </c>
      <c r="EI386" s="236">
        <f>AK386*IFERROR(VLOOKUP(AJ386,LnLst!B:I,2,FALSE),0)*100/H386^2</f>
        <v>0</v>
      </c>
      <c r="EJ386" s="111">
        <f>AK386*IFERROR(VLOOKUP(AJ386,LnLst!B:I,3,FALSE),0)*100/H386^2</f>
        <v>0</v>
      </c>
      <c r="EK386" s="111">
        <f>(AK386*IFERROR(VLOOKUP(AJ386,LnLst!B:I,4,FALSE),0))*(H386^2/100)/1000000</f>
        <v>0</v>
      </c>
      <c r="EL386" s="111">
        <f>AK386*IFERROR(VLOOKUP(AJ386,LnLst!B:I,5,FALSE),0)*100/H386^2</f>
        <v>0</v>
      </c>
      <c r="EM386" s="111">
        <f>AK386*IFERROR(VLOOKUP(AJ386,LnLst!B:I,6,FALSE),0)*100/H386^2</f>
        <v>0</v>
      </c>
      <c r="EN386" s="111">
        <f>(AK386*IFERROR(VLOOKUP(AJ386,LnLst!B:I,7,FALSE),0))*(H386^2/100)/1000000</f>
        <v>0</v>
      </c>
      <c r="EO386" s="111">
        <f>AK386*IFERROR(VLOOKUP(AJ386,LnLst!B:I,8,FALSE),0)*100/H386^2</f>
        <v>0</v>
      </c>
    </row>
    <row r="387" spans="1:145" ht="15" customHeight="1" x14ac:dyDescent="0.25">
      <c r="A387" s="81" t="s">
        <v>415</v>
      </c>
      <c r="B387" s="82" t="s">
        <v>1379</v>
      </c>
      <c r="C387" s="102" t="s">
        <v>471</v>
      </c>
      <c r="D387" s="82" t="s">
        <v>152</v>
      </c>
      <c r="E387" s="9" t="s">
        <v>1709</v>
      </c>
      <c r="F387" s="426" t="s">
        <v>1717</v>
      </c>
      <c r="G387" s="83">
        <v>1</v>
      </c>
      <c r="H387" s="60">
        <v>220</v>
      </c>
      <c r="I387" s="194" t="str">
        <f t="shared" si="99"/>
        <v xml:space="preserve">2*507 AAAC             </v>
      </c>
      <c r="J387" s="228">
        <f t="shared" si="100"/>
        <v>12</v>
      </c>
      <c r="K387" s="113" t="s">
        <v>23</v>
      </c>
      <c r="L387" s="232" t="s">
        <v>228</v>
      </c>
      <c r="M387" s="240">
        <v>1600</v>
      </c>
      <c r="N387" s="115">
        <f t="shared" si="101"/>
        <v>609.66399999999999</v>
      </c>
      <c r="O387" s="241">
        <v>1700</v>
      </c>
      <c r="P387" s="235">
        <f t="shared" si="102"/>
        <v>9.1735537190082623E-4</v>
      </c>
      <c r="Q387" s="104">
        <f t="shared" si="103"/>
        <v>7.3884297520661153E-3</v>
      </c>
      <c r="R387" s="104">
        <f t="shared" si="104"/>
        <v>2.1838079999999999E-2</v>
      </c>
      <c r="S387" s="104">
        <f t="shared" si="105"/>
        <v>9.4214876033057865E-3</v>
      </c>
      <c r="T387" s="104">
        <f t="shared" si="106"/>
        <v>2.3553719008264459E-2</v>
      </c>
      <c r="U387" s="104">
        <f t="shared" si="107"/>
        <v>1.2951839999999999E-2</v>
      </c>
      <c r="V387" s="105">
        <f t="shared" si="108"/>
        <v>1.4628099173553719E-2</v>
      </c>
      <c r="W387" s="223">
        <f>AE387*IFERROR(VLOOKUP(AD387,LnLst!B:I,2,FALSE),0)+AG387*IFERROR(VLOOKUP(AF387,LnLst!B:I,2,FALSE),0)+AI387*IFERROR(VLOOKUP(AH387,LnLst!B:I,2,FALSE),0)+AK387*IFERROR(VLOOKUP(AJ387,LnLst!B:I,2,FALSE),0)</f>
        <v>0.44399999999999995</v>
      </c>
      <c r="X387" s="215">
        <f>AE387*IFERROR(VLOOKUP(AD387,LnLst!B:I,3,FALSE),0)+AG387*IFERROR(VLOOKUP(AF387,LnLst!B:I,3,FALSE),0)+AI387*IFERROR(VLOOKUP(AH387,LnLst!B:I,3,FALSE),0)+AK387*IFERROR(VLOOKUP(AJ387,LnLst!B:I,3,FALSE),0)</f>
        <v>3.5759999999999996</v>
      </c>
      <c r="Y387" s="219">
        <f>(AE387*IFERROR(VLOOKUP(AD387,LnLst!B:I,4,FALSE),0)+AG387*IFERROR(VLOOKUP(AF387,LnLst!B:I,4,FALSE),0)+AI387*IFERROR(VLOOKUP(AH387,LnLst!B:I,4,FALSE),0)+AK387*IFERROR(VLOOKUP(AJ387,LnLst!B:I,4,FALSE),0))/1000000</f>
        <v>4.5119999999999995E-5</v>
      </c>
      <c r="Z387" s="215">
        <f>AE387*IFERROR(VLOOKUP(AD387,LnLst!B:I,5,FALSE),0)+AG387*IFERROR(VLOOKUP(AF387,LnLst!B:I,5,FALSE),0)+AI387*IFERROR(VLOOKUP(AH387,LnLst!B:I,5,FALSE),0)+AK387*IFERROR(VLOOKUP(AJ387,LnLst!B:I,5,FALSE),0)</f>
        <v>4.5600000000000005</v>
      </c>
      <c r="AA387" s="215">
        <f>AE387*IFERROR(VLOOKUP(AD387,LnLst!B:I,6,FALSE),0)+AG387*IFERROR(VLOOKUP(AF387,LnLst!B:I,6,FALSE),0)+AI387*IFERROR(VLOOKUP(AH387,LnLst!B:I,6,FALSE),0)+AK387*IFERROR(VLOOKUP(AJ387,LnLst!B:I,6,FALSE),0)</f>
        <v>11.399999999999999</v>
      </c>
      <c r="AB387" s="207">
        <f>(AE387*IFERROR(VLOOKUP(AD387,LnLst!B:I,7,FALSE),0)+AG387*IFERROR(VLOOKUP(AF387,LnLst!B:I,7,FALSE),0)+AI387*IFERROR(VLOOKUP(AH387,LnLst!B:I,7,FALSE),0)+AK387*IFERROR(VLOOKUP(AJ387,LnLst!B:I,7,FALSE),0))/1000000</f>
        <v>2.6759999999999998E-5</v>
      </c>
      <c r="AC387" s="211">
        <f>AE387*IFERROR(VLOOKUP(AD387,LnLst!B:I,8,FALSE),0)+AG387*IFERROR(VLOOKUP(AF387,LnLst!B:I,8,FALSE),0)+AI387*IFERROR(VLOOKUP(AH387,LnLst!B:I,8,FALSE),0)+AK387*IFERROR(VLOOKUP(AJ387,LnLst!B:I,8,FALSE),0)</f>
        <v>7.08</v>
      </c>
      <c r="AD387" s="106" t="s">
        <v>1525</v>
      </c>
      <c r="AE387" s="263">
        <v>12</v>
      </c>
      <c r="AF387" s="245" t="s">
        <v>1462</v>
      </c>
      <c r="AG387" s="263"/>
      <c r="AH387" s="250" t="s">
        <v>1462</v>
      </c>
      <c r="AI387" s="263"/>
      <c r="AJ387" s="245" t="s">
        <v>1462</v>
      </c>
      <c r="AK387" s="263"/>
      <c r="AL387" s="84">
        <v>511</v>
      </c>
      <c r="AM387" s="72">
        <v>512</v>
      </c>
      <c r="AN387" s="83">
        <v>0</v>
      </c>
      <c r="AO387" s="72">
        <v>0</v>
      </c>
      <c r="AP387" s="66" t="s">
        <v>871</v>
      </c>
      <c r="AQ387" s="107" t="s">
        <v>873</v>
      </c>
      <c r="AR387" s="61" t="s">
        <v>269</v>
      </c>
      <c r="AS387" s="364"/>
      <c r="AT387" s="205" t="s">
        <v>229</v>
      </c>
      <c r="DN387" s="111">
        <f>(AE387*IFERROR(VLOOKUP(AD387,LnLst!B:I,2,FALSE),0))*(100/(H387^2))</f>
        <v>9.1735537190082634E-4</v>
      </c>
      <c r="DO387" s="111">
        <f>(AE387*IFERROR(VLOOKUP(AD387,LnLst!B:I,3,FALSE),0))*(100/(H387^2))</f>
        <v>7.3884297520661153E-3</v>
      </c>
      <c r="DP387" s="111">
        <f>(AE387*IFERROR(VLOOKUP(AD387,LnLst!B:I,4,FALSE),0))*(H387^2/100)/1000000</f>
        <v>2.1838079999999999E-2</v>
      </c>
      <c r="DQ387" s="111">
        <f>(AE387*IFERROR(VLOOKUP(AD387,LnLst!B:I,5,FALSE),0))*(100/(H387^2))</f>
        <v>9.4214876033057865E-3</v>
      </c>
      <c r="DR387" s="111">
        <f>(AE387*IFERROR(VLOOKUP(AD387,LnLst!B:I,6,FALSE),0))*(100/(H387^2))</f>
        <v>2.3553719008264459E-2</v>
      </c>
      <c r="DS387" s="111">
        <f>(AE387*IFERROR(VLOOKUP(AD387,LnLst!B:I,7,FALSE),0))*(H387^2/100)/1000000</f>
        <v>1.2951839999999999E-2</v>
      </c>
      <c r="DT387" s="111">
        <f>(AE387*IFERROR(VLOOKUP(AD387,LnLst!B:I,8,FALSE),0))*(100/(H387^2))</f>
        <v>1.462809917355372E-2</v>
      </c>
      <c r="DU387" s="111">
        <f>AG387*IFERROR(VLOOKUP(AF387,LnLst!B:I,2,FALSE),0)*100/H387^2</f>
        <v>0</v>
      </c>
      <c r="DV387" s="111">
        <f>(AG387*IFERROR(VLOOKUP(AF387,LnLst!B:I,3,FALSE),0))*(100/(H387^2))</f>
        <v>0</v>
      </c>
      <c r="DW387" s="111">
        <f>(AG387*IFERROR(VLOOKUP(AF387,LnLst!B:I,4,FALSE),0))*(H387^2/100)/1000000</f>
        <v>0</v>
      </c>
      <c r="DX387" s="111">
        <f>(AG387*IFERROR(VLOOKUP(AF387,LnLst!B:I,5,FALSE),0))*(100/(H387^2))</f>
        <v>0</v>
      </c>
      <c r="DY387" s="111">
        <f>(AG387*IFERROR(VLOOKUP(AF387,LnLst!B:I,6,FALSE),0))*(100/(H387^2))</f>
        <v>0</v>
      </c>
      <c r="DZ387" s="111">
        <f>(AG387*IFERROR(VLOOKUP(AF387,LnLst!B:I,7,FALSE),0))*(H387^2/100)/1000000</f>
        <v>0</v>
      </c>
      <c r="EA387" s="111">
        <f>(AG387*IFERROR(VLOOKUP(AF387,LnLst!B:I,8,FALSE),0))*(100/(H387^2))</f>
        <v>0</v>
      </c>
      <c r="EB387" s="111">
        <f>AI387*IFERROR(VLOOKUP(AH387,LnLst!B:I,2,FALSE),0)*100/H387^2</f>
        <v>0</v>
      </c>
      <c r="EC387" s="111">
        <f>AI387*IFERROR(VLOOKUP(AH387,LnLst!B:I,3,FALSE),0)*100/H387^2</f>
        <v>0</v>
      </c>
      <c r="ED387" s="111">
        <f>(AI387*IFERROR(VLOOKUP(AH387,LnLst!B:I,4,FALSE),0))*(H387^2/100)/1000000</f>
        <v>0</v>
      </c>
      <c r="EE387" s="111">
        <f>AI387*IFERROR(VLOOKUP(AH387,LnLst!B:I,5,FALSE),0)*100/H387^2</f>
        <v>0</v>
      </c>
      <c r="EF387" s="111">
        <f>AI387*IFERROR(VLOOKUP(AH387,LnLst!B:I,6,FALSE),0)*100/H387^2</f>
        <v>0</v>
      </c>
      <c r="EG387" s="111">
        <f>(AI387*IFERROR(VLOOKUP(AH387,LnLst!B:I,7,FALSE),0))*(H387^2/100)/1000000</f>
        <v>0</v>
      </c>
      <c r="EH387" s="111">
        <f>AI387*IFERROR(VLOOKUP(AH387,LnLst!B:I,8,FALSE),0)*100/H387^2</f>
        <v>0</v>
      </c>
      <c r="EI387" s="236">
        <f>AK387*IFERROR(VLOOKUP(AJ387,LnLst!B:I,2,FALSE),0)*100/H387^2</f>
        <v>0</v>
      </c>
      <c r="EJ387" s="111">
        <f>AK387*IFERROR(VLOOKUP(AJ387,LnLst!B:I,3,FALSE),0)*100/H387^2</f>
        <v>0</v>
      </c>
      <c r="EK387" s="111">
        <f>(AK387*IFERROR(VLOOKUP(AJ387,LnLst!B:I,4,FALSE),0))*(H387^2/100)/1000000</f>
        <v>0</v>
      </c>
      <c r="EL387" s="111">
        <f>AK387*IFERROR(VLOOKUP(AJ387,LnLst!B:I,5,FALSE),0)*100/H387^2</f>
        <v>0</v>
      </c>
      <c r="EM387" s="111">
        <f>AK387*IFERROR(VLOOKUP(AJ387,LnLst!B:I,6,FALSE),0)*100/H387^2</f>
        <v>0</v>
      </c>
      <c r="EN387" s="111">
        <f>(AK387*IFERROR(VLOOKUP(AJ387,LnLst!B:I,7,FALSE),0))*(H387^2/100)/1000000</f>
        <v>0</v>
      </c>
      <c r="EO387" s="111">
        <f>AK387*IFERROR(VLOOKUP(AJ387,LnLst!B:I,8,FALSE),0)*100/H387^2</f>
        <v>0</v>
      </c>
    </row>
    <row r="388" spans="1:145" ht="15" customHeight="1" x14ac:dyDescent="0.25">
      <c r="A388" s="81" t="s">
        <v>415</v>
      </c>
      <c r="B388" s="82" t="s">
        <v>1379</v>
      </c>
      <c r="C388" s="102" t="s">
        <v>471</v>
      </c>
      <c r="D388" s="82" t="s">
        <v>152</v>
      </c>
      <c r="E388" s="9" t="s">
        <v>1709</v>
      </c>
      <c r="F388" s="426" t="s">
        <v>1717</v>
      </c>
      <c r="G388" s="83">
        <v>2</v>
      </c>
      <c r="H388" s="60">
        <v>220</v>
      </c>
      <c r="I388" s="194" t="str">
        <f t="shared" si="99"/>
        <v xml:space="preserve">2*507 AAAC             </v>
      </c>
      <c r="J388" s="228">
        <f t="shared" si="100"/>
        <v>12</v>
      </c>
      <c r="K388" s="113" t="s">
        <v>23</v>
      </c>
      <c r="L388" s="232" t="s">
        <v>228</v>
      </c>
      <c r="M388" s="240">
        <v>1600</v>
      </c>
      <c r="N388" s="115">
        <f t="shared" si="101"/>
        <v>609.66399999999999</v>
      </c>
      <c r="O388" s="241">
        <v>1700</v>
      </c>
      <c r="P388" s="235">
        <f t="shared" si="102"/>
        <v>9.1735537190082623E-4</v>
      </c>
      <c r="Q388" s="104">
        <f t="shared" si="103"/>
        <v>7.3884297520661153E-3</v>
      </c>
      <c r="R388" s="104">
        <f t="shared" si="104"/>
        <v>2.1838079999999999E-2</v>
      </c>
      <c r="S388" s="104">
        <f t="shared" si="105"/>
        <v>9.4214876033057865E-3</v>
      </c>
      <c r="T388" s="104">
        <f t="shared" si="106"/>
        <v>2.3553719008264459E-2</v>
      </c>
      <c r="U388" s="104">
        <f t="shared" si="107"/>
        <v>1.2951839999999999E-2</v>
      </c>
      <c r="V388" s="105">
        <f t="shared" si="108"/>
        <v>1.4628099173553719E-2</v>
      </c>
      <c r="W388" s="223">
        <f>AE388*IFERROR(VLOOKUP(AD388,LnLst!B:I,2,FALSE),0)+AG388*IFERROR(VLOOKUP(AF388,LnLst!B:I,2,FALSE),0)+AI388*IFERROR(VLOOKUP(AH388,LnLst!B:I,2,FALSE),0)+AK388*IFERROR(VLOOKUP(AJ388,LnLst!B:I,2,FALSE),0)</f>
        <v>0.44399999999999995</v>
      </c>
      <c r="X388" s="215">
        <f>AE388*IFERROR(VLOOKUP(AD388,LnLst!B:I,3,FALSE),0)+AG388*IFERROR(VLOOKUP(AF388,LnLst!B:I,3,FALSE),0)+AI388*IFERROR(VLOOKUP(AH388,LnLst!B:I,3,FALSE),0)+AK388*IFERROR(VLOOKUP(AJ388,LnLst!B:I,3,FALSE),0)</f>
        <v>3.5759999999999996</v>
      </c>
      <c r="Y388" s="219">
        <f>(AE388*IFERROR(VLOOKUP(AD388,LnLst!B:I,4,FALSE),0)+AG388*IFERROR(VLOOKUP(AF388,LnLst!B:I,4,FALSE),0)+AI388*IFERROR(VLOOKUP(AH388,LnLst!B:I,4,FALSE),0)+AK388*IFERROR(VLOOKUP(AJ388,LnLst!B:I,4,FALSE),0))/1000000</f>
        <v>4.5119999999999995E-5</v>
      </c>
      <c r="Z388" s="215">
        <f>AE388*IFERROR(VLOOKUP(AD388,LnLst!B:I,5,FALSE),0)+AG388*IFERROR(VLOOKUP(AF388,LnLst!B:I,5,FALSE),0)+AI388*IFERROR(VLOOKUP(AH388,LnLst!B:I,5,FALSE),0)+AK388*IFERROR(VLOOKUP(AJ388,LnLst!B:I,5,FALSE),0)</f>
        <v>4.5600000000000005</v>
      </c>
      <c r="AA388" s="215">
        <f>AE388*IFERROR(VLOOKUP(AD388,LnLst!B:I,6,FALSE),0)+AG388*IFERROR(VLOOKUP(AF388,LnLst!B:I,6,FALSE),0)+AI388*IFERROR(VLOOKUP(AH388,LnLst!B:I,6,FALSE),0)+AK388*IFERROR(VLOOKUP(AJ388,LnLst!B:I,6,FALSE),0)</f>
        <v>11.399999999999999</v>
      </c>
      <c r="AB388" s="207">
        <f>(AE388*IFERROR(VLOOKUP(AD388,LnLst!B:I,7,FALSE),0)+AG388*IFERROR(VLOOKUP(AF388,LnLst!B:I,7,FALSE),0)+AI388*IFERROR(VLOOKUP(AH388,LnLst!B:I,7,FALSE),0)+AK388*IFERROR(VLOOKUP(AJ388,LnLst!B:I,7,FALSE),0))/1000000</f>
        <v>2.6759999999999998E-5</v>
      </c>
      <c r="AC388" s="211">
        <f>AE388*IFERROR(VLOOKUP(AD388,LnLst!B:I,8,FALSE),0)+AG388*IFERROR(VLOOKUP(AF388,LnLst!B:I,8,FALSE),0)+AI388*IFERROR(VLOOKUP(AH388,LnLst!B:I,8,FALSE),0)+AK388*IFERROR(VLOOKUP(AJ388,LnLst!B:I,8,FALSE),0)</f>
        <v>7.08</v>
      </c>
      <c r="AD388" s="106" t="s">
        <v>1525</v>
      </c>
      <c r="AE388" s="263">
        <v>12</v>
      </c>
      <c r="AF388" s="245" t="s">
        <v>1462</v>
      </c>
      <c r="AG388" s="263"/>
      <c r="AH388" s="250" t="s">
        <v>1462</v>
      </c>
      <c r="AI388" s="263"/>
      <c r="AJ388" s="245" t="s">
        <v>1462</v>
      </c>
      <c r="AK388" s="263"/>
      <c r="AL388" s="84">
        <v>511</v>
      </c>
      <c r="AM388" s="72">
        <v>512</v>
      </c>
      <c r="AN388" s="83">
        <v>0</v>
      </c>
      <c r="AO388" s="72">
        <v>0</v>
      </c>
      <c r="AP388" s="66" t="s">
        <v>872</v>
      </c>
      <c r="AQ388" s="107" t="s">
        <v>873</v>
      </c>
      <c r="AR388" s="61" t="s">
        <v>269</v>
      </c>
      <c r="AS388" s="364"/>
      <c r="AT388" s="205" t="s">
        <v>229</v>
      </c>
      <c r="DN388" s="111">
        <f>(AE388*IFERROR(VLOOKUP(AD388,LnLst!B:I,2,FALSE),0))*(100/(H388^2))</f>
        <v>9.1735537190082634E-4</v>
      </c>
      <c r="DO388" s="111">
        <f>(AE388*IFERROR(VLOOKUP(AD388,LnLst!B:I,3,FALSE),0))*(100/(H388^2))</f>
        <v>7.3884297520661153E-3</v>
      </c>
      <c r="DP388" s="111">
        <f>(AE388*IFERROR(VLOOKUP(AD388,LnLst!B:I,4,FALSE),0))*(H388^2/100)/1000000</f>
        <v>2.1838079999999999E-2</v>
      </c>
      <c r="DQ388" s="111">
        <f>(AE388*IFERROR(VLOOKUP(AD388,LnLst!B:I,5,FALSE),0))*(100/(H388^2))</f>
        <v>9.4214876033057865E-3</v>
      </c>
      <c r="DR388" s="111">
        <f>(AE388*IFERROR(VLOOKUP(AD388,LnLst!B:I,6,FALSE),0))*(100/(H388^2))</f>
        <v>2.3553719008264459E-2</v>
      </c>
      <c r="DS388" s="111">
        <f>(AE388*IFERROR(VLOOKUP(AD388,LnLst!B:I,7,FALSE),0))*(H388^2/100)/1000000</f>
        <v>1.2951839999999999E-2</v>
      </c>
      <c r="DT388" s="111">
        <f>(AE388*IFERROR(VLOOKUP(AD388,LnLst!B:I,8,FALSE),0))*(100/(H388^2))</f>
        <v>1.462809917355372E-2</v>
      </c>
      <c r="DU388" s="111">
        <f>AG388*IFERROR(VLOOKUP(AF388,LnLst!B:I,2,FALSE),0)*100/H388^2</f>
        <v>0</v>
      </c>
      <c r="DV388" s="111">
        <f>(AG388*IFERROR(VLOOKUP(AF388,LnLst!B:I,3,FALSE),0))*(100/(H388^2))</f>
        <v>0</v>
      </c>
      <c r="DW388" s="111">
        <f>(AG388*IFERROR(VLOOKUP(AF388,LnLst!B:I,4,FALSE),0))*(H388^2/100)/1000000</f>
        <v>0</v>
      </c>
      <c r="DX388" s="111">
        <f>(AG388*IFERROR(VLOOKUP(AF388,LnLst!B:I,5,FALSE),0))*(100/(H388^2))</f>
        <v>0</v>
      </c>
      <c r="DY388" s="111">
        <f>(AG388*IFERROR(VLOOKUP(AF388,LnLst!B:I,6,FALSE),0))*(100/(H388^2))</f>
        <v>0</v>
      </c>
      <c r="DZ388" s="111">
        <f>(AG388*IFERROR(VLOOKUP(AF388,LnLst!B:I,7,FALSE),0))*(H388^2/100)/1000000</f>
        <v>0</v>
      </c>
      <c r="EA388" s="111">
        <f>(AG388*IFERROR(VLOOKUP(AF388,LnLst!B:I,8,FALSE),0))*(100/(H388^2))</f>
        <v>0</v>
      </c>
      <c r="EB388" s="111">
        <f>AI388*IFERROR(VLOOKUP(AH388,LnLst!B:I,2,FALSE),0)*100/H388^2</f>
        <v>0</v>
      </c>
      <c r="EC388" s="111">
        <f>AI388*IFERROR(VLOOKUP(AH388,LnLst!B:I,3,FALSE),0)*100/H388^2</f>
        <v>0</v>
      </c>
      <c r="ED388" s="111">
        <f>(AI388*IFERROR(VLOOKUP(AH388,LnLst!B:I,4,FALSE),0))*(H388^2/100)/1000000</f>
        <v>0</v>
      </c>
      <c r="EE388" s="111">
        <f>AI388*IFERROR(VLOOKUP(AH388,LnLst!B:I,5,FALSE),0)*100/H388^2</f>
        <v>0</v>
      </c>
      <c r="EF388" s="111">
        <f>AI388*IFERROR(VLOOKUP(AH388,LnLst!B:I,6,FALSE),0)*100/H388^2</f>
        <v>0</v>
      </c>
      <c r="EG388" s="111">
        <f>(AI388*IFERROR(VLOOKUP(AH388,LnLst!B:I,7,FALSE),0))*(H388^2/100)/1000000</f>
        <v>0</v>
      </c>
      <c r="EH388" s="111">
        <f>AI388*IFERROR(VLOOKUP(AH388,LnLst!B:I,8,FALSE),0)*100/H388^2</f>
        <v>0</v>
      </c>
      <c r="EI388" s="236">
        <f>AK388*IFERROR(VLOOKUP(AJ388,LnLst!B:I,2,FALSE),0)*100/H388^2</f>
        <v>0</v>
      </c>
      <c r="EJ388" s="111">
        <f>AK388*IFERROR(VLOOKUP(AJ388,LnLst!B:I,3,FALSE),0)*100/H388^2</f>
        <v>0</v>
      </c>
      <c r="EK388" s="111">
        <f>(AK388*IFERROR(VLOOKUP(AJ388,LnLst!B:I,4,FALSE),0))*(H388^2/100)/1000000</f>
        <v>0</v>
      </c>
      <c r="EL388" s="111">
        <f>AK388*IFERROR(VLOOKUP(AJ388,LnLst!B:I,5,FALSE),0)*100/H388^2</f>
        <v>0</v>
      </c>
      <c r="EM388" s="111">
        <f>AK388*IFERROR(VLOOKUP(AJ388,LnLst!B:I,6,FALSE),0)*100/H388^2</f>
        <v>0</v>
      </c>
      <c r="EN388" s="111">
        <f>(AK388*IFERROR(VLOOKUP(AJ388,LnLst!B:I,7,FALSE),0))*(H388^2/100)/1000000</f>
        <v>0</v>
      </c>
      <c r="EO388" s="111">
        <f>AK388*IFERROR(VLOOKUP(AJ388,LnLst!B:I,8,FALSE),0)*100/H388^2</f>
        <v>0</v>
      </c>
    </row>
    <row r="389" spans="1:145" ht="24.75" customHeight="1" x14ac:dyDescent="0.25">
      <c r="A389" s="81" t="s">
        <v>418</v>
      </c>
      <c r="B389" s="82" t="s">
        <v>1153</v>
      </c>
      <c r="C389" s="102" t="s">
        <v>149</v>
      </c>
      <c r="D389" s="82" t="s">
        <v>150</v>
      </c>
      <c r="E389" s="9" t="s">
        <v>1709</v>
      </c>
      <c r="F389" s="426" t="s">
        <v>1717</v>
      </c>
      <c r="G389" s="83">
        <v>1</v>
      </c>
      <c r="H389" s="60">
        <v>220</v>
      </c>
      <c r="I389" s="194" t="str">
        <f t="shared" ref="I389:I452" si="109">AD389&amp;"    "&amp;AF389&amp;"     "&amp;AH389&amp;"    "&amp;AJ389</f>
        <v xml:space="preserve">2*507 AAAC    Thermal Double Stacir 2*238/97         </v>
      </c>
      <c r="J389" s="228">
        <f t="shared" ref="J389:J452" si="110">AE389+AG389+AI389+AK389</f>
        <v>50</v>
      </c>
      <c r="K389" s="113" t="s">
        <v>22</v>
      </c>
      <c r="L389" s="232" t="s">
        <v>22</v>
      </c>
      <c r="M389" s="240">
        <v>1615</v>
      </c>
      <c r="N389" s="115">
        <f t="shared" si="101"/>
        <v>615.37959999999998</v>
      </c>
      <c r="O389" s="241">
        <v>1700</v>
      </c>
      <c r="P389" s="235">
        <f t="shared" si="102"/>
        <v>5.2038004132231403E-3</v>
      </c>
      <c r="Q389" s="104">
        <f t="shared" si="103"/>
        <v>3.3484305785123965E-2</v>
      </c>
      <c r="R389" s="104">
        <f t="shared" si="104"/>
        <v>8.4685248163999985E-2</v>
      </c>
      <c r="S389" s="104">
        <f t="shared" si="105"/>
        <v>3.2579152892561983E-2</v>
      </c>
      <c r="T389" s="104">
        <f t="shared" si="106"/>
        <v>0.11369914359504131</v>
      </c>
      <c r="U389" s="104">
        <f t="shared" si="107"/>
        <v>5.1826358935999996E-2</v>
      </c>
      <c r="V389" s="105">
        <f t="shared" si="108"/>
        <v>7.3617524586776853E-2</v>
      </c>
      <c r="W389" s="223">
        <f>AE389*IFERROR(VLOOKUP(AD389,LnLst!B:I,2,FALSE),0)+AG389*IFERROR(VLOOKUP(AF389,LnLst!B:I,2,FALSE),0)+AI389*IFERROR(VLOOKUP(AH389,LnLst!B:I,2,FALSE),0)+AK389*IFERROR(VLOOKUP(AJ389,LnLst!B:I,2,FALSE),0)</f>
        <v>2.5186394000000001</v>
      </c>
      <c r="X389" s="215">
        <f>AE389*IFERROR(VLOOKUP(AD389,LnLst!B:I,3,FALSE),0)+AG389*IFERROR(VLOOKUP(AF389,LnLst!B:I,3,FALSE),0)+AI389*IFERROR(VLOOKUP(AH389,LnLst!B:I,3,FALSE),0)+AK389*IFERROR(VLOOKUP(AJ389,LnLst!B:I,3,FALSE),0)</f>
        <v>16.206403999999999</v>
      </c>
      <c r="Y389" s="219">
        <f>(AE389*IFERROR(VLOOKUP(AD389,LnLst!B:I,4,FALSE),0)+AG389*IFERROR(VLOOKUP(AF389,LnLst!B:I,4,FALSE),0)+AI389*IFERROR(VLOOKUP(AH389,LnLst!B:I,4,FALSE),0)+AK389*IFERROR(VLOOKUP(AJ389,LnLst!B:I,4,FALSE),0))/1000000</f>
        <v>1.7496952099999998E-4</v>
      </c>
      <c r="Z389" s="215">
        <f>AE389*IFERROR(VLOOKUP(AD389,LnLst!B:I,5,FALSE),0)+AG389*IFERROR(VLOOKUP(AF389,LnLst!B:I,5,FALSE),0)+AI389*IFERROR(VLOOKUP(AH389,LnLst!B:I,5,FALSE),0)+AK389*IFERROR(VLOOKUP(AJ389,LnLst!B:I,5,FALSE),0)</f>
        <v>15.76831</v>
      </c>
      <c r="AA389" s="215">
        <f>AE389*IFERROR(VLOOKUP(AD389,LnLst!B:I,6,FALSE),0)+AG389*IFERROR(VLOOKUP(AF389,LnLst!B:I,6,FALSE),0)+AI389*IFERROR(VLOOKUP(AH389,LnLst!B:I,6,FALSE),0)+AK389*IFERROR(VLOOKUP(AJ389,LnLst!B:I,6,FALSE),0)</f>
        <v>55.030385499999994</v>
      </c>
      <c r="AB389" s="207">
        <f>(AE389*IFERROR(VLOOKUP(AD389,LnLst!B:I,7,FALSE),0)+AG389*IFERROR(VLOOKUP(AF389,LnLst!B:I,7,FALSE),0)+AI389*IFERROR(VLOOKUP(AH389,LnLst!B:I,7,FALSE),0)+AK389*IFERROR(VLOOKUP(AJ389,LnLst!B:I,7,FALSE),0))/1000000</f>
        <v>1.07079254E-4</v>
      </c>
      <c r="AC389" s="211">
        <f>AE389*IFERROR(VLOOKUP(AD389,LnLst!B:I,8,FALSE),0)+AG389*IFERROR(VLOOKUP(AF389,LnLst!B:I,8,FALSE),0)+AI389*IFERROR(VLOOKUP(AH389,LnLst!B:I,8,FALSE),0)+AK389*IFERROR(VLOOKUP(AJ389,LnLst!B:I,8,FALSE),0)</f>
        <v>35.630881899999999</v>
      </c>
      <c r="AD389" s="106" t="s">
        <v>1525</v>
      </c>
      <c r="AE389" s="263">
        <v>17</v>
      </c>
      <c r="AF389" s="245" t="s">
        <v>1475</v>
      </c>
      <c r="AG389" s="263">
        <v>33</v>
      </c>
      <c r="AH389" s="250" t="s">
        <v>1462</v>
      </c>
      <c r="AI389" s="263"/>
      <c r="AJ389" s="245" t="s">
        <v>1462</v>
      </c>
      <c r="AK389" s="263"/>
      <c r="AL389" s="84">
        <v>506</v>
      </c>
      <c r="AM389" s="72">
        <v>507</v>
      </c>
      <c r="AN389" s="83">
        <v>0</v>
      </c>
      <c r="AO389" s="72">
        <v>0</v>
      </c>
      <c r="AP389" s="66" t="s">
        <v>884</v>
      </c>
      <c r="AQ389" s="107" t="s">
        <v>149</v>
      </c>
      <c r="AR389" s="61" t="s">
        <v>266</v>
      </c>
      <c r="AS389" s="364"/>
      <c r="AT389" s="205"/>
      <c r="DN389" s="111">
        <f>(AE389*IFERROR(VLOOKUP(AD389,LnLst!B:I,2,FALSE),0))*(100/(H389^2))</f>
        <v>1.2995867768595042E-3</v>
      </c>
      <c r="DO389" s="111">
        <f>(AE389*IFERROR(VLOOKUP(AD389,LnLst!B:I,3,FALSE),0))*(100/(H389^2))</f>
        <v>1.046694214876033E-2</v>
      </c>
      <c r="DP389" s="111">
        <f>(AE389*IFERROR(VLOOKUP(AD389,LnLst!B:I,4,FALSE),0))*(H389^2/100)/1000000</f>
        <v>3.0937279999999998E-2</v>
      </c>
      <c r="DQ389" s="111">
        <f>(AE389*IFERROR(VLOOKUP(AD389,LnLst!B:I,5,FALSE),0))*(100/(H389^2))</f>
        <v>1.334710743801653E-2</v>
      </c>
      <c r="DR389" s="111">
        <f>(AE389*IFERROR(VLOOKUP(AD389,LnLst!B:I,6,FALSE),0))*(100/(H389^2))</f>
        <v>3.3367768595041321E-2</v>
      </c>
      <c r="DS389" s="111">
        <f>(AE389*IFERROR(VLOOKUP(AD389,LnLst!B:I,7,FALSE),0))*(H389^2/100)/1000000</f>
        <v>1.8348439999999997E-2</v>
      </c>
      <c r="DT389" s="111">
        <f>(AE389*IFERROR(VLOOKUP(AD389,LnLst!B:I,8,FALSE),0))*(100/(H389^2))</f>
        <v>2.0723140495867768E-2</v>
      </c>
      <c r="DU389" s="111">
        <f>AG389*IFERROR(VLOOKUP(AF389,LnLst!B:I,2,FALSE),0)*100/H389^2</f>
        <v>3.9042136363636364E-3</v>
      </c>
      <c r="DV389" s="111">
        <f>(AG389*IFERROR(VLOOKUP(AF389,LnLst!B:I,3,FALSE),0))*(100/(H389^2))</f>
        <v>2.3017363636363638E-2</v>
      </c>
      <c r="DW389" s="111">
        <f>(AG389*IFERROR(VLOOKUP(AF389,LnLst!B:I,4,FALSE),0))*(H389^2/100)/1000000</f>
        <v>5.3747968164000001E-2</v>
      </c>
      <c r="DX389" s="111">
        <f>(AG389*IFERROR(VLOOKUP(AF389,LnLst!B:I,5,FALSE),0))*(100/(H389^2))</f>
        <v>1.9232045454545453E-2</v>
      </c>
      <c r="DY389" s="111">
        <f>(AG389*IFERROR(VLOOKUP(AF389,LnLst!B:I,6,FALSE),0))*(100/(H389^2))</f>
        <v>8.0331374999999997E-2</v>
      </c>
      <c r="DZ389" s="111">
        <f>(AG389*IFERROR(VLOOKUP(AF389,LnLst!B:I,7,FALSE),0))*(H389^2/100)/1000000</f>
        <v>3.3477918935999995E-2</v>
      </c>
      <c r="EA389" s="111">
        <f>(AG389*IFERROR(VLOOKUP(AF389,LnLst!B:I,8,FALSE),0))*(100/(H389^2))</f>
        <v>5.2894384090909095E-2</v>
      </c>
      <c r="EB389" s="111">
        <f>AI389*IFERROR(VLOOKUP(AH389,LnLst!B:I,2,FALSE),0)*100/H389^2</f>
        <v>0</v>
      </c>
      <c r="EC389" s="111">
        <f>AI389*IFERROR(VLOOKUP(AH389,LnLst!B:I,3,FALSE),0)*100/H389^2</f>
        <v>0</v>
      </c>
      <c r="ED389" s="111">
        <f>(AI389*IFERROR(VLOOKUP(AH389,LnLst!B:I,4,FALSE),0))*(H389^2/100)/1000000</f>
        <v>0</v>
      </c>
      <c r="EE389" s="111">
        <f>AI389*IFERROR(VLOOKUP(AH389,LnLst!B:I,5,FALSE),0)*100/H389^2</f>
        <v>0</v>
      </c>
      <c r="EF389" s="111">
        <f>AI389*IFERROR(VLOOKUP(AH389,LnLst!B:I,6,FALSE),0)*100/H389^2</f>
        <v>0</v>
      </c>
      <c r="EG389" s="111">
        <f>(AI389*IFERROR(VLOOKUP(AH389,LnLst!B:I,7,FALSE),0))*(H389^2/100)/1000000</f>
        <v>0</v>
      </c>
      <c r="EH389" s="111">
        <f>AI389*IFERROR(VLOOKUP(AH389,LnLst!B:I,8,FALSE),0)*100/H389^2</f>
        <v>0</v>
      </c>
      <c r="EI389" s="236">
        <f>AK389*IFERROR(VLOOKUP(AJ389,LnLst!B:I,2,FALSE),0)*100/H389^2</f>
        <v>0</v>
      </c>
      <c r="EJ389" s="111">
        <f>AK389*IFERROR(VLOOKUP(AJ389,LnLst!B:I,3,FALSE),0)*100/H389^2</f>
        <v>0</v>
      </c>
      <c r="EK389" s="111">
        <f>(AK389*IFERROR(VLOOKUP(AJ389,LnLst!B:I,4,FALSE),0))*(H389^2/100)/1000000</f>
        <v>0</v>
      </c>
      <c r="EL389" s="111">
        <f>AK389*IFERROR(VLOOKUP(AJ389,LnLst!B:I,5,FALSE),0)*100/H389^2</f>
        <v>0</v>
      </c>
      <c r="EM389" s="111">
        <f>AK389*IFERROR(VLOOKUP(AJ389,LnLst!B:I,6,FALSE),0)*100/H389^2</f>
        <v>0</v>
      </c>
      <c r="EN389" s="111">
        <f>(AK389*IFERROR(VLOOKUP(AJ389,LnLst!B:I,7,FALSE),0))*(H389^2/100)/1000000</f>
        <v>0</v>
      </c>
      <c r="EO389" s="111">
        <f>AK389*IFERROR(VLOOKUP(AJ389,LnLst!B:I,8,FALSE),0)*100/H389^2</f>
        <v>0</v>
      </c>
    </row>
    <row r="390" spans="1:145" ht="22.5" customHeight="1" x14ac:dyDescent="0.25">
      <c r="A390" s="81" t="s">
        <v>418</v>
      </c>
      <c r="B390" s="82" t="s">
        <v>1153</v>
      </c>
      <c r="C390" s="102" t="s">
        <v>149</v>
      </c>
      <c r="D390" s="82" t="s">
        <v>150</v>
      </c>
      <c r="E390" s="9" t="s">
        <v>1709</v>
      </c>
      <c r="F390" s="426" t="s">
        <v>1717</v>
      </c>
      <c r="G390" s="83">
        <v>2</v>
      </c>
      <c r="H390" s="60">
        <v>220</v>
      </c>
      <c r="I390" s="194" t="str">
        <f t="shared" si="109"/>
        <v xml:space="preserve">2*507 AAAC    Thermal Double Stacir 2*238/97         </v>
      </c>
      <c r="J390" s="228">
        <f t="shared" si="110"/>
        <v>50</v>
      </c>
      <c r="K390" s="113" t="s">
        <v>22</v>
      </c>
      <c r="L390" s="232" t="s">
        <v>22</v>
      </c>
      <c r="M390" s="240">
        <v>1615</v>
      </c>
      <c r="N390" s="115">
        <f t="shared" si="101"/>
        <v>615.37959999999998</v>
      </c>
      <c r="O390" s="241">
        <v>1700</v>
      </c>
      <c r="P390" s="235">
        <f t="shared" si="102"/>
        <v>5.2038004132231403E-3</v>
      </c>
      <c r="Q390" s="104">
        <f t="shared" si="103"/>
        <v>3.3484305785123965E-2</v>
      </c>
      <c r="R390" s="104">
        <f t="shared" si="104"/>
        <v>8.4685248163999985E-2</v>
      </c>
      <c r="S390" s="104">
        <f t="shared" si="105"/>
        <v>3.2579152892561983E-2</v>
      </c>
      <c r="T390" s="104">
        <f t="shared" si="106"/>
        <v>0.11369914359504131</v>
      </c>
      <c r="U390" s="104">
        <f t="shared" si="107"/>
        <v>5.1826358935999996E-2</v>
      </c>
      <c r="V390" s="105">
        <f t="shared" si="108"/>
        <v>7.3617524586776853E-2</v>
      </c>
      <c r="W390" s="223">
        <f>AE390*IFERROR(VLOOKUP(AD390,LnLst!B:I,2,FALSE),0)+AG390*IFERROR(VLOOKUP(AF390,LnLst!B:I,2,FALSE),0)+AI390*IFERROR(VLOOKUP(AH390,LnLst!B:I,2,FALSE),0)+AK390*IFERROR(VLOOKUP(AJ390,LnLst!B:I,2,FALSE),0)</f>
        <v>2.5186394000000001</v>
      </c>
      <c r="X390" s="215">
        <f>AE390*IFERROR(VLOOKUP(AD390,LnLst!B:I,3,FALSE),0)+AG390*IFERROR(VLOOKUP(AF390,LnLst!B:I,3,FALSE),0)+AI390*IFERROR(VLOOKUP(AH390,LnLst!B:I,3,FALSE),0)+AK390*IFERROR(VLOOKUP(AJ390,LnLst!B:I,3,FALSE),0)</f>
        <v>16.206403999999999</v>
      </c>
      <c r="Y390" s="219">
        <f>(AE390*IFERROR(VLOOKUP(AD390,LnLst!B:I,4,FALSE),0)+AG390*IFERROR(VLOOKUP(AF390,LnLst!B:I,4,FALSE),0)+AI390*IFERROR(VLOOKUP(AH390,LnLst!B:I,4,FALSE),0)+AK390*IFERROR(VLOOKUP(AJ390,LnLst!B:I,4,FALSE),0))/1000000</f>
        <v>1.7496952099999998E-4</v>
      </c>
      <c r="Z390" s="215">
        <f>AE390*IFERROR(VLOOKUP(AD390,LnLst!B:I,5,FALSE),0)+AG390*IFERROR(VLOOKUP(AF390,LnLst!B:I,5,FALSE),0)+AI390*IFERROR(VLOOKUP(AH390,LnLst!B:I,5,FALSE),0)+AK390*IFERROR(VLOOKUP(AJ390,LnLst!B:I,5,FALSE),0)</f>
        <v>15.76831</v>
      </c>
      <c r="AA390" s="215">
        <f>AE390*IFERROR(VLOOKUP(AD390,LnLst!B:I,6,FALSE),0)+AG390*IFERROR(VLOOKUP(AF390,LnLst!B:I,6,FALSE),0)+AI390*IFERROR(VLOOKUP(AH390,LnLst!B:I,6,FALSE),0)+AK390*IFERROR(VLOOKUP(AJ390,LnLst!B:I,6,FALSE),0)</f>
        <v>55.030385499999994</v>
      </c>
      <c r="AB390" s="207">
        <f>(AE390*IFERROR(VLOOKUP(AD390,LnLst!B:I,7,FALSE),0)+AG390*IFERROR(VLOOKUP(AF390,LnLst!B:I,7,FALSE),0)+AI390*IFERROR(VLOOKUP(AH390,LnLst!B:I,7,FALSE),0)+AK390*IFERROR(VLOOKUP(AJ390,LnLst!B:I,7,FALSE),0))/1000000</f>
        <v>1.07079254E-4</v>
      </c>
      <c r="AC390" s="211">
        <f>AE390*IFERROR(VLOOKUP(AD390,LnLst!B:I,8,FALSE),0)+AG390*IFERROR(VLOOKUP(AF390,LnLst!B:I,8,FALSE),0)+AI390*IFERROR(VLOOKUP(AH390,LnLst!B:I,8,FALSE),0)+AK390*IFERROR(VLOOKUP(AJ390,LnLst!B:I,8,FALSE),0)</f>
        <v>35.630881899999999</v>
      </c>
      <c r="AD390" s="106" t="s">
        <v>1525</v>
      </c>
      <c r="AE390" s="263">
        <v>17</v>
      </c>
      <c r="AF390" s="245" t="s">
        <v>1475</v>
      </c>
      <c r="AG390" s="263">
        <v>33</v>
      </c>
      <c r="AH390" s="250" t="s">
        <v>1462</v>
      </c>
      <c r="AI390" s="263"/>
      <c r="AJ390" s="245" t="s">
        <v>1462</v>
      </c>
      <c r="AK390" s="263"/>
      <c r="AL390" s="84">
        <v>506</v>
      </c>
      <c r="AM390" s="72">
        <v>507</v>
      </c>
      <c r="AN390" s="83">
        <v>0</v>
      </c>
      <c r="AO390" s="72">
        <v>0</v>
      </c>
      <c r="AP390" s="66" t="s">
        <v>885</v>
      </c>
      <c r="AQ390" s="107" t="s">
        <v>149</v>
      </c>
      <c r="AR390" s="61" t="s">
        <v>266</v>
      </c>
      <c r="AS390" s="364"/>
      <c r="AT390" s="205"/>
      <c r="DN390" s="111">
        <f>(AE390*IFERROR(VLOOKUP(AD390,LnLst!B:I,2,FALSE),0))*(100/(H390^2))</f>
        <v>1.2995867768595042E-3</v>
      </c>
      <c r="DO390" s="111">
        <f>(AE390*IFERROR(VLOOKUP(AD390,LnLst!B:I,3,FALSE),0))*(100/(H390^2))</f>
        <v>1.046694214876033E-2</v>
      </c>
      <c r="DP390" s="111">
        <f>(AE390*IFERROR(VLOOKUP(AD390,LnLst!B:I,4,FALSE),0))*(H390^2/100)/1000000</f>
        <v>3.0937279999999998E-2</v>
      </c>
      <c r="DQ390" s="111">
        <f>(AE390*IFERROR(VLOOKUP(AD390,LnLst!B:I,5,FALSE),0))*(100/(H390^2))</f>
        <v>1.334710743801653E-2</v>
      </c>
      <c r="DR390" s="111">
        <f>(AE390*IFERROR(VLOOKUP(AD390,LnLst!B:I,6,FALSE),0))*(100/(H390^2))</f>
        <v>3.3367768595041321E-2</v>
      </c>
      <c r="DS390" s="111">
        <f>(AE390*IFERROR(VLOOKUP(AD390,LnLst!B:I,7,FALSE),0))*(H390^2/100)/1000000</f>
        <v>1.8348439999999997E-2</v>
      </c>
      <c r="DT390" s="111">
        <f>(AE390*IFERROR(VLOOKUP(AD390,LnLst!B:I,8,FALSE),0))*(100/(H390^2))</f>
        <v>2.0723140495867768E-2</v>
      </c>
      <c r="DU390" s="111">
        <f>AG390*IFERROR(VLOOKUP(AF390,LnLst!B:I,2,FALSE),0)*100/H390^2</f>
        <v>3.9042136363636364E-3</v>
      </c>
      <c r="DV390" s="111">
        <f>(AG390*IFERROR(VLOOKUP(AF390,LnLst!B:I,3,FALSE),0))*(100/(H390^2))</f>
        <v>2.3017363636363638E-2</v>
      </c>
      <c r="DW390" s="111">
        <f>(AG390*IFERROR(VLOOKUP(AF390,LnLst!B:I,4,FALSE),0))*(H390^2/100)/1000000</f>
        <v>5.3747968164000001E-2</v>
      </c>
      <c r="DX390" s="111">
        <f>(AG390*IFERROR(VLOOKUP(AF390,LnLst!B:I,5,FALSE),0))*(100/(H390^2))</f>
        <v>1.9232045454545453E-2</v>
      </c>
      <c r="DY390" s="111">
        <f>(AG390*IFERROR(VLOOKUP(AF390,LnLst!B:I,6,FALSE),0))*(100/(H390^2))</f>
        <v>8.0331374999999997E-2</v>
      </c>
      <c r="DZ390" s="111">
        <f>(AG390*IFERROR(VLOOKUP(AF390,LnLst!B:I,7,FALSE),0))*(H390^2/100)/1000000</f>
        <v>3.3477918935999995E-2</v>
      </c>
      <c r="EA390" s="111">
        <f>(AG390*IFERROR(VLOOKUP(AF390,LnLst!B:I,8,FALSE),0))*(100/(H390^2))</f>
        <v>5.2894384090909095E-2</v>
      </c>
      <c r="EB390" s="111">
        <f>AI390*IFERROR(VLOOKUP(AH390,LnLst!B:I,2,FALSE),0)*100/H390^2</f>
        <v>0</v>
      </c>
      <c r="EC390" s="111">
        <f>AI390*IFERROR(VLOOKUP(AH390,LnLst!B:I,3,FALSE),0)*100/H390^2</f>
        <v>0</v>
      </c>
      <c r="ED390" s="111">
        <f>(AI390*IFERROR(VLOOKUP(AH390,LnLst!B:I,4,FALSE),0))*(H390^2/100)/1000000</f>
        <v>0</v>
      </c>
      <c r="EE390" s="111">
        <f>AI390*IFERROR(VLOOKUP(AH390,LnLst!B:I,5,FALSE),0)*100/H390^2</f>
        <v>0</v>
      </c>
      <c r="EF390" s="111">
        <f>AI390*IFERROR(VLOOKUP(AH390,LnLst!B:I,6,FALSE),0)*100/H390^2</f>
        <v>0</v>
      </c>
      <c r="EG390" s="111">
        <f>(AI390*IFERROR(VLOOKUP(AH390,LnLst!B:I,7,FALSE),0))*(H390^2/100)/1000000</f>
        <v>0</v>
      </c>
      <c r="EH390" s="111">
        <f>AI390*IFERROR(VLOOKUP(AH390,LnLst!B:I,8,FALSE),0)*100/H390^2</f>
        <v>0</v>
      </c>
      <c r="EI390" s="236">
        <f>AK390*IFERROR(VLOOKUP(AJ390,LnLst!B:I,2,FALSE),0)*100/H390^2</f>
        <v>0</v>
      </c>
      <c r="EJ390" s="111">
        <f>AK390*IFERROR(VLOOKUP(AJ390,LnLst!B:I,3,FALSE),0)*100/H390^2</f>
        <v>0</v>
      </c>
      <c r="EK390" s="111">
        <f>(AK390*IFERROR(VLOOKUP(AJ390,LnLst!B:I,4,FALSE),0))*(H390^2/100)/1000000</f>
        <v>0</v>
      </c>
      <c r="EL390" s="111">
        <f>AK390*IFERROR(VLOOKUP(AJ390,LnLst!B:I,5,FALSE),0)*100/H390^2</f>
        <v>0</v>
      </c>
      <c r="EM390" s="111">
        <f>AK390*IFERROR(VLOOKUP(AJ390,LnLst!B:I,6,FALSE),0)*100/H390^2</f>
        <v>0</v>
      </c>
      <c r="EN390" s="111">
        <f>(AK390*IFERROR(VLOOKUP(AJ390,LnLst!B:I,7,FALSE),0))*(H390^2/100)/1000000</f>
        <v>0</v>
      </c>
      <c r="EO390" s="111">
        <f>AK390*IFERROR(VLOOKUP(AJ390,LnLst!B:I,8,FALSE),0)*100/H390^2</f>
        <v>0</v>
      </c>
    </row>
    <row r="391" spans="1:145" ht="15" customHeight="1" x14ac:dyDescent="0.25">
      <c r="A391" s="81" t="s">
        <v>1134</v>
      </c>
      <c r="B391" s="139" t="s">
        <v>1270</v>
      </c>
      <c r="C391" s="102" t="s">
        <v>1133</v>
      </c>
      <c r="D391" s="82" t="s">
        <v>1600</v>
      </c>
      <c r="E391" s="9" t="s">
        <v>1709</v>
      </c>
      <c r="F391" s="426" t="s">
        <v>1717</v>
      </c>
      <c r="G391" s="83">
        <v>1</v>
      </c>
      <c r="H391" s="60">
        <v>220</v>
      </c>
      <c r="I391" s="194" t="str">
        <f t="shared" si="109"/>
        <v xml:space="preserve">Thermal Double 2*255/98 ACSS             </v>
      </c>
      <c r="J391" s="228">
        <f t="shared" si="110"/>
        <v>11.26</v>
      </c>
      <c r="K391" s="113" t="s">
        <v>23</v>
      </c>
      <c r="L391" s="232" t="s">
        <v>41</v>
      </c>
      <c r="M391" s="240">
        <v>1600</v>
      </c>
      <c r="N391" s="115">
        <f t="shared" si="101"/>
        <v>609.66399999999999</v>
      </c>
      <c r="O391" s="241">
        <v>2500</v>
      </c>
      <c r="P391" s="235">
        <f t="shared" si="102"/>
        <v>1.3321650165289255E-3</v>
      </c>
      <c r="Q391" s="104">
        <f t="shared" si="103"/>
        <v>7.8538034710743804E-3</v>
      </c>
      <c r="R391" s="104">
        <f t="shared" si="104"/>
        <v>1.8339458228079999E-2</v>
      </c>
      <c r="S391" s="104">
        <f t="shared" si="105"/>
        <v>6.5622070247933883E-3</v>
      </c>
      <c r="T391" s="104">
        <f t="shared" si="106"/>
        <v>2.7410038863636358E-2</v>
      </c>
      <c r="U391" s="104">
        <f t="shared" si="107"/>
        <v>1.1423071733920001E-2</v>
      </c>
      <c r="V391" s="105">
        <f t="shared" si="108"/>
        <v>1.8048204995867765E-2</v>
      </c>
      <c r="W391" s="223">
        <f>AE391*IFERROR(VLOOKUP(AD391,LnLst!B:I,2,FALSE),0)+AG391*IFERROR(VLOOKUP(AF391,LnLst!B:I,2,FALSE),0)+AI391*IFERROR(VLOOKUP(AH391,LnLst!B:I,2,FALSE),0)+AK391*IFERROR(VLOOKUP(AJ391,LnLst!B:I,2,FALSE),0)</f>
        <v>0.64476786799999997</v>
      </c>
      <c r="X391" s="215">
        <f>AE391*IFERROR(VLOOKUP(AD391,LnLst!B:I,3,FALSE),0)+AG391*IFERROR(VLOOKUP(AF391,LnLst!B:I,3,FALSE),0)+AI391*IFERROR(VLOOKUP(AH391,LnLst!B:I,3,FALSE),0)+AK391*IFERROR(VLOOKUP(AJ391,LnLst!B:I,3,FALSE),0)</f>
        <v>3.8012408799999999</v>
      </c>
      <c r="Y391" s="219">
        <f>(AE391*IFERROR(VLOOKUP(AD391,LnLst!B:I,4,FALSE),0)+AG391*IFERROR(VLOOKUP(AF391,LnLst!B:I,4,FALSE),0)+AI391*IFERROR(VLOOKUP(AH391,LnLst!B:I,4,FALSE),0)+AK391*IFERROR(VLOOKUP(AJ391,LnLst!B:I,4,FALSE),0))/1000000</f>
        <v>3.7891442619999999E-5</v>
      </c>
      <c r="Z391" s="215">
        <f>AE391*IFERROR(VLOOKUP(AD391,LnLst!B:I,5,FALSE),0)+AG391*IFERROR(VLOOKUP(AF391,LnLst!B:I,5,FALSE),0)+AI391*IFERROR(VLOOKUP(AH391,LnLst!B:I,5,FALSE),0)+AK391*IFERROR(VLOOKUP(AJ391,LnLst!B:I,5,FALSE),0)</f>
        <v>3.1761081999999998</v>
      </c>
      <c r="AA391" s="215">
        <f>AE391*IFERROR(VLOOKUP(AD391,LnLst!B:I,6,FALSE),0)+AG391*IFERROR(VLOOKUP(AF391,LnLst!B:I,6,FALSE),0)+AI391*IFERROR(VLOOKUP(AH391,LnLst!B:I,6,FALSE),0)+AK391*IFERROR(VLOOKUP(AJ391,LnLst!B:I,6,FALSE),0)</f>
        <v>13.266458809999998</v>
      </c>
      <c r="AB391" s="207">
        <f>(AE391*IFERROR(VLOOKUP(AD391,LnLst!B:I,7,FALSE),0)+AG391*IFERROR(VLOOKUP(AF391,LnLst!B:I,7,FALSE),0)+AI391*IFERROR(VLOOKUP(AH391,LnLst!B:I,7,FALSE),0)+AK391*IFERROR(VLOOKUP(AJ391,LnLst!B:I,7,FALSE),0))/1000000</f>
        <v>2.360138788E-5</v>
      </c>
      <c r="AC391" s="211">
        <f>AE391*IFERROR(VLOOKUP(AD391,LnLst!B:I,8,FALSE),0)+AG391*IFERROR(VLOOKUP(AF391,LnLst!B:I,8,FALSE),0)+AI391*IFERROR(VLOOKUP(AH391,LnLst!B:I,8,FALSE),0)+AK391*IFERROR(VLOOKUP(AJ391,LnLst!B:I,8,FALSE),0)</f>
        <v>8.7353312179999989</v>
      </c>
      <c r="AD391" s="106" t="s">
        <v>1476</v>
      </c>
      <c r="AE391" s="263">
        <v>11.26</v>
      </c>
      <c r="AF391" s="245" t="s">
        <v>1462</v>
      </c>
      <c r="AG391" s="263"/>
      <c r="AH391" s="250" t="s">
        <v>1462</v>
      </c>
      <c r="AI391" s="263"/>
      <c r="AJ391" s="245" t="s">
        <v>1462</v>
      </c>
      <c r="AK391" s="263"/>
      <c r="AL391" s="84">
        <v>509</v>
      </c>
      <c r="AM391" s="72">
        <v>510</v>
      </c>
      <c r="AN391" s="83">
        <v>0</v>
      </c>
      <c r="AO391" s="72">
        <v>0</v>
      </c>
      <c r="AP391" s="66"/>
      <c r="AQ391" s="107" t="s">
        <v>1196</v>
      </c>
      <c r="AR391" s="61" t="s">
        <v>1526</v>
      </c>
      <c r="AS391" s="364"/>
      <c r="AT391" s="205" t="s">
        <v>39</v>
      </c>
      <c r="DN391" s="111">
        <f>(AE391*IFERROR(VLOOKUP(AD391,LnLst!B:I,2,FALSE),0))*(100/(H391^2))</f>
        <v>1.3321650165289255E-3</v>
      </c>
      <c r="DO391" s="111">
        <f>(AE391*IFERROR(VLOOKUP(AD391,LnLst!B:I,3,FALSE),0))*(100/(H391^2))</f>
        <v>7.8538034710743804E-3</v>
      </c>
      <c r="DP391" s="111">
        <f>(AE391*IFERROR(VLOOKUP(AD391,LnLst!B:I,4,FALSE),0))*(H391^2/100)/1000000</f>
        <v>1.8339458228079999E-2</v>
      </c>
      <c r="DQ391" s="111">
        <f>(AE391*IFERROR(VLOOKUP(AD391,LnLst!B:I,5,FALSE),0))*(100/(H391^2))</f>
        <v>6.5622070247933883E-3</v>
      </c>
      <c r="DR391" s="111">
        <f>(AE391*IFERROR(VLOOKUP(AD391,LnLst!B:I,6,FALSE),0))*(100/(H391^2))</f>
        <v>2.7410038863636361E-2</v>
      </c>
      <c r="DS391" s="111">
        <f>(AE391*IFERROR(VLOOKUP(AD391,LnLst!B:I,7,FALSE),0))*(H391^2/100)/1000000</f>
        <v>1.1423071733919999E-2</v>
      </c>
      <c r="DT391" s="111">
        <f>(AE391*IFERROR(VLOOKUP(AD391,LnLst!B:I,8,FALSE),0))*(100/(H391^2))</f>
        <v>1.8048204995867768E-2</v>
      </c>
      <c r="DU391" s="111">
        <f>AG391*IFERROR(VLOOKUP(AF391,LnLst!B:I,2,FALSE),0)*100/H391^2</f>
        <v>0</v>
      </c>
      <c r="DV391" s="111">
        <f>(AG391*IFERROR(VLOOKUP(AF391,LnLst!B:I,3,FALSE),0))*(100/(H391^2))</f>
        <v>0</v>
      </c>
      <c r="DW391" s="111">
        <f>(AG391*IFERROR(VLOOKUP(AF391,LnLst!B:I,4,FALSE),0))*(H391^2/100)/1000000</f>
        <v>0</v>
      </c>
      <c r="DX391" s="111">
        <f>(AG391*IFERROR(VLOOKUP(AF391,LnLst!B:I,5,FALSE),0))*(100/(H391^2))</f>
        <v>0</v>
      </c>
      <c r="DY391" s="111">
        <f>(AG391*IFERROR(VLOOKUP(AF391,LnLst!B:I,6,FALSE),0))*(100/(H391^2))</f>
        <v>0</v>
      </c>
      <c r="DZ391" s="111">
        <f>(AG391*IFERROR(VLOOKUP(AF391,LnLst!B:I,7,FALSE),0))*(H391^2/100)/1000000</f>
        <v>0</v>
      </c>
      <c r="EA391" s="111">
        <f>(AG391*IFERROR(VLOOKUP(AF391,LnLst!B:I,8,FALSE),0))*(100/(H391^2))</f>
        <v>0</v>
      </c>
      <c r="EB391" s="111">
        <f>AI391*IFERROR(VLOOKUP(AH391,LnLst!B:I,2,FALSE),0)*100/H391^2</f>
        <v>0</v>
      </c>
      <c r="EC391" s="111">
        <f>AI391*IFERROR(VLOOKUP(AH391,LnLst!B:I,3,FALSE),0)*100/H391^2</f>
        <v>0</v>
      </c>
      <c r="ED391" s="111">
        <f>(AI391*IFERROR(VLOOKUP(AH391,LnLst!B:I,4,FALSE),0))*(H391^2/100)/1000000</f>
        <v>0</v>
      </c>
      <c r="EE391" s="111">
        <f>AI391*IFERROR(VLOOKUP(AH391,LnLst!B:I,5,FALSE),0)*100/H391^2</f>
        <v>0</v>
      </c>
      <c r="EF391" s="111">
        <f>AI391*IFERROR(VLOOKUP(AH391,LnLst!B:I,6,FALSE),0)*100/H391^2</f>
        <v>0</v>
      </c>
      <c r="EG391" s="111">
        <f>(AI391*IFERROR(VLOOKUP(AH391,LnLst!B:I,7,FALSE),0))*(H391^2/100)/1000000</f>
        <v>0</v>
      </c>
      <c r="EH391" s="111">
        <f>AI391*IFERROR(VLOOKUP(AH391,LnLst!B:I,8,FALSE),0)*100/H391^2</f>
        <v>0</v>
      </c>
      <c r="EI391" s="236">
        <f>AK391*IFERROR(VLOOKUP(AJ391,LnLst!B:I,2,FALSE),0)*100/H391^2</f>
        <v>0</v>
      </c>
      <c r="EJ391" s="111">
        <f>AK391*IFERROR(VLOOKUP(AJ391,LnLst!B:I,3,FALSE),0)*100/H391^2</f>
        <v>0</v>
      </c>
      <c r="EK391" s="111">
        <f>(AK391*IFERROR(VLOOKUP(AJ391,LnLst!B:I,4,FALSE),0))*(H391^2/100)/1000000</f>
        <v>0</v>
      </c>
      <c r="EL391" s="111">
        <f>AK391*IFERROR(VLOOKUP(AJ391,LnLst!B:I,5,FALSE),0)*100/H391^2</f>
        <v>0</v>
      </c>
      <c r="EM391" s="111">
        <f>AK391*IFERROR(VLOOKUP(AJ391,LnLst!B:I,6,FALSE),0)*100/H391^2</f>
        <v>0</v>
      </c>
      <c r="EN391" s="111">
        <f>(AK391*IFERROR(VLOOKUP(AJ391,LnLst!B:I,7,FALSE),0))*(H391^2/100)/1000000</f>
        <v>0</v>
      </c>
      <c r="EO391" s="111">
        <f>AK391*IFERROR(VLOOKUP(AJ391,LnLst!B:I,8,FALSE),0)*100/H391^2</f>
        <v>0</v>
      </c>
    </row>
    <row r="392" spans="1:145" ht="15" customHeight="1" x14ac:dyDescent="0.25">
      <c r="A392" s="81" t="s">
        <v>1134</v>
      </c>
      <c r="B392" s="139" t="s">
        <v>1270</v>
      </c>
      <c r="C392" s="102" t="s">
        <v>1133</v>
      </c>
      <c r="D392" s="82" t="s">
        <v>1600</v>
      </c>
      <c r="E392" s="9" t="s">
        <v>1709</v>
      </c>
      <c r="F392" s="426" t="s">
        <v>1717</v>
      </c>
      <c r="G392" s="83">
        <v>2</v>
      </c>
      <c r="H392" s="60">
        <v>220</v>
      </c>
      <c r="I392" s="194" t="str">
        <f t="shared" si="109"/>
        <v xml:space="preserve">Thermal Double 2*255/98 ACSS             </v>
      </c>
      <c r="J392" s="228">
        <f t="shared" si="110"/>
        <v>11.26</v>
      </c>
      <c r="K392" s="113" t="s">
        <v>23</v>
      </c>
      <c r="L392" s="232" t="s">
        <v>41</v>
      </c>
      <c r="M392" s="240">
        <v>1600</v>
      </c>
      <c r="N392" s="115">
        <f t="shared" si="101"/>
        <v>609.66399999999999</v>
      </c>
      <c r="O392" s="241">
        <v>2500</v>
      </c>
      <c r="P392" s="235">
        <f t="shared" si="102"/>
        <v>1.3321650165289255E-3</v>
      </c>
      <c r="Q392" s="104">
        <f t="shared" si="103"/>
        <v>7.8538034710743804E-3</v>
      </c>
      <c r="R392" s="104">
        <f t="shared" si="104"/>
        <v>1.8339458228079999E-2</v>
      </c>
      <c r="S392" s="104">
        <f t="shared" si="105"/>
        <v>6.5622070247933883E-3</v>
      </c>
      <c r="T392" s="104">
        <f t="shared" si="106"/>
        <v>2.7410038863636358E-2</v>
      </c>
      <c r="U392" s="104">
        <f t="shared" si="107"/>
        <v>1.1423071733920001E-2</v>
      </c>
      <c r="V392" s="105">
        <f t="shared" si="108"/>
        <v>1.8048204995867765E-2</v>
      </c>
      <c r="W392" s="223">
        <f>AE392*IFERROR(VLOOKUP(AD392,LnLst!B:I,2,FALSE),0)+AG392*IFERROR(VLOOKUP(AF392,LnLst!B:I,2,FALSE),0)+AI392*IFERROR(VLOOKUP(AH392,LnLst!B:I,2,FALSE),0)+AK392*IFERROR(VLOOKUP(AJ392,LnLst!B:I,2,FALSE),0)</f>
        <v>0.64476786799999997</v>
      </c>
      <c r="X392" s="215">
        <f>AE392*IFERROR(VLOOKUP(AD392,LnLst!B:I,3,FALSE),0)+AG392*IFERROR(VLOOKUP(AF392,LnLst!B:I,3,FALSE),0)+AI392*IFERROR(VLOOKUP(AH392,LnLst!B:I,3,FALSE),0)+AK392*IFERROR(VLOOKUP(AJ392,LnLst!B:I,3,FALSE),0)</f>
        <v>3.8012408799999999</v>
      </c>
      <c r="Y392" s="219">
        <f>(AE392*IFERROR(VLOOKUP(AD392,LnLst!B:I,4,FALSE),0)+AG392*IFERROR(VLOOKUP(AF392,LnLst!B:I,4,FALSE),0)+AI392*IFERROR(VLOOKUP(AH392,LnLst!B:I,4,FALSE),0)+AK392*IFERROR(VLOOKUP(AJ392,LnLst!B:I,4,FALSE),0))/1000000</f>
        <v>3.7891442619999999E-5</v>
      </c>
      <c r="Z392" s="215">
        <f>AE392*IFERROR(VLOOKUP(AD392,LnLst!B:I,5,FALSE),0)+AG392*IFERROR(VLOOKUP(AF392,LnLst!B:I,5,FALSE),0)+AI392*IFERROR(VLOOKUP(AH392,LnLst!B:I,5,FALSE),0)+AK392*IFERROR(VLOOKUP(AJ392,LnLst!B:I,5,FALSE),0)</f>
        <v>3.1761081999999998</v>
      </c>
      <c r="AA392" s="215">
        <f>AE392*IFERROR(VLOOKUP(AD392,LnLst!B:I,6,FALSE),0)+AG392*IFERROR(VLOOKUP(AF392,LnLst!B:I,6,FALSE),0)+AI392*IFERROR(VLOOKUP(AH392,LnLst!B:I,6,FALSE),0)+AK392*IFERROR(VLOOKUP(AJ392,LnLst!B:I,6,FALSE),0)</f>
        <v>13.266458809999998</v>
      </c>
      <c r="AB392" s="207">
        <f>(AE392*IFERROR(VLOOKUP(AD392,LnLst!B:I,7,FALSE),0)+AG392*IFERROR(VLOOKUP(AF392,LnLst!B:I,7,FALSE),0)+AI392*IFERROR(VLOOKUP(AH392,LnLst!B:I,7,FALSE),0)+AK392*IFERROR(VLOOKUP(AJ392,LnLst!B:I,7,FALSE),0))/1000000</f>
        <v>2.360138788E-5</v>
      </c>
      <c r="AC392" s="211">
        <f>AE392*IFERROR(VLOOKUP(AD392,LnLst!B:I,8,FALSE),0)+AG392*IFERROR(VLOOKUP(AF392,LnLst!B:I,8,FALSE),0)+AI392*IFERROR(VLOOKUP(AH392,LnLst!B:I,8,FALSE),0)+AK392*IFERROR(VLOOKUP(AJ392,LnLst!B:I,8,FALSE),0)</f>
        <v>8.7353312179999989</v>
      </c>
      <c r="AD392" s="106" t="s">
        <v>1476</v>
      </c>
      <c r="AE392" s="263">
        <v>11.26</v>
      </c>
      <c r="AF392" s="245" t="s">
        <v>1462</v>
      </c>
      <c r="AG392" s="263"/>
      <c r="AH392" s="250" t="s">
        <v>1462</v>
      </c>
      <c r="AI392" s="263"/>
      <c r="AJ392" s="245" t="s">
        <v>1462</v>
      </c>
      <c r="AK392" s="263"/>
      <c r="AL392" s="84">
        <v>509</v>
      </c>
      <c r="AM392" s="72">
        <v>510</v>
      </c>
      <c r="AN392" s="83">
        <v>0</v>
      </c>
      <c r="AO392" s="72">
        <v>0</v>
      </c>
      <c r="AP392" s="66"/>
      <c r="AQ392" s="107" t="s">
        <v>1196</v>
      </c>
      <c r="AR392" s="61" t="s">
        <v>1526</v>
      </c>
      <c r="AS392" s="364"/>
      <c r="AT392" s="205" t="s">
        <v>39</v>
      </c>
      <c r="DN392" s="111">
        <f>(AE392*IFERROR(VLOOKUP(AD392,LnLst!B:I,2,FALSE),0))*(100/(H392^2))</f>
        <v>1.3321650165289255E-3</v>
      </c>
      <c r="DO392" s="111">
        <f>(AE392*IFERROR(VLOOKUP(AD392,LnLst!B:I,3,FALSE),0))*(100/(H392^2))</f>
        <v>7.8538034710743804E-3</v>
      </c>
      <c r="DP392" s="111">
        <f>(AE392*IFERROR(VLOOKUP(AD392,LnLst!B:I,4,FALSE),0))*(H392^2/100)/1000000</f>
        <v>1.8339458228079999E-2</v>
      </c>
      <c r="DQ392" s="111">
        <f>(AE392*IFERROR(VLOOKUP(AD392,LnLst!B:I,5,FALSE),0))*(100/(H392^2))</f>
        <v>6.5622070247933883E-3</v>
      </c>
      <c r="DR392" s="111">
        <f>(AE392*IFERROR(VLOOKUP(AD392,LnLst!B:I,6,FALSE),0))*(100/(H392^2))</f>
        <v>2.7410038863636361E-2</v>
      </c>
      <c r="DS392" s="111">
        <f>(AE392*IFERROR(VLOOKUP(AD392,LnLst!B:I,7,FALSE),0))*(H392^2/100)/1000000</f>
        <v>1.1423071733919999E-2</v>
      </c>
      <c r="DT392" s="111">
        <f>(AE392*IFERROR(VLOOKUP(AD392,LnLst!B:I,8,FALSE),0))*(100/(H392^2))</f>
        <v>1.8048204995867768E-2</v>
      </c>
      <c r="DU392" s="111">
        <f>AG392*IFERROR(VLOOKUP(AF392,LnLst!B:I,2,FALSE),0)*100/H392^2</f>
        <v>0</v>
      </c>
      <c r="DV392" s="111">
        <f>(AG392*IFERROR(VLOOKUP(AF392,LnLst!B:I,3,FALSE),0))*(100/(H392^2))</f>
        <v>0</v>
      </c>
      <c r="DW392" s="111">
        <f>(AG392*IFERROR(VLOOKUP(AF392,LnLst!B:I,4,FALSE),0))*(H392^2/100)/1000000</f>
        <v>0</v>
      </c>
      <c r="DX392" s="111">
        <f>(AG392*IFERROR(VLOOKUP(AF392,LnLst!B:I,5,FALSE),0))*(100/(H392^2))</f>
        <v>0</v>
      </c>
      <c r="DY392" s="111">
        <f>(AG392*IFERROR(VLOOKUP(AF392,LnLst!B:I,6,FALSE),0))*(100/(H392^2))</f>
        <v>0</v>
      </c>
      <c r="DZ392" s="111">
        <f>(AG392*IFERROR(VLOOKUP(AF392,LnLst!B:I,7,FALSE),0))*(H392^2/100)/1000000</f>
        <v>0</v>
      </c>
      <c r="EA392" s="111">
        <f>(AG392*IFERROR(VLOOKUP(AF392,LnLst!B:I,8,FALSE),0))*(100/(H392^2))</f>
        <v>0</v>
      </c>
      <c r="EB392" s="111">
        <f>AI392*IFERROR(VLOOKUP(AH392,LnLst!B:I,2,FALSE),0)*100/H392^2</f>
        <v>0</v>
      </c>
      <c r="EC392" s="111">
        <f>AI392*IFERROR(VLOOKUP(AH392,LnLst!B:I,3,FALSE),0)*100/H392^2</f>
        <v>0</v>
      </c>
      <c r="ED392" s="111">
        <f>(AI392*IFERROR(VLOOKUP(AH392,LnLst!B:I,4,FALSE),0))*(H392^2/100)/1000000</f>
        <v>0</v>
      </c>
      <c r="EE392" s="111">
        <f>AI392*IFERROR(VLOOKUP(AH392,LnLst!B:I,5,FALSE),0)*100/H392^2</f>
        <v>0</v>
      </c>
      <c r="EF392" s="111">
        <f>AI392*IFERROR(VLOOKUP(AH392,LnLst!B:I,6,FALSE),0)*100/H392^2</f>
        <v>0</v>
      </c>
      <c r="EG392" s="111">
        <f>(AI392*IFERROR(VLOOKUP(AH392,LnLst!B:I,7,FALSE),0))*(H392^2/100)/1000000</f>
        <v>0</v>
      </c>
      <c r="EH392" s="111">
        <f>AI392*IFERROR(VLOOKUP(AH392,LnLst!B:I,8,FALSE),0)*100/H392^2</f>
        <v>0</v>
      </c>
      <c r="EI392" s="236">
        <f>AK392*IFERROR(VLOOKUP(AJ392,LnLst!B:I,2,FALSE),0)*100/H392^2</f>
        <v>0</v>
      </c>
      <c r="EJ392" s="111">
        <f>AK392*IFERROR(VLOOKUP(AJ392,LnLst!B:I,3,FALSE),0)*100/H392^2</f>
        <v>0</v>
      </c>
      <c r="EK392" s="111">
        <f>(AK392*IFERROR(VLOOKUP(AJ392,LnLst!B:I,4,FALSE),0))*(H392^2/100)/1000000</f>
        <v>0</v>
      </c>
      <c r="EL392" s="111">
        <f>AK392*IFERROR(VLOOKUP(AJ392,LnLst!B:I,5,FALSE),0)*100/H392^2</f>
        <v>0</v>
      </c>
      <c r="EM392" s="111">
        <f>AK392*IFERROR(VLOOKUP(AJ392,LnLst!B:I,6,FALSE),0)*100/H392^2</f>
        <v>0</v>
      </c>
      <c r="EN392" s="111">
        <f>(AK392*IFERROR(VLOOKUP(AJ392,LnLst!B:I,7,FALSE),0))*(H392^2/100)/1000000</f>
        <v>0</v>
      </c>
      <c r="EO392" s="111">
        <f>AK392*IFERROR(VLOOKUP(AJ392,LnLst!B:I,8,FALSE),0)*100/H392^2</f>
        <v>0</v>
      </c>
    </row>
    <row r="393" spans="1:145" ht="15" customHeight="1" x14ac:dyDescent="0.25">
      <c r="A393" s="81" t="s">
        <v>434</v>
      </c>
      <c r="B393" s="82" t="s">
        <v>1134</v>
      </c>
      <c r="C393" s="102" t="s">
        <v>151</v>
      </c>
      <c r="D393" s="82" t="s">
        <v>1133</v>
      </c>
      <c r="E393" s="9" t="s">
        <v>1709</v>
      </c>
      <c r="F393" s="426" t="s">
        <v>1717</v>
      </c>
      <c r="G393" s="83">
        <v>1</v>
      </c>
      <c r="H393" s="60">
        <v>220</v>
      </c>
      <c r="I393" s="194" t="str">
        <f t="shared" si="109"/>
        <v xml:space="preserve">Thermal Double 2*255/98             </v>
      </c>
      <c r="J393" s="228">
        <f t="shared" si="110"/>
        <v>11</v>
      </c>
      <c r="K393" s="113" t="s">
        <v>22</v>
      </c>
      <c r="L393" s="232" t="s">
        <v>23</v>
      </c>
      <c r="M393" s="240">
        <v>1600</v>
      </c>
      <c r="N393" s="115">
        <f t="shared" si="101"/>
        <v>609.66399999999999</v>
      </c>
      <c r="O393" s="241">
        <v>2400</v>
      </c>
      <c r="P393" s="235">
        <f t="shared" si="102"/>
        <v>1.3014045454545454E-3</v>
      </c>
      <c r="Q393" s="104">
        <f t="shared" si="103"/>
        <v>7.6724545454545448E-3</v>
      </c>
      <c r="R393" s="104">
        <f t="shared" si="104"/>
        <v>1.7915989388E-2</v>
      </c>
      <c r="S393" s="104">
        <f t="shared" si="105"/>
        <v>6.410681818181818E-3</v>
      </c>
      <c r="T393" s="104">
        <f t="shared" si="106"/>
        <v>2.6777125000000002E-2</v>
      </c>
      <c r="U393" s="104">
        <f t="shared" si="107"/>
        <v>1.1159306312000001E-2</v>
      </c>
      <c r="V393" s="105">
        <f t="shared" si="108"/>
        <v>1.7631461363636362E-2</v>
      </c>
      <c r="W393" s="223">
        <f>AE393*IFERROR(VLOOKUP(AD393,LnLst!B:I,2,FALSE),0)+AG393*IFERROR(VLOOKUP(AF393,LnLst!B:I,2,FALSE),0)+AI393*IFERROR(VLOOKUP(AH393,LnLst!B:I,2,FALSE),0)+AK393*IFERROR(VLOOKUP(AJ393,LnLst!B:I,2,FALSE),0)</f>
        <v>0.62987979999999999</v>
      </c>
      <c r="X393" s="215">
        <f>AE393*IFERROR(VLOOKUP(AD393,LnLst!B:I,3,FALSE),0)+AG393*IFERROR(VLOOKUP(AF393,LnLst!B:I,3,FALSE),0)+AI393*IFERROR(VLOOKUP(AH393,LnLst!B:I,3,FALSE),0)+AK393*IFERROR(VLOOKUP(AJ393,LnLst!B:I,3,FALSE),0)</f>
        <v>3.7134679999999998</v>
      </c>
      <c r="Y393" s="219">
        <f>(AE393*IFERROR(VLOOKUP(AD393,LnLst!B:I,4,FALSE),0)+AG393*IFERROR(VLOOKUP(AF393,LnLst!B:I,4,FALSE),0)+AI393*IFERROR(VLOOKUP(AH393,LnLst!B:I,4,FALSE),0)+AK393*IFERROR(VLOOKUP(AJ393,LnLst!B:I,4,FALSE),0))/1000000</f>
        <v>3.7016507E-5</v>
      </c>
      <c r="Z393" s="215">
        <f>AE393*IFERROR(VLOOKUP(AD393,LnLst!B:I,5,FALSE),0)+AG393*IFERROR(VLOOKUP(AF393,LnLst!B:I,5,FALSE),0)+AI393*IFERROR(VLOOKUP(AH393,LnLst!B:I,5,FALSE),0)+AK393*IFERROR(VLOOKUP(AJ393,LnLst!B:I,5,FALSE),0)</f>
        <v>3.10277</v>
      </c>
      <c r="AA393" s="215">
        <f>AE393*IFERROR(VLOOKUP(AD393,LnLst!B:I,6,FALSE),0)+AG393*IFERROR(VLOOKUP(AF393,LnLst!B:I,6,FALSE),0)+AI393*IFERROR(VLOOKUP(AH393,LnLst!B:I,6,FALSE),0)+AK393*IFERROR(VLOOKUP(AJ393,LnLst!B:I,6,FALSE),0)</f>
        <v>12.9601285</v>
      </c>
      <c r="AB393" s="207">
        <f>(AE393*IFERROR(VLOOKUP(AD393,LnLst!B:I,7,FALSE),0)+AG393*IFERROR(VLOOKUP(AF393,LnLst!B:I,7,FALSE),0)+AI393*IFERROR(VLOOKUP(AH393,LnLst!B:I,7,FALSE),0)+AK393*IFERROR(VLOOKUP(AJ393,LnLst!B:I,7,FALSE),0))/1000000</f>
        <v>2.3056418000000001E-5</v>
      </c>
      <c r="AC393" s="211">
        <f>AE393*IFERROR(VLOOKUP(AD393,LnLst!B:I,8,FALSE),0)+AG393*IFERROR(VLOOKUP(AF393,LnLst!B:I,8,FALSE),0)+AI393*IFERROR(VLOOKUP(AH393,LnLst!B:I,8,FALSE),0)+AK393*IFERROR(VLOOKUP(AJ393,LnLst!B:I,8,FALSE),0)</f>
        <v>8.5336272999999991</v>
      </c>
      <c r="AD393" s="106" t="s">
        <v>1477</v>
      </c>
      <c r="AE393" s="263">
        <v>11</v>
      </c>
      <c r="AF393" s="245" t="s">
        <v>1462</v>
      </c>
      <c r="AG393" s="263"/>
      <c r="AH393" s="250" t="s">
        <v>1462</v>
      </c>
      <c r="AI393" s="263"/>
      <c r="AJ393" s="245" t="s">
        <v>1462</v>
      </c>
      <c r="AK393" s="263"/>
      <c r="AL393" s="84">
        <v>508</v>
      </c>
      <c r="AM393" s="72">
        <v>509</v>
      </c>
      <c r="AN393" s="83">
        <v>0</v>
      </c>
      <c r="AO393" s="72">
        <v>0</v>
      </c>
      <c r="AP393" s="66" t="s">
        <v>1197</v>
      </c>
      <c r="AQ393" s="107" t="s">
        <v>267</v>
      </c>
      <c r="AR393" s="61" t="s">
        <v>1196</v>
      </c>
      <c r="AS393" s="364"/>
      <c r="AT393" s="205" t="s">
        <v>39</v>
      </c>
      <c r="DN393" s="111">
        <f>(AE393*IFERROR(VLOOKUP(AD393,LnLst!B:I,2,FALSE),0))*(100/(H393^2))</f>
        <v>1.3014045454545454E-3</v>
      </c>
      <c r="DO393" s="111">
        <f>(AE393*IFERROR(VLOOKUP(AD393,LnLst!B:I,3,FALSE),0))*(100/(H393^2))</f>
        <v>7.6724545454545448E-3</v>
      </c>
      <c r="DP393" s="111">
        <f>(AE393*IFERROR(VLOOKUP(AD393,LnLst!B:I,4,FALSE),0))*(H393^2/100)/1000000</f>
        <v>1.7915989387999997E-2</v>
      </c>
      <c r="DQ393" s="111">
        <f>(AE393*IFERROR(VLOOKUP(AD393,LnLst!B:I,5,FALSE),0))*(100/(H393^2))</f>
        <v>6.4106818181818188E-3</v>
      </c>
      <c r="DR393" s="111">
        <f>(AE393*IFERROR(VLOOKUP(AD393,LnLst!B:I,6,FALSE),0))*(100/(H393^2))</f>
        <v>2.6777124999999999E-2</v>
      </c>
      <c r="DS393" s="111">
        <f>(AE393*IFERROR(VLOOKUP(AD393,LnLst!B:I,7,FALSE),0))*(H393^2/100)/1000000</f>
        <v>1.1159306312000001E-2</v>
      </c>
      <c r="DT393" s="111">
        <f>(AE393*IFERROR(VLOOKUP(AD393,LnLst!B:I,8,FALSE),0))*(100/(H393^2))</f>
        <v>1.7631461363636362E-2</v>
      </c>
      <c r="DU393" s="111">
        <f>AG393*IFERROR(VLOOKUP(AF393,LnLst!B:I,2,FALSE),0)*100/H393^2</f>
        <v>0</v>
      </c>
      <c r="DV393" s="111">
        <f>(AG393*IFERROR(VLOOKUP(AF393,LnLst!B:I,3,FALSE),0))*(100/(H393^2))</f>
        <v>0</v>
      </c>
      <c r="DW393" s="111">
        <f>(AG393*IFERROR(VLOOKUP(AF393,LnLst!B:I,4,FALSE),0))*(H393^2/100)/1000000</f>
        <v>0</v>
      </c>
      <c r="DX393" s="111">
        <f>(AG393*IFERROR(VLOOKUP(AF393,LnLst!B:I,5,FALSE),0))*(100/(H393^2))</f>
        <v>0</v>
      </c>
      <c r="DY393" s="111">
        <f>(AG393*IFERROR(VLOOKUP(AF393,LnLst!B:I,6,FALSE),0))*(100/(H393^2))</f>
        <v>0</v>
      </c>
      <c r="DZ393" s="111">
        <f>(AG393*IFERROR(VLOOKUP(AF393,LnLst!B:I,7,FALSE),0))*(H393^2/100)/1000000</f>
        <v>0</v>
      </c>
      <c r="EA393" s="111">
        <f>(AG393*IFERROR(VLOOKUP(AF393,LnLst!B:I,8,FALSE),0))*(100/(H393^2))</f>
        <v>0</v>
      </c>
      <c r="EB393" s="111">
        <f>AI393*IFERROR(VLOOKUP(AH393,LnLst!B:I,2,FALSE),0)*100/H393^2</f>
        <v>0</v>
      </c>
      <c r="EC393" s="111">
        <f>AI393*IFERROR(VLOOKUP(AH393,LnLst!B:I,3,FALSE),0)*100/H393^2</f>
        <v>0</v>
      </c>
      <c r="ED393" s="111">
        <f>(AI393*IFERROR(VLOOKUP(AH393,LnLst!B:I,4,FALSE),0))*(H393^2/100)/1000000</f>
        <v>0</v>
      </c>
      <c r="EE393" s="111">
        <f>AI393*IFERROR(VLOOKUP(AH393,LnLst!B:I,5,FALSE),0)*100/H393^2</f>
        <v>0</v>
      </c>
      <c r="EF393" s="111">
        <f>AI393*IFERROR(VLOOKUP(AH393,LnLst!B:I,6,FALSE),0)*100/H393^2</f>
        <v>0</v>
      </c>
      <c r="EG393" s="111">
        <f>(AI393*IFERROR(VLOOKUP(AH393,LnLst!B:I,7,FALSE),0))*(H393^2/100)/1000000</f>
        <v>0</v>
      </c>
      <c r="EH393" s="111">
        <f>AI393*IFERROR(VLOOKUP(AH393,LnLst!B:I,8,FALSE),0)*100/H393^2</f>
        <v>0</v>
      </c>
      <c r="EI393" s="236">
        <f>AK393*IFERROR(VLOOKUP(AJ393,LnLst!B:I,2,FALSE),0)*100/H393^2</f>
        <v>0</v>
      </c>
      <c r="EJ393" s="111">
        <f>AK393*IFERROR(VLOOKUP(AJ393,LnLst!B:I,3,FALSE),0)*100/H393^2</f>
        <v>0</v>
      </c>
      <c r="EK393" s="111">
        <f>(AK393*IFERROR(VLOOKUP(AJ393,LnLst!B:I,4,FALSE),0))*(H393^2/100)/1000000</f>
        <v>0</v>
      </c>
      <c r="EL393" s="111">
        <f>AK393*IFERROR(VLOOKUP(AJ393,LnLst!B:I,5,FALSE),0)*100/H393^2</f>
        <v>0</v>
      </c>
      <c r="EM393" s="111">
        <f>AK393*IFERROR(VLOOKUP(AJ393,LnLst!B:I,6,FALSE),0)*100/H393^2</f>
        <v>0</v>
      </c>
      <c r="EN393" s="111">
        <f>(AK393*IFERROR(VLOOKUP(AJ393,LnLst!B:I,7,FALSE),0))*(H393^2/100)/1000000</f>
        <v>0</v>
      </c>
      <c r="EO393" s="111">
        <f>AK393*IFERROR(VLOOKUP(AJ393,LnLst!B:I,8,FALSE),0)*100/H393^2</f>
        <v>0</v>
      </c>
    </row>
    <row r="394" spans="1:145" ht="15" customHeight="1" x14ac:dyDescent="0.25">
      <c r="A394" s="81" t="s">
        <v>434</v>
      </c>
      <c r="B394" s="82" t="s">
        <v>1134</v>
      </c>
      <c r="C394" s="102" t="s">
        <v>151</v>
      </c>
      <c r="D394" s="82" t="s">
        <v>1133</v>
      </c>
      <c r="E394" s="9" t="s">
        <v>1709</v>
      </c>
      <c r="F394" s="426" t="s">
        <v>1717</v>
      </c>
      <c r="G394" s="83">
        <v>2</v>
      </c>
      <c r="H394" s="60">
        <v>220</v>
      </c>
      <c r="I394" s="194" t="str">
        <f t="shared" si="109"/>
        <v xml:space="preserve">Thermal Double 2*255/98             </v>
      </c>
      <c r="J394" s="228">
        <f t="shared" si="110"/>
        <v>11</v>
      </c>
      <c r="K394" s="113" t="s">
        <v>22</v>
      </c>
      <c r="L394" s="232" t="s">
        <v>23</v>
      </c>
      <c r="M394" s="240">
        <v>1600</v>
      </c>
      <c r="N394" s="115">
        <f t="shared" si="101"/>
        <v>609.66399999999999</v>
      </c>
      <c r="O394" s="241">
        <v>2400</v>
      </c>
      <c r="P394" s="235">
        <f t="shared" si="102"/>
        <v>1.3014045454545454E-3</v>
      </c>
      <c r="Q394" s="104">
        <f t="shared" si="103"/>
        <v>7.6724545454545448E-3</v>
      </c>
      <c r="R394" s="104">
        <f t="shared" si="104"/>
        <v>1.7915989388E-2</v>
      </c>
      <c r="S394" s="104">
        <f t="shared" si="105"/>
        <v>6.410681818181818E-3</v>
      </c>
      <c r="T394" s="104">
        <f t="shared" si="106"/>
        <v>2.6777125000000002E-2</v>
      </c>
      <c r="U394" s="104">
        <f t="shared" si="107"/>
        <v>1.1159306312000001E-2</v>
      </c>
      <c r="V394" s="105">
        <f t="shared" si="108"/>
        <v>1.7631461363636362E-2</v>
      </c>
      <c r="W394" s="223">
        <f>AE394*IFERROR(VLOOKUP(AD394,LnLst!B:I,2,FALSE),0)+AG394*IFERROR(VLOOKUP(AF394,LnLst!B:I,2,FALSE),0)+AI394*IFERROR(VLOOKUP(AH394,LnLst!B:I,2,FALSE),0)+AK394*IFERROR(VLOOKUP(AJ394,LnLst!B:I,2,FALSE),0)</f>
        <v>0.62987979999999999</v>
      </c>
      <c r="X394" s="215">
        <f>AE394*IFERROR(VLOOKUP(AD394,LnLst!B:I,3,FALSE),0)+AG394*IFERROR(VLOOKUP(AF394,LnLst!B:I,3,FALSE),0)+AI394*IFERROR(VLOOKUP(AH394,LnLst!B:I,3,FALSE),0)+AK394*IFERROR(VLOOKUP(AJ394,LnLst!B:I,3,FALSE),0)</f>
        <v>3.7134679999999998</v>
      </c>
      <c r="Y394" s="219">
        <f>(AE394*IFERROR(VLOOKUP(AD394,LnLst!B:I,4,FALSE),0)+AG394*IFERROR(VLOOKUP(AF394,LnLst!B:I,4,FALSE),0)+AI394*IFERROR(VLOOKUP(AH394,LnLst!B:I,4,FALSE),0)+AK394*IFERROR(VLOOKUP(AJ394,LnLst!B:I,4,FALSE),0))/1000000</f>
        <v>3.7016507E-5</v>
      </c>
      <c r="Z394" s="215">
        <f>AE394*IFERROR(VLOOKUP(AD394,LnLst!B:I,5,FALSE),0)+AG394*IFERROR(VLOOKUP(AF394,LnLst!B:I,5,FALSE),0)+AI394*IFERROR(VLOOKUP(AH394,LnLst!B:I,5,FALSE),0)+AK394*IFERROR(VLOOKUP(AJ394,LnLst!B:I,5,FALSE),0)</f>
        <v>3.10277</v>
      </c>
      <c r="AA394" s="215">
        <f>AE394*IFERROR(VLOOKUP(AD394,LnLst!B:I,6,FALSE),0)+AG394*IFERROR(VLOOKUP(AF394,LnLst!B:I,6,FALSE),0)+AI394*IFERROR(VLOOKUP(AH394,LnLst!B:I,6,FALSE),0)+AK394*IFERROR(VLOOKUP(AJ394,LnLst!B:I,6,FALSE),0)</f>
        <v>12.9601285</v>
      </c>
      <c r="AB394" s="207">
        <f>(AE394*IFERROR(VLOOKUP(AD394,LnLst!B:I,7,FALSE),0)+AG394*IFERROR(VLOOKUP(AF394,LnLst!B:I,7,FALSE),0)+AI394*IFERROR(VLOOKUP(AH394,LnLst!B:I,7,FALSE),0)+AK394*IFERROR(VLOOKUP(AJ394,LnLst!B:I,7,FALSE),0))/1000000</f>
        <v>2.3056418000000001E-5</v>
      </c>
      <c r="AC394" s="211">
        <f>AE394*IFERROR(VLOOKUP(AD394,LnLst!B:I,8,FALSE),0)+AG394*IFERROR(VLOOKUP(AF394,LnLst!B:I,8,FALSE),0)+AI394*IFERROR(VLOOKUP(AH394,LnLst!B:I,8,FALSE),0)+AK394*IFERROR(VLOOKUP(AJ394,LnLst!B:I,8,FALSE),0)</f>
        <v>8.5336272999999991</v>
      </c>
      <c r="AD394" s="106" t="s">
        <v>1477</v>
      </c>
      <c r="AE394" s="263">
        <v>11</v>
      </c>
      <c r="AF394" s="245" t="s">
        <v>1462</v>
      </c>
      <c r="AG394" s="263"/>
      <c r="AH394" s="250" t="s">
        <v>1462</v>
      </c>
      <c r="AI394" s="263"/>
      <c r="AJ394" s="245" t="s">
        <v>1462</v>
      </c>
      <c r="AK394" s="263"/>
      <c r="AL394" s="84">
        <v>508</v>
      </c>
      <c r="AM394" s="72">
        <v>509</v>
      </c>
      <c r="AN394" s="83">
        <v>0</v>
      </c>
      <c r="AO394" s="72">
        <v>0</v>
      </c>
      <c r="AP394" s="66"/>
      <c r="AQ394" s="107" t="s">
        <v>267</v>
      </c>
      <c r="AR394" s="61" t="s">
        <v>1196</v>
      </c>
      <c r="AS394" s="364"/>
      <c r="AT394" s="205" t="s">
        <v>39</v>
      </c>
      <c r="DN394" s="111">
        <f>(AE394*IFERROR(VLOOKUP(AD394,LnLst!B:I,2,FALSE),0))*(100/(H394^2))</f>
        <v>1.3014045454545454E-3</v>
      </c>
      <c r="DO394" s="111">
        <f>(AE394*IFERROR(VLOOKUP(AD394,LnLst!B:I,3,FALSE),0))*(100/(H394^2))</f>
        <v>7.6724545454545448E-3</v>
      </c>
      <c r="DP394" s="111">
        <f>(AE394*IFERROR(VLOOKUP(AD394,LnLst!B:I,4,FALSE),0))*(H394^2/100)/1000000</f>
        <v>1.7915989387999997E-2</v>
      </c>
      <c r="DQ394" s="111">
        <f>(AE394*IFERROR(VLOOKUP(AD394,LnLst!B:I,5,FALSE),0))*(100/(H394^2))</f>
        <v>6.4106818181818188E-3</v>
      </c>
      <c r="DR394" s="111">
        <f>(AE394*IFERROR(VLOOKUP(AD394,LnLst!B:I,6,FALSE),0))*(100/(H394^2))</f>
        <v>2.6777124999999999E-2</v>
      </c>
      <c r="DS394" s="111">
        <f>(AE394*IFERROR(VLOOKUP(AD394,LnLst!B:I,7,FALSE),0))*(H394^2/100)/1000000</f>
        <v>1.1159306312000001E-2</v>
      </c>
      <c r="DT394" s="111">
        <f>(AE394*IFERROR(VLOOKUP(AD394,LnLst!B:I,8,FALSE),0))*(100/(H394^2))</f>
        <v>1.7631461363636362E-2</v>
      </c>
      <c r="DU394" s="111">
        <f>AG394*IFERROR(VLOOKUP(AF394,LnLst!B:I,2,FALSE),0)*100/H394^2</f>
        <v>0</v>
      </c>
      <c r="DV394" s="111">
        <f>(AG394*IFERROR(VLOOKUP(AF394,LnLst!B:I,3,FALSE),0))*(100/(H394^2))</f>
        <v>0</v>
      </c>
      <c r="DW394" s="111">
        <f>(AG394*IFERROR(VLOOKUP(AF394,LnLst!B:I,4,FALSE),0))*(H394^2/100)/1000000</f>
        <v>0</v>
      </c>
      <c r="DX394" s="111">
        <f>(AG394*IFERROR(VLOOKUP(AF394,LnLst!B:I,5,FALSE),0))*(100/(H394^2))</f>
        <v>0</v>
      </c>
      <c r="DY394" s="111">
        <f>(AG394*IFERROR(VLOOKUP(AF394,LnLst!B:I,6,FALSE),0))*(100/(H394^2))</f>
        <v>0</v>
      </c>
      <c r="DZ394" s="111">
        <f>(AG394*IFERROR(VLOOKUP(AF394,LnLst!B:I,7,FALSE),0))*(H394^2/100)/1000000</f>
        <v>0</v>
      </c>
      <c r="EA394" s="111">
        <f>(AG394*IFERROR(VLOOKUP(AF394,LnLst!B:I,8,FALSE),0))*(100/(H394^2))</f>
        <v>0</v>
      </c>
      <c r="EB394" s="111">
        <f>AI394*IFERROR(VLOOKUP(AH394,LnLst!B:I,2,FALSE),0)*100/H394^2</f>
        <v>0</v>
      </c>
      <c r="EC394" s="111">
        <f>AI394*IFERROR(VLOOKUP(AH394,LnLst!B:I,3,FALSE),0)*100/H394^2</f>
        <v>0</v>
      </c>
      <c r="ED394" s="111">
        <f>(AI394*IFERROR(VLOOKUP(AH394,LnLst!B:I,4,FALSE),0))*(H394^2/100)/1000000</f>
        <v>0</v>
      </c>
      <c r="EE394" s="111">
        <f>AI394*IFERROR(VLOOKUP(AH394,LnLst!B:I,5,FALSE),0)*100/H394^2</f>
        <v>0</v>
      </c>
      <c r="EF394" s="111">
        <f>AI394*IFERROR(VLOOKUP(AH394,LnLst!B:I,6,FALSE),0)*100/H394^2</f>
        <v>0</v>
      </c>
      <c r="EG394" s="111">
        <f>(AI394*IFERROR(VLOOKUP(AH394,LnLst!B:I,7,FALSE),0))*(H394^2/100)/1000000</f>
        <v>0</v>
      </c>
      <c r="EH394" s="111">
        <f>AI394*IFERROR(VLOOKUP(AH394,LnLst!B:I,8,FALSE),0)*100/H394^2</f>
        <v>0</v>
      </c>
      <c r="EI394" s="236">
        <f>AK394*IFERROR(VLOOKUP(AJ394,LnLst!B:I,2,FALSE),0)*100/H394^2</f>
        <v>0</v>
      </c>
      <c r="EJ394" s="111">
        <f>AK394*IFERROR(VLOOKUP(AJ394,LnLst!B:I,3,FALSE),0)*100/H394^2</f>
        <v>0</v>
      </c>
      <c r="EK394" s="111">
        <f>(AK394*IFERROR(VLOOKUP(AJ394,LnLst!B:I,4,FALSE),0))*(H394^2/100)/1000000</f>
        <v>0</v>
      </c>
      <c r="EL394" s="111">
        <f>AK394*IFERROR(VLOOKUP(AJ394,LnLst!B:I,5,FALSE),0)*100/H394^2</f>
        <v>0</v>
      </c>
      <c r="EM394" s="111">
        <f>AK394*IFERROR(VLOOKUP(AJ394,LnLst!B:I,6,FALSE),0)*100/H394^2</f>
        <v>0</v>
      </c>
      <c r="EN394" s="111">
        <f>(AK394*IFERROR(VLOOKUP(AJ394,LnLst!B:I,7,FALSE),0))*(H394^2/100)/1000000</f>
        <v>0</v>
      </c>
      <c r="EO394" s="111">
        <f>AK394*IFERROR(VLOOKUP(AJ394,LnLst!B:I,8,FALSE),0)*100/H394^2</f>
        <v>0</v>
      </c>
    </row>
    <row r="395" spans="1:145" ht="15" customHeight="1" x14ac:dyDescent="0.25">
      <c r="A395" s="81" t="s">
        <v>1152</v>
      </c>
      <c r="B395" s="82" t="s">
        <v>435</v>
      </c>
      <c r="C395" s="102" t="s">
        <v>146</v>
      </c>
      <c r="D395" s="82" t="s">
        <v>147</v>
      </c>
      <c r="E395" s="9" t="s">
        <v>1709</v>
      </c>
      <c r="F395" s="426" t="s">
        <v>1717</v>
      </c>
      <c r="G395" s="83">
        <v>1</v>
      </c>
      <c r="H395" s="60">
        <v>220</v>
      </c>
      <c r="I395" s="194" t="str">
        <f t="shared" si="109"/>
        <v xml:space="preserve">Thermal Double Stacir 2*238/97             </v>
      </c>
      <c r="J395" s="228">
        <f t="shared" si="110"/>
        <v>0.5</v>
      </c>
      <c r="K395" s="113" t="s">
        <v>22</v>
      </c>
      <c r="L395" s="232" t="s">
        <v>22</v>
      </c>
      <c r="M395" s="240">
        <v>2000</v>
      </c>
      <c r="N395" s="115">
        <f t="shared" si="101"/>
        <v>762.08</v>
      </c>
      <c r="O395" s="241">
        <v>2400</v>
      </c>
      <c r="P395" s="235">
        <f t="shared" si="102"/>
        <v>5.9154752066115706E-5</v>
      </c>
      <c r="Q395" s="104">
        <f t="shared" si="103"/>
        <v>3.4874793388429753E-4</v>
      </c>
      <c r="R395" s="104">
        <f t="shared" si="104"/>
        <v>8.1436315399999984E-4</v>
      </c>
      <c r="S395" s="104">
        <f t="shared" si="105"/>
        <v>2.9139462809917352E-4</v>
      </c>
      <c r="T395" s="104">
        <f t="shared" si="106"/>
        <v>1.2171420454545453E-3</v>
      </c>
      <c r="U395" s="104">
        <f t="shared" si="107"/>
        <v>5.0724119600000005E-4</v>
      </c>
      <c r="V395" s="105">
        <f t="shared" si="108"/>
        <v>8.0143006198347109E-4</v>
      </c>
      <c r="W395" s="223">
        <f>AE395*IFERROR(VLOOKUP(AD395,LnLst!B:I,2,FALSE),0)+AG395*IFERROR(VLOOKUP(AF395,LnLst!B:I,2,FALSE),0)+AI395*IFERROR(VLOOKUP(AH395,LnLst!B:I,2,FALSE),0)+AK395*IFERROR(VLOOKUP(AJ395,LnLst!B:I,2,FALSE),0)</f>
        <v>2.8630900000000001E-2</v>
      </c>
      <c r="X395" s="215">
        <f>AE395*IFERROR(VLOOKUP(AD395,LnLst!B:I,3,FALSE),0)+AG395*IFERROR(VLOOKUP(AF395,LnLst!B:I,3,FALSE),0)+AI395*IFERROR(VLOOKUP(AH395,LnLst!B:I,3,FALSE),0)+AK395*IFERROR(VLOOKUP(AJ395,LnLst!B:I,3,FALSE),0)</f>
        <v>0.168794</v>
      </c>
      <c r="Y395" s="219">
        <f>(AE395*IFERROR(VLOOKUP(AD395,LnLst!B:I,4,FALSE),0)+AG395*IFERROR(VLOOKUP(AF395,LnLst!B:I,4,FALSE),0)+AI395*IFERROR(VLOOKUP(AH395,LnLst!B:I,4,FALSE),0)+AK395*IFERROR(VLOOKUP(AJ395,LnLst!B:I,4,FALSE),0))/1000000</f>
        <v>1.6825684999999999E-6</v>
      </c>
      <c r="Z395" s="215">
        <f>AE395*IFERROR(VLOOKUP(AD395,LnLst!B:I,5,FALSE),0)+AG395*IFERROR(VLOOKUP(AF395,LnLst!B:I,5,FALSE),0)+AI395*IFERROR(VLOOKUP(AH395,LnLst!B:I,5,FALSE),0)+AK395*IFERROR(VLOOKUP(AJ395,LnLst!B:I,5,FALSE),0)</f>
        <v>0.14103499999999999</v>
      </c>
      <c r="AA395" s="215">
        <f>AE395*IFERROR(VLOOKUP(AD395,LnLst!B:I,6,FALSE),0)+AG395*IFERROR(VLOOKUP(AF395,LnLst!B:I,6,FALSE),0)+AI395*IFERROR(VLOOKUP(AH395,LnLst!B:I,6,FALSE),0)+AK395*IFERROR(VLOOKUP(AJ395,LnLst!B:I,6,FALSE),0)</f>
        <v>0.58909674999999995</v>
      </c>
      <c r="AB395" s="207">
        <f>(AE395*IFERROR(VLOOKUP(AD395,LnLst!B:I,7,FALSE),0)+AG395*IFERROR(VLOOKUP(AF395,LnLst!B:I,7,FALSE),0)+AI395*IFERROR(VLOOKUP(AH395,LnLst!B:I,7,FALSE),0)+AK395*IFERROR(VLOOKUP(AJ395,LnLst!B:I,7,FALSE),0))/1000000</f>
        <v>1.0480190000000001E-6</v>
      </c>
      <c r="AC395" s="211">
        <f>AE395*IFERROR(VLOOKUP(AD395,LnLst!B:I,8,FALSE),0)+AG395*IFERROR(VLOOKUP(AF395,LnLst!B:I,8,FALSE),0)+AI395*IFERROR(VLOOKUP(AH395,LnLst!B:I,8,FALSE),0)+AK395*IFERROR(VLOOKUP(AJ395,LnLst!B:I,8,FALSE),0)</f>
        <v>0.38789214999999999</v>
      </c>
      <c r="AD395" s="106" t="s">
        <v>1475</v>
      </c>
      <c r="AE395" s="263">
        <v>0.5</v>
      </c>
      <c r="AF395" s="245" t="s">
        <v>1462</v>
      </c>
      <c r="AG395" s="263"/>
      <c r="AH395" s="250" t="s">
        <v>1462</v>
      </c>
      <c r="AI395" s="263"/>
      <c r="AJ395" s="245" t="s">
        <v>1462</v>
      </c>
      <c r="AK395" s="263"/>
      <c r="AL395" s="84">
        <v>500</v>
      </c>
      <c r="AM395" s="72">
        <v>502</v>
      </c>
      <c r="AN395" s="83">
        <v>0</v>
      </c>
      <c r="AO395" s="72">
        <v>0</v>
      </c>
      <c r="AP395" s="66" t="s">
        <v>888</v>
      </c>
      <c r="AQ395" s="107" t="s">
        <v>268</v>
      </c>
      <c r="AR395" s="61" t="s">
        <v>264</v>
      </c>
      <c r="AS395" s="364"/>
      <c r="AT395" s="205" t="s">
        <v>39</v>
      </c>
      <c r="DN395" s="111">
        <f>(AE395*IFERROR(VLOOKUP(AD395,LnLst!B:I,2,FALSE),0))*(100/(H395^2))</f>
        <v>5.9154752066115706E-5</v>
      </c>
      <c r="DO395" s="111">
        <f>(AE395*IFERROR(VLOOKUP(AD395,LnLst!B:I,3,FALSE),0))*(100/(H395^2))</f>
        <v>3.4874793388429753E-4</v>
      </c>
      <c r="DP395" s="111">
        <f>(AE395*IFERROR(VLOOKUP(AD395,LnLst!B:I,4,FALSE),0))*(H395^2/100)/1000000</f>
        <v>8.1436315400000006E-4</v>
      </c>
      <c r="DQ395" s="111">
        <f>(AE395*IFERROR(VLOOKUP(AD395,LnLst!B:I,5,FALSE),0))*(100/(H395^2))</f>
        <v>2.9139462809917352E-4</v>
      </c>
      <c r="DR395" s="111">
        <f>(AE395*IFERROR(VLOOKUP(AD395,LnLst!B:I,6,FALSE),0))*(100/(H395^2))</f>
        <v>1.2171420454545453E-3</v>
      </c>
      <c r="DS395" s="111">
        <f>(AE395*IFERROR(VLOOKUP(AD395,LnLst!B:I,7,FALSE),0))*(H395^2/100)/1000000</f>
        <v>5.0724119600000005E-4</v>
      </c>
      <c r="DT395" s="111">
        <f>(AE395*IFERROR(VLOOKUP(AD395,LnLst!B:I,8,FALSE),0))*(100/(H395^2))</f>
        <v>8.0143006198347109E-4</v>
      </c>
      <c r="DU395" s="111">
        <f>AG395*IFERROR(VLOOKUP(AF395,LnLst!B:I,2,FALSE),0)*100/H395^2</f>
        <v>0</v>
      </c>
      <c r="DV395" s="111">
        <f>(AG395*IFERROR(VLOOKUP(AF395,LnLst!B:I,3,FALSE),0))*(100/(H395^2))</f>
        <v>0</v>
      </c>
      <c r="DW395" s="111">
        <f>(AG395*IFERROR(VLOOKUP(AF395,LnLst!B:I,4,FALSE),0))*(H395^2/100)/1000000</f>
        <v>0</v>
      </c>
      <c r="DX395" s="111">
        <f>(AG395*IFERROR(VLOOKUP(AF395,LnLst!B:I,5,FALSE),0))*(100/(H395^2))</f>
        <v>0</v>
      </c>
      <c r="DY395" s="111">
        <f>(AG395*IFERROR(VLOOKUP(AF395,LnLst!B:I,6,FALSE),0))*(100/(H395^2))</f>
        <v>0</v>
      </c>
      <c r="DZ395" s="111">
        <f>(AG395*IFERROR(VLOOKUP(AF395,LnLst!B:I,7,FALSE),0))*(H395^2/100)/1000000</f>
        <v>0</v>
      </c>
      <c r="EA395" s="111">
        <f>(AG395*IFERROR(VLOOKUP(AF395,LnLst!B:I,8,FALSE),0))*(100/(H395^2))</f>
        <v>0</v>
      </c>
      <c r="EB395" s="111">
        <f>AI395*IFERROR(VLOOKUP(AH395,LnLst!B:I,2,FALSE),0)*100/H395^2</f>
        <v>0</v>
      </c>
      <c r="EC395" s="111">
        <f>AI395*IFERROR(VLOOKUP(AH395,LnLst!B:I,3,FALSE),0)*100/H395^2</f>
        <v>0</v>
      </c>
      <c r="ED395" s="111">
        <f>(AI395*IFERROR(VLOOKUP(AH395,LnLst!B:I,4,FALSE),0))*(H395^2/100)/1000000</f>
        <v>0</v>
      </c>
      <c r="EE395" s="111">
        <f>AI395*IFERROR(VLOOKUP(AH395,LnLst!B:I,5,FALSE),0)*100/H395^2</f>
        <v>0</v>
      </c>
      <c r="EF395" s="111">
        <f>AI395*IFERROR(VLOOKUP(AH395,LnLst!B:I,6,FALSE),0)*100/H395^2</f>
        <v>0</v>
      </c>
      <c r="EG395" s="111">
        <f>(AI395*IFERROR(VLOOKUP(AH395,LnLst!B:I,7,FALSE),0))*(H395^2/100)/1000000</f>
        <v>0</v>
      </c>
      <c r="EH395" s="111">
        <f>AI395*IFERROR(VLOOKUP(AH395,LnLst!B:I,8,FALSE),0)*100/H395^2</f>
        <v>0</v>
      </c>
      <c r="EI395" s="236">
        <f>AK395*IFERROR(VLOOKUP(AJ395,LnLst!B:I,2,FALSE),0)*100/H395^2</f>
        <v>0</v>
      </c>
      <c r="EJ395" s="111">
        <f>AK395*IFERROR(VLOOKUP(AJ395,LnLst!B:I,3,FALSE),0)*100/H395^2</f>
        <v>0</v>
      </c>
      <c r="EK395" s="111">
        <f>(AK395*IFERROR(VLOOKUP(AJ395,LnLst!B:I,4,FALSE),0))*(H395^2/100)/1000000</f>
        <v>0</v>
      </c>
      <c r="EL395" s="111">
        <f>AK395*IFERROR(VLOOKUP(AJ395,LnLst!B:I,5,FALSE),0)*100/H395^2</f>
        <v>0</v>
      </c>
      <c r="EM395" s="111">
        <f>AK395*IFERROR(VLOOKUP(AJ395,LnLst!B:I,6,FALSE),0)*100/H395^2</f>
        <v>0</v>
      </c>
      <c r="EN395" s="111">
        <f>(AK395*IFERROR(VLOOKUP(AJ395,LnLst!B:I,7,FALSE),0))*(H395^2/100)/1000000</f>
        <v>0</v>
      </c>
      <c r="EO395" s="111">
        <f>AK395*IFERROR(VLOOKUP(AJ395,LnLst!B:I,8,FALSE),0)*100/H395^2</f>
        <v>0</v>
      </c>
    </row>
    <row r="396" spans="1:145" ht="15" customHeight="1" x14ac:dyDescent="0.25">
      <c r="A396" s="81" t="s">
        <v>1152</v>
      </c>
      <c r="B396" s="82" t="s">
        <v>435</v>
      </c>
      <c r="C396" s="102" t="s">
        <v>146</v>
      </c>
      <c r="D396" s="82" t="s">
        <v>147</v>
      </c>
      <c r="E396" s="9" t="s">
        <v>1709</v>
      </c>
      <c r="F396" s="426" t="s">
        <v>1717</v>
      </c>
      <c r="G396" s="83">
        <v>2</v>
      </c>
      <c r="H396" s="60">
        <v>220</v>
      </c>
      <c r="I396" s="194" t="str">
        <f t="shared" si="109"/>
        <v xml:space="preserve">Thermal Double Stacir 2*238/97             </v>
      </c>
      <c r="J396" s="228">
        <f t="shared" si="110"/>
        <v>0.5</v>
      </c>
      <c r="K396" s="113" t="s">
        <v>22</v>
      </c>
      <c r="L396" s="232" t="s">
        <v>22</v>
      </c>
      <c r="M396" s="240">
        <v>2000</v>
      </c>
      <c r="N396" s="115">
        <f t="shared" si="101"/>
        <v>762.08</v>
      </c>
      <c r="O396" s="241">
        <v>2400</v>
      </c>
      <c r="P396" s="235">
        <f t="shared" si="102"/>
        <v>5.9154752066115706E-5</v>
      </c>
      <c r="Q396" s="104">
        <f t="shared" si="103"/>
        <v>3.4874793388429753E-4</v>
      </c>
      <c r="R396" s="104">
        <f t="shared" si="104"/>
        <v>8.1436315399999984E-4</v>
      </c>
      <c r="S396" s="104">
        <f t="shared" si="105"/>
        <v>2.9139462809917352E-4</v>
      </c>
      <c r="T396" s="104">
        <f t="shared" si="106"/>
        <v>1.2171420454545453E-3</v>
      </c>
      <c r="U396" s="104">
        <f t="shared" si="107"/>
        <v>5.0724119600000005E-4</v>
      </c>
      <c r="V396" s="105">
        <f t="shared" si="108"/>
        <v>8.0143006198347109E-4</v>
      </c>
      <c r="W396" s="223">
        <f>AE396*IFERROR(VLOOKUP(AD396,LnLst!B:I,2,FALSE),0)+AG396*IFERROR(VLOOKUP(AF396,LnLst!B:I,2,FALSE),0)+AI396*IFERROR(VLOOKUP(AH396,LnLst!B:I,2,FALSE),0)+AK396*IFERROR(VLOOKUP(AJ396,LnLst!B:I,2,FALSE),0)</f>
        <v>2.8630900000000001E-2</v>
      </c>
      <c r="X396" s="215">
        <f>AE396*IFERROR(VLOOKUP(AD396,LnLst!B:I,3,FALSE),0)+AG396*IFERROR(VLOOKUP(AF396,LnLst!B:I,3,FALSE),0)+AI396*IFERROR(VLOOKUP(AH396,LnLst!B:I,3,FALSE),0)+AK396*IFERROR(VLOOKUP(AJ396,LnLst!B:I,3,FALSE),0)</f>
        <v>0.168794</v>
      </c>
      <c r="Y396" s="219">
        <f>(AE396*IFERROR(VLOOKUP(AD396,LnLst!B:I,4,FALSE),0)+AG396*IFERROR(VLOOKUP(AF396,LnLst!B:I,4,FALSE),0)+AI396*IFERROR(VLOOKUP(AH396,LnLst!B:I,4,FALSE),0)+AK396*IFERROR(VLOOKUP(AJ396,LnLst!B:I,4,FALSE),0))/1000000</f>
        <v>1.6825684999999999E-6</v>
      </c>
      <c r="Z396" s="215">
        <f>AE396*IFERROR(VLOOKUP(AD396,LnLst!B:I,5,FALSE),0)+AG396*IFERROR(VLOOKUP(AF396,LnLst!B:I,5,FALSE),0)+AI396*IFERROR(VLOOKUP(AH396,LnLst!B:I,5,FALSE),0)+AK396*IFERROR(VLOOKUP(AJ396,LnLst!B:I,5,FALSE),0)</f>
        <v>0.14103499999999999</v>
      </c>
      <c r="AA396" s="215">
        <f>AE396*IFERROR(VLOOKUP(AD396,LnLst!B:I,6,FALSE),0)+AG396*IFERROR(VLOOKUP(AF396,LnLst!B:I,6,FALSE),0)+AI396*IFERROR(VLOOKUP(AH396,LnLst!B:I,6,FALSE),0)+AK396*IFERROR(VLOOKUP(AJ396,LnLst!B:I,6,FALSE),0)</f>
        <v>0.58909674999999995</v>
      </c>
      <c r="AB396" s="207">
        <f>(AE396*IFERROR(VLOOKUP(AD396,LnLst!B:I,7,FALSE),0)+AG396*IFERROR(VLOOKUP(AF396,LnLst!B:I,7,FALSE),0)+AI396*IFERROR(VLOOKUP(AH396,LnLst!B:I,7,FALSE),0)+AK396*IFERROR(VLOOKUP(AJ396,LnLst!B:I,7,FALSE),0))/1000000</f>
        <v>1.0480190000000001E-6</v>
      </c>
      <c r="AC396" s="211">
        <f>AE396*IFERROR(VLOOKUP(AD396,LnLst!B:I,8,FALSE),0)+AG396*IFERROR(VLOOKUP(AF396,LnLst!B:I,8,FALSE),0)+AI396*IFERROR(VLOOKUP(AH396,LnLst!B:I,8,FALSE),0)+AK396*IFERROR(VLOOKUP(AJ396,LnLst!B:I,8,FALSE),0)</f>
        <v>0.38789214999999999</v>
      </c>
      <c r="AD396" s="106" t="s">
        <v>1475</v>
      </c>
      <c r="AE396" s="263">
        <v>0.5</v>
      </c>
      <c r="AF396" s="245" t="s">
        <v>1462</v>
      </c>
      <c r="AG396" s="263"/>
      <c r="AH396" s="250" t="s">
        <v>1462</v>
      </c>
      <c r="AI396" s="263"/>
      <c r="AJ396" s="245" t="s">
        <v>1462</v>
      </c>
      <c r="AK396" s="263"/>
      <c r="AL396" s="84">
        <v>500</v>
      </c>
      <c r="AM396" s="72">
        <v>502</v>
      </c>
      <c r="AN396" s="83">
        <v>0</v>
      </c>
      <c r="AO396" s="72">
        <v>0</v>
      </c>
      <c r="AP396" s="66" t="s">
        <v>889</v>
      </c>
      <c r="AQ396" s="107" t="s">
        <v>268</v>
      </c>
      <c r="AR396" s="61" t="s">
        <v>264</v>
      </c>
      <c r="AS396" s="364"/>
      <c r="AT396" s="205" t="s">
        <v>39</v>
      </c>
      <c r="DN396" s="111">
        <f>(AE396*IFERROR(VLOOKUP(AD396,LnLst!B:I,2,FALSE),0))*(100/(H396^2))</f>
        <v>5.9154752066115706E-5</v>
      </c>
      <c r="DO396" s="111">
        <f>(AE396*IFERROR(VLOOKUP(AD396,LnLst!B:I,3,FALSE),0))*(100/(H396^2))</f>
        <v>3.4874793388429753E-4</v>
      </c>
      <c r="DP396" s="111">
        <f>(AE396*IFERROR(VLOOKUP(AD396,LnLst!B:I,4,FALSE),0))*(H396^2/100)/1000000</f>
        <v>8.1436315400000006E-4</v>
      </c>
      <c r="DQ396" s="111">
        <f>(AE396*IFERROR(VLOOKUP(AD396,LnLst!B:I,5,FALSE),0))*(100/(H396^2))</f>
        <v>2.9139462809917352E-4</v>
      </c>
      <c r="DR396" s="111">
        <f>(AE396*IFERROR(VLOOKUP(AD396,LnLst!B:I,6,FALSE),0))*(100/(H396^2))</f>
        <v>1.2171420454545453E-3</v>
      </c>
      <c r="DS396" s="111">
        <f>(AE396*IFERROR(VLOOKUP(AD396,LnLst!B:I,7,FALSE),0))*(H396^2/100)/1000000</f>
        <v>5.0724119600000005E-4</v>
      </c>
      <c r="DT396" s="111">
        <f>(AE396*IFERROR(VLOOKUP(AD396,LnLst!B:I,8,FALSE),0))*(100/(H396^2))</f>
        <v>8.0143006198347109E-4</v>
      </c>
      <c r="DU396" s="111">
        <f>AG396*IFERROR(VLOOKUP(AF396,LnLst!B:I,2,FALSE),0)*100/H396^2</f>
        <v>0</v>
      </c>
      <c r="DV396" s="111">
        <f>(AG396*IFERROR(VLOOKUP(AF396,LnLst!B:I,3,FALSE),0))*(100/(H396^2))</f>
        <v>0</v>
      </c>
      <c r="DW396" s="111">
        <f>(AG396*IFERROR(VLOOKUP(AF396,LnLst!B:I,4,FALSE),0))*(H396^2/100)/1000000</f>
        <v>0</v>
      </c>
      <c r="DX396" s="111">
        <f>(AG396*IFERROR(VLOOKUP(AF396,LnLst!B:I,5,FALSE),0))*(100/(H396^2))</f>
        <v>0</v>
      </c>
      <c r="DY396" s="111">
        <f>(AG396*IFERROR(VLOOKUP(AF396,LnLst!B:I,6,FALSE),0))*(100/(H396^2))</f>
        <v>0</v>
      </c>
      <c r="DZ396" s="111">
        <f>(AG396*IFERROR(VLOOKUP(AF396,LnLst!B:I,7,FALSE),0))*(H396^2/100)/1000000</f>
        <v>0</v>
      </c>
      <c r="EA396" s="111">
        <f>(AG396*IFERROR(VLOOKUP(AF396,LnLst!B:I,8,FALSE),0))*(100/(H396^2))</f>
        <v>0</v>
      </c>
      <c r="EB396" s="111">
        <f>AI396*IFERROR(VLOOKUP(AH396,LnLst!B:I,2,FALSE),0)*100/H396^2</f>
        <v>0</v>
      </c>
      <c r="EC396" s="111">
        <f>AI396*IFERROR(VLOOKUP(AH396,LnLst!B:I,3,FALSE),0)*100/H396^2</f>
        <v>0</v>
      </c>
      <c r="ED396" s="111">
        <f>(AI396*IFERROR(VLOOKUP(AH396,LnLst!B:I,4,FALSE),0))*(H396^2/100)/1000000</f>
        <v>0</v>
      </c>
      <c r="EE396" s="111">
        <f>AI396*IFERROR(VLOOKUP(AH396,LnLst!B:I,5,FALSE),0)*100/H396^2</f>
        <v>0</v>
      </c>
      <c r="EF396" s="111">
        <f>AI396*IFERROR(VLOOKUP(AH396,LnLst!B:I,6,FALSE),0)*100/H396^2</f>
        <v>0</v>
      </c>
      <c r="EG396" s="111">
        <f>(AI396*IFERROR(VLOOKUP(AH396,LnLst!B:I,7,FALSE),0))*(H396^2/100)/1000000</f>
        <v>0</v>
      </c>
      <c r="EH396" s="111">
        <f>AI396*IFERROR(VLOOKUP(AH396,LnLst!B:I,8,FALSE),0)*100/H396^2</f>
        <v>0</v>
      </c>
      <c r="EI396" s="236">
        <f>AK396*IFERROR(VLOOKUP(AJ396,LnLst!B:I,2,FALSE),0)*100/H396^2</f>
        <v>0</v>
      </c>
      <c r="EJ396" s="111">
        <f>AK396*IFERROR(VLOOKUP(AJ396,LnLst!B:I,3,FALSE),0)*100/H396^2</f>
        <v>0</v>
      </c>
      <c r="EK396" s="111">
        <f>(AK396*IFERROR(VLOOKUP(AJ396,LnLst!B:I,4,FALSE),0))*(H396^2/100)/1000000</f>
        <v>0</v>
      </c>
      <c r="EL396" s="111">
        <f>AK396*IFERROR(VLOOKUP(AJ396,LnLst!B:I,5,FALSE),0)*100/H396^2</f>
        <v>0</v>
      </c>
      <c r="EM396" s="111">
        <f>AK396*IFERROR(VLOOKUP(AJ396,LnLst!B:I,6,FALSE),0)*100/H396^2</f>
        <v>0</v>
      </c>
      <c r="EN396" s="111">
        <f>(AK396*IFERROR(VLOOKUP(AJ396,LnLst!B:I,7,FALSE),0))*(H396^2/100)/1000000</f>
        <v>0</v>
      </c>
      <c r="EO396" s="111">
        <f>AK396*IFERROR(VLOOKUP(AJ396,LnLst!B:I,8,FALSE),0)*100/H396^2</f>
        <v>0</v>
      </c>
    </row>
    <row r="397" spans="1:145" ht="15" customHeight="1" x14ac:dyDescent="0.25">
      <c r="A397" s="81" t="s">
        <v>435</v>
      </c>
      <c r="B397" s="82" t="s">
        <v>419</v>
      </c>
      <c r="C397" s="102" t="s">
        <v>147</v>
      </c>
      <c r="D397" s="82" t="s">
        <v>148</v>
      </c>
      <c r="E397" s="9" t="s">
        <v>1709</v>
      </c>
      <c r="F397" s="426" t="s">
        <v>1717</v>
      </c>
      <c r="G397" s="83">
        <v>1</v>
      </c>
      <c r="H397" s="60">
        <v>220</v>
      </c>
      <c r="I397" s="194" t="str">
        <f t="shared" si="109"/>
        <v xml:space="preserve">Thermal Double Stacir 2*238/97             </v>
      </c>
      <c r="J397" s="228">
        <f t="shared" si="110"/>
        <v>8</v>
      </c>
      <c r="K397" s="113" t="s">
        <v>22</v>
      </c>
      <c r="L397" s="232" t="s">
        <v>22</v>
      </c>
      <c r="M397" s="240">
        <v>2000</v>
      </c>
      <c r="N397" s="115">
        <f t="shared" si="101"/>
        <v>762.08</v>
      </c>
      <c r="O397" s="241">
        <v>2400</v>
      </c>
      <c r="P397" s="235">
        <f t="shared" si="102"/>
        <v>9.4647603305785129E-4</v>
      </c>
      <c r="Q397" s="104">
        <f t="shared" si="103"/>
        <v>5.5799669421487605E-3</v>
      </c>
      <c r="R397" s="104">
        <f t="shared" si="104"/>
        <v>1.3029810463999997E-2</v>
      </c>
      <c r="S397" s="104">
        <f t="shared" si="105"/>
        <v>4.6623140495867764E-3</v>
      </c>
      <c r="T397" s="104">
        <f t="shared" si="106"/>
        <v>1.9474272727272725E-2</v>
      </c>
      <c r="U397" s="104">
        <f t="shared" si="107"/>
        <v>8.1158591360000008E-3</v>
      </c>
      <c r="V397" s="105">
        <f t="shared" si="108"/>
        <v>1.2822880991735537E-2</v>
      </c>
      <c r="W397" s="223">
        <f>AE397*IFERROR(VLOOKUP(AD397,LnLst!B:I,2,FALSE),0)+AG397*IFERROR(VLOOKUP(AF397,LnLst!B:I,2,FALSE),0)+AI397*IFERROR(VLOOKUP(AH397,LnLst!B:I,2,FALSE),0)+AK397*IFERROR(VLOOKUP(AJ397,LnLst!B:I,2,FALSE),0)</f>
        <v>0.45809440000000001</v>
      </c>
      <c r="X397" s="215">
        <f>AE397*IFERROR(VLOOKUP(AD397,LnLst!B:I,3,FALSE),0)+AG397*IFERROR(VLOOKUP(AF397,LnLst!B:I,3,FALSE),0)+AI397*IFERROR(VLOOKUP(AH397,LnLst!B:I,3,FALSE),0)+AK397*IFERROR(VLOOKUP(AJ397,LnLst!B:I,3,FALSE),0)</f>
        <v>2.700704</v>
      </c>
      <c r="Y397" s="219">
        <f>(AE397*IFERROR(VLOOKUP(AD397,LnLst!B:I,4,FALSE),0)+AG397*IFERROR(VLOOKUP(AF397,LnLst!B:I,4,FALSE),0)+AI397*IFERROR(VLOOKUP(AH397,LnLst!B:I,4,FALSE),0)+AK397*IFERROR(VLOOKUP(AJ397,LnLst!B:I,4,FALSE),0))/1000000</f>
        <v>2.6921095999999998E-5</v>
      </c>
      <c r="Z397" s="215">
        <f>AE397*IFERROR(VLOOKUP(AD397,LnLst!B:I,5,FALSE),0)+AG397*IFERROR(VLOOKUP(AF397,LnLst!B:I,5,FALSE),0)+AI397*IFERROR(VLOOKUP(AH397,LnLst!B:I,5,FALSE),0)+AK397*IFERROR(VLOOKUP(AJ397,LnLst!B:I,5,FALSE),0)</f>
        <v>2.2565599999999999</v>
      </c>
      <c r="AA397" s="215">
        <f>AE397*IFERROR(VLOOKUP(AD397,LnLst!B:I,6,FALSE),0)+AG397*IFERROR(VLOOKUP(AF397,LnLst!B:I,6,FALSE),0)+AI397*IFERROR(VLOOKUP(AH397,LnLst!B:I,6,FALSE),0)+AK397*IFERROR(VLOOKUP(AJ397,LnLst!B:I,6,FALSE),0)</f>
        <v>9.4255479999999991</v>
      </c>
      <c r="AB397" s="207">
        <f>(AE397*IFERROR(VLOOKUP(AD397,LnLst!B:I,7,FALSE),0)+AG397*IFERROR(VLOOKUP(AF397,LnLst!B:I,7,FALSE),0)+AI397*IFERROR(VLOOKUP(AH397,LnLst!B:I,7,FALSE),0)+AK397*IFERROR(VLOOKUP(AJ397,LnLst!B:I,7,FALSE),0))/1000000</f>
        <v>1.6768304000000001E-5</v>
      </c>
      <c r="AC397" s="211">
        <f>AE397*IFERROR(VLOOKUP(AD397,LnLst!B:I,8,FALSE),0)+AG397*IFERROR(VLOOKUP(AF397,LnLst!B:I,8,FALSE),0)+AI397*IFERROR(VLOOKUP(AH397,LnLst!B:I,8,FALSE),0)+AK397*IFERROR(VLOOKUP(AJ397,LnLst!B:I,8,FALSE),0)</f>
        <v>6.2062743999999999</v>
      </c>
      <c r="AD397" s="106" t="s">
        <v>1475</v>
      </c>
      <c r="AE397" s="263">
        <v>8</v>
      </c>
      <c r="AF397" s="245" t="s">
        <v>1462</v>
      </c>
      <c r="AG397" s="263"/>
      <c r="AH397" s="250" t="s">
        <v>1462</v>
      </c>
      <c r="AI397" s="263"/>
      <c r="AJ397" s="245" t="s">
        <v>1462</v>
      </c>
      <c r="AK397" s="263"/>
      <c r="AL397" s="84">
        <v>502</v>
      </c>
      <c r="AM397" s="72">
        <v>504</v>
      </c>
      <c r="AN397" s="83">
        <v>0</v>
      </c>
      <c r="AO397" s="72">
        <v>0</v>
      </c>
      <c r="AP397" s="66" t="s">
        <v>890</v>
      </c>
      <c r="AQ397" s="107" t="s">
        <v>264</v>
      </c>
      <c r="AR397" s="61" t="s">
        <v>832</v>
      </c>
      <c r="AS397" s="364"/>
      <c r="AT397" s="205" t="s">
        <v>39</v>
      </c>
      <c r="DN397" s="111">
        <f>(AE397*IFERROR(VLOOKUP(AD397,LnLst!B:I,2,FALSE),0))*(100/(H397^2))</f>
        <v>9.4647603305785129E-4</v>
      </c>
      <c r="DO397" s="111">
        <f>(AE397*IFERROR(VLOOKUP(AD397,LnLst!B:I,3,FALSE),0))*(100/(H397^2))</f>
        <v>5.5799669421487605E-3</v>
      </c>
      <c r="DP397" s="111">
        <f>(AE397*IFERROR(VLOOKUP(AD397,LnLst!B:I,4,FALSE),0))*(H397^2/100)/1000000</f>
        <v>1.3029810464000001E-2</v>
      </c>
      <c r="DQ397" s="111">
        <f>(AE397*IFERROR(VLOOKUP(AD397,LnLst!B:I,5,FALSE),0))*(100/(H397^2))</f>
        <v>4.6623140495867764E-3</v>
      </c>
      <c r="DR397" s="111">
        <f>(AE397*IFERROR(VLOOKUP(AD397,LnLst!B:I,6,FALSE),0))*(100/(H397^2))</f>
        <v>1.9474272727272725E-2</v>
      </c>
      <c r="DS397" s="111">
        <f>(AE397*IFERROR(VLOOKUP(AD397,LnLst!B:I,7,FALSE),0))*(H397^2/100)/1000000</f>
        <v>8.1158591360000008E-3</v>
      </c>
      <c r="DT397" s="111">
        <f>(AE397*IFERROR(VLOOKUP(AD397,LnLst!B:I,8,FALSE),0))*(100/(H397^2))</f>
        <v>1.2822880991735537E-2</v>
      </c>
      <c r="DU397" s="111">
        <f>AG397*IFERROR(VLOOKUP(AF397,LnLst!B:I,2,FALSE),0)*100/H397^2</f>
        <v>0</v>
      </c>
      <c r="DV397" s="111">
        <f>(AG397*IFERROR(VLOOKUP(AF397,LnLst!B:I,3,FALSE),0))*(100/(H397^2))</f>
        <v>0</v>
      </c>
      <c r="DW397" s="111">
        <f>(AG397*IFERROR(VLOOKUP(AF397,LnLst!B:I,4,FALSE),0))*(H397^2/100)/1000000</f>
        <v>0</v>
      </c>
      <c r="DX397" s="111">
        <f>(AG397*IFERROR(VLOOKUP(AF397,LnLst!B:I,5,FALSE),0))*(100/(H397^2))</f>
        <v>0</v>
      </c>
      <c r="DY397" s="111">
        <f>(AG397*IFERROR(VLOOKUP(AF397,LnLst!B:I,6,FALSE),0))*(100/(H397^2))</f>
        <v>0</v>
      </c>
      <c r="DZ397" s="111">
        <f>(AG397*IFERROR(VLOOKUP(AF397,LnLst!B:I,7,FALSE),0))*(H397^2/100)/1000000</f>
        <v>0</v>
      </c>
      <c r="EA397" s="111">
        <f>(AG397*IFERROR(VLOOKUP(AF397,LnLst!B:I,8,FALSE),0))*(100/(H397^2))</f>
        <v>0</v>
      </c>
      <c r="EB397" s="111">
        <f>AI397*IFERROR(VLOOKUP(AH397,LnLst!B:I,2,FALSE),0)*100/H397^2</f>
        <v>0</v>
      </c>
      <c r="EC397" s="111">
        <f>AI397*IFERROR(VLOOKUP(AH397,LnLst!B:I,3,FALSE),0)*100/H397^2</f>
        <v>0</v>
      </c>
      <c r="ED397" s="111">
        <f>(AI397*IFERROR(VLOOKUP(AH397,LnLst!B:I,4,FALSE),0))*(H397^2/100)/1000000</f>
        <v>0</v>
      </c>
      <c r="EE397" s="111">
        <f>AI397*IFERROR(VLOOKUP(AH397,LnLst!B:I,5,FALSE),0)*100/H397^2</f>
        <v>0</v>
      </c>
      <c r="EF397" s="111">
        <f>AI397*IFERROR(VLOOKUP(AH397,LnLst!B:I,6,FALSE),0)*100/H397^2</f>
        <v>0</v>
      </c>
      <c r="EG397" s="111">
        <f>(AI397*IFERROR(VLOOKUP(AH397,LnLst!B:I,7,FALSE),0))*(H397^2/100)/1000000</f>
        <v>0</v>
      </c>
      <c r="EH397" s="111">
        <f>AI397*IFERROR(VLOOKUP(AH397,LnLst!B:I,8,FALSE),0)*100/H397^2</f>
        <v>0</v>
      </c>
      <c r="EI397" s="236">
        <f>AK397*IFERROR(VLOOKUP(AJ397,LnLst!B:I,2,FALSE),0)*100/H397^2</f>
        <v>0</v>
      </c>
      <c r="EJ397" s="111">
        <f>AK397*IFERROR(VLOOKUP(AJ397,LnLst!B:I,3,FALSE),0)*100/H397^2</f>
        <v>0</v>
      </c>
      <c r="EK397" s="111">
        <f>(AK397*IFERROR(VLOOKUP(AJ397,LnLst!B:I,4,FALSE),0))*(H397^2/100)/1000000</f>
        <v>0</v>
      </c>
      <c r="EL397" s="111">
        <f>AK397*IFERROR(VLOOKUP(AJ397,LnLst!B:I,5,FALSE),0)*100/H397^2</f>
        <v>0</v>
      </c>
      <c r="EM397" s="111">
        <f>AK397*IFERROR(VLOOKUP(AJ397,LnLst!B:I,6,FALSE),0)*100/H397^2</f>
        <v>0</v>
      </c>
      <c r="EN397" s="111">
        <f>(AK397*IFERROR(VLOOKUP(AJ397,LnLst!B:I,7,FALSE),0))*(H397^2/100)/1000000</f>
        <v>0</v>
      </c>
      <c r="EO397" s="111">
        <f>AK397*IFERROR(VLOOKUP(AJ397,LnLst!B:I,8,FALSE),0)*100/H397^2</f>
        <v>0</v>
      </c>
    </row>
    <row r="398" spans="1:145" ht="15" customHeight="1" x14ac:dyDescent="0.25">
      <c r="A398" s="81" t="s">
        <v>435</v>
      </c>
      <c r="B398" s="82" t="s">
        <v>419</v>
      </c>
      <c r="C398" s="102" t="s">
        <v>147</v>
      </c>
      <c r="D398" s="82" t="s">
        <v>148</v>
      </c>
      <c r="E398" s="9" t="s">
        <v>1709</v>
      </c>
      <c r="F398" s="426" t="s">
        <v>1717</v>
      </c>
      <c r="G398" s="83">
        <v>2</v>
      </c>
      <c r="H398" s="60">
        <v>220</v>
      </c>
      <c r="I398" s="194" t="str">
        <f t="shared" si="109"/>
        <v xml:space="preserve">Thermal Double Stacir 2*238/97             </v>
      </c>
      <c r="J398" s="228">
        <f t="shared" si="110"/>
        <v>8</v>
      </c>
      <c r="K398" s="113" t="s">
        <v>22</v>
      </c>
      <c r="L398" s="232" t="s">
        <v>22</v>
      </c>
      <c r="M398" s="240">
        <v>2000</v>
      </c>
      <c r="N398" s="115">
        <f t="shared" si="101"/>
        <v>762.08</v>
      </c>
      <c r="O398" s="241">
        <v>2400</v>
      </c>
      <c r="P398" s="235">
        <f t="shared" si="102"/>
        <v>9.4647603305785129E-4</v>
      </c>
      <c r="Q398" s="104">
        <f t="shared" si="103"/>
        <v>5.5799669421487605E-3</v>
      </c>
      <c r="R398" s="104">
        <f t="shared" si="104"/>
        <v>1.3029810463999997E-2</v>
      </c>
      <c r="S398" s="104">
        <f t="shared" si="105"/>
        <v>4.6623140495867764E-3</v>
      </c>
      <c r="T398" s="104">
        <f t="shared" si="106"/>
        <v>1.9474272727272725E-2</v>
      </c>
      <c r="U398" s="104">
        <f t="shared" si="107"/>
        <v>8.1158591360000008E-3</v>
      </c>
      <c r="V398" s="105">
        <f t="shared" si="108"/>
        <v>1.2822880991735537E-2</v>
      </c>
      <c r="W398" s="223">
        <f>AE398*IFERROR(VLOOKUP(AD398,LnLst!B:I,2,FALSE),0)+AG398*IFERROR(VLOOKUP(AF398,LnLst!B:I,2,FALSE),0)+AI398*IFERROR(VLOOKUP(AH398,LnLst!B:I,2,FALSE),0)+AK398*IFERROR(VLOOKUP(AJ398,LnLst!B:I,2,FALSE),0)</f>
        <v>0.45809440000000001</v>
      </c>
      <c r="X398" s="215">
        <f>AE398*IFERROR(VLOOKUP(AD398,LnLst!B:I,3,FALSE),0)+AG398*IFERROR(VLOOKUP(AF398,LnLst!B:I,3,FALSE),0)+AI398*IFERROR(VLOOKUP(AH398,LnLst!B:I,3,FALSE),0)+AK398*IFERROR(VLOOKUP(AJ398,LnLst!B:I,3,FALSE),0)</f>
        <v>2.700704</v>
      </c>
      <c r="Y398" s="219">
        <f>(AE398*IFERROR(VLOOKUP(AD398,LnLst!B:I,4,FALSE),0)+AG398*IFERROR(VLOOKUP(AF398,LnLst!B:I,4,FALSE),0)+AI398*IFERROR(VLOOKUP(AH398,LnLst!B:I,4,FALSE),0)+AK398*IFERROR(VLOOKUP(AJ398,LnLst!B:I,4,FALSE),0))/1000000</f>
        <v>2.6921095999999998E-5</v>
      </c>
      <c r="Z398" s="215">
        <f>AE398*IFERROR(VLOOKUP(AD398,LnLst!B:I,5,FALSE),0)+AG398*IFERROR(VLOOKUP(AF398,LnLst!B:I,5,FALSE),0)+AI398*IFERROR(VLOOKUP(AH398,LnLst!B:I,5,FALSE),0)+AK398*IFERROR(VLOOKUP(AJ398,LnLst!B:I,5,FALSE),0)</f>
        <v>2.2565599999999999</v>
      </c>
      <c r="AA398" s="215">
        <f>AE398*IFERROR(VLOOKUP(AD398,LnLst!B:I,6,FALSE),0)+AG398*IFERROR(VLOOKUP(AF398,LnLst!B:I,6,FALSE),0)+AI398*IFERROR(VLOOKUP(AH398,LnLst!B:I,6,FALSE),0)+AK398*IFERROR(VLOOKUP(AJ398,LnLst!B:I,6,FALSE),0)</f>
        <v>9.4255479999999991</v>
      </c>
      <c r="AB398" s="207">
        <f>(AE398*IFERROR(VLOOKUP(AD398,LnLst!B:I,7,FALSE),0)+AG398*IFERROR(VLOOKUP(AF398,LnLst!B:I,7,FALSE),0)+AI398*IFERROR(VLOOKUP(AH398,LnLst!B:I,7,FALSE),0)+AK398*IFERROR(VLOOKUP(AJ398,LnLst!B:I,7,FALSE),0))/1000000</f>
        <v>1.6768304000000001E-5</v>
      </c>
      <c r="AC398" s="211">
        <f>AE398*IFERROR(VLOOKUP(AD398,LnLst!B:I,8,FALSE),0)+AG398*IFERROR(VLOOKUP(AF398,LnLst!B:I,8,FALSE),0)+AI398*IFERROR(VLOOKUP(AH398,LnLst!B:I,8,FALSE),0)+AK398*IFERROR(VLOOKUP(AJ398,LnLst!B:I,8,FALSE),0)</f>
        <v>6.2062743999999999</v>
      </c>
      <c r="AD398" s="106" t="s">
        <v>1475</v>
      </c>
      <c r="AE398" s="263">
        <v>8</v>
      </c>
      <c r="AF398" s="245" t="s">
        <v>1462</v>
      </c>
      <c r="AG398" s="263"/>
      <c r="AH398" s="250" t="s">
        <v>1462</v>
      </c>
      <c r="AI398" s="263"/>
      <c r="AJ398" s="245" t="s">
        <v>1462</v>
      </c>
      <c r="AK398" s="263"/>
      <c r="AL398" s="84">
        <v>502</v>
      </c>
      <c r="AM398" s="72">
        <v>504</v>
      </c>
      <c r="AN398" s="83">
        <v>0</v>
      </c>
      <c r="AO398" s="72">
        <v>0</v>
      </c>
      <c r="AP398" s="66" t="s">
        <v>891</v>
      </c>
      <c r="AQ398" s="107" t="s">
        <v>264</v>
      </c>
      <c r="AR398" s="61" t="s">
        <v>832</v>
      </c>
      <c r="AS398" s="364"/>
      <c r="AT398" s="205" t="s">
        <v>39</v>
      </c>
      <c r="DN398" s="111">
        <f>(AE398*IFERROR(VLOOKUP(AD398,LnLst!B:I,2,FALSE),0))*(100/(H398^2))</f>
        <v>9.4647603305785129E-4</v>
      </c>
      <c r="DO398" s="111">
        <f>(AE398*IFERROR(VLOOKUP(AD398,LnLst!B:I,3,FALSE),0))*(100/(H398^2))</f>
        <v>5.5799669421487605E-3</v>
      </c>
      <c r="DP398" s="111">
        <f>(AE398*IFERROR(VLOOKUP(AD398,LnLst!B:I,4,FALSE),0))*(H398^2/100)/1000000</f>
        <v>1.3029810464000001E-2</v>
      </c>
      <c r="DQ398" s="111">
        <f>(AE398*IFERROR(VLOOKUP(AD398,LnLst!B:I,5,FALSE),0))*(100/(H398^2))</f>
        <v>4.6623140495867764E-3</v>
      </c>
      <c r="DR398" s="111">
        <f>(AE398*IFERROR(VLOOKUP(AD398,LnLst!B:I,6,FALSE),0))*(100/(H398^2))</f>
        <v>1.9474272727272725E-2</v>
      </c>
      <c r="DS398" s="111">
        <f>(AE398*IFERROR(VLOOKUP(AD398,LnLst!B:I,7,FALSE),0))*(H398^2/100)/1000000</f>
        <v>8.1158591360000008E-3</v>
      </c>
      <c r="DT398" s="111">
        <f>(AE398*IFERROR(VLOOKUP(AD398,LnLst!B:I,8,FALSE),0))*(100/(H398^2))</f>
        <v>1.2822880991735537E-2</v>
      </c>
      <c r="DU398" s="111">
        <f>AG398*IFERROR(VLOOKUP(AF398,LnLst!B:I,2,FALSE),0)*100/H398^2</f>
        <v>0</v>
      </c>
      <c r="DV398" s="111">
        <f>(AG398*IFERROR(VLOOKUP(AF398,LnLst!B:I,3,FALSE),0))*(100/(H398^2))</f>
        <v>0</v>
      </c>
      <c r="DW398" s="111">
        <f>(AG398*IFERROR(VLOOKUP(AF398,LnLst!B:I,4,FALSE),0))*(H398^2/100)/1000000</f>
        <v>0</v>
      </c>
      <c r="DX398" s="111">
        <f>(AG398*IFERROR(VLOOKUP(AF398,LnLst!B:I,5,FALSE),0))*(100/(H398^2))</f>
        <v>0</v>
      </c>
      <c r="DY398" s="111">
        <f>(AG398*IFERROR(VLOOKUP(AF398,LnLst!B:I,6,FALSE),0))*(100/(H398^2))</f>
        <v>0</v>
      </c>
      <c r="DZ398" s="111">
        <f>(AG398*IFERROR(VLOOKUP(AF398,LnLst!B:I,7,FALSE),0))*(H398^2/100)/1000000</f>
        <v>0</v>
      </c>
      <c r="EA398" s="111">
        <f>(AG398*IFERROR(VLOOKUP(AF398,LnLst!B:I,8,FALSE),0))*(100/(H398^2))</f>
        <v>0</v>
      </c>
      <c r="EB398" s="111">
        <f>AI398*IFERROR(VLOOKUP(AH398,LnLst!B:I,2,FALSE),0)*100/H398^2</f>
        <v>0</v>
      </c>
      <c r="EC398" s="111">
        <f>AI398*IFERROR(VLOOKUP(AH398,LnLst!B:I,3,FALSE),0)*100/H398^2</f>
        <v>0</v>
      </c>
      <c r="ED398" s="111">
        <f>(AI398*IFERROR(VLOOKUP(AH398,LnLst!B:I,4,FALSE),0))*(H398^2/100)/1000000</f>
        <v>0</v>
      </c>
      <c r="EE398" s="111">
        <f>AI398*IFERROR(VLOOKUP(AH398,LnLst!B:I,5,FALSE),0)*100/H398^2</f>
        <v>0</v>
      </c>
      <c r="EF398" s="111">
        <f>AI398*IFERROR(VLOOKUP(AH398,LnLst!B:I,6,FALSE),0)*100/H398^2</f>
        <v>0</v>
      </c>
      <c r="EG398" s="111">
        <f>(AI398*IFERROR(VLOOKUP(AH398,LnLst!B:I,7,FALSE),0))*(H398^2/100)/1000000</f>
        <v>0</v>
      </c>
      <c r="EH398" s="111">
        <f>AI398*IFERROR(VLOOKUP(AH398,LnLst!B:I,8,FALSE),0)*100/H398^2</f>
        <v>0</v>
      </c>
      <c r="EI398" s="236">
        <f>AK398*IFERROR(VLOOKUP(AJ398,LnLst!B:I,2,FALSE),0)*100/H398^2</f>
        <v>0</v>
      </c>
      <c r="EJ398" s="111">
        <f>AK398*IFERROR(VLOOKUP(AJ398,LnLst!B:I,3,FALSE),0)*100/H398^2</f>
        <v>0</v>
      </c>
      <c r="EK398" s="111">
        <f>(AK398*IFERROR(VLOOKUP(AJ398,LnLst!B:I,4,FALSE),0))*(H398^2/100)/1000000</f>
        <v>0</v>
      </c>
      <c r="EL398" s="111">
        <f>AK398*IFERROR(VLOOKUP(AJ398,LnLst!B:I,5,FALSE),0)*100/H398^2</f>
        <v>0</v>
      </c>
      <c r="EM398" s="111">
        <f>AK398*IFERROR(VLOOKUP(AJ398,LnLst!B:I,6,FALSE),0)*100/H398^2</f>
        <v>0</v>
      </c>
      <c r="EN398" s="111">
        <f>(AK398*IFERROR(VLOOKUP(AJ398,LnLst!B:I,7,FALSE),0))*(H398^2/100)/1000000</f>
        <v>0</v>
      </c>
      <c r="EO398" s="111">
        <f>AK398*IFERROR(VLOOKUP(AJ398,LnLst!B:I,8,FALSE),0)*100/H398^2</f>
        <v>0</v>
      </c>
    </row>
    <row r="399" spans="1:145" ht="15" customHeight="1" x14ac:dyDescent="0.25">
      <c r="A399" s="81" t="s">
        <v>1152</v>
      </c>
      <c r="B399" s="82" t="s">
        <v>425</v>
      </c>
      <c r="C399" s="102" t="s">
        <v>146</v>
      </c>
      <c r="D399" s="82" t="s">
        <v>154</v>
      </c>
      <c r="E399" s="9" t="s">
        <v>1709</v>
      </c>
      <c r="F399" s="426" t="s">
        <v>1717</v>
      </c>
      <c r="G399" s="83">
        <v>1</v>
      </c>
      <c r="H399" s="60">
        <v>220</v>
      </c>
      <c r="I399" s="194" t="str">
        <f t="shared" si="109"/>
        <v xml:space="preserve">2*380/50 ACSR             </v>
      </c>
      <c r="J399" s="228">
        <f t="shared" si="110"/>
        <v>80</v>
      </c>
      <c r="K399" s="113" t="s">
        <v>22</v>
      </c>
      <c r="L399" s="232" t="s">
        <v>16</v>
      </c>
      <c r="M399" s="240">
        <v>1020</v>
      </c>
      <c r="N399" s="115">
        <f t="shared" si="101"/>
        <v>388.66079999999999</v>
      </c>
      <c r="O399" s="241">
        <v>1200</v>
      </c>
      <c r="P399" s="235">
        <f t="shared" si="102"/>
        <v>6.8099173553719016E-3</v>
      </c>
      <c r="Q399" s="104">
        <f t="shared" si="103"/>
        <v>4.9917355371900826E-2</v>
      </c>
      <c r="R399" s="104">
        <f t="shared" si="104"/>
        <v>0.14403840000000001</v>
      </c>
      <c r="S399" s="104">
        <f t="shared" si="105"/>
        <v>1.8181818181818184E-2</v>
      </c>
      <c r="T399" s="104">
        <f t="shared" si="106"/>
        <v>0.15702479338842976</v>
      </c>
      <c r="U399" s="104">
        <f t="shared" si="107"/>
        <v>8.6345600000000008E-2</v>
      </c>
      <c r="V399" s="105">
        <f t="shared" si="108"/>
        <v>9.7520661157024791E-2</v>
      </c>
      <c r="W399" s="223">
        <f>AE399*IFERROR(VLOOKUP(AD399,LnLst!B:I,2,FALSE),0)+AG399*IFERROR(VLOOKUP(AF399,LnLst!B:I,2,FALSE),0)+AI399*IFERROR(VLOOKUP(AH399,LnLst!B:I,2,FALSE),0)+AK399*IFERROR(VLOOKUP(AJ399,LnLst!B:I,2,FALSE),0)</f>
        <v>3.2960000000000003</v>
      </c>
      <c r="X399" s="215">
        <f>AE399*IFERROR(VLOOKUP(AD399,LnLst!B:I,3,FALSE),0)+AG399*IFERROR(VLOOKUP(AF399,LnLst!B:I,3,FALSE),0)+AI399*IFERROR(VLOOKUP(AH399,LnLst!B:I,3,FALSE),0)+AK399*IFERROR(VLOOKUP(AJ399,LnLst!B:I,3,FALSE),0)</f>
        <v>24.16</v>
      </c>
      <c r="Y399" s="219">
        <f>(AE399*IFERROR(VLOOKUP(AD399,LnLst!B:I,4,FALSE),0)+AG399*IFERROR(VLOOKUP(AF399,LnLst!B:I,4,FALSE),0)+AI399*IFERROR(VLOOKUP(AH399,LnLst!B:I,4,FALSE),0)+AK399*IFERROR(VLOOKUP(AJ399,LnLst!B:I,4,FALSE),0))/1000000</f>
        <v>2.9760000000000002E-4</v>
      </c>
      <c r="Z399" s="215">
        <f>AE399*IFERROR(VLOOKUP(AD399,LnLst!B:I,5,FALSE),0)+AG399*IFERROR(VLOOKUP(AF399,LnLst!B:I,5,FALSE),0)+AI399*IFERROR(VLOOKUP(AH399,LnLst!B:I,5,FALSE),0)+AK399*IFERROR(VLOOKUP(AJ399,LnLst!B:I,5,FALSE),0)</f>
        <v>8.8000000000000007</v>
      </c>
      <c r="AA399" s="215">
        <f>AE399*IFERROR(VLOOKUP(AD399,LnLst!B:I,6,FALSE),0)+AG399*IFERROR(VLOOKUP(AF399,LnLst!B:I,6,FALSE),0)+AI399*IFERROR(VLOOKUP(AH399,LnLst!B:I,6,FALSE),0)+AK399*IFERROR(VLOOKUP(AJ399,LnLst!B:I,6,FALSE),0)</f>
        <v>76</v>
      </c>
      <c r="AB399" s="207">
        <f>(AE399*IFERROR(VLOOKUP(AD399,LnLst!B:I,7,FALSE),0)+AG399*IFERROR(VLOOKUP(AF399,LnLst!B:I,7,FALSE),0)+AI399*IFERROR(VLOOKUP(AH399,LnLst!B:I,7,FALSE),0)+AK399*IFERROR(VLOOKUP(AJ399,LnLst!B:I,7,FALSE),0))/1000000</f>
        <v>1.784E-4</v>
      </c>
      <c r="AC399" s="211">
        <f>AE399*IFERROR(VLOOKUP(AD399,LnLst!B:I,8,FALSE),0)+AG399*IFERROR(VLOOKUP(AF399,LnLst!B:I,8,FALSE),0)+AI399*IFERROR(VLOOKUP(AH399,LnLst!B:I,8,FALSE),0)+AK399*IFERROR(VLOOKUP(AJ399,LnLst!B:I,8,FALSE),0)</f>
        <v>47.199999999999996</v>
      </c>
      <c r="AD399" s="106" t="s">
        <v>25</v>
      </c>
      <c r="AE399" s="263">
        <v>80</v>
      </c>
      <c r="AF399" s="245" t="s">
        <v>1462</v>
      </c>
      <c r="AG399" s="263"/>
      <c r="AH399" s="250" t="s">
        <v>1462</v>
      </c>
      <c r="AI399" s="263"/>
      <c r="AJ399" s="245" t="s">
        <v>1462</v>
      </c>
      <c r="AK399" s="263"/>
      <c r="AL399" s="84">
        <v>500</v>
      </c>
      <c r="AM399" s="72">
        <v>518</v>
      </c>
      <c r="AN399" s="83">
        <v>0</v>
      </c>
      <c r="AO399" s="72">
        <v>0</v>
      </c>
      <c r="AP399" s="66" t="s">
        <v>892</v>
      </c>
      <c r="AQ399" s="107" t="s">
        <v>268</v>
      </c>
      <c r="AR399" s="61" t="s">
        <v>883</v>
      </c>
      <c r="AS399" s="364"/>
      <c r="AT399" s="205"/>
      <c r="DN399" s="111">
        <f>(AE399*IFERROR(VLOOKUP(AD399,LnLst!B:I,2,FALSE),0))*(100/(H399^2))</f>
        <v>6.8099173553719016E-3</v>
      </c>
      <c r="DO399" s="111">
        <f>(AE399*IFERROR(VLOOKUP(AD399,LnLst!B:I,3,FALSE),0))*(100/(H399^2))</f>
        <v>4.9917355371900826E-2</v>
      </c>
      <c r="DP399" s="111">
        <f>(AE399*IFERROR(VLOOKUP(AD399,LnLst!B:I,4,FALSE),0))*(H399^2/100)/1000000</f>
        <v>0.14403840000000001</v>
      </c>
      <c r="DQ399" s="111">
        <f>(AE399*IFERROR(VLOOKUP(AD399,LnLst!B:I,5,FALSE),0))*(100/(H399^2))</f>
        <v>1.8181818181818184E-2</v>
      </c>
      <c r="DR399" s="111">
        <f>(AE399*IFERROR(VLOOKUP(AD399,LnLst!B:I,6,FALSE),0))*(100/(H399^2))</f>
        <v>0.15702479338842976</v>
      </c>
      <c r="DS399" s="111">
        <f>(AE399*IFERROR(VLOOKUP(AD399,LnLst!B:I,7,FALSE),0))*(H399^2/100)/1000000</f>
        <v>8.6345600000000008E-2</v>
      </c>
      <c r="DT399" s="111">
        <f>(AE399*IFERROR(VLOOKUP(AD399,LnLst!B:I,8,FALSE),0))*(100/(H399^2))</f>
        <v>9.7520661157024791E-2</v>
      </c>
      <c r="DU399" s="111">
        <f>AG399*IFERROR(VLOOKUP(AF399,LnLst!B:I,2,FALSE),0)*100/H399^2</f>
        <v>0</v>
      </c>
      <c r="DV399" s="111">
        <f>(AG399*IFERROR(VLOOKUP(AF399,LnLst!B:I,3,FALSE),0))*(100/(H399^2))</f>
        <v>0</v>
      </c>
      <c r="DW399" s="111">
        <f>(AG399*IFERROR(VLOOKUP(AF399,LnLst!B:I,4,FALSE),0))*(H399^2/100)/1000000</f>
        <v>0</v>
      </c>
      <c r="DX399" s="111">
        <f>(AG399*IFERROR(VLOOKUP(AF399,LnLst!B:I,5,FALSE),0))*(100/(H399^2))</f>
        <v>0</v>
      </c>
      <c r="DY399" s="111">
        <f>(AG399*IFERROR(VLOOKUP(AF399,LnLst!B:I,6,FALSE),0))*(100/(H399^2))</f>
        <v>0</v>
      </c>
      <c r="DZ399" s="111">
        <f>(AG399*IFERROR(VLOOKUP(AF399,LnLst!B:I,7,FALSE),0))*(H399^2/100)/1000000</f>
        <v>0</v>
      </c>
      <c r="EA399" s="111">
        <f>(AG399*IFERROR(VLOOKUP(AF399,LnLst!B:I,8,FALSE),0))*(100/(H399^2))</f>
        <v>0</v>
      </c>
      <c r="EB399" s="111">
        <f>AI399*IFERROR(VLOOKUP(AH399,LnLst!B:I,2,FALSE),0)*100/H399^2</f>
        <v>0</v>
      </c>
      <c r="EC399" s="111">
        <f>AI399*IFERROR(VLOOKUP(AH399,LnLst!B:I,3,FALSE),0)*100/H399^2</f>
        <v>0</v>
      </c>
      <c r="ED399" s="111">
        <f>(AI399*IFERROR(VLOOKUP(AH399,LnLst!B:I,4,FALSE),0))*(H399^2/100)/1000000</f>
        <v>0</v>
      </c>
      <c r="EE399" s="111">
        <f>AI399*IFERROR(VLOOKUP(AH399,LnLst!B:I,5,FALSE),0)*100/H399^2</f>
        <v>0</v>
      </c>
      <c r="EF399" s="111">
        <f>AI399*IFERROR(VLOOKUP(AH399,LnLst!B:I,6,FALSE),0)*100/H399^2</f>
        <v>0</v>
      </c>
      <c r="EG399" s="111">
        <f>(AI399*IFERROR(VLOOKUP(AH399,LnLst!B:I,7,FALSE),0))*(H399^2/100)/1000000</f>
        <v>0</v>
      </c>
      <c r="EH399" s="111">
        <f>AI399*IFERROR(VLOOKUP(AH399,LnLst!B:I,8,FALSE),0)*100/H399^2</f>
        <v>0</v>
      </c>
      <c r="EI399" s="236">
        <f>AK399*IFERROR(VLOOKUP(AJ399,LnLst!B:I,2,FALSE),0)*100/H399^2</f>
        <v>0</v>
      </c>
      <c r="EJ399" s="111">
        <f>AK399*IFERROR(VLOOKUP(AJ399,LnLst!B:I,3,FALSE),0)*100/H399^2</f>
        <v>0</v>
      </c>
      <c r="EK399" s="111">
        <f>(AK399*IFERROR(VLOOKUP(AJ399,LnLst!B:I,4,FALSE),0))*(H399^2/100)/1000000</f>
        <v>0</v>
      </c>
      <c r="EL399" s="111">
        <f>AK399*IFERROR(VLOOKUP(AJ399,LnLst!B:I,5,FALSE),0)*100/H399^2</f>
        <v>0</v>
      </c>
      <c r="EM399" s="111">
        <f>AK399*IFERROR(VLOOKUP(AJ399,LnLst!B:I,6,FALSE),0)*100/H399^2</f>
        <v>0</v>
      </c>
      <c r="EN399" s="111">
        <f>(AK399*IFERROR(VLOOKUP(AJ399,LnLst!B:I,7,FALSE),0))*(H399^2/100)/1000000</f>
        <v>0</v>
      </c>
      <c r="EO399" s="111">
        <f>AK399*IFERROR(VLOOKUP(AJ399,LnLst!B:I,8,FALSE),0)*100/H399^2</f>
        <v>0</v>
      </c>
    </row>
    <row r="400" spans="1:145" ht="15" customHeight="1" x14ac:dyDescent="0.25">
      <c r="A400" s="81" t="s">
        <v>1152</v>
      </c>
      <c r="B400" s="82" t="s">
        <v>425</v>
      </c>
      <c r="C400" s="102" t="s">
        <v>146</v>
      </c>
      <c r="D400" s="82" t="s">
        <v>154</v>
      </c>
      <c r="E400" s="9" t="s">
        <v>1709</v>
      </c>
      <c r="F400" s="426" t="s">
        <v>1717</v>
      </c>
      <c r="G400" s="83">
        <v>2</v>
      </c>
      <c r="H400" s="60">
        <v>220</v>
      </c>
      <c r="I400" s="194" t="str">
        <f t="shared" si="109"/>
        <v xml:space="preserve">2*380/50 ACSR             </v>
      </c>
      <c r="J400" s="228">
        <f t="shared" si="110"/>
        <v>80</v>
      </c>
      <c r="K400" s="113" t="s">
        <v>22</v>
      </c>
      <c r="L400" s="232" t="s">
        <v>16</v>
      </c>
      <c r="M400" s="240">
        <v>1020</v>
      </c>
      <c r="N400" s="115">
        <f t="shared" si="101"/>
        <v>388.66079999999999</v>
      </c>
      <c r="O400" s="241">
        <v>1200</v>
      </c>
      <c r="P400" s="235">
        <f t="shared" si="102"/>
        <v>6.8099173553719016E-3</v>
      </c>
      <c r="Q400" s="104">
        <f t="shared" si="103"/>
        <v>4.9917355371900826E-2</v>
      </c>
      <c r="R400" s="104">
        <f t="shared" si="104"/>
        <v>0.14403840000000001</v>
      </c>
      <c r="S400" s="104">
        <f t="shared" si="105"/>
        <v>1.8181818181818184E-2</v>
      </c>
      <c r="T400" s="104">
        <f t="shared" si="106"/>
        <v>0.15702479338842976</v>
      </c>
      <c r="U400" s="104">
        <f t="shared" si="107"/>
        <v>8.6345600000000008E-2</v>
      </c>
      <c r="V400" s="105">
        <f t="shared" si="108"/>
        <v>9.7520661157024791E-2</v>
      </c>
      <c r="W400" s="223">
        <f>AE400*IFERROR(VLOOKUP(AD400,LnLst!B:I,2,FALSE),0)+AG400*IFERROR(VLOOKUP(AF400,LnLst!B:I,2,FALSE),0)+AI400*IFERROR(VLOOKUP(AH400,LnLst!B:I,2,FALSE),0)+AK400*IFERROR(VLOOKUP(AJ400,LnLst!B:I,2,FALSE),0)</f>
        <v>3.2960000000000003</v>
      </c>
      <c r="X400" s="215">
        <f>AE400*IFERROR(VLOOKUP(AD400,LnLst!B:I,3,FALSE),0)+AG400*IFERROR(VLOOKUP(AF400,LnLst!B:I,3,FALSE),0)+AI400*IFERROR(VLOOKUP(AH400,LnLst!B:I,3,FALSE),0)+AK400*IFERROR(VLOOKUP(AJ400,LnLst!B:I,3,FALSE),0)</f>
        <v>24.16</v>
      </c>
      <c r="Y400" s="219">
        <f>(AE400*IFERROR(VLOOKUP(AD400,LnLst!B:I,4,FALSE),0)+AG400*IFERROR(VLOOKUP(AF400,LnLst!B:I,4,FALSE),0)+AI400*IFERROR(VLOOKUP(AH400,LnLst!B:I,4,FALSE),0)+AK400*IFERROR(VLOOKUP(AJ400,LnLst!B:I,4,FALSE),0))/1000000</f>
        <v>2.9760000000000002E-4</v>
      </c>
      <c r="Z400" s="215">
        <f>AE400*IFERROR(VLOOKUP(AD400,LnLst!B:I,5,FALSE),0)+AG400*IFERROR(VLOOKUP(AF400,LnLst!B:I,5,FALSE),0)+AI400*IFERROR(VLOOKUP(AH400,LnLst!B:I,5,FALSE),0)+AK400*IFERROR(VLOOKUP(AJ400,LnLst!B:I,5,FALSE),0)</f>
        <v>8.8000000000000007</v>
      </c>
      <c r="AA400" s="215">
        <f>AE400*IFERROR(VLOOKUP(AD400,LnLst!B:I,6,FALSE),0)+AG400*IFERROR(VLOOKUP(AF400,LnLst!B:I,6,FALSE),0)+AI400*IFERROR(VLOOKUP(AH400,LnLst!B:I,6,FALSE),0)+AK400*IFERROR(VLOOKUP(AJ400,LnLst!B:I,6,FALSE),0)</f>
        <v>76</v>
      </c>
      <c r="AB400" s="207">
        <f>(AE400*IFERROR(VLOOKUP(AD400,LnLst!B:I,7,FALSE),0)+AG400*IFERROR(VLOOKUP(AF400,LnLst!B:I,7,FALSE),0)+AI400*IFERROR(VLOOKUP(AH400,LnLst!B:I,7,FALSE),0)+AK400*IFERROR(VLOOKUP(AJ400,LnLst!B:I,7,FALSE),0))/1000000</f>
        <v>1.784E-4</v>
      </c>
      <c r="AC400" s="211">
        <f>AE400*IFERROR(VLOOKUP(AD400,LnLst!B:I,8,FALSE),0)+AG400*IFERROR(VLOOKUP(AF400,LnLst!B:I,8,FALSE),0)+AI400*IFERROR(VLOOKUP(AH400,LnLst!B:I,8,FALSE),0)+AK400*IFERROR(VLOOKUP(AJ400,LnLst!B:I,8,FALSE),0)</f>
        <v>47.199999999999996</v>
      </c>
      <c r="AD400" s="106" t="s">
        <v>25</v>
      </c>
      <c r="AE400" s="263">
        <v>80</v>
      </c>
      <c r="AF400" s="245" t="s">
        <v>1462</v>
      </c>
      <c r="AG400" s="263"/>
      <c r="AH400" s="250" t="s">
        <v>1462</v>
      </c>
      <c r="AI400" s="263"/>
      <c r="AJ400" s="245" t="s">
        <v>1462</v>
      </c>
      <c r="AK400" s="263"/>
      <c r="AL400" s="84">
        <v>500</v>
      </c>
      <c r="AM400" s="72">
        <v>518</v>
      </c>
      <c r="AN400" s="83">
        <v>0</v>
      </c>
      <c r="AO400" s="72">
        <v>0</v>
      </c>
      <c r="AP400" s="66" t="s">
        <v>893</v>
      </c>
      <c r="AQ400" s="107" t="s">
        <v>268</v>
      </c>
      <c r="AR400" s="61" t="s">
        <v>883</v>
      </c>
      <c r="AS400" s="364"/>
      <c r="AT400" s="205"/>
      <c r="DN400" s="111">
        <f>(AE400*IFERROR(VLOOKUP(AD400,LnLst!B:I,2,FALSE),0))*(100/(H400^2))</f>
        <v>6.8099173553719016E-3</v>
      </c>
      <c r="DO400" s="111">
        <f>(AE400*IFERROR(VLOOKUP(AD400,LnLst!B:I,3,FALSE),0))*(100/(H400^2))</f>
        <v>4.9917355371900826E-2</v>
      </c>
      <c r="DP400" s="111">
        <f>(AE400*IFERROR(VLOOKUP(AD400,LnLst!B:I,4,FALSE),0))*(H400^2/100)/1000000</f>
        <v>0.14403840000000001</v>
      </c>
      <c r="DQ400" s="111">
        <f>(AE400*IFERROR(VLOOKUP(AD400,LnLst!B:I,5,FALSE),0))*(100/(H400^2))</f>
        <v>1.8181818181818184E-2</v>
      </c>
      <c r="DR400" s="111">
        <f>(AE400*IFERROR(VLOOKUP(AD400,LnLst!B:I,6,FALSE),0))*(100/(H400^2))</f>
        <v>0.15702479338842976</v>
      </c>
      <c r="DS400" s="111">
        <f>(AE400*IFERROR(VLOOKUP(AD400,LnLst!B:I,7,FALSE),0))*(H400^2/100)/1000000</f>
        <v>8.6345600000000008E-2</v>
      </c>
      <c r="DT400" s="111">
        <f>(AE400*IFERROR(VLOOKUP(AD400,LnLst!B:I,8,FALSE),0))*(100/(H400^2))</f>
        <v>9.7520661157024791E-2</v>
      </c>
      <c r="DU400" s="111">
        <f>AG400*IFERROR(VLOOKUP(AF400,LnLst!B:I,2,FALSE),0)*100/H400^2</f>
        <v>0</v>
      </c>
      <c r="DV400" s="111">
        <f>(AG400*IFERROR(VLOOKUP(AF400,LnLst!B:I,3,FALSE),0))*(100/(H400^2))</f>
        <v>0</v>
      </c>
      <c r="DW400" s="111">
        <f>(AG400*IFERROR(VLOOKUP(AF400,LnLst!B:I,4,FALSE),0))*(H400^2/100)/1000000</f>
        <v>0</v>
      </c>
      <c r="DX400" s="111">
        <f>(AG400*IFERROR(VLOOKUP(AF400,LnLst!B:I,5,FALSE),0))*(100/(H400^2))</f>
        <v>0</v>
      </c>
      <c r="DY400" s="111">
        <f>(AG400*IFERROR(VLOOKUP(AF400,LnLst!B:I,6,FALSE),0))*(100/(H400^2))</f>
        <v>0</v>
      </c>
      <c r="DZ400" s="111">
        <f>(AG400*IFERROR(VLOOKUP(AF400,LnLst!B:I,7,FALSE),0))*(H400^2/100)/1000000</f>
        <v>0</v>
      </c>
      <c r="EA400" s="111">
        <f>(AG400*IFERROR(VLOOKUP(AF400,LnLst!B:I,8,FALSE),0))*(100/(H400^2))</f>
        <v>0</v>
      </c>
      <c r="EB400" s="111">
        <f>AI400*IFERROR(VLOOKUP(AH400,LnLst!B:I,2,FALSE),0)*100/H400^2</f>
        <v>0</v>
      </c>
      <c r="EC400" s="111">
        <f>AI400*IFERROR(VLOOKUP(AH400,LnLst!B:I,3,FALSE),0)*100/H400^2</f>
        <v>0</v>
      </c>
      <c r="ED400" s="111">
        <f>(AI400*IFERROR(VLOOKUP(AH400,LnLst!B:I,4,FALSE),0))*(H400^2/100)/1000000</f>
        <v>0</v>
      </c>
      <c r="EE400" s="111">
        <f>AI400*IFERROR(VLOOKUP(AH400,LnLst!B:I,5,FALSE),0)*100/H400^2</f>
        <v>0</v>
      </c>
      <c r="EF400" s="111">
        <f>AI400*IFERROR(VLOOKUP(AH400,LnLst!B:I,6,FALSE),0)*100/H400^2</f>
        <v>0</v>
      </c>
      <c r="EG400" s="111">
        <f>(AI400*IFERROR(VLOOKUP(AH400,LnLst!B:I,7,FALSE),0))*(H400^2/100)/1000000</f>
        <v>0</v>
      </c>
      <c r="EH400" s="111">
        <f>AI400*IFERROR(VLOOKUP(AH400,LnLst!B:I,8,FALSE),0)*100/H400^2</f>
        <v>0</v>
      </c>
      <c r="EI400" s="236">
        <f>AK400*IFERROR(VLOOKUP(AJ400,LnLst!B:I,2,FALSE),0)*100/H400^2</f>
        <v>0</v>
      </c>
      <c r="EJ400" s="111">
        <f>AK400*IFERROR(VLOOKUP(AJ400,LnLst!B:I,3,FALSE),0)*100/H400^2</f>
        <v>0</v>
      </c>
      <c r="EK400" s="111">
        <f>(AK400*IFERROR(VLOOKUP(AJ400,LnLst!B:I,4,FALSE),0))*(H400^2/100)/1000000</f>
        <v>0</v>
      </c>
      <c r="EL400" s="111">
        <f>AK400*IFERROR(VLOOKUP(AJ400,LnLst!B:I,5,FALSE),0)*100/H400^2</f>
        <v>0</v>
      </c>
      <c r="EM400" s="111">
        <f>AK400*IFERROR(VLOOKUP(AJ400,LnLst!B:I,6,FALSE),0)*100/H400^2</f>
        <v>0</v>
      </c>
      <c r="EN400" s="111">
        <f>(AK400*IFERROR(VLOOKUP(AJ400,LnLst!B:I,7,FALSE),0))*(H400^2/100)/1000000</f>
        <v>0</v>
      </c>
      <c r="EO400" s="111">
        <f>AK400*IFERROR(VLOOKUP(AJ400,LnLst!B:I,8,FALSE),0)*100/H400^2</f>
        <v>0</v>
      </c>
    </row>
    <row r="401" spans="1:145" ht="15" customHeight="1" x14ac:dyDescent="0.25">
      <c r="A401" s="81" t="s">
        <v>419</v>
      </c>
      <c r="B401" s="82" t="s">
        <v>418</v>
      </c>
      <c r="C401" s="102" t="s">
        <v>148</v>
      </c>
      <c r="D401" s="82" t="s">
        <v>149</v>
      </c>
      <c r="E401" s="9" t="s">
        <v>1709</v>
      </c>
      <c r="F401" s="426" t="s">
        <v>1717</v>
      </c>
      <c r="G401" s="83">
        <v>1</v>
      </c>
      <c r="H401" s="60">
        <v>220</v>
      </c>
      <c r="I401" s="194" t="str">
        <f t="shared" si="109"/>
        <v xml:space="preserve">2*380/50 ACSR             </v>
      </c>
      <c r="J401" s="228">
        <f t="shared" si="110"/>
        <v>33</v>
      </c>
      <c r="K401" s="113" t="s">
        <v>22</v>
      </c>
      <c r="L401" s="232" t="s">
        <v>22</v>
      </c>
      <c r="M401" s="240">
        <v>1020</v>
      </c>
      <c r="N401" s="115">
        <f t="shared" si="101"/>
        <v>388.66079999999999</v>
      </c>
      <c r="O401" s="241">
        <v>1200</v>
      </c>
      <c r="P401" s="235">
        <f t="shared" si="102"/>
        <v>2.8090909090909087E-3</v>
      </c>
      <c r="Q401" s="104">
        <f t="shared" si="103"/>
        <v>2.059090909090909E-2</v>
      </c>
      <c r="R401" s="104">
        <f t="shared" si="104"/>
        <v>5.9415839999999998E-2</v>
      </c>
      <c r="S401" s="104">
        <f t="shared" si="105"/>
        <v>7.4999999999999997E-3</v>
      </c>
      <c r="T401" s="104">
        <f t="shared" si="106"/>
        <v>6.4772727272727273E-2</v>
      </c>
      <c r="U401" s="104">
        <f t="shared" si="107"/>
        <v>3.5617560000000006E-2</v>
      </c>
      <c r="V401" s="105">
        <f t="shared" si="108"/>
        <v>4.022727272727273E-2</v>
      </c>
      <c r="W401" s="223">
        <f>AE401*IFERROR(VLOOKUP(AD401,LnLst!B:I,2,FALSE),0)+AG401*IFERROR(VLOOKUP(AF401,LnLst!B:I,2,FALSE),0)+AI401*IFERROR(VLOOKUP(AH401,LnLst!B:I,2,FALSE),0)+AK401*IFERROR(VLOOKUP(AJ401,LnLst!B:I,2,FALSE),0)</f>
        <v>1.3595999999999999</v>
      </c>
      <c r="X401" s="215">
        <f>AE401*IFERROR(VLOOKUP(AD401,LnLst!B:I,3,FALSE),0)+AG401*IFERROR(VLOOKUP(AF401,LnLst!B:I,3,FALSE),0)+AI401*IFERROR(VLOOKUP(AH401,LnLst!B:I,3,FALSE),0)+AK401*IFERROR(VLOOKUP(AJ401,LnLst!B:I,3,FALSE),0)</f>
        <v>9.9659999999999993</v>
      </c>
      <c r="Y401" s="219">
        <f>(AE401*IFERROR(VLOOKUP(AD401,LnLst!B:I,4,FALSE),0)+AG401*IFERROR(VLOOKUP(AF401,LnLst!B:I,4,FALSE),0)+AI401*IFERROR(VLOOKUP(AH401,LnLst!B:I,4,FALSE),0)+AK401*IFERROR(VLOOKUP(AJ401,LnLst!B:I,4,FALSE),0))/1000000</f>
        <v>1.2276E-4</v>
      </c>
      <c r="Z401" s="215">
        <f>AE401*IFERROR(VLOOKUP(AD401,LnLst!B:I,5,FALSE),0)+AG401*IFERROR(VLOOKUP(AF401,LnLst!B:I,5,FALSE),0)+AI401*IFERROR(VLOOKUP(AH401,LnLst!B:I,5,FALSE),0)+AK401*IFERROR(VLOOKUP(AJ401,LnLst!B:I,5,FALSE),0)</f>
        <v>3.63</v>
      </c>
      <c r="AA401" s="215">
        <f>AE401*IFERROR(VLOOKUP(AD401,LnLst!B:I,6,FALSE),0)+AG401*IFERROR(VLOOKUP(AF401,LnLst!B:I,6,FALSE),0)+AI401*IFERROR(VLOOKUP(AH401,LnLst!B:I,6,FALSE),0)+AK401*IFERROR(VLOOKUP(AJ401,LnLst!B:I,6,FALSE),0)</f>
        <v>31.349999999999998</v>
      </c>
      <c r="AB401" s="207">
        <f>(AE401*IFERROR(VLOOKUP(AD401,LnLst!B:I,7,FALSE),0)+AG401*IFERROR(VLOOKUP(AF401,LnLst!B:I,7,FALSE),0)+AI401*IFERROR(VLOOKUP(AH401,LnLst!B:I,7,FALSE),0)+AK401*IFERROR(VLOOKUP(AJ401,LnLst!B:I,7,FALSE),0))/1000000</f>
        <v>7.3590000000000005E-5</v>
      </c>
      <c r="AC401" s="211">
        <f>AE401*IFERROR(VLOOKUP(AD401,LnLst!B:I,8,FALSE),0)+AG401*IFERROR(VLOOKUP(AF401,LnLst!B:I,8,FALSE),0)+AI401*IFERROR(VLOOKUP(AH401,LnLst!B:I,8,FALSE),0)+AK401*IFERROR(VLOOKUP(AJ401,LnLst!B:I,8,FALSE),0)</f>
        <v>19.47</v>
      </c>
      <c r="AD401" s="106" t="s">
        <v>25</v>
      </c>
      <c r="AE401" s="263">
        <v>33</v>
      </c>
      <c r="AF401" s="245" t="s">
        <v>1462</v>
      </c>
      <c r="AG401" s="263"/>
      <c r="AH401" s="250" t="s">
        <v>1462</v>
      </c>
      <c r="AI401" s="263"/>
      <c r="AJ401" s="245" t="s">
        <v>1462</v>
      </c>
      <c r="AK401" s="263"/>
      <c r="AL401" s="84">
        <v>504</v>
      </c>
      <c r="AM401" s="72">
        <v>506</v>
      </c>
      <c r="AN401" s="83">
        <v>0</v>
      </c>
      <c r="AO401" s="72">
        <v>0</v>
      </c>
      <c r="AP401" s="66" t="s">
        <v>894</v>
      </c>
      <c r="AQ401" s="107" t="s">
        <v>832</v>
      </c>
      <c r="AR401" s="61" t="s">
        <v>149</v>
      </c>
      <c r="AS401" s="364"/>
      <c r="AT401" s="205" t="s">
        <v>49</v>
      </c>
      <c r="DN401" s="111">
        <f>(AE401*IFERROR(VLOOKUP(AD401,LnLst!B:I,2,FALSE),0))*(100/(H401^2))</f>
        <v>2.8090909090909091E-3</v>
      </c>
      <c r="DO401" s="111">
        <f>(AE401*IFERROR(VLOOKUP(AD401,LnLst!B:I,3,FALSE),0))*(100/(H401^2))</f>
        <v>2.059090909090909E-2</v>
      </c>
      <c r="DP401" s="111">
        <f>(AE401*IFERROR(VLOOKUP(AD401,LnLst!B:I,4,FALSE),0))*(H401^2/100)/1000000</f>
        <v>5.9415840000000004E-2</v>
      </c>
      <c r="DQ401" s="111">
        <f>(AE401*IFERROR(VLOOKUP(AD401,LnLst!B:I,5,FALSE),0))*(100/(H401^2))</f>
        <v>7.4999999999999997E-3</v>
      </c>
      <c r="DR401" s="111">
        <f>(AE401*IFERROR(VLOOKUP(AD401,LnLst!B:I,6,FALSE),0))*(100/(H401^2))</f>
        <v>6.4772727272727273E-2</v>
      </c>
      <c r="DS401" s="111">
        <f>(AE401*IFERROR(VLOOKUP(AD401,LnLst!B:I,7,FALSE),0))*(H401^2/100)/1000000</f>
        <v>3.5617560000000006E-2</v>
      </c>
      <c r="DT401" s="111">
        <f>(AE401*IFERROR(VLOOKUP(AD401,LnLst!B:I,8,FALSE),0))*(100/(H401^2))</f>
        <v>4.0227272727272723E-2</v>
      </c>
      <c r="DU401" s="111">
        <f>AG401*IFERROR(VLOOKUP(AF401,LnLst!B:I,2,FALSE),0)*100/H401^2</f>
        <v>0</v>
      </c>
      <c r="DV401" s="111">
        <f>(AG401*IFERROR(VLOOKUP(AF401,LnLst!B:I,3,FALSE),0))*(100/(H401^2))</f>
        <v>0</v>
      </c>
      <c r="DW401" s="111">
        <f>(AG401*IFERROR(VLOOKUP(AF401,LnLst!B:I,4,FALSE),0))*(H401^2/100)/1000000</f>
        <v>0</v>
      </c>
      <c r="DX401" s="111">
        <f>(AG401*IFERROR(VLOOKUP(AF401,LnLst!B:I,5,FALSE),0))*(100/(H401^2))</f>
        <v>0</v>
      </c>
      <c r="DY401" s="111">
        <f>(AG401*IFERROR(VLOOKUP(AF401,LnLst!B:I,6,FALSE),0))*(100/(H401^2))</f>
        <v>0</v>
      </c>
      <c r="DZ401" s="111">
        <f>(AG401*IFERROR(VLOOKUP(AF401,LnLst!B:I,7,FALSE),0))*(H401^2/100)/1000000</f>
        <v>0</v>
      </c>
      <c r="EA401" s="111">
        <f>(AG401*IFERROR(VLOOKUP(AF401,LnLst!B:I,8,FALSE),0))*(100/(H401^2))</f>
        <v>0</v>
      </c>
      <c r="EB401" s="111">
        <f>AI401*IFERROR(VLOOKUP(AH401,LnLst!B:I,2,FALSE),0)*100/H401^2</f>
        <v>0</v>
      </c>
      <c r="EC401" s="111">
        <f>AI401*IFERROR(VLOOKUP(AH401,LnLst!B:I,3,FALSE),0)*100/H401^2</f>
        <v>0</v>
      </c>
      <c r="ED401" s="111">
        <f>(AI401*IFERROR(VLOOKUP(AH401,LnLst!B:I,4,FALSE),0))*(H401^2/100)/1000000</f>
        <v>0</v>
      </c>
      <c r="EE401" s="111">
        <f>AI401*IFERROR(VLOOKUP(AH401,LnLst!B:I,5,FALSE),0)*100/H401^2</f>
        <v>0</v>
      </c>
      <c r="EF401" s="111">
        <f>AI401*IFERROR(VLOOKUP(AH401,LnLst!B:I,6,FALSE),0)*100/H401^2</f>
        <v>0</v>
      </c>
      <c r="EG401" s="111">
        <f>(AI401*IFERROR(VLOOKUP(AH401,LnLst!B:I,7,FALSE),0))*(H401^2/100)/1000000</f>
        <v>0</v>
      </c>
      <c r="EH401" s="111">
        <f>AI401*IFERROR(VLOOKUP(AH401,LnLst!B:I,8,FALSE),0)*100/H401^2</f>
        <v>0</v>
      </c>
      <c r="EI401" s="236">
        <f>AK401*IFERROR(VLOOKUP(AJ401,LnLst!B:I,2,FALSE),0)*100/H401^2</f>
        <v>0</v>
      </c>
      <c r="EJ401" s="111">
        <f>AK401*IFERROR(VLOOKUP(AJ401,LnLst!B:I,3,FALSE),0)*100/H401^2</f>
        <v>0</v>
      </c>
      <c r="EK401" s="111">
        <f>(AK401*IFERROR(VLOOKUP(AJ401,LnLst!B:I,4,FALSE),0))*(H401^2/100)/1000000</f>
        <v>0</v>
      </c>
      <c r="EL401" s="111">
        <f>AK401*IFERROR(VLOOKUP(AJ401,LnLst!B:I,5,FALSE),0)*100/H401^2</f>
        <v>0</v>
      </c>
      <c r="EM401" s="111">
        <f>AK401*IFERROR(VLOOKUP(AJ401,LnLst!B:I,6,FALSE),0)*100/H401^2</f>
        <v>0</v>
      </c>
      <c r="EN401" s="111">
        <f>(AK401*IFERROR(VLOOKUP(AJ401,LnLst!B:I,7,FALSE),0))*(H401^2/100)/1000000</f>
        <v>0</v>
      </c>
      <c r="EO401" s="111">
        <f>AK401*IFERROR(VLOOKUP(AJ401,LnLst!B:I,8,FALSE),0)*100/H401^2</f>
        <v>0</v>
      </c>
    </row>
    <row r="402" spans="1:145" ht="15" customHeight="1" x14ac:dyDescent="0.25">
      <c r="A402" s="81" t="s">
        <v>419</v>
      </c>
      <c r="B402" s="82" t="s">
        <v>418</v>
      </c>
      <c r="C402" s="102" t="s">
        <v>148</v>
      </c>
      <c r="D402" s="82" t="s">
        <v>149</v>
      </c>
      <c r="E402" s="9" t="s">
        <v>1709</v>
      </c>
      <c r="F402" s="426" t="s">
        <v>1717</v>
      </c>
      <c r="G402" s="83">
        <v>2</v>
      </c>
      <c r="H402" s="60">
        <v>220</v>
      </c>
      <c r="I402" s="194" t="str">
        <f t="shared" si="109"/>
        <v xml:space="preserve">2*380/50 ACSR             </v>
      </c>
      <c r="J402" s="228">
        <f t="shared" si="110"/>
        <v>33</v>
      </c>
      <c r="K402" s="113" t="s">
        <v>22</v>
      </c>
      <c r="L402" s="232" t="s">
        <v>22</v>
      </c>
      <c r="M402" s="240">
        <v>1020</v>
      </c>
      <c r="N402" s="115">
        <f t="shared" ref="N402:N467" si="111">1.732*M402*H402/1000</f>
        <v>388.66079999999999</v>
      </c>
      <c r="O402" s="241">
        <v>1200</v>
      </c>
      <c r="P402" s="235">
        <f t="shared" ref="P402:P467" si="112">W402*100/H402^2</f>
        <v>2.8090909090909087E-3</v>
      </c>
      <c r="Q402" s="104">
        <f t="shared" ref="Q402:Q467" si="113">X402*100/H402^2</f>
        <v>2.059090909090909E-2</v>
      </c>
      <c r="R402" s="104">
        <f t="shared" ref="R402:R467" si="114">Y402*H402^2/100</f>
        <v>5.9415839999999998E-2</v>
      </c>
      <c r="S402" s="104">
        <f t="shared" ref="S402:S467" si="115">Z402*100/H402^2</f>
        <v>7.4999999999999997E-3</v>
      </c>
      <c r="T402" s="104">
        <f t="shared" ref="T402:T467" si="116">AA402*100/H402^2</f>
        <v>6.4772727272727273E-2</v>
      </c>
      <c r="U402" s="104">
        <f t="shared" ref="U402:U467" si="117">AB402*H402^2/100</f>
        <v>3.5617560000000006E-2</v>
      </c>
      <c r="V402" s="105">
        <f t="shared" ref="V402:V467" si="118">AC402*100/H402^2</f>
        <v>4.022727272727273E-2</v>
      </c>
      <c r="W402" s="223">
        <f>AE402*IFERROR(VLOOKUP(AD402,LnLst!B:I,2,FALSE),0)+AG402*IFERROR(VLOOKUP(AF402,LnLst!B:I,2,FALSE),0)+AI402*IFERROR(VLOOKUP(AH402,LnLst!B:I,2,FALSE),0)+AK402*IFERROR(VLOOKUP(AJ402,LnLst!B:I,2,FALSE),0)</f>
        <v>1.3595999999999999</v>
      </c>
      <c r="X402" s="215">
        <f>AE402*IFERROR(VLOOKUP(AD402,LnLst!B:I,3,FALSE),0)+AG402*IFERROR(VLOOKUP(AF402,LnLst!B:I,3,FALSE),0)+AI402*IFERROR(VLOOKUP(AH402,LnLst!B:I,3,FALSE),0)+AK402*IFERROR(VLOOKUP(AJ402,LnLst!B:I,3,FALSE),0)</f>
        <v>9.9659999999999993</v>
      </c>
      <c r="Y402" s="219">
        <f>(AE402*IFERROR(VLOOKUP(AD402,LnLst!B:I,4,FALSE),0)+AG402*IFERROR(VLOOKUP(AF402,LnLst!B:I,4,FALSE),0)+AI402*IFERROR(VLOOKUP(AH402,LnLst!B:I,4,FALSE),0)+AK402*IFERROR(VLOOKUP(AJ402,LnLst!B:I,4,FALSE),0))/1000000</f>
        <v>1.2276E-4</v>
      </c>
      <c r="Z402" s="215">
        <f>AE402*IFERROR(VLOOKUP(AD402,LnLst!B:I,5,FALSE),0)+AG402*IFERROR(VLOOKUP(AF402,LnLst!B:I,5,FALSE),0)+AI402*IFERROR(VLOOKUP(AH402,LnLst!B:I,5,FALSE),0)+AK402*IFERROR(VLOOKUP(AJ402,LnLst!B:I,5,FALSE),0)</f>
        <v>3.63</v>
      </c>
      <c r="AA402" s="215">
        <f>AE402*IFERROR(VLOOKUP(AD402,LnLst!B:I,6,FALSE),0)+AG402*IFERROR(VLOOKUP(AF402,LnLst!B:I,6,FALSE),0)+AI402*IFERROR(VLOOKUP(AH402,LnLst!B:I,6,FALSE),0)+AK402*IFERROR(VLOOKUP(AJ402,LnLst!B:I,6,FALSE),0)</f>
        <v>31.349999999999998</v>
      </c>
      <c r="AB402" s="207">
        <f>(AE402*IFERROR(VLOOKUP(AD402,LnLst!B:I,7,FALSE),0)+AG402*IFERROR(VLOOKUP(AF402,LnLst!B:I,7,FALSE),0)+AI402*IFERROR(VLOOKUP(AH402,LnLst!B:I,7,FALSE),0)+AK402*IFERROR(VLOOKUP(AJ402,LnLst!B:I,7,FALSE),0))/1000000</f>
        <v>7.3590000000000005E-5</v>
      </c>
      <c r="AC402" s="211">
        <f>AE402*IFERROR(VLOOKUP(AD402,LnLst!B:I,8,FALSE),0)+AG402*IFERROR(VLOOKUP(AF402,LnLst!B:I,8,FALSE),0)+AI402*IFERROR(VLOOKUP(AH402,LnLst!B:I,8,FALSE),0)+AK402*IFERROR(VLOOKUP(AJ402,LnLst!B:I,8,FALSE),0)</f>
        <v>19.47</v>
      </c>
      <c r="AD402" s="106" t="s">
        <v>25</v>
      </c>
      <c r="AE402" s="263">
        <v>33</v>
      </c>
      <c r="AF402" s="245" t="s">
        <v>1462</v>
      </c>
      <c r="AG402" s="263"/>
      <c r="AH402" s="250" t="s">
        <v>1462</v>
      </c>
      <c r="AI402" s="263"/>
      <c r="AJ402" s="245" t="s">
        <v>1462</v>
      </c>
      <c r="AK402" s="263"/>
      <c r="AL402" s="84">
        <v>504</v>
      </c>
      <c r="AM402" s="72">
        <v>506</v>
      </c>
      <c r="AN402" s="83">
        <v>0</v>
      </c>
      <c r="AO402" s="72">
        <v>0</v>
      </c>
      <c r="AP402" s="66" t="s">
        <v>895</v>
      </c>
      <c r="AQ402" s="107" t="s">
        <v>832</v>
      </c>
      <c r="AR402" s="61" t="s">
        <v>149</v>
      </c>
      <c r="AS402" s="364"/>
      <c r="AT402" s="205" t="s">
        <v>49</v>
      </c>
      <c r="DN402" s="111">
        <f>(AE402*IFERROR(VLOOKUP(AD402,LnLst!B:I,2,FALSE),0))*(100/(H402^2))</f>
        <v>2.8090909090909091E-3</v>
      </c>
      <c r="DO402" s="111">
        <f>(AE402*IFERROR(VLOOKUP(AD402,LnLst!B:I,3,FALSE),0))*(100/(H402^2))</f>
        <v>2.059090909090909E-2</v>
      </c>
      <c r="DP402" s="111">
        <f>(AE402*IFERROR(VLOOKUP(AD402,LnLst!B:I,4,FALSE),0))*(H402^2/100)/1000000</f>
        <v>5.9415840000000004E-2</v>
      </c>
      <c r="DQ402" s="111">
        <f>(AE402*IFERROR(VLOOKUP(AD402,LnLst!B:I,5,FALSE),0))*(100/(H402^2))</f>
        <v>7.4999999999999997E-3</v>
      </c>
      <c r="DR402" s="111">
        <f>(AE402*IFERROR(VLOOKUP(AD402,LnLst!B:I,6,FALSE),0))*(100/(H402^2))</f>
        <v>6.4772727272727273E-2</v>
      </c>
      <c r="DS402" s="111">
        <f>(AE402*IFERROR(VLOOKUP(AD402,LnLst!B:I,7,FALSE),0))*(H402^2/100)/1000000</f>
        <v>3.5617560000000006E-2</v>
      </c>
      <c r="DT402" s="111">
        <f>(AE402*IFERROR(VLOOKUP(AD402,LnLst!B:I,8,FALSE),0))*(100/(H402^2))</f>
        <v>4.0227272727272723E-2</v>
      </c>
      <c r="DU402" s="111">
        <f>AG402*IFERROR(VLOOKUP(AF402,LnLst!B:I,2,FALSE),0)*100/H402^2</f>
        <v>0</v>
      </c>
      <c r="DV402" s="111">
        <f>(AG402*IFERROR(VLOOKUP(AF402,LnLst!B:I,3,FALSE),0))*(100/(H402^2))</f>
        <v>0</v>
      </c>
      <c r="DW402" s="111">
        <f>(AG402*IFERROR(VLOOKUP(AF402,LnLst!B:I,4,FALSE),0))*(H402^2/100)/1000000</f>
        <v>0</v>
      </c>
      <c r="DX402" s="111">
        <f>(AG402*IFERROR(VLOOKUP(AF402,LnLst!B:I,5,FALSE),0))*(100/(H402^2))</f>
        <v>0</v>
      </c>
      <c r="DY402" s="111">
        <f>(AG402*IFERROR(VLOOKUP(AF402,LnLst!B:I,6,FALSE),0))*(100/(H402^2))</f>
        <v>0</v>
      </c>
      <c r="DZ402" s="111">
        <f>(AG402*IFERROR(VLOOKUP(AF402,LnLst!B:I,7,FALSE),0))*(H402^2/100)/1000000</f>
        <v>0</v>
      </c>
      <c r="EA402" s="111">
        <f>(AG402*IFERROR(VLOOKUP(AF402,LnLst!B:I,8,FALSE),0))*(100/(H402^2))</f>
        <v>0</v>
      </c>
      <c r="EB402" s="111">
        <f>AI402*IFERROR(VLOOKUP(AH402,LnLst!B:I,2,FALSE),0)*100/H402^2</f>
        <v>0</v>
      </c>
      <c r="EC402" s="111">
        <f>AI402*IFERROR(VLOOKUP(AH402,LnLst!B:I,3,FALSE),0)*100/H402^2</f>
        <v>0</v>
      </c>
      <c r="ED402" s="111">
        <f>(AI402*IFERROR(VLOOKUP(AH402,LnLst!B:I,4,FALSE),0))*(H402^2/100)/1000000</f>
        <v>0</v>
      </c>
      <c r="EE402" s="111">
        <f>AI402*IFERROR(VLOOKUP(AH402,LnLst!B:I,5,FALSE),0)*100/H402^2</f>
        <v>0</v>
      </c>
      <c r="EF402" s="111">
        <f>AI402*IFERROR(VLOOKUP(AH402,LnLst!B:I,6,FALSE),0)*100/H402^2</f>
        <v>0</v>
      </c>
      <c r="EG402" s="111">
        <f>(AI402*IFERROR(VLOOKUP(AH402,LnLst!B:I,7,FALSE),0))*(H402^2/100)/1000000</f>
        <v>0</v>
      </c>
      <c r="EH402" s="111">
        <f>AI402*IFERROR(VLOOKUP(AH402,LnLst!B:I,8,FALSE),0)*100/H402^2</f>
        <v>0</v>
      </c>
      <c r="EI402" s="236">
        <f>AK402*IFERROR(VLOOKUP(AJ402,LnLst!B:I,2,FALSE),0)*100/H402^2</f>
        <v>0</v>
      </c>
      <c r="EJ402" s="111">
        <f>AK402*IFERROR(VLOOKUP(AJ402,LnLst!B:I,3,FALSE),0)*100/H402^2</f>
        <v>0</v>
      </c>
      <c r="EK402" s="111">
        <f>(AK402*IFERROR(VLOOKUP(AJ402,LnLst!B:I,4,FALSE),0))*(H402^2/100)/1000000</f>
        <v>0</v>
      </c>
      <c r="EL402" s="111">
        <f>AK402*IFERROR(VLOOKUP(AJ402,LnLst!B:I,5,FALSE),0)*100/H402^2</f>
        <v>0</v>
      </c>
      <c r="EM402" s="111">
        <f>AK402*IFERROR(VLOOKUP(AJ402,LnLst!B:I,6,FALSE),0)*100/H402^2</f>
        <v>0</v>
      </c>
      <c r="EN402" s="111">
        <f>(AK402*IFERROR(VLOOKUP(AJ402,LnLst!B:I,7,FALSE),0))*(H402^2/100)/1000000</f>
        <v>0</v>
      </c>
      <c r="EO402" s="111">
        <f>AK402*IFERROR(VLOOKUP(AJ402,LnLst!B:I,8,FALSE),0)*100/H402^2</f>
        <v>0</v>
      </c>
    </row>
    <row r="403" spans="1:145" ht="15" customHeight="1" x14ac:dyDescent="0.25">
      <c r="A403" s="81" t="s">
        <v>1378</v>
      </c>
      <c r="B403" s="82" t="s">
        <v>415</v>
      </c>
      <c r="C403" s="102" t="s">
        <v>1541</v>
      </c>
      <c r="D403" s="82" t="s">
        <v>471</v>
      </c>
      <c r="E403" s="9" t="s">
        <v>1709</v>
      </c>
      <c r="F403" s="426" t="s">
        <v>1717</v>
      </c>
      <c r="G403" s="83">
        <v>1</v>
      </c>
      <c r="H403" s="60">
        <v>220</v>
      </c>
      <c r="I403" s="194" t="str">
        <f t="shared" si="109"/>
        <v xml:space="preserve">2*380/50 ACSR             </v>
      </c>
      <c r="J403" s="228">
        <f t="shared" si="110"/>
        <v>23.4</v>
      </c>
      <c r="K403" s="113" t="s">
        <v>41</v>
      </c>
      <c r="L403" s="232" t="s">
        <v>16</v>
      </c>
      <c r="M403" s="241">
        <v>800</v>
      </c>
      <c r="N403" s="115">
        <f t="shared" si="111"/>
        <v>304.83199999999999</v>
      </c>
      <c r="O403" s="241">
        <v>1200</v>
      </c>
      <c r="P403" s="235">
        <f t="shared" si="112"/>
        <v>1.9919008264462808E-3</v>
      </c>
      <c r="Q403" s="104">
        <f t="shared" si="113"/>
        <v>1.460082644628099E-2</v>
      </c>
      <c r="R403" s="104">
        <f t="shared" si="114"/>
        <v>4.2131231999999998E-2</v>
      </c>
      <c r="S403" s="104">
        <f t="shared" si="115"/>
        <v>5.3181818181818174E-3</v>
      </c>
      <c r="T403" s="104">
        <f t="shared" si="116"/>
        <v>4.5929752066115694E-2</v>
      </c>
      <c r="U403" s="104">
        <f t="shared" si="117"/>
        <v>2.5256087999999996E-2</v>
      </c>
      <c r="V403" s="105">
        <f t="shared" si="118"/>
        <v>2.852479338842975E-2</v>
      </c>
      <c r="W403" s="223">
        <f>AE403*IFERROR(VLOOKUP(AD403,LnLst!B:I,2,FALSE),0)+AG403*IFERROR(VLOOKUP(AF403,LnLst!B:I,2,FALSE),0)+AI403*IFERROR(VLOOKUP(AH403,LnLst!B:I,2,FALSE),0)+AK403*IFERROR(VLOOKUP(AJ403,LnLst!B:I,2,FALSE),0)</f>
        <v>0.96407999999999994</v>
      </c>
      <c r="X403" s="215">
        <f>AE403*IFERROR(VLOOKUP(AD403,LnLst!B:I,3,FALSE),0)+AG403*IFERROR(VLOOKUP(AF403,LnLst!B:I,3,FALSE),0)+AI403*IFERROR(VLOOKUP(AH403,LnLst!B:I,3,FALSE),0)+AK403*IFERROR(VLOOKUP(AJ403,LnLst!B:I,3,FALSE),0)</f>
        <v>7.0667999999999997</v>
      </c>
      <c r="Y403" s="219">
        <f>(AE403*IFERROR(VLOOKUP(AD403,LnLst!B:I,4,FALSE),0)+AG403*IFERROR(VLOOKUP(AF403,LnLst!B:I,4,FALSE),0)+AI403*IFERROR(VLOOKUP(AH403,LnLst!B:I,4,FALSE),0)+AK403*IFERROR(VLOOKUP(AJ403,LnLst!B:I,4,FALSE),0))/1000000</f>
        <v>8.7047999999999997E-5</v>
      </c>
      <c r="Z403" s="215">
        <f>AE403*IFERROR(VLOOKUP(AD403,LnLst!B:I,5,FALSE),0)+AG403*IFERROR(VLOOKUP(AF403,LnLst!B:I,5,FALSE),0)+AI403*IFERROR(VLOOKUP(AH403,LnLst!B:I,5,FALSE),0)+AK403*IFERROR(VLOOKUP(AJ403,LnLst!B:I,5,FALSE),0)</f>
        <v>2.5739999999999998</v>
      </c>
      <c r="AA403" s="215">
        <f>AE403*IFERROR(VLOOKUP(AD403,LnLst!B:I,6,FALSE),0)+AG403*IFERROR(VLOOKUP(AF403,LnLst!B:I,6,FALSE),0)+AI403*IFERROR(VLOOKUP(AH403,LnLst!B:I,6,FALSE),0)+AK403*IFERROR(VLOOKUP(AJ403,LnLst!B:I,6,FALSE),0)</f>
        <v>22.229999999999997</v>
      </c>
      <c r="AB403" s="207">
        <f>(AE403*IFERROR(VLOOKUP(AD403,LnLst!B:I,7,FALSE),0)+AG403*IFERROR(VLOOKUP(AF403,LnLst!B:I,7,FALSE),0)+AI403*IFERROR(VLOOKUP(AH403,LnLst!B:I,7,FALSE),0)+AK403*IFERROR(VLOOKUP(AJ403,LnLst!B:I,7,FALSE),0))/1000000</f>
        <v>5.2181999999999996E-5</v>
      </c>
      <c r="AC403" s="211">
        <f>AE403*IFERROR(VLOOKUP(AD403,LnLst!B:I,8,FALSE),0)+AG403*IFERROR(VLOOKUP(AF403,LnLst!B:I,8,FALSE),0)+AI403*IFERROR(VLOOKUP(AH403,LnLst!B:I,8,FALSE),0)+AK403*IFERROR(VLOOKUP(AJ403,LnLst!B:I,8,FALSE),0)</f>
        <v>13.805999999999999</v>
      </c>
      <c r="AD403" s="106" t="s">
        <v>25</v>
      </c>
      <c r="AE403" s="263">
        <v>23.4</v>
      </c>
      <c r="AF403" s="245" t="s">
        <v>1462</v>
      </c>
      <c r="AG403" s="263"/>
      <c r="AH403" s="250" t="s">
        <v>1462</v>
      </c>
      <c r="AI403" s="263"/>
      <c r="AJ403" s="245" t="s">
        <v>1462</v>
      </c>
      <c r="AK403" s="263"/>
      <c r="AL403" s="84">
        <v>501</v>
      </c>
      <c r="AM403" s="72">
        <v>511</v>
      </c>
      <c r="AN403" s="83">
        <v>0</v>
      </c>
      <c r="AO403" s="72">
        <v>0</v>
      </c>
      <c r="AP403" s="66" t="s">
        <v>1245</v>
      </c>
      <c r="AQ403" s="107" t="s">
        <v>1213</v>
      </c>
      <c r="AR403" s="61" t="s">
        <v>873</v>
      </c>
      <c r="AS403" s="364"/>
      <c r="AT403" s="205" t="s">
        <v>49</v>
      </c>
      <c r="DN403" s="111">
        <f>(AE403*IFERROR(VLOOKUP(AD403,LnLst!B:I,2,FALSE),0))*(100/(H403^2))</f>
        <v>1.9919008264462808E-3</v>
      </c>
      <c r="DO403" s="111">
        <f>(AE403*IFERROR(VLOOKUP(AD403,LnLst!B:I,3,FALSE),0))*(100/(H403^2))</f>
        <v>1.4600826446280992E-2</v>
      </c>
      <c r="DP403" s="111">
        <f>(AE403*IFERROR(VLOOKUP(AD403,LnLst!B:I,4,FALSE),0))*(H403^2/100)/1000000</f>
        <v>4.2131232000000005E-2</v>
      </c>
      <c r="DQ403" s="111">
        <f>(AE403*IFERROR(VLOOKUP(AD403,LnLst!B:I,5,FALSE),0))*(100/(H403^2))</f>
        <v>5.3181818181818183E-3</v>
      </c>
      <c r="DR403" s="111">
        <f>(AE403*IFERROR(VLOOKUP(AD403,LnLst!B:I,6,FALSE),0))*(100/(H403^2))</f>
        <v>4.59297520661157E-2</v>
      </c>
      <c r="DS403" s="111">
        <f>(AE403*IFERROR(VLOOKUP(AD403,LnLst!B:I,7,FALSE),0))*(H403^2/100)/1000000</f>
        <v>2.5256087999999996E-2</v>
      </c>
      <c r="DT403" s="111">
        <f>(AE403*IFERROR(VLOOKUP(AD403,LnLst!B:I,8,FALSE),0))*(100/(H403^2))</f>
        <v>2.852479338842975E-2</v>
      </c>
      <c r="DU403" s="111">
        <f>AG403*IFERROR(VLOOKUP(AF403,LnLst!B:I,2,FALSE),0)*100/H403^2</f>
        <v>0</v>
      </c>
      <c r="DV403" s="111">
        <f>(AG403*IFERROR(VLOOKUP(AF403,LnLst!B:I,3,FALSE),0))*(100/(H403^2))</f>
        <v>0</v>
      </c>
      <c r="DW403" s="111">
        <f>(AG403*IFERROR(VLOOKUP(AF403,LnLst!B:I,4,FALSE),0))*(H403^2/100)/1000000</f>
        <v>0</v>
      </c>
      <c r="DX403" s="111">
        <f>(AG403*IFERROR(VLOOKUP(AF403,LnLst!B:I,5,FALSE),0))*(100/(H403^2))</f>
        <v>0</v>
      </c>
      <c r="DY403" s="111">
        <f>(AG403*IFERROR(VLOOKUP(AF403,LnLst!B:I,6,FALSE),0))*(100/(H403^2))</f>
        <v>0</v>
      </c>
      <c r="DZ403" s="111">
        <f>(AG403*IFERROR(VLOOKUP(AF403,LnLst!B:I,7,FALSE),0))*(H403^2/100)/1000000</f>
        <v>0</v>
      </c>
      <c r="EA403" s="111">
        <f>(AG403*IFERROR(VLOOKUP(AF403,LnLst!B:I,8,FALSE),0))*(100/(H403^2))</f>
        <v>0</v>
      </c>
      <c r="EB403" s="111">
        <f>AI403*IFERROR(VLOOKUP(AH403,LnLst!B:I,2,FALSE),0)*100/H403^2</f>
        <v>0</v>
      </c>
      <c r="EC403" s="111">
        <f>AI403*IFERROR(VLOOKUP(AH403,LnLst!B:I,3,FALSE),0)*100/H403^2</f>
        <v>0</v>
      </c>
      <c r="ED403" s="111">
        <f>(AI403*IFERROR(VLOOKUP(AH403,LnLst!B:I,4,FALSE),0))*(H403^2/100)/1000000</f>
        <v>0</v>
      </c>
      <c r="EE403" s="111">
        <f>AI403*IFERROR(VLOOKUP(AH403,LnLst!B:I,5,FALSE),0)*100/H403^2</f>
        <v>0</v>
      </c>
      <c r="EF403" s="111">
        <f>AI403*IFERROR(VLOOKUP(AH403,LnLst!B:I,6,FALSE),0)*100/H403^2</f>
        <v>0</v>
      </c>
      <c r="EG403" s="111">
        <f>(AI403*IFERROR(VLOOKUP(AH403,LnLst!B:I,7,FALSE),0))*(H403^2/100)/1000000</f>
        <v>0</v>
      </c>
      <c r="EH403" s="111">
        <f>AI403*IFERROR(VLOOKUP(AH403,LnLst!B:I,8,FALSE),0)*100/H403^2</f>
        <v>0</v>
      </c>
      <c r="EI403" s="236">
        <f>AK403*IFERROR(VLOOKUP(AJ403,LnLst!B:I,2,FALSE),0)*100/H403^2</f>
        <v>0</v>
      </c>
      <c r="EJ403" s="111">
        <f>AK403*IFERROR(VLOOKUP(AJ403,LnLst!B:I,3,FALSE),0)*100/H403^2</f>
        <v>0</v>
      </c>
      <c r="EK403" s="111">
        <f>(AK403*IFERROR(VLOOKUP(AJ403,LnLst!B:I,4,FALSE),0))*(H403^2/100)/1000000</f>
        <v>0</v>
      </c>
      <c r="EL403" s="111">
        <f>AK403*IFERROR(VLOOKUP(AJ403,LnLst!B:I,5,FALSE),0)*100/H403^2</f>
        <v>0</v>
      </c>
      <c r="EM403" s="111">
        <f>AK403*IFERROR(VLOOKUP(AJ403,LnLst!B:I,6,FALSE),0)*100/H403^2</f>
        <v>0</v>
      </c>
      <c r="EN403" s="111">
        <f>(AK403*IFERROR(VLOOKUP(AJ403,LnLst!B:I,7,FALSE),0))*(H403^2/100)/1000000</f>
        <v>0</v>
      </c>
      <c r="EO403" s="111">
        <f>AK403*IFERROR(VLOOKUP(AJ403,LnLst!B:I,8,FALSE),0)*100/H403^2</f>
        <v>0</v>
      </c>
    </row>
    <row r="404" spans="1:145" ht="15" customHeight="1" x14ac:dyDescent="0.25">
      <c r="A404" s="81" t="s">
        <v>1378</v>
      </c>
      <c r="B404" s="82" t="s">
        <v>415</v>
      </c>
      <c r="C404" s="102" t="s">
        <v>1541</v>
      </c>
      <c r="D404" s="82" t="s">
        <v>471</v>
      </c>
      <c r="E404" s="9" t="s">
        <v>1709</v>
      </c>
      <c r="F404" s="426" t="s">
        <v>1717</v>
      </c>
      <c r="G404" s="83">
        <v>2</v>
      </c>
      <c r="H404" s="60">
        <v>220</v>
      </c>
      <c r="I404" s="194" t="str">
        <f t="shared" si="109"/>
        <v xml:space="preserve">2*380/50 ACSR             </v>
      </c>
      <c r="J404" s="228">
        <f t="shared" si="110"/>
        <v>23.4</v>
      </c>
      <c r="K404" s="113" t="s">
        <v>41</v>
      </c>
      <c r="L404" s="232" t="s">
        <v>16</v>
      </c>
      <c r="M404" s="241">
        <v>800</v>
      </c>
      <c r="N404" s="115">
        <f t="shared" si="111"/>
        <v>304.83199999999999</v>
      </c>
      <c r="O404" s="241">
        <v>1200</v>
      </c>
      <c r="P404" s="235">
        <f t="shared" si="112"/>
        <v>1.9919008264462808E-3</v>
      </c>
      <c r="Q404" s="104">
        <f t="shared" si="113"/>
        <v>1.460082644628099E-2</v>
      </c>
      <c r="R404" s="104">
        <f t="shared" si="114"/>
        <v>4.2131231999999998E-2</v>
      </c>
      <c r="S404" s="104">
        <f t="shared" si="115"/>
        <v>5.3181818181818174E-3</v>
      </c>
      <c r="T404" s="104">
        <f t="shared" si="116"/>
        <v>4.5929752066115694E-2</v>
      </c>
      <c r="U404" s="104">
        <f t="shared" si="117"/>
        <v>2.5256087999999996E-2</v>
      </c>
      <c r="V404" s="105">
        <f t="shared" si="118"/>
        <v>2.852479338842975E-2</v>
      </c>
      <c r="W404" s="223">
        <f>AE404*IFERROR(VLOOKUP(AD404,LnLst!B:I,2,FALSE),0)+AG404*IFERROR(VLOOKUP(AF404,LnLst!B:I,2,FALSE),0)+AI404*IFERROR(VLOOKUP(AH404,LnLst!B:I,2,FALSE),0)+AK404*IFERROR(VLOOKUP(AJ404,LnLst!B:I,2,FALSE),0)</f>
        <v>0.96407999999999994</v>
      </c>
      <c r="X404" s="215">
        <f>AE404*IFERROR(VLOOKUP(AD404,LnLst!B:I,3,FALSE),0)+AG404*IFERROR(VLOOKUP(AF404,LnLst!B:I,3,FALSE),0)+AI404*IFERROR(VLOOKUP(AH404,LnLst!B:I,3,FALSE),0)+AK404*IFERROR(VLOOKUP(AJ404,LnLst!B:I,3,FALSE),0)</f>
        <v>7.0667999999999997</v>
      </c>
      <c r="Y404" s="219">
        <f>(AE404*IFERROR(VLOOKUP(AD404,LnLst!B:I,4,FALSE),0)+AG404*IFERROR(VLOOKUP(AF404,LnLst!B:I,4,FALSE),0)+AI404*IFERROR(VLOOKUP(AH404,LnLst!B:I,4,FALSE),0)+AK404*IFERROR(VLOOKUP(AJ404,LnLst!B:I,4,FALSE),0))/1000000</f>
        <v>8.7047999999999997E-5</v>
      </c>
      <c r="Z404" s="215">
        <f>AE404*IFERROR(VLOOKUP(AD404,LnLst!B:I,5,FALSE),0)+AG404*IFERROR(VLOOKUP(AF404,LnLst!B:I,5,FALSE),0)+AI404*IFERROR(VLOOKUP(AH404,LnLst!B:I,5,FALSE),0)+AK404*IFERROR(VLOOKUP(AJ404,LnLst!B:I,5,FALSE),0)</f>
        <v>2.5739999999999998</v>
      </c>
      <c r="AA404" s="215">
        <f>AE404*IFERROR(VLOOKUP(AD404,LnLst!B:I,6,FALSE),0)+AG404*IFERROR(VLOOKUP(AF404,LnLst!B:I,6,FALSE),0)+AI404*IFERROR(VLOOKUP(AH404,LnLst!B:I,6,FALSE),0)+AK404*IFERROR(VLOOKUP(AJ404,LnLst!B:I,6,FALSE),0)</f>
        <v>22.229999999999997</v>
      </c>
      <c r="AB404" s="207">
        <f>(AE404*IFERROR(VLOOKUP(AD404,LnLst!B:I,7,FALSE),0)+AG404*IFERROR(VLOOKUP(AF404,LnLst!B:I,7,FALSE),0)+AI404*IFERROR(VLOOKUP(AH404,LnLst!B:I,7,FALSE),0)+AK404*IFERROR(VLOOKUP(AJ404,LnLst!B:I,7,FALSE),0))/1000000</f>
        <v>5.2181999999999996E-5</v>
      </c>
      <c r="AC404" s="211">
        <f>AE404*IFERROR(VLOOKUP(AD404,LnLst!B:I,8,FALSE),0)+AG404*IFERROR(VLOOKUP(AF404,LnLst!B:I,8,FALSE),0)+AI404*IFERROR(VLOOKUP(AH404,LnLst!B:I,8,FALSE),0)+AK404*IFERROR(VLOOKUP(AJ404,LnLst!B:I,8,FALSE),0)</f>
        <v>13.805999999999999</v>
      </c>
      <c r="AD404" s="106" t="s">
        <v>25</v>
      </c>
      <c r="AE404" s="263">
        <v>23.4</v>
      </c>
      <c r="AF404" s="245" t="s">
        <v>1462</v>
      </c>
      <c r="AG404" s="263"/>
      <c r="AH404" s="250" t="s">
        <v>1462</v>
      </c>
      <c r="AI404" s="263"/>
      <c r="AJ404" s="245" t="s">
        <v>1462</v>
      </c>
      <c r="AK404" s="263"/>
      <c r="AL404" s="84">
        <v>501</v>
      </c>
      <c r="AM404" s="72">
        <v>511</v>
      </c>
      <c r="AN404" s="83">
        <v>0</v>
      </c>
      <c r="AO404" s="72">
        <v>0</v>
      </c>
      <c r="AP404" s="66" t="s">
        <v>1246</v>
      </c>
      <c r="AQ404" s="107" t="s">
        <v>1213</v>
      </c>
      <c r="AR404" s="61" t="s">
        <v>873</v>
      </c>
      <c r="AS404" s="364"/>
      <c r="AT404" s="205" t="s">
        <v>49</v>
      </c>
      <c r="DN404" s="111">
        <f>(AE404*IFERROR(VLOOKUP(AD404,LnLst!B:I,2,FALSE),0))*(100/(H404^2))</f>
        <v>1.9919008264462808E-3</v>
      </c>
      <c r="DO404" s="111">
        <f>(AE404*IFERROR(VLOOKUP(AD404,LnLst!B:I,3,FALSE),0))*(100/(H404^2))</f>
        <v>1.4600826446280992E-2</v>
      </c>
      <c r="DP404" s="111">
        <f>(AE404*IFERROR(VLOOKUP(AD404,LnLst!B:I,4,FALSE),0))*(H404^2/100)/1000000</f>
        <v>4.2131232000000005E-2</v>
      </c>
      <c r="DQ404" s="111">
        <f>(AE404*IFERROR(VLOOKUP(AD404,LnLst!B:I,5,FALSE),0))*(100/(H404^2))</f>
        <v>5.3181818181818183E-3</v>
      </c>
      <c r="DR404" s="111">
        <f>(AE404*IFERROR(VLOOKUP(AD404,LnLst!B:I,6,FALSE),0))*(100/(H404^2))</f>
        <v>4.59297520661157E-2</v>
      </c>
      <c r="DS404" s="111">
        <f>(AE404*IFERROR(VLOOKUP(AD404,LnLst!B:I,7,FALSE),0))*(H404^2/100)/1000000</f>
        <v>2.5256087999999996E-2</v>
      </c>
      <c r="DT404" s="111">
        <f>(AE404*IFERROR(VLOOKUP(AD404,LnLst!B:I,8,FALSE),0))*(100/(H404^2))</f>
        <v>2.852479338842975E-2</v>
      </c>
      <c r="DU404" s="111">
        <f>AG404*IFERROR(VLOOKUP(AF404,LnLst!B:I,2,FALSE),0)*100/H404^2</f>
        <v>0</v>
      </c>
      <c r="DV404" s="111">
        <f>(AG404*IFERROR(VLOOKUP(AF404,LnLst!B:I,3,FALSE),0))*(100/(H404^2))</f>
        <v>0</v>
      </c>
      <c r="DW404" s="111">
        <f>(AG404*IFERROR(VLOOKUP(AF404,LnLst!B:I,4,FALSE),0))*(H404^2/100)/1000000</f>
        <v>0</v>
      </c>
      <c r="DX404" s="111">
        <f>(AG404*IFERROR(VLOOKUP(AF404,LnLst!B:I,5,FALSE),0))*(100/(H404^2))</f>
        <v>0</v>
      </c>
      <c r="DY404" s="111">
        <f>(AG404*IFERROR(VLOOKUP(AF404,LnLst!B:I,6,FALSE),0))*(100/(H404^2))</f>
        <v>0</v>
      </c>
      <c r="DZ404" s="111">
        <f>(AG404*IFERROR(VLOOKUP(AF404,LnLst!B:I,7,FALSE),0))*(H404^2/100)/1000000</f>
        <v>0</v>
      </c>
      <c r="EA404" s="111">
        <f>(AG404*IFERROR(VLOOKUP(AF404,LnLst!B:I,8,FALSE),0))*(100/(H404^2))</f>
        <v>0</v>
      </c>
      <c r="EB404" s="111">
        <f>AI404*IFERROR(VLOOKUP(AH404,LnLst!B:I,2,FALSE),0)*100/H404^2</f>
        <v>0</v>
      </c>
      <c r="EC404" s="111">
        <f>AI404*IFERROR(VLOOKUP(AH404,LnLst!B:I,3,FALSE),0)*100/H404^2</f>
        <v>0</v>
      </c>
      <c r="ED404" s="111">
        <f>(AI404*IFERROR(VLOOKUP(AH404,LnLst!B:I,4,FALSE),0))*(H404^2/100)/1000000</f>
        <v>0</v>
      </c>
      <c r="EE404" s="111">
        <f>AI404*IFERROR(VLOOKUP(AH404,LnLst!B:I,5,FALSE),0)*100/H404^2</f>
        <v>0</v>
      </c>
      <c r="EF404" s="111">
        <f>AI404*IFERROR(VLOOKUP(AH404,LnLst!B:I,6,FALSE),0)*100/H404^2</f>
        <v>0</v>
      </c>
      <c r="EG404" s="111">
        <f>(AI404*IFERROR(VLOOKUP(AH404,LnLst!B:I,7,FALSE),0))*(H404^2/100)/1000000</f>
        <v>0</v>
      </c>
      <c r="EH404" s="111">
        <f>AI404*IFERROR(VLOOKUP(AH404,LnLst!B:I,8,FALSE),0)*100/H404^2</f>
        <v>0</v>
      </c>
      <c r="EI404" s="236">
        <f>AK404*IFERROR(VLOOKUP(AJ404,LnLst!B:I,2,FALSE),0)*100/H404^2</f>
        <v>0</v>
      </c>
      <c r="EJ404" s="111">
        <f>AK404*IFERROR(VLOOKUP(AJ404,LnLst!B:I,3,FALSE),0)*100/H404^2</f>
        <v>0</v>
      </c>
      <c r="EK404" s="111">
        <f>(AK404*IFERROR(VLOOKUP(AJ404,LnLst!B:I,4,FALSE),0))*(H404^2/100)/1000000</f>
        <v>0</v>
      </c>
      <c r="EL404" s="111">
        <f>AK404*IFERROR(VLOOKUP(AJ404,LnLst!B:I,5,FALSE),0)*100/H404^2</f>
        <v>0</v>
      </c>
      <c r="EM404" s="111">
        <f>AK404*IFERROR(VLOOKUP(AJ404,LnLst!B:I,6,FALSE),0)*100/H404^2</f>
        <v>0</v>
      </c>
      <c r="EN404" s="111">
        <f>(AK404*IFERROR(VLOOKUP(AJ404,LnLst!B:I,7,FALSE),0))*(H404^2/100)/1000000</f>
        <v>0</v>
      </c>
      <c r="EO404" s="111">
        <f>AK404*IFERROR(VLOOKUP(AJ404,LnLst!B:I,8,FALSE),0)*100/H404^2</f>
        <v>0</v>
      </c>
    </row>
    <row r="405" spans="1:145" ht="15" customHeight="1" x14ac:dyDescent="0.25">
      <c r="A405" s="81" t="s">
        <v>1378</v>
      </c>
      <c r="B405" s="82" t="s">
        <v>418</v>
      </c>
      <c r="C405" s="102" t="s">
        <v>1541</v>
      </c>
      <c r="D405" s="82" t="s">
        <v>149</v>
      </c>
      <c r="E405" s="9" t="s">
        <v>1709</v>
      </c>
      <c r="F405" s="426" t="s">
        <v>1717</v>
      </c>
      <c r="G405" s="83">
        <v>1</v>
      </c>
      <c r="H405" s="60">
        <v>220</v>
      </c>
      <c r="I405" s="194" t="str">
        <f t="shared" si="109"/>
        <v xml:space="preserve">2*380/50 ACSR             </v>
      </c>
      <c r="J405" s="228">
        <f t="shared" si="110"/>
        <v>58.9</v>
      </c>
      <c r="K405" s="113" t="s">
        <v>41</v>
      </c>
      <c r="L405" s="232" t="s">
        <v>16</v>
      </c>
      <c r="M405" s="241">
        <v>800</v>
      </c>
      <c r="N405" s="115">
        <f t="shared" si="111"/>
        <v>304.83199999999999</v>
      </c>
      <c r="O405" s="241">
        <v>1200</v>
      </c>
      <c r="P405" s="235">
        <f t="shared" si="112"/>
        <v>5.0138016528925621E-3</v>
      </c>
      <c r="Q405" s="104">
        <f t="shared" si="113"/>
        <v>3.6751652892561985E-2</v>
      </c>
      <c r="R405" s="104">
        <f t="shared" si="114"/>
        <v>0.10604827200000001</v>
      </c>
      <c r="S405" s="104">
        <f t="shared" si="115"/>
        <v>1.3386363636363635E-2</v>
      </c>
      <c r="T405" s="104">
        <f t="shared" si="116"/>
        <v>0.11560950413223141</v>
      </c>
      <c r="U405" s="104">
        <f t="shared" si="117"/>
        <v>6.3571948000000003E-2</v>
      </c>
      <c r="V405" s="105">
        <f t="shared" si="118"/>
        <v>7.1799586776859506E-2</v>
      </c>
      <c r="W405" s="223">
        <f>AE405*IFERROR(VLOOKUP(AD405,LnLst!B:I,2,FALSE),0)+AG405*IFERROR(VLOOKUP(AF405,LnLst!B:I,2,FALSE),0)+AI405*IFERROR(VLOOKUP(AH405,LnLst!B:I,2,FALSE),0)+AK405*IFERROR(VLOOKUP(AJ405,LnLst!B:I,2,FALSE),0)</f>
        <v>2.4266800000000002</v>
      </c>
      <c r="X405" s="215">
        <f>AE405*IFERROR(VLOOKUP(AD405,LnLst!B:I,3,FALSE),0)+AG405*IFERROR(VLOOKUP(AF405,LnLst!B:I,3,FALSE),0)+AI405*IFERROR(VLOOKUP(AH405,LnLst!B:I,3,FALSE),0)+AK405*IFERROR(VLOOKUP(AJ405,LnLst!B:I,3,FALSE),0)</f>
        <v>17.787800000000001</v>
      </c>
      <c r="Y405" s="219">
        <f>(AE405*IFERROR(VLOOKUP(AD405,LnLst!B:I,4,FALSE),0)+AG405*IFERROR(VLOOKUP(AF405,LnLst!B:I,4,FALSE),0)+AI405*IFERROR(VLOOKUP(AH405,LnLst!B:I,4,FALSE),0)+AK405*IFERROR(VLOOKUP(AJ405,LnLst!B:I,4,FALSE),0))/1000000</f>
        <v>2.19108E-4</v>
      </c>
      <c r="Z405" s="215">
        <f>AE405*IFERROR(VLOOKUP(AD405,LnLst!B:I,5,FALSE),0)+AG405*IFERROR(VLOOKUP(AF405,LnLst!B:I,5,FALSE),0)+AI405*IFERROR(VLOOKUP(AH405,LnLst!B:I,5,FALSE),0)+AK405*IFERROR(VLOOKUP(AJ405,LnLst!B:I,5,FALSE),0)</f>
        <v>6.4790000000000001</v>
      </c>
      <c r="AA405" s="215">
        <f>AE405*IFERROR(VLOOKUP(AD405,LnLst!B:I,6,FALSE),0)+AG405*IFERROR(VLOOKUP(AF405,LnLst!B:I,6,FALSE),0)+AI405*IFERROR(VLOOKUP(AH405,LnLst!B:I,6,FALSE),0)+AK405*IFERROR(VLOOKUP(AJ405,LnLst!B:I,6,FALSE),0)</f>
        <v>55.954999999999998</v>
      </c>
      <c r="AB405" s="207">
        <f>(AE405*IFERROR(VLOOKUP(AD405,LnLst!B:I,7,FALSE),0)+AG405*IFERROR(VLOOKUP(AF405,LnLst!B:I,7,FALSE),0)+AI405*IFERROR(VLOOKUP(AH405,LnLst!B:I,7,FALSE),0)+AK405*IFERROR(VLOOKUP(AJ405,LnLst!B:I,7,FALSE),0))/1000000</f>
        <v>1.31347E-4</v>
      </c>
      <c r="AC405" s="211">
        <f>AE405*IFERROR(VLOOKUP(AD405,LnLst!B:I,8,FALSE),0)+AG405*IFERROR(VLOOKUP(AF405,LnLst!B:I,8,FALSE),0)+AI405*IFERROR(VLOOKUP(AH405,LnLst!B:I,8,FALSE),0)+AK405*IFERROR(VLOOKUP(AJ405,LnLst!B:I,8,FALSE),0)</f>
        <v>34.750999999999998</v>
      </c>
      <c r="AD405" s="106" t="s">
        <v>25</v>
      </c>
      <c r="AE405" s="263">
        <v>58.9</v>
      </c>
      <c r="AF405" s="245" t="s">
        <v>1462</v>
      </c>
      <c r="AG405" s="263"/>
      <c r="AH405" s="250" t="s">
        <v>1462</v>
      </c>
      <c r="AI405" s="263"/>
      <c r="AJ405" s="245" t="s">
        <v>1462</v>
      </c>
      <c r="AK405" s="263"/>
      <c r="AL405" s="84">
        <v>501</v>
      </c>
      <c r="AM405" s="72">
        <v>506</v>
      </c>
      <c r="AN405" s="83">
        <v>0</v>
      </c>
      <c r="AO405" s="72">
        <v>0</v>
      </c>
      <c r="AP405" s="66" t="s">
        <v>1247</v>
      </c>
      <c r="AQ405" s="107" t="s">
        <v>1213</v>
      </c>
      <c r="AR405" s="61" t="s">
        <v>149</v>
      </c>
      <c r="AS405" s="364"/>
      <c r="AT405" s="205" t="s">
        <v>49</v>
      </c>
      <c r="DN405" s="111">
        <f>(AE405*IFERROR(VLOOKUP(AD405,LnLst!B:I,2,FALSE),0))*(100/(H405^2))</f>
        <v>5.0138016528925621E-3</v>
      </c>
      <c r="DO405" s="111">
        <f>(AE405*IFERROR(VLOOKUP(AD405,LnLst!B:I,3,FALSE),0))*(100/(H405^2))</f>
        <v>3.6751652892561985E-2</v>
      </c>
      <c r="DP405" s="111">
        <f>(AE405*IFERROR(VLOOKUP(AD405,LnLst!B:I,4,FALSE),0))*(H405^2/100)/1000000</f>
        <v>0.106048272</v>
      </c>
      <c r="DQ405" s="111">
        <f>(AE405*IFERROR(VLOOKUP(AD405,LnLst!B:I,5,FALSE),0))*(100/(H405^2))</f>
        <v>1.3386363636363637E-2</v>
      </c>
      <c r="DR405" s="111">
        <f>(AE405*IFERROR(VLOOKUP(AD405,LnLst!B:I,6,FALSE),0))*(100/(H405^2))</f>
        <v>0.11560950413223141</v>
      </c>
      <c r="DS405" s="111">
        <f>(AE405*IFERROR(VLOOKUP(AD405,LnLst!B:I,7,FALSE),0))*(H405^2/100)/1000000</f>
        <v>6.3571948000000003E-2</v>
      </c>
      <c r="DT405" s="111">
        <f>(AE405*IFERROR(VLOOKUP(AD405,LnLst!B:I,8,FALSE),0))*(100/(H405^2))</f>
        <v>7.1799586776859506E-2</v>
      </c>
      <c r="DU405" s="111">
        <f>AG405*IFERROR(VLOOKUP(AF405,LnLst!B:I,2,FALSE),0)*100/H405^2</f>
        <v>0</v>
      </c>
      <c r="DV405" s="111">
        <f>(AG405*IFERROR(VLOOKUP(AF405,LnLst!B:I,3,FALSE),0))*(100/(H405^2))</f>
        <v>0</v>
      </c>
      <c r="DW405" s="111">
        <f>(AG405*IFERROR(VLOOKUP(AF405,LnLst!B:I,4,FALSE),0))*(H405^2/100)/1000000</f>
        <v>0</v>
      </c>
      <c r="DX405" s="111">
        <f>(AG405*IFERROR(VLOOKUP(AF405,LnLst!B:I,5,FALSE),0))*(100/(H405^2))</f>
        <v>0</v>
      </c>
      <c r="DY405" s="111">
        <f>(AG405*IFERROR(VLOOKUP(AF405,LnLst!B:I,6,FALSE),0))*(100/(H405^2))</f>
        <v>0</v>
      </c>
      <c r="DZ405" s="111">
        <f>(AG405*IFERROR(VLOOKUP(AF405,LnLst!B:I,7,FALSE),0))*(H405^2/100)/1000000</f>
        <v>0</v>
      </c>
      <c r="EA405" s="111">
        <f>(AG405*IFERROR(VLOOKUP(AF405,LnLst!B:I,8,FALSE),0))*(100/(H405^2))</f>
        <v>0</v>
      </c>
      <c r="EB405" s="111">
        <f>AI405*IFERROR(VLOOKUP(AH405,LnLst!B:I,2,FALSE),0)*100/H405^2</f>
        <v>0</v>
      </c>
      <c r="EC405" s="111">
        <f>AI405*IFERROR(VLOOKUP(AH405,LnLst!B:I,3,FALSE),0)*100/H405^2</f>
        <v>0</v>
      </c>
      <c r="ED405" s="111">
        <f>(AI405*IFERROR(VLOOKUP(AH405,LnLst!B:I,4,FALSE),0))*(H405^2/100)/1000000</f>
        <v>0</v>
      </c>
      <c r="EE405" s="111">
        <f>AI405*IFERROR(VLOOKUP(AH405,LnLst!B:I,5,FALSE),0)*100/H405^2</f>
        <v>0</v>
      </c>
      <c r="EF405" s="111">
        <f>AI405*IFERROR(VLOOKUP(AH405,LnLst!B:I,6,FALSE),0)*100/H405^2</f>
        <v>0</v>
      </c>
      <c r="EG405" s="111">
        <f>(AI405*IFERROR(VLOOKUP(AH405,LnLst!B:I,7,FALSE),0))*(H405^2/100)/1000000</f>
        <v>0</v>
      </c>
      <c r="EH405" s="111">
        <f>AI405*IFERROR(VLOOKUP(AH405,LnLst!B:I,8,FALSE),0)*100/H405^2</f>
        <v>0</v>
      </c>
      <c r="EI405" s="236">
        <f>AK405*IFERROR(VLOOKUP(AJ405,LnLst!B:I,2,FALSE),0)*100/H405^2</f>
        <v>0</v>
      </c>
      <c r="EJ405" s="111">
        <f>AK405*IFERROR(VLOOKUP(AJ405,LnLst!B:I,3,FALSE),0)*100/H405^2</f>
        <v>0</v>
      </c>
      <c r="EK405" s="111">
        <f>(AK405*IFERROR(VLOOKUP(AJ405,LnLst!B:I,4,FALSE),0))*(H405^2/100)/1000000</f>
        <v>0</v>
      </c>
      <c r="EL405" s="111">
        <f>AK405*IFERROR(VLOOKUP(AJ405,LnLst!B:I,5,FALSE),0)*100/H405^2</f>
        <v>0</v>
      </c>
      <c r="EM405" s="111">
        <f>AK405*IFERROR(VLOOKUP(AJ405,LnLst!B:I,6,FALSE),0)*100/H405^2</f>
        <v>0</v>
      </c>
      <c r="EN405" s="111">
        <f>(AK405*IFERROR(VLOOKUP(AJ405,LnLst!B:I,7,FALSE),0))*(H405^2/100)/1000000</f>
        <v>0</v>
      </c>
      <c r="EO405" s="111">
        <f>AK405*IFERROR(VLOOKUP(AJ405,LnLst!B:I,8,FALSE),0)*100/H405^2</f>
        <v>0</v>
      </c>
    </row>
    <row r="406" spans="1:145" ht="15" customHeight="1" x14ac:dyDescent="0.25">
      <c r="A406" s="81" t="s">
        <v>1378</v>
      </c>
      <c r="B406" s="82" t="s">
        <v>418</v>
      </c>
      <c r="C406" s="102" t="s">
        <v>1541</v>
      </c>
      <c r="D406" s="82" t="s">
        <v>149</v>
      </c>
      <c r="E406" s="9" t="s">
        <v>1709</v>
      </c>
      <c r="F406" s="426" t="s">
        <v>1717</v>
      </c>
      <c r="G406" s="83">
        <v>2</v>
      </c>
      <c r="H406" s="60">
        <v>220</v>
      </c>
      <c r="I406" s="194" t="str">
        <f t="shared" si="109"/>
        <v xml:space="preserve">2*380/50 ACSR             </v>
      </c>
      <c r="J406" s="228">
        <f t="shared" si="110"/>
        <v>58.9</v>
      </c>
      <c r="K406" s="113" t="s">
        <v>41</v>
      </c>
      <c r="L406" s="232" t="s">
        <v>16</v>
      </c>
      <c r="M406" s="241">
        <v>800</v>
      </c>
      <c r="N406" s="115">
        <f t="shared" si="111"/>
        <v>304.83199999999999</v>
      </c>
      <c r="O406" s="241">
        <v>1200</v>
      </c>
      <c r="P406" s="235">
        <f t="shared" si="112"/>
        <v>5.0138016528925621E-3</v>
      </c>
      <c r="Q406" s="104">
        <f t="shared" si="113"/>
        <v>3.6751652892561985E-2</v>
      </c>
      <c r="R406" s="104">
        <f t="shared" si="114"/>
        <v>0.10604827200000001</v>
      </c>
      <c r="S406" s="104">
        <f t="shared" si="115"/>
        <v>1.3386363636363635E-2</v>
      </c>
      <c r="T406" s="104">
        <f t="shared" si="116"/>
        <v>0.11560950413223141</v>
      </c>
      <c r="U406" s="104">
        <f t="shared" si="117"/>
        <v>6.3571948000000003E-2</v>
      </c>
      <c r="V406" s="105">
        <f t="shared" si="118"/>
        <v>7.1799586776859506E-2</v>
      </c>
      <c r="W406" s="223">
        <f>AE406*IFERROR(VLOOKUP(AD406,LnLst!B:I,2,FALSE),0)+AG406*IFERROR(VLOOKUP(AF406,LnLst!B:I,2,FALSE),0)+AI406*IFERROR(VLOOKUP(AH406,LnLst!B:I,2,FALSE),0)+AK406*IFERROR(VLOOKUP(AJ406,LnLst!B:I,2,FALSE),0)</f>
        <v>2.4266800000000002</v>
      </c>
      <c r="X406" s="215">
        <f>AE406*IFERROR(VLOOKUP(AD406,LnLst!B:I,3,FALSE),0)+AG406*IFERROR(VLOOKUP(AF406,LnLst!B:I,3,FALSE),0)+AI406*IFERROR(VLOOKUP(AH406,LnLst!B:I,3,FALSE),0)+AK406*IFERROR(VLOOKUP(AJ406,LnLst!B:I,3,FALSE),0)</f>
        <v>17.787800000000001</v>
      </c>
      <c r="Y406" s="219">
        <f>(AE406*IFERROR(VLOOKUP(AD406,LnLst!B:I,4,FALSE),0)+AG406*IFERROR(VLOOKUP(AF406,LnLst!B:I,4,FALSE),0)+AI406*IFERROR(VLOOKUP(AH406,LnLst!B:I,4,FALSE),0)+AK406*IFERROR(VLOOKUP(AJ406,LnLst!B:I,4,FALSE),0))/1000000</f>
        <v>2.19108E-4</v>
      </c>
      <c r="Z406" s="215">
        <f>AE406*IFERROR(VLOOKUP(AD406,LnLst!B:I,5,FALSE),0)+AG406*IFERROR(VLOOKUP(AF406,LnLst!B:I,5,FALSE),0)+AI406*IFERROR(VLOOKUP(AH406,LnLst!B:I,5,FALSE),0)+AK406*IFERROR(VLOOKUP(AJ406,LnLst!B:I,5,FALSE),0)</f>
        <v>6.4790000000000001</v>
      </c>
      <c r="AA406" s="215">
        <f>AE406*IFERROR(VLOOKUP(AD406,LnLst!B:I,6,FALSE),0)+AG406*IFERROR(VLOOKUP(AF406,LnLst!B:I,6,FALSE),0)+AI406*IFERROR(VLOOKUP(AH406,LnLst!B:I,6,FALSE),0)+AK406*IFERROR(VLOOKUP(AJ406,LnLst!B:I,6,FALSE),0)</f>
        <v>55.954999999999998</v>
      </c>
      <c r="AB406" s="207">
        <f>(AE406*IFERROR(VLOOKUP(AD406,LnLst!B:I,7,FALSE),0)+AG406*IFERROR(VLOOKUP(AF406,LnLst!B:I,7,FALSE),0)+AI406*IFERROR(VLOOKUP(AH406,LnLst!B:I,7,FALSE),0)+AK406*IFERROR(VLOOKUP(AJ406,LnLst!B:I,7,FALSE),0))/1000000</f>
        <v>1.31347E-4</v>
      </c>
      <c r="AC406" s="211">
        <f>AE406*IFERROR(VLOOKUP(AD406,LnLst!B:I,8,FALSE),0)+AG406*IFERROR(VLOOKUP(AF406,LnLst!B:I,8,FALSE),0)+AI406*IFERROR(VLOOKUP(AH406,LnLst!B:I,8,FALSE),0)+AK406*IFERROR(VLOOKUP(AJ406,LnLst!B:I,8,FALSE),0)</f>
        <v>34.750999999999998</v>
      </c>
      <c r="AD406" s="106" t="s">
        <v>25</v>
      </c>
      <c r="AE406" s="263">
        <v>58.9</v>
      </c>
      <c r="AF406" s="245" t="s">
        <v>1462</v>
      </c>
      <c r="AG406" s="263"/>
      <c r="AH406" s="250" t="s">
        <v>1462</v>
      </c>
      <c r="AI406" s="263"/>
      <c r="AJ406" s="245" t="s">
        <v>1462</v>
      </c>
      <c r="AK406" s="263"/>
      <c r="AL406" s="84">
        <v>501</v>
      </c>
      <c r="AM406" s="72">
        <v>506</v>
      </c>
      <c r="AN406" s="83">
        <v>0</v>
      </c>
      <c r="AO406" s="72">
        <v>0</v>
      </c>
      <c r="AP406" s="66" t="s">
        <v>1248</v>
      </c>
      <c r="AQ406" s="107" t="s">
        <v>1213</v>
      </c>
      <c r="AR406" s="61" t="s">
        <v>149</v>
      </c>
      <c r="AS406" s="364"/>
      <c r="AT406" s="205" t="s">
        <v>49</v>
      </c>
      <c r="DN406" s="111">
        <f>(AE406*IFERROR(VLOOKUP(AD406,LnLst!B:I,2,FALSE),0))*(100/(H406^2))</f>
        <v>5.0138016528925621E-3</v>
      </c>
      <c r="DO406" s="111">
        <f>(AE406*IFERROR(VLOOKUP(AD406,LnLst!B:I,3,FALSE),0))*(100/(H406^2))</f>
        <v>3.6751652892561985E-2</v>
      </c>
      <c r="DP406" s="111">
        <f>(AE406*IFERROR(VLOOKUP(AD406,LnLst!B:I,4,FALSE),0))*(H406^2/100)/1000000</f>
        <v>0.106048272</v>
      </c>
      <c r="DQ406" s="111">
        <f>(AE406*IFERROR(VLOOKUP(AD406,LnLst!B:I,5,FALSE),0))*(100/(H406^2))</f>
        <v>1.3386363636363637E-2</v>
      </c>
      <c r="DR406" s="111">
        <f>(AE406*IFERROR(VLOOKUP(AD406,LnLst!B:I,6,FALSE),0))*(100/(H406^2))</f>
        <v>0.11560950413223141</v>
      </c>
      <c r="DS406" s="111">
        <f>(AE406*IFERROR(VLOOKUP(AD406,LnLst!B:I,7,FALSE),0))*(H406^2/100)/1000000</f>
        <v>6.3571948000000003E-2</v>
      </c>
      <c r="DT406" s="111">
        <f>(AE406*IFERROR(VLOOKUP(AD406,LnLst!B:I,8,FALSE),0))*(100/(H406^2))</f>
        <v>7.1799586776859506E-2</v>
      </c>
      <c r="DU406" s="111">
        <f>AG406*IFERROR(VLOOKUP(AF406,LnLst!B:I,2,FALSE),0)*100/H406^2</f>
        <v>0</v>
      </c>
      <c r="DV406" s="111">
        <f>(AG406*IFERROR(VLOOKUP(AF406,LnLst!B:I,3,FALSE),0))*(100/(H406^2))</f>
        <v>0</v>
      </c>
      <c r="DW406" s="111">
        <f>(AG406*IFERROR(VLOOKUP(AF406,LnLst!B:I,4,FALSE),0))*(H406^2/100)/1000000</f>
        <v>0</v>
      </c>
      <c r="DX406" s="111">
        <f>(AG406*IFERROR(VLOOKUP(AF406,LnLst!B:I,5,FALSE),0))*(100/(H406^2))</f>
        <v>0</v>
      </c>
      <c r="DY406" s="111">
        <f>(AG406*IFERROR(VLOOKUP(AF406,LnLst!B:I,6,FALSE),0))*(100/(H406^2))</f>
        <v>0</v>
      </c>
      <c r="DZ406" s="111">
        <f>(AG406*IFERROR(VLOOKUP(AF406,LnLst!B:I,7,FALSE),0))*(H406^2/100)/1000000</f>
        <v>0</v>
      </c>
      <c r="EA406" s="111">
        <f>(AG406*IFERROR(VLOOKUP(AF406,LnLst!B:I,8,FALSE),0))*(100/(H406^2))</f>
        <v>0</v>
      </c>
      <c r="EB406" s="111">
        <f>AI406*IFERROR(VLOOKUP(AH406,LnLst!B:I,2,FALSE),0)*100/H406^2</f>
        <v>0</v>
      </c>
      <c r="EC406" s="111">
        <f>AI406*IFERROR(VLOOKUP(AH406,LnLst!B:I,3,FALSE),0)*100/H406^2</f>
        <v>0</v>
      </c>
      <c r="ED406" s="111">
        <f>(AI406*IFERROR(VLOOKUP(AH406,LnLst!B:I,4,FALSE),0))*(H406^2/100)/1000000</f>
        <v>0</v>
      </c>
      <c r="EE406" s="111">
        <f>AI406*IFERROR(VLOOKUP(AH406,LnLst!B:I,5,FALSE),0)*100/H406^2</f>
        <v>0</v>
      </c>
      <c r="EF406" s="111">
        <f>AI406*IFERROR(VLOOKUP(AH406,LnLst!B:I,6,FALSE),0)*100/H406^2</f>
        <v>0</v>
      </c>
      <c r="EG406" s="111">
        <f>(AI406*IFERROR(VLOOKUP(AH406,LnLst!B:I,7,FALSE),0))*(H406^2/100)/1000000</f>
        <v>0</v>
      </c>
      <c r="EH406" s="111">
        <f>AI406*IFERROR(VLOOKUP(AH406,LnLst!B:I,8,FALSE),0)*100/H406^2</f>
        <v>0</v>
      </c>
      <c r="EI406" s="236">
        <f>AK406*IFERROR(VLOOKUP(AJ406,LnLst!B:I,2,FALSE),0)*100/H406^2</f>
        <v>0</v>
      </c>
      <c r="EJ406" s="111">
        <f>AK406*IFERROR(VLOOKUP(AJ406,LnLst!B:I,3,FALSE),0)*100/H406^2</f>
        <v>0</v>
      </c>
      <c r="EK406" s="111">
        <f>(AK406*IFERROR(VLOOKUP(AJ406,LnLst!B:I,4,FALSE),0))*(H406^2/100)/1000000</f>
        <v>0</v>
      </c>
      <c r="EL406" s="111">
        <f>AK406*IFERROR(VLOOKUP(AJ406,LnLst!B:I,5,FALSE),0)*100/H406^2</f>
        <v>0</v>
      </c>
      <c r="EM406" s="111">
        <f>AK406*IFERROR(VLOOKUP(AJ406,LnLst!B:I,6,FALSE),0)*100/H406^2</f>
        <v>0</v>
      </c>
      <c r="EN406" s="111">
        <f>(AK406*IFERROR(VLOOKUP(AJ406,LnLst!B:I,7,FALSE),0))*(H406^2/100)/1000000</f>
        <v>0</v>
      </c>
      <c r="EO406" s="111">
        <f>AK406*IFERROR(VLOOKUP(AJ406,LnLst!B:I,8,FALSE),0)*100/H406^2</f>
        <v>0</v>
      </c>
    </row>
    <row r="407" spans="1:145" ht="15" customHeight="1" x14ac:dyDescent="0.25">
      <c r="A407" s="81" t="s">
        <v>425</v>
      </c>
      <c r="B407" s="82" t="s">
        <v>448</v>
      </c>
      <c r="C407" s="102" t="s">
        <v>154</v>
      </c>
      <c r="D407" s="82" t="s">
        <v>240</v>
      </c>
      <c r="E407" s="9" t="s">
        <v>1709</v>
      </c>
      <c r="F407" s="426" t="s">
        <v>1717</v>
      </c>
      <c r="G407" s="83">
        <v>1</v>
      </c>
      <c r="H407" s="60">
        <v>220</v>
      </c>
      <c r="I407" s="194" t="str">
        <f t="shared" si="109"/>
        <v xml:space="preserve">2*380/50 ACSR             </v>
      </c>
      <c r="J407" s="228">
        <f t="shared" si="110"/>
        <v>31.5</v>
      </c>
      <c r="K407" s="113" t="s">
        <v>16</v>
      </c>
      <c r="L407" s="232" t="s">
        <v>41</v>
      </c>
      <c r="M407" s="240">
        <v>1000</v>
      </c>
      <c r="N407" s="115">
        <f t="shared" si="111"/>
        <v>381.04</v>
      </c>
      <c r="O407" s="241">
        <v>1200</v>
      </c>
      <c r="P407" s="235">
        <f t="shared" si="112"/>
        <v>2.6814049586776859E-3</v>
      </c>
      <c r="Q407" s="104">
        <f t="shared" si="113"/>
        <v>1.9654958677685949E-2</v>
      </c>
      <c r="R407" s="104">
        <f t="shared" si="114"/>
        <v>5.6715120000000008E-2</v>
      </c>
      <c r="S407" s="104">
        <f t="shared" si="115"/>
        <v>7.1590909090909092E-3</v>
      </c>
      <c r="T407" s="104">
        <f t="shared" si="116"/>
        <v>6.1828512396694207E-2</v>
      </c>
      <c r="U407" s="104">
        <f t="shared" si="117"/>
        <v>3.399858E-2</v>
      </c>
      <c r="V407" s="105">
        <f t="shared" si="118"/>
        <v>3.8398760330578506E-2</v>
      </c>
      <c r="W407" s="223">
        <f>AE407*IFERROR(VLOOKUP(AD407,LnLst!B:I,2,FALSE),0)+AG407*IFERROR(VLOOKUP(AF407,LnLst!B:I,2,FALSE),0)+AI407*IFERROR(VLOOKUP(AH407,LnLst!B:I,2,FALSE),0)+AK407*IFERROR(VLOOKUP(AJ407,LnLst!B:I,2,FALSE),0)</f>
        <v>1.2978000000000001</v>
      </c>
      <c r="X407" s="215">
        <f>AE407*IFERROR(VLOOKUP(AD407,LnLst!B:I,3,FALSE),0)+AG407*IFERROR(VLOOKUP(AF407,LnLst!B:I,3,FALSE),0)+AI407*IFERROR(VLOOKUP(AH407,LnLst!B:I,3,FALSE),0)+AK407*IFERROR(VLOOKUP(AJ407,LnLst!B:I,3,FALSE),0)</f>
        <v>9.5129999999999999</v>
      </c>
      <c r="Y407" s="219">
        <f>(AE407*IFERROR(VLOOKUP(AD407,LnLst!B:I,4,FALSE),0)+AG407*IFERROR(VLOOKUP(AF407,LnLst!B:I,4,FALSE),0)+AI407*IFERROR(VLOOKUP(AH407,LnLst!B:I,4,FALSE),0)+AK407*IFERROR(VLOOKUP(AJ407,LnLst!B:I,4,FALSE),0))/1000000</f>
        <v>1.1718000000000001E-4</v>
      </c>
      <c r="Z407" s="215">
        <f>AE407*IFERROR(VLOOKUP(AD407,LnLst!B:I,5,FALSE),0)+AG407*IFERROR(VLOOKUP(AF407,LnLst!B:I,5,FALSE),0)+AI407*IFERROR(VLOOKUP(AH407,LnLst!B:I,5,FALSE),0)+AK407*IFERROR(VLOOKUP(AJ407,LnLst!B:I,5,FALSE),0)</f>
        <v>3.4649999999999999</v>
      </c>
      <c r="AA407" s="215">
        <f>AE407*IFERROR(VLOOKUP(AD407,LnLst!B:I,6,FALSE),0)+AG407*IFERROR(VLOOKUP(AF407,LnLst!B:I,6,FALSE),0)+AI407*IFERROR(VLOOKUP(AH407,LnLst!B:I,6,FALSE),0)+AK407*IFERROR(VLOOKUP(AJ407,LnLst!B:I,6,FALSE),0)</f>
        <v>29.924999999999997</v>
      </c>
      <c r="AB407" s="207">
        <f>(AE407*IFERROR(VLOOKUP(AD407,LnLst!B:I,7,FALSE),0)+AG407*IFERROR(VLOOKUP(AF407,LnLst!B:I,7,FALSE),0)+AI407*IFERROR(VLOOKUP(AH407,LnLst!B:I,7,FALSE),0)+AK407*IFERROR(VLOOKUP(AJ407,LnLst!B:I,7,FALSE),0))/1000000</f>
        <v>7.0245000000000003E-5</v>
      </c>
      <c r="AC407" s="211">
        <f>AE407*IFERROR(VLOOKUP(AD407,LnLst!B:I,8,FALSE),0)+AG407*IFERROR(VLOOKUP(AF407,LnLst!B:I,8,FALSE),0)+AI407*IFERROR(VLOOKUP(AH407,LnLst!B:I,8,FALSE),0)+AK407*IFERROR(VLOOKUP(AJ407,LnLst!B:I,8,FALSE),0)</f>
        <v>18.584999999999997</v>
      </c>
      <c r="AD407" s="106" t="s">
        <v>25</v>
      </c>
      <c r="AE407" s="263">
        <v>31.5</v>
      </c>
      <c r="AF407" s="245" t="s">
        <v>1462</v>
      </c>
      <c r="AG407" s="263"/>
      <c r="AH407" s="250" t="s">
        <v>1462</v>
      </c>
      <c r="AI407" s="263"/>
      <c r="AJ407" s="245" t="s">
        <v>1462</v>
      </c>
      <c r="AK407" s="263"/>
      <c r="AL407" s="84">
        <v>518</v>
      </c>
      <c r="AM407" s="72">
        <v>525</v>
      </c>
      <c r="AN407" s="83">
        <v>0</v>
      </c>
      <c r="AO407" s="72">
        <v>0</v>
      </c>
      <c r="AP407" s="66" t="s">
        <v>896</v>
      </c>
      <c r="AQ407" s="107" t="s">
        <v>883</v>
      </c>
      <c r="AR407" s="61" t="s">
        <v>581</v>
      </c>
      <c r="AS407" s="364"/>
      <c r="AT407" s="205"/>
      <c r="DN407" s="111">
        <f>(AE407*IFERROR(VLOOKUP(AD407,LnLst!B:I,2,FALSE),0))*(100/(H407^2))</f>
        <v>2.6814049586776864E-3</v>
      </c>
      <c r="DO407" s="111">
        <f>(AE407*IFERROR(VLOOKUP(AD407,LnLst!B:I,3,FALSE),0))*(100/(H407^2))</f>
        <v>1.9654958677685949E-2</v>
      </c>
      <c r="DP407" s="111">
        <f>(AE407*IFERROR(VLOOKUP(AD407,LnLst!B:I,4,FALSE),0))*(H407^2/100)/1000000</f>
        <v>5.6715120000000001E-2</v>
      </c>
      <c r="DQ407" s="111">
        <f>(AE407*IFERROR(VLOOKUP(AD407,LnLst!B:I,5,FALSE),0))*(100/(H407^2))</f>
        <v>7.1590909090909092E-3</v>
      </c>
      <c r="DR407" s="111">
        <f>(AE407*IFERROR(VLOOKUP(AD407,LnLst!B:I,6,FALSE),0))*(100/(H407^2))</f>
        <v>6.1828512396694207E-2</v>
      </c>
      <c r="DS407" s="111">
        <f>(AE407*IFERROR(VLOOKUP(AD407,LnLst!B:I,7,FALSE),0))*(H407^2/100)/1000000</f>
        <v>3.399858E-2</v>
      </c>
      <c r="DT407" s="111">
        <f>(AE407*IFERROR(VLOOKUP(AD407,LnLst!B:I,8,FALSE),0))*(100/(H407^2))</f>
        <v>3.8398760330578506E-2</v>
      </c>
      <c r="DU407" s="111">
        <f>AG407*IFERROR(VLOOKUP(AF407,LnLst!B:I,2,FALSE),0)*100/H407^2</f>
        <v>0</v>
      </c>
      <c r="DV407" s="111">
        <f>(AG407*IFERROR(VLOOKUP(AF407,LnLst!B:I,3,FALSE),0))*(100/(H407^2))</f>
        <v>0</v>
      </c>
      <c r="DW407" s="111">
        <f>(AG407*IFERROR(VLOOKUP(AF407,LnLst!B:I,4,FALSE),0))*(H407^2/100)/1000000</f>
        <v>0</v>
      </c>
      <c r="DX407" s="111">
        <f>(AG407*IFERROR(VLOOKUP(AF407,LnLst!B:I,5,FALSE),0))*(100/(H407^2))</f>
        <v>0</v>
      </c>
      <c r="DY407" s="111">
        <f>(AG407*IFERROR(VLOOKUP(AF407,LnLst!B:I,6,FALSE),0))*(100/(H407^2))</f>
        <v>0</v>
      </c>
      <c r="DZ407" s="111">
        <f>(AG407*IFERROR(VLOOKUP(AF407,LnLst!B:I,7,FALSE),0))*(H407^2/100)/1000000</f>
        <v>0</v>
      </c>
      <c r="EA407" s="111">
        <f>(AG407*IFERROR(VLOOKUP(AF407,LnLst!B:I,8,FALSE),0))*(100/(H407^2))</f>
        <v>0</v>
      </c>
      <c r="EB407" s="111">
        <f>AI407*IFERROR(VLOOKUP(AH407,LnLst!B:I,2,FALSE),0)*100/H407^2</f>
        <v>0</v>
      </c>
      <c r="EC407" s="111">
        <f>AI407*IFERROR(VLOOKUP(AH407,LnLst!B:I,3,FALSE),0)*100/H407^2</f>
        <v>0</v>
      </c>
      <c r="ED407" s="111">
        <f>(AI407*IFERROR(VLOOKUP(AH407,LnLst!B:I,4,FALSE),0))*(H407^2/100)/1000000</f>
        <v>0</v>
      </c>
      <c r="EE407" s="111">
        <f>AI407*IFERROR(VLOOKUP(AH407,LnLst!B:I,5,FALSE),0)*100/H407^2</f>
        <v>0</v>
      </c>
      <c r="EF407" s="111">
        <f>AI407*IFERROR(VLOOKUP(AH407,LnLst!B:I,6,FALSE),0)*100/H407^2</f>
        <v>0</v>
      </c>
      <c r="EG407" s="111">
        <f>(AI407*IFERROR(VLOOKUP(AH407,LnLst!B:I,7,FALSE),0))*(H407^2/100)/1000000</f>
        <v>0</v>
      </c>
      <c r="EH407" s="111">
        <f>AI407*IFERROR(VLOOKUP(AH407,LnLst!B:I,8,FALSE),0)*100/H407^2</f>
        <v>0</v>
      </c>
      <c r="EI407" s="236">
        <f>AK407*IFERROR(VLOOKUP(AJ407,LnLst!B:I,2,FALSE),0)*100/H407^2</f>
        <v>0</v>
      </c>
      <c r="EJ407" s="111">
        <f>AK407*IFERROR(VLOOKUP(AJ407,LnLst!B:I,3,FALSE),0)*100/H407^2</f>
        <v>0</v>
      </c>
      <c r="EK407" s="111">
        <f>(AK407*IFERROR(VLOOKUP(AJ407,LnLst!B:I,4,FALSE),0))*(H407^2/100)/1000000</f>
        <v>0</v>
      </c>
      <c r="EL407" s="111">
        <f>AK407*IFERROR(VLOOKUP(AJ407,LnLst!B:I,5,FALSE),0)*100/H407^2</f>
        <v>0</v>
      </c>
      <c r="EM407" s="111">
        <f>AK407*IFERROR(VLOOKUP(AJ407,LnLst!B:I,6,FALSE),0)*100/H407^2</f>
        <v>0</v>
      </c>
      <c r="EN407" s="111">
        <f>(AK407*IFERROR(VLOOKUP(AJ407,LnLst!B:I,7,FALSE),0))*(H407^2/100)/1000000</f>
        <v>0</v>
      </c>
      <c r="EO407" s="111">
        <f>AK407*IFERROR(VLOOKUP(AJ407,LnLst!B:I,8,FALSE),0)*100/H407^2</f>
        <v>0</v>
      </c>
    </row>
    <row r="408" spans="1:145" ht="15" customHeight="1" x14ac:dyDescent="0.25">
      <c r="A408" s="81" t="s">
        <v>425</v>
      </c>
      <c r="B408" s="82" t="s">
        <v>448</v>
      </c>
      <c r="C408" s="102" t="s">
        <v>154</v>
      </c>
      <c r="D408" s="82" t="s">
        <v>240</v>
      </c>
      <c r="E408" s="9" t="s">
        <v>1709</v>
      </c>
      <c r="F408" s="426" t="s">
        <v>1717</v>
      </c>
      <c r="G408" s="83">
        <v>2</v>
      </c>
      <c r="H408" s="60">
        <v>220</v>
      </c>
      <c r="I408" s="194" t="str">
        <f t="shared" si="109"/>
        <v xml:space="preserve">2*380/50 ACSR             </v>
      </c>
      <c r="J408" s="228">
        <f t="shared" si="110"/>
        <v>31.5</v>
      </c>
      <c r="K408" s="113" t="s">
        <v>16</v>
      </c>
      <c r="L408" s="232" t="s">
        <v>41</v>
      </c>
      <c r="M408" s="240">
        <v>1000</v>
      </c>
      <c r="N408" s="115">
        <f t="shared" si="111"/>
        <v>381.04</v>
      </c>
      <c r="O408" s="241">
        <v>1200</v>
      </c>
      <c r="P408" s="235">
        <f t="shared" si="112"/>
        <v>2.6814049586776859E-3</v>
      </c>
      <c r="Q408" s="104">
        <f t="shared" si="113"/>
        <v>1.9654958677685949E-2</v>
      </c>
      <c r="R408" s="104">
        <f t="shared" si="114"/>
        <v>5.6715120000000008E-2</v>
      </c>
      <c r="S408" s="104">
        <f t="shared" si="115"/>
        <v>7.1590909090909092E-3</v>
      </c>
      <c r="T408" s="104">
        <f t="shared" si="116"/>
        <v>6.1828512396694207E-2</v>
      </c>
      <c r="U408" s="104">
        <f t="shared" si="117"/>
        <v>3.399858E-2</v>
      </c>
      <c r="V408" s="105">
        <f t="shared" si="118"/>
        <v>3.8398760330578506E-2</v>
      </c>
      <c r="W408" s="223">
        <f>AE408*IFERROR(VLOOKUP(AD408,LnLst!B:I,2,FALSE),0)+AG408*IFERROR(VLOOKUP(AF408,LnLst!B:I,2,FALSE),0)+AI408*IFERROR(VLOOKUP(AH408,LnLst!B:I,2,FALSE),0)+AK408*IFERROR(VLOOKUP(AJ408,LnLst!B:I,2,FALSE),0)</f>
        <v>1.2978000000000001</v>
      </c>
      <c r="X408" s="215">
        <f>AE408*IFERROR(VLOOKUP(AD408,LnLst!B:I,3,FALSE),0)+AG408*IFERROR(VLOOKUP(AF408,LnLst!B:I,3,FALSE),0)+AI408*IFERROR(VLOOKUP(AH408,LnLst!B:I,3,FALSE),0)+AK408*IFERROR(VLOOKUP(AJ408,LnLst!B:I,3,FALSE),0)</f>
        <v>9.5129999999999999</v>
      </c>
      <c r="Y408" s="219">
        <f>(AE408*IFERROR(VLOOKUP(AD408,LnLst!B:I,4,FALSE),0)+AG408*IFERROR(VLOOKUP(AF408,LnLst!B:I,4,FALSE),0)+AI408*IFERROR(VLOOKUP(AH408,LnLst!B:I,4,FALSE),0)+AK408*IFERROR(VLOOKUP(AJ408,LnLst!B:I,4,FALSE),0))/1000000</f>
        <v>1.1718000000000001E-4</v>
      </c>
      <c r="Z408" s="215">
        <f>AE408*IFERROR(VLOOKUP(AD408,LnLst!B:I,5,FALSE),0)+AG408*IFERROR(VLOOKUP(AF408,LnLst!B:I,5,FALSE),0)+AI408*IFERROR(VLOOKUP(AH408,LnLst!B:I,5,FALSE),0)+AK408*IFERROR(VLOOKUP(AJ408,LnLst!B:I,5,FALSE),0)</f>
        <v>3.4649999999999999</v>
      </c>
      <c r="AA408" s="215">
        <f>AE408*IFERROR(VLOOKUP(AD408,LnLst!B:I,6,FALSE),0)+AG408*IFERROR(VLOOKUP(AF408,LnLst!B:I,6,FALSE),0)+AI408*IFERROR(VLOOKUP(AH408,LnLst!B:I,6,FALSE),0)+AK408*IFERROR(VLOOKUP(AJ408,LnLst!B:I,6,FALSE),0)</f>
        <v>29.924999999999997</v>
      </c>
      <c r="AB408" s="207">
        <f>(AE408*IFERROR(VLOOKUP(AD408,LnLst!B:I,7,FALSE),0)+AG408*IFERROR(VLOOKUP(AF408,LnLst!B:I,7,FALSE),0)+AI408*IFERROR(VLOOKUP(AH408,LnLst!B:I,7,FALSE),0)+AK408*IFERROR(VLOOKUP(AJ408,LnLst!B:I,7,FALSE),0))/1000000</f>
        <v>7.0245000000000003E-5</v>
      </c>
      <c r="AC408" s="211">
        <f>AE408*IFERROR(VLOOKUP(AD408,LnLst!B:I,8,FALSE),0)+AG408*IFERROR(VLOOKUP(AF408,LnLst!B:I,8,FALSE),0)+AI408*IFERROR(VLOOKUP(AH408,LnLst!B:I,8,FALSE),0)+AK408*IFERROR(VLOOKUP(AJ408,LnLst!B:I,8,FALSE),0)</f>
        <v>18.584999999999997</v>
      </c>
      <c r="AD408" s="106" t="s">
        <v>25</v>
      </c>
      <c r="AE408" s="263">
        <v>31.5</v>
      </c>
      <c r="AF408" s="245" t="s">
        <v>1462</v>
      </c>
      <c r="AG408" s="263"/>
      <c r="AH408" s="250" t="s">
        <v>1462</v>
      </c>
      <c r="AI408" s="263"/>
      <c r="AJ408" s="245" t="s">
        <v>1462</v>
      </c>
      <c r="AK408" s="263"/>
      <c r="AL408" s="84">
        <v>518</v>
      </c>
      <c r="AM408" s="72">
        <v>525</v>
      </c>
      <c r="AN408" s="83">
        <v>0</v>
      </c>
      <c r="AO408" s="72">
        <v>0</v>
      </c>
      <c r="AP408" s="66" t="s">
        <v>897</v>
      </c>
      <c r="AQ408" s="107" t="s">
        <v>883</v>
      </c>
      <c r="AR408" s="61" t="s">
        <v>581</v>
      </c>
      <c r="AS408" s="364"/>
      <c r="AT408" s="205"/>
      <c r="DN408" s="111">
        <f>(AE408*IFERROR(VLOOKUP(AD408,LnLst!B:I,2,FALSE),0))*(100/(H408^2))</f>
        <v>2.6814049586776864E-3</v>
      </c>
      <c r="DO408" s="111">
        <f>(AE408*IFERROR(VLOOKUP(AD408,LnLst!B:I,3,FALSE),0))*(100/(H408^2))</f>
        <v>1.9654958677685949E-2</v>
      </c>
      <c r="DP408" s="111">
        <f>(AE408*IFERROR(VLOOKUP(AD408,LnLst!B:I,4,FALSE),0))*(H408^2/100)/1000000</f>
        <v>5.6715120000000001E-2</v>
      </c>
      <c r="DQ408" s="111">
        <f>(AE408*IFERROR(VLOOKUP(AD408,LnLst!B:I,5,FALSE),0))*(100/(H408^2))</f>
        <v>7.1590909090909092E-3</v>
      </c>
      <c r="DR408" s="111">
        <f>(AE408*IFERROR(VLOOKUP(AD408,LnLst!B:I,6,FALSE),0))*(100/(H408^2))</f>
        <v>6.1828512396694207E-2</v>
      </c>
      <c r="DS408" s="111">
        <f>(AE408*IFERROR(VLOOKUP(AD408,LnLst!B:I,7,FALSE),0))*(H408^2/100)/1000000</f>
        <v>3.399858E-2</v>
      </c>
      <c r="DT408" s="111">
        <f>(AE408*IFERROR(VLOOKUP(AD408,LnLst!B:I,8,FALSE),0))*(100/(H408^2))</f>
        <v>3.8398760330578506E-2</v>
      </c>
      <c r="DU408" s="111">
        <f>AG408*IFERROR(VLOOKUP(AF408,LnLst!B:I,2,FALSE),0)*100/H408^2</f>
        <v>0</v>
      </c>
      <c r="DV408" s="111">
        <f>(AG408*IFERROR(VLOOKUP(AF408,LnLst!B:I,3,FALSE),0))*(100/(H408^2))</f>
        <v>0</v>
      </c>
      <c r="DW408" s="111">
        <f>(AG408*IFERROR(VLOOKUP(AF408,LnLst!B:I,4,FALSE),0))*(H408^2/100)/1000000</f>
        <v>0</v>
      </c>
      <c r="DX408" s="111">
        <f>(AG408*IFERROR(VLOOKUP(AF408,LnLst!B:I,5,FALSE),0))*(100/(H408^2))</f>
        <v>0</v>
      </c>
      <c r="DY408" s="111">
        <f>(AG408*IFERROR(VLOOKUP(AF408,LnLst!B:I,6,FALSE),0))*(100/(H408^2))</f>
        <v>0</v>
      </c>
      <c r="DZ408" s="111">
        <f>(AG408*IFERROR(VLOOKUP(AF408,LnLst!B:I,7,FALSE),0))*(H408^2/100)/1000000</f>
        <v>0</v>
      </c>
      <c r="EA408" s="111">
        <f>(AG408*IFERROR(VLOOKUP(AF408,LnLst!B:I,8,FALSE),0))*(100/(H408^2))</f>
        <v>0</v>
      </c>
      <c r="EB408" s="111">
        <f>AI408*IFERROR(VLOOKUP(AH408,LnLst!B:I,2,FALSE),0)*100/H408^2</f>
        <v>0</v>
      </c>
      <c r="EC408" s="111">
        <f>AI408*IFERROR(VLOOKUP(AH408,LnLst!B:I,3,FALSE),0)*100/H408^2</f>
        <v>0</v>
      </c>
      <c r="ED408" s="111">
        <f>(AI408*IFERROR(VLOOKUP(AH408,LnLst!B:I,4,FALSE),0))*(H408^2/100)/1000000</f>
        <v>0</v>
      </c>
      <c r="EE408" s="111">
        <f>AI408*IFERROR(VLOOKUP(AH408,LnLst!B:I,5,FALSE),0)*100/H408^2</f>
        <v>0</v>
      </c>
      <c r="EF408" s="111">
        <f>AI408*IFERROR(VLOOKUP(AH408,LnLst!B:I,6,FALSE),0)*100/H408^2</f>
        <v>0</v>
      </c>
      <c r="EG408" s="111">
        <f>(AI408*IFERROR(VLOOKUP(AH408,LnLst!B:I,7,FALSE),0))*(H408^2/100)/1000000</f>
        <v>0</v>
      </c>
      <c r="EH408" s="111">
        <f>AI408*IFERROR(VLOOKUP(AH408,LnLst!B:I,8,FALSE),0)*100/H408^2</f>
        <v>0</v>
      </c>
      <c r="EI408" s="236">
        <f>AK408*IFERROR(VLOOKUP(AJ408,LnLst!B:I,2,FALSE),0)*100/H408^2</f>
        <v>0</v>
      </c>
      <c r="EJ408" s="111">
        <f>AK408*IFERROR(VLOOKUP(AJ408,LnLst!B:I,3,FALSE),0)*100/H408^2</f>
        <v>0</v>
      </c>
      <c r="EK408" s="111">
        <f>(AK408*IFERROR(VLOOKUP(AJ408,LnLst!B:I,4,FALSE),0))*(H408^2/100)/1000000</f>
        <v>0</v>
      </c>
      <c r="EL408" s="111">
        <f>AK408*IFERROR(VLOOKUP(AJ408,LnLst!B:I,5,FALSE),0)*100/H408^2</f>
        <v>0</v>
      </c>
      <c r="EM408" s="111">
        <f>AK408*IFERROR(VLOOKUP(AJ408,LnLst!B:I,6,FALSE),0)*100/H408^2</f>
        <v>0</v>
      </c>
      <c r="EN408" s="111">
        <f>(AK408*IFERROR(VLOOKUP(AJ408,LnLst!B:I,7,FALSE),0))*(H408^2/100)/1000000</f>
        <v>0</v>
      </c>
      <c r="EO408" s="111">
        <f>AK408*IFERROR(VLOOKUP(AJ408,LnLst!B:I,8,FALSE),0)*100/H408^2</f>
        <v>0</v>
      </c>
    </row>
    <row r="409" spans="1:145" ht="15" customHeight="1" x14ac:dyDescent="0.25">
      <c r="A409" s="81" t="s">
        <v>426</v>
      </c>
      <c r="B409" s="82" t="s">
        <v>448</v>
      </c>
      <c r="C409" s="102" t="s">
        <v>156</v>
      </c>
      <c r="D409" s="82" t="s">
        <v>240</v>
      </c>
      <c r="E409" s="9" t="s">
        <v>1709</v>
      </c>
      <c r="F409" s="426" t="s">
        <v>1717</v>
      </c>
      <c r="G409" s="83">
        <v>1</v>
      </c>
      <c r="H409" s="60">
        <v>220</v>
      </c>
      <c r="I409" s="194" t="str">
        <f t="shared" si="109"/>
        <v xml:space="preserve">2*380/50 ACSR             </v>
      </c>
      <c r="J409" s="228">
        <f t="shared" si="110"/>
        <v>18</v>
      </c>
      <c r="K409" s="113" t="s">
        <v>16</v>
      </c>
      <c r="L409" s="232" t="s">
        <v>41</v>
      </c>
      <c r="M409" s="240">
        <v>1000</v>
      </c>
      <c r="N409" s="115">
        <f t="shared" si="111"/>
        <v>381.04</v>
      </c>
      <c r="O409" s="241">
        <v>1200</v>
      </c>
      <c r="P409" s="235">
        <f t="shared" si="112"/>
        <v>1.5322314049586777E-3</v>
      </c>
      <c r="Q409" s="104">
        <f t="shared" si="113"/>
        <v>1.1231404958677686E-2</v>
      </c>
      <c r="R409" s="104">
        <f t="shared" si="114"/>
        <v>3.2408640000000009E-2</v>
      </c>
      <c r="S409" s="104">
        <f t="shared" si="115"/>
        <v>4.0909090909090912E-3</v>
      </c>
      <c r="T409" s="104">
        <f t="shared" si="116"/>
        <v>3.5330578512396689E-2</v>
      </c>
      <c r="U409" s="104">
        <f t="shared" si="117"/>
        <v>1.9427759999999999E-2</v>
      </c>
      <c r="V409" s="105">
        <f t="shared" si="118"/>
        <v>2.1942148760330578E-2</v>
      </c>
      <c r="W409" s="223">
        <f>AE409*IFERROR(VLOOKUP(AD409,LnLst!B:I,2,FALSE),0)+AG409*IFERROR(VLOOKUP(AF409,LnLst!B:I,2,FALSE),0)+AI409*IFERROR(VLOOKUP(AH409,LnLst!B:I,2,FALSE),0)+AK409*IFERROR(VLOOKUP(AJ409,LnLst!B:I,2,FALSE),0)</f>
        <v>0.74160000000000004</v>
      </c>
      <c r="X409" s="215">
        <f>AE409*IFERROR(VLOOKUP(AD409,LnLst!B:I,3,FALSE),0)+AG409*IFERROR(VLOOKUP(AF409,LnLst!B:I,3,FALSE),0)+AI409*IFERROR(VLOOKUP(AH409,LnLst!B:I,3,FALSE),0)+AK409*IFERROR(VLOOKUP(AJ409,LnLst!B:I,3,FALSE),0)</f>
        <v>5.4359999999999999</v>
      </c>
      <c r="Y409" s="219">
        <f>(AE409*IFERROR(VLOOKUP(AD409,LnLst!B:I,4,FALSE),0)+AG409*IFERROR(VLOOKUP(AF409,LnLst!B:I,4,FALSE),0)+AI409*IFERROR(VLOOKUP(AH409,LnLst!B:I,4,FALSE),0)+AK409*IFERROR(VLOOKUP(AJ409,LnLst!B:I,4,FALSE),0))/1000000</f>
        <v>6.6960000000000009E-5</v>
      </c>
      <c r="Z409" s="215">
        <f>AE409*IFERROR(VLOOKUP(AD409,LnLst!B:I,5,FALSE),0)+AG409*IFERROR(VLOOKUP(AF409,LnLst!B:I,5,FALSE),0)+AI409*IFERROR(VLOOKUP(AH409,LnLst!B:I,5,FALSE),0)+AK409*IFERROR(VLOOKUP(AJ409,LnLst!B:I,5,FALSE),0)</f>
        <v>1.98</v>
      </c>
      <c r="AA409" s="215">
        <f>AE409*IFERROR(VLOOKUP(AD409,LnLst!B:I,6,FALSE),0)+AG409*IFERROR(VLOOKUP(AF409,LnLst!B:I,6,FALSE),0)+AI409*IFERROR(VLOOKUP(AH409,LnLst!B:I,6,FALSE),0)+AK409*IFERROR(VLOOKUP(AJ409,LnLst!B:I,6,FALSE),0)</f>
        <v>17.099999999999998</v>
      </c>
      <c r="AB409" s="207">
        <f>(AE409*IFERROR(VLOOKUP(AD409,LnLst!B:I,7,FALSE),0)+AG409*IFERROR(VLOOKUP(AF409,LnLst!B:I,7,FALSE),0)+AI409*IFERROR(VLOOKUP(AH409,LnLst!B:I,7,FALSE),0)+AK409*IFERROR(VLOOKUP(AJ409,LnLst!B:I,7,FALSE),0))/1000000</f>
        <v>4.0139999999999999E-5</v>
      </c>
      <c r="AC409" s="211">
        <f>AE409*IFERROR(VLOOKUP(AD409,LnLst!B:I,8,FALSE),0)+AG409*IFERROR(VLOOKUP(AF409,LnLst!B:I,8,FALSE),0)+AI409*IFERROR(VLOOKUP(AH409,LnLst!B:I,8,FALSE),0)+AK409*IFERROR(VLOOKUP(AJ409,LnLst!B:I,8,FALSE),0)</f>
        <v>10.62</v>
      </c>
      <c r="AD409" s="106" t="s">
        <v>25</v>
      </c>
      <c r="AE409" s="263">
        <v>18</v>
      </c>
      <c r="AF409" s="245" t="s">
        <v>1462</v>
      </c>
      <c r="AG409" s="263"/>
      <c r="AH409" s="250" t="s">
        <v>1462</v>
      </c>
      <c r="AI409" s="263"/>
      <c r="AJ409" s="245" t="s">
        <v>1462</v>
      </c>
      <c r="AK409" s="263"/>
      <c r="AL409" s="84">
        <v>520</v>
      </c>
      <c r="AM409" s="72">
        <v>525</v>
      </c>
      <c r="AN409" s="83">
        <v>0</v>
      </c>
      <c r="AO409" s="72">
        <v>0</v>
      </c>
      <c r="AP409" s="66" t="s">
        <v>1198</v>
      </c>
      <c r="AQ409" s="107" t="s">
        <v>156</v>
      </c>
      <c r="AR409" s="61" t="s">
        <v>581</v>
      </c>
      <c r="AS409" s="364"/>
      <c r="AT409" s="205"/>
      <c r="DN409" s="111">
        <f>(AE409*IFERROR(VLOOKUP(AD409,LnLst!B:I,2,FALSE),0))*(100/(H409^2))</f>
        <v>1.5322314049586777E-3</v>
      </c>
      <c r="DO409" s="111">
        <f>(AE409*IFERROR(VLOOKUP(AD409,LnLst!B:I,3,FALSE),0))*(100/(H409^2))</f>
        <v>1.1231404958677686E-2</v>
      </c>
      <c r="DP409" s="111">
        <f>(AE409*IFERROR(VLOOKUP(AD409,LnLst!B:I,4,FALSE),0))*(H409^2/100)/1000000</f>
        <v>3.2408640000000002E-2</v>
      </c>
      <c r="DQ409" s="111">
        <f>(AE409*IFERROR(VLOOKUP(AD409,LnLst!B:I,5,FALSE),0))*(100/(H409^2))</f>
        <v>4.0909090909090912E-3</v>
      </c>
      <c r="DR409" s="111">
        <f>(AE409*IFERROR(VLOOKUP(AD409,LnLst!B:I,6,FALSE),0))*(100/(H409^2))</f>
        <v>3.5330578512396689E-2</v>
      </c>
      <c r="DS409" s="111">
        <f>(AE409*IFERROR(VLOOKUP(AD409,LnLst!B:I,7,FALSE),0))*(H409^2/100)/1000000</f>
        <v>1.9427760000000002E-2</v>
      </c>
      <c r="DT409" s="111">
        <f>(AE409*IFERROR(VLOOKUP(AD409,LnLst!B:I,8,FALSE),0))*(100/(H409^2))</f>
        <v>2.1942148760330578E-2</v>
      </c>
      <c r="DU409" s="111">
        <f>AG409*IFERROR(VLOOKUP(AF409,LnLst!B:I,2,FALSE),0)*100/H409^2</f>
        <v>0</v>
      </c>
      <c r="DV409" s="111">
        <f>(AG409*IFERROR(VLOOKUP(AF409,LnLst!B:I,3,FALSE),0))*(100/(H409^2))</f>
        <v>0</v>
      </c>
      <c r="DW409" s="111">
        <f>(AG409*IFERROR(VLOOKUP(AF409,LnLst!B:I,4,FALSE),0))*(H409^2/100)/1000000</f>
        <v>0</v>
      </c>
      <c r="DX409" s="111">
        <f>(AG409*IFERROR(VLOOKUP(AF409,LnLst!B:I,5,FALSE),0))*(100/(H409^2))</f>
        <v>0</v>
      </c>
      <c r="DY409" s="111">
        <f>(AG409*IFERROR(VLOOKUP(AF409,LnLst!B:I,6,FALSE),0))*(100/(H409^2))</f>
        <v>0</v>
      </c>
      <c r="DZ409" s="111">
        <f>(AG409*IFERROR(VLOOKUP(AF409,LnLst!B:I,7,FALSE),0))*(H409^2/100)/1000000</f>
        <v>0</v>
      </c>
      <c r="EA409" s="111">
        <f>(AG409*IFERROR(VLOOKUP(AF409,LnLst!B:I,8,FALSE),0))*(100/(H409^2))</f>
        <v>0</v>
      </c>
      <c r="EB409" s="111">
        <f>AI409*IFERROR(VLOOKUP(AH409,LnLst!B:I,2,FALSE),0)*100/H409^2</f>
        <v>0</v>
      </c>
      <c r="EC409" s="111">
        <f>AI409*IFERROR(VLOOKUP(AH409,LnLst!B:I,3,FALSE),0)*100/H409^2</f>
        <v>0</v>
      </c>
      <c r="ED409" s="111">
        <f>(AI409*IFERROR(VLOOKUP(AH409,LnLst!B:I,4,FALSE),0))*(H409^2/100)/1000000</f>
        <v>0</v>
      </c>
      <c r="EE409" s="111">
        <f>AI409*IFERROR(VLOOKUP(AH409,LnLst!B:I,5,FALSE),0)*100/H409^2</f>
        <v>0</v>
      </c>
      <c r="EF409" s="111">
        <f>AI409*IFERROR(VLOOKUP(AH409,LnLst!B:I,6,FALSE),0)*100/H409^2</f>
        <v>0</v>
      </c>
      <c r="EG409" s="111">
        <f>(AI409*IFERROR(VLOOKUP(AH409,LnLst!B:I,7,FALSE),0))*(H409^2/100)/1000000</f>
        <v>0</v>
      </c>
      <c r="EH409" s="111">
        <f>AI409*IFERROR(VLOOKUP(AH409,LnLst!B:I,8,FALSE),0)*100/H409^2</f>
        <v>0</v>
      </c>
      <c r="EI409" s="236">
        <f>AK409*IFERROR(VLOOKUP(AJ409,LnLst!B:I,2,FALSE),0)*100/H409^2</f>
        <v>0</v>
      </c>
      <c r="EJ409" s="111">
        <f>AK409*IFERROR(VLOOKUP(AJ409,LnLst!B:I,3,FALSE),0)*100/H409^2</f>
        <v>0</v>
      </c>
      <c r="EK409" s="111">
        <f>(AK409*IFERROR(VLOOKUP(AJ409,LnLst!B:I,4,FALSE),0))*(H409^2/100)/1000000</f>
        <v>0</v>
      </c>
      <c r="EL409" s="111">
        <f>AK409*IFERROR(VLOOKUP(AJ409,LnLst!B:I,5,FALSE),0)*100/H409^2</f>
        <v>0</v>
      </c>
      <c r="EM409" s="111">
        <f>AK409*IFERROR(VLOOKUP(AJ409,LnLst!B:I,6,FALSE),0)*100/H409^2</f>
        <v>0</v>
      </c>
      <c r="EN409" s="111">
        <f>(AK409*IFERROR(VLOOKUP(AJ409,LnLst!B:I,7,FALSE),0))*(H409^2/100)/1000000</f>
        <v>0</v>
      </c>
      <c r="EO409" s="111">
        <f>AK409*IFERROR(VLOOKUP(AJ409,LnLst!B:I,8,FALSE),0)*100/H409^2</f>
        <v>0</v>
      </c>
    </row>
    <row r="410" spans="1:145" ht="15" customHeight="1" x14ac:dyDescent="0.25">
      <c r="A410" s="81" t="s">
        <v>426</v>
      </c>
      <c r="B410" s="82" t="s">
        <v>448</v>
      </c>
      <c r="C410" s="102" t="s">
        <v>156</v>
      </c>
      <c r="D410" s="82" t="s">
        <v>240</v>
      </c>
      <c r="E410" s="9" t="s">
        <v>1709</v>
      </c>
      <c r="F410" s="426" t="s">
        <v>1717</v>
      </c>
      <c r="G410" s="83">
        <v>2</v>
      </c>
      <c r="H410" s="60">
        <v>220</v>
      </c>
      <c r="I410" s="194" t="str">
        <f t="shared" si="109"/>
        <v xml:space="preserve">2*380/50 ACSR             </v>
      </c>
      <c r="J410" s="228">
        <f t="shared" si="110"/>
        <v>18</v>
      </c>
      <c r="K410" s="113" t="s">
        <v>16</v>
      </c>
      <c r="L410" s="232" t="s">
        <v>41</v>
      </c>
      <c r="M410" s="240">
        <v>1000</v>
      </c>
      <c r="N410" s="115">
        <f t="shared" si="111"/>
        <v>381.04</v>
      </c>
      <c r="O410" s="241">
        <v>1200</v>
      </c>
      <c r="P410" s="235">
        <f t="shared" si="112"/>
        <v>1.5322314049586777E-3</v>
      </c>
      <c r="Q410" s="104">
        <f t="shared" si="113"/>
        <v>1.1231404958677686E-2</v>
      </c>
      <c r="R410" s="104">
        <f t="shared" si="114"/>
        <v>3.2408640000000009E-2</v>
      </c>
      <c r="S410" s="104">
        <f t="shared" si="115"/>
        <v>4.0909090909090912E-3</v>
      </c>
      <c r="T410" s="104">
        <f t="shared" si="116"/>
        <v>3.5330578512396689E-2</v>
      </c>
      <c r="U410" s="104">
        <f t="shared" si="117"/>
        <v>1.9427759999999999E-2</v>
      </c>
      <c r="V410" s="105">
        <f t="shared" si="118"/>
        <v>2.1942148760330578E-2</v>
      </c>
      <c r="W410" s="223">
        <f>AE410*IFERROR(VLOOKUP(AD410,LnLst!B:I,2,FALSE),0)+AG410*IFERROR(VLOOKUP(AF410,LnLst!B:I,2,FALSE),0)+AI410*IFERROR(VLOOKUP(AH410,LnLst!B:I,2,FALSE),0)+AK410*IFERROR(VLOOKUP(AJ410,LnLst!B:I,2,FALSE),0)</f>
        <v>0.74160000000000004</v>
      </c>
      <c r="X410" s="215">
        <f>AE410*IFERROR(VLOOKUP(AD410,LnLst!B:I,3,FALSE),0)+AG410*IFERROR(VLOOKUP(AF410,LnLst!B:I,3,FALSE),0)+AI410*IFERROR(VLOOKUP(AH410,LnLst!B:I,3,FALSE),0)+AK410*IFERROR(VLOOKUP(AJ410,LnLst!B:I,3,FALSE),0)</f>
        <v>5.4359999999999999</v>
      </c>
      <c r="Y410" s="219">
        <f>(AE410*IFERROR(VLOOKUP(AD410,LnLst!B:I,4,FALSE),0)+AG410*IFERROR(VLOOKUP(AF410,LnLst!B:I,4,FALSE),0)+AI410*IFERROR(VLOOKUP(AH410,LnLst!B:I,4,FALSE),0)+AK410*IFERROR(VLOOKUP(AJ410,LnLst!B:I,4,FALSE),0))/1000000</f>
        <v>6.6960000000000009E-5</v>
      </c>
      <c r="Z410" s="215">
        <f>AE410*IFERROR(VLOOKUP(AD410,LnLst!B:I,5,FALSE),0)+AG410*IFERROR(VLOOKUP(AF410,LnLst!B:I,5,FALSE),0)+AI410*IFERROR(VLOOKUP(AH410,LnLst!B:I,5,FALSE),0)+AK410*IFERROR(VLOOKUP(AJ410,LnLst!B:I,5,FALSE),0)</f>
        <v>1.98</v>
      </c>
      <c r="AA410" s="215">
        <f>AE410*IFERROR(VLOOKUP(AD410,LnLst!B:I,6,FALSE),0)+AG410*IFERROR(VLOOKUP(AF410,LnLst!B:I,6,FALSE),0)+AI410*IFERROR(VLOOKUP(AH410,LnLst!B:I,6,FALSE),0)+AK410*IFERROR(VLOOKUP(AJ410,LnLst!B:I,6,FALSE),0)</f>
        <v>17.099999999999998</v>
      </c>
      <c r="AB410" s="207">
        <f>(AE410*IFERROR(VLOOKUP(AD410,LnLst!B:I,7,FALSE),0)+AG410*IFERROR(VLOOKUP(AF410,LnLst!B:I,7,FALSE),0)+AI410*IFERROR(VLOOKUP(AH410,LnLst!B:I,7,FALSE),0)+AK410*IFERROR(VLOOKUP(AJ410,LnLst!B:I,7,FALSE),0))/1000000</f>
        <v>4.0139999999999999E-5</v>
      </c>
      <c r="AC410" s="211">
        <f>AE410*IFERROR(VLOOKUP(AD410,LnLst!B:I,8,FALSE),0)+AG410*IFERROR(VLOOKUP(AF410,LnLst!B:I,8,FALSE),0)+AI410*IFERROR(VLOOKUP(AH410,LnLst!B:I,8,FALSE),0)+AK410*IFERROR(VLOOKUP(AJ410,LnLst!B:I,8,FALSE),0)</f>
        <v>10.62</v>
      </c>
      <c r="AD410" s="106" t="s">
        <v>25</v>
      </c>
      <c r="AE410" s="263">
        <v>18</v>
      </c>
      <c r="AF410" s="245" t="s">
        <v>1462</v>
      </c>
      <c r="AG410" s="263"/>
      <c r="AH410" s="250" t="s">
        <v>1462</v>
      </c>
      <c r="AI410" s="263"/>
      <c r="AJ410" s="245" t="s">
        <v>1462</v>
      </c>
      <c r="AK410" s="263"/>
      <c r="AL410" s="84">
        <v>520</v>
      </c>
      <c r="AM410" s="72">
        <v>525</v>
      </c>
      <c r="AN410" s="83">
        <v>0</v>
      </c>
      <c r="AO410" s="72">
        <v>0</v>
      </c>
      <c r="AP410" s="66" t="s">
        <v>1199</v>
      </c>
      <c r="AQ410" s="107" t="s">
        <v>156</v>
      </c>
      <c r="AR410" s="61" t="s">
        <v>581</v>
      </c>
      <c r="AS410" s="364"/>
      <c r="AT410" s="205"/>
      <c r="DN410" s="111">
        <f>(AE410*IFERROR(VLOOKUP(AD410,LnLst!B:I,2,FALSE),0))*(100/(H410^2))</f>
        <v>1.5322314049586777E-3</v>
      </c>
      <c r="DO410" s="111">
        <f>(AE410*IFERROR(VLOOKUP(AD410,LnLst!B:I,3,FALSE),0))*(100/(H410^2))</f>
        <v>1.1231404958677686E-2</v>
      </c>
      <c r="DP410" s="111">
        <f>(AE410*IFERROR(VLOOKUP(AD410,LnLst!B:I,4,FALSE),0))*(H410^2/100)/1000000</f>
        <v>3.2408640000000002E-2</v>
      </c>
      <c r="DQ410" s="111">
        <f>(AE410*IFERROR(VLOOKUP(AD410,LnLst!B:I,5,FALSE),0))*(100/(H410^2))</f>
        <v>4.0909090909090912E-3</v>
      </c>
      <c r="DR410" s="111">
        <f>(AE410*IFERROR(VLOOKUP(AD410,LnLst!B:I,6,FALSE),0))*(100/(H410^2))</f>
        <v>3.5330578512396689E-2</v>
      </c>
      <c r="DS410" s="111">
        <f>(AE410*IFERROR(VLOOKUP(AD410,LnLst!B:I,7,FALSE),0))*(H410^2/100)/1000000</f>
        <v>1.9427760000000002E-2</v>
      </c>
      <c r="DT410" s="111">
        <f>(AE410*IFERROR(VLOOKUP(AD410,LnLst!B:I,8,FALSE),0))*(100/(H410^2))</f>
        <v>2.1942148760330578E-2</v>
      </c>
      <c r="DU410" s="111">
        <f>AG410*IFERROR(VLOOKUP(AF410,LnLst!B:I,2,FALSE),0)*100/H410^2</f>
        <v>0</v>
      </c>
      <c r="DV410" s="111">
        <f>(AG410*IFERROR(VLOOKUP(AF410,LnLst!B:I,3,FALSE),0))*(100/(H410^2))</f>
        <v>0</v>
      </c>
      <c r="DW410" s="111">
        <f>(AG410*IFERROR(VLOOKUP(AF410,LnLst!B:I,4,FALSE),0))*(H410^2/100)/1000000</f>
        <v>0</v>
      </c>
      <c r="DX410" s="111">
        <f>(AG410*IFERROR(VLOOKUP(AF410,LnLst!B:I,5,FALSE),0))*(100/(H410^2))</f>
        <v>0</v>
      </c>
      <c r="DY410" s="111">
        <f>(AG410*IFERROR(VLOOKUP(AF410,LnLst!B:I,6,FALSE),0))*(100/(H410^2))</f>
        <v>0</v>
      </c>
      <c r="DZ410" s="111">
        <f>(AG410*IFERROR(VLOOKUP(AF410,LnLst!B:I,7,FALSE),0))*(H410^2/100)/1000000</f>
        <v>0</v>
      </c>
      <c r="EA410" s="111">
        <f>(AG410*IFERROR(VLOOKUP(AF410,LnLst!B:I,8,FALSE),0))*(100/(H410^2))</f>
        <v>0</v>
      </c>
      <c r="EB410" s="111">
        <f>AI410*IFERROR(VLOOKUP(AH410,LnLst!B:I,2,FALSE),0)*100/H410^2</f>
        <v>0</v>
      </c>
      <c r="EC410" s="111">
        <f>AI410*IFERROR(VLOOKUP(AH410,LnLst!B:I,3,FALSE),0)*100/H410^2</f>
        <v>0</v>
      </c>
      <c r="ED410" s="111">
        <f>(AI410*IFERROR(VLOOKUP(AH410,LnLst!B:I,4,FALSE),0))*(H410^2/100)/1000000</f>
        <v>0</v>
      </c>
      <c r="EE410" s="111">
        <f>AI410*IFERROR(VLOOKUP(AH410,LnLst!B:I,5,FALSE),0)*100/H410^2</f>
        <v>0</v>
      </c>
      <c r="EF410" s="111">
        <f>AI410*IFERROR(VLOOKUP(AH410,LnLst!B:I,6,FALSE),0)*100/H410^2</f>
        <v>0</v>
      </c>
      <c r="EG410" s="111">
        <f>(AI410*IFERROR(VLOOKUP(AH410,LnLst!B:I,7,FALSE),0))*(H410^2/100)/1000000</f>
        <v>0</v>
      </c>
      <c r="EH410" s="111">
        <f>AI410*IFERROR(VLOOKUP(AH410,LnLst!B:I,8,FALSE),0)*100/H410^2</f>
        <v>0</v>
      </c>
      <c r="EI410" s="236">
        <f>AK410*IFERROR(VLOOKUP(AJ410,LnLst!B:I,2,FALSE),0)*100/H410^2</f>
        <v>0</v>
      </c>
      <c r="EJ410" s="111">
        <f>AK410*IFERROR(VLOOKUP(AJ410,LnLst!B:I,3,FALSE),0)*100/H410^2</f>
        <v>0</v>
      </c>
      <c r="EK410" s="111">
        <f>(AK410*IFERROR(VLOOKUP(AJ410,LnLst!B:I,4,FALSE),0))*(H410^2/100)/1000000</f>
        <v>0</v>
      </c>
      <c r="EL410" s="111">
        <f>AK410*IFERROR(VLOOKUP(AJ410,LnLst!B:I,5,FALSE),0)*100/H410^2</f>
        <v>0</v>
      </c>
      <c r="EM410" s="111">
        <f>AK410*IFERROR(VLOOKUP(AJ410,LnLst!B:I,6,FALSE),0)*100/H410^2</f>
        <v>0</v>
      </c>
      <c r="EN410" s="111">
        <f>(AK410*IFERROR(VLOOKUP(AJ410,LnLst!B:I,7,FALSE),0))*(H410^2/100)/1000000</f>
        <v>0</v>
      </c>
      <c r="EO410" s="111">
        <f>AK410*IFERROR(VLOOKUP(AJ410,LnLst!B:I,8,FALSE),0)*100/H410^2</f>
        <v>0</v>
      </c>
    </row>
    <row r="411" spans="1:145" ht="15" customHeight="1" x14ac:dyDescent="0.25">
      <c r="A411" s="81" t="s">
        <v>426</v>
      </c>
      <c r="B411" s="82" t="s">
        <v>423</v>
      </c>
      <c r="C411" s="102" t="s">
        <v>156</v>
      </c>
      <c r="D411" s="82" t="s">
        <v>157</v>
      </c>
      <c r="E411" s="9" t="s">
        <v>1709</v>
      </c>
      <c r="F411" s="426" t="s">
        <v>1717</v>
      </c>
      <c r="G411" s="83">
        <v>1</v>
      </c>
      <c r="H411" s="60">
        <v>220</v>
      </c>
      <c r="I411" s="194" t="str">
        <f t="shared" si="109"/>
        <v xml:space="preserve">2*380/50 ACSR             </v>
      </c>
      <c r="J411" s="228">
        <f t="shared" si="110"/>
        <v>37</v>
      </c>
      <c r="K411" s="113" t="s">
        <v>16</v>
      </c>
      <c r="L411" s="232" t="s">
        <v>23</v>
      </c>
      <c r="M411" s="240">
        <v>1020</v>
      </c>
      <c r="N411" s="115">
        <f t="shared" si="111"/>
        <v>388.66079999999999</v>
      </c>
      <c r="O411" s="241">
        <v>1200</v>
      </c>
      <c r="P411" s="235">
        <f t="shared" si="112"/>
        <v>3.149586776859504E-3</v>
      </c>
      <c r="Q411" s="104">
        <f t="shared" si="113"/>
        <v>2.3086776859504131E-2</v>
      </c>
      <c r="R411" s="104">
        <f t="shared" si="114"/>
        <v>6.6617760000000012E-2</v>
      </c>
      <c r="S411" s="104">
        <f t="shared" si="115"/>
        <v>8.4090909090909095E-3</v>
      </c>
      <c r="T411" s="104">
        <f t="shared" si="116"/>
        <v>7.262396694214876E-2</v>
      </c>
      <c r="U411" s="104">
        <f t="shared" si="117"/>
        <v>3.9934840000000006E-2</v>
      </c>
      <c r="V411" s="105">
        <f t="shared" si="118"/>
        <v>4.5103305785123969E-2</v>
      </c>
      <c r="W411" s="223">
        <f>AE411*IFERROR(VLOOKUP(AD411,LnLst!B:I,2,FALSE),0)+AG411*IFERROR(VLOOKUP(AF411,LnLst!B:I,2,FALSE),0)+AI411*IFERROR(VLOOKUP(AH411,LnLst!B:I,2,FALSE),0)+AK411*IFERROR(VLOOKUP(AJ411,LnLst!B:I,2,FALSE),0)</f>
        <v>1.5244</v>
      </c>
      <c r="X411" s="215">
        <f>AE411*IFERROR(VLOOKUP(AD411,LnLst!B:I,3,FALSE),0)+AG411*IFERROR(VLOOKUP(AF411,LnLst!B:I,3,FALSE),0)+AI411*IFERROR(VLOOKUP(AH411,LnLst!B:I,3,FALSE),0)+AK411*IFERROR(VLOOKUP(AJ411,LnLst!B:I,3,FALSE),0)</f>
        <v>11.173999999999999</v>
      </c>
      <c r="Y411" s="219">
        <f>(AE411*IFERROR(VLOOKUP(AD411,LnLst!B:I,4,FALSE),0)+AG411*IFERROR(VLOOKUP(AF411,LnLst!B:I,4,FALSE),0)+AI411*IFERROR(VLOOKUP(AH411,LnLst!B:I,4,FALSE),0)+AK411*IFERROR(VLOOKUP(AJ411,LnLst!B:I,4,FALSE),0))/1000000</f>
        <v>1.3764000000000002E-4</v>
      </c>
      <c r="Z411" s="215">
        <f>AE411*IFERROR(VLOOKUP(AD411,LnLst!B:I,5,FALSE),0)+AG411*IFERROR(VLOOKUP(AF411,LnLst!B:I,5,FALSE),0)+AI411*IFERROR(VLOOKUP(AH411,LnLst!B:I,5,FALSE),0)+AK411*IFERROR(VLOOKUP(AJ411,LnLst!B:I,5,FALSE),0)</f>
        <v>4.07</v>
      </c>
      <c r="AA411" s="215">
        <f>AE411*IFERROR(VLOOKUP(AD411,LnLst!B:I,6,FALSE),0)+AG411*IFERROR(VLOOKUP(AF411,LnLst!B:I,6,FALSE),0)+AI411*IFERROR(VLOOKUP(AH411,LnLst!B:I,6,FALSE),0)+AK411*IFERROR(VLOOKUP(AJ411,LnLst!B:I,6,FALSE),0)</f>
        <v>35.15</v>
      </c>
      <c r="AB411" s="207">
        <f>(AE411*IFERROR(VLOOKUP(AD411,LnLst!B:I,7,FALSE),0)+AG411*IFERROR(VLOOKUP(AF411,LnLst!B:I,7,FALSE),0)+AI411*IFERROR(VLOOKUP(AH411,LnLst!B:I,7,FALSE),0)+AK411*IFERROR(VLOOKUP(AJ411,LnLst!B:I,7,FALSE),0))/1000000</f>
        <v>8.2510000000000008E-5</v>
      </c>
      <c r="AC411" s="211">
        <f>AE411*IFERROR(VLOOKUP(AD411,LnLst!B:I,8,FALSE),0)+AG411*IFERROR(VLOOKUP(AF411,LnLst!B:I,8,FALSE),0)+AI411*IFERROR(VLOOKUP(AH411,LnLst!B:I,8,FALSE),0)+AK411*IFERROR(VLOOKUP(AJ411,LnLst!B:I,8,FALSE),0)</f>
        <v>21.83</v>
      </c>
      <c r="AD411" s="106" t="s">
        <v>25</v>
      </c>
      <c r="AE411" s="263">
        <v>37</v>
      </c>
      <c r="AF411" s="245" t="s">
        <v>1462</v>
      </c>
      <c r="AG411" s="263"/>
      <c r="AH411" s="250" t="s">
        <v>1462</v>
      </c>
      <c r="AI411" s="263"/>
      <c r="AJ411" s="245" t="s">
        <v>1462</v>
      </c>
      <c r="AK411" s="263"/>
      <c r="AL411" s="84">
        <v>520</v>
      </c>
      <c r="AM411" s="72">
        <v>522</v>
      </c>
      <c r="AN411" s="83">
        <v>0</v>
      </c>
      <c r="AO411" s="72">
        <v>0</v>
      </c>
      <c r="AP411" s="66" t="s">
        <v>898</v>
      </c>
      <c r="AQ411" s="107" t="s">
        <v>156</v>
      </c>
      <c r="AR411" s="61" t="s">
        <v>900</v>
      </c>
      <c r="AS411" s="364"/>
      <c r="AT411" s="205"/>
      <c r="DN411" s="111">
        <f>(AE411*IFERROR(VLOOKUP(AD411,LnLst!B:I,2,FALSE),0))*(100/(H411^2))</f>
        <v>3.149586776859504E-3</v>
      </c>
      <c r="DO411" s="111">
        <f>(AE411*IFERROR(VLOOKUP(AD411,LnLst!B:I,3,FALSE),0))*(100/(H411^2))</f>
        <v>2.3086776859504131E-2</v>
      </c>
      <c r="DP411" s="111">
        <f>(AE411*IFERROR(VLOOKUP(AD411,LnLst!B:I,4,FALSE),0))*(H411^2/100)/1000000</f>
        <v>6.6617760000000012E-2</v>
      </c>
      <c r="DQ411" s="111">
        <f>(AE411*IFERROR(VLOOKUP(AD411,LnLst!B:I,5,FALSE),0))*(100/(H411^2))</f>
        <v>8.4090909090909095E-3</v>
      </c>
      <c r="DR411" s="111">
        <f>(AE411*IFERROR(VLOOKUP(AD411,LnLst!B:I,6,FALSE),0))*(100/(H411^2))</f>
        <v>7.262396694214876E-2</v>
      </c>
      <c r="DS411" s="111">
        <f>(AE411*IFERROR(VLOOKUP(AD411,LnLst!B:I,7,FALSE),0))*(H411^2/100)/1000000</f>
        <v>3.9934840000000006E-2</v>
      </c>
      <c r="DT411" s="111">
        <f>(AE411*IFERROR(VLOOKUP(AD411,LnLst!B:I,8,FALSE),0))*(100/(H411^2))</f>
        <v>4.5103305785123962E-2</v>
      </c>
      <c r="DU411" s="111">
        <f>AG411*IFERROR(VLOOKUP(AF411,LnLst!B:I,2,FALSE),0)*100/H411^2</f>
        <v>0</v>
      </c>
      <c r="DV411" s="111">
        <f>(AG411*IFERROR(VLOOKUP(AF411,LnLst!B:I,3,FALSE),0))*(100/(H411^2))</f>
        <v>0</v>
      </c>
      <c r="DW411" s="111">
        <f>(AG411*IFERROR(VLOOKUP(AF411,LnLst!B:I,4,FALSE),0))*(H411^2/100)/1000000</f>
        <v>0</v>
      </c>
      <c r="DX411" s="111">
        <f>(AG411*IFERROR(VLOOKUP(AF411,LnLst!B:I,5,FALSE),0))*(100/(H411^2))</f>
        <v>0</v>
      </c>
      <c r="DY411" s="111">
        <f>(AG411*IFERROR(VLOOKUP(AF411,LnLst!B:I,6,FALSE),0))*(100/(H411^2))</f>
        <v>0</v>
      </c>
      <c r="DZ411" s="111">
        <f>(AG411*IFERROR(VLOOKUP(AF411,LnLst!B:I,7,FALSE),0))*(H411^2/100)/1000000</f>
        <v>0</v>
      </c>
      <c r="EA411" s="111">
        <f>(AG411*IFERROR(VLOOKUP(AF411,LnLst!B:I,8,FALSE),0))*(100/(H411^2))</f>
        <v>0</v>
      </c>
      <c r="EB411" s="111">
        <f>AI411*IFERROR(VLOOKUP(AH411,LnLst!B:I,2,FALSE),0)*100/H411^2</f>
        <v>0</v>
      </c>
      <c r="EC411" s="111">
        <f>AI411*IFERROR(VLOOKUP(AH411,LnLst!B:I,3,FALSE),0)*100/H411^2</f>
        <v>0</v>
      </c>
      <c r="ED411" s="111">
        <f>(AI411*IFERROR(VLOOKUP(AH411,LnLst!B:I,4,FALSE),0))*(H411^2/100)/1000000</f>
        <v>0</v>
      </c>
      <c r="EE411" s="111">
        <f>AI411*IFERROR(VLOOKUP(AH411,LnLst!B:I,5,FALSE),0)*100/H411^2</f>
        <v>0</v>
      </c>
      <c r="EF411" s="111">
        <f>AI411*IFERROR(VLOOKUP(AH411,LnLst!B:I,6,FALSE),0)*100/H411^2</f>
        <v>0</v>
      </c>
      <c r="EG411" s="111">
        <f>(AI411*IFERROR(VLOOKUP(AH411,LnLst!B:I,7,FALSE),0))*(H411^2/100)/1000000</f>
        <v>0</v>
      </c>
      <c r="EH411" s="111">
        <f>AI411*IFERROR(VLOOKUP(AH411,LnLst!B:I,8,FALSE),0)*100/H411^2</f>
        <v>0</v>
      </c>
      <c r="EI411" s="236">
        <f>AK411*IFERROR(VLOOKUP(AJ411,LnLst!B:I,2,FALSE),0)*100/H411^2</f>
        <v>0</v>
      </c>
      <c r="EJ411" s="111">
        <f>AK411*IFERROR(VLOOKUP(AJ411,LnLst!B:I,3,FALSE),0)*100/H411^2</f>
        <v>0</v>
      </c>
      <c r="EK411" s="111">
        <f>(AK411*IFERROR(VLOOKUP(AJ411,LnLst!B:I,4,FALSE),0))*(H411^2/100)/1000000</f>
        <v>0</v>
      </c>
      <c r="EL411" s="111">
        <f>AK411*IFERROR(VLOOKUP(AJ411,LnLst!B:I,5,FALSE),0)*100/H411^2</f>
        <v>0</v>
      </c>
      <c r="EM411" s="111">
        <f>AK411*IFERROR(VLOOKUP(AJ411,LnLst!B:I,6,FALSE),0)*100/H411^2</f>
        <v>0</v>
      </c>
      <c r="EN411" s="111">
        <f>(AK411*IFERROR(VLOOKUP(AJ411,LnLst!B:I,7,FALSE),0))*(H411^2/100)/1000000</f>
        <v>0</v>
      </c>
      <c r="EO411" s="111">
        <f>AK411*IFERROR(VLOOKUP(AJ411,LnLst!B:I,8,FALSE),0)*100/H411^2</f>
        <v>0</v>
      </c>
    </row>
    <row r="412" spans="1:145" ht="15" customHeight="1" x14ac:dyDescent="0.25">
      <c r="A412" s="81" t="s">
        <v>426</v>
      </c>
      <c r="B412" s="82" t="s">
        <v>423</v>
      </c>
      <c r="C412" s="102" t="s">
        <v>156</v>
      </c>
      <c r="D412" s="82" t="s">
        <v>157</v>
      </c>
      <c r="E412" s="9" t="s">
        <v>1709</v>
      </c>
      <c r="F412" s="426" t="s">
        <v>1717</v>
      </c>
      <c r="G412" s="83">
        <v>2</v>
      </c>
      <c r="H412" s="60">
        <v>220</v>
      </c>
      <c r="I412" s="194" t="str">
        <f t="shared" si="109"/>
        <v xml:space="preserve">2*380/50 ACSR             </v>
      </c>
      <c r="J412" s="228">
        <f t="shared" si="110"/>
        <v>37</v>
      </c>
      <c r="K412" s="113" t="s">
        <v>16</v>
      </c>
      <c r="L412" s="232" t="s">
        <v>23</v>
      </c>
      <c r="M412" s="240">
        <v>1020</v>
      </c>
      <c r="N412" s="115">
        <f t="shared" si="111"/>
        <v>388.66079999999999</v>
      </c>
      <c r="O412" s="241">
        <v>1200</v>
      </c>
      <c r="P412" s="235">
        <f t="shared" si="112"/>
        <v>3.149586776859504E-3</v>
      </c>
      <c r="Q412" s="104">
        <f t="shared" si="113"/>
        <v>2.3086776859504131E-2</v>
      </c>
      <c r="R412" s="104">
        <f t="shared" si="114"/>
        <v>6.6617760000000012E-2</v>
      </c>
      <c r="S412" s="104">
        <f t="shared" si="115"/>
        <v>8.4090909090909095E-3</v>
      </c>
      <c r="T412" s="104">
        <f t="shared" si="116"/>
        <v>7.262396694214876E-2</v>
      </c>
      <c r="U412" s="104">
        <f t="shared" si="117"/>
        <v>3.9934840000000006E-2</v>
      </c>
      <c r="V412" s="105">
        <f t="shared" si="118"/>
        <v>4.5103305785123969E-2</v>
      </c>
      <c r="W412" s="223">
        <f>AE412*IFERROR(VLOOKUP(AD412,LnLst!B:I,2,FALSE),0)+AG412*IFERROR(VLOOKUP(AF412,LnLst!B:I,2,FALSE),0)+AI412*IFERROR(VLOOKUP(AH412,LnLst!B:I,2,FALSE),0)+AK412*IFERROR(VLOOKUP(AJ412,LnLst!B:I,2,FALSE),0)</f>
        <v>1.5244</v>
      </c>
      <c r="X412" s="215">
        <f>AE412*IFERROR(VLOOKUP(AD412,LnLst!B:I,3,FALSE),0)+AG412*IFERROR(VLOOKUP(AF412,LnLst!B:I,3,FALSE),0)+AI412*IFERROR(VLOOKUP(AH412,LnLst!B:I,3,FALSE),0)+AK412*IFERROR(VLOOKUP(AJ412,LnLst!B:I,3,FALSE),0)</f>
        <v>11.173999999999999</v>
      </c>
      <c r="Y412" s="219">
        <f>(AE412*IFERROR(VLOOKUP(AD412,LnLst!B:I,4,FALSE),0)+AG412*IFERROR(VLOOKUP(AF412,LnLst!B:I,4,FALSE),0)+AI412*IFERROR(VLOOKUP(AH412,LnLst!B:I,4,FALSE),0)+AK412*IFERROR(VLOOKUP(AJ412,LnLst!B:I,4,FALSE),0))/1000000</f>
        <v>1.3764000000000002E-4</v>
      </c>
      <c r="Z412" s="215">
        <f>AE412*IFERROR(VLOOKUP(AD412,LnLst!B:I,5,FALSE),0)+AG412*IFERROR(VLOOKUP(AF412,LnLst!B:I,5,FALSE),0)+AI412*IFERROR(VLOOKUP(AH412,LnLst!B:I,5,FALSE),0)+AK412*IFERROR(VLOOKUP(AJ412,LnLst!B:I,5,FALSE),0)</f>
        <v>4.07</v>
      </c>
      <c r="AA412" s="215">
        <f>AE412*IFERROR(VLOOKUP(AD412,LnLst!B:I,6,FALSE),0)+AG412*IFERROR(VLOOKUP(AF412,LnLst!B:I,6,FALSE),0)+AI412*IFERROR(VLOOKUP(AH412,LnLst!B:I,6,FALSE),0)+AK412*IFERROR(VLOOKUP(AJ412,LnLst!B:I,6,FALSE),0)</f>
        <v>35.15</v>
      </c>
      <c r="AB412" s="207">
        <f>(AE412*IFERROR(VLOOKUP(AD412,LnLst!B:I,7,FALSE),0)+AG412*IFERROR(VLOOKUP(AF412,LnLst!B:I,7,FALSE),0)+AI412*IFERROR(VLOOKUP(AH412,LnLst!B:I,7,FALSE),0)+AK412*IFERROR(VLOOKUP(AJ412,LnLst!B:I,7,FALSE),0))/1000000</f>
        <v>8.2510000000000008E-5</v>
      </c>
      <c r="AC412" s="211">
        <f>AE412*IFERROR(VLOOKUP(AD412,LnLst!B:I,8,FALSE),0)+AG412*IFERROR(VLOOKUP(AF412,LnLst!B:I,8,FALSE),0)+AI412*IFERROR(VLOOKUP(AH412,LnLst!B:I,8,FALSE),0)+AK412*IFERROR(VLOOKUP(AJ412,LnLst!B:I,8,FALSE),0)</f>
        <v>21.83</v>
      </c>
      <c r="AD412" s="106" t="s">
        <v>25</v>
      </c>
      <c r="AE412" s="263">
        <v>37</v>
      </c>
      <c r="AF412" s="245" t="s">
        <v>1462</v>
      </c>
      <c r="AG412" s="263"/>
      <c r="AH412" s="250" t="s">
        <v>1462</v>
      </c>
      <c r="AI412" s="263"/>
      <c r="AJ412" s="245" t="s">
        <v>1462</v>
      </c>
      <c r="AK412" s="263"/>
      <c r="AL412" s="84">
        <v>520</v>
      </c>
      <c r="AM412" s="72">
        <v>522</v>
      </c>
      <c r="AN412" s="83">
        <v>0</v>
      </c>
      <c r="AO412" s="72">
        <v>0</v>
      </c>
      <c r="AP412" s="66" t="s">
        <v>899</v>
      </c>
      <c r="AQ412" s="107" t="s">
        <v>156</v>
      </c>
      <c r="AR412" s="61" t="s">
        <v>900</v>
      </c>
      <c r="AS412" s="364"/>
      <c r="AT412" s="205"/>
      <c r="DN412" s="111">
        <f>(AE412*IFERROR(VLOOKUP(AD412,LnLst!B:I,2,FALSE),0))*(100/(H412^2))</f>
        <v>3.149586776859504E-3</v>
      </c>
      <c r="DO412" s="111">
        <f>(AE412*IFERROR(VLOOKUP(AD412,LnLst!B:I,3,FALSE),0))*(100/(H412^2))</f>
        <v>2.3086776859504131E-2</v>
      </c>
      <c r="DP412" s="111">
        <f>(AE412*IFERROR(VLOOKUP(AD412,LnLst!B:I,4,FALSE),0))*(H412^2/100)/1000000</f>
        <v>6.6617760000000012E-2</v>
      </c>
      <c r="DQ412" s="111">
        <f>(AE412*IFERROR(VLOOKUP(AD412,LnLst!B:I,5,FALSE),0))*(100/(H412^2))</f>
        <v>8.4090909090909095E-3</v>
      </c>
      <c r="DR412" s="111">
        <f>(AE412*IFERROR(VLOOKUP(AD412,LnLst!B:I,6,FALSE),0))*(100/(H412^2))</f>
        <v>7.262396694214876E-2</v>
      </c>
      <c r="DS412" s="111">
        <f>(AE412*IFERROR(VLOOKUP(AD412,LnLst!B:I,7,FALSE),0))*(H412^2/100)/1000000</f>
        <v>3.9934840000000006E-2</v>
      </c>
      <c r="DT412" s="111">
        <f>(AE412*IFERROR(VLOOKUP(AD412,LnLst!B:I,8,FALSE),0))*(100/(H412^2))</f>
        <v>4.5103305785123962E-2</v>
      </c>
      <c r="DU412" s="111">
        <f>AG412*IFERROR(VLOOKUP(AF412,LnLst!B:I,2,FALSE),0)*100/H412^2</f>
        <v>0</v>
      </c>
      <c r="DV412" s="111">
        <f>(AG412*IFERROR(VLOOKUP(AF412,LnLst!B:I,3,FALSE),0))*(100/(H412^2))</f>
        <v>0</v>
      </c>
      <c r="DW412" s="111">
        <f>(AG412*IFERROR(VLOOKUP(AF412,LnLst!B:I,4,FALSE),0))*(H412^2/100)/1000000</f>
        <v>0</v>
      </c>
      <c r="DX412" s="111">
        <f>(AG412*IFERROR(VLOOKUP(AF412,LnLst!B:I,5,FALSE),0))*(100/(H412^2))</f>
        <v>0</v>
      </c>
      <c r="DY412" s="111">
        <f>(AG412*IFERROR(VLOOKUP(AF412,LnLst!B:I,6,FALSE),0))*(100/(H412^2))</f>
        <v>0</v>
      </c>
      <c r="DZ412" s="111">
        <f>(AG412*IFERROR(VLOOKUP(AF412,LnLst!B:I,7,FALSE),0))*(H412^2/100)/1000000</f>
        <v>0</v>
      </c>
      <c r="EA412" s="111">
        <f>(AG412*IFERROR(VLOOKUP(AF412,LnLst!B:I,8,FALSE),0))*(100/(H412^2))</f>
        <v>0</v>
      </c>
      <c r="EB412" s="111">
        <f>AI412*IFERROR(VLOOKUP(AH412,LnLst!B:I,2,FALSE),0)*100/H412^2</f>
        <v>0</v>
      </c>
      <c r="EC412" s="111">
        <f>AI412*IFERROR(VLOOKUP(AH412,LnLst!B:I,3,FALSE),0)*100/H412^2</f>
        <v>0</v>
      </c>
      <c r="ED412" s="111">
        <f>(AI412*IFERROR(VLOOKUP(AH412,LnLst!B:I,4,FALSE),0))*(H412^2/100)/1000000</f>
        <v>0</v>
      </c>
      <c r="EE412" s="111">
        <f>AI412*IFERROR(VLOOKUP(AH412,LnLst!B:I,5,FALSE),0)*100/H412^2</f>
        <v>0</v>
      </c>
      <c r="EF412" s="111">
        <f>AI412*IFERROR(VLOOKUP(AH412,LnLst!B:I,6,FALSE),0)*100/H412^2</f>
        <v>0</v>
      </c>
      <c r="EG412" s="111">
        <f>(AI412*IFERROR(VLOOKUP(AH412,LnLst!B:I,7,FALSE),0))*(H412^2/100)/1000000</f>
        <v>0</v>
      </c>
      <c r="EH412" s="111">
        <f>AI412*IFERROR(VLOOKUP(AH412,LnLst!B:I,8,FALSE),0)*100/H412^2</f>
        <v>0</v>
      </c>
      <c r="EI412" s="236">
        <f>AK412*IFERROR(VLOOKUP(AJ412,LnLst!B:I,2,FALSE),0)*100/H412^2</f>
        <v>0</v>
      </c>
      <c r="EJ412" s="111">
        <f>AK412*IFERROR(VLOOKUP(AJ412,LnLst!B:I,3,FALSE),0)*100/H412^2</f>
        <v>0</v>
      </c>
      <c r="EK412" s="111">
        <f>(AK412*IFERROR(VLOOKUP(AJ412,LnLst!B:I,4,FALSE),0))*(H412^2/100)/1000000</f>
        <v>0</v>
      </c>
      <c r="EL412" s="111">
        <f>AK412*IFERROR(VLOOKUP(AJ412,LnLst!B:I,5,FALSE),0)*100/H412^2</f>
        <v>0</v>
      </c>
      <c r="EM412" s="111">
        <f>AK412*IFERROR(VLOOKUP(AJ412,LnLst!B:I,6,FALSE),0)*100/H412^2</f>
        <v>0</v>
      </c>
      <c r="EN412" s="111">
        <f>(AK412*IFERROR(VLOOKUP(AJ412,LnLst!B:I,7,FALSE),0))*(H412^2/100)/1000000</f>
        <v>0</v>
      </c>
      <c r="EO412" s="111">
        <f>AK412*IFERROR(VLOOKUP(AJ412,LnLst!B:I,8,FALSE),0)*100/H412^2</f>
        <v>0</v>
      </c>
    </row>
    <row r="413" spans="1:145" ht="15" customHeight="1" x14ac:dyDescent="0.25">
      <c r="A413" s="81" t="s">
        <v>1218</v>
      </c>
      <c r="B413" s="82" t="s">
        <v>420</v>
      </c>
      <c r="C413" s="102" t="s">
        <v>1546</v>
      </c>
      <c r="D413" s="82" t="s">
        <v>1601</v>
      </c>
      <c r="E413" s="9" t="s">
        <v>1709</v>
      </c>
      <c r="F413" s="426" t="s">
        <v>1717</v>
      </c>
      <c r="G413" s="83">
        <v>1</v>
      </c>
      <c r="H413" s="60">
        <v>220</v>
      </c>
      <c r="I413" s="194" t="str">
        <f t="shared" si="109"/>
        <v xml:space="preserve">2*380/50 ACSR             </v>
      </c>
      <c r="J413" s="228">
        <f t="shared" si="110"/>
        <v>33</v>
      </c>
      <c r="K413" s="113" t="s">
        <v>41</v>
      </c>
      <c r="L413" s="232" t="s">
        <v>23</v>
      </c>
      <c r="M413" s="240">
        <v>1150</v>
      </c>
      <c r="N413" s="115">
        <f t="shared" si="111"/>
        <v>438.19600000000003</v>
      </c>
      <c r="O413" s="241">
        <v>1200</v>
      </c>
      <c r="P413" s="235">
        <f t="shared" si="112"/>
        <v>2.8090909090909087E-3</v>
      </c>
      <c r="Q413" s="104">
        <f t="shared" si="113"/>
        <v>2.059090909090909E-2</v>
      </c>
      <c r="R413" s="104">
        <f t="shared" si="114"/>
        <v>5.9415839999999998E-2</v>
      </c>
      <c r="S413" s="104">
        <f t="shared" si="115"/>
        <v>7.4999999999999997E-3</v>
      </c>
      <c r="T413" s="104">
        <f t="shared" si="116"/>
        <v>6.4772727272727273E-2</v>
      </c>
      <c r="U413" s="104">
        <f t="shared" si="117"/>
        <v>3.5617560000000006E-2</v>
      </c>
      <c r="V413" s="105">
        <f t="shared" si="118"/>
        <v>4.022727272727273E-2</v>
      </c>
      <c r="W413" s="223">
        <f>AE413*IFERROR(VLOOKUP(AD413,LnLst!B:I,2,FALSE),0)+AG413*IFERROR(VLOOKUP(AF413,LnLst!B:I,2,FALSE),0)+AI413*IFERROR(VLOOKUP(AH413,LnLst!B:I,2,FALSE),0)+AK413*IFERROR(VLOOKUP(AJ413,LnLst!B:I,2,FALSE),0)</f>
        <v>1.3595999999999999</v>
      </c>
      <c r="X413" s="215">
        <f>AE413*IFERROR(VLOOKUP(AD413,LnLst!B:I,3,FALSE),0)+AG413*IFERROR(VLOOKUP(AF413,LnLst!B:I,3,FALSE),0)+AI413*IFERROR(VLOOKUP(AH413,LnLst!B:I,3,FALSE),0)+AK413*IFERROR(VLOOKUP(AJ413,LnLst!B:I,3,FALSE),0)</f>
        <v>9.9659999999999993</v>
      </c>
      <c r="Y413" s="219">
        <f>(AE413*IFERROR(VLOOKUP(AD413,LnLst!B:I,4,FALSE),0)+AG413*IFERROR(VLOOKUP(AF413,LnLst!B:I,4,FALSE),0)+AI413*IFERROR(VLOOKUP(AH413,LnLst!B:I,4,FALSE),0)+AK413*IFERROR(VLOOKUP(AJ413,LnLst!B:I,4,FALSE),0))/1000000</f>
        <v>1.2276E-4</v>
      </c>
      <c r="Z413" s="215">
        <f>AE413*IFERROR(VLOOKUP(AD413,LnLst!B:I,5,FALSE),0)+AG413*IFERROR(VLOOKUP(AF413,LnLst!B:I,5,FALSE),0)+AI413*IFERROR(VLOOKUP(AH413,LnLst!B:I,5,FALSE),0)+AK413*IFERROR(VLOOKUP(AJ413,LnLst!B:I,5,FALSE),0)</f>
        <v>3.63</v>
      </c>
      <c r="AA413" s="215">
        <f>AE413*IFERROR(VLOOKUP(AD413,LnLst!B:I,6,FALSE),0)+AG413*IFERROR(VLOOKUP(AF413,LnLst!B:I,6,FALSE),0)+AI413*IFERROR(VLOOKUP(AH413,LnLst!B:I,6,FALSE),0)+AK413*IFERROR(VLOOKUP(AJ413,LnLst!B:I,6,FALSE),0)</f>
        <v>31.349999999999998</v>
      </c>
      <c r="AB413" s="207">
        <f>(AE413*IFERROR(VLOOKUP(AD413,LnLst!B:I,7,FALSE),0)+AG413*IFERROR(VLOOKUP(AF413,LnLst!B:I,7,FALSE),0)+AI413*IFERROR(VLOOKUP(AH413,LnLst!B:I,7,FALSE),0)+AK413*IFERROR(VLOOKUP(AJ413,LnLst!B:I,7,FALSE),0))/1000000</f>
        <v>7.3590000000000005E-5</v>
      </c>
      <c r="AC413" s="211">
        <f>AE413*IFERROR(VLOOKUP(AD413,LnLst!B:I,8,FALSE),0)+AG413*IFERROR(VLOOKUP(AF413,LnLst!B:I,8,FALSE),0)+AI413*IFERROR(VLOOKUP(AH413,LnLst!B:I,8,FALSE),0)+AK413*IFERROR(VLOOKUP(AJ413,LnLst!B:I,8,FALSE),0)</f>
        <v>19.47</v>
      </c>
      <c r="AD413" s="106" t="s">
        <v>25</v>
      </c>
      <c r="AE413" s="263">
        <v>33</v>
      </c>
      <c r="AF413" s="245" t="s">
        <v>1462</v>
      </c>
      <c r="AG413" s="263"/>
      <c r="AH413" s="250" t="s">
        <v>1462</v>
      </c>
      <c r="AI413" s="263"/>
      <c r="AJ413" s="245" t="s">
        <v>1462</v>
      </c>
      <c r="AK413" s="263"/>
      <c r="AL413" s="84">
        <v>515</v>
      </c>
      <c r="AM413" s="72">
        <v>516</v>
      </c>
      <c r="AN413" s="83">
        <v>0</v>
      </c>
      <c r="AO413" s="72">
        <v>0</v>
      </c>
      <c r="AP413" s="66" t="s">
        <v>1225</v>
      </c>
      <c r="AQ413" s="107" t="s">
        <v>1220</v>
      </c>
      <c r="AR413" s="61" t="s">
        <v>904</v>
      </c>
      <c r="AS413" s="364"/>
      <c r="AT413" s="205"/>
      <c r="DN413" s="111">
        <f>(AE413*IFERROR(VLOOKUP(AD413,LnLst!B:I,2,FALSE),0))*(100/(H413^2))</f>
        <v>2.8090909090909091E-3</v>
      </c>
      <c r="DO413" s="111">
        <f>(AE413*IFERROR(VLOOKUP(AD413,LnLst!B:I,3,FALSE),0))*(100/(H413^2))</f>
        <v>2.059090909090909E-2</v>
      </c>
      <c r="DP413" s="111">
        <f>(AE413*IFERROR(VLOOKUP(AD413,LnLst!B:I,4,FALSE),0))*(H413^2/100)/1000000</f>
        <v>5.9415840000000004E-2</v>
      </c>
      <c r="DQ413" s="111">
        <f>(AE413*IFERROR(VLOOKUP(AD413,LnLst!B:I,5,FALSE),0))*(100/(H413^2))</f>
        <v>7.4999999999999997E-3</v>
      </c>
      <c r="DR413" s="111">
        <f>(AE413*IFERROR(VLOOKUP(AD413,LnLst!B:I,6,FALSE),0))*(100/(H413^2))</f>
        <v>6.4772727272727273E-2</v>
      </c>
      <c r="DS413" s="111">
        <f>(AE413*IFERROR(VLOOKUP(AD413,LnLst!B:I,7,FALSE),0))*(H413^2/100)/1000000</f>
        <v>3.5617560000000006E-2</v>
      </c>
      <c r="DT413" s="111">
        <f>(AE413*IFERROR(VLOOKUP(AD413,LnLst!B:I,8,FALSE),0))*(100/(H413^2))</f>
        <v>4.0227272727272723E-2</v>
      </c>
      <c r="DU413" s="111">
        <f>AG413*IFERROR(VLOOKUP(AF413,LnLst!B:I,2,FALSE),0)*100/H413^2</f>
        <v>0</v>
      </c>
      <c r="DV413" s="111">
        <f>(AG413*IFERROR(VLOOKUP(AF413,LnLst!B:I,3,FALSE),0))*(100/(H413^2))</f>
        <v>0</v>
      </c>
      <c r="DW413" s="111">
        <f>(AG413*IFERROR(VLOOKUP(AF413,LnLst!B:I,4,FALSE),0))*(H413^2/100)/1000000</f>
        <v>0</v>
      </c>
      <c r="DX413" s="111">
        <f>(AG413*IFERROR(VLOOKUP(AF413,LnLst!B:I,5,FALSE),0))*(100/(H413^2))</f>
        <v>0</v>
      </c>
      <c r="DY413" s="111">
        <f>(AG413*IFERROR(VLOOKUP(AF413,LnLst!B:I,6,FALSE),0))*(100/(H413^2))</f>
        <v>0</v>
      </c>
      <c r="DZ413" s="111">
        <f>(AG413*IFERROR(VLOOKUP(AF413,LnLst!B:I,7,FALSE),0))*(H413^2/100)/1000000</f>
        <v>0</v>
      </c>
      <c r="EA413" s="111">
        <f>(AG413*IFERROR(VLOOKUP(AF413,LnLst!B:I,8,FALSE),0))*(100/(H413^2))</f>
        <v>0</v>
      </c>
      <c r="EB413" s="111">
        <f>AI413*IFERROR(VLOOKUP(AH413,LnLst!B:I,2,FALSE),0)*100/H413^2</f>
        <v>0</v>
      </c>
      <c r="EC413" s="111">
        <f>AI413*IFERROR(VLOOKUP(AH413,LnLst!B:I,3,FALSE),0)*100/H413^2</f>
        <v>0</v>
      </c>
      <c r="ED413" s="111">
        <f>(AI413*IFERROR(VLOOKUP(AH413,LnLst!B:I,4,FALSE),0))*(H413^2/100)/1000000</f>
        <v>0</v>
      </c>
      <c r="EE413" s="111">
        <f>AI413*IFERROR(VLOOKUP(AH413,LnLst!B:I,5,FALSE),0)*100/H413^2</f>
        <v>0</v>
      </c>
      <c r="EF413" s="111">
        <f>AI413*IFERROR(VLOOKUP(AH413,LnLst!B:I,6,FALSE),0)*100/H413^2</f>
        <v>0</v>
      </c>
      <c r="EG413" s="111">
        <f>(AI413*IFERROR(VLOOKUP(AH413,LnLst!B:I,7,FALSE),0))*(H413^2/100)/1000000</f>
        <v>0</v>
      </c>
      <c r="EH413" s="111">
        <f>AI413*IFERROR(VLOOKUP(AH413,LnLst!B:I,8,FALSE),0)*100/H413^2</f>
        <v>0</v>
      </c>
      <c r="EI413" s="236">
        <f>AK413*IFERROR(VLOOKUP(AJ413,LnLst!B:I,2,FALSE),0)*100/H413^2</f>
        <v>0</v>
      </c>
      <c r="EJ413" s="111">
        <f>AK413*IFERROR(VLOOKUP(AJ413,LnLst!B:I,3,FALSE),0)*100/H413^2</f>
        <v>0</v>
      </c>
      <c r="EK413" s="111">
        <f>(AK413*IFERROR(VLOOKUP(AJ413,LnLst!B:I,4,FALSE),0))*(H413^2/100)/1000000</f>
        <v>0</v>
      </c>
      <c r="EL413" s="111">
        <f>AK413*IFERROR(VLOOKUP(AJ413,LnLst!B:I,5,FALSE),0)*100/H413^2</f>
        <v>0</v>
      </c>
      <c r="EM413" s="111">
        <f>AK413*IFERROR(VLOOKUP(AJ413,LnLst!B:I,6,FALSE),0)*100/H413^2</f>
        <v>0</v>
      </c>
      <c r="EN413" s="111">
        <f>(AK413*IFERROR(VLOOKUP(AJ413,LnLst!B:I,7,FALSE),0))*(H413^2/100)/1000000</f>
        <v>0</v>
      </c>
      <c r="EO413" s="111">
        <f>AK413*IFERROR(VLOOKUP(AJ413,LnLst!B:I,8,FALSE),0)*100/H413^2</f>
        <v>0</v>
      </c>
    </row>
    <row r="414" spans="1:145" ht="15" customHeight="1" x14ac:dyDescent="0.25">
      <c r="A414" s="81" t="s">
        <v>1218</v>
      </c>
      <c r="B414" s="82" t="s">
        <v>420</v>
      </c>
      <c r="C414" s="102" t="s">
        <v>1546</v>
      </c>
      <c r="D414" s="82" t="s">
        <v>1601</v>
      </c>
      <c r="E414" s="9" t="s">
        <v>1709</v>
      </c>
      <c r="F414" s="426" t="s">
        <v>1717</v>
      </c>
      <c r="G414" s="83">
        <v>2</v>
      </c>
      <c r="H414" s="60">
        <v>220</v>
      </c>
      <c r="I414" s="194" t="str">
        <f t="shared" si="109"/>
        <v xml:space="preserve">2*380/50 ACSR             </v>
      </c>
      <c r="J414" s="228">
        <f t="shared" si="110"/>
        <v>33</v>
      </c>
      <c r="K414" s="113" t="s">
        <v>41</v>
      </c>
      <c r="L414" s="232" t="s">
        <v>23</v>
      </c>
      <c r="M414" s="240">
        <v>1150</v>
      </c>
      <c r="N414" s="115">
        <f t="shared" si="111"/>
        <v>438.19600000000003</v>
      </c>
      <c r="O414" s="241">
        <v>1200</v>
      </c>
      <c r="P414" s="235">
        <f t="shared" si="112"/>
        <v>2.8090909090909087E-3</v>
      </c>
      <c r="Q414" s="104">
        <f t="shared" si="113"/>
        <v>2.059090909090909E-2</v>
      </c>
      <c r="R414" s="104">
        <f t="shared" si="114"/>
        <v>5.9415839999999998E-2</v>
      </c>
      <c r="S414" s="104">
        <f t="shared" si="115"/>
        <v>7.4999999999999997E-3</v>
      </c>
      <c r="T414" s="104">
        <f t="shared" si="116"/>
        <v>6.4772727272727273E-2</v>
      </c>
      <c r="U414" s="104">
        <f t="shared" si="117"/>
        <v>3.5617560000000006E-2</v>
      </c>
      <c r="V414" s="105">
        <f t="shared" si="118"/>
        <v>4.022727272727273E-2</v>
      </c>
      <c r="W414" s="223">
        <f>AE414*IFERROR(VLOOKUP(AD414,LnLst!B:I,2,FALSE),0)+AG414*IFERROR(VLOOKUP(AF414,LnLst!B:I,2,FALSE),0)+AI414*IFERROR(VLOOKUP(AH414,LnLst!B:I,2,FALSE),0)+AK414*IFERROR(VLOOKUP(AJ414,LnLst!B:I,2,FALSE),0)</f>
        <v>1.3595999999999999</v>
      </c>
      <c r="X414" s="215">
        <f>AE414*IFERROR(VLOOKUP(AD414,LnLst!B:I,3,FALSE),0)+AG414*IFERROR(VLOOKUP(AF414,LnLst!B:I,3,FALSE),0)+AI414*IFERROR(VLOOKUP(AH414,LnLst!B:I,3,FALSE),0)+AK414*IFERROR(VLOOKUP(AJ414,LnLst!B:I,3,FALSE),0)</f>
        <v>9.9659999999999993</v>
      </c>
      <c r="Y414" s="219">
        <f>(AE414*IFERROR(VLOOKUP(AD414,LnLst!B:I,4,FALSE),0)+AG414*IFERROR(VLOOKUP(AF414,LnLst!B:I,4,FALSE),0)+AI414*IFERROR(VLOOKUP(AH414,LnLst!B:I,4,FALSE),0)+AK414*IFERROR(VLOOKUP(AJ414,LnLst!B:I,4,FALSE),0))/1000000</f>
        <v>1.2276E-4</v>
      </c>
      <c r="Z414" s="215">
        <f>AE414*IFERROR(VLOOKUP(AD414,LnLst!B:I,5,FALSE),0)+AG414*IFERROR(VLOOKUP(AF414,LnLst!B:I,5,FALSE),0)+AI414*IFERROR(VLOOKUP(AH414,LnLst!B:I,5,FALSE),0)+AK414*IFERROR(VLOOKUP(AJ414,LnLst!B:I,5,FALSE),0)</f>
        <v>3.63</v>
      </c>
      <c r="AA414" s="215">
        <f>AE414*IFERROR(VLOOKUP(AD414,LnLst!B:I,6,FALSE),0)+AG414*IFERROR(VLOOKUP(AF414,LnLst!B:I,6,FALSE),0)+AI414*IFERROR(VLOOKUP(AH414,LnLst!B:I,6,FALSE),0)+AK414*IFERROR(VLOOKUP(AJ414,LnLst!B:I,6,FALSE),0)</f>
        <v>31.349999999999998</v>
      </c>
      <c r="AB414" s="207">
        <f>(AE414*IFERROR(VLOOKUP(AD414,LnLst!B:I,7,FALSE),0)+AG414*IFERROR(VLOOKUP(AF414,LnLst!B:I,7,FALSE),0)+AI414*IFERROR(VLOOKUP(AH414,LnLst!B:I,7,FALSE),0)+AK414*IFERROR(VLOOKUP(AJ414,LnLst!B:I,7,FALSE),0))/1000000</f>
        <v>7.3590000000000005E-5</v>
      </c>
      <c r="AC414" s="211">
        <f>AE414*IFERROR(VLOOKUP(AD414,LnLst!B:I,8,FALSE),0)+AG414*IFERROR(VLOOKUP(AF414,LnLst!B:I,8,FALSE),0)+AI414*IFERROR(VLOOKUP(AH414,LnLst!B:I,8,FALSE),0)+AK414*IFERROR(VLOOKUP(AJ414,LnLst!B:I,8,FALSE),0)</f>
        <v>19.47</v>
      </c>
      <c r="AD414" s="106" t="s">
        <v>25</v>
      </c>
      <c r="AE414" s="263">
        <v>33</v>
      </c>
      <c r="AF414" s="245" t="s">
        <v>1462</v>
      </c>
      <c r="AG414" s="263"/>
      <c r="AH414" s="250" t="s">
        <v>1462</v>
      </c>
      <c r="AI414" s="263"/>
      <c r="AJ414" s="245" t="s">
        <v>1462</v>
      </c>
      <c r="AK414" s="263"/>
      <c r="AL414" s="84">
        <v>515</v>
      </c>
      <c r="AM414" s="72">
        <v>516</v>
      </c>
      <c r="AN414" s="83">
        <v>0</v>
      </c>
      <c r="AO414" s="72">
        <v>0</v>
      </c>
      <c r="AP414" s="66" t="s">
        <v>1226</v>
      </c>
      <c r="AQ414" s="107" t="s">
        <v>1220</v>
      </c>
      <c r="AR414" s="61" t="s">
        <v>904</v>
      </c>
      <c r="AS414" s="364"/>
      <c r="AT414" s="205"/>
      <c r="DN414" s="111">
        <f>(AE414*IFERROR(VLOOKUP(AD414,LnLst!B:I,2,FALSE),0))*(100/(H414^2))</f>
        <v>2.8090909090909091E-3</v>
      </c>
      <c r="DO414" s="111">
        <f>(AE414*IFERROR(VLOOKUP(AD414,LnLst!B:I,3,FALSE),0))*(100/(H414^2))</f>
        <v>2.059090909090909E-2</v>
      </c>
      <c r="DP414" s="111">
        <f>(AE414*IFERROR(VLOOKUP(AD414,LnLst!B:I,4,FALSE),0))*(H414^2/100)/1000000</f>
        <v>5.9415840000000004E-2</v>
      </c>
      <c r="DQ414" s="111">
        <f>(AE414*IFERROR(VLOOKUP(AD414,LnLst!B:I,5,FALSE),0))*(100/(H414^2))</f>
        <v>7.4999999999999997E-3</v>
      </c>
      <c r="DR414" s="111">
        <f>(AE414*IFERROR(VLOOKUP(AD414,LnLst!B:I,6,FALSE),0))*(100/(H414^2))</f>
        <v>6.4772727272727273E-2</v>
      </c>
      <c r="DS414" s="111">
        <f>(AE414*IFERROR(VLOOKUP(AD414,LnLst!B:I,7,FALSE),0))*(H414^2/100)/1000000</f>
        <v>3.5617560000000006E-2</v>
      </c>
      <c r="DT414" s="111">
        <f>(AE414*IFERROR(VLOOKUP(AD414,LnLst!B:I,8,FALSE),0))*(100/(H414^2))</f>
        <v>4.0227272727272723E-2</v>
      </c>
      <c r="DU414" s="111">
        <f>AG414*IFERROR(VLOOKUP(AF414,LnLst!B:I,2,FALSE),0)*100/H414^2</f>
        <v>0</v>
      </c>
      <c r="DV414" s="111">
        <f>(AG414*IFERROR(VLOOKUP(AF414,LnLst!B:I,3,FALSE),0))*(100/(H414^2))</f>
        <v>0</v>
      </c>
      <c r="DW414" s="111">
        <f>(AG414*IFERROR(VLOOKUP(AF414,LnLst!B:I,4,FALSE),0))*(H414^2/100)/1000000</f>
        <v>0</v>
      </c>
      <c r="DX414" s="111">
        <f>(AG414*IFERROR(VLOOKUP(AF414,LnLst!B:I,5,FALSE),0))*(100/(H414^2))</f>
        <v>0</v>
      </c>
      <c r="DY414" s="111">
        <f>(AG414*IFERROR(VLOOKUP(AF414,LnLst!B:I,6,FALSE),0))*(100/(H414^2))</f>
        <v>0</v>
      </c>
      <c r="DZ414" s="111">
        <f>(AG414*IFERROR(VLOOKUP(AF414,LnLst!B:I,7,FALSE),0))*(H414^2/100)/1000000</f>
        <v>0</v>
      </c>
      <c r="EA414" s="111">
        <f>(AG414*IFERROR(VLOOKUP(AF414,LnLst!B:I,8,FALSE),0))*(100/(H414^2))</f>
        <v>0</v>
      </c>
      <c r="EB414" s="111">
        <f>AI414*IFERROR(VLOOKUP(AH414,LnLst!B:I,2,FALSE),0)*100/H414^2</f>
        <v>0</v>
      </c>
      <c r="EC414" s="111">
        <f>AI414*IFERROR(VLOOKUP(AH414,LnLst!B:I,3,FALSE),0)*100/H414^2</f>
        <v>0</v>
      </c>
      <c r="ED414" s="111">
        <f>(AI414*IFERROR(VLOOKUP(AH414,LnLst!B:I,4,FALSE),0))*(H414^2/100)/1000000</f>
        <v>0</v>
      </c>
      <c r="EE414" s="111">
        <f>AI414*IFERROR(VLOOKUP(AH414,LnLst!B:I,5,FALSE),0)*100/H414^2</f>
        <v>0</v>
      </c>
      <c r="EF414" s="111">
        <f>AI414*IFERROR(VLOOKUP(AH414,LnLst!B:I,6,FALSE),0)*100/H414^2</f>
        <v>0</v>
      </c>
      <c r="EG414" s="111">
        <f>(AI414*IFERROR(VLOOKUP(AH414,LnLst!B:I,7,FALSE),0))*(H414^2/100)/1000000</f>
        <v>0</v>
      </c>
      <c r="EH414" s="111">
        <f>AI414*IFERROR(VLOOKUP(AH414,LnLst!B:I,8,FALSE),0)*100/H414^2</f>
        <v>0</v>
      </c>
      <c r="EI414" s="236">
        <f>AK414*IFERROR(VLOOKUP(AJ414,LnLst!B:I,2,FALSE),0)*100/H414^2</f>
        <v>0</v>
      </c>
      <c r="EJ414" s="111">
        <f>AK414*IFERROR(VLOOKUP(AJ414,LnLst!B:I,3,FALSE),0)*100/H414^2</f>
        <v>0</v>
      </c>
      <c r="EK414" s="111">
        <f>(AK414*IFERROR(VLOOKUP(AJ414,LnLst!B:I,4,FALSE),0))*(H414^2/100)/1000000</f>
        <v>0</v>
      </c>
      <c r="EL414" s="111">
        <f>AK414*IFERROR(VLOOKUP(AJ414,LnLst!B:I,5,FALSE),0)*100/H414^2</f>
        <v>0</v>
      </c>
      <c r="EM414" s="111">
        <f>AK414*IFERROR(VLOOKUP(AJ414,LnLst!B:I,6,FALSE),0)*100/H414^2</f>
        <v>0</v>
      </c>
      <c r="EN414" s="111">
        <f>(AK414*IFERROR(VLOOKUP(AJ414,LnLst!B:I,7,FALSE),0))*(H414^2/100)/1000000</f>
        <v>0</v>
      </c>
      <c r="EO414" s="111">
        <f>AK414*IFERROR(VLOOKUP(AJ414,LnLst!B:I,8,FALSE),0)*100/H414^2</f>
        <v>0</v>
      </c>
    </row>
    <row r="415" spans="1:145" ht="15" customHeight="1" x14ac:dyDescent="0.25">
      <c r="A415" s="81" t="s">
        <v>1411</v>
      </c>
      <c r="B415" s="82" t="s">
        <v>1218</v>
      </c>
      <c r="C415" s="102" t="s">
        <v>1599</v>
      </c>
      <c r="D415" s="82" t="s">
        <v>1546</v>
      </c>
      <c r="E415" s="9" t="s">
        <v>1709</v>
      </c>
      <c r="F415" s="426" t="s">
        <v>1717</v>
      </c>
      <c r="G415" s="83">
        <v>1</v>
      </c>
      <c r="H415" s="60">
        <v>220</v>
      </c>
      <c r="I415" s="194" t="str">
        <f t="shared" si="109"/>
        <v xml:space="preserve">2*380/50 ACSR             </v>
      </c>
      <c r="J415" s="228">
        <f t="shared" si="110"/>
        <v>10.824999999999999</v>
      </c>
      <c r="K415" s="113" t="s">
        <v>16</v>
      </c>
      <c r="L415" s="232" t="s">
        <v>41</v>
      </c>
      <c r="M415" s="240">
        <v>1150</v>
      </c>
      <c r="N415" s="115">
        <f t="shared" si="111"/>
        <v>438.19600000000003</v>
      </c>
      <c r="O415" s="241">
        <v>1200</v>
      </c>
      <c r="P415" s="235">
        <f t="shared" si="112"/>
        <v>9.2146694214876028E-4</v>
      </c>
      <c r="Q415" s="104">
        <f t="shared" si="113"/>
        <v>6.7544421487603298E-3</v>
      </c>
      <c r="R415" s="104">
        <f t="shared" si="114"/>
        <v>1.9490195999999998E-2</v>
      </c>
      <c r="S415" s="104">
        <f t="shared" si="115"/>
        <v>2.4602272727272728E-3</v>
      </c>
      <c r="T415" s="104">
        <f t="shared" si="116"/>
        <v>2.12474173553719E-2</v>
      </c>
      <c r="U415" s="104">
        <f t="shared" si="117"/>
        <v>1.1683638999999999E-2</v>
      </c>
      <c r="V415" s="105">
        <f t="shared" si="118"/>
        <v>1.3195764462809916E-2</v>
      </c>
      <c r="W415" s="223">
        <f>AE415*IFERROR(VLOOKUP(AD415,LnLst!B:I,2,FALSE),0)+AG415*IFERROR(VLOOKUP(AF415,LnLst!B:I,2,FALSE),0)+AI415*IFERROR(VLOOKUP(AH415,LnLst!B:I,2,FALSE),0)+AK415*IFERROR(VLOOKUP(AJ415,LnLst!B:I,2,FALSE),0)</f>
        <v>0.44599</v>
      </c>
      <c r="X415" s="215">
        <f>AE415*IFERROR(VLOOKUP(AD415,LnLst!B:I,3,FALSE),0)+AG415*IFERROR(VLOOKUP(AF415,LnLst!B:I,3,FALSE),0)+AI415*IFERROR(VLOOKUP(AH415,LnLst!B:I,3,FALSE),0)+AK415*IFERROR(VLOOKUP(AJ415,LnLst!B:I,3,FALSE),0)</f>
        <v>3.2691499999999998</v>
      </c>
      <c r="Y415" s="219">
        <f>(AE415*IFERROR(VLOOKUP(AD415,LnLst!B:I,4,FALSE),0)+AG415*IFERROR(VLOOKUP(AF415,LnLst!B:I,4,FALSE),0)+AI415*IFERROR(VLOOKUP(AH415,LnLst!B:I,4,FALSE),0)+AK415*IFERROR(VLOOKUP(AJ415,LnLst!B:I,4,FALSE),0))/1000000</f>
        <v>4.0268999999999997E-5</v>
      </c>
      <c r="Z415" s="215">
        <f>AE415*IFERROR(VLOOKUP(AD415,LnLst!B:I,5,FALSE),0)+AG415*IFERROR(VLOOKUP(AF415,LnLst!B:I,5,FALSE),0)+AI415*IFERROR(VLOOKUP(AH415,LnLst!B:I,5,FALSE),0)+AK415*IFERROR(VLOOKUP(AJ415,LnLst!B:I,5,FALSE),0)</f>
        <v>1.19075</v>
      </c>
      <c r="AA415" s="215">
        <f>AE415*IFERROR(VLOOKUP(AD415,LnLst!B:I,6,FALSE),0)+AG415*IFERROR(VLOOKUP(AF415,LnLst!B:I,6,FALSE),0)+AI415*IFERROR(VLOOKUP(AH415,LnLst!B:I,6,FALSE),0)+AK415*IFERROR(VLOOKUP(AJ415,LnLst!B:I,6,FALSE),0)</f>
        <v>10.28375</v>
      </c>
      <c r="AB415" s="207">
        <f>(AE415*IFERROR(VLOOKUP(AD415,LnLst!B:I,7,FALSE),0)+AG415*IFERROR(VLOOKUP(AF415,LnLst!B:I,7,FALSE),0)+AI415*IFERROR(VLOOKUP(AH415,LnLst!B:I,7,FALSE),0)+AK415*IFERROR(VLOOKUP(AJ415,LnLst!B:I,7,FALSE),0))/1000000</f>
        <v>2.4139749999999999E-5</v>
      </c>
      <c r="AC415" s="211">
        <f>AE415*IFERROR(VLOOKUP(AD415,LnLst!B:I,8,FALSE),0)+AG415*IFERROR(VLOOKUP(AF415,LnLst!B:I,8,FALSE),0)+AI415*IFERROR(VLOOKUP(AH415,LnLst!B:I,8,FALSE),0)+AK415*IFERROR(VLOOKUP(AJ415,LnLst!B:I,8,FALSE),0)</f>
        <v>6.3867499999999993</v>
      </c>
      <c r="AD415" s="106" t="s">
        <v>25</v>
      </c>
      <c r="AE415" s="263">
        <v>10.824999999999999</v>
      </c>
      <c r="AF415" s="245" t="s">
        <v>1462</v>
      </c>
      <c r="AG415" s="263"/>
      <c r="AH415" s="250" t="s">
        <v>1462</v>
      </c>
      <c r="AI415" s="263"/>
      <c r="AJ415" s="245" t="s">
        <v>1462</v>
      </c>
      <c r="AK415" s="263"/>
      <c r="AL415" s="84">
        <v>514</v>
      </c>
      <c r="AM415" s="72">
        <v>515</v>
      </c>
      <c r="AN415" s="83">
        <v>0</v>
      </c>
      <c r="AO415" s="72">
        <v>0</v>
      </c>
      <c r="AP415" s="66" t="s">
        <v>1227</v>
      </c>
      <c r="AQ415" s="107" t="s">
        <v>876</v>
      </c>
      <c r="AR415" s="61" t="s">
        <v>1220</v>
      </c>
      <c r="AS415" s="364"/>
      <c r="AT415" s="205"/>
      <c r="DN415" s="111">
        <f>(AE415*IFERROR(VLOOKUP(AD415,LnLst!B:I,2,FALSE),0))*(100/(H415^2))</f>
        <v>9.2146694214876039E-4</v>
      </c>
      <c r="DO415" s="111">
        <f>(AE415*IFERROR(VLOOKUP(AD415,LnLst!B:I,3,FALSE),0))*(100/(H415^2))</f>
        <v>6.7544421487603307E-3</v>
      </c>
      <c r="DP415" s="111">
        <f>(AE415*IFERROR(VLOOKUP(AD415,LnLst!B:I,4,FALSE),0))*(H415^2/100)/1000000</f>
        <v>1.9490196000000001E-2</v>
      </c>
      <c r="DQ415" s="111">
        <f>(AE415*IFERROR(VLOOKUP(AD415,LnLst!B:I,5,FALSE),0))*(100/(H415^2))</f>
        <v>2.4602272727272728E-3</v>
      </c>
      <c r="DR415" s="111">
        <f>(AE415*IFERROR(VLOOKUP(AD415,LnLst!B:I,6,FALSE),0))*(100/(H415^2))</f>
        <v>2.12474173553719E-2</v>
      </c>
      <c r="DS415" s="111">
        <f>(AE415*IFERROR(VLOOKUP(AD415,LnLst!B:I,7,FALSE),0))*(H415^2/100)/1000000</f>
        <v>1.1683638999999999E-2</v>
      </c>
      <c r="DT415" s="111">
        <f>(AE415*IFERROR(VLOOKUP(AD415,LnLst!B:I,8,FALSE),0))*(100/(H415^2))</f>
        <v>1.3195764462809916E-2</v>
      </c>
      <c r="DU415" s="111">
        <f>AG415*IFERROR(VLOOKUP(AF415,LnLst!B:I,2,FALSE),0)*100/H415^2</f>
        <v>0</v>
      </c>
      <c r="DV415" s="111">
        <f>(AG415*IFERROR(VLOOKUP(AF415,LnLst!B:I,3,FALSE),0))*(100/(H415^2))</f>
        <v>0</v>
      </c>
      <c r="DW415" s="111">
        <f>(AG415*IFERROR(VLOOKUP(AF415,LnLst!B:I,4,FALSE),0))*(H415^2/100)/1000000</f>
        <v>0</v>
      </c>
      <c r="DX415" s="111">
        <f>(AG415*IFERROR(VLOOKUP(AF415,LnLst!B:I,5,FALSE),0))*(100/(H415^2))</f>
        <v>0</v>
      </c>
      <c r="DY415" s="111">
        <f>(AG415*IFERROR(VLOOKUP(AF415,LnLst!B:I,6,FALSE),0))*(100/(H415^2))</f>
        <v>0</v>
      </c>
      <c r="DZ415" s="111">
        <f>(AG415*IFERROR(VLOOKUP(AF415,LnLst!B:I,7,FALSE),0))*(H415^2/100)/1000000</f>
        <v>0</v>
      </c>
      <c r="EA415" s="111">
        <f>(AG415*IFERROR(VLOOKUP(AF415,LnLst!B:I,8,FALSE),0))*(100/(H415^2))</f>
        <v>0</v>
      </c>
      <c r="EB415" s="111">
        <f>AI415*IFERROR(VLOOKUP(AH415,LnLst!B:I,2,FALSE),0)*100/H415^2</f>
        <v>0</v>
      </c>
      <c r="EC415" s="111">
        <f>AI415*IFERROR(VLOOKUP(AH415,LnLst!B:I,3,FALSE),0)*100/H415^2</f>
        <v>0</v>
      </c>
      <c r="ED415" s="111">
        <f>(AI415*IFERROR(VLOOKUP(AH415,LnLst!B:I,4,FALSE),0))*(H415^2/100)/1000000</f>
        <v>0</v>
      </c>
      <c r="EE415" s="111">
        <f>AI415*IFERROR(VLOOKUP(AH415,LnLst!B:I,5,FALSE),0)*100/H415^2</f>
        <v>0</v>
      </c>
      <c r="EF415" s="111">
        <f>AI415*IFERROR(VLOOKUP(AH415,LnLst!B:I,6,FALSE),0)*100/H415^2</f>
        <v>0</v>
      </c>
      <c r="EG415" s="111">
        <f>(AI415*IFERROR(VLOOKUP(AH415,LnLst!B:I,7,FALSE),0))*(H415^2/100)/1000000</f>
        <v>0</v>
      </c>
      <c r="EH415" s="111">
        <f>AI415*IFERROR(VLOOKUP(AH415,LnLst!B:I,8,FALSE),0)*100/H415^2</f>
        <v>0</v>
      </c>
      <c r="EI415" s="236">
        <f>AK415*IFERROR(VLOOKUP(AJ415,LnLst!B:I,2,FALSE),0)*100/H415^2</f>
        <v>0</v>
      </c>
      <c r="EJ415" s="111">
        <f>AK415*IFERROR(VLOOKUP(AJ415,LnLst!B:I,3,FALSE),0)*100/H415^2</f>
        <v>0</v>
      </c>
      <c r="EK415" s="111">
        <f>(AK415*IFERROR(VLOOKUP(AJ415,LnLst!B:I,4,FALSE),0))*(H415^2/100)/1000000</f>
        <v>0</v>
      </c>
      <c r="EL415" s="111">
        <f>AK415*IFERROR(VLOOKUP(AJ415,LnLst!B:I,5,FALSE),0)*100/H415^2</f>
        <v>0</v>
      </c>
      <c r="EM415" s="111">
        <f>AK415*IFERROR(VLOOKUP(AJ415,LnLst!B:I,6,FALSE),0)*100/H415^2</f>
        <v>0</v>
      </c>
      <c r="EN415" s="111">
        <f>(AK415*IFERROR(VLOOKUP(AJ415,LnLst!B:I,7,FALSE),0))*(H415^2/100)/1000000</f>
        <v>0</v>
      </c>
      <c r="EO415" s="111">
        <f>AK415*IFERROR(VLOOKUP(AJ415,LnLst!B:I,8,FALSE),0)*100/H415^2</f>
        <v>0</v>
      </c>
    </row>
    <row r="416" spans="1:145" ht="15" customHeight="1" x14ac:dyDescent="0.25">
      <c r="A416" s="81" t="s">
        <v>1411</v>
      </c>
      <c r="B416" s="82" t="s">
        <v>1218</v>
      </c>
      <c r="C416" s="102" t="s">
        <v>1599</v>
      </c>
      <c r="D416" s="82" t="s">
        <v>1546</v>
      </c>
      <c r="E416" s="9" t="s">
        <v>1709</v>
      </c>
      <c r="F416" s="426" t="s">
        <v>1717</v>
      </c>
      <c r="G416" s="83">
        <v>2</v>
      </c>
      <c r="H416" s="60">
        <v>220</v>
      </c>
      <c r="I416" s="194" t="str">
        <f t="shared" si="109"/>
        <v xml:space="preserve">2*380/50 ACSR             </v>
      </c>
      <c r="J416" s="228">
        <f t="shared" si="110"/>
        <v>10.824999999999999</v>
      </c>
      <c r="K416" s="113" t="s">
        <v>16</v>
      </c>
      <c r="L416" s="232" t="s">
        <v>41</v>
      </c>
      <c r="M416" s="240">
        <v>1150</v>
      </c>
      <c r="N416" s="115">
        <f t="shared" si="111"/>
        <v>438.19600000000003</v>
      </c>
      <c r="O416" s="241">
        <v>1200</v>
      </c>
      <c r="P416" s="235">
        <f t="shared" si="112"/>
        <v>9.2146694214876028E-4</v>
      </c>
      <c r="Q416" s="104">
        <f t="shared" si="113"/>
        <v>6.7544421487603298E-3</v>
      </c>
      <c r="R416" s="104">
        <f t="shared" si="114"/>
        <v>1.9490195999999998E-2</v>
      </c>
      <c r="S416" s="104">
        <f t="shared" si="115"/>
        <v>2.4602272727272728E-3</v>
      </c>
      <c r="T416" s="104">
        <f t="shared" si="116"/>
        <v>2.12474173553719E-2</v>
      </c>
      <c r="U416" s="104">
        <f t="shared" si="117"/>
        <v>1.1683638999999999E-2</v>
      </c>
      <c r="V416" s="105">
        <f t="shared" si="118"/>
        <v>1.3195764462809916E-2</v>
      </c>
      <c r="W416" s="223">
        <f>AE416*IFERROR(VLOOKUP(AD416,LnLst!B:I,2,FALSE),0)+AG416*IFERROR(VLOOKUP(AF416,LnLst!B:I,2,FALSE),0)+AI416*IFERROR(VLOOKUP(AH416,LnLst!B:I,2,FALSE),0)+AK416*IFERROR(VLOOKUP(AJ416,LnLst!B:I,2,FALSE),0)</f>
        <v>0.44599</v>
      </c>
      <c r="X416" s="215">
        <f>AE416*IFERROR(VLOOKUP(AD416,LnLst!B:I,3,FALSE),0)+AG416*IFERROR(VLOOKUP(AF416,LnLst!B:I,3,FALSE),0)+AI416*IFERROR(VLOOKUP(AH416,LnLst!B:I,3,FALSE),0)+AK416*IFERROR(VLOOKUP(AJ416,LnLst!B:I,3,FALSE),0)</f>
        <v>3.2691499999999998</v>
      </c>
      <c r="Y416" s="219">
        <f>(AE416*IFERROR(VLOOKUP(AD416,LnLst!B:I,4,FALSE),0)+AG416*IFERROR(VLOOKUP(AF416,LnLst!B:I,4,FALSE),0)+AI416*IFERROR(VLOOKUP(AH416,LnLst!B:I,4,FALSE),0)+AK416*IFERROR(VLOOKUP(AJ416,LnLst!B:I,4,FALSE),0))/1000000</f>
        <v>4.0268999999999997E-5</v>
      </c>
      <c r="Z416" s="215">
        <f>AE416*IFERROR(VLOOKUP(AD416,LnLst!B:I,5,FALSE),0)+AG416*IFERROR(VLOOKUP(AF416,LnLst!B:I,5,FALSE),0)+AI416*IFERROR(VLOOKUP(AH416,LnLst!B:I,5,FALSE),0)+AK416*IFERROR(VLOOKUP(AJ416,LnLst!B:I,5,FALSE),0)</f>
        <v>1.19075</v>
      </c>
      <c r="AA416" s="215">
        <f>AE416*IFERROR(VLOOKUP(AD416,LnLst!B:I,6,FALSE),0)+AG416*IFERROR(VLOOKUP(AF416,LnLst!B:I,6,FALSE),0)+AI416*IFERROR(VLOOKUP(AH416,LnLst!B:I,6,FALSE),0)+AK416*IFERROR(VLOOKUP(AJ416,LnLst!B:I,6,FALSE),0)</f>
        <v>10.28375</v>
      </c>
      <c r="AB416" s="207">
        <f>(AE416*IFERROR(VLOOKUP(AD416,LnLst!B:I,7,FALSE),0)+AG416*IFERROR(VLOOKUP(AF416,LnLst!B:I,7,FALSE),0)+AI416*IFERROR(VLOOKUP(AH416,LnLst!B:I,7,FALSE),0)+AK416*IFERROR(VLOOKUP(AJ416,LnLst!B:I,7,FALSE),0))/1000000</f>
        <v>2.4139749999999999E-5</v>
      </c>
      <c r="AC416" s="211">
        <f>AE416*IFERROR(VLOOKUP(AD416,LnLst!B:I,8,FALSE),0)+AG416*IFERROR(VLOOKUP(AF416,LnLst!B:I,8,FALSE),0)+AI416*IFERROR(VLOOKUP(AH416,LnLst!B:I,8,FALSE),0)+AK416*IFERROR(VLOOKUP(AJ416,LnLst!B:I,8,FALSE),0)</f>
        <v>6.3867499999999993</v>
      </c>
      <c r="AD416" s="106" t="s">
        <v>25</v>
      </c>
      <c r="AE416" s="263">
        <v>10.824999999999999</v>
      </c>
      <c r="AF416" s="245" t="s">
        <v>1462</v>
      </c>
      <c r="AG416" s="263"/>
      <c r="AH416" s="250" t="s">
        <v>1462</v>
      </c>
      <c r="AI416" s="263"/>
      <c r="AJ416" s="245" t="s">
        <v>1462</v>
      </c>
      <c r="AK416" s="263"/>
      <c r="AL416" s="84">
        <v>514</v>
      </c>
      <c r="AM416" s="72">
        <v>515</v>
      </c>
      <c r="AN416" s="83">
        <v>0</v>
      </c>
      <c r="AO416" s="72">
        <v>0</v>
      </c>
      <c r="AP416" s="66" t="s">
        <v>1228</v>
      </c>
      <c r="AQ416" s="107" t="s">
        <v>876</v>
      </c>
      <c r="AR416" s="61" t="s">
        <v>1220</v>
      </c>
      <c r="AS416" s="364"/>
      <c r="AT416" s="205"/>
      <c r="DN416" s="111">
        <f>(AE416*IFERROR(VLOOKUP(AD416,LnLst!B:I,2,FALSE),0))*(100/(H416^2))</f>
        <v>9.2146694214876039E-4</v>
      </c>
      <c r="DO416" s="111">
        <f>(AE416*IFERROR(VLOOKUP(AD416,LnLst!B:I,3,FALSE),0))*(100/(H416^2))</f>
        <v>6.7544421487603307E-3</v>
      </c>
      <c r="DP416" s="111">
        <f>(AE416*IFERROR(VLOOKUP(AD416,LnLst!B:I,4,FALSE),0))*(H416^2/100)/1000000</f>
        <v>1.9490196000000001E-2</v>
      </c>
      <c r="DQ416" s="111">
        <f>(AE416*IFERROR(VLOOKUP(AD416,LnLst!B:I,5,FALSE),0))*(100/(H416^2))</f>
        <v>2.4602272727272728E-3</v>
      </c>
      <c r="DR416" s="111">
        <f>(AE416*IFERROR(VLOOKUP(AD416,LnLst!B:I,6,FALSE),0))*(100/(H416^2))</f>
        <v>2.12474173553719E-2</v>
      </c>
      <c r="DS416" s="111">
        <f>(AE416*IFERROR(VLOOKUP(AD416,LnLst!B:I,7,FALSE),0))*(H416^2/100)/1000000</f>
        <v>1.1683638999999999E-2</v>
      </c>
      <c r="DT416" s="111">
        <f>(AE416*IFERROR(VLOOKUP(AD416,LnLst!B:I,8,FALSE),0))*(100/(H416^2))</f>
        <v>1.3195764462809916E-2</v>
      </c>
      <c r="DU416" s="111">
        <f>AG416*IFERROR(VLOOKUP(AF416,LnLst!B:I,2,FALSE),0)*100/H416^2</f>
        <v>0</v>
      </c>
      <c r="DV416" s="111">
        <f>(AG416*IFERROR(VLOOKUP(AF416,LnLst!B:I,3,FALSE),0))*(100/(H416^2))</f>
        <v>0</v>
      </c>
      <c r="DW416" s="111">
        <f>(AG416*IFERROR(VLOOKUP(AF416,LnLst!B:I,4,FALSE),0))*(H416^2/100)/1000000</f>
        <v>0</v>
      </c>
      <c r="DX416" s="111">
        <f>(AG416*IFERROR(VLOOKUP(AF416,LnLst!B:I,5,FALSE),0))*(100/(H416^2))</f>
        <v>0</v>
      </c>
      <c r="DY416" s="111">
        <f>(AG416*IFERROR(VLOOKUP(AF416,LnLst!B:I,6,FALSE),0))*(100/(H416^2))</f>
        <v>0</v>
      </c>
      <c r="DZ416" s="111">
        <f>(AG416*IFERROR(VLOOKUP(AF416,LnLst!B:I,7,FALSE),0))*(H416^2/100)/1000000</f>
        <v>0</v>
      </c>
      <c r="EA416" s="111">
        <f>(AG416*IFERROR(VLOOKUP(AF416,LnLst!B:I,8,FALSE),0))*(100/(H416^2))</f>
        <v>0</v>
      </c>
      <c r="EB416" s="111">
        <f>AI416*IFERROR(VLOOKUP(AH416,LnLst!B:I,2,FALSE),0)*100/H416^2</f>
        <v>0</v>
      </c>
      <c r="EC416" s="111">
        <f>AI416*IFERROR(VLOOKUP(AH416,LnLst!B:I,3,FALSE),0)*100/H416^2</f>
        <v>0</v>
      </c>
      <c r="ED416" s="111">
        <f>(AI416*IFERROR(VLOOKUP(AH416,LnLst!B:I,4,FALSE),0))*(H416^2/100)/1000000</f>
        <v>0</v>
      </c>
      <c r="EE416" s="111">
        <f>AI416*IFERROR(VLOOKUP(AH416,LnLst!B:I,5,FALSE),0)*100/H416^2</f>
        <v>0</v>
      </c>
      <c r="EF416" s="111">
        <f>AI416*IFERROR(VLOOKUP(AH416,LnLst!B:I,6,FALSE),0)*100/H416^2</f>
        <v>0</v>
      </c>
      <c r="EG416" s="111">
        <f>(AI416*IFERROR(VLOOKUP(AH416,LnLst!B:I,7,FALSE),0))*(H416^2/100)/1000000</f>
        <v>0</v>
      </c>
      <c r="EH416" s="111">
        <f>AI416*IFERROR(VLOOKUP(AH416,LnLst!B:I,8,FALSE),0)*100/H416^2</f>
        <v>0</v>
      </c>
      <c r="EI416" s="236">
        <f>AK416*IFERROR(VLOOKUP(AJ416,LnLst!B:I,2,FALSE),0)*100/H416^2</f>
        <v>0</v>
      </c>
      <c r="EJ416" s="111">
        <f>AK416*IFERROR(VLOOKUP(AJ416,LnLst!B:I,3,FALSE),0)*100/H416^2</f>
        <v>0</v>
      </c>
      <c r="EK416" s="111">
        <f>(AK416*IFERROR(VLOOKUP(AJ416,LnLst!B:I,4,FALSE),0))*(H416^2/100)/1000000</f>
        <v>0</v>
      </c>
      <c r="EL416" s="111">
        <f>AK416*IFERROR(VLOOKUP(AJ416,LnLst!B:I,5,FALSE),0)*100/H416^2</f>
        <v>0</v>
      </c>
      <c r="EM416" s="111">
        <f>AK416*IFERROR(VLOOKUP(AJ416,LnLst!B:I,6,FALSE),0)*100/H416^2</f>
        <v>0</v>
      </c>
      <c r="EN416" s="111">
        <f>(AK416*IFERROR(VLOOKUP(AJ416,LnLst!B:I,7,FALSE),0))*(H416^2/100)/1000000</f>
        <v>0</v>
      </c>
      <c r="EO416" s="111">
        <f>AK416*IFERROR(VLOOKUP(AJ416,LnLst!B:I,8,FALSE),0)*100/H416^2</f>
        <v>0</v>
      </c>
    </row>
    <row r="417" spans="1:145" ht="15" customHeight="1" x14ac:dyDescent="0.25">
      <c r="A417" s="81" t="s">
        <v>426</v>
      </c>
      <c r="B417" s="82" t="s">
        <v>424</v>
      </c>
      <c r="C417" s="102" t="s">
        <v>156</v>
      </c>
      <c r="D417" s="82" t="s">
        <v>1539</v>
      </c>
      <c r="E417" s="9" t="s">
        <v>1709</v>
      </c>
      <c r="F417" s="426" t="s">
        <v>1717</v>
      </c>
      <c r="G417" s="83">
        <v>1</v>
      </c>
      <c r="H417" s="60">
        <v>220</v>
      </c>
      <c r="I417" s="194" t="str">
        <f t="shared" si="109"/>
        <v xml:space="preserve">2*380/50 ACSR             </v>
      </c>
      <c r="J417" s="228">
        <f t="shared" si="110"/>
        <v>32</v>
      </c>
      <c r="K417" s="113" t="s">
        <v>16</v>
      </c>
      <c r="L417" s="232" t="s">
        <v>23</v>
      </c>
      <c r="M417" s="240">
        <v>1000</v>
      </c>
      <c r="N417" s="115">
        <f t="shared" si="111"/>
        <v>381.04</v>
      </c>
      <c r="O417" s="241">
        <v>1200</v>
      </c>
      <c r="P417" s="235">
        <f t="shared" si="112"/>
        <v>2.7239669421487605E-3</v>
      </c>
      <c r="Q417" s="104">
        <f t="shared" si="113"/>
        <v>1.9966942148760328E-2</v>
      </c>
      <c r="R417" s="104">
        <f t="shared" si="114"/>
        <v>5.7615360000000004E-2</v>
      </c>
      <c r="S417" s="104">
        <f t="shared" si="115"/>
        <v>7.2727272727272727E-3</v>
      </c>
      <c r="T417" s="104">
        <f t="shared" si="116"/>
        <v>6.2809917355371905E-2</v>
      </c>
      <c r="U417" s="104">
        <f t="shared" si="117"/>
        <v>3.4538239999999998E-2</v>
      </c>
      <c r="V417" s="105">
        <f t="shared" si="118"/>
        <v>3.9008264462809916E-2</v>
      </c>
      <c r="W417" s="223">
        <f>AE417*IFERROR(VLOOKUP(AD417,LnLst!B:I,2,FALSE),0)+AG417*IFERROR(VLOOKUP(AF417,LnLst!B:I,2,FALSE),0)+AI417*IFERROR(VLOOKUP(AH417,LnLst!B:I,2,FALSE),0)+AK417*IFERROR(VLOOKUP(AJ417,LnLst!B:I,2,FALSE),0)</f>
        <v>1.3184</v>
      </c>
      <c r="X417" s="215">
        <f>AE417*IFERROR(VLOOKUP(AD417,LnLst!B:I,3,FALSE),0)+AG417*IFERROR(VLOOKUP(AF417,LnLst!B:I,3,FALSE),0)+AI417*IFERROR(VLOOKUP(AH417,LnLst!B:I,3,FALSE),0)+AK417*IFERROR(VLOOKUP(AJ417,LnLst!B:I,3,FALSE),0)</f>
        <v>9.6639999999999997</v>
      </c>
      <c r="Y417" s="219">
        <f>(AE417*IFERROR(VLOOKUP(AD417,LnLst!B:I,4,FALSE),0)+AG417*IFERROR(VLOOKUP(AF417,LnLst!B:I,4,FALSE),0)+AI417*IFERROR(VLOOKUP(AH417,LnLst!B:I,4,FALSE),0)+AK417*IFERROR(VLOOKUP(AJ417,LnLst!B:I,4,FALSE),0))/1000000</f>
        <v>1.1904000000000001E-4</v>
      </c>
      <c r="Z417" s="215">
        <f>AE417*IFERROR(VLOOKUP(AD417,LnLst!B:I,5,FALSE),0)+AG417*IFERROR(VLOOKUP(AF417,LnLst!B:I,5,FALSE),0)+AI417*IFERROR(VLOOKUP(AH417,LnLst!B:I,5,FALSE),0)+AK417*IFERROR(VLOOKUP(AJ417,LnLst!B:I,5,FALSE),0)</f>
        <v>3.52</v>
      </c>
      <c r="AA417" s="215">
        <f>AE417*IFERROR(VLOOKUP(AD417,LnLst!B:I,6,FALSE),0)+AG417*IFERROR(VLOOKUP(AF417,LnLst!B:I,6,FALSE),0)+AI417*IFERROR(VLOOKUP(AH417,LnLst!B:I,6,FALSE),0)+AK417*IFERROR(VLOOKUP(AJ417,LnLst!B:I,6,FALSE),0)</f>
        <v>30.4</v>
      </c>
      <c r="AB417" s="207">
        <f>(AE417*IFERROR(VLOOKUP(AD417,LnLst!B:I,7,FALSE),0)+AG417*IFERROR(VLOOKUP(AF417,LnLst!B:I,7,FALSE),0)+AI417*IFERROR(VLOOKUP(AH417,LnLst!B:I,7,FALSE),0)+AK417*IFERROR(VLOOKUP(AJ417,LnLst!B:I,7,FALSE),0))/1000000</f>
        <v>7.1359999999999994E-5</v>
      </c>
      <c r="AC417" s="211">
        <f>AE417*IFERROR(VLOOKUP(AD417,LnLst!B:I,8,FALSE),0)+AG417*IFERROR(VLOOKUP(AF417,LnLst!B:I,8,FALSE),0)+AI417*IFERROR(VLOOKUP(AH417,LnLst!B:I,8,FALSE),0)+AK417*IFERROR(VLOOKUP(AJ417,LnLst!B:I,8,FALSE),0)</f>
        <v>18.88</v>
      </c>
      <c r="AD417" s="106" t="s">
        <v>25</v>
      </c>
      <c r="AE417" s="263">
        <v>32</v>
      </c>
      <c r="AF417" s="245" t="s">
        <v>1462</v>
      </c>
      <c r="AG417" s="263"/>
      <c r="AH417" s="250" t="s">
        <v>1462</v>
      </c>
      <c r="AI417" s="263"/>
      <c r="AJ417" s="245" t="s">
        <v>1462</v>
      </c>
      <c r="AK417" s="263"/>
      <c r="AL417" s="84">
        <v>520</v>
      </c>
      <c r="AM417" s="72">
        <v>530</v>
      </c>
      <c r="AN417" s="83">
        <v>0</v>
      </c>
      <c r="AO417" s="72">
        <v>0</v>
      </c>
      <c r="AP417" s="66" t="s">
        <v>901</v>
      </c>
      <c r="AQ417" s="107" t="s">
        <v>156</v>
      </c>
      <c r="AR417" s="61" t="s">
        <v>903</v>
      </c>
      <c r="AS417" s="364"/>
      <c r="AT417" s="205"/>
      <c r="DN417" s="111">
        <f>(AE417*IFERROR(VLOOKUP(AD417,LnLst!B:I,2,FALSE),0))*(100/(H417^2))</f>
        <v>2.7239669421487605E-3</v>
      </c>
      <c r="DO417" s="111">
        <f>(AE417*IFERROR(VLOOKUP(AD417,LnLst!B:I,3,FALSE),0))*(100/(H417^2))</f>
        <v>1.9966942148760332E-2</v>
      </c>
      <c r="DP417" s="111">
        <f>(AE417*IFERROR(VLOOKUP(AD417,LnLst!B:I,4,FALSE),0))*(H417^2/100)/1000000</f>
        <v>5.7615359999999997E-2</v>
      </c>
      <c r="DQ417" s="111">
        <f>(AE417*IFERROR(VLOOKUP(AD417,LnLst!B:I,5,FALSE),0))*(100/(H417^2))</f>
        <v>7.2727272727272727E-3</v>
      </c>
      <c r="DR417" s="111">
        <f>(AE417*IFERROR(VLOOKUP(AD417,LnLst!B:I,6,FALSE),0))*(100/(H417^2))</f>
        <v>6.2809917355371905E-2</v>
      </c>
      <c r="DS417" s="111">
        <f>(AE417*IFERROR(VLOOKUP(AD417,LnLst!B:I,7,FALSE),0))*(H417^2/100)/1000000</f>
        <v>3.4538239999999998E-2</v>
      </c>
      <c r="DT417" s="111">
        <f>(AE417*IFERROR(VLOOKUP(AD417,LnLst!B:I,8,FALSE),0))*(100/(H417^2))</f>
        <v>3.9008264462809916E-2</v>
      </c>
      <c r="DU417" s="111">
        <f>AG417*IFERROR(VLOOKUP(AF417,LnLst!B:I,2,FALSE),0)*100/H417^2</f>
        <v>0</v>
      </c>
      <c r="DV417" s="111">
        <f>(AG417*IFERROR(VLOOKUP(AF417,LnLst!B:I,3,FALSE),0))*(100/(H417^2))</f>
        <v>0</v>
      </c>
      <c r="DW417" s="111">
        <f>(AG417*IFERROR(VLOOKUP(AF417,LnLst!B:I,4,FALSE),0))*(H417^2/100)/1000000</f>
        <v>0</v>
      </c>
      <c r="DX417" s="111">
        <f>(AG417*IFERROR(VLOOKUP(AF417,LnLst!B:I,5,FALSE),0))*(100/(H417^2))</f>
        <v>0</v>
      </c>
      <c r="DY417" s="111">
        <f>(AG417*IFERROR(VLOOKUP(AF417,LnLst!B:I,6,FALSE),0))*(100/(H417^2))</f>
        <v>0</v>
      </c>
      <c r="DZ417" s="111">
        <f>(AG417*IFERROR(VLOOKUP(AF417,LnLst!B:I,7,FALSE),0))*(H417^2/100)/1000000</f>
        <v>0</v>
      </c>
      <c r="EA417" s="111">
        <f>(AG417*IFERROR(VLOOKUP(AF417,LnLst!B:I,8,FALSE),0))*(100/(H417^2))</f>
        <v>0</v>
      </c>
      <c r="EB417" s="111">
        <f>AI417*IFERROR(VLOOKUP(AH417,LnLst!B:I,2,FALSE),0)*100/H417^2</f>
        <v>0</v>
      </c>
      <c r="EC417" s="111">
        <f>AI417*IFERROR(VLOOKUP(AH417,LnLst!B:I,3,FALSE),0)*100/H417^2</f>
        <v>0</v>
      </c>
      <c r="ED417" s="111">
        <f>(AI417*IFERROR(VLOOKUP(AH417,LnLst!B:I,4,FALSE),0))*(H417^2/100)/1000000</f>
        <v>0</v>
      </c>
      <c r="EE417" s="111">
        <f>AI417*IFERROR(VLOOKUP(AH417,LnLst!B:I,5,FALSE),0)*100/H417^2</f>
        <v>0</v>
      </c>
      <c r="EF417" s="111">
        <f>AI417*IFERROR(VLOOKUP(AH417,LnLst!B:I,6,FALSE),0)*100/H417^2</f>
        <v>0</v>
      </c>
      <c r="EG417" s="111">
        <f>(AI417*IFERROR(VLOOKUP(AH417,LnLst!B:I,7,FALSE),0))*(H417^2/100)/1000000</f>
        <v>0</v>
      </c>
      <c r="EH417" s="111">
        <f>AI417*IFERROR(VLOOKUP(AH417,LnLst!B:I,8,FALSE),0)*100/H417^2</f>
        <v>0</v>
      </c>
      <c r="EI417" s="236">
        <f>AK417*IFERROR(VLOOKUP(AJ417,LnLst!B:I,2,FALSE),0)*100/H417^2</f>
        <v>0</v>
      </c>
      <c r="EJ417" s="111">
        <f>AK417*IFERROR(VLOOKUP(AJ417,LnLst!B:I,3,FALSE),0)*100/H417^2</f>
        <v>0</v>
      </c>
      <c r="EK417" s="111">
        <f>(AK417*IFERROR(VLOOKUP(AJ417,LnLst!B:I,4,FALSE),0))*(H417^2/100)/1000000</f>
        <v>0</v>
      </c>
      <c r="EL417" s="111">
        <f>AK417*IFERROR(VLOOKUP(AJ417,LnLst!B:I,5,FALSE),0)*100/H417^2</f>
        <v>0</v>
      </c>
      <c r="EM417" s="111">
        <f>AK417*IFERROR(VLOOKUP(AJ417,LnLst!B:I,6,FALSE),0)*100/H417^2</f>
        <v>0</v>
      </c>
      <c r="EN417" s="111">
        <f>(AK417*IFERROR(VLOOKUP(AJ417,LnLst!B:I,7,FALSE),0))*(H417^2/100)/1000000</f>
        <v>0</v>
      </c>
      <c r="EO417" s="111">
        <f>AK417*IFERROR(VLOOKUP(AJ417,LnLst!B:I,8,FALSE),0)*100/H417^2</f>
        <v>0</v>
      </c>
    </row>
    <row r="418" spans="1:145" ht="15" customHeight="1" x14ac:dyDescent="0.25">
      <c r="A418" s="81" t="s">
        <v>426</v>
      </c>
      <c r="B418" s="82" t="s">
        <v>424</v>
      </c>
      <c r="C418" s="102" t="s">
        <v>156</v>
      </c>
      <c r="D418" s="82" t="s">
        <v>1539</v>
      </c>
      <c r="E418" s="9" t="s">
        <v>1709</v>
      </c>
      <c r="F418" s="426" t="s">
        <v>1717</v>
      </c>
      <c r="G418" s="83">
        <v>2</v>
      </c>
      <c r="H418" s="60">
        <v>220</v>
      </c>
      <c r="I418" s="194" t="str">
        <f t="shared" si="109"/>
        <v xml:space="preserve">2*380/50 ACSR             </v>
      </c>
      <c r="J418" s="228">
        <f t="shared" si="110"/>
        <v>32</v>
      </c>
      <c r="K418" s="113" t="s">
        <v>16</v>
      </c>
      <c r="L418" s="232" t="s">
        <v>23</v>
      </c>
      <c r="M418" s="240">
        <v>1000</v>
      </c>
      <c r="N418" s="115">
        <f t="shared" si="111"/>
        <v>381.04</v>
      </c>
      <c r="O418" s="241">
        <v>1200</v>
      </c>
      <c r="P418" s="235">
        <f t="shared" si="112"/>
        <v>2.7239669421487605E-3</v>
      </c>
      <c r="Q418" s="104">
        <f t="shared" si="113"/>
        <v>1.9966942148760328E-2</v>
      </c>
      <c r="R418" s="104">
        <f t="shared" si="114"/>
        <v>5.7615360000000004E-2</v>
      </c>
      <c r="S418" s="104">
        <f t="shared" si="115"/>
        <v>7.2727272727272727E-3</v>
      </c>
      <c r="T418" s="104">
        <f t="shared" si="116"/>
        <v>6.2809917355371905E-2</v>
      </c>
      <c r="U418" s="104">
        <f t="shared" si="117"/>
        <v>3.4538239999999998E-2</v>
      </c>
      <c r="V418" s="105">
        <f t="shared" si="118"/>
        <v>3.9008264462809916E-2</v>
      </c>
      <c r="W418" s="223">
        <f>AE418*IFERROR(VLOOKUP(AD418,LnLst!B:I,2,FALSE),0)+AG418*IFERROR(VLOOKUP(AF418,LnLst!B:I,2,FALSE),0)+AI418*IFERROR(VLOOKUP(AH418,LnLst!B:I,2,FALSE),0)+AK418*IFERROR(VLOOKUP(AJ418,LnLst!B:I,2,FALSE),0)</f>
        <v>1.3184</v>
      </c>
      <c r="X418" s="215">
        <f>AE418*IFERROR(VLOOKUP(AD418,LnLst!B:I,3,FALSE),0)+AG418*IFERROR(VLOOKUP(AF418,LnLst!B:I,3,FALSE),0)+AI418*IFERROR(VLOOKUP(AH418,LnLst!B:I,3,FALSE),0)+AK418*IFERROR(VLOOKUP(AJ418,LnLst!B:I,3,FALSE),0)</f>
        <v>9.6639999999999997</v>
      </c>
      <c r="Y418" s="219">
        <f>(AE418*IFERROR(VLOOKUP(AD418,LnLst!B:I,4,FALSE),0)+AG418*IFERROR(VLOOKUP(AF418,LnLst!B:I,4,FALSE),0)+AI418*IFERROR(VLOOKUP(AH418,LnLst!B:I,4,FALSE),0)+AK418*IFERROR(VLOOKUP(AJ418,LnLst!B:I,4,FALSE),0))/1000000</f>
        <v>1.1904000000000001E-4</v>
      </c>
      <c r="Z418" s="215">
        <f>AE418*IFERROR(VLOOKUP(AD418,LnLst!B:I,5,FALSE),0)+AG418*IFERROR(VLOOKUP(AF418,LnLst!B:I,5,FALSE),0)+AI418*IFERROR(VLOOKUP(AH418,LnLst!B:I,5,FALSE),0)+AK418*IFERROR(VLOOKUP(AJ418,LnLst!B:I,5,FALSE),0)</f>
        <v>3.52</v>
      </c>
      <c r="AA418" s="215">
        <f>AE418*IFERROR(VLOOKUP(AD418,LnLst!B:I,6,FALSE),0)+AG418*IFERROR(VLOOKUP(AF418,LnLst!B:I,6,FALSE),0)+AI418*IFERROR(VLOOKUP(AH418,LnLst!B:I,6,FALSE),0)+AK418*IFERROR(VLOOKUP(AJ418,LnLst!B:I,6,FALSE),0)</f>
        <v>30.4</v>
      </c>
      <c r="AB418" s="207">
        <f>(AE418*IFERROR(VLOOKUP(AD418,LnLst!B:I,7,FALSE),0)+AG418*IFERROR(VLOOKUP(AF418,LnLst!B:I,7,FALSE),0)+AI418*IFERROR(VLOOKUP(AH418,LnLst!B:I,7,FALSE),0)+AK418*IFERROR(VLOOKUP(AJ418,LnLst!B:I,7,FALSE),0))/1000000</f>
        <v>7.1359999999999994E-5</v>
      </c>
      <c r="AC418" s="211">
        <f>AE418*IFERROR(VLOOKUP(AD418,LnLst!B:I,8,FALSE),0)+AG418*IFERROR(VLOOKUP(AF418,LnLst!B:I,8,FALSE),0)+AI418*IFERROR(VLOOKUP(AH418,LnLst!B:I,8,FALSE),0)+AK418*IFERROR(VLOOKUP(AJ418,LnLst!B:I,8,FALSE),0)</f>
        <v>18.88</v>
      </c>
      <c r="AD418" s="106" t="s">
        <v>25</v>
      </c>
      <c r="AE418" s="263">
        <v>32</v>
      </c>
      <c r="AF418" s="245" t="s">
        <v>1462</v>
      </c>
      <c r="AG418" s="263"/>
      <c r="AH418" s="250" t="s">
        <v>1462</v>
      </c>
      <c r="AI418" s="263"/>
      <c r="AJ418" s="245" t="s">
        <v>1462</v>
      </c>
      <c r="AK418" s="263"/>
      <c r="AL418" s="84">
        <v>520</v>
      </c>
      <c r="AM418" s="72">
        <v>530</v>
      </c>
      <c r="AN418" s="83">
        <v>0</v>
      </c>
      <c r="AO418" s="72">
        <v>0</v>
      </c>
      <c r="AP418" s="66" t="s">
        <v>902</v>
      </c>
      <c r="AQ418" s="107" t="s">
        <v>156</v>
      </c>
      <c r="AR418" s="61" t="s">
        <v>903</v>
      </c>
      <c r="AS418" s="364"/>
      <c r="AT418" s="205"/>
      <c r="DN418" s="111">
        <f>(AE418*IFERROR(VLOOKUP(AD418,LnLst!B:I,2,FALSE),0))*(100/(H418^2))</f>
        <v>2.7239669421487605E-3</v>
      </c>
      <c r="DO418" s="111">
        <f>(AE418*IFERROR(VLOOKUP(AD418,LnLst!B:I,3,FALSE),0))*(100/(H418^2))</f>
        <v>1.9966942148760332E-2</v>
      </c>
      <c r="DP418" s="111">
        <f>(AE418*IFERROR(VLOOKUP(AD418,LnLst!B:I,4,FALSE),0))*(H418^2/100)/1000000</f>
        <v>5.7615359999999997E-2</v>
      </c>
      <c r="DQ418" s="111">
        <f>(AE418*IFERROR(VLOOKUP(AD418,LnLst!B:I,5,FALSE),0))*(100/(H418^2))</f>
        <v>7.2727272727272727E-3</v>
      </c>
      <c r="DR418" s="111">
        <f>(AE418*IFERROR(VLOOKUP(AD418,LnLst!B:I,6,FALSE),0))*(100/(H418^2))</f>
        <v>6.2809917355371905E-2</v>
      </c>
      <c r="DS418" s="111">
        <f>(AE418*IFERROR(VLOOKUP(AD418,LnLst!B:I,7,FALSE),0))*(H418^2/100)/1000000</f>
        <v>3.4538239999999998E-2</v>
      </c>
      <c r="DT418" s="111">
        <f>(AE418*IFERROR(VLOOKUP(AD418,LnLst!B:I,8,FALSE),0))*(100/(H418^2))</f>
        <v>3.9008264462809916E-2</v>
      </c>
      <c r="DU418" s="111">
        <f>AG418*IFERROR(VLOOKUP(AF418,LnLst!B:I,2,FALSE),0)*100/H418^2</f>
        <v>0</v>
      </c>
      <c r="DV418" s="111">
        <f>(AG418*IFERROR(VLOOKUP(AF418,LnLst!B:I,3,FALSE),0))*(100/(H418^2))</f>
        <v>0</v>
      </c>
      <c r="DW418" s="111">
        <f>(AG418*IFERROR(VLOOKUP(AF418,LnLst!B:I,4,FALSE),0))*(H418^2/100)/1000000</f>
        <v>0</v>
      </c>
      <c r="DX418" s="111">
        <f>(AG418*IFERROR(VLOOKUP(AF418,LnLst!B:I,5,FALSE),0))*(100/(H418^2))</f>
        <v>0</v>
      </c>
      <c r="DY418" s="111">
        <f>(AG418*IFERROR(VLOOKUP(AF418,LnLst!B:I,6,FALSE),0))*(100/(H418^2))</f>
        <v>0</v>
      </c>
      <c r="DZ418" s="111">
        <f>(AG418*IFERROR(VLOOKUP(AF418,LnLst!B:I,7,FALSE),0))*(H418^2/100)/1000000</f>
        <v>0</v>
      </c>
      <c r="EA418" s="111">
        <f>(AG418*IFERROR(VLOOKUP(AF418,LnLst!B:I,8,FALSE),0))*(100/(H418^2))</f>
        <v>0</v>
      </c>
      <c r="EB418" s="111">
        <f>AI418*IFERROR(VLOOKUP(AH418,LnLst!B:I,2,FALSE),0)*100/H418^2</f>
        <v>0</v>
      </c>
      <c r="EC418" s="111">
        <f>AI418*IFERROR(VLOOKUP(AH418,LnLst!B:I,3,FALSE),0)*100/H418^2</f>
        <v>0</v>
      </c>
      <c r="ED418" s="111">
        <f>(AI418*IFERROR(VLOOKUP(AH418,LnLst!B:I,4,FALSE),0))*(H418^2/100)/1000000</f>
        <v>0</v>
      </c>
      <c r="EE418" s="111">
        <f>AI418*IFERROR(VLOOKUP(AH418,LnLst!B:I,5,FALSE),0)*100/H418^2</f>
        <v>0</v>
      </c>
      <c r="EF418" s="111">
        <f>AI418*IFERROR(VLOOKUP(AH418,LnLst!B:I,6,FALSE),0)*100/H418^2</f>
        <v>0</v>
      </c>
      <c r="EG418" s="111">
        <f>(AI418*IFERROR(VLOOKUP(AH418,LnLst!B:I,7,FALSE),0))*(H418^2/100)/1000000</f>
        <v>0</v>
      </c>
      <c r="EH418" s="111">
        <f>AI418*IFERROR(VLOOKUP(AH418,LnLst!B:I,8,FALSE),0)*100/H418^2</f>
        <v>0</v>
      </c>
      <c r="EI418" s="236">
        <f>AK418*IFERROR(VLOOKUP(AJ418,LnLst!B:I,2,FALSE),0)*100/H418^2</f>
        <v>0</v>
      </c>
      <c r="EJ418" s="111">
        <f>AK418*IFERROR(VLOOKUP(AJ418,LnLst!B:I,3,FALSE),0)*100/H418^2</f>
        <v>0</v>
      </c>
      <c r="EK418" s="111">
        <f>(AK418*IFERROR(VLOOKUP(AJ418,LnLst!B:I,4,FALSE),0))*(H418^2/100)/1000000</f>
        <v>0</v>
      </c>
      <c r="EL418" s="111">
        <f>AK418*IFERROR(VLOOKUP(AJ418,LnLst!B:I,5,FALSE),0)*100/H418^2</f>
        <v>0</v>
      </c>
      <c r="EM418" s="111">
        <f>AK418*IFERROR(VLOOKUP(AJ418,LnLst!B:I,6,FALSE),0)*100/H418^2</f>
        <v>0</v>
      </c>
      <c r="EN418" s="111">
        <f>(AK418*IFERROR(VLOOKUP(AJ418,LnLst!B:I,7,FALSE),0))*(H418^2/100)/1000000</f>
        <v>0</v>
      </c>
      <c r="EO418" s="111">
        <f>AK418*IFERROR(VLOOKUP(AJ418,LnLst!B:I,8,FALSE),0)*100/H418^2</f>
        <v>0</v>
      </c>
    </row>
    <row r="419" spans="1:145" ht="15" customHeight="1" x14ac:dyDescent="0.25">
      <c r="A419" s="81" t="s">
        <v>424</v>
      </c>
      <c r="B419" s="82" t="s">
        <v>1393</v>
      </c>
      <c r="C419" s="102" t="s">
        <v>1539</v>
      </c>
      <c r="D419" s="82" t="s">
        <v>166</v>
      </c>
      <c r="E419" s="9" t="s">
        <v>1709</v>
      </c>
      <c r="F419" s="426" t="s">
        <v>1717</v>
      </c>
      <c r="G419" s="83">
        <v>1</v>
      </c>
      <c r="H419" s="60">
        <v>220</v>
      </c>
      <c r="I419" s="194" t="str">
        <f t="shared" si="109"/>
        <v xml:space="preserve">2*380/50 ACSR             </v>
      </c>
      <c r="J419" s="228">
        <f t="shared" si="110"/>
        <v>30</v>
      </c>
      <c r="K419" s="113" t="s">
        <v>23</v>
      </c>
      <c r="L419" s="232" t="s">
        <v>23</v>
      </c>
      <c r="M419" s="240">
        <v>1000</v>
      </c>
      <c r="N419" s="115">
        <f t="shared" si="111"/>
        <v>381.04</v>
      </c>
      <c r="O419" s="241">
        <v>1200</v>
      </c>
      <c r="P419" s="235">
        <f t="shared" si="112"/>
        <v>2.5537190082644628E-3</v>
      </c>
      <c r="Q419" s="104">
        <f t="shared" si="113"/>
        <v>1.8719008264462812E-2</v>
      </c>
      <c r="R419" s="104">
        <f t="shared" si="114"/>
        <v>5.4014399999999997E-2</v>
      </c>
      <c r="S419" s="104">
        <f t="shared" si="115"/>
        <v>6.8181818181818179E-3</v>
      </c>
      <c r="T419" s="104">
        <f t="shared" si="116"/>
        <v>5.8884297520661155E-2</v>
      </c>
      <c r="U419" s="104">
        <f t="shared" si="117"/>
        <v>3.2379600000000001E-2</v>
      </c>
      <c r="V419" s="105">
        <f t="shared" si="118"/>
        <v>3.6570247933884296E-2</v>
      </c>
      <c r="W419" s="223">
        <f>AE419*IFERROR(VLOOKUP(AD419,LnLst!B:I,2,FALSE),0)+AG419*IFERROR(VLOOKUP(AF419,LnLst!B:I,2,FALSE),0)+AI419*IFERROR(VLOOKUP(AH419,LnLst!B:I,2,FALSE),0)+AK419*IFERROR(VLOOKUP(AJ419,LnLst!B:I,2,FALSE),0)</f>
        <v>1.236</v>
      </c>
      <c r="X419" s="215">
        <f>AE419*IFERROR(VLOOKUP(AD419,LnLst!B:I,3,FALSE),0)+AG419*IFERROR(VLOOKUP(AF419,LnLst!B:I,3,FALSE),0)+AI419*IFERROR(VLOOKUP(AH419,LnLst!B:I,3,FALSE),0)+AK419*IFERROR(VLOOKUP(AJ419,LnLst!B:I,3,FALSE),0)</f>
        <v>9.06</v>
      </c>
      <c r="Y419" s="219">
        <f>(AE419*IFERROR(VLOOKUP(AD419,LnLst!B:I,4,FALSE),0)+AG419*IFERROR(VLOOKUP(AF419,LnLst!B:I,4,FALSE),0)+AI419*IFERROR(VLOOKUP(AH419,LnLst!B:I,4,FALSE),0)+AK419*IFERROR(VLOOKUP(AJ419,LnLst!B:I,4,FALSE),0))/1000000</f>
        <v>1.116E-4</v>
      </c>
      <c r="Z419" s="215">
        <f>AE419*IFERROR(VLOOKUP(AD419,LnLst!B:I,5,FALSE),0)+AG419*IFERROR(VLOOKUP(AF419,LnLst!B:I,5,FALSE),0)+AI419*IFERROR(VLOOKUP(AH419,LnLst!B:I,5,FALSE),0)+AK419*IFERROR(VLOOKUP(AJ419,LnLst!B:I,5,FALSE),0)</f>
        <v>3.3</v>
      </c>
      <c r="AA419" s="215">
        <f>AE419*IFERROR(VLOOKUP(AD419,LnLst!B:I,6,FALSE),0)+AG419*IFERROR(VLOOKUP(AF419,LnLst!B:I,6,FALSE),0)+AI419*IFERROR(VLOOKUP(AH419,LnLst!B:I,6,FALSE),0)+AK419*IFERROR(VLOOKUP(AJ419,LnLst!B:I,6,FALSE),0)</f>
        <v>28.5</v>
      </c>
      <c r="AB419" s="207">
        <f>(AE419*IFERROR(VLOOKUP(AD419,LnLst!B:I,7,FALSE),0)+AG419*IFERROR(VLOOKUP(AF419,LnLst!B:I,7,FALSE),0)+AI419*IFERROR(VLOOKUP(AH419,LnLst!B:I,7,FALSE),0)+AK419*IFERROR(VLOOKUP(AJ419,LnLst!B:I,7,FALSE),0))/1000000</f>
        <v>6.69E-5</v>
      </c>
      <c r="AC419" s="211">
        <f>AE419*IFERROR(VLOOKUP(AD419,LnLst!B:I,8,FALSE),0)+AG419*IFERROR(VLOOKUP(AF419,LnLst!B:I,8,FALSE),0)+AI419*IFERROR(VLOOKUP(AH419,LnLst!B:I,8,FALSE),0)+AK419*IFERROR(VLOOKUP(AJ419,LnLst!B:I,8,FALSE),0)</f>
        <v>17.7</v>
      </c>
      <c r="AD419" s="106" t="s">
        <v>25</v>
      </c>
      <c r="AE419" s="263">
        <v>30</v>
      </c>
      <c r="AF419" s="245" t="s">
        <v>1462</v>
      </c>
      <c r="AG419" s="263"/>
      <c r="AH419" s="250" t="s">
        <v>1462</v>
      </c>
      <c r="AI419" s="263"/>
      <c r="AJ419" s="245" t="s">
        <v>1462</v>
      </c>
      <c r="AK419" s="263"/>
      <c r="AL419" s="84">
        <v>530</v>
      </c>
      <c r="AM419" s="72">
        <v>612</v>
      </c>
      <c r="AN419" s="83">
        <v>0</v>
      </c>
      <c r="AO419" s="72">
        <v>0</v>
      </c>
      <c r="AP419" s="66" t="s">
        <v>905</v>
      </c>
      <c r="AQ419" s="107" t="s">
        <v>903</v>
      </c>
      <c r="AR419" s="61" t="s">
        <v>522</v>
      </c>
      <c r="AS419" s="364"/>
      <c r="AT419" s="205"/>
      <c r="DN419" s="111">
        <f>(AE419*IFERROR(VLOOKUP(AD419,LnLst!B:I,2,FALSE),0))*(100/(H419^2))</f>
        <v>2.5537190082644628E-3</v>
      </c>
      <c r="DO419" s="111">
        <f>(AE419*IFERROR(VLOOKUP(AD419,LnLst!B:I,3,FALSE),0))*(100/(H419^2))</f>
        <v>1.8719008264462812E-2</v>
      </c>
      <c r="DP419" s="111">
        <f>(AE419*IFERROR(VLOOKUP(AD419,LnLst!B:I,4,FALSE),0))*(H419^2/100)/1000000</f>
        <v>5.4014400000000004E-2</v>
      </c>
      <c r="DQ419" s="111">
        <f>(AE419*IFERROR(VLOOKUP(AD419,LnLst!B:I,5,FALSE),0))*(100/(H419^2))</f>
        <v>6.8181818181818179E-3</v>
      </c>
      <c r="DR419" s="111">
        <f>(AE419*IFERROR(VLOOKUP(AD419,LnLst!B:I,6,FALSE),0))*(100/(H419^2))</f>
        <v>5.8884297520661155E-2</v>
      </c>
      <c r="DS419" s="111">
        <f>(AE419*IFERROR(VLOOKUP(AD419,LnLst!B:I,7,FALSE),0))*(H419^2/100)/1000000</f>
        <v>3.2379600000000001E-2</v>
      </c>
      <c r="DT419" s="111">
        <f>(AE419*IFERROR(VLOOKUP(AD419,LnLst!B:I,8,FALSE),0))*(100/(H419^2))</f>
        <v>3.6570247933884296E-2</v>
      </c>
      <c r="DU419" s="111">
        <f>AG419*IFERROR(VLOOKUP(AF419,LnLst!B:I,2,FALSE),0)*100/H419^2</f>
        <v>0</v>
      </c>
      <c r="DV419" s="111">
        <f>(AG419*IFERROR(VLOOKUP(AF419,LnLst!B:I,3,FALSE),0))*(100/(H419^2))</f>
        <v>0</v>
      </c>
      <c r="DW419" s="111">
        <f>(AG419*IFERROR(VLOOKUP(AF419,LnLst!B:I,4,FALSE),0))*(H419^2/100)/1000000</f>
        <v>0</v>
      </c>
      <c r="DX419" s="111">
        <f>(AG419*IFERROR(VLOOKUP(AF419,LnLst!B:I,5,FALSE),0))*(100/(H419^2))</f>
        <v>0</v>
      </c>
      <c r="DY419" s="111">
        <f>(AG419*IFERROR(VLOOKUP(AF419,LnLst!B:I,6,FALSE),0))*(100/(H419^2))</f>
        <v>0</v>
      </c>
      <c r="DZ419" s="111">
        <f>(AG419*IFERROR(VLOOKUP(AF419,LnLst!B:I,7,FALSE),0))*(H419^2/100)/1000000</f>
        <v>0</v>
      </c>
      <c r="EA419" s="111">
        <f>(AG419*IFERROR(VLOOKUP(AF419,LnLst!B:I,8,FALSE),0))*(100/(H419^2))</f>
        <v>0</v>
      </c>
      <c r="EB419" s="111">
        <f>AI419*IFERROR(VLOOKUP(AH419,LnLst!B:I,2,FALSE),0)*100/H419^2</f>
        <v>0</v>
      </c>
      <c r="EC419" s="111">
        <f>AI419*IFERROR(VLOOKUP(AH419,LnLst!B:I,3,FALSE),0)*100/H419^2</f>
        <v>0</v>
      </c>
      <c r="ED419" s="111">
        <f>(AI419*IFERROR(VLOOKUP(AH419,LnLst!B:I,4,FALSE),0))*(H419^2/100)/1000000</f>
        <v>0</v>
      </c>
      <c r="EE419" s="111">
        <f>AI419*IFERROR(VLOOKUP(AH419,LnLst!B:I,5,FALSE),0)*100/H419^2</f>
        <v>0</v>
      </c>
      <c r="EF419" s="111">
        <f>AI419*IFERROR(VLOOKUP(AH419,LnLst!B:I,6,FALSE),0)*100/H419^2</f>
        <v>0</v>
      </c>
      <c r="EG419" s="111">
        <f>(AI419*IFERROR(VLOOKUP(AH419,LnLst!B:I,7,FALSE),0))*(H419^2/100)/1000000</f>
        <v>0</v>
      </c>
      <c r="EH419" s="111">
        <f>AI419*IFERROR(VLOOKUP(AH419,LnLst!B:I,8,FALSE),0)*100/H419^2</f>
        <v>0</v>
      </c>
      <c r="EI419" s="236">
        <f>AK419*IFERROR(VLOOKUP(AJ419,LnLst!B:I,2,FALSE),0)*100/H419^2</f>
        <v>0</v>
      </c>
      <c r="EJ419" s="111">
        <f>AK419*IFERROR(VLOOKUP(AJ419,LnLst!B:I,3,FALSE),0)*100/H419^2</f>
        <v>0</v>
      </c>
      <c r="EK419" s="111">
        <f>(AK419*IFERROR(VLOOKUP(AJ419,LnLst!B:I,4,FALSE),0))*(H419^2/100)/1000000</f>
        <v>0</v>
      </c>
      <c r="EL419" s="111">
        <f>AK419*IFERROR(VLOOKUP(AJ419,LnLst!B:I,5,FALSE),0)*100/H419^2</f>
        <v>0</v>
      </c>
      <c r="EM419" s="111">
        <f>AK419*IFERROR(VLOOKUP(AJ419,LnLst!B:I,6,FALSE),0)*100/H419^2</f>
        <v>0</v>
      </c>
      <c r="EN419" s="111">
        <f>(AK419*IFERROR(VLOOKUP(AJ419,LnLst!B:I,7,FALSE),0))*(H419^2/100)/1000000</f>
        <v>0</v>
      </c>
      <c r="EO419" s="111">
        <f>AK419*IFERROR(VLOOKUP(AJ419,LnLst!B:I,8,FALSE),0)*100/H419^2</f>
        <v>0</v>
      </c>
    </row>
    <row r="420" spans="1:145" ht="15" customHeight="1" x14ac:dyDescent="0.25">
      <c r="A420" s="81" t="s">
        <v>424</v>
      </c>
      <c r="B420" s="82" t="s">
        <v>1393</v>
      </c>
      <c r="C420" s="102" t="s">
        <v>1539</v>
      </c>
      <c r="D420" s="82" t="s">
        <v>166</v>
      </c>
      <c r="E420" s="9" t="s">
        <v>1709</v>
      </c>
      <c r="F420" s="426" t="s">
        <v>1717</v>
      </c>
      <c r="G420" s="83">
        <v>2</v>
      </c>
      <c r="H420" s="60">
        <v>220</v>
      </c>
      <c r="I420" s="194" t="str">
        <f t="shared" si="109"/>
        <v xml:space="preserve">2*380/50 ACSR             </v>
      </c>
      <c r="J420" s="228">
        <f t="shared" si="110"/>
        <v>30</v>
      </c>
      <c r="K420" s="113" t="s">
        <v>23</v>
      </c>
      <c r="L420" s="232" t="s">
        <v>23</v>
      </c>
      <c r="M420" s="240">
        <v>1000</v>
      </c>
      <c r="N420" s="115">
        <f t="shared" si="111"/>
        <v>381.04</v>
      </c>
      <c r="O420" s="241">
        <v>1200</v>
      </c>
      <c r="P420" s="235">
        <f t="shared" si="112"/>
        <v>2.5537190082644628E-3</v>
      </c>
      <c r="Q420" s="104">
        <f t="shared" si="113"/>
        <v>1.8719008264462812E-2</v>
      </c>
      <c r="R420" s="104">
        <f t="shared" si="114"/>
        <v>5.4014399999999997E-2</v>
      </c>
      <c r="S420" s="104">
        <f t="shared" si="115"/>
        <v>6.8181818181818179E-3</v>
      </c>
      <c r="T420" s="104">
        <f t="shared" si="116"/>
        <v>5.8884297520661155E-2</v>
      </c>
      <c r="U420" s="104">
        <f t="shared" si="117"/>
        <v>3.2379600000000001E-2</v>
      </c>
      <c r="V420" s="105">
        <f t="shared" si="118"/>
        <v>3.6570247933884296E-2</v>
      </c>
      <c r="W420" s="223">
        <f>AE420*IFERROR(VLOOKUP(AD420,LnLst!B:I,2,FALSE),0)+AG420*IFERROR(VLOOKUP(AF420,LnLst!B:I,2,FALSE),0)+AI420*IFERROR(VLOOKUP(AH420,LnLst!B:I,2,FALSE),0)+AK420*IFERROR(VLOOKUP(AJ420,LnLst!B:I,2,FALSE),0)</f>
        <v>1.236</v>
      </c>
      <c r="X420" s="215">
        <f>AE420*IFERROR(VLOOKUP(AD420,LnLst!B:I,3,FALSE),0)+AG420*IFERROR(VLOOKUP(AF420,LnLst!B:I,3,FALSE),0)+AI420*IFERROR(VLOOKUP(AH420,LnLst!B:I,3,FALSE),0)+AK420*IFERROR(VLOOKUP(AJ420,LnLst!B:I,3,FALSE),0)</f>
        <v>9.06</v>
      </c>
      <c r="Y420" s="219">
        <f>(AE420*IFERROR(VLOOKUP(AD420,LnLst!B:I,4,FALSE),0)+AG420*IFERROR(VLOOKUP(AF420,LnLst!B:I,4,FALSE),0)+AI420*IFERROR(VLOOKUP(AH420,LnLst!B:I,4,FALSE),0)+AK420*IFERROR(VLOOKUP(AJ420,LnLst!B:I,4,FALSE),0))/1000000</f>
        <v>1.116E-4</v>
      </c>
      <c r="Z420" s="215">
        <f>AE420*IFERROR(VLOOKUP(AD420,LnLst!B:I,5,FALSE),0)+AG420*IFERROR(VLOOKUP(AF420,LnLst!B:I,5,FALSE),0)+AI420*IFERROR(VLOOKUP(AH420,LnLst!B:I,5,FALSE),0)+AK420*IFERROR(VLOOKUP(AJ420,LnLst!B:I,5,FALSE),0)</f>
        <v>3.3</v>
      </c>
      <c r="AA420" s="215">
        <f>AE420*IFERROR(VLOOKUP(AD420,LnLst!B:I,6,FALSE),0)+AG420*IFERROR(VLOOKUP(AF420,LnLst!B:I,6,FALSE),0)+AI420*IFERROR(VLOOKUP(AH420,LnLst!B:I,6,FALSE),0)+AK420*IFERROR(VLOOKUP(AJ420,LnLst!B:I,6,FALSE),0)</f>
        <v>28.5</v>
      </c>
      <c r="AB420" s="207">
        <f>(AE420*IFERROR(VLOOKUP(AD420,LnLst!B:I,7,FALSE),0)+AG420*IFERROR(VLOOKUP(AF420,LnLst!B:I,7,FALSE),0)+AI420*IFERROR(VLOOKUP(AH420,LnLst!B:I,7,FALSE),0)+AK420*IFERROR(VLOOKUP(AJ420,LnLst!B:I,7,FALSE),0))/1000000</f>
        <v>6.69E-5</v>
      </c>
      <c r="AC420" s="211">
        <f>AE420*IFERROR(VLOOKUP(AD420,LnLst!B:I,8,FALSE),0)+AG420*IFERROR(VLOOKUP(AF420,LnLst!B:I,8,FALSE),0)+AI420*IFERROR(VLOOKUP(AH420,LnLst!B:I,8,FALSE),0)+AK420*IFERROR(VLOOKUP(AJ420,LnLst!B:I,8,FALSE),0)</f>
        <v>17.7</v>
      </c>
      <c r="AD420" s="106" t="s">
        <v>25</v>
      </c>
      <c r="AE420" s="263">
        <v>30</v>
      </c>
      <c r="AF420" s="245" t="s">
        <v>1462</v>
      </c>
      <c r="AG420" s="263"/>
      <c r="AH420" s="250" t="s">
        <v>1462</v>
      </c>
      <c r="AI420" s="263"/>
      <c r="AJ420" s="245" t="s">
        <v>1462</v>
      </c>
      <c r="AK420" s="263"/>
      <c r="AL420" s="84">
        <v>530</v>
      </c>
      <c r="AM420" s="72">
        <v>612</v>
      </c>
      <c r="AN420" s="83">
        <v>0</v>
      </c>
      <c r="AO420" s="72">
        <v>0</v>
      </c>
      <c r="AP420" s="66" t="s">
        <v>906</v>
      </c>
      <c r="AQ420" s="107" t="s">
        <v>903</v>
      </c>
      <c r="AR420" s="61" t="s">
        <v>522</v>
      </c>
      <c r="AS420" s="364"/>
      <c r="AT420" s="205"/>
      <c r="DN420" s="111">
        <f>(AE420*IFERROR(VLOOKUP(AD420,LnLst!B:I,2,FALSE),0))*(100/(H420^2))</f>
        <v>2.5537190082644628E-3</v>
      </c>
      <c r="DO420" s="111">
        <f>(AE420*IFERROR(VLOOKUP(AD420,LnLst!B:I,3,FALSE),0))*(100/(H420^2))</f>
        <v>1.8719008264462812E-2</v>
      </c>
      <c r="DP420" s="111">
        <f>(AE420*IFERROR(VLOOKUP(AD420,LnLst!B:I,4,FALSE),0))*(H420^2/100)/1000000</f>
        <v>5.4014400000000004E-2</v>
      </c>
      <c r="DQ420" s="111">
        <f>(AE420*IFERROR(VLOOKUP(AD420,LnLst!B:I,5,FALSE),0))*(100/(H420^2))</f>
        <v>6.8181818181818179E-3</v>
      </c>
      <c r="DR420" s="111">
        <f>(AE420*IFERROR(VLOOKUP(AD420,LnLst!B:I,6,FALSE),0))*(100/(H420^2))</f>
        <v>5.8884297520661155E-2</v>
      </c>
      <c r="DS420" s="111">
        <f>(AE420*IFERROR(VLOOKUP(AD420,LnLst!B:I,7,FALSE),0))*(H420^2/100)/1000000</f>
        <v>3.2379600000000001E-2</v>
      </c>
      <c r="DT420" s="111">
        <f>(AE420*IFERROR(VLOOKUP(AD420,LnLst!B:I,8,FALSE),0))*(100/(H420^2))</f>
        <v>3.6570247933884296E-2</v>
      </c>
      <c r="DU420" s="111">
        <f>AG420*IFERROR(VLOOKUP(AF420,LnLst!B:I,2,FALSE),0)*100/H420^2</f>
        <v>0</v>
      </c>
      <c r="DV420" s="111">
        <f>(AG420*IFERROR(VLOOKUP(AF420,LnLst!B:I,3,FALSE),0))*(100/(H420^2))</f>
        <v>0</v>
      </c>
      <c r="DW420" s="111">
        <f>(AG420*IFERROR(VLOOKUP(AF420,LnLst!B:I,4,FALSE),0))*(H420^2/100)/1000000</f>
        <v>0</v>
      </c>
      <c r="DX420" s="111">
        <f>(AG420*IFERROR(VLOOKUP(AF420,LnLst!B:I,5,FALSE),0))*(100/(H420^2))</f>
        <v>0</v>
      </c>
      <c r="DY420" s="111">
        <f>(AG420*IFERROR(VLOOKUP(AF420,LnLst!B:I,6,FALSE),0))*(100/(H420^2))</f>
        <v>0</v>
      </c>
      <c r="DZ420" s="111">
        <f>(AG420*IFERROR(VLOOKUP(AF420,LnLst!B:I,7,FALSE),0))*(H420^2/100)/1000000</f>
        <v>0</v>
      </c>
      <c r="EA420" s="111">
        <f>(AG420*IFERROR(VLOOKUP(AF420,LnLst!B:I,8,FALSE),0))*(100/(H420^2))</f>
        <v>0</v>
      </c>
      <c r="EB420" s="111">
        <f>AI420*IFERROR(VLOOKUP(AH420,LnLst!B:I,2,FALSE),0)*100/H420^2</f>
        <v>0</v>
      </c>
      <c r="EC420" s="111">
        <f>AI420*IFERROR(VLOOKUP(AH420,LnLst!B:I,3,FALSE),0)*100/H420^2</f>
        <v>0</v>
      </c>
      <c r="ED420" s="111">
        <f>(AI420*IFERROR(VLOOKUP(AH420,LnLst!B:I,4,FALSE),0))*(H420^2/100)/1000000</f>
        <v>0</v>
      </c>
      <c r="EE420" s="111">
        <f>AI420*IFERROR(VLOOKUP(AH420,LnLst!B:I,5,FALSE),0)*100/H420^2</f>
        <v>0</v>
      </c>
      <c r="EF420" s="111">
        <f>AI420*IFERROR(VLOOKUP(AH420,LnLst!B:I,6,FALSE),0)*100/H420^2</f>
        <v>0</v>
      </c>
      <c r="EG420" s="111">
        <f>(AI420*IFERROR(VLOOKUP(AH420,LnLst!B:I,7,FALSE),0))*(H420^2/100)/1000000</f>
        <v>0</v>
      </c>
      <c r="EH420" s="111">
        <f>AI420*IFERROR(VLOOKUP(AH420,LnLst!B:I,8,FALSE),0)*100/H420^2</f>
        <v>0</v>
      </c>
      <c r="EI420" s="236">
        <f>AK420*IFERROR(VLOOKUP(AJ420,LnLst!B:I,2,FALSE),0)*100/H420^2</f>
        <v>0</v>
      </c>
      <c r="EJ420" s="111">
        <f>AK420*IFERROR(VLOOKUP(AJ420,LnLst!B:I,3,FALSE),0)*100/H420^2</f>
        <v>0</v>
      </c>
      <c r="EK420" s="111">
        <f>(AK420*IFERROR(VLOOKUP(AJ420,LnLst!B:I,4,FALSE),0))*(H420^2/100)/1000000</f>
        <v>0</v>
      </c>
      <c r="EL420" s="111">
        <f>AK420*IFERROR(VLOOKUP(AJ420,LnLst!B:I,5,FALSE),0)*100/H420^2</f>
        <v>0</v>
      </c>
      <c r="EM420" s="111">
        <f>AK420*IFERROR(VLOOKUP(AJ420,LnLst!B:I,6,FALSE),0)*100/H420^2</f>
        <v>0</v>
      </c>
      <c r="EN420" s="111">
        <f>(AK420*IFERROR(VLOOKUP(AJ420,LnLst!B:I,7,FALSE),0))*(H420^2/100)/1000000</f>
        <v>0</v>
      </c>
      <c r="EO420" s="111">
        <f>AK420*IFERROR(VLOOKUP(AJ420,LnLst!B:I,8,FALSE),0)*100/H420^2</f>
        <v>0</v>
      </c>
    </row>
    <row r="421" spans="1:145" ht="15" customHeight="1" x14ac:dyDescent="0.25">
      <c r="A421" s="81" t="s">
        <v>414</v>
      </c>
      <c r="B421" s="82" t="s">
        <v>1393</v>
      </c>
      <c r="C421" s="102" t="s">
        <v>166</v>
      </c>
      <c r="D421" s="82" t="s">
        <v>166</v>
      </c>
      <c r="E421" s="9" t="s">
        <v>1709</v>
      </c>
      <c r="F421" s="426" t="s">
        <v>1717</v>
      </c>
      <c r="G421" s="83">
        <v>1</v>
      </c>
      <c r="H421" s="60">
        <v>220</v>
      </c>
      <c r="I421" s="194" t="str">
        <f t="shared" si="109"/>
        <v xml:space="preserve">2*507 AAAC             </v>
      </c>
      <c r="J421" s="228">
        <f t="shared" si="110"/>
        <v>3.0000000000000001E-3</v>
      </c>
      <c r="K421" s="113" t="s">
        <v>22</v>
      </c>
      <c r="L421" s="232" t="s">
        <v>23</v>
      </c>
      <c r="M421" s="114">
        <v>1250</v>
      </c>
      <c r="N421" s="115">
        <f t="shared" si="111"/>
        <v>476.3</v>
      </c>
      <c r="O421" s="116">
        <v>1500</v>
      </c>
      <c r="P421" s="235">
        <f t="shared" si="112"/>
        <v>2.2933884297520663E-7</v>
      </c>
      <c r="Q421" s="104">
        <f t="shared" si="113"/>
        <v>1.8471074380165287E-6</v>
      </c>
      <c r="R421" s="104">
        <f t="shared" si="114"/>
        <v>5.4595200000000005E-6</v>
      </c>
      <c r="S421" s="104">
        <f t="shared" si="115"/>
        <v>2.3553719008264459E-6</v>
      </c>
      <c r="T421" s="104">
        <f t="shared" si="116"/>
        <v>5.8884297520661166E-6</v>
      </c>
      <c r="U421" s="104">
        <f t="shared" si="117"/>
        <v>3.2379599999999999E-6</v>
      </c>
      <c r="V421" s="105">
        <f t="shared" si="118"/>
        <v>3.6570247933884298E-6</v>
      </c>
      <c r="W421" s="223">
        <f>AE421*IFERROR(VLOOKUP(AD421,LnLst!B:I,2,FALSE),0)+AG421*IFERROR(VLOOKUP(AF421,LnLst!B:I,2,FALSE),0)+AI421*IFERROR(VLOOKUP(AH421,LnLst!B:I,2,FALSE),0)+AK421*IFERROR(VLOOKUP(AJ421,LnLst!B:I,2,FALSE),0)</f>
        <v>1.11E-4</v>
      </c>
      <c r="X421" s="215">
        <f>AE421*IFERROR(VLOOKUP(AD421,LnLst!B:I,3,FALSE),0)+AG421*IFERROR(VLOOKUP(AF421,LnLst!B:I,3,FALSE),0)+AI421*IFERROR(VLOOKUP(AH421,LnLst!B:I,3,FALSE),0)+AK421*IFERROR(VLOOKUP(AJ421,LnLst!B:I,3,FALSE),0)</f>
        <v>8.9399999999999994E-4</v>
      </c>
      <c r="Y421" s="219">
        <f>(AE421*IFERROR(VLOOKUP(AD421,LnLst!B:I,4,FALSE),0)+AG421*IFERROR(VLOOKUP(AF421,LnLst!B:I,4,FALSE),0)+AI421*IFERROR(VLOOKUP(AH421,LnLst!B:I,4,FALSE),0)+AK421*IFERROR(VLOOKUP(AJ421,LnLst!B:I,4,FALSE),0))/1000000</f>
        <v>1.1280000000000001E-8</v>
      </c>
      <c r="Z421" s="215">
        <f>AE421*IFERROR(VLOOKUP(AD421,LnLst!B:I,5,FALSE),0)+AG421*IFERROR(VLOOKUP(AF421,LnLst!B:I,5,FALSE),0)+AI421*IFERROR(VLOOKUP(AH421,LnLst!B:I,5,FALSE),0)+AK421*IFERROR(VLOOKUP(AJ421,LnLst!B:I,5,FALSE),0)</f>
        <v>1.14E-3</v>
      </c>
      <c r="AA421" s="215">
        <f>AE421*IFERROR(VLOOKUP(AD421,LnLst!B:I,6,FALSE),0)+AG421*IFERROR(VLOOKUP(AF421,LnLst!B:I,6,FALSE),0)+AI421*IFERROR(VLOOKUP(AH421,LnLst!B:I,6,FALSE),0)+AK421*IFERROR(VLOOKUP(AJ421,LnLst!B:I,6,FALSE),0)</f>
        <v>2.8500000000000001E-3</v>
      </c>
      <c r="AB421" s="207">
        <f>(AE421*IFERROR(VLOOKUP(AD421,LnLst!B:I,7,FALSE),0)+AG421*IFERROR(VLOOKUP(AF421,LnLst!B:I,7,FALSE),0)+AI421*IFERROR(VLOOKUP(AH421,LnLst!B:I,7,FALSE),0)+AK421*IFERROR(VLOOKUP(AJ421,LnLst!B:I,7,FALSE),0))/1000000</f>
        <v>6.6899999999999999E-9</v>
      </c>
      <c r="AC421" s="211">
        <f>AE421*IFERROR(VLOOKUP(AD421,LnLst!B:I,8,FALSE),0)+AG421*IFERROR(VLOOKUP(AF421,LnLst!B:I,8,FALSE),0)+AI421*IFERROR(VLOOKUP(AH421,LnLst!B:I,8,FALSE),0)+AK421*IFERROR(VLOOKUP(AJ421,LnLst!B:I,8,FALSE),0)</f>
        <v>1.7699999999999999E-3</v>
      </c>
      <c r="AD421" s="106" t="s">
        <v>1525</v>
      </c>
      <c r="AE421" s="263">
        <v>3.0000000000000001E-3</v>
      </c>
      <c r="AF421" s="245" t="s">
        <v>1462</v>
      </c>
      <c r="AG421" s="263"/>
      <c r="AH421" s="250" t="s">
        <v>1462</v>
      </c>
      <c r="AI421" s="263"/>
      <c r="AJ421" s="245" t="s">
        <v>1462</v>
      </c>
      <c r="AK421" s="263"/>
      <c r="AL421" s="84">
        <v>611</v>
      </c>
      <c r="AM421" s="72">
        <v>612</v>
      </c>
      <c r="AN421" s="83">
        <v>0</v>
      </c>
      <c r="AO421" s="72">
        <v>0</v>
      </c>
      <c r="AP421" s="66" t="s">
        <v>907</v>
      </c>
      <c r="AQ421" s="107" t="s">
        <v>908</v>
      </c>
      <c r="AR421" s="61" t="s">
        <v>522</v>
      </c>
      <c r="AS421" s="364"/>
      <c r="AT421" s="205" t="s">
        <v>1353</v>
      </c>
      <c r="DN421" s="111">
        <f>(AE421*IFERROR(VLOOKUP(AD421,LnLst!B:I,2,FALSE),0))*(100/(H421^2))</f>
        <v>2.2933884297520663E-7</v>
      </c>
      <c r="DO421" s="111">
        <f>(AE421*IFERROR(VLOOKUP(AD421,LnLst!B:I,3,FALSE),0))*(100/(H421^2))</f>
        <v>1.8471074380165289E-6</v>
      </c>
      <c r="DP421" s="111">
        <f>(AE421*IFERROR(VLOOKUP(AD421,LnLst!B:I,4,FALSE),0))*(H421^2/100)/1000000</f>
        <v>5.4595200000000005E-6</v>
      </c>
      <c r="DQ421" s="111">
        <f>(AE421*IFERROR(VLOOKUP(AD421,LnLst!B:I,5,FALSE),0))*(100/(H421^2))</f>
        <v>2.3553719008264463E-6</v>
      </c>
      <c r="DR421" s="111">
        <f>(AE421*IFERROR(VLOOKUP(AD421,LnLst!B:I,6,FALSE),0))*(100/(H421^2))</f>
        <v>5.8884297520661157E-6</v>
      </c>
      <c r="DS421" s="111">
        <f>(AE421*IFERROR(VLOOKUP(AD421,LnLst!B:I,7,FALSE),0))*(H421^2/100)/1000000</f>
        <v>3.2379599999999999E-6</v>
      </c>
      <c r="DT421" s="111">
        <f>(AE421*IFERROR(VLOOKUP(AD421,LnLst!B:I,8,FALSE),0))*(100/(H421^2))</f>
        <v>3.6570247933884298E-6</v>
      </c>
      <c r="DU421" s="111">
        <f>AG421*IFERROR(VLOOKUP(AF421,LnLst!B:I,2,FALSE),0)*100/H421^2</f>
        <v>0</v>
      </c>
      <c r="DV421" s="111">
        <f>(AG421*IFERROR(VLOOKUP(AF421,LnLst!B:I,3,FALSE),0))*(100/(H421^2))</f>
        <v>0</v>
      </c>
      <c r="DW421" s="111">
        <f>(AG421*IFERROR(VLOOKUP(AF421,LnLst!B:I,4,FALSE),0))*(H421^2/100)/1000000</f>
        <v>0</v>
      </c>
      <c r="DX421" s="111">
        <f>(AG421*IFERROR(VLOOKUP(AF421,LnLst!B:I,5,FALSE),0))*(100/(H421^2))</f>
        <v>0</v>
      </c>
      <c r="DY421" s="111">
        <f>(AG421*IFERROR(VLOOKUP(AF421,LnLst!B:I,6,FALSE),0))*(100/(H421^2))</f>
        <v>0</v>
      </c>
      <c r="DZ421" s="111">
        <f>(AG421*IFERROR(VLOOKUP(AF421,LnLst!B:I,7,FALSE),0))*(H421^2/100)/1000000</f>
        <v>0</v>
      </c>
      <c r="EA421" s="111">
        <f>(AG421*IFERROR(VLOOKUP(AF421,LnLst!B:I,8,FALSE),0))*(100/(H421^2))</f>
        <v>0</v>
      </c>
      <c r="EB421" s="111">
        <f>AI421*IFERROR(VLOOKUP(AH421,LnLst!B:I,2,FALSE),0)*100/H421^2</f>
        <v>0</v>
      </c>
      <c r="EC421" s="111">
        <f>AI421*IFERROR(VLOOKUP(AH421,LnLst!B:I,3,FALSE),0)*100/H421^2</f>
        <v>0</v>
      </c>
      <c r="ED421" s="111">
        <f>(AI421*IFERROR(VLOOKUP(AH421,LnLst!B:I,4,FALSE),0))*(H421^2/100)/1000000</f>
        <v>0</v>
      </c>
      <c r="EE421" s="111">
        <f>AI421*IFERROR(VLOOKUP(AH421,LnLst!B:I,5,FALSE),0)*100/H421^2</f>
        <v>0</v>
      </c>
      <c r="EF421" s="111">
        <f>AI421*IFERROR(VLOOKUP(AH421,LnLst!B:I,6,FALSE),0)*100/H421^2</f>
        <v>0</v>
      </c>
      <c r="EG421" s="111">
        <f>(AI421*IFERROR(VLOOKUP(AH421,LnLst!B:I,7,FALSE),0))*(H421^2/100)/1000000</f>
        <v>0</v>
      </c>
      <c r="EH421" s="111">
        <f>AI421*IFERROR(VLOOKUP(AH421,LnLst!B:I,8,FALSE),0)*100/H421^2</f>
        <v>0</v>
      </c>
      <c r="EI421" s="236">
        <f>AK421*IFERROR(VLOOKUP(AJ421,LnLst!B:I,2,FALSE),0)*100/H421^2</f>
        <v>0</v>
      </c>
      <c r="EJ421" s="111">
        <f>AK421*IFERROR(VLOOKUP(AJ421,LnLst!B:I,3,FALSE),0)*100/H421^2</f>
        <v>0</v>
      </c>
      <c r="EK421" s="111">
        <f>(AK421*IFERROR(VLOOKUP(AJ421,LnLst!B:I,4,FALSE),0))*(H421^2/100)/1000000</f>
        <v>0</v>
      </c>
      <c r="EL421" s="111">
        <f>AK421*IFERROR(VLOOKUP(AJ421,LnLst!B:I,5,FALSE),0)*100/H421^2</f>
        <v>0</v>
      </c>
      <c r="EM421" s="111">
        <f>AK421*IFERROR(VLOOKUP(AJ421,LnLst!B:I,6,FALSE),0)*100/H421^2</f>
        <v>0</v>
      </c>
      <c r="EN421" s="111">
        <f>(AK421*IFERROR(VLOOKUP(AJ421,LnLst!B:I,7,FALSE),0))*(H421^2/100)/1000000</f>
        <v>0</v>
      </c>
      <c r="EO421" s="111">
        <f>AK421*IFERROR(VLOOKUP(AJ421,LnLst!B:I,8,FALSE),0)*100/H421^2</f>
        <v>0</v>
      </c>
    </row>
    <row r="422" spans="1:145" ht="15" customHeight="1" x14ac:dyDescent="0.25">
      <c r="A422" s="81" t="s">
        <v>427</v>
      </c>
      <c r="B422" s="82" t="s">
        <v>415</v>
      </c>
      <c r="C422" s="102" t="s">
        <v>124</v>
      </c>
      <c r="D422" s="82" t="s">
        <v>471</v>
      </c>
      <c r="E422" s="9" t="s">
        <v>1709</v>
      </c>
      <c r="F422" s="426" t="s">
        <v>1717</v>
      </c>
      <c r="G422" s="83">
        <v>1</v>
      </c>
      <c r="H422" s="60">
        <v>220</v>
      </c>
      <c r="I422" s="194" t="str">
        <f t="shared" si="109"/>
        <v xml:space="preserve">2*380/50 ACSR             </v>
      </c>
      <c r="J422" s="228">
        <f t="shared" si="110"/>
        <v>54</v>
      </c>
      <c r="K422" s="113" t="s">
        <v>28</v>
      </c>
      <c r="L422" s="232" t="s">
        <v>16</v>
      </c>
      <c r="M422" s="240">
        <v>1080</v>
      </c>
      <c r="N422" s="115">
        <f t="shared" si="111"/>
        <v>411.52320000000003</v>
      </c>
      <c r="O422" s="241">
        <v>1200</v>
      </c>
      <c r="P422" s="235">
        <f t="shared" si="112"/>
        <v>4.5966942148760338E-3</v>
      </c>
      <c r="Q422" s="104">
        <f t="shared" si="113"/>
        <v>3.3694214876033059E-2</v>
      </c>
      <c r="R422" s="104">
        <f t="shared" si="114"/>
        <v>9.7225920000000007E-2</v>
      </c>
      <c r="S422" s="104">
        <f t="shared" si="115"/>
        <v>1.2272727272727272E-2</v>
      </c>
      <c r="T422" s="104">
        <f t="shared" si="116"/>
        <v>0.10599173553719009</v>
      </c>
      <c r="U422" s="104">
        <f t="shared" si="117"/>
        <v>5.828328E-2</v>
      </c>
      <c r="V422" s="105">
        <f t="shared" si="118"/>
        <v>6.5826446280991741E-2</v>
      </c>
      <c r="W422" s="223">
        <f>AE422*IFERROR(VLOOKUP(AD422,LnLst!B:I,2,FALSE),0)+AG422*IFERROR(VLOOKUP(AF422,LnLst!B:I,2,FALSE),0)+AI422*IFERROR(VLOOKUP(AH422,LnLst!B:I,2,FALSE),0)+AK422*IFERROR(VLOOKUP(AJ422,LnLst!B:I,2,FALSE),0)</f>
        <v>2.2248000000000001</v>
      </c>
      <c r="X422" s="215">
        <f>AE422*IFERROR(VLOOKUP(AD422,LnLst!B:I,3,FALSE),0)+AG422*IFERROR(VLOOKUP(AF422,LnLst!B:I,3,FALSE),0)+AI422*IFERROR(VLOOKUP(AH422,LnLst!B:I,3,FALSE),0)+AK422*IFERROR(VLOOKUP(AJ422,LnLst!B:I,3,FALSE),0)</f>
        <v>16.308</v>
      </c>
      <c r="Y422" s="219">
        <f>(AE422*IFERROR(VLOOKUP(AD422,LnLst!B:I,4,FALSE),0)+AG422*IFERROR(VLOOKUP(AF422,LnLst!B:I,4,FALSE),0)+AI422*IFERROR(VLOOKUP(AH422,LnLst!B:I,4,FALSE),0)+AK422*IFERROR(VLOOKUP(AJ422,LnLst!B:I,4,FALSE),0))/1000000</f>
        <v>2.0088000000000001E-4</v>
      </c>
      <c r="Z422" s="215">
        <f>AE422*IFERROR(VLOOKUP(AD422,LnLst!B:I,5,FALSE),0)+AG422*IFERROR(VLOOKUP(AF422,LnLst!B:I,5,FALSE),0)+AI422*IFERROR(VLOOKUP(AH422,LnLst!B:I,5,FALSE),0)+AK422*IFERROR(VLOOKUP(AJ422,LnLst!B:I,5,FALSE),0)</f>
        <v>5.94</v>
      </c>
      <c r="AA422" s="215">
        <f>AE422*IFERROR(VLOOKUP(AD422,LnLst!B:I,6,FALSE),0)+AG422*IFERROR(VLOOKUP(AF422,LnLst!B:I,6,FALSE),0)+AI422*IFERROR(VLOOKUP(AH422,LnLst!B:I,6,FALSE),0)+AK422*IFERROR(VLOOKUP(AJ422,LnLst!B:I,6,FALSE),0)</f>
        <v>51.3</v>
      </c>
      <c r="AB422" s="207">
        <f>(AE422*IFERROR(VLOOKUP(AD422,LnLst!B:I,7,FALSE),0)+AG422*IFERROR(VLOOKUP(AF422,LnLst!B:I,7,FALSE),0)+AI422*IFERROR(VLOOKUP(AH422,LnLst!B:I,7,FALSE),0)+AK422*IFERROR(VLOOKUP(AJ422,LnLst!B:I,7,FALSE),0))/1000000</f>
        <v>1.2042E-4</v>
      </c>
      <c r="AC422" s="211">
        <f>AE422*IFERROR(VLOOKUP(AD422,LnLst!B:I,8,FALSE),0)+AG422*IFERROR(VLOOKUP(AF422,LnLst!B:I,8,FALSE),0)+AI422*IFERROR(VLOOKUP(AH422,LnLst!B:I,8,FALSE),0)+AK422*IFERROR(VLOOKUP(AJ422,LnLst!B:I,8,FALSE),0)</f>
        <v>31.86</v>
      </c>
      <c r="AD422" s="106" t="s">
        <v>25</v>
      </c>
      <c r="AE422" s="263">
        <v>54</v>
      </c>
      <c r="AF422" s="245" t="s">
        <v>1462</v>
      </c>
      <c r="AG422" s="263"/>
      <c r="AH422" s="250" t="s">
        <v>1462</v>
      </c>
      <c r="AI422" s="263"/>
      <c r="AJ422" s="245" t="s">
        <v>1462</v>
      </c>
      <c r="AK422" s="263"/>
      <c r="AL422" s="84">
        <v>370</v>
      </c>
      <c r="AM422" s="72">
        <v>511</v>
      </c>
      <c r="AN422" s="83">
        <v>0</v>
      </c>
      <c r="AO422" s="72">
        <v>0</v>
      </c>
      <c r="AP422" s="66" t="s">
        <v>909</v>
      </c>
      <c r="AQ422" s="107" t="s">
        <v>124</v>
      </c>
      <c r="AR422" s="61" t="s">
        <v>873</v>
      </c>
      <c r="AS422" s="364"/>
      <c r="AT422" s="205"/>
      <c r="DN422" s="111">
        <f>(AE422*IFERROR(VLOOKUP(AD422,LnLst!B:I,2,FALSE),0))*(100/(H422^2))</f>
        <v>4.5966942148760338E-3</v>
      </c>
      <c r="DO422" s="111">
        <f>(AE422*IFERROR(VLOOKUP(AD422,LnLst!B:I,3,FALSE),0))*(100/(H422^2))</f>
        <v>3.3694214876033059E-2</v>
      </c>
      <c r="DP422" s="111">
        <f>(AE422*IFERROR(VLOOKUP(AD422,LnLst!B:I,4,FALSE),0))*(H422^2/100)/1000000</f>
        <v>9.7225920000000007E-2</v>
      </c>
      <c r="DQ422" s="111">
        <f>(AE422*IFERROR(VLOOKUP(AD422,LnLst!B:I,5,FALSE),0))*(100/(H422^2))</f>
        <v>1.2272727272727274E-2</v>
      </c>
      <c r="DR422" s="111">
        <f>(AE422*IFERROR(VLOOKUP(AD422,LnLst!B:I,6,FALSE),0))*(100/(H422^2))</f>
        <v>0.10599173553719007</v>
      </c>
      <c r="DS422" s="111">
        <f>(AE422*IFERROR(VLOOKUP(AD422,LnLst!B:I,7,FALSE),0))*(H422^2/100)/1000000</f>
        <v>5.828328E-2</v>
      </c>
      <c r="DT422" s="111">
        <f>(AE422*IFERROR(VLOOKUP(AD422,LnLst!B:I,8,FALSE),0))*(100/(H422^2))</f>
        <v>6.5826446280991741E-2</v>
      </c>
      <c r="DU422" s="111">
        <f>AG422*IFERROR(VLOOKUP(AF422,LnLst!B:I,2,FALSE),0)*100/H422^2</f>
        <v>0</v>
      </c>
      <c r="DV422" s="111">
        <f>(AG422*IFERROR(VLOOKUP(AF422,LnLst!B:I,3,FALSE),0))*(100/(H422^2))</f>
        <v>0</v>
      </c>
      <c r="DW422" s="111">
        <f>(AG422*IFERROR(VLOOKUP(AF422,LnLst!B:I,4,FALSE),0))*(H422^2/100)/1000000</f>
        <v>0</v>
      </c>
      <c r="DX422" s="111">
        <f>(AG422*IFERROR(VLOOKUP(AF422,LnLst!B:I,5,FALSE),0))*(100/(H422^2))</f>
        <v>0</v>
      </c>
      <c r="DY422" s="111">
        <f>(AG422*IFERROR(VLOOKUP(AF422,LnLst!B:I,6,FALSE),0))*(100/(H422^2))</f>
        <v>0</v>
      </c>
      <c r="DZ422" s="111">
        <f>(AG422*IFERROR(VLOOKUP(AF422,LnLst!B:I,7,FALSE),0))*(H422^2/100)/1000000</f>
        <v>0</v>
      </c>
      <c r="EA422" s="111">
        <f>(AG422*IFERROR(VLOOKUP(AF422,LnLst!B:I,8,FALSE),0))*(100/(H422^2))</f>
        <v>0</v>
      </c>
      <c r="EB422" s="111">
        <f>AI422*IFERROR(VLOOKUP(AH422,LnLst!B:I,2,FALSE),0)*100/H422^2</f>
        <v>0</v>
      </c>
      <c r="EC422" s="111">
        <f>AI422*IFERROR(VLOOKUP(AH422,LnLst!B:I,3,FALSE),0)*100/H422^2</f>
        <v>0</v>
      </c>
      <c r="ED422" s="111">
        <f>(AI422*IFERROR(VLOOKUP(AH422,LnLst!B:I,4,FALSE),0))*(H422^2/100)/1000000</f>
        <v>0</v>
      </c>
      <c r="EE422" s="111">
        <f>AI422*IFERROR(VLOOKUP(AH422,LnLst!B:I,5,FALSE),0)*100/H422^2</f>
        <v>0</v>
      </c>
      <c r="EF422" s="111">
        <f>AI422*IFERROR(VLOOKUP(AH422,LnLst!B:I,6,FALSE),0)*100/H422^2</f>
        <v>0</v>
      </c>
      <c r="EG422" s="111">
        <f>(AI422*IFERROR(VLOOKUP(AH422,LnLst!B:I,7,FALSE),0))*(H422^2/100)/1000000</f>
        <v>0</v>
      </c>
      <c r="EH422" s="111">
        <f>AI422*IFERROR(VLOOKUP(AH422,LnLst!B:I,8,FALSE),0)*100/H422^2</f>
        <v>0</v>
      </c>
      <c r="EI422" s="236">
        <f>AK422*IFERROR(VLOOKUP(AJ422,LnLst!B:I,2,FALSE),0)*100/H422^2</f>
        <v>0</v>
      </c>
      <c r="EJ422" s="111">
        <f>AK422*IFERROR(VLOOKUP(AJ422,LnLst!B:I,3,FALSE),0)*100/H422^2</f>
        <v>0</v>
      </c>
      <c r="EK422" s="111">
        <f>(AK422*IFERROR(VLOOKUP(AJ422,LnLst!B:I,4,FALSE),0))*(H422^2/100)/1000000</f>
        <v>0</v>
      </c>
      <c r="EL422" s="111">
        <f>AK422*IFERROR(VLOOKUP(AJ422,LnLst!B:I,5,FALSE),0)*100/H422^2</f>
        <v>0</v>
      </c>
      <c r="EM422" s="111">
        <f>AK422*IFERROR(VLOOKUP(AJ422,LnLst!B:I,6,FALSE),0)*100/H422^2</f>
        <v>0</v>
      </c>
      <c r="EN422" s="111">
        <f>(AK422*IFERROR(VLOOKUP(AJ422,LnLst!B:I,7,FALSE),0))*(H422^2/100)/1000000</f>
        <v>0</v>
      </c>
      <c r="EO422" s="111">
        <f>AK422*IFERROR(VLOOKUP(AJ422,LnLst!B:I,8,FALSE),0)*100/H422^2</f>
        <v>0</v>
      </c>
    </row>
    <row r="423" spans="1:145" ht="15" customHeight="1" x14ac:dyDescent="0.25">
      <c r="A423" s="81" t="s">
        <v>427</v>
      </c>
      <c r="B423" s="82" t="s">
        <v>415</v>
      </c>
      <c r="C423" s="102" t="s">
        <v>124</v>
      </c>
      <c r="D423" s="82" t="s">
        <v>471</v>
      </c>
      <c r="E423" s="9" t="s">
        <v>1709</v>
      </c>
      <c r="F423" s="426" t="s">
        <v>1717</v>
      </c>
      <c r="G423" s="83">
        <v>2</v>
      </c>
      <c r="H423" s="60">
        <v>220</v>
      </c>
      <c r="I423" s="194" t="str">
        <f t="shared" si="109"/>
        <v xml:space="preserve">2*380/50 ACSR             </v>
      </c>
      <c r="J423" s="228">
        <f t="shared" si="110"/>
        <v>54</v>
      </c>
      <c r="K423" s="113" t="s">
        <v>28</v>
      </c>
      <c r="L423" s="232" t="s">
        <v>16</v>
      </c>
      <c r="M423" s="240">
        <v>1080</v>
      </c>
      <c r="N423" s="115">
        <f t="shared" si="111"/>
        <v>411.52320000000003</v>
      </c>
      <c r="O423" s="241">
        <v>1200</v>
      </c>
      <c r="P423" s="235">
        <f t="shared" si="112"/>
        <v>4.5966942148760338E-3</v>
      </c>
      <c r="Q423" s="104">
        <f t="shared" si="113"/>
        <v>3.3694214876033059E-2</v>
      </c>
      <c r="R423" s="104">
        <f t="shared" si="114"/>
        <v>9.7225920000000007E-2</v>
      </c>
      <c r="S423" s="104">
        <f t="shared" si="115"/>
        <v>1.2272727272727272E-2</v>
      </c>
      <c r="T423" s="104">
        <f t="shared" si="116"/>
        <v>0.10599173553719009</v>
      </c>
      <c r="U423" s="104">
        <f t="shared" si="117"/>
        <v>5.828328E-2</v>
      </c>
      <c r="V423" s="105">
        <f t="shared" si="118"/>
        <v>6.5826446280991741E-2</v>
      </c>
      <c r="W423" s="223">
        <f>AE423*IFERROR(VLOOKUP(AD423,LnLst!B:I,2,FALSE),0)+AG423*IFERROR(VLOOKUP(AF423,LnLst!B:I,2,FALSE),0)+AI423*IFERROR(VLOOKUP(AH423,LnLst!B:I,2,FALSE),0)+AK423*IFERROR(VLOOKUP(AJ423,LnLst!B:I,2,FALSE),0)</f>
        <v>2.2248000000000001</v>
      </c>
      <c r="X423" s="215">
        <f>AE423*IFERROR(VLOOKUP(AD423,LnLst!B:I,3,FALSE),0)+AG423*IFERROR(VLOOKUP(AF423,LnLst!B:I,3,FALSE),0)+AI423*IFERROR(VLOOKUP(AH423,LnLst!B:I,3,FALSE),0)+AK423*IFERROR(VLOOKUP(AJ423,LnLst!B:I,3,FALSE),0)</f>
        <v>16.308</v>
      </c>
      <c r="Y423" s="219">
        <f>(AE423*IFERROR(VLOOKUP(AD423,LnLst!B:I,4,FALSE),0)+AG423*IFERROR(VLOOKUP(AF423,LnLst!B:I,4,FALSE),0)+AI423*IFERROR(VLOOKUP(AH423,LnLst!B:I,4,FALSE),0)+AK423*IFERROR(VLOOKUP(AJ423,LnLst!B:I,4,FALSE),0))/1000000</f>
        <v>2.0088000000000001E-4</v>
      </c>
      <c r="Z423" s="215">
        <f>AE423*IFERROR(VLOOKUP(AD423,LnLst!B:I,5,FALSE),0)+AG423*IFERROR(VLOOKUP(AF423,LnLst!B:I,5,FALSE),0)+AI423*IFERROR(VLOOKUP(AH423,LnLst!B:I,5,FALSE),0)+AK423*IFERROR(VLOOKUP(AJ423,LnLst!B:I,5,FALSE),0)</f>
        <v>5.94</v>
      </c>
      <c r="AA423" s="215">
        <f>AE423*IFERROR(VLOOKUP(AD423,LnLst!B:I,6,FALSE),0)+AG423*IFERROR(VLOOKUP(AF423,LnLst!B:I,6,FALSE),0)+AI423*IFERROR(VLOOKUP(AH423,LnLst!B:I,6,FALSE),0)+AK423*IFERROR(VLOOKUP(AJ423,LnLst!B:I,6,FALSE),0)</f>
        <v>51.3</v>
      </c>
      <c r="AB423" s="207">
        <f>(AE423*IFERROR(VLOOKUP(AD423,LnLst!B:I,7,FALSE),0)+AG423*IFERROR(VLOOKUP(AF423,LnLst!B:I,7,FALSE),0)+AI423*IFERROR(VLOOKUP(AH423,LnLst!B:I,7,FALSE),0)+AK423*IFERROR(VLOOKUP(AJ423,LnLst!B:I,7,FALSE),0))/1000000</f>
        <v>1.2042E-4</v>
      </c>
      <c r="AC423" s="211">
        <f>AE423*IFERROR(VLOOKUP(AD423,LnLst!B:I,8,FALSE),0)+AG423*IFERROR(VLOOKUP(AF423,LnLst!B:I,8,FALSE),0)+AI423*IFERROR(VLOOKUP(AH423,LnLst!B:I,8,FALSE),0)+AK423*IFERROR(VLOOKUP(AJ423,LnLst!B:I,8,FALSE),0)</f>
        <v>31.86</v>
      </c>
      <c r="AD423" s="106" t="s">
        <v>25</v>
      </c>
      <c r="AE423" s="263">
        <v>54</v>
      </c>
      <c r="AF423" s="245" t="s">
        <v>1462</v>
      </c>
      <c r="AG423" s="263"/>
      <c r="AH423" s="250" t="s">
        <v>1462</v>
      </c>
      <c r="AI423" s="263"/>
      <c r="AJ423" s="245" t="s">
        <v>1462</v>
      </c>
      <c r="AK423" s="263"/>
      <c r="AL423" s="84">
        <v>370</v>
      </c>
      <c r="AM423" s="72">
        <v>511</v>
      </c>
      <c r="AN423" s="83">
        <v>0</v>
      </c>
      <c r="AO423" s="72">
        <v>0</v>
      </c>
      <c r="AP423" s="66" t="s">
        <v>910</v>
      </c>
      <c r="AQ423" s="107" t="s">
        <v>124</v>
      </c>
      <c r="AR423" s="61" t="s">
        <v>873</v>
      </c>
      <c r="AS423" s="364"/>
      <c r="AT423" s="205"/>
      <c r="DN423" s="111">
        <f>(AE423*IFERROR(VLOOKUP(AD423,LnLst!B:I,2,FALSE),0))*(100/(H423^2))</f>
        <v>4.5966942148760338E-3</v>
      </c>
      <c r="DO423" s="111">
        <f>(AE423*IFERROR(VLOOKUP(AD423,LnLst!B:I,3,FALSE),0))*(100/(H423^2))</f>
        <v>3.3694214876033059E-2</v>
      </c>
      <c r="DP423" s="111">
        <f>(AE423*IFERROR(VLOOKUP(AD423,LnLst!B:I,4,FALSE),0))*(H423^2/100)/1000000</f>
        <v>9.7225920000000007E-2</v>
      </c>
      <c r="DQ423" s="111">
        <f>(AE423*IFERROR(VLOOKUP(AD423,LnLst!B:I,5,FALSE),0))*(100/(H423^2))</f>
        <v>1.2272727272727274E-2</v>
      </c>
      <c r="DR423" s="111">
        <f>(AE423*IFERROR(VLOOKUP(AD423,LnLst!B:I,6,FALSE),0))*(100/(H423^2))</f>
        <v>0.10599173553719007</v>
      </c>
      <c r="DS423" s="111">
        <f>(AE423*IFERROR(VLOOKUP(AD423,LnLst!B:I,7,FALSE),0))*(H423^2/100)/1000000</f>
        <v>5.828328E-2</v>
      </c>
      <c r="DT423" s="111">
        <f>(AE423*IFERROR(VLOOKUP(AD423,LnLst!B:I,8,FALSE),0))*(100/(H423^2))</f>
        <v>6.5826446280991741E-2</v>
      </c>
      <c r="DU423" s="111">
        <f>AG423*IFERROR(VLOOKUP(AF423,LnLst!B:I,2,FALSE),0)*100/H423^2</f>
        <v>0</v>
      </c>
      <c r="DV423" s="111">
        <f>(AG423*IFERROR(VLOOKUP(AF423,LnLst!B:I,3,FALSE),0))*(100/(H423^2))</f>
        <v>0</v>
      </c>
      <c r="DW423" s="111">
        <f>(AG423*IFERROR(VLOOKUP(AF423,LnLst!B:I,4,FALSE),0))*(H423^2/100)/1000000</f>
        <v>0</v>
      </c>
      <c r="DX423" s="111">
        <f>(AG423*IFERROR(VLOOKUP(AF423,LnLst!B:I,5,FALSE),0))*(100/(H423^2))</f>
        <v>0</v>
      </c>
      <c r="DY423" s="111">
        <f>(AG423*IFERROR(VLOOKUP(AF423,LnLst!B:I,6,FALSE),0))*(100/(H423^2))</f>
        <v>0</v>
      </c>
      <c r="DZ423" s="111">
        <f>(AG423*IFERROR(VLOOKUP(AF423,LnLst!B:I,7,FALSE),0))*(H423^2/100)/1000000</f>
        <v>0</v>
      </c>
      <c r="EA423" s="111">
        <f>(AG423*IFERROR(VLOOKUP(AF423,LnLst!B:I,8,FALSE),0))*(100/(H423^2))</f>
        <v>0</v>
      </c>
      <c r="EB423" s="111">
        <f>AI423*IFERROR(VLOOKUP(AH423,LnLst!B:I,2,FALSE),0)*100/H423^2</f>
        <v>0</v>
      </c>
      <c r="EC423" s="111">
        <f>AI423*IFERROR(VLOOKUP(AH423,LnLst!B:I,3,FALSE),0)*100/H423^2</f>
        <v>0</v>
      </c>
      <c r="ED423" s="111">
        <f>(AI423*IFERROR(VLOOKUP(AH423,LnLst!B:I,4,FALSE),0))*(H423^2/100)/1000000</f>
        <v>0</v>
      </c>
      <c r="EE423" s="111">
        <f>AI423*IFERROR(VLOOKUP(AH423,LnLst!B:I,5,FALSE),0)*100/H423^2</f>
        <v>0</v>
      </c>
      <c r="EF423" s="111">
        <f>AI423*IFERROR(VLOOKUP(AH423,LnLst!B:I,6,FALSE),0)*100/H423^2</f>
        <v>0</v>
      </c>
      <c r="EG423" s="111">
        <f>(AI423*IFERROR(VLOOKUP(AH423,LnLst!B:I,7,FALSE),0))*(H423^2/100)/1000000</f>
        <v>0</v>
      </c>
      <c r="EH423" s="111">
        <f>AI423*IFERROR(VLOOKUP(AH423,LnLst!B:I,8,FALSE),0)*100/H423^2</f>
        <v>0</v>
      </c>
      <c r="EI423" s="236">
        <f>AK423*IFERROR(VLOOKUP(AJ423,LnLst!B:I,2,FALSE),0)*100/H423^2</f>
        <v>0</v>
      </c>
      <c r="EJ423" s="111">
        <f>AK423*IFERROR(VLOOKUP(AJ423,LnLst!B:I,3,FALSE),0)*100/H423^2</f>
        <v>0</v>
      </c>
      <c r="EK423" s="111">
        <f>(AK423*IFERROR(VLOOKUP(AJ423,LnLst!B:I,4,FALSE),0))*(H423^2/100)/1000000</f>
        <v>0</v>
      </c>
      <c r="EL423" s="111">
        <f>AK423*IFERROR(VLOOKUP(AJ423,LnLst!B:I,5,FALSE),0)*100/H423^2</f>
        <v>0</v>
      </c>
      <c r="EM423" s="111">
        <f>AK423*IFERROR(VLOOKUP(AJ423,LnLst!B:I,6,FALSE),0)*100/H423^2</f>
        <v>0</v>
      </c>
      <c r="EN423" s="111">
        <f>(AK423*IFERROR(VLOOKUP(AJ423,LnLst!B:I,7,FALSE),0))*(H423^2/100)/1000000</f>
        <v>0</v>
      </c>
      <c r="EO423" s="111">
        <f>AK423*IFERROR(VLOOKUP(AJ423,LnLst!B:I,8,FALSE),0)*100/H423^2</f>
        <v>0</v>
      </c>
    </row>
    <row r="424" spans="1:145" ht="15" customHeight="1" x14ac:dyDescent="0.25">
      <c r="A424" s="81" t="s">
        <v>1140</v>
      </c>
      <c r="B424" s="82" t="s">
        <v>1142</v>
      </c>
      <c r="C424" s="102" t="s">
        <v>75</v>
      </c>
      <c r="D424" s="82" t="s">
        <v>159</v>
      </c>
      <c r="E424" s="9" t="s">
        <v>1709</v>
      </c>
      <c r="F424" s="426" t="s">
        <v>1717</v>
      </c>
      <c r="G424" s="83">
        <v>1</v>
      </c>
      <c r="H424" s="60">
        <v>220</v>
      </c>
      <c r="I424" s="194" t="str">
        <f t="shared" si="109"/>
        <v xml:space="preserve">2*380/50 ACSR             </v>
      </c>
      <c r="J424" s="228">
        <f t="shared" si="110"/>
        <v>21</v>
      </c>
      <c r="K424" s="113" t="s">
        <v>30</v>
      </c>
      <c r="L424" s="232" t="s">
        <v>16</v>
      </c>
      <c r="M424" s="240">
        <v>1000</v>
      </c>
      <c r="N424" s="115">
        <f t="shared" si="111"/>
        <v>381.04</v>
      </c>
      <c r="O424" s="241">
        <v>1200</v>
      </c>
      <c r="P424" s="235">
        <f t="shared" si="112"/>
        <v>1.7876033057851238E-3</v>
      </c>
      <c r="Q424" s="104">
        <f t="shared" si="113"/>
        <v>1.3103305785123965E-2</v>
      </c>
      <c r="R424" s="104">
        <f t="shared" si="114"/>
        <v>3.7810080000000003E-2</v>
      </c>
      <c r="S424" s="104">
        <f t="shared" si="115"/>
        <v>4.7727272727272731E-3</v>
      </c>
      <c r="T424" s="104">
        <f t="shared" si="116"/>
        <v>4.1219008264462807E-2</v>
      </c>
      <c r="U424" s="104">
        <f t="shared" si="117"/>
        <v>2.266572E-2</v>
      </c>
      <c r="V424" s="105">
        <f t="shared" si="118"/>
        <v>2.5599173553719004E-2</v>
      </c>
      <c r="W424" s="223">
        <f>AE424*IFERROR(VLOOKUP(AD424,LnLst!B:I,2,FALSE),0)+AG424*IFERROR(VLOOKUP(AF424,LnLst!B:I,2,FALSE),0)+AI424*IFERROR(VLOOKUP(AH424,LnLst!B:I,2,FALSE),0)+AK424*IFERROR(VLOOKUP(AJ424,LnLst!B:I,2,FALSE),0)</f>
        <v>0.86519999999999997</v>
      </c>
      <c r="X424" s="215">
        <f>AE424*IFERROR(VLOOKUP(AD424,LnLst!B:I,3,FALSE),0)+AG424*IFERROR(VLOOKUP(AF424,LnLst!B:I,3,FALSE),0)+AI424*IFERROR(VLOOKUP(AH424,LnLst!B:I,3,FALSE),0)+AK424*IFERROR(VLOOKUP(AJ424,LnLst!B:I,3,FALSE),0)</f>
        <v>6.3419999999999996</v>
      </c>
      <c r="Y424" s="219">
        <f>(AE424*IFERROR(VLOOKUP(AD424,LnLst!B:I,4,FALSE),0)+AG424*IFERROR(VLOOKUP(AF424,LnLst!B:I,4,FALSE),0)+AI424*IFERROR(VLOOKUP(AH424,LnLst!B:I,4,FALSE),0)+AK424*IFERROR(VLOOKUP(AJ424,LnLst!B:I,4,FALSE),0))/1000000</f>
        <v>7.8120000000000004E-5</v>
      </c>
      <c r="Z424" s="215">
        <f>AE424*IFERROR(VLOOKUP(AD424,LnLst!B:I,5,FALSE),0)+AG424*IFERROR(VLOOKUP(AF424,LnLst!B:I,5,FALSE),0)+AI424*IFERROR(VLOOKUP(AH424,LnLst!B:I,5,FALSE),0)+AK424*IFERROR(VLOOKUP(AJ424,LnLst!B:I,5,FALSE),0)</f>
        <v>2.31</v>
      </c>
      <c r="AA424" s="215">
        <f>AE424*IFERROR(VLOOKUP(AD424,LnLst!B:I,6,FALSE),0)+AG424*IFERROR(VLOOKUP(AF424,LnLst!B:I,6,FALSE),0)+AI424*IFERROR(VLOOKUP(AH424,LnLst!B:I,6,FALSE),0)+AK424*IFERROR(VLOOKUP(AJ424,LnLst!B:I,6,FALSE),0)</f>
        <v>19.95</v>
      </c>
      <c r="AB424" s="207">
        <f>(AE424*IFERROR(VLOOKUP(AD424,LnLst!B:I,7,FALSE),0)+AG424*IFERROR(VLOOKUP(AF424,LnLst!B:I,7,FALSE),0)+AI424*IFERROR(VLOOKUP(AH424,LnLst!B:I,7,FALSE),0)+AK424*IFERROR(VLOOKUP(AJ424,LnLst!B:I,7,FALSE),0))/1000000</f>
        <v>4.6829999999999997E-5</v>
      </c>
      <c r="AC424" s="211">
        <f>AE424*IFERROR(VLOOKUP(AD424,LnLst!B:I,8,FALSE),0)+AG424*IFERROR(VLOOKUP(AF424,LnLst!B:I,8,FALSE),0)+AI424*IFERROR(VLOOKUP(AH424,LnLst!B:I,8,FALSE),0)+AK424*IFERROR(VLOOKUP(AJ424,LnLst!B:I,8,FALSE),0)</f>
        <v>12.389999999999999</v>
      </c>
      <c r="AD424" s="106" t="s">
        <v>25</v>
      </c>
      <c r="AE424" s="263">
        <v>21</v>
      </c>
      <c r="AF424" s="245" t="s">
        <v>1462</v>
      </c>
      <c r="AG424" s="263"/>
      <c r="AH424" s="250" t="s">
        <v>1462</v>
      </c>
      <c r="AI424" s="263"/>
      <c r="AJ424" s="245" t="s">
        <v>1462</v>
      </c>
      <c r="AK424" s="263"/>
      <c r="AL424" s="84">
        <v>478</v>
      </c>
      <c r="AM424" s="72">
        <v>524</v>
      </c>
      <c r="AN424" s="83">
        <v>0</v>
      </c>
      <c r="AO424" s="72">
        <v>0</v>
      </c>
      <c r="AP424" s="66" t="s">
        <v>911</v>
      </c>
      <c r="AQ424" s="107" t="s">
        <v>495</v>
      </c>
      <c r="AR424" s="61" t="s">
        <v>915</v>
      </c>
      <c r="AS424" s="364"/>
      <c r="AT424" s="205"/>
      <c r="DN424" s="111">
        <f>(AE424*IFERROR(VLOOKUP(AD424,LnLst!B:I,2,FALSE),0))*(100/(H424^2))</f>
        <v>1.787603305785124E-3</v>
      </c>
      <c r="DO424" s="111">
        <f>(AE424*IFERROR(VLOOKUP(AD424,LnLst!B:I,3,FALSE),0))*(100/(H424^2))</f>
        <v>1.3103305785123967E-2</v>
      </c>
      <c r="DP424" s="111">
        <f>(AE424*IFERROR(VLOOKUP(AD424,LnLst!B:I,4,FALSE),0))*(H424^2/100)/1000000</f>
        <v>3.7810080000000003E-2</v>
      </c>
      <c r="DQ424" s="111">
        <f>(AE424*IFERROR(VLOOKUP(AD424,LnLst!B:I,5,FALSE),0))*(100/(H424^2))</f>
        <v>4.7727272727272731E-3</v>
      </c>
      <c r="DR424" s="111">
        <f>(AE424*IFERROR(VLOOKUP(AD424,LnLst!B:I,6,FALSE),0))*(100/(H424^2))</f>
        <v>4.1219008264462807E-2</v>
      </c>
      <c r="DS424" s="111">
        <f>(AE424*IFERROR(VLOOKUP(AD424,LnLst!B:I,7,FALSE),0))*(H424^2/100)/1000000</f>
        <v>2.2665719999999997E-2</v>
      </c>
      <c r="DT424" s="111">
        <f>(AE424*IFERROR(VLOOKUP(AD424,LnLst!B:I,8,FALSE),0))*(100/(H424^2))</f>
        <v>2.5599173553719008E-2</v>
      </c>
      <c r="DU424" s="111">
        <f>AG424*IFERROR(VLOOKUP(AF424,LnLst!B:I,2,FALSE),0)*100/H424^2</f>
        <v>0</v>
      </c>
      <c r="DV424" s="111">
        <f>(AG424*IFERROR(VLOOKUP(AF424,LnLst!B:I,3,FALSE),0))*(100/(H424^2))</f>
        <v>0</v>
      </c>
      <c r="DW424" s="111">
        <f>(AG424*IFERROR(VLOOKUP(AF424,LnLst!B:I,4,FALSE),0))*(H424^2/100)/1000000</f>
        <v>0</v>
      </c>
      <c r="DX424" s="111">
        <f>(AG424*IFERROR(VLOOKUP(AF424,LnLst!B:I,5,FALSE),0))*(100/(H424^2))</f>
        <v>0</v>
      </c>
      <c r="DY424" s="111">
        <f>(AG424*IFERROR(VLOOKUP(AF424,LnLst!B:I,6,FALSE),0))*(100/(H424^2))</f>
        <v>0</v>
      </c>
      <c r="DZ424" s="111">
        <f>(AG424*IFERROR(VLOOKUP(AF424,LnLst!B:I,7,FALSE),0))*(H424^2/100)/1000000</f>
        <v>0</v>
      </c>
      <c r="EA424" s="111">
        <f>(AG424*IFERROR(VLOOKUP(AF424,LnLst!B:I,8,FALSE),0))*(100/(H424^2))</f>
        <v>0</v>
      </c>
      <c r="EB424" s="111">
        <f>AI424*IFERROR(VLOOKUP(AH424,LnLst!B:I,2,FALSE),0)*100/H424^2</f>
        <v>0</v>
      </c>
      <c r="EC424" s="111">
        <f>AI424*IFERROR(VLOOKUP(AH424,LnLst!B:I,3,FALSE),0)*100/H424^2</f>
        <v>0</v>
      </c>
      <c r="ED424" s="111">
        <f>(AI424*IFERROR(VLOOKUP(AH424,LnLst!B:I,4,FALSE),0))*(H424^2/100)/1000000</f>
        <v>0</v>
      </c>
      <c r="EE424" s="111">
        <f>AI424*IFERROR(VLOOKUP(AH424,LnLst!B:I,5,FALSE),0)*100/H424^2</f>
        <v>0</v>
      </c>
      <c r="EF424" s="111">
        <f>AI424*IFERROR(VLOOKUP(AH424,LnLst!B:I,6,FALSE),0)*100/H424^2</f>
        <v>0</v>
      </c>
      <c r="EG424" s="111">
        <f>(AI424*IFERROR(VLOOKUP(AH424,LnLst!B:I,7,FALSE),0))*(H424^2/100)/1000000</f>
        <v>0</v>
      </c>
      <c r="EH424" s="111">
        <f>AI424*IFERROR(VLOOKUP(AH424,LnLst!B:I,8,FALSE),0)*100/H424^2</f>
        <v>0</v>
      </c>
      <c r="EI424" s="236">
        <f>AK424*IFERROR(VLOOKUP(AJ424,LnLst!B:I,2,FALSE),0)*100/H424^2</f>
        <v>0</v>
      </c>
      <c r="EJ424" s="111">
        <f>AK424*IFERROR(VLOOKUP(AJ424,LnLst!B:I,3,FALSE),0)*100/H424^2</f>
        <v>0</v>
      </c>
      <c r="EK424" s="111">
        <f>(AK424*IFERROR(VLOOKUP(AJ424,LnLst!B:I,4,FALSE),0))*(H424^2/100)/1000000</f>
        <v>0</v>
      </c>
      <c r="EL424" s="111">
        <f>AK424*IFERROR(VLOOKUP(AJ424,LnLst!B:I,5,FALSE),0)*100/H424^2</f>
        <v>0</v>
      </c>
      <c r="EM424" s="111">
        <f>AK424*IFERROR(VLOOKUP(AJ424,LnLst!B:I,6,FALSE),0)*100/H424^2</f>
        <v>0</v>
      </c>
      <c r="EN424" s="111">
        <f>(AK424*IFERROR(VLOOKUP(AJ424,LnLst!B:I,7,FALSE),0))*(H424^2/100)/1000000</f>
        <v>0</v>
      </c>
      <c r="EO424" s="111">
        <f>AK424*IFERROR(VLOOKUP(AJ424,LnLst!B:I,8,FALSE),0)*100/H424^2</f>
        <v>0</v>
      </c>
    </row>
    <row r="425" spans="1:145" ht="15" customHeight="1" x14ac:dyDescent="0.25">
      <c r="A425" s="81" t="s">
        <v>1140</v>
      </c>
      <c r="B425" s="82" t="s">
        <v>1142</v>
      </c>
      <c r="C425" s="102" t="s">
        <v>75</v>
      </c>
      <c r="D425" s="82" t="s">
        <v>159</v>
      </c>
      <c r="E425" s="9" t="s">
        <v>1709</v>
      </c>
      <c r="F425" s="426" t="s">
        <v>1717</v>
      </c>
      <c r="G425" s="83">
        <v>2</v>
      </c>
      <c r="H425" s="60">
        <v>220</v>
      </c>
      <c r="I425" s="194" t="str">
        <f t="shared" si="109"/>
        <v xml:space="preserve">2*380/50 ACSR             </v>
      </c>
      <c r="J425" s="228">
        <f t="shared" si="110"/>
        <v>21</v>
      </c>
      <c r="K425" s="113" t="s">
        <v>30</v>
      </c>
      <c r="L425" s="232" t="s">
        <v>16</v>
      </c>
      <c r="M425" s="240">
        <v>1000</v>
      </c>
      <c r="N425" s="115">
        <f t="shared" si="111"/>
        <v>381.04</v>
      </c>
      <c r="O425" s="241">
        <v>1200</v>
      </c>
      <c r="P425" s="235">
        <f t="shared" si="112"/>
        <v>1.7876033057851238E-3</v>
      </c>
      <c r="Q425" s="104">
        <f t="shared" si="113"/>
        <v>1.3103305785123965E-2</v>
      </c>
      <c r="R425" s="104">
        <f t="shared" si="114"/>
        <v>3.7810080000000003E-2</v>
      </c>
      <c r="S425" s="104">
        <f t="shared" si="115"/>
        <v>4.7727272727272731E-3</v>
      </c>
      <c r="T425" s="104">
        <f t="shared" si="116"/>
        <v>4.1219008264462807E-2</v>
      </c>
      <c r="U425" s="104">
        <f t="shared" si="117"/>
        <v>2.266572E-2</v>
      </c>
      <c r="V425" s="105">
        <f t="shared" si="118"/>
        <v>2.5599173553719004E-2</v>
      </c>
      <c r="W425" s="223">
        <f>AE425*IFERROR(VLOOKUP(AD425,LnLst!B:I,2,FALSE),0)+AG425*IFERROR(VLOOKUP(AF425,LnLst!B:I,2,FALSE),0)+AI425*IFERROR(VLOOKUP(AH425,LnLst!B:I,2,FALSE),0)+AK425*IFERROR(VLOOKUP(AJ425,LnLst!B:I,2,FALSE),0)</f>
        <v>0.86519999999999997</v>
      </c>
      <c r="X425" s="215">
        <f>AE425*IFERROR(VLOOKUP(AD425,LnLst!B:I,3,FALSE),0)+AG425*IFERROR(VLOOKUP(AF425,LnLst!B:I,3,FALSE),0)+AI425*IFERROR(VLOOKUP(AH425,LnLst!B:I,3,FALSE),0)+AK425*IFERROR(VLOOKUP(AJ425,LnLst!B:I,3,FALSE),0)</f>
        <v>6.3419999999999996</v>
      </c>
      <c r="Y425" s="219">
        <f>(AE425*IFERROR(VLOOKUP(AD425,LnLst!B:I,4,FALSE),0)+AG425*IFERROR(VLOOKUP(AF425,LnLst!B:I,4,FALSE),0)+AI425*IFERROR(VLOOKUP(AH425,LnLst!B:I,4,FALSE),0)+AK425*IFERROR(VLOOKUP(AJ425,LnLst!B:I,4,FALSE),0))/1000000</f>
        <v>7.8120000000000004E-5</v>
      </c>
      <c r="Z425" s="215">
        <f>AE425*IFERROR(VLOOKUP(AD425,LnLst!B:I,5,FALSE),0)+AG425*IFERROR(VLOOKUP(AF425,LnLst!B:I,5,FALSE),0)+AI425*IFERROR(VLOOKUP(AH425,LnLst!B:I,5,FALSE),0)+AK425*IFERROR(VLOOKUP(AJ425,LnLst!B:I,5,FALSE),0)</f>
        <v>2.31</v>
      </c>
      <c r="AA425" s="215">
        <f>AE425*IFERROR(VLOOKUP(AD425,LnLst!B:I,6,FALSE),0)+AG425*IFERROR(VLOOKUP(AF425,LnLst!B:I,6,FALSE),0)+AI425*IFERROR(VLOOKUP(AH425,LnLst!B:I,6,FALSE),0)+AK425*IFERROR(VLOOKUP(AJ425,LnLst!B:I,6,FALSE),0)</f>
        <v>19.95</v>
      </c>
      <c r="AB425" s="207">
        <f>(AE425*IFERROR(VLOOKUP(AD425,LnLst!B:I,7,FALSE),0)+AG425*IFERROR(VLOOKUP(AF425,LnLst!B:I,7,FALSE),0)+AI425*IFERROR(VLOOKUP(AH425,LnLst!B:I,7,FALSE),0)+AK425*IFERROR(VLOOKUP(AJ425,LnLst!B:I,7,FALSE),0))/1000000</f>
        <v>4.6829999999999997E-5</v>
      </c>
      <c r="AC425" s="211">
        <f>AE425*IFERROR(VLOOKUP(AD425,LnLst!B:I,8,FALSE),0)+AG425*IFERROR(VLOOKUP(AF425,LnLst!B:I,8,FALSE),0)+AI425*IFERROR(VLOOKUP(AH425,LnLst!B:I,8,FALSE),0)+AK425*IFERROR(VLOOKUP(AJ425,LnLst!B:I,8,FALSE),0)</f>
        <v>12.389999999999999</v>
      </c>
      <c r="AD425" s="106" t="s">
        <v>25</v>
      </c>
      <c r="AE425" s="263">
        <v>21</v>
      </c>
      <c r="AF425" s="245" t="s">
        <v>1462</v>
      </c>
      <c r="AG425" s="263"/>
      <c r="AH425" s="250" t="s">
        <v>1462</v>
      </c>
      <c r="AI425" s="263"/>
      <c r="AJ425" s="245" t="s">
        <v>1462</v>
      </c>
      <c r="AK425" s="263"/>
      <c r="AL425" s="84">
        <v>478</v>
      </c>
      <c r="AM425" s="72">
        <v>524</v>
      </c>
      <c r="AN425" s="83">
        <v>0</v>
      </c>
      <c r="AO425" s="72">
        <v>0</v>
      </c>
      <c r="AP425" s="66" t="s">
        <v>912</v>
      </c>
      <c r="AQ425" s="107" t="s">
        <v>495</v>
      </c>
      <c r="AR425" s="61" t="s">
        <v>915</v>
      </c>
      <c r="AS425" s="364"/>
      <c r="AT425" s="205"/>
      <c r="DN425" s="111">
        <f>(AE425*IFERROR(VLOOKUP(AD425,LnLst!B:I,2,FALSE),0))*(100/(H425^2))</f>
        <v>1.787603305785124E-3</v>
      </c>
      <c r="DO425" s="111">
        <f>(AE425*IFERROR(VLOOKUP(AD425,LnLst!B:I,3,FALSE),0))*(100/(H425^2))</f>
        <v>1.3103305785123967E-2</v>
      </c>
      <c r="DP425" s="111">
        <f>(AE425*IFERROR(VLOOKUP(AD425,LnLst!B:I,4,FALSE),0))*(H425^2/100)/1000000</f>
        <v>3.7810080000000003E-2</v>
      </c>
      <c r="DQ425" s="111">
        <f>(AE425*IFERROR(VLOOKUP(AD425,LnLst!B:I,5,FALSE),0))*(100/(H425^2))</f>
        <v>4.7727272727272731E-3</v>
      </c>
      <c r="DR425" s="111">
        <f>(AE425*IFERROR(VLOOKUP(AD425,LnLst!B:I,6,FALSE),0))*(100/(H425^2))</f>
        <v>4.1219008264462807E-2</v>
      </c>
      <c r="DS425" s="111">
        <f>(AE425*IFERROR(VLOOKUP(AD425,LnLst!B:I,7,FALSE),0))*(H425^2/100)/1000000</f>
        <v>2.2665719999999997E-2</v>
      </c>
      <c r="DT425" s="111">
        <f>(AE425*IFERROR(VLOOKUP(AD425,LnLst!B:I,8,FALSE),0))*(100/(H425^2))</f>
        <v>2.5599173553719008E-2</v>
      </c>
      <c r="DU425" s="111">
        <f>AG425*IFERROR(VLOOKUP(AF425,LnLst!B:I,2,FALSE),0)*100/H425^2</f>
        <v>0</v>
      </c>
      <c r="DV425" s="111">
        <f>(AG425*IFERROR(VLOOKUP(AF425,LnLst!B:I,3,FALSE),0))*(100/(H425^2))</f>
        <v>0</v>
      </c>
      <c r="DW425" s="111">
        <f>(AG425*IFERROR(VLOOKUP(AF425,LnLst!B:I,4,FALSE),0))*(H425^2/100)/1000000</f>
        <v>0</v>
      </c>
      <c r="DX425" s="111">
        <f>(AG425*IFERROR(VLOOKUP(AF425,LnLst!B:I,5,FALSE),0))*(100/(H425^2))</f>
        <v>0</v>
      </c>
      <c r="DY425" s="111">
        <f>(AG425*IFERROR(VLOOKUP(AF425,LnLst!B:I,6,FALSE),0))*(100/(H425^2))</f>
        <v>0</v>
      </c>
      <c r="DZ425" s="111">
        <f>(AG425*IFERROR(VLOOKUP(AF425,LnLst!B:I,7,FALSE),0))*(H425^2/100)/1000000</f>
        <v>0</v>
      </c>
      <c r="EA425" s="111">
        <f>(AG425*IFERROR(VLOOKUP(AF425,LnLst!B:I,8,FALSE),0))*(100/(H425^2))</f>
        <v>0</v>
      </c>
      <c r="EB425" s="111">
        <f>AI425*IFERROR(VLOOKUP(AH425,LnLst!B:I,2,FALSE),0)*100/H425^2</f>
        <v>0</v>
      </c>
      <c r="EC425" s="111">
        <f>AI425*IFERROR(VLOOKUP(AH425,LnLst!B:I,3,FALSE),0)*100/H425^2</f>
        <v>0</v>
      </c>
      <c r="ED425" s="111">
        <f>(AI425*IFERROR(VLOOKUP(AH425,LnLst!B:I,4,FALSE),0))*(H425^2/100)/1000000</f>
        <v>0</v>
      </c>
      <c r="EE425" s="111">
        <f>AI425*IFERROR(VLOOKUP(AH425,LnLst!B:I,5,FALSE),0)*100/H425^2</f>
        <v>0</v>
      </c>
      <c r="EF425" s="111">
        <f>AI425*IFERROR(VLOOKUP(AH425,LnLst!B:I,6,FALSE),0)*100/H425^2</f>
        <v>0</v>
      </c>
      <c r="EG425" s="111">
        <f>(AI425*IFERROR(VLOOKUP(AH425,LnLst!B:I,7,FALSE),0))*(H425^2/100)/1000000</f>
        <v>0</v>
      </c>
      <c r="EH425" s="111">
        <f>AI425*IFERROR(VLOOKUP(AH425,LnLst!B:I,8,FALSE),0)*100/H425^2</f>
        <v>0</v>
      </c>
      <c r="EI425" s="236">
        <f>AK425*IFERROR(VLOOKUP(AJ425,LnLst!B:I,2,FALSE),0)*100/H425^2</f>
        <v>0</v>
      </c>
      <c r="EJ425" s="111">
        <f>AK425*IFERROR(VLOOKUP(AJ425,LnLst!B:I,3,FALSE),0)*100/H425^2</f>
        <v>0</v>
      </c>
      <c r="EK425" s="111">
        <f>(AK425*IFERROR(VLOOKUP(AJ425,LnLst!B:I,4,FALSE),0))*(H425^2/100)/1000000</f>
        <v>0</v>
      </c>
      <c r="EL425" s="111">
        <f>AK425*IFERROR(VLOOKUP(AJ425,LnLst!B:I,5,FALSE),0)*100/H425^2</f>
        <v>0</v>
      </c>
      <c r="EM425" s="111">
        <f>AK425*IFERROR(VLOOKUP(AJ425,LnLst!B:I,6,FALSE),0)*100/H425^2</f>
        <v>0</v>
      </c>
      <c r="EN425" s="111">
        <f>(AK425*IFERROR(VLOOKUP(AJ425,LnLst!B:I,7,FALSE),0))*(H425^2/100)/1000000</f>
        <v>0</v>
      </c>
      <c r="EO425" s="111">
        <f>AK425*IFERROR(VLOOKUP(AJ425,LnLst!B:I,8,FALSE),0)*100/H425^2</f>
        <v>0</v>
      </c>
    </row>
    <row r="426" spans="1:145" ht="15" customHeight="1" x14ac:dyDescent="0.25">
      <c r="A426" s="81" t="s">
        <v>56</v>
      </c>
      <c r="B426" s="82" t="s">
        <v>1154</v>
      </c>
      <c r="C426" s="102" t="s">
        <v>1547</v>
      </c>
      <c r="D426" s="82" t="s">
        <v>158</v>
      </c>
      <c r="E426" s="9" t="s">
        <v>1709</v>
      </c>
      <c r="F426" s="426" t="s">
        <v>1717</v>
      </c>
      <c r="G426" s="83">
        <v>1</v>
      </c>
      <c r="H426" s="60">
        <v>220</v>
      </c>
      <c r="I426" s="194" t="str">
        <f t="shared" si="109"/>
        <v xml:space="preserve">2*380/50 ACSR             </v>
      </c>
      <c r="J426" s="228">
        <f t="shared" si="110"/>
        <v>6.5</v>
      </c>
      <c r="K426" s="113" t="s">
        <v>23</v>
      </c>
      <c r="L426" s="232" t="s">
        <v>22</v>
      </c>
      <c r="M426" s="240">
        <v>1000</v>
      </c>
      <c r="N426" s="115">
        <f t="shared" si="111"/>
        <v>381.04</v>
      </c>
      <c r="O426" s="241">
        <v>1200</v>
      </c>
      <c r="P426" s="235">
        <f t="shared" si="112"/>
        <v>5.5330578512396685E-4</v>
      </c>
      <c r="Q426" s="104">
        <f t="shared" si="113"/>
        <v>4.0557851239669419E-3</v>
      </c>
      <c r="R426" s="104">
        <f t="shared" si="114"/>
        <v>1.1703120000000001E-2</v>
      </c>
      <c r="S426" s="104">
        <f t="shared" si="115"/>
        <v>1.4772727272727272E-3</v>
      </c>
      <c r="T426" s="104">
        <f t="shared" si="116"/>
        <v>1.2758264462809917E-2</v>
      </c>
      <c r="U426" s="104">
        <f t="shared" si="117"/>
        <v>7.0155800000000004E-3</v>
      </c>
      <c r="V426" s="105">
        <f t="shared" si="118"/>
        <v>7.9235537190082642E-3</v>
      </c>
      <c r="W426" s="223">
        <f>AE426*IFERROR(VLOOKUP(AD426,LnLst!B:I,2,FALSE),0)+AG426*IFERROR(VLOOKUP(AF426,LnLst!B:I,2,FALSE),0)+AI426*IFERROR(VLOOKUP(AH426,LnLst!B:I,2,FALSE),0)+AK426*IFERROR(VLOOKUP(AJ426,LnLst!B:I,2,FALSE),0)</f>
        <v>0.26779999999999998</v>
      </c>
      <c r="X426" s="215">
        <f>AE426*IFERROR(VLOOKUP(AD426,LnLst!B:I,3,FALSE),0)+AG426*IFERROR(VLOOKUP(AF426,LnLst!B:I,3,FALSE),0)+AI426*IFERROR(VLOOKUP(AH426,LnLst!B:I,3,FALSE),0)+AK426*IFERROR(VLOOKUP(AJ426,LnLst!B:I,3,FALSE),0)</f>
        <v>1.9629999999999999</v>
      </c>
      <c r="Y426" s="219">
        <f>(AE426*IFERROR(VLOOKUP(AD426,LnLst!B:I,4,FALSE),0)+AG426*IFERROR(VLOOKUP(AF426,LnLst!B:I,4,FALSE),0)+AI426*IFERROR(VLOOKUP(AH426,LnLst!B:I,4,FALSE),0)+AK426*IFERROR(VLOOKUP(AJ426,LnLst!B:I,4,FALSE),0))/1000000</f>
        <v>2.4179999999999999E-5</v>
      </c>
      <c r="Z426" s="215">
        <f>AE426*IFERROR(VLOOKUP(AD426,LnLst!B:I,5,FALSE),0)+AG426*IFERROR(VLOOKUP(AF426,LnLst!B:I,5,FALSE),0)+AI426*IFERROR(VLOOKUP(AH426,LnLst!B:I,5,FALSE),0)+AK426*IFERROR(VLOOKUP(AJ426,LnLst!B:I,5,FALSE),0)</f>
        <v>0.71499999999999997</v>
      </c>
      <c r="AA426" s="215">
        <f>AE426*IFERROR(VLOOKUP(AD426,LnLst!B:I,6,FALSE),0)+AG426*IFERROR(VLOOKUP(AF426,LnLst!B:I,6,FALSE),0)+AI426*IFERROR(VLOOKUP(AH426,LnLst!B:I,6,FALSE),0)+AK426*IFERROR(VLOOKUP(AJ426,LnLst!B:I,6,FALSE),0)</f>
        <v>6.1749999999999998</v>
      </c>
      <c r="AB426" s="207">
        <f>(AE426*IFERROR(VLOOKUP(AD426,LnLst!B:I,7,FALSE),0)+AG426*IFERROR(VLOOKUP(AF426,LnLst!B:I,7,FALSE),0)+AI426*IFERROR(VLOOKUP(AH426,LnLst!B:I,7,FALSE),0)+AK426*IFERROR(VLOOKUP(AJ426,LnLst!B:I,7,FALSE),0))/1000000</f>
        <v>1.4494999999999999E-5</v>
      </c>
      <c r="AC426" s="211">
        <f>AE426*IFERROR(VLOOKUP(AD426,LnLst!B:I,8,FALSE),0)+AG426*IFERROR(VLOOKUP(AF426,LnLst!B:I,8,FALSE),0)+AI426*IFERROR(VLOOKUP(AH426,LnLst!B:I,8,FALSE),0)+AK426*IFERROR(VLOOKUP(AJ426,LnLst!B:I,8,FALSE),0)</f>
        <v>3.835</v>
      </c>
      <c r="AD426" s="106" t="s">
        <v>25</v>
      </c>
      <c r="AE426" s="263">
        <v>6.5</v>
      </c>
      <c r="AF426" s="245" t="s">
        <v>1462</v>
      </c>
      <c r="AG426" s="263"/>
      <c r="AH426" s="250" t="s">
        <v>1462</v>
      </c>
      <c r="AI426" s="263"/>
      <c r="AJ426" s="245" t="s">
        <v>1462</v>
      </c>
      <c r="AK426" s="263"/>
      <c r="AL426" s="84">
        <v>521</v>
      </c>
      <c r="AM426" s="72">
        <v>523</v>
      </c>
      <c r="AN426" s="83">
        <v>0</v>
      </c>
      <c r="AO426" s="72">
        <v>0</v>
      </c>
      <c r="AP426" s="66" t="s">
        <v>919</v>
      </c>
      <c r="AQ426" s="107" t="s">
        <v>918</v>
      </c>
      <c r="AR426" s="61" t="s">
        <v>271</v>
      </c>
      <c r="AS426" s="364"/>
      <c r="AT426" s="205"/>
      <c r="DN426" s="111">
        <f>(AE426*IFERROR(VLOOKUP(AD426,LnLst!B:I,2,FALSE),0))*(100/(H426^2))</f>
        <v>5.5330578512396695E-4</v>
      </c>
      <c r="DO426" s="111">
        <f>(AE426*IFERROR(VLOOKUP(AD426,LnLst!B:I,3,FALSE),0))*(100/(H426^2))</f>
        <v>4.0557851239669419E-3</v>
      </c>
      <c r="DP426" s="111">
        <f>(AE426*IFERROR(VLOOKUP(AD426,LnLst!B:I,4,FALSE),0))*(H426^2/100)/1000000</f>
        <v>1.1703119999999999E-2</v>
      </c>
      <c r="DQ426" s="111">
        <f>(AE426*IFERROR(VLOOKUP(AD426,LnLst!B:I,5,FALSE),0))*(100/(H426^2))</f>
        <v>1.4772727272727272E-3</v>
      </c>
      <c r="DR426" s="111">
        <f>(AE426*IFERROR(VLOOKUP(AD426,LnLst!B:I,6,FALSE),0))*(100/(H426^2))</f>
        <v>1.2758264462809917E-2</v>
      </c>
      <c r="DS426" s="111">
        <f>(AE426*IFERROR(VLOOKUP(AD426,LnLst!B:I,7,FALSE),0))*(H426^2/100)/1000000</f>
        <v>7.0155799999999996E-3</v>
      </c>
      <c r="DT426" s="111">
        <f>(AE426*IFERROR(VLOOKUP(AD426,LnLst!B:I,8,FALSE),0))*(100/(H426^2))</f>
        <v>7.9235537190082642E-3</v>
      </c>
      <c r="DU426" s="111">
        <f>AG426*IFERROR(VLOOKUP(AF426,LnLst!B:I,2,FALSE),0)*100/H426^2</f>
        <v>0</v>
      </c>
      <c r="DV426" s="111">
        <f>(AG426*IFERROR(VLOOKUP(AF426,LnLst!B:I,3,FALSE),0))*(100/(H426^2))</f>
        <v>0</v>
      </c>
      <c r="DW426" s="111">
        <f>(AG426*IFERROR(VLOOKUP(AF426,LnLst!B:I,4,FALSE),0))*(H426^2/100)/1000000</f>
        <v>0</v>
      </c>
      <c r="DX426" s="111">
        <f>(AG426*IFERROR(VLOOKUP(AF426,LnLst!B:I,5,FALSE),0))*(100/(H426^2))</f>
        <v>0</v>
      </c>
      <c r="DY426" s="111">
        <f>(AG426*IFERROR(VLOOKUP(AF426,LnLst!B:I,6,FALSE),0))*(100/(H426^2))</f>
        <v>0</v>
      </c>
      <c r="DZ426" s="111">
        <f>(AG426*IFERROR(VLOOKUP(AF426,LnLst!B:I,7,FALSE),0))*(H426^2/100)/1000000</f>
        <v>0</v>
      </c>
      <c r="EA426" s="111">
        <f>(AG426*IFERROR(VLOOKUP(AF426,LnLst!B:I,8,FALSE),0))*(100/(H426^2))</f>
        <v>0</v>
      </c>
      <c r="EB426" s="111">
        <f>AI426*IFERROR(VLOOKUP(AH426,LnLst!B:I,2,FALSE),0)*100/H426^2</f>
        <v>0</v>
      </c>
      <c r="EC426" s="111">
        <f>AI426*IFERROR(VLOOKUP(AH426,LnLst!B:I,3,FALSE),0)*100/H426^2</f>
        <v>0</v>
      </c>
      <c r="ED426" s="111">
        <f>(AI426*IFERROR(VLOOKUP(AH426,LnLst!B:I,4,FALSE),0))*(H426^2/100)/1000000</f>
        <v>0</v>
      </c>
      <c r="EE426" s="111">
        <f>AI426*IFERROR(VLOOKUP(AH426,LnLst!B:I,5,FALSE),0)*100/H426^2</f>
        <v>0</v>
      </c>
      <c r="EF426" s="111">
        <f>AI426*IFERROR(VLOOKUP(AH426,LnLst!B:I,6,FALSE),0)*100/H426^2</f>
        <v>0</v>
      </c>
      <c r="EG426" s="111">
        <f>(AI426*IFERROR(VLOOKUP(AH426,LnLst!B:I,7,FALSE),0))*(H426^2/100)/1000000</f>
        <v>0</v>
      </c>
      <c r="EH426" s="111">
        <f>AI426*IFERROR(VLOOKUP(AH426,LnLst!B:I,8,FALSE),0)*100/H426^2</f>
        <v>0</v>
      </c>
      <c r="EI426" s="236">
        <f>AK426*IFERROR(VLOOKUP(AJ426,LnLst!B:I,2,FALSE),0)*100/H426^2</f>
        <v>0</v>
      </c>
      <c r="EJ426" s="111">
        <f>AK426*IFERROR(VLOOKUP(AJ426,LnLst!B:I,3,FALSE),0)*100/H426^2</f>
        <v>0</v>
      </c>
      <c r="EK426" s="111">
        <f>(AK426*IFERROR(VLOOKUP(AJ426,LnLst!B:I,4,FALSE),0))*(H426^2/100)/1000000</f>
        <v>0</v>
      </c>
      <c r="EL426" s="111">
        <f>AK426*IFERROR(VLOOKUP(AJ426,LnLst!B:I,5,FALSE),0)*100/H426^2</f>
        <v>0</v>
      </c>
      <c r="EM426" s="111">
        <f>AK426*IFERROR(VLOOKUP(AJ426,LnLst!B:I,6,FALSE),0)*100/H426^2</f>
        <v>0</v>
      </c>
      <c r="EN426" s="111">
        <f>(AK426*IFERROR(VLOOKUP(AJ426,LnLst!B:I,7,FALSE),0))*(H426^2/100)/1000000</f>
        <v>0</v>
      </c>
      <c r="EO426" s="111">
        <f>AK426*IFERROR(VLOOKUP(AJ426,LnLst!B:I,8,FALSE),0)*100/H426^2</f>
        <v>0</v>
      </c>
    </row>
    <row r="427" spans="1:145" ht="15" customHeight="1" x14ac:dyDescent="0.25">
      <c r="A427" s="81" t="s">
        <v>56</v>
      </c>
      <c r="B427" s="82" t="s">
        <v>1154</v>
      </c>
      <c r="C427" s="102" t="s">
        <v>1547</v>
      </c>
      <c r="D427" s="82" t="s">
        <v>158</v>
      </c>
      <c r="E427" s="9" t="s">
        <v>1709</v>
      </c>
      <c r="F427" s="426" t="s">
        <v>1717</v>
      </c>
      <c r="G427" s="83">
        <v>2</v>
      </c>
      <c r="H427" s="60">
        <v>220</v>
      </c>
      <c r="I427" s="194" t="str">
        <f t="shared" si="109"/>
        <v xml:space="preserve">2*380/50 ACSR             </v>
      </c>
      <c r="J427" s="228">
        <f t="shared" si="110"/>
        <v>6.5</v>
      </c>
      <c r="K427" s="113" t="s">
        <v>23</v>
      </c>
      <c r="L427" s="232" t="s">
        <v>22</v>
      </c>
      <c r="M427" s="240">
        <v>1000</v>
      </c>
      <c r="N427" s="115">
        <f t="shared" si="111"/>
        <v>381.04</v>
      </c>
      <c r="O427" s="241">
        <v>1200</v>
      </c>
      <c r="P427" s="235">
        <f t="shared" si="112"/>
        <v>5.5330578512396685E-4</v>
      </c>
      <c r="Q427" s="104">
        <f t="shared" si="113"/>
        <v>4.0557851239669419E-3</v>
      </c>
      <c r="R427" s="104">
        <f t="shared" si="114"/>
        <v>1.1703120000000001E-2</v>
      </c>
      <c r="S427" s="104">
        <f t="shared" si="115"/>
        <v>1.4772727272727272E-3</v>
      </c>
      <c r="T427" s="104">
        <f t="shared" si="116"/>
        <v>1.2758264462809917E-2</v>
      </c>
      <c r="U427" s="104">
        <f t="shared" si="117"/>
        <v>7.0155800000000004E-3</v>
      </c>
      <c r="V427" s="105">
        <f t="shared" si="118"/>
        <v>7.9235537190082642E-3</v>
      </c>
      <c r="W427" s="223">
        <f>AE427*IFERROR(VLOOKUP(AD427,LnLst!B:I,2,FALSE),0)+AG427*IFERROR(VLOOKUP(AF427,LnLst!B:I,2,FALSE),0)+AI427*IFERROR(VLOOKUP(AH427,LnLst!B:I,2,FALSE),0)+AK427*IFERROR(VLOOKUP(AJ427,LnLst!B:I,2,FALSE),0)</f>
        <v>0.26779999999999998</v>
      </c>
      <c r="X427" s="215">
        <f>AE427*IFERROR(VLOOKUP(AD427,LnLst!B:I,3,FALSE),0)+AG427*IFERROR(VLOOKUP(AF427,LnLst!B:I,3,FALSE),0)+AI427*IFERROR(VLOOKUP(AH427,LnLst!B:I,3,FALSE),0)+AK427*IFERROR(VLOOKUP(AJ427,LnLst!B:I,3,FALSE),0)</f>
        <v>1.9629999999999999</v>
      </c>
      <c r="Y427" s="219">
        <f>(AE427*IFERROR(VLOOKUP(AD427,LnLst!B:I,4,FALSE),0)+AG427*IFERROR(VLOOKUP(AF427,LnLst!B:I,4,FALSE),0)+AI427*IFERROR(VLOOKUP(AH427,LnLst!B:I,4,FALSE),0)+AK427*IFERROR(VLOOKUP(AJ427,LnLst!B:I,4,FALSE),0))/1000000</f>
        <v>2.4179999999999999E-5</v>
      </c>
      <c r="Z427" s="215">
        <f>AE427*IFERROR(VLOOKUP(AD427,LnLst!B:I,5,FALSE),0)+AG427*IFERROR(VLOOKUP(AF427,LnLst!B:I,5,FALSE),0)+AI427*IFERROR(VLOOKUP(AH427,LnLst!B:I,5,FALSE),0)+AK427*IFERROR(VLOOKUP(AJ427,LnLst!B:I,5,FALSE),0)</f>
        <v>0.71499999999999997</v>
      </c>
      <c r="AA427" s="215">
        <f>AE427*IFERROR(VLOOKUP(AD427,LnLst!B:I,6,FALSE),0)+AG427*IFERROR(VLOOKUP(AF427,LnLst!B:I,6,FALSE),0)+AI427*IFERROR(VLOOKUP(AH427,LnLst!B:I,6,FALSE),0)+AK427*IFERROR(VLOOKUP(AJ427,LnLst!B:I,6,FALSE),0)</f>
        <v>6.1749999999999998</v>
      </c>
      <c r="AB427" s="207">
        <f>(AE427*IFERROR(VLOOKUP(AD427,LnLst!B:I,7,FALSE),0)+AG427*IFERROR(VLOOKUP(AF427,LnLst!B:I,7,FALSE),0)+AI427*IFERROR(VLOOKUP(AH427,LnLst!B:I,7,FALSE),0)+AK427*IFERROR(VLOOKUP(AJ427,LnLst!B:I,7,FALSE),0))/1000000</f>
        <v>1.4494999999999999E-5</v>
      </c>
      <c r="AC427" s="211">
        <f>AE427*IFERROR(VLOOKUP(AD427,LnLst!B:I,8,FALSE),0)+AG427*IFERROR(VLOOKUP(AF427,LnLst!B:I,8,FALSE),0)+AI427*IFERROR(VLOOKUP(AH427,LnLst!B:I,8,FALSE),0)+AK427*IFERROR(VLOOKUP(AJ427,LnLst!B:I,8,FALSE),0)</f>
        <v>3.835</v>
      </c>
      <c r="AD427" s="106" t="s">
        <v>25</v>
      </c>
      <c r="AE427" s="263">
        <v>6.5</v>
      </c>
      <c r="AF427" s="245" t="s">
        <v>1462</v>
      </c>
      <c r="AG427" s="263"/>
      <c r="AH427" s="250" t="s">
        <v>1462</v>
      </c>
      <c r="AI427" s="263"/>
      <c r="AJ427" s="245" t="s">
        <v>1462</v>
      </c>
      <c r="AK427" s="263"/>
      <c r="AL427" s="84">
        <v>521</v>
      </c>
      <c r="AM427" s="72">
        <v>523</v>
      </c>
      <c r="AN427" s="83">
        <v>0</v>
      </c>
      <c r="AO427" s="72">
        <v>0</v>
      </c>
      <c r="AP427" s="66" t="s">
        <v>920</v>
      </c>
      <c r="AQ427" s="107" t="s">
        <v>918</v>
      </c>
      <c r="AR427" s="61" t="s">
        <v>271</v>
      </c>
      <c r="AS427" s="364"/>
      <c r="AT427" s="205"/>
      <c r="DN427" s="111">
        <f>(AE427*IFERROR(VLOOKUP(AD427,LnLst!B:I,2,FALSE),0))*(100/(H427^2))</f>
        <v>5.5330578512396695E-4</v>
      </c>
      <c r="DO427" s="111">
        <f>(AE427*IFERROR(VLOOKUP(AD427,LnLst!B:I,3,FALSE),0))*(100/(H427^2))</f>
        <v>4.0557851239669419E-3</v>
      </c>
      <c r="DP427" s="111">
        <f>(AE427*IFERROR(VLOOKUP(AD427,LnLst!B:I,4,FALSE),0))*(H427^2/100)/1000000</f>
        <v>1.1703119999999999E-2</v>
      </c>
      <c r="DQ427" s="111">
        <f>(AE427*IFERROR(VLOOKUP(AD427,LnLst!B:I,5,FALSE),0))*(100/(H427^2))</f>
        <v>1.4772727272727272E-3</v>
      </c>
      <c r="DR427" s="111">
        <f>(AE427*IFERROR(VLOOKUP(AD427,LnLst!B:I,6,FALSE),0))*(100/(H427^2))</f>
        <v>1.2758264462809917E-2</v>
      </c>
      <c r="DS427" s="111">
        <f>(AE427*IFERROR(VLOOKUP(AD427,LnLst!B:I,7,FALSE),0))*(H427^2/100)/1000000</f>
        <v>7.0155799999999996E-3</v>
      </c>
      <c r="DT427" s="111">
        <f>(AE427*IFERROR(VLOOKUP(AD427,LnLst!B:I,8,FALSE),0))*(100/(H427^2))</f>
        <v>7.9235537190082642E-3</v>
      </c>
      <c r="DU427" s="111">
        <f>AG427*IFERROR(VLOOKUP(AF427,LnLst!B:I,2,FALSE),0)*100/H427^2</f>
        <v>0</v>
      </c>
      <c r="DV427" s="111">
        <f>(AG427*IFERROR(VLOOKUP(AF427,LnLst!B:I,3,FALSE),0))*(100/(H427^2))</f>
        <v>0</v>
      </c>
      <c r="DW427" s="111">
        <f>(AG427*IFERROR(VLOOKUP(AF427,LnLst!B:I,4,FALSE),0))*(H427^2/100)/1000000</f>
        <v>0</v>
      </c>
      <c r="DX427" s="111">
        <f>(AG427*IFERROR(VLOOKUP(AF427,LnLst!B:I,5,FALSE),0))*(100/(H427^2))</f>
        <v>0</v>
      </c>
      <c r="DY427" s="111">
        <f>(AG427*IFERROR(VLOOKUP(AF427,LnLst!B:I,6,FALSE),0))*(100/(H427^2))</f>
        <v>0</v>
      </c>
      <c r="DZ427" s="111">
        <f>(AG427*IFERROR(VLOOKUP(AF427,LnLst!B:I,7,FALSE),0))*(H427^2/100)/1000000</f>
        <v>0</v>
      </c>
      <c r="EA427" s="111">
        <f>(AG427*IFERROR(VLOOKUP(AF427,LnLst!B:I,8,FALSE),0))*(100/(H427^2))</f>
        <v>0</v>
      </c>
      <c r="EB427" s="111">
        <f>AI427*IFERROR(VLOOKUP(AH427,LnLst!B:I,2,FALSE),0)*100/H427^2</f>
        <v>0</v>
      </c>
      <c r="EC427" s="111">
        <f>AI427*IFERROR(VLOOKUP(AH427,LnLst!B:I,3,FALSE),0)*100/H427^2</f>
        <v>0</v>
      </c>
      <c r="ED427" s="111">
        <f>(AI427*IFERROR(VLOOKUP(AH427,LnLst!B:I,4,FALSE),0))*(H427^2/100)/1000000</f>
        <v>0</v>
      </c>
      <c r="EE427" s="111">
        <f>AI427*IFERROR(VLOOKUP(AH427,LnLst!B:I,5,FALSE),0)*100/H427^2</f>
        <v>0</v>
      </c>
      <c r="EF427" s="111">
        <f>AI427*IFERROR(VLOOKUP(AH427,LnLst!B:I,6,FALSE),0)*100/H427^2</f>
        <v>0</v>
      </c>
      <c r="EG427" s="111">
        <f>(AI427*IFERROR(VLOOKUP(AH427,LnLst!B:I,7,FALSE),0))*(H427^2/100)/1000000</f>
        <v>0</v>
      </c>
      <c r="EH427" s="111">
        <f>AI427*IFERROR(VLOOKUP(AH427,LnLst!B:I,8,FALSE),0)*100/H427^2</f>
        <v>0</v>
      </c>
      <c r="EI427" s="236">
        <f>AK427*IFERROR(VLOOKUP(AJ427,LnLst!B:I,2,FALSE),0)*100/H427^2</f>
        <v>0</v>
      </c>
      <c r="EJ427" s="111">
        <f>AK427*IFERROR(VLOOKUP(AJ427,LnLst!B:I,3,FALSE),0)*100/H427^2</f>
        <v>0</v>
      </c>
      <c r="EK427" s="111">
        <f>(AK427*IFERROR(VLOOKUP(AJ427,LnLst!B:I,4,FALSE),0))*(H427^2/100)/1000000</f>
        <v>0</v>
      </c>
      <c r="EL427" s="111">
        <f>AK427*IFERROR(VLOOKUP(AJ427,LnLst!B:I,5,FALSE),0)*100/H427^2</f>
        <v>0</v>
      </c>
      <c r="EM427" s="111">
        <f>AK427*IFERROR(VLOOKUP(AJ427,LnLst!B:I,6,FALSE),0)*100/H427^2</f>
        <v>0</v>
      </c>
      <c r="EN427" s="111">
        <f>(AK427*IFERROR(VLOOKUP(AJ427,LnLst!B:I,7,FALSE),0))*(H427^2/100)/1000000</f>
        <v>0</v>
      </c>
      <c r="EO427" s="111">
        <f>AK427*IFERROR(VLOOKUP(AJ427,LnLst!B:I,8,FALSE),0)*100/H427^2</f>
        <v>0</v>
      </c>
    </row>
    <row r="428" spans="1:145" ht="15" customHeight="1" x14ac:dyDescent="0.25">
      <c r="A428" s="81" t="s">
        <v>56</v>
      </c>
      <c r="B428" s="82" t="s">
        <v>1142</v>
      </c>
      <c r="C428" s="102" t="s">
        <v>1547</v>
      </c>
      <c r="D428" s="82" t="s">
        <v>159</v>
      </c>
      <c r="E428" s="9" t="s">
        <v>1709</v>
      </c>
      <c r="F428" s="426" t="s">
        <v>1717</v>
      </c>
      <c r="G428" s="83">
        <v>1</v>
      </c>
      <c r="H428" s="60">
        <v>220</v>
      </c>
      <c r="I428" s="194" t="str">
        <f t="shared" si="109"/>
        <v xml:space="preserve">2*380/50 ACSR             </v>
      </c>
      <c r="J428" s="228">
        <f t="shared" si="110"/>
        <v>27</v>
      </c>
      <c r="K428" s="113" t="s">
        <v>23</v>
      </c>
      <c r="L428" s="232" t="s">
        <v>23</v>
      </c>
      <c r="M428" s="240">
        <v>1000</v>
      </c>
      <c r="N428" s="115">
        <f t="shared" si="111"/>
        <v>381.04</v>
      </c>
      <c r="O428" s="241">
        <v>1200</v>
      </c>
      <c r="P428" s="235">
        <f t="shared" si="112"/>
        <v>2.2983471074380169E-3</v>
      </c>
      <c r="Q428" s="104">
        <f t="shared" si="113"/>
        <v>1.6847107438016529E-2</v>
      </c>
      <c r="R428" s="104">
        <f t="shared" si="114"/>
        <v>4.8612960000000004E-2</v>
      </c>
      <c r="S428" s="104">
        <f t="shared" si="115"/>
        <v>6.136363636363636E-3</v>
      </c>
      <c r="T428" s="104">
        <f t="shared" si="116"/>
        <v>5.2995867768595044E-2</v>
      </c>
      <c r="U428" s="104">
        <f t="shared" si="117"/>
        <v>2.914164E-2</v>
      </c>
      <c r="V428" s="105">
        <f t="shared" si="118"/>
        <v>3.291322314049587E-2</v>
      </c>
      <c r="W428" s="223">
        <f>AE428*IFERROR(VLOOKUP(AD428,LnLst!B:I,2,FALSE),0)+AG428*IFERROR(VLOOKUP(AF428,LnLst!B:I,2,FALSE),0)+AI428*IFERROR(VLOOKUP(AH428,LnLst!B:I,2,FALSE),0)+AK428*IFERROR(VLOOKUP(AJ428,LnLst!B:I,2,FALSE),0)</f>
        <v>1.1124000000000001</v>
      </c>
      <c r="X428" s="215">
        <f>AE428*IFERROR(VLOOKUP(AD428,LnLst!B:I,3,FALSE),0)+AG428*IFERROR(VLOOKUP(AF428,LnLst!B:I,3,FALSE),0)+AI428*IFERROR(VLOOKUP(AH428,LnLst!B:I,3,FALSE),0)+AK428*IFERROR(VLOOKUP(AJ428,LnLst!B:I,3,FALSE),0)</f>
        <v>8.1539999999999999</v>
      </c>
      <c r="Y428" s="219">
        <f>(AE428*IFERROR(VLOOKUP(AD428,LnLst!B:I,4,FALSE),0)+AG428*IFERROR(VLOOKUP(AF428,LnLst!B:I,4,FALSE),0)+AI428*IFERROR(VLOOKUP(AH428,LnLst!B:I,4,FALSE),0)+AK428*IFERROR(VLOOKUP(AJ428,LnLst!B:I,4,FALSE),0))/1000000</f>
        <v>1.0044000000000001E-4</v>
      </c>
      <c r="Z428" s="215">
        <f>AE428*IFERROR(VLOOKUP(AD428,LnLst!B:I,5,FALSE),0)+AG428*IFERROR(VLOOKUP(AF428,LnLst!B:I,5,FALSE),0)+AI428*IFERROR(VLOOKUP(AH428,LnLst!B:I,5,FALSE),0)+AK428*IFERROR(VLOOKUP(AJ428,LnLst!B:I,5,FALSE),0)</f>
        <v>2.97</v>
      </c>
      <c r="AA428" s="215">
        <f>AE428*IFERROR(VLOOKUP(AD428,LnLst!B:I,6,FALSE),0)+AG428*IFERROR(VLOOKUP(AF428,LnLst!B:I,6,FALSE),0)+AI428*IFERROR(VLOOKUP(AH428,LnLst!B:I,6,FALSE),0)+AK428*IFERROR(VLOOKUP(AJ428,LnLst!B:I,6,FALSE),0)</f>
        <v>25.65</v>
      </c>
      <c r="AB428" s="207">
        <f>(AE428*IFERROR(VLOOKUP(AD428,LnLst!B:I,7,FALSE),0)+AG428*IFERROR(VLOOKUP(AF428,LnLst!B:I,7,FALSE),0)+AI428*IFERROR(VLOOKUP(AH428,LnLst!B:I,7,FALSE),0)+AK428*IFERROR(VLOOKUP(AJ428,LnLst!B:I,7,FALSE),0))/1000000</f>
        <v>6.0210000000000001E-5</v>
      </c>
      <c r="AC428" s="211">
        <f>AE428*IFERROR(VLOOKUP(AD428,LnLst!B:I,8,FALSE),0)+AG428*IFERROR(VLOOKUP(AF428,LnLst!B:I,8,FALSE),0)+AI428*IFERROR(VLOOKUP(AH428,LnLst!B:I,8,FALSE),0)+AK428*IFERROR(VLOOKUP(AJ428,LnLst!B:I,8,FALSE),0)</f>
        <v>15.93</v>
      </c>
      <c r="AD428" s="106" t="s">
        <v>25</v>
      </c>
      <c r="AE428" s="263">
        <v>27</v>
      </c>
      <c r="AF428" s="245" t="s">
        <v>1462</v>
      </c>
      <c r="AG428" s="263"/>
      <c r="AH428" s="250" t="s">
        <v>1462</v>
      </c>
      <c r="AI428" s="263"/>
      <c r="AJ428" s="245" t="s">
        <v>1462</v>
      </c>
      <c r="AK428" s="263"/>
      <c r="AL428" s="84">
        <v>521</v>
      </c>
      <c r="AM428" s="72">
        <v>524</v>
      </c>
      <c r="AN428" s="83">
        <v>0</v>
      </c>
      <c r="AO428" s="72">
        <v>0</v>
      </c>
      <c r="AP428" s="66" t="s">
        <v>916</v>
      </c>
      <c r="AQ428" s="107" t="s">
        <v>918</v>
      </c>
      <c r="AR428" s="61" t="s">
        <v>915</v>
      </c>
      <c r="AS428" s="364"/>
      <c r="AT428" s="205"/>
      <c r="DN428" s="111">
        <f>(AE428*IFERROR(VLOOKUP(AD428,LnLst!B:I,2,FALSE),0))*(100/(H428^2))</f>
        <v>2.2983471074380169E-3</v>
      </c>
      <c r="DO428" s="111">
        <f>(AE428*IFERROR(VLOOKUP(AD428,LnLst!B:I,3,FALSE),0))*(100/(H428^2))</f>
        <v>1.6847107438016529E-2</v>
      </c>
      <c r="DP428" s="111">
        <f>(AE428*IFERROR(VLOOKUP(AD428,LnLst!B:I,4,FALSE),0))*(H428^2/100)/1000000</f>
        <v>4.8612960000000004E-2</v>
      </c>
      <c r="DQ428" s="111">
        <f>(AE428*IFERROR(VLOOKUP(AD428,LnLst!B:I,5,FALSE),0))*(100/(H428^2))</f>
        <v>6.1363636363636368E-3</v>
      </c>
      <c r="DR428" s="111">
        <f>(AE428*IFERROR(VLOOKUP(AD428,LnLst!B:I,6,FALSE),0))*(100/(H428^2))</f>
        <v>5.2995867768595037E-2</v>
      </c>
      <c r="DS428" s="111">
        <f>(AE428*IFERROR(VLOOKUP(AD428,LnLst!B:I,7,FALSE),0))*(H428^2/100)/1000000</f>
        <v>2.914164E-2</v>
      </c>
      <c r="DT428" s="111">
        <f>(AE428*IFERROR(VLOOKUP(AD428,LnLst!B:I,8,FALSE),0))*(100/(H428^2))</f>
        <v>3.291322314049587E-2</v>
      </c>
      <c r="DU428" s="111">
        <f>AG428*IFERROR(VLOOKUP(AF428,LnLst!B:I,2,FALSE),0)*100/H428^2</f>
        <v>0</v>
      </c>
      <c r="DV428" s="111">
        <f>(AG428*IFERROR(VLOOKUP(AF428,LnLst!B:I,3,FALSE),0))*(100/(H428^2))</f>
        <v>0</v>
      </c>
      <c r="DW428" s="111">
        <f>(AG428*IFERROR(VLOOKUP(AF428,LnLst!B:I,4,FALSE),0))*(H428^2/100)/1000000</f>
        <v>0</v>
      </c>
      <c r="DX428" s="111">
        <f>(AG428*IFERROR(VLOOKUP(AF428,LnLst!B:I,5,FALSE),0))*(100/(H428^2))</f>
        <v>0</v>
      </c>
      <c r="DY428" s="111">
        <f>(AG428*IFERROR(VLOOKUP(AF428,LnLst!B:I,6,FALSE),0))*(100/(H428^2))</f>
        <v>0</v>
      </c>
      <c r="DZ428" s="111">
        <f>(AG428*IFERROR(VLOOKUP(AF428,LnLst!B:I,7,FALSE),0))*(H428^2/100)/1000000</f>
        <v>0</v>
      </c>
      <c r="EA428" s="111">
        <f>(AG428*IFERROR(VLOOKUP(AF428,LnLst!B:I,8,FALSE),0))*(100/(H428^2))</f>
        <v>0</v>
      </c>
      <c r="EB428" s="111">
        <f>AI428*IFERROR(VLOOKUP(AH428,LnLst!B:I,2,FALSE),0)*100/H428^2</f>
        <v>0</v>
      </c>
      <c r="EC428" s="111">
        <f>AI428*IFERROR(VLOOKUP(AH428,LnLst!B:I,3,FALSE),0)*100/H428^2</f>
        <v>0</v>
      </c>
      <c r="ED428" s="111">
        <f>(AI428*IFERROR(VLOOKUP(AH428,LnLst!B:I,4,FALSE),0))*(H428^2/100)/1000000</f>
        <v>0</v>
      </c>
      <c r="EE428" s="111">
        <f>AI428*IFERROR(VLOOKUP(AH428,LnLst!B:I,5,FALSE),0)*100/H428^2</f>
        <v>0</v>
      </c>
      <c r="EF428" s="111">
        <f>AI428*IFERROR(VLOOKUP(AH428,LnLst!B:I,6,FALSE),0)*100/H428^2</f>
        <v>0</v>
      </c>
      <c r="EG428" s="111">
        <f>(AI428*IFERROR(VLOOKUP(AH428,LnLst!B:I,7,FALSE),0))*(H428^2/100)/1000000</f>
        <v>0</v>
      </c>
      <c r="EH428" s="111">
        <f>AI428*IFERROR(VLOOKUP(AH428,LnLst!B:I,8,FALSE),0)*100/H428^2</f>
        <v>0</v>
      </c>
      <c r="EI428" s="236">
        <f>AK428*IFERROR(VLOOKUP(AJ428,LnLst!B:I,2,FALSE),0)*100/H428^2</f>
        <v>0</v>
      </c>
      <c r="EJ428" s="111">
        <f>AK428*IFERROR(VLOOKUP(AJ428,LnLst!B:I,3,FALSE),0)*100/H428^2</f>
        <v>0</v>
      </c>
      <c r="EK428" s="111">
        <f>(AK428*IFERROR(VLOOKUP(AJ428,LnLst!B:I,4,FALSE),0))*(H428^2/100)/1000000</f>
        <v>0</v>
      </c>
      <c r="EL428" s="111">
        <f>AK428*IFERROR(VLOOKUP(AJ428,LnLst!B:I,5,FALSE),0)*100/H428^2</f>
        <v>0</v>
      </c>
      <c r="EM428" s="111">
        <f>AK428*IFERROR(VLOOKUP(AJ428,LnLst!B:I,6,FALSE),0)*100/H428^2</f>
        <v>0</v>
      </c>
      <c r="EN428" s="111">
        <f>(AK428*IFERROR(VLOOKUP(AJ428,LnLst!B:I,7,FALSE),0))*(H428^2/100)/1000000</f>
        <v>0</v>
      </c>
      <c r="EO428" s="111">
        <f>AK428*IFERROR(VLOOKUP(AJ428,LnLst!B:I,8,FALSE),0)*100/H428^2</f>
        <v>0</v>
      </c>
    </row>
    <row r="429" spans="1:145" ht="15" customHeight="1" x14ac:dyDescent="0.25">
      <c r="A429" s="81" t="s">
        <v>56</v>
      </c>
      <c r="B429" s="82" t="s">
        <v>1142</v>
      </c>
      <c r="C429" s="102" t="s">
        <v>1547</v>
      </c>
      <c r="D429" s="82" t="s">
        <v>159</v>
      </c>
      <c r="E429" s="9" t="s">
        <v>1709</v>
      </c>
      <c r="F429" s="426" t="s">
        <v>1717</v>
      </c>
      <c r="G429" s="83">
        <v>2</v>
      </c>
      <c r="H429" s="60">
        <v>220</v>
      </c>
      <c r="I429" s="194" t="str">
        <f t="shared" si="109"/>
        <v xml:space="preserve">2*380/50 ACSR             </v>
      </c>
      <c r="J429" s="228">
        <f t="shared" si="110"/>
        <v>27</v>
      </c>
      <c r="K429" s="113" t="s">
        <v>23</v>
      </c>
      <c r="L429" s="232" t="s">
        <v>23</v>
      </c>
      <c r="M429" s="240">
        <v>1000</v>
      </c>
      <c r="N429" s="115">
        <f t="shared" si="111"/>
        <v>381.04</v>
      </c>
      <c r="O429" s="241">
        <v>1200</v>
      </c>
      <c r="P429" s="235">
        <f t="shared" si="112"/>
        <v>2.2983471074380169E-3</v>
      </c>
      <c r="Q429" s="104">
        <f t="shared" si="113"/>
        <v>1.6847107438016529E-2</v>
      </c>
      <c r="R429" s="104">
        <f t="shared" si="114"/>
        <v>4.8612960000000004E-2</v>
      </c>
      <c r="S429" s="104">
        <f t="shared" si="115"/>
        <v>6.136363636363636E-3</v>
      </c>
      <c r="T429" s="104">
        <f t="shared" si="116"/>
        <v>5.2995867768595044E-2</v>
      </c>
      <c r="U429" s="104">
        <f t="shared" si="117"/>
        <v>2.914164E-2</v>
      </c>
      <c r="V429" s="105">
        <f t="shared" si="118"/>
        <v>3.291322314049587E-2</v>
      </c>
      <c r="W429" s="223">
        <f>AE429*IFERROR(VLOOKUP(AD429,LnLst!B:I,2,FALSE),0)+AG429*IFERROR(VLOOKUP(AF429,LnLst!B:I,2,FALSE),0)+AI429*IFERROR(VLOOKUP(AH429,LnLst!B:I,2,FALSE),0)+AK429*IFERROR(VLOOKUP(AJ429,LnLst!B:I,2,FALSE),0)</f>
        <v>1.1124000000000001</v>
      </c>
      <c r="X429" s="215">
        <f>AE429*IFERROR(VLOOKUP(AD429,LnLst!B:I,3,FALSE),0)+AG429*IFERROR(VLOOKUP(AF429,LnLst!B:I,3,FALSE),0)+AI429*IFERROR(VLOOKUP(AH429,LnLst!B:I,3,FALSE),0)+AK429*IFERROR(VLOOKUP(AJ429,LnLst!B:I,3,FALSE),0)</f>
        <v>8.1539999999999999</v>
      </c>
      <c r="Y429" s="219">
        <f>(AE429*IFERROR(VLOOKUP(AD429,LnLst!B:I,4,FALSE),0)+AG429*IFERROR(VLOOKUP(AF429,LnLst!B:I,4,FALSE),0)+AI429*IFERROR(VLOOKUP(AH429,LnLst!B:I,4,FALSE),0)+AK429*IFERROR(VLOOKUP(AJ429,LnLst!B:I,4,FALSE),0))/1000000</f>
        <v>1.0044000000000001E-4</v>
      </c>
      <c r="Z429" s="215">
        <f>AE429*IFERROR(VLOOKUP(AD429,LnLst!B:I,5,FALSE),0)+AG429*IFERROR(VLOOKUP(AF429,LnLst!B:I,5,FALSE),0)+AI429*IFERROR(VLOOKUP(AH429,LnLst!B:I,5,FALSE),0)+AK429*IFERROR(VLOOKUP(AJ429,LnLst!B:I,5,FALSE),0)</f>
        <v>2.97</v>
      </c>
      <c r="AA429" s="215">
        <f>AE429*IFERROR(VLOOKUP(AD429,LnLst!B:I,6,FALSE),0)+AG429*IFERROR(VLOOKUP(AF429,LnLst!B:I,6,FALSE),0)+AI429*IFERROR(VLOOKUP(AH429,LnLst!B:I,6,FALSE),0)+AK429*IFERROR(VLOOKUP(AJ429,LnLst!B:I,6,FALSE),0)</f>
        <v>25.65</v>
      </c>
      <c r="AB429" s="207">
        <f>(AE429*IFERROR(VLOOKUP(AD429,LnLst!B:I,7,FALSE),0)+AG429*IFERROR(VLOOKUP(AF429,LnLst!B:I,7,FALSE),0)+AI429*IFERROR(VLOOKUP(AH429,LnLst!B:I,7,FALSE),0)+AK429*IFERROR(VLOOKUP(AJ429,LnLst!B:I,7,FALSE),0))/1000000</f>
        <v>6.0210000000000001E-5</v>
      </c>
      <c r="AC429" s="211">
        <f>AE429*IFERROR(VLOOKUP(AD429,LnLst!B:I,8,FALSE),0)+AG429*IFERROR(VLOOKUP(AF429,LnLst!B:I,8,FALSE),0)+AI429*IFERROR(VLOOKUP(AH429,LnLst!B:I,8,FALSE),0)+AK429*IFERROR(VLOOKUP(AJ429,LnLst!B:I,8,FALSE),0)</f>
        <v>15.93</v>
      </c>
      <c r="AD429" s="106" t="s">
        <v>25</v>
      </c>
      <c r="AE429" s="263">
        <v>27</v>
      </c>
      <c r="AF429" s="245" t="s">
        <v>1462</v>
      </c>
      <c r="AG429" s="263"/>
      <c r="AH429" s="250" t="s">
        <v>1462</v>
      </c>
      <c r="AI429" s="263"/>
      <c r="AJ429" s="245" t="s">
        <v>1462</v>
      </c>
      <c r="AK429" s="263"/>
      <c r="AL429" s="84">
        <v>521</v>
      </c>
      <c r="AM429" s="72">
        <v>524</v>
      </c>
      <c r="AN429" s="83">
        <v>0</v>
      </c>
      <c r="AO429" s="72">
        <v>0</v>
      </c>
      <c r="AP429" s="66" t="s">
        <v>917</v>
      </c>
      <c r="AQ429" s="107" t="s">
        <v>918</v>
      </c>
      <c r="AR429" s="61" t="s">
        <v>915</v>
      </c>
      <c r="AS429" s="364"/>
      <c r="AT429" s="205"/>
      <c r="DN429" s="111">
        <f>(AE429*IFERROR(VLOOKUP(AD429,LnLst!B:I,2,FALSE),0))*(100/(H429^2))</f>
        <v>2.2983471074380169E-3</v>
      </c>
      <c r="DO429" s="111">
        <f>(AE429*IFERROR(VLOOKUP(AD429,LnLst!B:I,3,FALSE),0))*(100/(H429^2))</f>
        <v>1.6847107438016529E-2</v>
      </c>
      <c r="DP429" s="111">
        <f>(AE429*IFERROR(VLOOKUP(AD429,LnLst!B:I,4,FALSE),0))*(H429^2/100)/1000000</f>
        <v>4.8612960000000004E-2</v>
      </c>
      <c r="DQ429" s="111">
        <f>(AE429*IFERROR(VLOOKUP(AD429,LnLst!B:I,5,FALSE),0))*(100/(H429^2))</f>
        <v>6.1363636363636368E-3</v>
      </c>
      <c r="DR429" s="111">
        <f>(AE429*IFERROR(VLOOKUP(AD429,LnLst!B:I,6,FALSE),0))*(100/(H429^2))</f>
        <v>5.2995867768595037E-2</v>
      </c>
      <c r="DS429" s="111">
        <f>(AE429*IFERROR(VLOOKUP(AD429,LnLst!B:I,7,FALSE),0))*(H429^2/100)/1000000</f>
        <v>2.914164E-2</v>
      </c>
      <c r="DT429" s="111">
        <f>(AE429*IFERROR(VLOOKUP(AD429,LnLst!B:I,8,FALSE),0))*(100/(H429^2))</f>
        <v>3.291322314049587E-2</v>
      </c>
      <c r="DU429" s="111">
        <f>AG429*IFERROR(VLOOKUP(AF429,LnLst!B:I,2,FALSE),0)*100/H429^2</f>
        <v>0</v>
      </c>
      <c r="DV429" s="111">
        <f>(AG429*IFERROR(VLOOKUP(AF429,LnLst!B:I,3,FALSE),0))*(100/(H429^2))</f>
        <v>0</v>
      </c>
      <c r="DW429" s="111">
        <f>(AG429*IFERROR(VLOOKUP(AF429,LnLst!B:I,4,FALSE),0))*(H429^2/100)/1000000</f>
        <v>0</v>
      </c>
      <c r="DX429" s="111">
        <f>(AG429*IFERROR(VLOOKUP(AF429,LnLst!B:I,5,FALSE),0))*(100/(H429^2))</f>
        <v>0</v>
      </c>
      <c r="DY429" s="111">
        <f>(AG429*IFERROR(VLOOKUP(AF429,LnLst!B:I,6,FALSE),0))*(100/(H429^2))</f>
        <v>0</v>
      </c>
      <c r="DZ429" s="111">
        <f>(AG429*IFERROR(VLOOKUP(AF429,LnLst!B:I,7,FALSE),0))*(H429^2/100)/1000000</f>
        <v>0</v>
      </c>
      <c r="EA429" s="111">
        <f>(AG429*IFERROR(VLOOKUP(AF429,LnLst!B:I,8,FALSE),0))*(100/(H429^2))</f>
        <v>0</v>
      </c>
      <c r="EB429" s="111">
        <f>AI429*IFERROR(VLOOKUP(AH429,LnLst!B:I,2,FALSE),0)*100/H429^2</f>
        <v>0</v>
      </c>
      <c r="EC429" s="111">
        <f>AI429*IFERROR(VLOOKUP(AH429,LnLst!B:I,3,FALSE),0)*100/H429^2</f>
        <v>0</v>
      </c>
      <c r="ED429" s="111">
        <f>(AI429*IFERROR(VLOOKUP(AH429,LnLst!B:I,4,FALSE),0))*(H429^2/100)/1000000</f>
        <v>0</v>
      </c>
      <c r="EE429" s="111">
        <f>AI429*IFERROR(VLOOKUP(AH429,LnLst!B:I,5,FALSE),0)*100/H429^2</f>
        <v>0</v>
      </c>
      <c r="EF429" s="111">
        <f>AI429*IFERROR(VLOOKUP(AH429,LnLst!B:I,6,FALSE),0)*100/H429^2</f>
        <v>0</v>
      </c>
      <c r="EG429" s="111">
        <f>(AI429*IFERROR(VLOOKUP(AH429,LnLst!B:I,7,FALSE),0))*(H429^2/100)/1000000</f>
        <v>0</v>
      </c>
      <c r="EH429" s="111">
        <f>AI429*IFERROR(VLOOKUP(AH429,LnLst!B:I,8,FALSE),0)*100/H429^2</f>
        <v>0</v>
      </c>
      <c r="EI429" s="236">
        <f>AK429*IFERROR(VLOOKUP(AJ429,LnLst!B:I,2,FALSE),0)*100/H429^2</f>
        <v>0</v>
      </c>
      <c r="EJ429" s="111">
        <f>AK429*IFERROR(VLOOKUP(AJ429,LnLst!B:I,3,FALSE),0)*100/H429^2</f>
        <v>0</v>
      </c>
      <c r="EK429" s="111">
        <f>(AK429*IFERROR(VLOOKUP(AJ429,LnLst!B:I,4,FALSE),0))*(H429^2/100)/1000000</f>
        <v>0</v>
      </c>
      <c r="EL429" s="111">
        <f>AK429*IFERROR(VLOOKUP(AJ429,LnLst!B:I,5,FALSE),0)*100/H429^2</f>
        <v>0</v>
      </c>
      <c r="EM429" s="111">
        <f>AK429*IFERROR(VLOOKUP(AJ429,LnLst!B:I,6,FALSE),0)*100/H429^2</f>
        <v>0</v>
      </c>
      <c r="EN429" s="111">
        <f>(AK429*IFERROR(VLOOKUP(AJ429,LnLst!B:I,7,FALSE),0))*(H429^2/100)/1000000</f>
        <v>0</v>
      </c>
      <c r="EO429" s="111">
        <f>AK429*IFERROR(VLOOKUP(AJ429,LnLst!B:I,8,FALSE),0)*100/H429^2</f>
        <v>0</v>
      </c>
    </row>
    <row r="430" spans="1:145" ht="15" customHeight="1" x14ac:dyDescent="0.25">
      <c r="A430" s="81" t="s">
        <v>423</v>
      </c>
      <c r="B430" s="82" t="s">
        <v>1154</v>
      </c>
      <c r="C430" s="102" t="s">
        <v>157</v>
      </c>
      <c r="D430" s="82" t="s">
        <v>158</v>
      </c>
      <c r="E430" s="9" t="s">
        <v>1709</v>
      </c>
      <c r="F430" s="426" t="s">
        <v>1717</v>
      </c>
      <c r="G430" s="83">
        <v>1</v>
      </c>
      <c r="H430" s="60">
        <v>220</v>
      </c>
      <c r="I430" s="194" t="str">
        <f t="shared" si="109"/>
        <v xml:space="preserve">2*380/50 ACSR             </v>
      </c>
      <c r="J430" s="228">
        <f t="shared" si="110"/>
        <v>18.5</v>
      </c>
      <c r="K430" s="113" t="s">
        <v>23</v>
      </c>
      <c r="L430" s="232" t="s">
        <v>22</v>
      </c>
      <c r="M430" s="240">
        <v>1000</v>
      </c>
      <c r="N430" s="115">
        <f t="shared" si="111"/>
        <v>381.04</v>
      </c>
      <c r="O430" s="241">
        <v>1200</v>
      </c>
      <c r="P430" s="235">
        <f t="shared" si="112"/>
        <v>1.574793388429752E-3</v>
      </c>
      <c r="Q430" s="104">
        <f t="shared" si="113"/>
        <v>1.1543388429752065E-2</v>
      </c>
      <c r="R430" s="104">
        <f t="shared" si="114"/>
        <v>3.3308880000000006E-2</v>
      </c>
      <c r="S430" s="104">
        <f t="shared" si="115"/>
        <v>4.2045454545454547E-3</v>
      </c>
      <c r="T430" s="104">
        <f t="shared" si="116"/>
        <v>3.631198347107438E-2</v>
      </c>
      <c r="U430" s="104">
        <f t="shared" si="117"/>
        <v>1.9967420000000003E-2</v>
      </c>
      <c r="V430" s="105">
        <f t="shared" si="118"/>
        <v>2.2551652892561985E-2</v>
      </c>
      <c r="W430" s="223">
        <f>AE430*IFERROR(VLOOKUP(AD430,LnLst!B:I,2,FALSE),0)+AG430*IFERROR(VLOOKUP(AF430,LnLst!B:I,2,FALSE),0)+AI430*IFERROR(VLOOKUP(AH430,LnLst!B:I,2,FALSE),0)+AK430*IFERROR(VLOOKUP(AJ430,LnLst!B:I,2,FALSE),0)</f>
        <v>0.76219999999999999</v>
      </c>
      <c r="X430" s="215">
        <f>AE430*IFERROR(VLOOKUP(AD430,LnLst!B:I,3,FALSE),0)+AG430*IFERROR(VLOOKUP(AF430,LnLst!B:I,3,FALSE),0)+AI430*IFERROR(VLOOKUP(AH430,LnLst!B:I,3,FALSE),0)+AK430*IFERROR(VLOOKUP(AJ430,LnLst!B:I,3,FALSE),0)</f>
        <v>5.5869999999999997</v>
      </c>
      <c r="Y430" s="219">
        <f>(AE430*IFERROR(VLOOKUP(AD430,LnLst!B:I,4,FALSE),0)+AG430*IFERROR(VLOOKUP(AF430,LnLst!B:I,4,FALSE),0)+AI430*IFERROR(VLOOKUP(AH430,LnLst!B:I,4,FALSE),0)+AK430*IFERROR(VLOOKUP(AJ430,LnLst!B:I,4,FALSE),0))/1000000</f>
        <v>6.8820000000000009E-5</v>
      </c>
      <c r="Z430" s="215">
        <f>AE430*IFERROR(VLOOKUP(AD430,LnLst!B:I,5,FALSE),0)+AG430*IFERROR(VLOOKUP(AF430,LnLst!B:I,5,FALSE),0)+AI430*IFERROR(VLOOKUP(AH430,LnLst!B:I,5,FALSE),0)+AK430*IFERROR(VLOOKUP(AJ430,LnLst!B:I,5,FALSE),0)</f>
        <v>2.0350000000000001</v>
      </c>
      <c r="AA430" s="215">
        <f>AE430*IFERROR(VLOOKUP(AD430,LnLst!B:I,6,FALSE),0)+AG430*IFERROR(VLOOKUP(AF430,LnLst!B:I,6,FALSE),0)+AI430*IFERROR(VLOOKUP(AH430,LnLst!B:I,6,FALSE),0)+AK430*IFERROR(VLOOKUP(AJ430,LnLst!B:I,6,FALSE),0)</f>
        <v>17.574999999999999</v>
      </c>
      <c r="AB430" s="207">
        <f>(AE430*IFERROR(VLOOKUP(AD430,LnLst!B:I,7,FALSE),0)+AG430*IFERROR(VLOOKUP(AF430,LnLst!B:I,7,FALSE),0)+AI430*IFERROR(VLOOKUP(AH430,LnLst!B:I,7,FALSE),0)+AK430*IFERROR(VLOOKUP(AJ430,LnLst!B:I,7,FALSE),0))/1000000</f>
        <v>4.1255000000000004E-5</v>
      </c>
      <c r="AC430" s="211">
        <f>AE430*IFERROR(VLOOKUP(AD430,LnLst!B:I,8,FALSE),0)+AG430*IFERROR(VLOOKUP(AF430,LnLst!B:I,8,FALSE),0)+AI430*IFERROR(VLOOKUP(AH430,LnLst!B:I,8,FALSE),0)+AK430*IFERROR(VLOOKUP(AJ430,LnLst!B:I,8,FALSE),0)</f>
        <v>10.914999999999999</v>
      </c>
      <c r="AD430" s="106" t="s">
        <v>25</v>
      </c>
      <c r="AE430" s="263">
        <v>18.5</v>
      </c>
      <c r="AF430" s="245" t="s">
        <v>1462</v>
      </c>
      <c r="AG430" s="263"/>
      <c r="AH430" s="250" t="s">
        <v>1462</v>
      </c>
      <c r="AI430" s="263"/>
      <c r="AJ430" s="245" t="s">
        <v>1462</v>
      </c>
      <c r="AK430" s="263"/>
      <c r="AL430" s="84">
        <v>522</v>
      </c>
      <c r="AM430" s="72">
        <v>523</v>
      </c>
      <c r="AN430" s="83">
        <v>0</v>
      </c>
      <c r="AO430" s="72">
        <v>0</v>
      </c>
      <c r="AP430" s="66" t="s">
        <v>921</v>
      </c>
      <c r="AQ430" s="107" t="s">
        <v>900</v>
      </c>
      <c r="AR430" s="61" t="s">
        <v>271</v>
      </c>
      <c r="AS430" s="364"/>
      <c r="AT430" s="205"/>
      <c r="DN430" s="111">
        <f>(AE430*IFERROR(VLOOKUP(AD430,LnLst!B:I,2,FALSE),0))*(100/(H430^2))</f>
        <v>1.574793388429752E-3</v>
      </c>
      <c r="DO430" s="111">
        <f>(AE430*IFERROR(VLOOKUP(AD430,LnLst!B:I,3,FALSE),0))*(100/(H430^2))</f>
        <v>1.1543388429752065E-2</v>
      </c>
      <c r="DP430" s="111">
        <f>(AE430*IFERROR(VLOOKUP(AD430,LnLst!B:I,4,FALSE),0))*(H430^2/100)/1000000</f>
        <v>3.3308880000000006E-2</v>
      </c>
      <c r="DQ430" s="111">
        <f>(AE430*IFERROR(VLOOKUP(AD430,LnLst!B:I,5,FALSE),0))*(100/(H430^2))</f>
        <v>4.2045454545454547E-3</v>
      </c>
      <c r="DR430" s="111">
        <f>(AE430*IFERROR(VLOOKUP(AD430,LnLst!B:I,6,FALSE),0))*(100/(H430^2))</f>
        <v>3.631198347107438E-2</v>
      </c>
      <c r="DS430" s="111">
        <f>(AE430*IFERROR(VLOOKUP(AD430,LnLst!B:I,7,FALSE),0))*(H430^2/100)/1000000</f>
        <v>1.9967420000000003E-2</v>
      </c>
      <c r="DT430" s="111">
        <f>(AE430*IFERROR(VLOOKUP(AD430,LnLst!B:I,8,FALSE),0))*(100/(H430^2))</f>
        <v>2.2551652892561981E-2</v>
      </c>
      <c r="DU430" s="111">
        <f>AG430*IFERROR(VLOOKUP(AF430,LnLst!B:I,2,FALSE),0)*100/H430^2</f>
        <v>0</v>
      </c>
      <c r="DV430" s="111">
        <f>(AG430*IFERROR(VLOOKUP(AF430,LnLst!B:I,3,FALSE),0))*(100/(H430^2))</f>
        <v>0</v>
      </c>
      <c r="DW430" s="111">
        <f>(AG430*IFERROR(VLOOKUP(AF430,LnLst!B:I,4,FALSE),0))*(H430^2/100)/1000000</f>
        <v>0</v>
      </c>
      <c r="DX430" s="111">
        <f>(AG430*IFERROR(VLOOKUP(AF430,LnLst!B:I,5,FALSE),0))*(100/(H430^2))</f>
        <v>0</v>
      </c>
      <c r="DY430" s="111">
        <f>(AG430*IFERROR(VLOOKUP(AF430,LnLst!B:I,6,FALSE),0))*(100/(H430^2))</f>
        <v>0</v>
      </c>
      <c r="DZ430" s="111">
        <f>(AG430*IFERROR(VLOOKUP(AF430,LnLst!B:I,7,FALSE),0))*(H430^2/100)/1000000</f>
        <v>0</v>
      </c>
      <c r="EA430" s="111">
        <f>(AG430*IFERROR(VLOOKUP(AF430,LnLst!B:I,8,FALSE),0))*(100/(H430^2))</f>
        <v>0</v>
      </c>
      <c r="EB430" s="111">
        <f>AI430*IFERROR(VLOOKUP(AH430,LnLst!B:I,2,FALSE),0)*100/H430^2</f>
        <v>0</v>
      </c>
      <c r="EC430" s="111">
        <f>AI430*IFERROR(VLOOKUP(AH430,LnLst!B:I,3,FALSE),0)*100/H430^2</f>
        <v>0</v>
      </c>
      <c r="ED430" s="111">
        <f>(AI430*IFERROR(VLOOKUP(AH430,LnLst!B:I,4,FALSE),0))*(H430^2/100)/1000000</f>
        <v>0</v>
      </c>
      <c r="EE430" s="111">
        <f>AI430*IFERROR(VLOOKUP(AH430,LnLst!B:I,5,FALSE),0)*100/H430^2</f>
        <v>0</v>
      </c>
      <c r="EF430" s="111">
        <f>AI430*IFERROR(VLOOKUP(AH430,LnLst!B:I,6,FALSE),0)*100/H430^2</f>
        <v>0</v>
      </c>
      <c r="EG430" s="111">
        <f>(AI430*IFERROR(VLOOKUP(AH430,LnLst!B:I,7,FALSE),0))*(H430^2/100)/1000000</f>
        <v>0</v>
      </c>
      <c r="EH430" s="111">
        <f>AI430*IFERROR(VLOOKUP(AH430,LnLst!B:I,8,FALSE),0)*100/H430^2</f>
        <v>0</v>
      </c>
      <c r="EI430" s="236">
        <f>AK430*IFERROR(VLOOKUP(AJ430,LnLst!B:I,2,FALSE),0)*100/H430^2</f>
        <v>0</v>
      </c>
      <c r="EJ430" s="111">
        <f>AK430*IFERROR(VLOOKUP(AJ430,LnLst!B:I,3,FALSE),0)*100/H430^2</f>
        <v>0</v>
      </c>
      <c r="EK430" s="111">
        <f>(AK430*IFERROR(VLOOKUP(AJ430,LnLst!B:I,4,FALSE),0))*(H430^2/100)/1000000</f>
        <v>0</v>
      </c>
      <c r="EL430" s="111">
        <f>AK430*IFERROR(VLOOKUP(AJ430,LnLst!B:I,5,FALSE),0)*100/H430^2</f>
        <v>0</v>
      </c>
      <c r="EM430" s="111">
        <f>AK430*IFERROR(VLOOKUP(AJ430,LnLst!B:I,6,FALSE),0)*100/H430^2</f>
        <v>0</v>
      </c>
      <c r="EN430" s="111">
        <f>(AK430*IFERROR(VLOOKUP(AJ430,LnLst!B:I,7,FALSE),0))*(H430^2/100)/1000000</f>
        <v>0</v>
      </c>
      <c r="EO430" s="111">
        <f>AK430*IFERROR(VLOOKUP(AJ430,LnLst!B:I,8,FALSE),0)*100/H430^2</f>
        <v>0</v>
      </c>
    </row>
    <row r="431" spans="1:145" ht="15" customHeight="1" x14ac:dyDescent="0.25">
      <c r="A431" s="81" t="s">
        <v>423</v>
      </c>
      <c r="B431" s="82" t="s">
        <v>1154</v>
      </c>
      <c r="C431" s="102" t="s">
        <v>157</v>
      </c>
      <c r="D431" s="82" t="s">
        <v>158</v>
      </c>
      <c r="E431" s="9" t="s">
        <v>1709</v>
      </c>
      <c r="F431" s="426" t="s">
        <v>1717</v>
      </c>
      <c r="G431" s="83">
        <v>2</v>
      </c>
      <c r="H431" s="60">
        <v>220</v>
      </c>
      <c r="I431" s="194" t="str">
        <f t="shared" si="109"/>
        <v xml:space="preserve">2*380/50 ACSR             </v>
      </c>
      <c r="J431" s="228">
        <f t="shared" si="110"/>
        <v>18.5</v>
      </c>
      <c r="K431" s="113" t="s">
        <v>23</v>
      </c>
      <c r="L431" s="232" t="s">
        <v>22</v>
      </c>
      <c r="M431" s="240">
        <v>1000</v>
      </c>
      <c r="N431" s="115">
        <f t="shared" si="111"/>
        <v>381.04</v>
      </c>
      <c r="O431" s="241">
        <v>1200</v>
      </c>
      <c r="P431" s="235">
        <f t="shared" si="112"/>
        <v>1.574793388429752E-3</v>
      </c>
      <c r="Q431" s="104">
        <f t="shared" si="113"/>
        <v>1.1543388429752065E-2</v>
      </c>
      <c r="R431" s="104">
        <f t="shared" si="114"/>
        <v>3.3308880000000006E-2</v>
      </c>
      <c r="S431" s="104">
        <f t="shared" si="115"/>
        <v>4.2045454545454547E-3</v>
      </c>
      <c r="T431" s="104">
        <f t="shared" si="116"/>
        <v>3.631198347107438E-2</v>
      </c>
      <c r="U431" s="104">
        <f t="shared" si="117"/>
        <v>1.9967420000000003E-2</v>
      </c>
      <c r="V431" s="105">
        <f t="shared" si="118"/>
        <v>2.2551652892561985E-2</v>
      </c>
      <c r="W431" s="223">
        <f>AE431*IFERROR(VLOOKUP(AD431,LnLst!B:I,2,FALSE),0)+AG431*IFERROR(VLOOKUP(AF431,LnLst!B:I,2,FALSE),0)+AI431*IFERROR(VLOOKUP(AH431,LnLst!B:I,2,FALSE),0)+AK431*IFERROR(VLOOKUP(AJ431,LnLst!B:I,2,FALSE),0)</f>
        <v>0.76219999999999999</v>
      </c>
      <c r="X431" s="215">
        <f>AE431*IFERROR(VLOOKUP(AD431,LnLst!B:I,3,FALSE),0)+AG431*IFERROR(VLOOKUP(AF431,LnLst!B:I,3,FALSE),0)+AI431*IFERROR(VLOOKUP(AH431,LnLst!B:I,3,FALSE),0)+AK431*IFERROR(VLOOKUP(AJ431,LnLst!B:I,3,FALSE),0)</f>
        <v>5.5869999999999997</v>
      </c>
      <c r="Y431" s="219">
        <f>(AE431*IFERROR(VLOOKUP(AD431,LnLst!B:I,4,FALSE),0)+AG431*IFERROR(VLOOKUP(AF431,LnLst!B:I,4,FALSE),0)+AI431*IFERROR(VLOOKUP(AH431,LnLst!B:I,4,FALSE),0)+AK431*IFERROR(VLOOKUP(AJ431,LnLst!B:I,4,FALSE),0))/1000000</f>
        <v>6.8820000000000009E-5</v>
      </c>
      <c r="Z431" s="215">
        <f>AE431*IFERROR(VLOOKUP(AD431,LnLst!B:I,5,FALSE),0)+AG431*IFERROR(VLOOKUP(AF431,LnLst!B:I,5,FALSE),0)+AI431*IFERROR(VLOOKUP(AH431,LnLst!B:I,5,FALSE),0)+AK431*IFERROR(VLOOKUP(AJ431,LnLst!B:I,5,FALSE),0)</f>
        <v>2.0350000000000001</v>
      </c>
      <c r="AA431" s="215">
        <f>AE431*IFERROR(VLOOKUP(AD431,LnLst!B:I,6,FALSE),0)+AG431*IFERROR(VLOOKUP(AF431,LnLst!B:I,6,FALSE),0)+AI431*IFERROR(VLOOKUP(AH431,LnLst!B:I,6,FALSE),0)+AK431*IFERROR(VLOOKUP(AJ431,LnLst!B:I,6,FALSE),0)</f>
        <v>17.574999999999999</v>
      </c>
      <c r="AB431" s="207">
        <f>(AE431*IFERROR(VLOOKUP(AD431,LnLst!B:I,7,FALSE),0)+AG431*IFERROR(VLOOKUP(AF431,LnLst!B:I,7,FALSE),0)+AI431*IFERROR(VLOOKUP(AH431,LnLst!B:I,7,FALSE),0)+AK431*IFERROR(VLOOKUP(AJ431,LnLst!B:I,7,FALSE),0))/1000000</f>
        <v>4.1255000000000004E-5</v>
      </c>
      <c r="AC431" s="211">
        <f>AE431*IFERROR(VLOOKUP(AD431,LnLst!B:I,8,FALSE),0)+AG431*IFERROR(VLOOKUP(AF431,LnLst!B:I,8,FALSE),0)+AI431*IFERROR(VLOOKUP(AH431,LnLst!B:I,8,FALSE),0)+AK431*IFERROR(VLOOKUP(AJ431,LnLst!B:I,8,FALSE),0)</f>
        <v>10.914999999999999</v>
      </c>
      <c r="AD431" s="106" t="s">
        <v>25</v>
      </c>
      <c r="AE431" s="263">
        <v>18.5</v>
      </c>
      <c r="AF431" s="245" t="s">
        <v>1462</v>
      </c>
      <c r="AG431" s="263"/>
      <c r="AH431" s="250" t="s">
        <v>1462</v>
      </c>
      <c r="AI431" s="263"/>
      <c r="AJ431" s="245" t="s">
        <v>1462</v>
      </c>
      <c r="AK431" s="263"/>
      <c r="AL431" s="84">
        <v>522</v>
      </c>
      <c r="AM431" s="72">
        <v>523</v>
      </c>
      <c r="AN431" s="83">
        <v>0</v>
      </c>
      <c r="AO431" s="72">
        <v>0</v>
      </c>
      <c r="AP431" s="66" t="s">
        <v>922</v>
      </c>
      <c r="AQ431" s="107" t="s">
        <v>900</v>
      </c>
      <c r="AR431" s="61" t="s">
        <v>271</v>
      </c>
      <c r="AS431" s="364"/>
      <c r="AT431" s="205"/>
      <c r="DN431" s="111">
        <f>(AE431*IFERROR(VLOOKUP(AD431,LnLst!B:I,2,FALSE),0))*(100/(H431^2))</f>
        <v>1.574793388429752E-3</v>
      </c>
      <c r="DO431" s="111">
        <f>(AE431*IFERROR(VLOOKUP(AD431,LnLst!B:I,3,FALSE),0))*(100/(H431^2))</f>
        <v>1.1543388429752065E-2</v>
      </c>
      <c r="DP431" s="111">
        <f>(AE431*IFERROR(VLOOKUP(AD431,LnLst!B:I,4,FALSE),0))*(H431^2/100)/1000000</f>
        <v>3.3308880000000006E-2</v>
      </c>
      <c r="DQ431" s="111">
        <f>(AE431*IFERROR(VLOOKUP(AD431,LnLst!B:I,5,FALSE),0))*(100/(H431^2))</f>
        <v>4.2045454545454547E-3</v>
      </c>
      <c r="DR431" s="111">
        <f>(AE431*IFERROR(VLOOKUP(AD431,LnLst!B:I,6,FALSE),0))*(100/(H431^2))</f>
        <v>3.631198347107438E-2</v>
      </c>
      <c r="DS431" s="111">
        <f>(AE431*IFERROR(VLOOKUP(AD431,LnLst!B:I,7,FALSE),0))*(H431^2/100)/1000000</f>
        <v>1.9967420000000003E-2</v>
      </c>
      <c r="DT431" s="111">
        <f>(AE431*IFERROR(VLOOKUP(AD431,LnLst!B:I,8,FALSE),0))*(100/(H431^2))</f>
        <v>2.2551652892561981E-2</v>
      </c>
      <c r="DU431" s="111">
        <f>AG431*IFERROR(VLOOKUP(AF431,LnLst!B:I,2,FALSE),0)*100/H431^2</f>
        <v>0</v>
      </c>
      <c r="DV431" s="111">
        <f>(AG431*IFERROR(VLOOKUP(AF431,LnLst!B:I,3,FALSE),0))*(100/(H431^2))</f>
        <v>0</v>
      </c>
      <c r="DW431" s="111">
        <f>(AG431*IFERROR(VLOOKUP(AF431,LnLst!B:I,4,FALSE),0))*(H431^2/100)/1000000</f>
        <v>0</v>
      </c>
      <c r="DX431" s="111">
        <f>(AG431*IFERROR(VLOOKUP(AF431,LnLst!B:I,5,FALSE),0))*(100/(H431^2))</f>
        <v>0</v>
      </c>
      <c r="DY431" s="111">
        <f>(AG431*IFERROR(VLOOKUP(AF431,LnLst!B:I,6,FALSE),0))*(100/(H431^2))</f>
        <v>0</v>
      </c>
      <c r="DZ431" s="111">
        <f>(AG431*IFERROR(VLOOKUP(AF431,LnLst!B:I,7,FALSE),0))*(H431^2/100)/1000000</f>
        <v>0</v>
      </c>
      <c r="EA431" s="111">
        <f>(AG431*IFERROR(VLOOKUP(AF431,LnLst!B:I,8,FALSE),0))*(100/(H431^2))</f>
        <v>0</v>
      </c>
      <c r="EB431" s="111">
        <f>AI431*IFERROR(VLOOKUP(AH431,LnLst!B:I,2,FALSE),0)*100/H431^2</f>
        <v>0</v>
      </c>
      <c r="EC431" s="111">
        <f>AI431*IFERROR(VLOOKUP(AH431,LnLst!B:I,3,FALSE),0)*100/H431^2</f>
        <v>0</v>
      </c>
      <c r="ED431" s="111">
        <f>(AI431*IFERROR(VLOOKUP(AH431,LnLst!B:I,4,FALSE),0))*(H431^2/100)/1000000</f>
        <v>0</v>
      </c>
      <c r="EE431" s="111">
        <f>AI431*IFERROR(VLOOKUP(AH431,LnLst!B:I,5,FALSE),0)*100/H431^2</f>
        <v>0</v>
      </c>
      <c r="EF431" s="111">
        <f>AI431*IFERROR(VLOOKUP(AH431,LnLst!B:I,6,FALSE),0)*100/H431^2</f>
        <v>0</v>
      </c>
      <c r="EG431" s="111">
        <f>(AI431*IFERROR(VLOOKUP(AH431,LnLst!B:I,7,FALSE),0))*(H431^2/100)/1000000</f>
        <v>0</v>
      </c>
      <c r="EH431" s="111">
        <f>AI431*IFERROR(VLOOKUP(AH431,LnLst!B:I,8,FALSE),0)*100/H431^2</f>
        <v>0</v>
      </c>
      <c r="EI431" s="236">
        <f>AK431*IFERROR(VLOOKUP(AJ431,LnLst!B:I,2,FALSE),0)*100/H431^2</f>
        <v>0</v>
      </c>
      <c r="EJ431" s="111">
        <f>AK431*IFERROR(VLOOKUP(AJ431,LnLst!B:I,3,FALSE),0)*100/H431^2</f>
        <v>0</v>
      </c>
      <c r="EK431" s="111">
        <f>(AK431*IFERROR(VLOOKUP(AJ431,LnLst!B:I,4,FALSE),0))*(H431^2/100)/1000000</f>
        <v>0</v>
      </c>
      <c r="EL431" s="111">
        <f>AK431*IFERROR(VLOOKUP(AJ431,LnLst!B:I,5,FALSE),0)*100/H431^2</f>
        <v>0</v>
      </c>
      <c r="EM431" s="111">
        <f>AK431*IFERROR(VLOOKUP(AJ431,LnLst!B:I,6,FALSE),0)*100/H431^2</f>
        <v>0</v>
      </c>
      <c r="EN431" s="111">
        <f>(AK431*IFERROR(VLOOKUP(AJ431,LnLst!B:I,7,FALSE),0))*(H431^2/100)/1000000</f>
        <v>0</v>
      </c>
      <c r="EO431" s="111">
        <f>AK431*IFERROR(VLOOKUP(AJ431,LnLst!B:I,8,FALSE),0)*100/H431^2</f>
        <v>0</v>
      </c>
    </row>
    <row r="432" spans="1:145" ht="15" customHeight="1" x14ac:dyDescent="0.25">
      <c r="A432" s="81" t="s">
        <v>1142</v>
      </c>
      <c r="B432" s="82" t="s">
        <v>422</v>
      </c>
      <c r="C432" s="102" t="s">
        <v>159</v>
      </c>
      <c r="D432" s="82" t="s">
        <v>161</v>
      </c>
      <c r="E432" s="9" t="s">
        <v>1709</v>
      </c>
      <c r="F432" s="426" t="s">
        <v>1717</v>
      </c>
      <c r="G432" s="83">
        <v>1</v>
      </c>
      <c r="H432" s="60">
        <v>220</v>
      </c>
      <c r="I432" s="194" t="str">
        <f t="shared" si="109"/>
        <v xml:space="preserve">2*380/50 ACSR             </v>
      </c>
      <c r="J432" s="228">
        <f t="shared" si="110"/>
        <v>26</v>
      </c>
      <c r="K432" s="113" t="s">
        <v>16</v>
      </c>
      <c r="L432" s="232" t="s">
        <v>23</v>
      </c>
      <c r="M432" s="240">
        <v>1000</v>
      </c>
      <c r="N432" s="115">
        <f t="shared" si="111"/>
        <v>381.04</v>
      </c>
      <c r="O432" s="241">
        <v>1200</v>
      </c>
      <c r="P432" s="235">
        <f t="shared" si="112"/>
        <v>2.2132231404958674E-3</v>
      </c>
      <c r="Q432" s="104">
        <f t="shared" si="113"/>
        <v>1.6223140495867767E-2</v>
      </c>
      <c r="R432" s="104">
        <f t="shared" si="114"/>
        <v>4.6812480000000004E-2</v>
      </c>
      <c r="S432" s="104">
        <f t="shared" si="115"/>
        <v>5.909090909090909E-3</v>
      </c>
      <c r="T432" s="104">
        <f t="shared" si="116"/>
        <v>5.1033057851239669E-2</v>
      </c>
      <c r="U432" s="104">
        <f t="shared" si="117"/>
        <v>2.8062320000000002E-2</v>
      </c>
      <c r="V432" s="105">
        <f t="shared" si="118"/>
        <v>3.1694214876033057E-2</v>
      </c>
      <c r="W432" s="223">
        <f>AE432*IFERROR(VLOOKUP(AD432,LnLst!B:I,2,FALSE),0)+AG432*IFERROR(VLOOKUP(AF432,LnLst!B:I,2,FALSE),0)+AI432*IFERROR(VLOOKUP(AH432,LnLst!B:I,2,FALSE),0)+AK432*IFERROR(VLOOKUP(AJ432,LnLst!B:I,2,FALSE),0)</f>
        <v>1.0711999999999999</v>
      </c>
      <c r="X432" s="215">
        <f>AE432*IFERROR(VLOOKUP(AD432,LnLst!B:I,3,FALSE),0)+AG432*IFERROR(VLOOKUP(AF432,LnLst!B:I,3,FALSE),0)+AI432*IFERROR(VLOOKUP(AH432,LnLst!B:I,3,FALSE),0)+AK432*IFERROR(VLOOKUP(AJ432,LnLst!B:I,3,FALSE),0)</f>
        <v>7.8519999999999994</v>
      </c>
      <c r="Y432" s="219">
        <f>(AE432*IFERROR(VLOOKUP(AD432,LnLst!B:I,4,FALSE),0)+AG432*IFERROR(VLOOKUP(AF432,LnLst!B:I,4,FALSE),0)+AI432*IFERROR(VLOOKUP(AH432,LnLst!B:I,4,FALSE),0)+AK432*IFERROR(VLOOKUP(AJ432,LnLst!B:I,4,FALSE),0))/1000000</f>
        <v>9.6719999999999996E-5</v>
      </c>
      <c r="Z432" s="215">
        <f>AE432*IFERROR(VLOOKUP(AD432,LnLst!B:I,5,FALSE),0)+AG432*IFERROR(VLOOKUP(AF432,LnLst!B:I,5,FALSE),0)+AI432*IFERROR(VLOOKUP(AH432,LnLst!B:I,5,FALSE),0)+AK432*IFERROR(VLOOKUP(AJ432,LnLst!B:I,5,FALSE),0)</f>
        <v>2.86</v>
      </c>
      <c r="AA432" s="215">
        <f>AE432*IFERROR(VLOOKUP(AD432,LnLst!B:I,6,FALSE),0)+AG432*IFERROR(VLOOKUP(AF432,LnLst!B:I,6,FALSE),0)+AI432*IFERROR(VLOOKUP(AH432,LnLst!B:I,6,FALSE),0)+AK432*IFERROR(VLOOKUP(AJ432,LnLst!B:I,6,FALSE),0)</f>
        <v>24.7</v>
      </c>
      <c r="AB432" s="207">
        <f>(AE432*IFERROR(VLOOKUP(AD432,LnLst!B:I,7,FALSE),0)+AG432*IFERROR(VLOOKUP(AF432,LnLst!B:I,7,FALSE),0)+AI432*IFERROR(VLOOKUP(AH432,LnLst!B:I,7,FALSE),0)+AK432*IFERROR(VLOOKUP(AJ432,LnLst!B:I,7,FALSE),0))/1000000</f>
        <v>5.7979999999999997E-5</v>
      </c>
      <c r="AC432" s="211">
        <f>AE432*IFERROR(VLOOKUP(AD432,LnLst!B:I,8,FALSE),0)+AG432*IFERROR(VLOOKUP(AF432,LnLst!B:I,8,FALSE),0)+AI432*IFERROR(VLOOKUP(AH432,LnLst!B:I,8,FALSE),0)+AK432*IFERROR(VLOOKUP(AJ432,LnLst!B:I,8,FALSE),0)</f>
        <v>15.34</v>
      </c>
      <c r="AD432" s="106" t="s">
        <v>25</v>
      </c>
      <c r="AE432" s="263">
        <v>26</v>
      </c>
      <c r="AF432" s="245" t="s">
        <v>1462</v>
      </c>
      <c r="AG432" s="263"/>
      <c r="AH432" s="250" t="s">
        <v>1462</v>
      </c>
      <c r="AI432" s="263"/>
      <c r="AJ432" s="245" t="s">
        <v>1462</v>
      </c>
      <c r="AK432" s="263"/>
      <c r="AL432" s="84">
        <v>524</v>
      </c>
      <c r="AM432" s="72">
        <v>528</v>
      </c>
      <c r="AN432" s="83">
        <v>0</v>
      </c>
      <c r="AO432" s="72">
        <v>0</v>
      </c>
      <c r="AP432" s="66" t="s">
        <v>923</v>
      </c>
      <c r="AQ432" s="107" t="s">
        <v>915</v>
      </c>
      <c r="AR432" s="61" t="s">
        <v>925</v>
      </c>
      <c r="AS432" s="364"/>
      <c r="AT432" s="205"/>
      <c r="DN432" s="111">
        <f>(AE432*IFERROR(VLOOKUP(AD432,LnLst!B:I,2,FALSE),0))*(100/(H432^2))</f>
        <v>2.2132231404958678E-3</v>
      </c>
      <c r="DO432" s="111">
        <f>(AE432*IFERROR(VLOOKUP(AD432,LnLst!B:I,3,FALSE),0))*(100/(H432^2))</f>
        <v>1.6223140495867767E-2</v>
      </c>
      <c r="DP432" s="111">
        <f>(AE432*IFERROR(VLOOKUP(AD432,LnLst!B:I,4,FALSE),0))*(H432^2/100)/1000000</f>
        <v>4.6812479999999997E-2</v>
      </c>
      <c r="DQ432" s="111">
        <f>(AE432*IFERROR(VLOOKUP(AD432,LnLst!B:I,5,FALSE),0))*(100/(H432^2))</f>
        <v>5.909090909090909E-3</v>
      </c>
      <c r="DR432" s="111">
        <f>(AE432*IFERROR(VLOOKUP(AD432,LnLst!B:I,6,FALSE),0))*(100/(H432^2))</f>
        <v>5.1033057851239669E-2</v>
      </c>
      <c r="DS432" s="111">
        <f>(AE432*IFERROR(VLOOKUP(AD432,LnLst!B:I,7,FALSE),0))*(H432^2/100)/1000000</f>
        <v>2.8062319999999998E-2</v>
      </c>
      <c r="DT432" s="111">
        <f>(AE432*IFERROR(VLOOKUP(AD432,LnLst!B:I,8,FALSE),0))*(100/(H432^2))</f>
        <v>3.1694214876033057E-2</v>
      </c>
      <c r="DU432" s="111">
        <f>AG432*IFERROR(VLOOKUP(AF432,LnLst!B:I,2,FALSE),0)*100/H432^2</f>
        <v>0</v>
      </c>
      <c r="DV432" s="111">
        <f>(AG432*IFERROR(VLOOKUP(AF432,LnLst!B:I,3,FALSE),0))*(100/(H432^2))</f>
        <v>0</v>
      </c>
      <c r="DW432" s="111">
        <f>(AG432*IFERROR(VLOOKUP(AF432,LnLst!B:I,4,FALSE),0))*(H432^2/100)/1000000</f>
        <v>0</v>
      </c>
      <c r="DX432" s="111">
        <f>(AG432*IFERROR(VLOOKUP(AF432,LnLst!B:I,5,FALSE),0))*(100/(H432^2))</f>
        <v>0</v>
      </c>
      <c r="DY432" s="111">
        <f>(AG432*IFERROR(VLOOKUP(AF432,LnLst!B:I,6,FALSE),0))*(100/(H432^2))</f>
        <v>0</v>
      </c>
      <c r="DZ432" s="111">
        <f>(AG432*IFERROR(VLOOKUP(AF432,LnLst!B:I,7,FALSE),0))*(H432^2/100)/1000000</f>
        <v>0</v>
      </c>
      <c r="EA432" s="111">
        <f>(AG432*IFERROR(VLOOKUP(AF432,LnLst!B:I,8,FALSE),0))*(100/(H432^2))</f>
        <v>0</v>
      </c>
      <c r="EB432" s="111">
        <f>AI432*IFERROR(VLOOKUP(AH432,LnLst!B:I,2,FALSE),0)*100/H432^2</f>
        <v>0</v>
      </c>
      <c r="EC432" s="111">
        <f>AI432*IFERROR(VLOOKUP(AH432,LnLst!B:I,3,FALSE),0)*100/H432^2</f>
        <v>0</v>
      </c>
      <c r="ED432" s="111">
        <f>(AI432*IFERROR(VLOOKUP(AH432,LnLst!B:I,4,FALSE),0))*(H432^2/100)/1000000</f>
        <v>0</v>
      </c>
      <c r="EE432" s="111">
        <f>AI432*IFERROR(VLOOKUP(AH432,LnLst!B:I,5,FALSE),0)*100/H432^2</f>
        <v>0</v>
      </c>
      <c r="EF432" s="111">
        <f>AI432*IFERROR(VLOOKUP(AH432,LnLst!B:I,6,FALSE),0)*100/H432^2</f>
        <v>0</v>
      </c>
      <c r="EG432" s="111">
        <f>(AI432*IFERROR(VLOOKUP(AH432,LnLst!B:I,7,FALSE),0))*(H432^2/100)/1000000</f>
        <v>0</v>
      </c>
      <c r="EH432" s="111">
        <f>AI432*IFERROR(VLOOKUP(AH432,LnLst!B:I,8,FALSE),0)*100/H432^2</f>
        <v>0</v>
      </c>
      <c r="EI432" s="236">
        <f>AK432*IFERROR(VLOOKUP(AJ432,LnLst!B:I,2,FALSE),0)*100/H432^2</f>
        <v>0</v>
      </c>
      <c r="EJ432" s="111">
        <f>AK432*IFERROR(VLOOKUP(AJ432,LnLst!B:I,3,FALSE),0)*100/H432^2</f>
        <v>0</v>
      </c>
      <c r="EK432" s="111">
        <f>(AK432*IFERROR(VLOOKUP(AJ432,LnLst!B:I,4,FALSE),0))*(H432^2/100)/1000000</f>
        <v>0</v>
      </c>
      <c r="EL432" s="111">
        <f>AK432*IFERROR(VLOOKUP(AJ432,LnLst!B:I,5,FALSE),0)*100/H432^2</f>
        <v>0</v>
      </c>
      <c r="EM432" s="111">
        <f>AK432*IFERROR(VLOOKUP(AJ432,LnLst!B:I,6,FALSE),0)*100/H432^2</f>
        <v>0</v>
      </c>
      <c r="EN432" s="111">
        <f>(AK432*IFERROR(VLOOKUP(AJ432,LnLst!B:I,7,FALSE),0))*(H432^2/100)/1000000</f>
        <v>0</v>
      </c>
      <c r="EO432" s="111">
        <f>AK432*IFERROR(VLOOKUP(AJ432,LnLst!B:I,8,FALSE),0)*100/H432^2</f>
        <v>0</v>
      </c>
    </row>
    <row r="433" spans="1:145" ht="15" customHeight="1" x14ac:dyDescent="0.25">
      <c r="A433" s="81" t="s">
        <v>1142</v>
      </c>
      <c r="B433" s="82" t="s">
        <v>422</v>
      </c>
      <c r="C433" s="102" t="s">
        <v>159</v>
      </c>
      <c r="D433" s="82" t="s">
        <v>161</v>
      </c>
      <c r="E433" s="9" t="s">
        <v>1709</v>
      </c>
      <c r="F433" s="426" t="s">
        <v>1717</v>
      </c>
      <c r="G433" s="83">
        <v>2</v>
      </c>
      <c r="H433" s="60">
        <v>220</v>
      </c>
      <c r="I433" s="194" t="str">
        <f t="shared" si="109"/>
        <v xml:space="preserve">2*380/50 ACSR             </v>
      </c>
      <c r="J433" s="228">
        <f t="shared" si="110"/>
        <v>26</v>
      </c>
      <c r="K433" s="113" t="s">
        <v>21</v>
      </c>
      <c r="L433" s="232" t="s">
        <v>23</v>
      </c>
      <c r="M433" s="240">
        <v>800</v>
      </c>
      <c r="N433" s="115">
        <f t="shared" si="111"/>
        <v>304.83199999999999</v>
      </c>
      <c r="O433" s="241">
        <v>1200</v>
      </c>
      <c r="P433" s="235">
        <f t="shared" si="112"/>
        <v>2.2132231404958674E-3</v>
      </c>
      <c r="Q433" s="104">
        <f t="shared" si="113"/>
        <v>1.6223140495867767E-2</v>
      </c>
      <c r="R433" s="104">
        <f t="shared" si="114"/>
        <v>4.6812480000000004E-2</v>
      </c>
      <c r="S433" s="104">
        <f t="shared" si="115"/>
        <v>5.909090909090909E-3</v>
      </c>
      <c r="T433" s="104">
        <f t="shared" si="116"/>
        <v>5.1033057851239669E-2</v>
      </c>
      <c r="U433" s="104">
        <f t="shared" si="117"/>
        <v>2.8062320000000002E-2</v>
      </c>
      <c r="V433" s="105">
        <f t="shared" si="118"/>
        <v>3.1694214876033057E-2</v>
      </c>
      <c r="W433" s="223">
        <f>AE433*IFERROR(VLOOKUP(AD433,LnLst!B:I,2,FALSE),0)+AG433*IFERROR(VLOOKUP(AF433,LnLst!B:I,2,FALSE),0)+AI433*IFERROR(VLOOKUP(AH433,LnLst!B:I,2,FALSE),0)+AK433*IFERROR(VLOOKUP(AJ433,LnLst!B:I,2,FALSE),0)</f>
        <v>1.0711999999999999</v>
      </c>
      <c r="X433" s="215">
        <f>AE433*IFERROR(VLOOKUP(AD433,LnLst!B:I,3,FALSE),0)+AG433*IFERROR(VLOOKUP(AF433,LnLst!B:I,3,FALSE),0)+AI433*IFERROR(VLOOKUP(AH433,LnLst!B:I,3,FALSE),0)+AK433*IFERROR(VLOOKUP(AJ433,LnLst!B:I,3,FALSE),0)</f>
        <v>7.8519999999999994</v>
      </c>
      <c r="Y433" s="219">
        <f>(AE433*IFERROR(VLOOKUP(AD433,LnLst!B:I,4,FALSE),0)+AG433*IFERROR(VLOOKUP(AF433,LnLst!B:I,4,FALSE),0)+AI433*IFERROR(VLOOKUP(AH433,LnLst!B:I,4,FALSE),0)+AK433*IFERROR(VLOOKUP(AJ433,LnLst!B:I,4,FALSE),0))/1000000</f>
        <v>9.6719999999999996E-5</v>
      </c>
      <c r="Z433" s="215">
        <f>AE433*IFERROR(VLOOKUP(AD433,LnLst!B:I,5,FALSE),0)+AG433*IFERROR(VLOOKUP(AF433,LnLst!B:I,5,FALSE),0)+AI433*IFERROR(VLOOKUP(AH433,LnLst!B:I,5,FALSE),0)+AK433*IFERROR(VLOOKUP(AJ433,LnLst!B:I,5,FALSE),0)</f>
        <v>2.86</v>
      </c>
      <c r="AA433" s="215">
        <f>AE433*IFERROR(VLOOKUP(AD433,LnLst!B:I,6,FALSE),0)+AG433*IFERROR(VLOOKUP(AF433,LnLst!B:I,6,FALSE),0)+AI433*IFERROR(VLOOKUP(AH433,LnLst!B:I,6,FALSE),0)+AK433*IFERROR(VLOOKUP(AJ433,LnLst!B:I,6,FALSE),0)</f>
        <v>24.7</v>
      </c>
      <c r="AB433" s="207">
        <f>(AE433*IFERROR(VLOOKUP(AD433,LnLst!B:I,7,FALSE),0)+AG433*IFERROR(VLOOKUP(AF433,LnLst!B:I,7,FALSE),0)+AI433*IFERROR(VLOOKUP(AH433,LnLst!B:I,7,FALSE),0)+AK433*IFERROR(VLOOKUP(AJ433,LnLst!B:I,7,FALSE),0))/1000000</f>
        <v>5.7979999999999997E-5</v>
      </c>
      <c r="AC433" s="211">
        <f>AE433*IFERROR(VLOOKUP(AD433,LnLst!B:I,8,FALSE),0)+AG433*IFERROR(VLOOKUP(AF433,LnLst!B:I,8,FALSE),0)+AI433*IFERROR(VLOOKUP(AH433,LnLst!B:I,8,FALSE),0)+AK433*IFERROR(VLOOKUP(AJ433,LnLst!B:I,8,FALSE),0)</f>
        <v>15.34</v>
      </c>
      <c r="AD433" s="106" t="s">
        <v>25</v>
      </c>
      <c r="AE433" s="263">
        <v>26</v>
      </c>
      <c r="AF433" s="245" t="s">
        <v>1462</v>
      </c>
      <c r="AG433" s="263"/>
      <c r="AH433" s="250" t="s">
        <v>1462</v>
      </c>
      <c r="AI433" s="263"/>
      <c r="AJ433" s="245" t="s">
        <v>1462</v>
      </c>
      <c r="AK433" s="263"/>
      <c r="AL433" s="84">
        <v>524</v>
      </c>
      <c r="AM433" s="72">
        <v>528</v>
      </c>
      <c r="AN433" s="83">
        <v>0</v>
      </c>
      <c r="AO433" s="72">
        <v>0</v>
      </c>
      <c r="AP433" s="66" t="s">
        <v>924</v>
      </c>
      <c r="AQ433" s="107" t="s">
        <v>915</v>
      </c>
      <c r="AR433" s="61" t="s">
        <v>925</v>
      </c>
      <c r="AS433" s="364"/>
      <c r="AT433" s="205" t="s">
        <v>38</v>
      </c>
      <c r="DN433" s="111">
        <f>(AE433*IFERROR(VLOOKUP(AD433,LnLst!B:I,2,FALSE),0))*(100/(H433^2))</f>
        <v>2.2132231404958678E-3</v>
      </c>
      <c r="DO433" s="111">
        <f>(AE433*IFERROR(VLOOKUP(AD433,LnLst!B:I,3,FALSE),0))*(100/(H433^2))</f>
        <v>1.6223140495867767E-2</v>
      </c>
      <c r="DP433" s="111">
        <f>(AE433*IFERROR(VLOOKUP(AD433,LnLst!B:I,4,FALSE),0))*(H433^2/100)/1000000</f>
        <v>4.6812479999999997E-2</v>
      </c>
      <c r="DQ433" s="111">
        <f>(AE433*IFERROR(VLOOKUP(AD433,LnLst!B:I,5,FALSE),0))*(100/(H433^2))</f>
        <v>5.909090909090909E-3</v>
      </c>
      <c r="DR433" s="111">
        <f>(AE433*IFERROR(VLOOKUP(AD433,LnLst!B:I,6,FALSE),0))*(100/(H433^2))</f>
        <v>5.1033057851239669E-2</v>
      </c>
      <c r="DS433" s="111">
        <f>(AE433*IFERROR(VLOOKUP(AD433,LnLst!B:I,7,FALSE),0))*(H433^2/100)/1000000</f>
        <v>2.8062319999999998E-2</v>
      </c>
      <c r="DT433" s="111">
        <f>(AE433*IFERROR(VLOOKUP(AD433,LnLst!B:I,8,FALSE),0))*(100/(H433^2))</f>
        <v>3.1694214876033057E-2</v>
      </c>
      <c r="DU433" s="111">
        <f>AG433*IFERROR(VLOOKUP(AF433,LnLst!B:I,2,FALSE),0)*100/H433^2</f>
        <v>0</v>
      </c>
      <c r="DV433" s="111">
        <f>(AG433*IFERROR(VLOOKUP(AF433,LnLst!B:I,3,FALSE),0))*(100/(H433^2))</f>
        <v>0</v>
      </c>
      <c r="DW433" s="111">
        <f>(AG433*IFERROR(VLOOKUP(AF433,LnLst!B:I,4,FALSE),0))*(H433^2/100)/1000000</f>
        <v>0</v>
      </c>
      <c r="DX433" s="111">
        <f>(AG433*IFERROR(VLOOKUP(AF433,LnLst!B:I,5,FALSE),0))*(100/(H433^2))</f>
        <v>0</v>
      </c>
      <c r="DY433" s="111">
        <f>(AG433*IFERROR(VLOOKUP(AF433,LnLst!B:I,6,FALSE),0))*(100/(H433^2))</f>
        <v>0</v>
      </c>
      <c r="DZ433" s="111">
        <f>(AG433*IFERROR(VLOOKUP(AF433,LnLst!B:I,7,FALSE),0))*(H433^2/100)/1000000</f>
        <v>0</v>
      </c>
      <c r="EA433" s="111">
        <f>(AG433*IFERROR(VLOOKUP(AF433,LnLst!B:I,8,FALSE),0))*(100/(H433^2))</f>
        <v>0</v>
      </c>
      <c r="EB433" s="111">
        <f>AI433*IFERROR(VLOOKUP(AH433,LnLst!B:I,2,FALSE),0)*100/H433^2</f>
        <v>0</v>
      </c>
      <c r="EC433" s="111">
        <f>AI433*IFERROR(VLOOKUP(AH433,LnLst!B:I,3,FALSE),0)*100/H433^2</f>
        <v>0</v>
      </c>
      <c r="ED433" s="111">
        <f>(AI433*IFERROR(VLOOKUP(AH433,LnLst!B:I,4,FALSE),0))*(H433^2/100)/1000000</f>
        <v>0</v>
      </c>
      <c r="EE433" s="111">
        <f>AI433*IFERROR(VLOOKUP(AH433,LnLst!B:I,5,FALSE),0)*100/H433^2</f>
        <v>0</v>
      </c>
      <c r="EF433" s="111">
        <f>AI433*IFERROR(VLOOKUP(AH433,LnLst!B:I,6,FALSE),0)*100/H433^2</f>
        <v>0</v>
      </c>
      <c r="EG433" s="111">
        <f>(AI433*IFERROR(VLOOKUP(AH433,LnLst!B:I,7,FALSE),0))*(H433^2/100)/1000000</f>
        <v>0</v>
      </c>
      <c r="EH433" s="111">
        <f>AI433*IFERROR(VLOOKUP(AH433,LnLst!B:I,8,FALSE),0)*100/H433^2</f>
        <v>0</v>
      </c>
      <c r="EI433" s="236">
        <f>AK433*IFERROR(VLOOKUP(AJ433,LnLst!B:I,2,FALSE),0)*100/H433^2</f>
        <v>0</v>
      </c>
      <c r="EJ433" s="111">
        <f>AK433*IFERROR(VLOOKUP(AJ433,LnLst!B:I,3,FALSE),0)*100/H433^2</f>
        <v>0</v>
      </c>
      <c r="EK433" s="111">
        <f>(AK433*IFERROR(VLOOKUP(AJ433,LnLst!B:I,4,FALSE),0))*(H433^2/100)/1000000</f>
        <v>0</v>
      </c>
      <c r="EL433" s="111">
        <f>AK433*IFERROR(VLOOKUP(AJ433,LnLst!B:I,5,FALSE),0)*100/H433^2</f>
        <v>0</v>
      </c>
      <c r="EM433" s="111">
        <f>AK433*IFERROR(VLOOKUP(AJ433,LnLst!B:I,6,FALSE),0)*100/H433^2</f>
        <v>0</v>
      </c>
      <c r="EN433" s="111">
        <f>(AK433*IFERROR(VLOOKUP(AJ433,LnLst!B:I,7,FALSE),0))*(H433^2/100)/1000000</f>
        <v>0</v>
      </c>
      <c r="EO433" s="111">
        <f>AK433*IFERROR(VLOOKUP(AJ433,LnLst!B:I,8,FALSE),0)*100/H433^2</f>
        <v>0</v>
      </c>
    </row>
    <row r="434" spans="1:145" ht="15" customHeight="1" x14ac:dyDescent="0.25">
      <c r="A434" s="81" t="s">
        <v>421</v>
      </c>
      <c r="B434" s="82" t="s">
        <v>422</v>
      </c>
      <c r="C434" s="102" t="s">
        <v>160</v>
      </c>
      <c r="D434" s="82" t="s">
        <v>161</v>
      </c>
      <c r="E434" s="9" t="s">
        <v>1709</v>
      </c>
      <c r="F434" s="426" t="s">
        <v>1717</v>
      </c>
      <c r="G434" s="83">
        <v>1</v>
      </c>
      <c r="H434" s="60">
        <v>220</v>
      </c>
      <c r="I434" s="194" t="str">
        <f t="shared" si="109"/>
        <v xml:space="preserve">2*380/50 ACSR             </v>
      </c>
      <c r="J434" s="228">
        <f t="shared" si="110"/>
        <v>25</v>
      </c>
      <c r="K434" s="113" t="s">
        <v>21</v>
      </c>
      <c r="L434" s="232" t="s">
        <v>23</v>
      </c>
      <c r="M434" s="240">
        <v>800</v>
      </c>
      <c r="N434" s="115">
        <f t="shared" si="111"/>
        <v>304.83199999999999</v>
      </c>
      <c r="O434" s="241">
        <v>1200</v>
      </c>
      <c r="P434" s="235">
        <f t="shared" si="112"/>
        <v>2.1280991735537192E-3</v>
      </c>
      <c r="Q434" s="104">
        <f t="shared" si="113"/>
        <v>1.5599173553719009E-2</v>
      </c>
      <c r="R434" s="104">
        <f t="shared" si="114"/>
        <v>4.5011999999999996E-2</v>
      </c>
      <c r="S434" s="104">
        <f t="shared" si="115"/>
        <v>5.681818181818182E-3</v>
      </c>
      <c r="T434" s="104">
        <f t="shared" si="116"/>
        <v>4.9070247933884301E-2</v>
      </c>
      <c r="U434" s="104">
        <f t="shared" si="117"/>
        <v>2.6983E-2</v>
      </c>
      <c r="V434" s="105">
        <f t="shared" si="118"/>
        <v>3.0475206611570247E-2</v>
      </c>
      <c r="W434" s="223">
        <f>AE434*IFERROR(VLOOKUP(AD434,LnLst!B:I,2,FALSE),0)+AG434*IFERROR(VLOOKUP(AF434,LnLst!B:I,2,FALSE),0)+AI434*IFERROR(VLOOKUP(AH434,LnLst!B:I,2,FALSE),0)+AK434*IFERROR(VLOOKUP(AJ434,LnLst!B:I,2,FALSE),0)</f>
        <v>1.03</v>
      </c>
      <c r="X434" s="215">
        <f>AE434*IFERROR(VLOOKUP(AD434,LnLst!B:I,3,FALSE),0)+AG434*IFERROR(VLOOKUP(AF434,LnLst!B:I,3,FALSE),0)+AI434*IFERROR(VLOOKUP(AH434,LnLst!B:I,3,FALSE),0)+AK434*IFERROR(VLOOKUP(AJ434,LnLst!B:I,3,FALSE),0)</f>
        <v>7.55</v>
      </c>
      <c r="Y434" s="219">
        <f>(AE434*IFERROR(VLOOKUP(AD434,LnLst!B:I,4,FALSE),0)+AG434*IFERROR(VLOOKUP(AF434,LnLst!B:I,4,FALSE),0)+AI434*IFERROR(VLOOKUP(AH434,LnLst!B:I,4,FALSE),0)+AK434*IFERROR(VLOOKUP(AJ434,LnLst!B:I,4,FALSE),0))/1000000</f>
        <v>9.2999999999999997E-5</v>
      </c>
      <c r="Z434" s="215">
        <f>AE434*IFERROR(VLOOKUP(AD434,LnLst!B:I,5,FALSE),0)+AG434*IFERROR(VLOOKUP(AF434,LnLst!B:I,5,FALSE),0)+AI434*IFERROR(VLOOKUP(AH434,LnLst!B:I,5,FALSE),0)+AK434*IFERROR(VLOOKUP(AJ434,LnLst!B:I,5,FALSE),0)</f>
        <v>2.75</v>
      </c>
      <c r="AA434" s="215">
        <f>AE434*IFERROR(VLOOKUP(AD434,LnLst!B:I,6,FALSE),0)+AG434*IFERROR(VLOOKUP(AF434,LnLst!B:I,6,FALSE),0)+AI434*IFERROR(VLOOKUP(AH434,LnLst!B:I,6,FALSE),0)+AK434*IFERROR(VLOOKUP(AJ434,LnLst!B:I,6,FALSE),0)</f>
        <v>23.75</v>
      </c>
      <c r="AB434" s="207">
        <f>(AE434*IFERROR(VLOOKUP(AD434,LnLst!B:I,7,FALSE),0)+AG434*IFERROR(VLOOKUP(AF434,LnLst!B:I,7,FALSE),0)+AI434*IFERROR(VLOOKUP(AH434,LnLst!B:I,7,FALSE),0)+AK434*IFERROR(VLOOKUP(AJ434,LnLst!B:I,7,FALSE),0))/1000000</f>
        <v>5.575E-5</v>
      </c>
      <c r="AC434" s="211">
        <f>AE434*IFERROR(VLOOKUP(AD434,LnLst!B:I,8,FALSE),0)+AG434*IFERROR(VLOOKUP(AF434,LnLst!B:I,8,FALSE),0)+AI434*IFERROR(VLOOKUP(AH434,LnLst!B:I,8,FALSE),0)+AK434*IFERROR(VLOOKUP(AJ434,LnLst!B:I,8,FALSE),0)</f>
        <v>14.75</v>
      </c>
      <c r="AD434" s="106" t="s">
        <v>25</v>
      </c>
      <c r="AE434" s="263">
        <v>25</v>
      </c>
      <c r="AF434" s="245" t="s">
        <v>1462</v>
      </c>
      <c r="AG434" s="263"/>
      <c r="AH434" s="250" t="s">
        <v>1462</v>
      </c>
      <c r="AI434" s="263"/>
      <c r="AJ434" s="245" t="s">
        <v>1462</v>
      </c>
      <c r="AK434" s="263"/>
      <c r="AL434" s="84">
        <v>526</v>
      </c>
      <c r="AM434" s="72">
        <v>528</v>
      </c>
      <c r="AN434" s="83">
        <v>0</v>
      </c>
      <c r="AO434" s="72">
        <v>0</v>
      </c>
      <c r="AP434" s="66" t="s">
        <v>926</v>
      </c>
      <c r="AQ434" s="107" t="s">
        <v>160</v>
      </c>
      <c r="AR434" s="61" t="s">
        <v>925</v>
      </c>
      <c r="AS434" s="364"/>
      <c r="AT434" s="205" t="s">
        <v>38</v>
      </c>
      <c r="DN434" s="111">
        <f>(AE434*IFERROR(VLOOKUP(AD434,LnLst!B:I,2,FALSE),0))*(100/(H434^2))</f>
        <v>2.1280991735537192E-3</v>
      </c>
      <c r="DO434" s="111">
        <f>(AE434*IFERROR(VLOOKUP(AD434,LnLst!B:I,3,FALSE),0))*(100/(H434^2))</f>
        <v>1.5599173553719009E-2</v>
      </c>
      <c r="DP434" s="111">
        <f>(AE434*IFERROR(VLOOKUP(AD434,LnLst!B:I,4,FALSE),0))*(H434^2/100)/1000000</f>
        <v>4.5012000000000003E-2</v>
      </c>
      <c r="DQ434" s="111">
        <f>(AE434*IFERROR(VLOOKUP(AD434,LnLst!B:I,5,FALSE),0))*(100/(H434^2))</f>
        <v>5.681818181818182E-3</v>
      </c>
      <c r="DR434" s="111">
        <f>(AE434*IFERROR(VLOOKUP(AD434,LnLst!B:I,6,FALSE),0))*(100/(H434^2))</f>
        <v>4.9070247933884301E-2</v>
      </c>
      <c r="DS434" s="111">
        <f>(AE434*IFERROR(VLOOKUP(AD434,LnLst!B:I,7,FALSE),0))*(H434^2/100)/1000000</f>
        <v>2.6983E-2</v>
      </c>
      <c r="DT434" s="111">
        <f>(AE434*IFERROR(VLOOKUP(AD434,LnLst!B:I,8,FALSE),0))*(100/(H434^2))</f>
        <v>3.0475206611570251E-2</v>
      </c>
      <c r="DU434" s="111">
        <f>AG434*IFERROR(VLOOKUP(AF434,LnLst!B:I,2,FALSE),0)*100/H434^2</f>
        <v>0</v>
      </c>
      <c r="DV434" s="111">
        <f>(AG434*IFERROR(VLOOKUP(AF434,LnLst!B:I,3,FALSE),0))*(100/(H434^2))</f>
        <v>0</v>
      </c>
      <c r="DW434" s="111">
        <f>(AG434*IFERROR(VLOOKUP(AF434,LnLst!B:I,4,FALSE),0))*(H434^2/100)/1000000</f>
        <v>0</v>
      </c>
      <c r="DX434" s="111">
        <f>(AG434*IFERROR(VLOOKUP(AF434,LnLst!B:I,5,FALSE),0))*(100/(H434^2))</f>
        <v>0</v>
      </c>
      <c r="DY434" s="111">
        <f>(AG434*IFERROR(VLOOKUP(AF434,LnLst!B:I,6,FALSE),0))*(100/(H434^2))</f>
        <v>0</v>
      </c>
      <c r="DZ434" s="111">
        <f>(AG434*IFERROR(VLOOKUP(AF434,LnLst!B:I,7,FALSE),0))*(H434^2/100)/1000000</f>
        <v>0</v>
      </c>
      <c r="EA434" s="111">
        <f>(AG434*IFERROR(VLOOKUP(AF434,LnLst!B:I,8,FALSE),0))*(100/(H434^2))</f>
        <v>0</v>
      </c>
      <c r="EB434" s="111">
        <f>AI434*IFERROR(VLOOKUP(AH434,LnLst!B:I,2,FALSE),0)*100/H434^2</f>
        <v>0</v>
      </c>
      <c r="EC434" s="111">
        <f>AI434*IFERROR(VLOOKUP(AH434,LnLst!B:I,3,FALSE),0)*100/H434^2</f>
        <v>0</v>
      </c>
      <c r="ED434" s="111">
        <f>(AI434*IFERROR(VLOOKUP(AH434,LnLst!B:I,4,FALSE),0))*(H434^2/100)/1000000</f>
        <v>0</v>
      </c>
      <c r="EE434" s="111">
        <f>AI434*IFERROR(VLOOKUP(AH434,LnLst!B:I,5,FALSE),0)*100/H434^2</f>
        <v>0</v>
      </c>
      <c r="EF434" s="111">
        <f>AI434*IFERROR(VLOOKUP(AH434,LnLst!B:I,6,FALSE),0)*100/H434^2</f>
        <v>0</v>
      </c>
      <c r="EG434" s="111">
        <f>(AI434*IFERROR(VLOOKUP(AH434,LnLst!B:I,7,FALSE),0))*(H434^2/100)/1000000</f>
        <v>0</v>
      </c>
      <c r="EH434" s="111">
        <f>AI434*IFERROR(VLOOKUP(AH434,LnLst!B:I,8,FALSE),0)*100/H434^2</f>
        <v>0</v>
      </c>
      <c r="EI434" s="236">
        <f>AK434*IFERROR(VLOOKUP(AJ434,LnLst!B:I,2,FALSE),0)*100/H434^2</f>
        <v>0</v>
      </c>
      <c r="EJ434" s="111">
        <f>AK434*IFERROR(VLOOKUP(AJ434,LnLst!B:I,3,FALSE),0)*100/H434^2</f>
        <v>0</v>
      </c>
      <c r="EK434" s="111">
        <f>(AK434*IFERROR(VLOOKUP(AJ434,LnLst!B:I,4,FALSE),0))*(H434^2/100)/1000000</f>
        <v>0</v>
      </c>
      <c r="EL434" s="111">
        <f>AK434*IFERROR(VLOOKUP(AJ434,LnLst!B:I,5,FALSE),0)*100/H434^2</f>
        <v>0</v>
      </c>
      <c r="EM434" s="111">
        <f>AK434*IFERROR(VLOOKUP(AJ434,LnLst!B:I,6,FALSE),0)*100/H434^2</f>
        <v>0</v>
      </c>
      <c r="EN434" s="111">
        <f>(AK434*IFERROR(VLOOKUP(AJ434,LnLst!B:I,7,FALSE),0))*(H434^2/100)/1000000</f>
        <v>0</v>
      </c>
      <c r="EO434" s="111">
        <f>AK434*IFERROR(VLOOKUP(AJ434,LnLst!B:I,8,FALSE),0)*100/H434^2</f>
        <v>0</v>
      </c>
    </row>
    <row r="435" spans="1:145" ht="15" customHeight="1" x14ac:dyDescent="0.25">
      <c r="A435" s="81" t="s">
        <v>421</v>
      </c>
      <c r="B435" s="82" t="s">
        <v>422</v>
      </c>
      <c r="C435" s="102" t="s">
        <v>160</v>
      </c>
      <c r="D435" s="82" t="s">
        <v>161</v>
      </c>
      <c r="E435" s="9" t="s">
        <v>1709</v>
      </c>
      <c r="F435" s="426" t="s">
        <v>1717</v>
      </c>
      <c r="G435" s="83">
        <v>2</v>
      </c>
      <c r="H435" s="60">
        <v>220</v>
      </c>
      <c r="I435" s="194" t="str">
        <f t="shared" si="109"/>
        <v xml:space="preserve">2*380/50 ACSR             </v>
      </c>
      <c r="J435" s="228">
        <f t="shared" si="110"/>
        <v>25</v>
      </c>
      <c r="K435" s="113" t="s">
        <v>21</v>
      </c>
      <c r="L435" s="232" t="s">
        <v>23</v>
      </c>
      <c r="M435" s="240">
        <v>800</v>
      </c>
      <c r="N435" s="115">
        <f t="shared" si="111"/>
        <v>304.83199999999999</v>
      </c>
      <c r="O435" s="241">
        <v>1200</v>
      </c>
      <c r="P435" s="235">
        <f t="shared" si="112"/>
        <v>2.1280991735537192E-3</v>
      </c>
      <c r="Q435" s="104">
        <f t="shared" si="113"/>
        <v>1.5599173553719009E-2</v>
      </c>
      <c r="R435" s="104">
        <f t="shared" si="114"/>
        <v>4.5011999999999996E-2</v>
      </c>
      <c r="S435" s="104">
        <f t="shared" si="115"/>
        <v>5.681818181818182E-3</v>
      </c>
      <c r="T435" s="104">
        <f t="shared" si="116"/>
        <v>4.9070247933884301E-2</v>
      </c>
      <c r="U435" s="104">
        <f t="shared" si="117"/>
        <v>2.6983E-2</v>
      </c>
      <c r="V435" s="105">
        <f t="shared" si="118"/>
        <v>3.0475206611570247E-2</v>
      </c>
      <c r="W435" s="223">
        <f>AE435*IFERROR(VLOOKUP(AD435,LnLst!B:I,2,FALSE),0)+AG435*IFERROR(VLOOKUP(AF435,LnLst!B:I,2,FALSE),0)+AI435*IFERROR(VLOOKUP(AH435,LnLst!B:I,2,FALSE),0)+AK435*IFERROR(VLOOKUP(AJ435,LnLst!B:I,2,FALSE),0)</f>
        <v>1.03</v>
      </c>
      <c r="X435" s="215">
        <f>AE435*IFERROR(VLOOKUP(AD435,LnLst!B:I,3,FALSE),0)+AG435*IFERROR(VLOOKUP(AF435,LnLst!B:I,3,FALSE),0)+AI435*IFERROR(VLOOKUP(AH435,LnLst!B:I,3,FALSE),0)+AK435*IFERROR(VLOOKUP(AJ435,LnLst!B:I,3,FALSE),0)</f>
        <v>7.55</v>
      </c>
      <c r="Y435" s="219">
        <f>(AE435*IFERROR(VLOOKUP(AD435,LnLst!B:I,4,FALSE),0)+AG435*IFERROR(VLOOKUP(AF435,LnLst!B:I,4,FALSE),0)+AI435*IFERROR(VLOOKUP(AH435,LnLst!B:I,4,FALSE),0)+AK435*IFERROR(VLOOKUP(AJ435,LnLst!B:I,4,FALSE),0))/1000000</f>
        <v>9.2999999999999997E-5</v>
      </c>
      <c r="Z435" s="215">
        <f>AE435*IFERROR(VLOOKUP(AD435,LnLst!B:I,5,FALSE),0)+AG435*IFERROR(VLOOKUP(AF435,LnLst!B:I,5,FALSE),0)+AI435*IFERROR(VLOOKUP(AH435,LnLst!B:I,5,FALSE),0)+AK435*IFERROR(VLOOKUP(AJ435,LnLst!B:I,5,FALSE),0)</f>
        <v>2.75</v>
      </c>
      <c r="AA435" s="215">
        <f>AE435*IFERROR(VLOOKUP(AD435,LnLst!B:I,6,FALSE),0)+AG435*IFERROR(VLOOKUP(AF435,LnLst!B:I,6,FALSE),0)+AI435*IFERROR(VLOOKUP(AH435,LnLst!B:I,6,FALSE),0)+AK435*IFERROR(VLOOKUP(AJ435,LnLst!B:I,6,FALSE),0)</f>
        <v>23.75</v>
      </c>
      <c r="AB435" s="207">
        <f>(AE435*IFERROR(VLOOKUP(AD435,LnLst!B:I,7,FALSE),0)+AG435*IFERROR(VLOOKUP(AF435,LnLst!B:I,7,FALSE),0)+AI435*IFERROR(VLOOKUP(AH435,LnLst!B:I,7,FALSE),0)+AK435*IFERROR(VLOOKUP(AJ435,LnLst!B:I,7,FALSE),0))/1000000</f>
        <v>5.575E-5</v>
      </c>
      <c r="AC435" s="211">
        <f>AE435*IFERROR(VLOOKUP(AD435,LnLst!B:I,8,FALSE),0)+AG435*IFERROR(VLOOKUP(AF435,LnLst!B:I,8,FALSE),0)+AI435*IFERROR(VLOOKUP(AH435,LnLst!B:I,8,FALSE),0)+AK435*IFERROR(VLOOKUP(AJ435,LnLst!B:I,8,FALSE),0)</f>
        <v>14.75</v>
      </c>
      <c r="AD435" s="106" t="s">
        <v>25</v>
      </c>
      <c r="AE435" s="263">
        <v>25</v>
      </c>
      <c r="AF435" s="245" t="s">
        <v>1462</v>
      </c>
      <c r="AG435" s="263"/>
      <c r="AH435" s="250" t="s">
        <v>1462</v>
      </c>
      <c r="AI435" s="263"/>
      <c r="AJ435" s="245" t="s">
        <v>1462</v>
      </c>
      <c r="AK435" s="263"/>
      <c r="AL435" s="84">
        <v>526</v>
      </c>
      <c r="AM435" s="72">
        <v>528</v>
      </c>
      <c r="AN435" s="83">
        <v>0</v>
      </c>
      <c r="AO435" s="72">
        <v>0</v>
      </c>
      <c r="AP435" s="66" t="s">
        <v>927</v>
      </c>
      <c r="AQ435" s="107" t="s">
        <v>160</v>
      </c>
      <c r="AR435" s="61" t="s">
        <v>925</v>
      </c>
      <c r="AS435" s="364"/>
      <c r="AT435" s="205" t="s">
        <v>38</v>
      </c>
      <c r="DN435" s="111">
        <f>(AE435*IFERROR(VLOOKUP(AD435,LnLst!B:I,2,FALSE),0))*(100/(H435^2))</f>
        <v>2.1280991735537192E-3</v>
      </c>
      <c r="DO435" s="111">
        <f>(AE435*IFERROR(VLOOKUP(AD435,LnLst!B:I,3,FALSE),0))*(100/(H435^2))</f>
        <v>1.5599173553719009E-2</v>
      </c>
      <c r="DP435" s="111">
        <f>(AE435*IFERROR(VLOOKUP(AD435,LnLst!B:I,4,FALSE),0))*(H435^2/100)/1000000</f>
        <v>4.5012000000000003E-2</v>
      </c>
      <c r="DQ435" s="111">
        <f>(AE435*IFERROR(VLOOKUP(AD435,LnLst!B:I,5,FALSE),0))*(100/(H435^2))</f>
        <v>5.681818181818182E-3</v>
      </c>
      <c r="DR435" s="111">
        <f>(AE435*IFERROR(VLOOKUP(AD435,LnLst!B:I,6,FALSE),0))*(100/(H435^2))</f>
        <v>4.9070247933884301E-2</v>
      </c>
      <c r="DS435" s="111">
        <f>(AE435*IFERROR(VLOOKUP(AD435,LnLst!B:I,7,FALSE),0))*(H435^2/100)/1000000</f>
        <v>2.6983E-2</v>
      </c>
      <c r="DT435" s="111">
        <f>(AE435*IFERROR(VLOOKUP(AD435,LnLst!B:I,8,FALSE),0))*(100/(H435^2))</f>
        <v>3.0475206611570251E-2</v>
      </c>
      <c r="DU435" s="111">
        <f>AG435*IFERROR(VLOOKUP(AF435,LnLst!B:I,2,FALSE),0)*100/H435^2</f>
        <v>0</v>
      </c>
      <c r="DV435" s="111">
        <f>(AG435*IFERROR(VLOOKUP(AF435,LnLst!B:I,3,FALSE),0))*(100/(H435^2))</f>
        <v>0</v>
      </c>
      <c r="DW435" s="111">
        <f>(AG435*IFERROR(VLOOKUP(AF435,LnLst!B:I,4,FALSE),0))*(H435^2/100)/1000000</f>
        <v>0</v>
      </c>
      <c r="DX435" s="111">
        <f>(AG435*IFERROR(VLOOKUP(AF435,LnLst!B:I,5,FALSE),0))*(100/(H435^2))</f>
        <v>0</v>
      </c>
      <c r="DY435" s="111">
        <f>(AG435*IFERROR(VLOOKUP(AF435,LnLst!B:I,6,FALSE),0))*(100/(H435^2))</f>
        <v>0</v>
      </c>
      <c r="DZ435" s="111">
        <f>(AG435*IFERROR(VLOOKUP(AF435,LnLst!B:I,7,FALSE),0))*(H435^2/100)/1000000</f>
        <v>0</v>
      </c>
      <c r="EA435" s="111">
        <f>(AG435*IFERROR(VLOOKUP(AF435,LnLst!B:I,8,FALSE),0))*(100/(H435^2))</f>
        <v>0</v>
      </c>
      <c r="EB435" s="111">
        <f>AI435*IFERROR(VLOOKUP(AH435,LnLst!B:I,2,FALSE),0)*100/H435^2</f>
        <v>0</v>
      </c>
      <c r="EC435" s="111">
        <f>AI435*IFERROR(VLOOKUP(AH435,LnLst!B:I,3,FALSE),0)*100/H435^2</f>
        <v>0</v>
      </c>
      <c r="ED435" s="111">
        <f>(AI435*IFERROR(VLOOKUP(AH435,LnLst!B:I,4,FALSE),0))*(H435^2/100)/1000000</f>
        <v>0</v>
      </c>
      <c r="EE435" s="111">
        <f>AI435*IFERROR(VLOOKUP(AH435,LnLst!B:I,5,FALSE),0)*100/H435^2</f>
        <v>0</v>
      </c>
      <c r="EF435" s="111">
        <f>AI435*IFERROR(VLOOKUP(AH435,LnLst!B:I,6,FALSE),0)*100/H435^2</f>
        <v>0</v>
      </c>
      <c r="EG435" s="111">
        <f>(AI435*IFERROR(VLOOKUP(AH435,LnLst!B:I,7,FALSE),0))*(H435^2/100)/1000000</f>
        <v>0</v>
      </c>
      <c r="EH435" s="111">
        <f>AI435*IFERROR(VLOOKUP(AH435,LnLst!B:I,8,FALSE),0)*100/H435^2</f>
        <v>0</v>
      </c>
      <c r="EI435" s="236">
        <f>AK435*IFERROR(VLOOKUP(AJ435,LnLst!B:I,2,FALSE),0)*100/H435^2</f>
        <v>0</v>
      </c>
      <c r="EJ435" s="111">
        <f>AK435*IFERROR(VLOOKUP(AJ435,LnLst!B:I,3,FALSE),0)*100/H435^2</f>
        <v>0</v>
      </c>
      <c r="EK435" s="111">
        <f>(AK435*IFERROR(VLOOKUP(AJ435,LnLst!B:I,4,FALSE),0))*(H435^2/100)/1000000</f>
        <v>0</v>
      </c>
      <c r="EL435" s="111">
        <f>AK435*IFERROR(VLOOKUP(AJ435,LnLst!B:I,5,FALSE),0)*100/H435^2</f>
        <v>0</v>
      </c>
      <c r="EM435" s="111">
        <f>AK435*IFERROR(VLOOKUP(AJ435,LnLst!B:I,6,FALSE),0)*100/H435^2</f>
        <v>0</v>
      </c>
      <c r="EN435" s="111">
        <f>(AK435*IFERROR(VLOOKUP(AJ435,LnLst!B:I,7,FALSE),0))*(H435^2/100)/1000000</f>
        <v>0</v>
      </c>
      <c r="EO435" s="111">
        <f>AK435*IFERROR(VLOOKUP(AJ435,LnLst!B:I,8,FALSE),0)*100/H435^2</f>
        <v>0</v>
      </c>
    </row>
    <row r="436" spans="1:145" ht="15" customHeight="1" x14ac:dyDescent="0.25">
      <c r="A436" s="81" t="s">
        <v>1140</v>
      </c>
      <c r="B436" s="82" t="s">
        <v>421</v>
      </c>
      <c r="C436" s="102" t="s">
        <v>75</v>
      </c>
      <c r="D436" s="82" t="s">
        <v>160</v>
      </c>
      <c r="E436" s="9" t="s">
        <v>1709</v>
      </c>
      <c r="F436" s="426" t="s">
        <v>1717</v>
      </c>
      <c r="G436" s="83">
        <v>1</v>
      </c>
      <c r="H436" s="60">
        <v>220</v>
      </c>
      <c r="I436" s="194" t="str">
        <f t="shared" si="109"/>
        <v xml:space="preserve">2*380/50 ACSR    1*380/88 ACSR         </v>
      </c>
      <c r="J436" s="228">
        <f t="shared" si="110"/>
        <v>75</v>
      </c>
      <c r="K436" s="113" t="s">
        <v>30</v>
      </c>
      <c r="L436" s="232" t="s">
        <v>21</v>
      </c>
      <c r="M436" s="240">
        <v>650</v>
      </c>
      <c r="N436" s="115">
        <f t="shared" si="111"/>
        <v>247.67599999999999</v>
      </c>
      <c r="O436" s="241">
        <v>650</v>
      </c>
      <c r="P436" s="235">
        <f t="shared" si="112"/>
        <v>1.140960743801653E-2</v>
      </c>
      <c r="Q436" s="104">
        <f t="shared" si="113"/>
        <v>5.8440082644628098E-2</v>
      </c>
      <c r="R436" s="104">
        <f t="shared" si="114"/>
        <v>0.11082390000000002</v>
      </c>
      <c r="S436" s="104">
        <f t="shared" si="115"/>
        <v>3.9617768595041319E-2</v>
      </c>
      <c r="T436" s="104">
        <f t="shared" si="116"/>
        <v>0.14721074380165289</v>
      </c>
      <c r="U436" s="104">
        <f t="shared" si="117"/>
        <v>8.0948999999999993E-2</v>
      </c>
      <c r="V436" s="105">
        <f t="shared" si="118"/>
        <v>9.1425619834710745E-2</v>
      </c>
      <c r="W436" s="223">
        <f>AE436*IFERROR(VLOOKUP(AD436,LnLst!B:I,2,FALSE),0)+AG436*IFERROR(VLOOKUP(AF436,LnLst!B:I,2,FALSE),0)+AI436*IFERROR(VLOOKUP(AH436,LnLst!B:I,2,FALSE),0)+AK436*IFERROR(VLOOKUP(AJ436,LnLst!B:I,2,FALSE),0)</f>
        <v>5.5222500000000005</v>
      </c>
      <c r="X436" s="215">
        <f>AE436*IFERROR(VLOOKUP(AD436,LnLst!B:I,3,FALSE),0)+AG436*IFERROR(VLOOKUP(AF436,LnLst!B:I,3,FALSE),0)+AI436*IFERROR(VLOOKUP(AH436,LnLst!B:I,3,FALSE),0)+AK436*IFERROR(VLOOKUP(AJ436,LnLst!B:I,3,FALSE),0)</f>
        <v>28.285</v>
      </c>
      <c r="Y436" s="219">
        <f>(AE436*IFERROR(VLOOKUP(AD436,LnLst!B:I,4,FALSE),0)+AG436*IFERROR(VLOOKUP(AF436,LnLst!B:I,4,FALSE),0)+AI436*IFERROR(VLOOKUP(AH436,LnLst!B:I,4,FALSE),0)+AK436*IFERROR(VLOOKUP(AJ436,LnLst!B:I,4,FALSE),0))/1000000</f>
        <v>2.2897500000000002E-4</v>
      </c>
      <c r="Z436" s="215">
        <f>AE436*IFERROR(VLOOKUP(AD436,LnLst!B:I,5,FALSE),0)+AG436*IFERROR(VLOOKUP(AF436,LnLst!B:I,5,FALSE),0)+AI436*IFERROR(VLOOKUP(AH436,LnLst!B:I,5,FALSE),0)+AK436*IFERROR(VLOOKUP(AJ436,LnLst!B:I,5,FALSE),0)</f>
        <v>19.175000000000001</v>
      </c>
      <c r="AA436" s="215">
        <f>AE436*IFERROR(VLOOKUP(AD436,LnLst!B:I,6,FALSE),0)+AG436*IFERROR(VLOOKUP(AF436,LnLst!B:I,6,FALSE),0)+AI436*IFERROR(VLOOKUP(AH436,LnLst!B:I,6,FALSE),0)+AK436*IFERROR(VLOOKUP(AJ436,LnLst!B:I,6,FALSE),0)</f>
        <v>71.25</v>
      </c>
      <c r="AB436" s="207">
        <f>(AE436*IFERROR(VLOOKUP(AD436,LnLst!B:I,7,FALSE),0)+AG436*IFERROR(VLOOKUP(AF436,LnLst!B:I,7,FALSE),0)+AI436*IFERROR(VLOOKUP(AH436,LnLst!B:I,7,FALSE),0)+AK436*IFERROR(VLOOKUP(AJ436,LnLst!B:I,7,FALSE),0))/1000000</f>
        <v>1.6725E-4</v>
      </c>
      <c r="AC436" s="211">
        <f>AE436*IFERROR(VLOOKUP(AD436,LnLst!B:I,8,FALSE),0)+AG436*IFERROR(VLOOKUP(AF436,LnLst!B:I,8,FALSE),0)+AI436*IFERROR(VLOOKUP(AH436,LnLst!B:I,8,FALSE),0)+AK436*IFERROR(VLOOKUP(AJ436,LnLst!B:I,8,FALSE),0)</f>
        <v>44.25</v>
      </c>
      <c r="AD436" s="106" t="s">
        <v>25</v>
      </c>
      <c r="AE436" s="263">
        <v>17.5</v>
      </c>
      <c r="AF436" s="245" t="s">
        <v>6</v>
      </c>
      <c r="AG436" s="263">
        <v>57.5</v>
      </c>
      <c r="AH436" s="250" t="s">
        <v>1462</v>
      </c>
      <c r="AI436" s="263"/>
      <c r="AJ436" s="245" t="s">
        <v>1462</v>
      </c>
      <c r="AK436" s="263"/>
      <c r="AL436" s="84">
        <v>478</v>
      </c>
      <c r="AM436" s="72">
        <v>526</v>
      </c>
      <c r="AN436" s="83">
        <v>0</v>
      </c>
      <c r="AO436" s="72">
        <v>0</v>
      </c>
      <c r="AP436" s="66" t="s">
        <v>913</v>
      </c>
      <c r="AQ436" s="107" t="s">
        <v>495</v>
      </c>
      <c r="AR436" s="61" t="s">
        <v>160</v>
      </c>
      <c r="AS436" s="364"/>
      <c r="AT436" s="205"/>
      <c r="DN436" s="111">
        <f>(AE436*IFERROR(VLOOKUP(AD436,LnLst!B:I,2,FALSE),0))*(100/(H436^2))</f>
        <v>1.4896694214876034E-3</v>
      </c>
      <c r="DO436" s="111">
        <f>(AE436*IFERROR(VLOOKUP(AD436,LnLst!B:I,3,FALSE),0))*(100/(H436^2))</f>
        <v>1.0919421487603307E-2</v>
      </c>
      <c r="DP436" s="111">
        <f>(AE436*IFERROR(VLOOKUP(AD436,LnLst!B:I,4,FALSE),0))*(H436^2/100)/1000000</f>
        <v>3.1508400000000006E-2</v>
      </c>
      <c r="DQ436" s="111">
        <f>(AE436*IFERROR(VLOOKUP(AD436,LnLst!B:I,5,FALSE),0))*(100/(H436^2))</f>
        <v>3.9772727272727277E-3</v>
      </c>
      <c r="DR436" s="111">
        <f>(AE436*IFERROR(VLOOKUP(AD436,LnLst!B:I,6,FALSE),0))*(100/(H436^2))</f>
        <v>3.4349173553719012E-2</v>
      </c>
      <c r="DS436" s="111">
        <f>(AE436*IFERROR(VLOOKUP(AD436,LnLst!B:I,7,FALSE),0))*(H436^2/100)/1000000</f>
        <v>1.8888099999999998E-2</v>
      </c>
      <c r="DT436" s="111">
        <f>(AE436*IFERROR(VLOOKUP(AD436,LnLst!B:I,8,FALSE),0))*(100/(H436^2))</f>
        <v>2.1332644628099171E-2</v>
      </c>
      <c r="DU436" s="111">
        <f>AG436*IFERROR(VLOOKUP(AF436,LnLst!B:I,2,FALSE),0)*100/H436^2</f>
        <v>9.9199380165289272E-3</v>
      </c>
      <c r="DV436" s="111">
        <f>(AG436*IFERROR(VLOOKUP(AF436,LnLst!B:I,3,FALSE),0))*(100/(H436^2))</f>
        <v>4.7520661157024795E-2</v>
      </c>
      <c r="DW436" s="111">
        <f>(AG436*IFERROR(VLOOKUP(AF436,LnLst!B:I,4,FALSE),0))*(H436^2/100)/1000000</f>
        <v>7.9315499999999997E-2</v>
      </c>
      <c r="DX436" s="111">
        <f>(AG436*IFERROR(VLOOKUP(AF436,LnLst!B:I,5,FALSE),0))*(100/(H436^2))</f>
        <v>3.5640495867768594E-2</v>
      </c>
      <c r="DY436" s="111">
        <f>(AG436*IFERROR(VLOOKUP(AF436,LnLst!B:I,6,FALSE),0))*(100/(H436^2))</f>
        <v>0.11286157024793389</v>
      </c>
      <c r="DZ436" s="111">
        <f>(AG436*IFERROR(VLOOKUP(AF436,LnLst!B:I,7,FALSE),0))*(H436^2/100)/1000000</f>
        <v>6.2060899999999995E-2</v>
      </c>
      <c r="EA436" s="111">
        <f>(AG436*IFERROR(VLOOKUP(AF436,LnLst!B:I,8,FALSE),0))*(100/(H436^2))</f>
        <v>7.0092975206611563E-2</v>
      </c>
      <c r="EB436" s="111">
        <f>AI436*IFERROR(VLOOKUP(AH436,LnLst!B:I,2,FALSE),0)*100/H436^2</f>
        <v>0</v>
      </c>
      <c r="EC436" s="111">
        <f>AI436*IFERROR(VLOOKUP(AH436,LnLst!B:I,3,FALSE),0)*100/H436^2</f>
        <v>0</v>
      </c>
      <c r="ED436" s="111">
        <f>(AI436*IFERROR(VLOOKUP(AH436,LnLst!B:I,4,FALSE),0))*(H436^2/100)/1000000</f>
        <v>0</v>
      </c>
      <c r="EE436" s="111">
        <f>AI436*IFERROR(VLOOKUP(AH436,LnLst!B:I,5,FALSE),0)*100/H436^2</f>
        <v>0</v>
      </c>
      <c r="EF436" s="111">
        <f>AI436*IFERROR(VLOOKUP(AH436,LnLst!B:I,6,FALSE),0)*100/H436^2</f>
        <v>0</v>
      </c>
      <c r="EG436" s="111">
        <f>(AI436*IFERROR(VLOOKUP(AH436,LnLst!B:I,7,FALSE),0))*(H436^2/100)/1000000</f>
        <v>0</v>
      </c>
      <c r="EH436" s="111">
        <f>AI436*IFERROR(VLOOKUP(AH436,LnLst!B:I,8,FALSE),0)*100/H436^2</f>
        <v>0</v>
      </c>
      <c r="EI436" s="236">
        <f>AK436*IFERROR(VLOOKUP(AJ436,LnLst!B:I,2,FALSE),0)*100/H436^2</f>
        <v>0</v>
      </c>
      <c r="EJ436" s="111">
        <f>AK436*IFERROR(VLOOKUP(AJ436,LnLst!B:I,3,FALSE),0)*100/H436^2</f>
        <v>0</v>
      </c>
      <c r="EK436" s="111">
        <f>(AK436*IFERROR(VLOOKUP(AJ436,LnLst!B:I,4,FALSE),0))*(H436^2/100)/1000000</f>
        <v>0</v>
      </c>
      <c r="EL436" s="111">
        <f>AK436*IFERROR(VLOOKUP(AJ436,LnLst!B:I,5,FALSE),0)*100/H436^2</f>
        <v>0</v>
      </c>
      <c r="EM436" s="111">
        <f>AK436*IFERROR(VLOOKUP(AJ436,LnLst!B:I,6,FALSE),0)*100/H436^2</f>
        <v>0</v>
      </c>
      <c r="EN436" s="111">
        <f>(AK436*IFERROR(VLOOKUP(AJ436,LnLst!B:I,7,FALSE),0))*(H436^2/100)/1000000</f>
        <v>0</v>
      </c>
      <c r="EO436" s="111">
        <f>AK436*IFERROR(VLOOKUP(AJ436,LnLst!B:I,8,FALSE),0)*100/H436^2</f>
        <v>0</v>
      </c>
    </row>
    <row r="437" spans="1:145" ht="15" customHeight="1" x14ac:dyDescent="0.25">
      <c r="A437" s="81" t="s">
        <v>1140</v>
      </c>
      <c r="B437" s="82" t="s">
        <v>421</v>
      </c>
      <c r="C437" s="102" t="s">
        <v>75</v>
      </c>
      <c r="D437" s="82" t="s">
        <v>160</v>
      </c>
      <c r="E437" s="9" t="s">
        <v>1709</v>
      </c>
      <c r="F437" s="426" t="s">
        <v>1717</v>
      </c>
      <c r="G437" s="83">
        <v>2</v>
      </c>
      <c r="H437" s="60">
        <v>220</v>
      </c>
      <c r="I437" s="194" t="str">
        <f t="shared" si="109"/>
        <v xml:space="preserve">2*380/50 ACSR    1*380/88 ACSR         </v>
      </c>
      <c r="J437" s="228">
        <f t="shared" si="110"/>
        <v>75</v>
      </c>
      <c r="K437" s="113" t="s">
        <v>30</v>
      </c>
      <c r="L437" s="232" t="s">
        <v>21</v>
      </c>
      <c r="M437" s="240">
        <v>650</v>
      </c>
      <c r="N437" s="115">
        <f t="shared" si="111"/>
        <v>247.67599999999999</v>
      </c>
      <c r="O437" s="241">
        <v>650</v>
      </c>
      <c r="P437" s="235">
        <f t="shared" si="112"/>
        <v>1.140960743801653E-2</v>
      </c>
      <c r="Q437" s="104">
        <f t="shared" si="113"/>
        <v>5.8440082644628098E-2</v>
      </c>
      <c r="R437" s="104">
        <f t="shared" si="114"/>
        <v>0.11082390000000002</v>
      </c>
      <c r="S437" s="104">
        <f t="shared" si="115"/>
        <v>3.9617768595041319E-2</v>
      </c>
      <c r="T437" s="104">
        <f t="shared" si="116"/>
        <v>0.14721074380165289</v>
      </c>
      <c r="U437" s="104">
        <f t="shared" si="117"/>
        <v>8.0948999999999993E-2</v>
      </c>
      <c r="V437" s="105">
        <f t="shared" si="118"/>
        <v>9.1425619834710745E-2</v>
      </c>
      <c r="W437" s="223">
        <f>AE437*IFERROR(VLOOKUP(AD437,LnLst!B:I,2,FALSE),0)+AG437*IFERROR(VLOOKUP(AF437,LnLst!B:I,2,FALSE),0)+AI437*IFERROR(VLOOKUP(AH437,LnLst!B:I,2,FALSE),0)+AK437*IFERROR(VLOOKUP(AJ437,LnLst!B:I,2,FALSE),0)</f>
        <v>5.5222500000000005</v>
      </c>
      <c r="X437" s="215">
        <f>AE437*IFERROR(VLOOKUP(AD437,LnLst!B:I,3,FALSE),0)+AG437*IFERROR(VLOOKUP(AF437,LnLst!B:I,3,FALSE),0)+AI437*IFERROR(VLOOKUP(AH437,LnLst!B:I,3,FALSE),0)+AK437*IFERROR(VLOOKUP(AJ437,LnLst!B:I,3,FALSE),0)</f>
        <v>28.285</v>
      </c>
      <c r="Y437" s="219">
        <f>(AE437*IFERROR(VLOOKUP(AD437,LnLst!B:I,4,FALSE),0)+AG437*IFERROR(VLOOKUP(AF437,LnLst!B:I,4,FALSE),0)+AI437*IFERROR(VLOOKUP(AH437,LnLst!B:I,4,FALSE),0)+AK437*IFERROR(VLOOKUP(AJ437,LnLst!B:I,4,FALSE),0))/1000000</f>
        <v>2.2897500000000002E-4</v>
      </c>
      <c r="Z437" s="215">
        <f>AE437*IFERROR(VLOOKUP(AD437,LnLst!B:I,5,FALSE),0)+AG437*IFERROR(VLOOKUP(AF437,LnLst!B:I,5,FALSE),0)+AI437*IFERROR(VLOOKUP(AH437,LnLst!B:I,5,FALSE),0)+AK437*IFERROR(VLOOKUP(AJ437,LnLst!B:I,5,FALSE),0)</f>
        <v>19.175000000000001</v>
      </c>
      <c r="AA437" s="215">
        <f>AE437*IFERROR(VLOOKUP(AD437,LnLst!B:I,6,FALSE),0)+AG437*IFERROR(VLOOKUP(AF437,LnLst!B:I,6,FALSE),0)+AI437*IFERROR(VLOOKUP(AH437,LnLst!B:I,6,FALSE),0)+AK437*IFERROR(VLOOKUP(AJ437,LnLst!B:I,6,FALSE),0)</f>
        <v>71.25</v>
      </c>
      <c r="AB437" s="207">
        <f>(AE437*IFERROR(VLOOKUP(AD437,LnLst!B:I,7,FALSE),0)+AG437*IFERROR(VLOOKUP(AF437,LnLst!B:I,7,FALSE),0)+AI437*IFERROR(VLOOKUP(AH437,LnLst!B:I,7,FALSE),0)+AK437*IFERROR(VLOOKUP(AJ437,LnLst!B:I,7,FALSE),0))/1000000</f>
        <v>1.6725E-4</v>
      </c>
      <c r="AC437" s="211">
        <f>AE437*IFERROR(VLOOKUP(AD437,LnLst!B:I,8,FALSE),0)+AG437*IFERROR(VLOOKUP(AF437,LnLst!B:I,8,FALSE),0)+AI437*IFERROR(VLOOKUP(AH437,LnLst!B:I,8,FALSE),0)+AK437*IFERROR(VLOOKUP(AJ437,LnLst!B:I,8,FALSE),0)</f>
        <v>44.25</v>
      </c>
      <c r="AD437" s="106" t="s">
        <v>25</v>
      </c>
      <c r="AE437" s="263">
        <v>17.5</v>
      </c>
      <c r="AF437" s="245" t="s">
        <v>6</v>
      </c>
      <c r="AG437" s="263">
        <v>57.5</v>
      </c>
      <c r="AH437" s="250" t="s">
        <v>1462</v>
      </c>
      <c r="AI437" s="263"/>
      <c r="AJ437" s="245" t="s">
        <v>1462</v>
      </c>
      <c r="AK437" s="263"/>
      <c r="AL437" s="84">
        <v>478</v>
      </c>
      <c r="AM437" s="72">
        <v>526</v>
      </c>
      <c r="AN437" s="83">
        <v>0</v>
      </c>
      <c r="AO437" s="72">
        <v>0</v>
      </c>
      <c r="AP437" s="66" t="s">
        <v>914</v>
      </c>
      <c r="AQ437" s="107" t="s">
        <v>495</v>
      </c>
      <c r="AR437" s="61" t="s">
        <v>160</v>
      </c>
      <c r="AS437" s="364"/>
      <c r="AT437" s="205"/>
      <c r="DN437" s="111">
        <f>(AE437*IFERROR(VLOOKUP(AD437,LnLst!B:I,2,FALSE),0))*(100/(H437^2))</f>
        <v>1.4896694214876034E-3</v>
      </c>
      <c r="DO437" s="111">
        <f>(AE437*IFERROR(VLOOKUP(AD437,LnLst!B:I,3,FALSE),0))*(100/(H437^2))</f>
        <v>1.0919421487603307E-2</v>
      </c>
      <c r="DP437" s="111">
        <f>(AE437*IFERROR(VLOOKUP(AD437,LnLst!B:I,4,FALSE),0))*(H437^2/100)/1000000</f>
        <v>3.1508400000000006E-2</v>
      </c>
      <c r="DQ437" s="111">
        <f>(AE437*IFERROR(VLOOKUP(AD437,LnLst!B:I,5,FALSE),0))*(100/(H437^2))</f>
        <v>3.9772727272727277E-3</v>
      </c>
      <c r="DR437" s="111">
        <f>(AE437*IFERROR(VLOOKUP(AD437,LnLst!B:I,6,FALSE),0))*(100/(H437^2))</f>
        <v>3.4349173553719012E-2</v>
      </c>
      <c r="DS437" s="111">
        <f>(AE437*IFERROR(VLOOKUP(AD437,LnLst!B:I,7,FALSE),0))*(H437^2/100)/1000000</f>
        <v>1.8888099999999998E-2</v>
      </c>
      <c r="DT437" s="111">
        <f>(AE437*IFERROR(VLOOKUP(AD437,LnLst!B:I,8,FALSE),0))*(100/(H437^2))</f>
        <v>2.1332644628099171E-2</v>
      </c>
      <c r="DU437" s="111">
        <f>AG437*IFERROR(VLOOKUP(AF437,LnLst!B:I,2,FALSE),0)*100/H437^2</f>
        <v>9.9199380165289272E-3</v>
      </c>
      <c r="DV437" s="111">
        <f>(AG437*IFERROR(VLOOKUP(AF437,LnLst!B:I,3,FALSE),0))*(100/(H437^2))</f>
        <v>4.7520661157024795E-2</v>
      </c>
      <c r="DW437" s="111">
        <f>(AG437*IFERROR(VLOOKUP(AF437,LnLst!B:I,4,FALSE),0))*(H437^2/100)/1000000</f>
        <v>7.9315499999999997E-2</v>
      </c>
      <c r="DX437" s="111">
        <f>(AG437*IFERROR(VLOOKUP(AF437,LnLst!B:I,5,FALSE),0))*(100/(H437^2))</f>
        <v>3.5640495867768594E-2</v>
      </c>
      <c r="DY437" s="111">
        <f>(AG437*IFERROR(VLOOKUP(AF437,LnLst!B:I,6,FALSE),0))*(100/(H437^2))</f>
        <v>0.11286157024793389</v>
      </c>
      <c r="DZ437" s="111">
        <f>(AG437*IFERROR(VLOOKUP(AF437,LnLst!B:I,7,FALSE),0))*(H437^2/100)/1000000</f>
        <v>6.2060899999999995E-2</v>
      </c>
      <c r="EA437" s="111">
        <f>(AG437*IFERROR(VLOOKUP(AF437,LnLst!B:I,8,FALSE),0))*(100/(H437^2))</f>
        <v>7.0092975206611563E-2</v>
      </c>
      <c r="EB437" s="111">
        <f>AI437*IFERROR(VLOOKUP(AH437,LnLst!B:I,2,FALSE),0)*100/H437^2</f>
        <v>0</v>
      </c>
      <c r="EC437" s="111">
        <f>AI437*IFERROR(VLOOKUP(AH437,LnLst!B:I,3,FALSE),0)*100/H437^2</f>
        <v>0</v>
      </c>
      <c r="ED437" s="111">
        <f>(AI437*IFERROR(VLOOKUP(AH437,LnLst!B:I,4,FALSE),0))*(H437^2/100)/1000000</f>
        <v>0</v>
      </c>
      <c r="EE437" s="111">
        <f>AI437*IFERROR(VLOOKUP(AH437,LnLst!B:I,5,FALSE),0)*100/H437^2</f>
        <v>0</v>
      </c>
      <c r="EF437" s="111">
        <f>AI437*IFERROR(VLOOKUP(AH437,LnLst!B:I,6,FALSE),0)*100/H437^2</f>
        <v>0</v>
      </c>
      <c r="EG437" s="111">
        <f>(AI437*IFERROR(VLOOKUP(AH437,LnLst!B:I,7,FALSE),0))*(H437^2/100)/1000000</f>
        <v>0</v>
      </c>
      <c r="EH437" s="111">
        <f>AI437*IFERROR(VLOOKUP(AH437,LnLst!B:I,8,FALSE),0)*100/H437^2</f>
        <v>0</v>
      </c>
      <c r="EI437" s="236">
        <f>AK437*IFERROR(VLOOKUP(AJ437,LnLst!B:I,2,FALSE),0)*100/H437^2</f>
        <v>0</v>
      </c>
      <c r="EJ437" s="111">
        <f>AK437*IFERROR(VLOOKUP(AJ437,LnLst!B:I,3,FALSE),0)*100/H437^2</f>
        <v>0</v>
      </c>
      <c r="EK437" s="111">
        <f>(AK437*IFERROR(VLOOKUP(AJ437,LnLst!B:I,4,FALSE),0))*(H437^2/100)/1000000</f>
        <v>0</v>
      </c>
      <c r="EL437" s="111">
        <f>AK437*IFERROR(VLOOKUP(AJ437,LnLst!B:I,5,FALSE),0)*100/H437^2</f>
        <v>0</v>
      </c>
      <c r="EM437" s="111">
        <f>AK437*IFERROR(VLOOKUP(AJ437,LnLst!B:I,6,FALSE),0)*100/H437^2</f>
        <v>0</v>
      </c>
      <c r="EN437" s="111">
        <f>(AK437*IFERROR(VLOOKUP(AJ437,LnLst!B:I,7,FALSE),0))*(H437^2/100)/1000000</f>
        <v>0</v>
      </c>
      <c r="EO437" s="111">
        <f>AK437*IFERROR(VLOOKUP(AJ437,LnLst!B:I,8,FALSE),0)*100/H437^2</f>
        <v>0</v>
      </c>
    </row>
    <row r="438" spans="1:145" ht="15" customHeight="1" x14ac:dyDescent="0.25">
      <c r="A438" s="81" t="s">
        <v>425</v>
      </c>
      <c r="B438" s="82" t="s">
        <v>439</v>
      </c>
      <c r="C438" s="102" t="s">
        <v>154</v>
      </c>
      <c r="D438" s="82" t="s">
        <v>164</v>
      </c>
      <c r="E438" s="9" t="s">
        <v>1709</v>
      </c>
      <c r="F438" s="426" t="s">
        <v>1717</v>
      </c>
      <c r="G438" s="83">
        <v>1</v>
      </c>
      <c r="H438" s="60">
        <v>220</v>
      </c>
      <c r="I438" s="194" t="str">
        <f t="shared" si="109"/>
        <v xml:space="preserve">2*380/50 ACSR             </v>
      </c>
      <c r="J438" s="228">
        <f t="shared" si="110"/>
        <v>86</v>
      </c>
      <c r="K438" s="113" t="s">
        <v>16</v>
      </c>
      <c r="L438" s="232" t="s">
        <v>22</v>
      </c>
      <c r="M438" s="240">
        <v>1100</v>
      </c>
      <c r="N438" s="115">
        <f t="shared" si="111"/>
        <v>419.14400000000001</v>
      </c>
      <c r="O438" s="241">
        <v>1200</v>
      </c>
      <c r="P438" s="235">
        <f t="shared" si="112"/>
        <v>7.3206611570247934E-3</v>
      </c>
      <c r="Q438" s="104">
        <f t="shared" si="113"/>
        <v>5.3661157024793384E-2</v>
      </c>
      <c r="R438" s="104">
        <f t="shared" si="114"/>
        <v>0.15484128</v>
      </c>
      <c r="S438" s="104">
        <f t="shared" si="115"/>
        <v>1.9545454545454546E-2</v>
      </c>
      <c r="T438" s="104">
        <f t="shared" si="116"/>
        <v>0.16880165289256199</v>
      </c>
      <c r="U438" s="104">
        <f t="shared" si="117"/>
        <v>9.2821520000000005E-2</v>
      </c>
      <c r="V438" s="105">
        <f t="shared" si="118"/>
        <v>0.10483471074380163</v>
      </c>
      <c r="W438" s="223">
        <f>AE438*IFERROR(VLOOKUP(AD438,LnLst!B:I,2,FALSE),0)+AG438*IFERROR(VLOOKUP(AF438,LnLst!B:I,2,FALSE),0)+AI438*IFERROR(VLOOKUP(AH438,LnLst!B:I,2,FALSE),0)+AK438*IFERROR(VLOOKUP(AJ438,LnLst!B:I,2,FALSE),0)</f>
        <v>3.5432000000000001</v>
      </c>
      <c r="X438" s="215">
        <f>AE438*IFERROR(VLOOKUP(AD438,LnLst!B:I,3,FALSE),0)+AG438*IFERROR(VLOOKUP(AF438,LnLst!B:I,3,FALSE),0)+AI438*IFERROR(VLOOKUP(AH438,LnLst!B:I,3,FALSE),0)+AK438*IFERROR(VLOOKUP(AJ438,LnLst!B:I,3,FALSE),0)</f>
        <v>25.971999999999998</v>
      </c>
      <c r="Y438" s="219">
        <f>(AE438*IFERROR(VLOOKUP(AD438,LnLst!B:I,4,FALSE),0)+AG438*IFERROR(VLOOKUP(AF438,LnLst!B:I,4,FALSE),0)+AI438*IFERROR(VLOOKUP(AH438,LnLst!B:I,4,FALSE),0)+AK438*IFERROR(VLOOKUP(AJ438,LnLst!B:I,4,FALSE),0))/1000000</f>
        <v>3.1992000000000001E-4</v>
      </c>
      <c r="Z438" s="215">
        <f>AE438*IFERROR(VLOOKUP(AD438,LnLst!B:I,5,FALSE),0)+AG438*IFERROR(VLOOKUP(AF438,LnLst!B:I,5,FALSE),0)+AI438*IFERROR(VLOOKUP(AH438,LnLst!B:I,5,FALSE),0)+AK438*IFERROR(VLOOKUP(AJ438,LnLst!B:I,5,FALSE),0)</f>
        <v>9.4600000000000009</v>
      </c>
      <c r="AA438" s="215">
        <f>AE438*IFERROR(VLOOKUP(AD438,LnLst!B:I,6,FALSE),0)+AG438*IFERROR(VLOOKUP(AF438,LnLst!B:I,6,FALSE),0)+AI438*IFERROR(VLOOKUP(AH438,LnLst!B:I,6,FALSE),0)+AK438*IFERROR(VLOOKUP(AJ438,LnLst!B:I,6,FALSE),0)</f>
        <v>81.7</v>
      </c>
      <c r="AB438" s="207">
        <f>(AE438*IFERROR(VLOOKUP(AD438,LnLst!B:I,7,FALSE),0)+AG438*IFERROR(VLOOKUP(AF438,LnLst!B:I,7,FALSE),0)+AI438*IFERROR(VLOOKUP(AH438,LnLst!B:I,7,FALSE),0)+AK438*IFERROR(VLOOKUP(AJ438,LnLst!B:I,7,FALSE),0))/1000000</f>
        <v>1.9178000000000001E-4</v>
      </c>
      <c r="AC438" s="211">
        <f>AE438*IFERROR(VLOOKUP(AD438,LnLst!B:I,8,FALSE),0)+AG438*IFERROR(VLOOKUP(AF438,LnLst!B:I,8,FALSE),0)+AI438*IFERROR(VLOOKUP(AH438,LnLst!B:I,8,FALSE),0)+AK438*IFERROR(VLOOKUP(AJ438,LnLst!B:I,8,FALSE),0)</f>
        <v>50.739999999999995</v>
      </c>
      <c r="AD438" s="106" t="s">
        <v>25</v>
      </c>
      <c r="AE438" s="263">
        <v>86</v>
      </c>
      <c r="AF438" s="245" t="s">
        <v>1462</v>
      </c>
      <c r="AG438" s="263"/>
      <c r="AH438" s="250" t="s">
        <v>1462</v>
      </c>
      <c r="AI438" s="263"/>
      <c r="AJ438" s="245" t="s">
        <v>1462</v>
      </c>
      <c r="AK438" s="263"/>
      <c r="AL438" s="84">
        <v>518</v>
      </c>
      <c r="AM438" s="72">
        <v>602</v>
      </c>
      <c r="AN438" s="83">
        <v>0</v>
      </c>
      <c r="AO438" s="72">
        <v>0</v>
      </c>
      <c r="AP438" s="66" t="s">
        <v>928</v>
      </c>
      <c r="AQ438" s="107" t="s">
        <v>883</v>
      </c>
      <c r="AR438" s="61" t="s">
        <v>273</v>
      </c>
      <c r="AS438" s="364"/>
      <c r="AT438" s="205"/>
      <c r="DN438" s="111">
        <f>(AE438*IFERROR(VLOOKUP(AD438,LnLst!B:I,2,FALSE),0))*(100/(H438^2))</f>
        <v>7.3206611570247942E-3</v>
      </c>
      <c r="DO438" s="111">
        <f>(AE438*IFERROR(VLOOKUP(AD438,LnLst!B:I,3,FALSE),0))*(100/(H438^2))</f>
        <v>5.3661157024793384E-2</v>
      </c>
      <c r="DP438" s="111">
        <f>(AE438*IFERROR(VLOOKUP(AD438,LnLst!B:I,4,FALSE),0))*(H438^2/100)/1000000</f>
        <v>0.15484128</v>
      </c>
      <c r="DQ438" s="111">
        <f>(AE438*IFERROR(VLOOKUP(AD438,LnLst!B:I,5,FALSE),0))*(100/(H438^2))</f>
        <v>1.9545454545454546E-2</v>
      </c>
      <c r="DR438" s="111">
        <f>(AE438*IFERROR(VLOOKUP(AD438,LnLst!B:I,6,FALSE),0))*(100/(H438^2))</f>
        <v>0.16880165289256199</v>
      </c>
      <c r="DS438" s="111">
        <f>(AE438*IFERROR(VLOOKUP(AD438,LnLst!B:I,7,FALSE),0))*(H438^2/100)/1000000</f>
        <v>9.2821520000000005E-2</v>
      </c>
      <c r="DT438" s="111">
        <f>(AE438*IFERROR(VLOOKUP(AD438,LnLst!B:I,8,FALSE),0))*(100/(H438^2))</f>
        <v>0.10483471074380164</v>
      </c>
      <c r="DU438" s="111">
        <f>AG438*IFERROR(VLOOKUP(AF438,LnLst!B:I,2,FALSE),0)*100/H438^2</f>
        <v>0</v>
      </c>
      <c r="DV438" s="111">
        <f>(AG438*IFERROR(VLOOKUP(AF438,LnLst!B:I,3,FALSE),0))*(100/(H438^2))</f>
        <v>0</v>
      </c>
      <c r="DW438" s="111">
        <f>(AG438*IFERROR(VLOOKUP(AF438,LnLst!B:I,4,FALSE),0))*(H438^2/100)/1000000</f>
        <v>0</v>
      </c>
      <c r="DX438" s="111">
        <f>(AG438*IFERROR(VLOOKUP(AF438,LnLst!B:I,5,FALSE),0))*(100/(H438^2))</f>
        <v>0</v>
      </c>
      <c r="DY438" s="111">
        <f>(AG438*IFERROR(VLOOKUP(AF438,LnLst!B:I,6,FALSE),0))*(100/(H438^2))</f>
        <v>0</v>
      </c>
      <c r="DZ438" s="111">
        <f>(AG438*IFERROR(VLOOKUP(AF438,LnLst!B:I,7,FALSE),0))*(H438^2/100)/1000000</f>
        <v>0</v>
      </c>
      <c r="EA438" s="111">
        <f>(AG438*IFERROR(VLOOKUP(AF438,LnLst!B:I,8,FALSE),0))*(100/(H438^2))</f>
        <v>0</v>
      </c>
      <c r="EB438" s="111">
        <f>AI438*IFERROR(VLOOKUP(AH438,LnLst!B:I,2,FALSE),0)*100/H438^2</f>
        <v>0</v>
      </c>
      <c r="EC438" s="111">
        <f>AI438*IFERROR(VLOOKUP(AH438,LnLst!B:I,3,FALSE),0)*100/H438^2</f>
        <v>0</v>
      </c>
      <c r="ED438" s="111">
        <f>(AI438*IFERROR(VLOOKUP(AH438,LnLst!B:I,4,FALSE),0))*(H438^2/100)/1000000</f>
        <v>0</v>
      </c>
      <c r="EE438" s="111">
        <f>AI438*IFERROR(VLOOKUP(AH438,LnLst!B:I,5,FALSE),0)*100/H438^2</f>
        <v>0</v>
      </c>
      <c r="EF438" s="111">
        <f>AI438*IFERROR(VLOOKUP(AH438,LnLst!B:I,6,FALSE),0)*100/H438^2</f>
        <v>0</v>
      </c>
      <c r="EG438" s="111">
        <f>(AI438*IFERROR(VLOOKUP(AH438,LnLst!B:I,7,FALSE),0))*(H438^2/100)/1000000</f>
        <v>0</v>
      </c>
      <c r="EH438" s="111">
        <f>AI438*IFERROR(VLOOKUP(AH438,LnLst!B:I,8,FALSE),0)*100/H438^2</f>
        <v>0</v>
      </c>
      <c r="EI438" s="236">
        <f>AK438*IFERROR(VLOOKUP(AJ438,LnLst!B:I,2,FALSE),0)*100/H438^2</f>
        <v>0</v>
      </c>
      <c r="EJ438" s="111">
        <f>AK438*IFERROR(VLOOKUP(AJ438,LnLst!B:I,3,FALSE),0)*100/H438^2</f>
        <v>0</v>
      </c>
      <c r="EK438" s="111">
        <f>(AK438*IFERROR(VLOOKUP(AJ438,LnLst!B:I,4,FALSE),0))*(H438^2/100)/1000000</f>
        <v>0</v>
      </c>
      <c r="EL438" s="111">
        <f>AK438*IFERROR(VLOOKUP(AJ438,LnLst!B:I,5,FALSE),0)*100/H438^2</f>
        <v>0</v>
      </c>
      <c r="EM438" s="111">
        <f>AK438*IFERROR(VLOOKUP(AJ438,LnLst!B:I,6,FALSE),0)*100/H438^2</f>
        <v>0</v>
      </c>
      <c r="EN438" s="111">
        <f>(AK438*IFERROR(VLOOKUP(AJ438,LnLst!B:I,7,FALSE),0))*(H438^2/100)/1000000</f>
        <v>0</v>
      </c>
      <c r="EO438" s="111">
        <f>AK438*IFERROR(VLOOKUP(AJ438,LnLst!B:I,8,FALSE),0)*100/H438^2</f>
        <v>0</v>
      </c>
    </row>
    <row r="439" spans="1:145" ht="15" customHeight="1" x14ac:dyDescent="0.25">
      <c r="A439" s="81" t="s">
        <v>425</v>
      </c>
      <c r="B439" s="82" t="s">
        <v>439</v>
      </c>
      <c r="C439" s="102" t="s">
        <v>154</v>
      </c>
      <c r="D439" s="82" t="s">
        <v>164</v>
      </c>
      <c r="E439" s="9" t="s">
        <v>1709</v>
      </c>
      <c r="F439" s="426" t="s">
        <v>1717</v>
      </c>
      <c r="G439" s="83">
        <v>2</v>
      </c>
      <c r="H439" s="60">
        <v>220</v>
      </c>
      <c r="I439" s="194" t="str">
        <f t="shared" si="109"/>
        <v xml:space="preserve">2*380/50 ACSR             </v>
      </c>
      <c r="J439" s="228">
        <f t="shared" si="110"/>
        <v>86</v>
      </c>
      <c r="K439" s="113" t="s">
        <v>16</v>
      </c>
      <c r="L439" s="232" t="s">
        <v>22</v>
      </c>
      <c r="M439" s="240">
        <v>1100</v>
      </c>
      <c r="N439" s="115">
        <f t="shared" si="111"/>
        <v>419.14400000000001</v>
      </c>
      <c r="O439" s="241">
        <v>1200</v>
      </c>
      <c r="P439" s="235">
        <f t="shared" si="112"/>
        <v>7.3206611570247934E-3</v>
      </c>
      <c r="Q439" s="104">
        <f t="shared" si="113"/>
        <v>5.3661157024793384E-2</v>
      </c>
      <c r="R439" s="104">
        <f t="shared" si="114"/>
        <v>0.15484128</v>
      </c>
      <c r="S439" s="104">
        <f t="shared" si="115"/>
        <v>1.9545454545454546E-2</v>
      </c>
      <c r="T439" s="104">
        <f t="shared" si="116"/>
        <v>0.16880165289256199</v>
      </c>
      <c r="U439" s="104">
        <f t="shared" si="117"/>
        <v>9.2821520000000005E-2</v>
      </c>
      <c r="V439" s="105">
        <f t="shared" si="118"/>
        <v>0.10483471074380163</v>
      </c>
      <c r="W439" s="223">
        <f>AE439*IFERROR(VLOOKUP(AD439,LnLst!B:I,2,FALSE),0)+AG439*IFERROR(VLOOKUP(AF439,LnLst!B:I,2,FALSE),0)+AI439*IFERROR(VLOOKUP(AH439,LnLst!B:I,2,FALSE),0)+AK439*IFERROR(VLOOKUP(AJ439,LnLst!B:I,2,FALSE),0)</f>
        <v>3.5432000000000001</v>
      </c>
      <c r="X439" s="215">
        <f>AE439*IFERROR(VLOOKUP(AD439,LnLst!B:I,3,FALSE),0)+AG439*IFERROR(VLOOKUP(AF439,LnLst!B:I,3,FALSE),0)+AI439*IFERROR(VLOOKUP(AH439,LnLst!B:I,3,FALSE),0)+AK439*IFERROR(VLOOKUP(AJ439,LnLst!B:I,3,FALSE),0)</f>
        <v>25.971999999999998</v>
      </c>
      <c r="Y439" s="219">
        <f>(AE439*IFERROR(VLOOKUP(AD439,LnLst!B:I,4,FALSE),0)+AG439*IFERROR(VLOOKUP(AF439,LnLst!B:I,4,FALSE),0)+AI439*IFERROR(VLOOKUP(AH439,LnLst!B:I,4,FALSE),0)+AK439*IFERROR(VLOOKUP(AJ439,LnLst!B:I,4,FALSE),0))/1000000</f>
        <v>3.1992000000000001E-4</v>
      </c>
      <c r="Z439" s="215">
        <f>AE439*IFERROR(VLOOKUP(AD439,LnLst!B:I,5,FALSE),0)+AG439*IFERROR(VLOOKUP(AF439,LnLst!B:I,5,FALSE),0)+AI439*IFERROR(VLOOKUP(AH439,LnLst!B:I,5,FALSE),0)+AK439*IFERROR(VLOOKUP(AJ439,LnLst!B:I,5,FALSE),0)</f>
        <v>9.4600000000000009</v>
      </c>
      <c r="AA439" s="215">
        <f>AE439*IFERROR(VLOOKUP(AD439,LnLst!B:I,6,FALSE),0)+AG439*IFERROR(VLOOKUP(AF439,LnLst!B:I,6,FALSE),0)+AI439*IFERROR(VLOOKUP(AH439,LnLst!B:I,6,FALSE),0)+AK439*IFERROR(VLOOKUP(AJ439,LnLst!B:I,6,FALSE),0)</f>
        <v>81.7</v>
      </c>
      <c r="AB439" s="207">
        <f>(AE439*IFERROR(VLOOKUP(AD439,LnLst!B:I,7,FALSE),0)+AG439*IFERROR(VLOOKUP(AF439,LnLst!B:I,7,FALSE),0)+AI439*IFERROR(VLOOKUP(AH439,LnLst!B:I,7,FALSE),0)+AK439*IFERROR(VLOOKUP(AJ439,LnLst!B:I,7,FALSE),0))/1000000</f>
        <v>1.9178000000000001E-4</v>
      </c>
      <c r="AC439" s="211">
        <f>AE439*IFERROR(VLOOKUP(AD439,LnLst!B:I,8,FALSE),0)+AG439*IFERROR(VLOOKUP(AF439,LnLst!B:I,8,FALSE),0)+AI439*IFERROR(VLOOKUP(AH439,LnLst!B:I,8,FALSE),0)+AK439*IFERROR(VLOOKUP(AJ439,LnLst!B:I,8,FALSE),0)</f>
        <v>50.739999999999995</v>
      </c>
      <c r="AD439" s="106" t="s">
        <v>25</v>
      </c>
      <c r="AE439" s="263">
        <v>86</v>
      </c>
      <c r="AF439" s="245" t="s">
        <v>1462</v>
      </c>
      <c r="AG439" s="263"/>
      <c r="AH439" s="250" t="s">
        <v>1462</v>
      </c>
      <c r="AI439" s="263"/>
      <c r="AJ439" s="245" t="s">
        <v>1462</v>
      </c>
      <c r="AK439" s="263"/>
      <c r="AL439" s="84">
        <v>518</v>
      </c>
      <c r="AM439" s="72">
        <v>602</v>
      </c>
      <c r="AN439" s="83">
        <v>0</v>
      </c>
      <c r="AO439" s="72">
        <v>0</v>
      </c>
      <c r="AP439" s="66" t="s">
        <v>929</v>
      </c>
      <c r="AQ439" s="107" t="s">
        <v>883</v>
      </c>
      <c r="AR439" s="61" t="s">
        <v>273</v>
      </c>
      <c r="AS439" s="364"/>
      <c r="AT439" s="205"/>
      <c r="DN439" s="111">
        <f>(AE439*IFERROR(VLOOKUP(AD439,LnLst!B:I,2,FALSE),0))*(100/(H439^2))</f>
        <v>7.3206611570247942E-3</v>
      </c>
      <c r="DO439" s="111">
        <f>(AE439*IFERROR(VLOOKUP(AD439,LnLst!B:I,3,FALSE),0))*(100/(H439^2))</f>
        <v>5.3661157024793384E-2</v>
      </c>
      <c r="DP439" s="111">
        <f>(AE439*IFERROR(VLOOKUP(AD439,LnLst!B:I,4,FALSE),0))*(H439^2/100)/1000000</f>
        <v>0.15484128</v>
      </c>
      <c r="DQ439" s="111">
        <f>(AE439*IFERROR(VLOOKUP(AD439,LnLst!B:I,5,FALSE),0))*(100/(H439^2))</f>
        <v>1.9545454545454546E-2</v>
      </c>
      <c r="DR439" s="111">
        <f>(AE439*IFERROR(VLOOKUP(AD439,LnLst!B:I,6,FALSE),0))*(100/(H439^2))</f>
        <v>0.16880165289256199</v>
      </c>
      <c r="DS439" s="111">
        <f>(AE439*IFERROR(VLOOKUP(AD439,LnLst!B:I,7,FALSE),0))*(H439^2/100)/1000000</f>
        <v>9.2821520000000005E-2</v>
      </c>
      <c r="DT439" s="111">
        <f>(AE439*IFERROR(VLOOKUP(AD439,LnLst!B:I,8,FALSE),0))*(100/(H439^2))</f>
        <v>0.10483471074380164</v>
      </c>
      <c r="DU439" s="111">
        <f>AG439*IFERROR(VLOOKUP(AF439,LnLst!B:I,2,FALSE),0)*100/H439^2</f>
        <v>0</v>
      </c>
      <c r="DV439" s="111">
        <f>(AG439*IFERROR(VLOOKUP(AF439,LnLst!B:I,3,FALSE),0))*(100/(H439^2))</f>
        <v>0</v>
      </c>
      <c r="DW439" s="111">
        <f>(AG439*IFERROR(VLOOKUP(AF439,LnLst!B:I,4,FALSE),0))*(H439^2/100)/1000000</f>
        <v>0</v>
      </c>
      <c r="DX439" s="111">
        <f>(AG439*IFERROR(VLOOKUP(AF439,LnLst!B:I,5,FALSE),0))*(100/(H439^2))</f>
        <v>0</v>
      </c>
      <c r="DY439" s="111">
        <f>(AG439*IFERROR(VLOOKUP(AF439,LnLst!B:I,6,FALSE),0))*(100/(H439^2))</f>
        <v>0</v>
      </c>
      <c r="DZ439" s="111">
        <f>(AG439*IFERROR(VLOOKUP(AF439,LnLst!B:I,7,FALSE),0))*(H439^2/100)/1000000</f>
        <v>0</v>
      </c>
      <c r="EA439" s="111">
        <f>(AG439*IFERROR(VLOOKUP(AF439,LnLst!B:I,8,FALSE),0))*(100/(H439^2))</f>
        <v>0</v>
      </c>
      <c r="EB439" s="111">
        <f>AI439*IFERROR(VLOOKUP(AH439,LnLst!B:I,2,FALSE),0)*100/H439^2</f>
        <v>0</v>
      </c>
      <c r="EC439" s="111">
        <f>AI439*IFERROR(VLOOKUP(AH439,LnLst!B:I,3,FALSE),0)*100/H439^2</f>
        <v>0</v>
      </c>
      <c r="ED439" s="111">
        <f>(AI439*IFERROR(VLOOKUP(AH439,LnLst!B:I,4,FALSE),0))*(H439^2/100)/1000000</f>
        <v>0</v>
      </c>
      <c r="EE439" s="111">
        <f>AI439*IFERROR(VLOOKUP(AH439,LnLst!B:I,5,FALSE),0)*100/H439^2</f>
        <v>0</v>
      </c>
      <c r="EF439" s="111">
        <f>AI439*IFERROR(VLOOKUP(AH439,LnLst!B:I,6,FALSE),0)*100/H439^2</f>
        <v>0</v>
      </c>
      <c r="EG439" s="111">
        <f>(AI439*IFERROR(VLOOKUP(AH439,LnLst!B:I,7,FALSE),0))*(H439^2/100)/1000000</f>
        <v>0</v>
      </c>
      <c r="EH439" s="111">
        <f>AI439*IFERROR(VLOOKUP(AH439,LnLst!B:I,8,FALSE),0)*100/H439^2</f>
        <v>0</v>
      </c>
      <c r="EI439" s="236">
        <f>AK439*IFERROR(VLOOKUP(AJ439,LnLst!B:I,2,FALSE),0)*100/H439^2</f>
        <v>0</v>
      </c>
      <c r="EJ439" s="111">
        <f>AK439*IFERROR(VLOOKUP(AJ439,LnLst!B:I,3,FALSE),0)*100/H439^2</f>
        <v>0</v>
      </c>
      <c r="EK439" s="111">
        <f>(AK439*IFERROR(VLOOKUP(AJ439,LnLst!B:I,4,FALSE),0))*(H439^2/100)/1000000</f>
        <v>0</v>
      </c>
      <c r="EL439" s="111">
        <f>AK439*IFERROR(VLOOKUP(AJ439,LnLst!B:I,5,FALSE),0)*100/H439^2</f>
        <v>0</v>
      </c>
      <c r="EM439" s="111">
        <f>AK439*IFERROR(VLOOKUP(AJ439,LnLst!B:I,6,FALSE),0)*100/H439^2</f>
        <v>0</v>
      </c>
      <c r="EN439" s="111">
        <f>(AK439*IFERROR(VLOOKUP(AJ439,LnLst!B:I,7,FALSE),0))*(H439^2/100)/1000000</f>
        <v>0</v>
      </c>
      <c r="EO439" s="111">
        <f>AK439*IFERROR(VLOOKUP(AJ439,LnLst!B:I,8,FALSE),0)*100/H439^2</f>
        <v>0</v>
      </c>
    </row>
    <row r="440" spans="1:145" ht="15" customHeight="1" x14ac:dyDescent="0.25">
      <c r="A440" s="81" t="s">
        <v>387</v>
      </c>
      <c r="B440" s="82" t="s">
        <v>422</v>
      </c>
      <c r="C440" s="102" t="s">
        <v>69</v>
      </c>
      <c r="D440" s="82" t="s">
        <v>161</v>
      </c>
      <c r="E440" s="9" t="s">
        <v>1709</v>
      </c>
      <c r="F440" s="426" t="s">
        <v>1717</v>
      </c>
      <c r="G440" s="83">
        <v>1</v>
      </c>
      <c r="H440" s="60">
        <v>220</v>
      </c>
      <c r="I440" s="194" t="str">
        <f t="shared" si="109"/>
        <v xml:space="preserve">2*380/50 ACSR             </v>
      </c>
      <c r="J440" s="228">
        <f t="shared" si="110"/>
        <v>9.3000000000000007</v>
      </c>
      <c r="K440" s="113" t="s">
        <v>22</v>
      </c>
      <c r="L440" s="232" t="s">
        <v>23</v>
      </c>
      <c r="M440" s="240">
        <v>1150</v>
      </c>
      <c r="N440" s="115">
        <f t="shared" si="111"/>
        <v>438.19600000000003</v>
      </c>
      <c r="O440" s="241">
        <v>1200</v>
      </c>
      <c r="P440" s="235">
        <f t="shared" si="112"/>
        <v>7.9165289256198353E-4</v>
      </c>
      <c r="Q440" s="104">
        <f t="shared" si="113"/>
        <v>5.8028925619834715E-3</v>
      </c>
      <c r="R440" s="104">
        <f t="shared" si="114"/>
        <v>1.6744464000000004E-2</v>
      </c>
      <c r="S440" s="104">
        <f t="shared" si="115"/>
        <v>2.113636363636364E-3</v>
      </c>
      <c r="T440" s="104">
        <f t="shared" si="116"/>
        <v>1.825413223140496E-2</v>
      </c>
      <c r="U440" s="104">
        <f t="shared" si="117"/>
        <v>1.0037676000000001E-2</v>
      </c>
      <c r="V440" s="105">
        <f t="shared" si="118"/>
        <v>1.1336776859504133E-2</v>
      </c>
      <c r="W440" s="223">
        <f>AE440*IFERROR(VLOOKUP(AD440,LnLst!B:I,2,FALSE),0)+AG440*IFERROR(VLOOKUP(AF440,LnLst!B:I,2,FALSE),0)+AI440*IFERROR(VLOOKUP(AH440,LnLst!B:I,2,FALSE),0)+AK440*IFERROR(VLOOKUP(AJ440,LnLst!B:I,2,FALSE),0)</f>
        <v>0.38316000000000006</v>
      </c>
      <c r="X440" s="215">
        <f>AE440*IFERROR(VLOOKUP(AD440,LnLst!B:I,3,FALSE),0)+AG440*IFERROR(VLOOKUP(AF440,LnLst!B:I,3,FALSE),0)+AI440*IFERROR(VLOOKUP(AH440,LnLst!B:I,3,FALSE),0)+AK440*IFERROR(VLOOKUP(AJ440,LnLst!B:I,3,FALSE),0)</f>
        <v>2.8086000000000002</v>
      </c>
      <c r="Y440" s="219">
        <f>(AE440*IFERROR(VLOOKUP(AD440,LnLst!B:I,4,FALSE),0)+AG440*IFERROR(VLOOKUP(AF440,LnLst!B:I,4,FALSE),0)+AI440*IFERROR(VLOOKUP(AH440,LnLst!B:I,4,FALSE),0)+AK440*IFERROR(VLOOKUP(AJ440,LnLst!B:I,4,FALSE),0))/1000000</f>
        <v>3.4596000000000006E-5</v>
      </c>
      <c r="Z440" s="215">
        <f>AE440*IFERROR(VLOOKUP(AD440,LnLst!B:I,5,FALSE),0)+AG440*IFERROR(VLOOKUP(AF440,LnLst!B:I,5,FALSE),0)+AI440*IFERROR(VLOOKUP(AH440,LnLst!B:I,5,FALSE),0)+AK440*IFERROR(VLOOKUP(AJ440,LnLst!B:I,5,FALSE),0)</f>
        <v>1.0230000000000001</v>
      </c>
      <c r="AA440" s="215">
        <f>AE440*IFERROR(VLOOKUP(AD440,LnLst!B:I,6,FALSE),0)+AG440*IFERROR(VLOOKUP(AF440,LnLst!B:I,6,FALSE),0)+AI440*IFERROR(VLOOKUP(AH440,LnLst!B:I,6,FALSE),0)+AK440*IFERROR(VLOOKUP(AJ440,LnLst!B:I,6,FALSE),0)</f>
        <v>8.8350000000000009</v>
      </c>
      <c r="AB440" s="207">
        <f>(AE440*IFERROR(VLOOKUP(AD440,LnLst!B:I,7,FALSE),0)+AG440*IFERROR(VLOOKUP(AF440,LnLst!B:I,7,FALSE),0)+AI440*IFERROR(VLOOKUP(AH440,LnLst!B:I,7,FALSE),0)+AK440*IFERROR(VLOOKUP(AJ440,LnLst!B:I,7,FALSE),0))/1000000</f>
        <v>2.0738999999999999E-5</v>
      </c>
      <c r="AC440" s="211">
        <f>AE440*IFERROR(VLOOKUP(AD440,LnLst!B:I,8,FALSE),0)+AG440*IFERROR(VLOOKUP(AF440,LnLst!B:I,8,FALSE),0)+AI440*IFERROR(VLOOKUP(AH440,LnLst!B:I,8,FALSE),0)+AK440*IFERROR(VLOOKUP(AJ440,LnLst!B:I,8,FALSE),0)</f>
        <v>5.4870000000000001</v>
      </c>
      <c r="AD440" s="106" t="s">
        <v>25</v>
      </c>
      <c r="AE440" s="263">
        <v>9.3000000000000007</v>
      </c>
      <c r="AF440" s="245" t="s">
        <v>1462</v>
      </c>
      <c r="AG440" s="263"/>
      <c r="AH440" s="250" t="s">
        <v>1462</v>
      </c>
      <c r="AI440" s="263"/>
      <c r="AJ440" s="245" t="s">
        <v>1462</v>
      </c>
      <c r="AK440" s="263"/>
      <c r="AL440" s="84">
        <v>401</v>
      </c>
      <c r="AM440" s="72">
        <v>529</v>
      </c>
      <c r="AN440" s="83">
        <v>0</v>
      </c>
      <c r="AO440" s="72">
        <v>0</v>
      </c>
      <c r="AP440" s="66" t="s">
        <v>930</v>
      </c>
      <c r="AQ440" s="107" t="s">
        <v>252</v>
      </c>
      <c r="AR440" s="61" t="s">
        <v>925</v>
      </c>
      <c r="AS440" s="364"/>
      <c r="AT440" s="205"/>
      <c r="DN440" s="111">
        <f>(AE440*IFERROR(VLOOKUP(AD440,LnLst!B:I,2,FALSE),0))*(100/(H440^2))</f>
        <v>7.9165289256198364E-4</v>
      </c>
      <c r="DO440" s="111">
        <f>(AE440*IFERROR(VLOOKUP(AD440,LnLst!B:I,3,FALSE),0))*(100/(H440^2))</f>
        <v>5.8028925619834715E-3</v>
      </c>
      <c r="DP440" s="111">
        <f>(AE440*IFERROR(VLOOKUP(AD440,LnLst!B:I,4,FALSE),0))*(H440^2/100)/1000000</f>
        <v>1.6744464000000001E-2</v>
      </c>
      <c r="DQ440" s="111">
        <f>(AE440*IFERROR(VLOOKUP(AD440,LnLst!B:I,5,FALSE),0))*(100/(H440^2))</f>
        <v>2.113636363636364E-3</v>
      </c>
      <c r="DR440" s="111">
        <f>(AE440*IFERROR(VLOOKUP(AD440,LnLst!B:I,6,FALSE),0))*(100/(H440^2))</f>
        <v>1.825413223140496E-2</v>
      </c>
      <c r="DS440" s="111">
        <f>(AE440*IFERROR(VLOOKUP(AD440,LnLst!B:I,7,FALSE),0))*(H440^2/100)/1000000</f>
        <v>1.0037675999999999E-2</v>
      </c>
      <c r="DT440" s="111">
        <f>(AE440*IFERROR(VLOOKUP(AD440,LnLst!B:I,8,FALSE),0))*(100/(H440^2))</f>
        <v>1.1336776859504133E-2</v>
      </c>
      <c r="DU440" s="111">
        <f>AG440*IFERROR(VLOOKUP(AF440,LnLst!B:I,2,FALSE),0)*100/H440^2</f>
        <v>0</v>
      </c>
      <c r="DV440" s="111">
        <f>(AG440*IFERROR(VLOOKUP(AF440,LnLst!B:I,3,FALSE),0))*(100/(H440^2))</f>
        <v>0</v>
      </c>
      <c r="DW440" s="111">
        <f>(AG440*IFERROR(VLOOKUP(AF440,LnLst!B:I,4,FALSE),0))*(H440^2/100)/1000000</f>
        <v>0</v>
      </c>
      <c r="DX440" s="111">
        <f>(AG440*IFERROR(VLOOKUP(AF440,LnLst!B:I,5,FALSE),0))*(100/(H440^2))</f>
        <v>0</v>
      </c>
      <c r="DY440" s="111">
        <f>(AG440*IFERROR(VLOOKUP(AF440,LnLst!B:I,6,FALSE),0))*(100/(H440^2))</f>
        <v>0</v>
      </c>
      <c r="DZ440" s="111">
        <f>(AG440*IFERROR(VLOOKUP(AF440,LnLst!B:I,7,FALSE),0))*(H440^2/100)/1000000</f>
        <v>0</v>
      </c>
      <c r="EA440" s="111">
        <f>(AG440*IFERROR(VLOOKUP(AF440,LnLst!B:I,8,FALSE),0))*(100/(H440^2))</f>
        <v>0</v>
      </c>
      <c r="EB440" s="111">
        <f>AI440*IFERROR(VLOOKUP(AH440,LnLst!B:I,2,FALSE),0)*100/H440^2</f>
        <v>0</v>
      </c>
      <c r="EC440" s="111">
        <f>AI440*IFERROR(VLOOKUP(AH440,LnLst!B:I,3,FALSE),0)*100/H440^2</f>
        <v>0</v>
      </c>
      <c r="ED440" s="111">
        <f>(AI440*IFERROR(VLOOKUP(AH440,LnLst!B:I,4,FALSE),0))*(H440^2/100)/1000000</f>
        <v>0</v>
      </c>
      <c r="EE440" s="111">
        <f>AI440*IFERROR(VLOOKUP(AH440,LnLst!B:I,5,FALSE),0)*100/H440^2</f>
        <v>0</v>
      </c>
      <c r="EF440" s="111">
        <f>AI440*IFERROR(VLOOKUP(AH440,LnLst!B:I,6,FALSE),0)*100/H440^2</f>
        <v>0</v>
      </c>
      <c r="EG440" s="111">
        <f>(AI440*IFERROR(VLOOKUP(AH440,LnLst!B:I,7,FALSE),0))*(H440^2/100)/1000000</f>
        <v>0</v>
      </c>
      <c r="EH440" s="111">
        <f>AI440*IFERROR(VLOOKUP(AH440,LnLst!B:I,8,FALSE),0)*100/H440^2</f>
        <v>0</v>
      </c>
      <c r="EI440" s="236">
        <f>AK440*IFERROR(VLOOKUP(AJ440,LnLst!B:I,2,FALSE),0)*100/H440^2</f>
        <v>0</v>
      </c>
      <c r="EJ440" s="111">
        <f>AK440*IFERROR(VLOOKUP(AJ440,LnLst!B:I,3,FALSE),0)*100/H440^2</f>
        <v>0</v>
      </c>
      <c r="EK440" s="111">
        <f>(AK440*IFERROR(VLOOKUP(AJ440,LnLst!B:I,4,FALSE),0))*(H440^2/100)/1000000</f>
        <v>0</v>
      </c>
      <c r="EL440" s="111">
        <f>AK440*IFERROR(VLOOKUP(AJ440,LnLst!B:I,5,FALSE),0)*100/H440^2</f>
        <v>0</v>
      </c>
      <c r="EM440" s="111">
        <f>AK440*IFERROR(VLOOKUP(AJ440,LnLst!B:I,6,FALSE),0)*100/H440^2</f>
        <v>0</v>
      </c>
      <c r="EN440" s="111">
        <f>(AK440*IFERROR(VLOOKUP(AJ440,LnLst!B:I,7,FALSE),0))*(H440^2/100)/1000000</f>
        <v>0</v>
      </c>
      <c r="EO440" s="111">
        <f>AK440*IFERROR(VLOOKUP(AJ440,LnLst!B:I,8,FALSE),0)*100/H440^2</f>
        <v>0</v>
      </c>
    </row>
    <row r="441" spans="1:145" ht="15" customHeight="1" x14ac:dyDescent="0.25">
      <c r="A441" s="81" t="s">
        <v>387</v>
      </c>
      <c r="B441" s="82" t="s">
        <v>422</v>
      </c>
      <c r="C441" s="102" t="s">
        <v>69</v>
      </c>
      <c r="D441" s="82" t="s">
        <v>161</v>
      </c>
      <c r="E441" s="9" t="s">
        <v>1709</v>
      </c>
      <c r="F441" s="426" t="s">
        <v>1717</v>
      </c>
      <c r="G441" s="83">
        <v>2</v>
      </c>
      <c r="H441" s="60">
        <v>220</v>
      </c>
      <c r="I441" s="194" t="str">
        <f t="shared" si="109"/>
        <v xml:space="preserve">2*380/50 ACSR             </v>
      </c>
      <c r="J441" s="228">
        <f t="shared" si="110"/>
        <v>9.3000000000000007</v>
      </c>
      <c r="K441" s="113" t="s">
        <v>22</v>
      </c>
      <c r="L441" s="232" t="s">
        <v>23</v>
      </c>
      <c r="M441" s="240">
        <v>1150</v>
      </c>
      <c r="N441" s="115">
        <f t="shared" si="111"/>
        <v>438.19600000000003</v>
      </c>
      <c r="O441" s="241">
        <v>1200</v>
      </c>
      <c r="P441" s="235">
        <f t="shared" si="112"/>
        <v>7.9165289256198353E-4</v>
      </c>
      <c r="Q441" s="104">
        <f t="shared" si="113"/>
        <v>5.8028925619834715E-3</v>
      </c>
      <c r="R441" s="104">
        <f t="shared" si="114"/>
        <v>1.6744464000000004E-2</v>
      </c>
      <c r="S441" s="104">
        <f t="shared" si="115"/>
        <v>2.113636363636364E-3</v>
      </c>
      <c r="T441" s="104">
        <f t="shared" si="116"/>
        <v>1.825413223140496E-2</v>
      </c>
      <c r="U441" s="104">
        <f t="shared" si="117"/>
        <v>1.0037676000000001E-2</v>
      </c>
      <c r="V441" s="105">
        <f t="shared" si="118"/>
        <v>1.1336776859504133E-2</v>
      </c>
      <c r="W441" s="223">
        <f>AE441*IFERROR(VLOOKUP(AD441,LnLst!B:I,2,FALSE),0)+AG441*IFERROR(VLOOKUP(AF441,LnLst!B:I,2,FALSE),0)+AI441*IFERROR(VLOOKUP(AH441,LnLst!B:I,2,FALSE),0)+AK441*IFERROR(VLOOKUP(AJ441,LnLst!B:I,2,FALSE),0)</f>
        <v>0.38316000000000006</v>
      </c>
      <c r="X441" s="215">
        <f>AE441*IFERROR(VLOOKUP(AD441,LnLst!B:I,3,FALSE),0)+AG441*IFERROR(VLOOKUP(AF441,LnLst!B:I,3,FALSE),0)+AI441*IFERROR(VLOOKUP(AH441,LnLst!B:I,3,FALSE),0)+AK441*IFERROR(VLOOKUP(AJ441,LnLst!B:I,3,FALSE),0)</f>
        <v>2.8086000000000002</v>
      </c>
      <c r="Y441" s="219">
        <f>(AE441*IFERROR(VLOOKUP(AD441,LnLst!B:I,4,FALSE),0)+AG441*IFERROR(VLOOKUP(AF441,LnLst!B:I,4,FALSE),0)+AI441*IFERROR(VLOOKUP(AH441,LnLst!B:I,4,FALSE),0)+AK441*IFERROR(VLOOKUP(AJ441,LnLst!B:I,4,FALSE),0))/1000000</f>
        <v>3.4596000000000006E-5</v>
      </c>
      <c r="Z441" s="215">
        <f>AE441*IFERROR(VLOOKUP(AD441,LnLst!B:I,5,FALSE),0)+AG441*IFERROR(VLOOKUP(AF441,LnLst!B:I,5,FALSE),0)+AI441*IFERROR(VLOOKUP(AH441,LnLst!B:I,5,FALSE),0)+AK441*IFERROR(VLOOKUP(AJ441,LnLst!B:I,5,FALSE),0)</f>
        <v>1.0230000000000001</v>
      </c>
      <c r="AA441" s="215">
        <f>AE441*IFERROR(VLOOKUP(AD441,LnLst!B:I,6,FALSE),0)+AG441*IFERROR(VLOOKUP(AF441,LnLst!B:I,6,FALSE),0)+AI441*IFERROR(VLOOKUP(AH441,LnLst!B:I,6,FALSE),0)+AK441*IFERROR(VLOOKUP(AJ441,LnLst!B:I,6,FALSE),0)</f>
        <v>8.8350000000000009</v>
      </c>
      <c r="AB441" s="207">
        <f>(AE441*IFERROR(VLOOKUP(AD441,LnLst!B:I,7,FALSE),0)+AG441*IFERROR(VLOOKUP(AF441,LnLst!B:I,7,FALSE),0)+AI441*IFERROR(VLOOKUP(AH441,LnLst!B:I,7,FALSE),0)+AK441*IFERROR(VLOOKUP(AJ441,LnLst!B:I,7,FALSE),0))/1000000</f>
        <v>2.0738999999999999E-5</v>
      </c>
      <c r="AC441" s="211">
        <f>AE441*IFERROR(VLOOKUP(AD441,LnLst!B:I,8,FALSE),0)+AG441*IFERROR(VLOOKUP(AF441,LnLst!B:I,8,FALSE),0)+AI441*IFERROR(VLOOKUP(AH441,LnLst!B:I,8,FALSE),0)+AK441*IFERROR(VLOOKUP(AJ441,LnLst!B:I,8,FALSE),0)</f>
        <v>5.4870000000000001</v>
      </c>
      <c r="AD441" s="106" t="s">
        <v>25</v>
      </c>
      <c r="AE441" s="263">
        <v>9.3000000000000007</v>
      </c>
      <c r="AF441" s="245" t="s">
        <v>1462</v>
      </c>
      <c r="AG441" s="263"/>
      <c r="AH441" s="250" t="s">
        <v>1462</v>
      </c>
      <c r="AI441" s="263"/>
      <c r="AJ441" s="245" t="s">
        <v>1462</v>
      </c>
      <c r="AK441" s="263"/>
      <c r="AL441" s="84">
        <v>401</v>
      </c>
      <c r="AM441" s="72">
        <v>529</v>
      </c>
      <c r="AN441" s="83">
        <v>0</v>
      </c>
      <c r="AO441" s="72">
        <v>0</v>
      </c>
      <c r="AP441" s="66" t="s">
        <v>931</v>
      </c>
      <c r="AQ441" s="107" t="s">
        <v>252</v>
      </c>
      <c r="AR441" s="61" t="s">
        <v>925</v>
      </c>
      <c r="AS441" s="364"/>
      <c r="AT441" s="205"/>
      <c r="DN441" s="111">
        <f>(AE441*IFERROR(VLOOKUP(AD441,LnLst!B:I,2,FALSE),0))*(100/(H441^2))</f>
        <v>7.9165289256198364E-4</v>
      </c>
      <c r="DO441" s="111">
        <f>(AE441*IFERROR(VLOOKUP(AD441,LnLst!B:I,3,FALSE),0))*(100/(H441^2))</f>
        <v>5.8028925619834715E-3</v>
      </c>
      <c r="DP441" s="111">
        <f>(AE441*IFERROR(VLOOKUP(AD441,LnLst!B:I,4,FALSE),0))*(H441^2/100)/1000000</f>
        <v>1.6744464000000001E-2</v>
      </c>
      <c r="DQ441" s="111">
        <f>(AE441*IFERROR(VLOOKUP(AD441,LnLst!B:I,5,FALSE),0))*(100/(H441^2))</f>
        <v>2.113636363636364E-3</v>
      </c>
      <c r="DR441" s="111">
        <f>(AE441*IFERROR(VLOOKUP(AD441,LnLst!B:I,6,FALSE),0))*(100/(H441^2))</f>
        <v>1.825413223140496E-2</v>
      </c>
      <c r="DS441" s="111">
        <f>(AE441*IFERROR(VLOOKUP(AD441,LnLst!B:I,7,FALSE),0))*(H441^2/100)/1000000</f>
        <v>1.0037675999999999E-2</v>
      </c>
      <c r="DT441" s="111">
        <f>(AE441*IFERROR(VLOOKUP(AD441,LnLst!B:I,8,FALSE),0))*(100/(H441^2))</f>
        <v>1.1336776859504133E-2</v>
      </c>
      <c r="DU441" s="111">
        <f>AG441*IFERROR(VLOOKUP(AF441,LnLst!B:I,2,FALSE),0)*100/H441^2</f>
        <v>0</v>
      </c>
      <c r="DV441" s="111">
        <f>(AG441*IFERROR(VLOOKUP(AF441,LnLst!B:I,3,FALSE),0))*(100/(H441^2))</f>
        <v>0</v>
      </c>
      <c r="DW441" s="111">
        <f>(AG441*IFERROR(VLOOKUP(AF441,LnLst!B:I,4,FALSE),0))*(H441^2/100)/1000000</f>
        <v>0</v>
      </c>
      <c r="DX441" s="111">
        <f>(AG441*IFERROR(VLOOKUP(AF441,LnLst!B:I,5,FALSE),0))*(100/(H441^2))</f>
        <v>0</v>
      </c>
      <c r="DY441" s="111">
        <f>(AG441*IFERROR(VLOOKUP(AF441,LnLst!B:I,6,FALSE),0))*(100/(H441^2))</f>
        <v>0</v>
      </c>
      <c r="DZ441" s="111">
        <f>(AG441*IFERROR(VLOOKUP(AF441,LnLst!B:I,7,FALSE),0))*(H441^2/100)/1000000</f>
        <v>0</v>
      </c>
      <c r="EA441" s="111">
        <f>(AG441*IFERROR(VLOOKUP(AF441,LnLst!B:I,8,FALSE),0))*(100/(H441^2))</f>
        <v>0</v>
      </c>
      <c r="EB441" s="111">
        <f>AI441*IFERROR(VLOOKUP(AH441,LnLst!B:I,2,FALSE),0)*100/H441^2</f>
        <v>0</v>
      </c>
      <c r="EC441" s="111">
        <f>AI441*IFERROR(VLOOKUP(AH441,LnLst!B:I,3,FALSE),0)*100/H441^2</f>
        <v>0</v>
      </c>
      <c r="ED441" s="111">
        <f>(AI441*IFERROR(VLOOKUP(AH441,LnLst!B:I,4,FALSE),0))*(H441^2/100)/1000000</f>
        <v>0</v>
      </c>
      <c r="EE441" s="111">
        <f>AI441*IFERROR(VLOOKUP(AH441,LnLst!B:I,5,FALSE),0)*100/H441^2</f>
        <v>0</v>
      </c>
      <c r="EF441" s="111">
        <f>AI441*IFERROR(VLOOKUP(AH441,LnLst!B:I,6,FALSE),0)*100/H441^2</f>
        <v>0</v>
      </c>
      <c r="EG441" s="111">
        <f>(AI441*IFERROR(VLOOKUP(AH441,LnLst!B:I,7,FALSE),0))*(H441^2/100)/1000000</f>
        <v>0</v>
      </c>
      <c r="EH441" s="111">
        <f>AI441*IFERROR(VLOOKUP(AH441,LnLst!B:I,8,FALSE),0)*100/H441^2</f>
        <v>0</v>
      </c>
      <c r="EI441" s="236">
        <f>AK441*IFERROR(VLOOKUP(AJ441,LnLst!B:I,2,FALSE),0)*100/H441^2</f>
        <v>0</v>
      </c>
      <c r="EJ441" s="111">
        <f>AK441*IFERROR(VLOOKUP(AJ441,LnLst!B:I,3,FALSE),0)*100/H441^2</f>
        <v>0</v>
      </c>
      <c r="EK441" s="111">
        <f>(AK441*IFERROR(VLOOKUP(AJ441,LnLst!B:I,4,FALSE),0))*(H441^2/100)/1000000</f>
        <v>0</v>
      </c>
      <c r="EL441" s="111">
        <f>AK441*IFERROR(VLOOKUP(AJ441,LnLst!B:I,5,FALSE),0)*100/H441^2</f>
        <v>0</v>
      </c>
      <c r="EM441" s="111">
        <f>AK441*IFERROR(VLOOKUP(AJ441,LnLst!B:I,6,FALSE),0)*100/H441^2</f>
        <v>0</v>
      </c>
      <c r="EN441" s="111">
        <f>(AK441*IFERROR(VLOOKUP(AJ441,LnLst!B:I,7,FALSE),0))*(H441^2/100)/1000000</f>
        <v>0</v>
      </c>
      <c r="EO441" s="111">
        <f>AK441*IFERROR(VLOOKUP(AJ441,LnLst!B:I,8,FALSE),0)*100/H441^2</f>
        <v>0</v>
      </c>
    </row>
    <row r="442" spans="1:145" ht="15" customHeight="1" x14ac:dyDescent="0.25">
      <c r="A442" s="81" t="s">
        <v>1153</v>
      </c>
      <c r="B442" s="82" t="s">
        <v>434</v>
      </c>
      <c r="C442" s="102" t="s">
        <v>150</v>
      </c>
      <c r="D442" s="82" t="s">
        <v>151</v>
      </c>
      <c r="E442" s="9" t="s">
        <v>1709</v>
      </c>
      <c r="F442" s="426" t="s">
        <v>1717</v>
      </c>
      <c r="G442" s="83">
        <v>1</v>
      </c>
      <c r="H442" s="60">
        <v>220</v>
      </c>
      <c r="I442" s="194" t="str">
        <f t="shared" si="109"/>
        <v xml:space="preserve">Thermal Double Stacir 2*238/97             </v>
      </c>
      <c r="J442" s="228">
        <f t="shared" si="110"/>
        <v>1</v>
      </c>
      <c r="K442" s="113" t="s">
        <v>22</v>
      </c>
      <c r="L442" s="232" t="s">
        <v>22</v>
      </c>
      <c r="M442" s="240">
        <v>1500</v>
      </c>
      <c r="N442" s="115">
        <f t="shared" si="111"/>
        <v>571.55999999999995</v>
      </c>
      <c r="O442" s="241">
        <v>2400</v>
      </c>
      <c r="P442" s="235">
        <f t="shared" si="112"/>
        <v>1.1830950413223141E-4</v>
      </c>
      <c r="Q442" s="104">
        <f t="shared" si="113"/>
        <v>6.9749586776859506E-4</v>
      </c>
      <c r="R442" s="104">
        <f t="shared" si="114"/>
        <v>1.6287263079999997E-3</v>
      </c>
      <c r="S442" s="104">
        <f t="shared" si="115"/>
        <v>5.8278925619834705E-4</v>
      </c>
      <c r="T442" s="104">
        <f t="shared" si="116"/>
        <v>2.4342840909090907E-3</v>
      </c>
      <c r="U442" s="104">
        <f t="shared" si="117"/>
        <v>1.0144823920000001E-3</v>
      </c>
      <c r="V442" s="105">
        <f t="shared" si="118"/>
        <v>1.6028601239669422E-3</v>
      </c>
      <c r="W442" s="223">
        <f>AE442*IFERROR(VLOOKUP(AD442,LnLst!B:I,2,FALSE),0)+AG442*IFERROR(VLOOKUP(AF442,LnLst!B:I,2,FALSE),0)+AI442*IFERROR(VLOOKUP(AH442,LnLst!B:I,2,FALSE),0)+AK442*IFERROR(VLOOKUP(AJ442,LnLst!B:I,2,FALSE),0)</f>
        <v>5.7261800000000002E-2</v>
      </c>
      <c r="X442" s="215">
        <f>AE442*IFERROR(VLOOKUP(AD442,LnLst!B:I,3,FALSE),0)+AG442*IFERROR(VLOOKUP(AF442,LnLst!B:I,3,FALSE),0)+AI442*IFERROR(VLOOKUP(AH442,LnLst!B:I,3,FALSE),0)+AK442*IFERROR(VLOOKUP(AJ442,LnLst!B:I,3,FALSE),0)</f>
        <v>0.337588</v>
      </c>
      <c r="Y442" s="219">
        <f>(AE442*IFERROR(VLOOKUP(AD442,LnLst!B:I,4,FALSE),0)+AG442*IFERROR(VLOOKUP(AF442,LnLst!B:I,4,FALSE),0)+AI442*IFERROR(VLOOKUP(AH442,LnLst!B:I,4,FALSE),0)+AK442*IFERROR(VLOOKUP(AJ442,LnLst!B:I,4,FALSE),0))/1000000</f>
        <v>3.3651369999999997E-6</v>
      </c>
      <c r="Z442" s="215">
        <f>AE442*IFERROR(VLOOKUP(AD442,LnLst!B:I,5,FALSE),0)+AG442*IFERROR(VLOOKUP(AF442,LnLst!B:I,5,FALSE),0)+AI442*IFERROR(VLOOKUP(AH442,LnLst!B:I,5,FALSE),0)+AK442*IFERROR(VLOOKUP(AJ442,LnLst!B:I,5,FALSE),0)</f>
        <v>0.28206999999999999</v>
      </c>
      <c r="AA442" s="215">
        <f>AE442*IFERROR(VLOOKUP(AD442,LnLst!B:I,6,FALSE),0)+AG442*IFERROR(VLOOKUP(AF442,LnLst!B:I,6,FALSE),0)+AI442*IFERROR(VLOOKUP(AH442,LnLst!B:I,6,FALSE),0)+AK442*IFERROR(VLOOKUP(AJ442,LnLst!B:I,6,FALSE),0)</f>
        <v>1.1781934999999999</v>
      </c>
      <c r="AB442" s="207">
        <f>(AE442*IFERROR(VLOOKUP(AD442,LnLst!B:I,7,FALSE),0)+AG442*IFERROR(VLOOKUP(AF442,LnLst!B:I,7,FALSE),0)+AI442*IFERROR(VLOOKUP(AH442,LnLst!B:I,7,FALSE),0)+AK442*IFERROR(VLOOKUP(AJ442,LnLst!B:I,7,FALSE),0))/1000000</f>
        <v>2.0960380000000001E-6</v>
      </c>
      <c r="AC442" s="211">
        <f>AE442*IFERROR(VLOOKUP(AD442,LnLst!B:I,8,FALSE),0)+AG442*IFERROR(VLOOKUP(AF442,LnLst!B:I,8,FALSE),0)+AI442*IFERROR(VLOOKUP(AH442,LnLst!B:I,8,FALSE),0)+AK442*IFERROR(VLOOKUP(AJ442,LnLst!B:I,8,FALSE),0)</f>
        <v>0.77578429999999998</v>
      </c>
      <c r="AD442" s="106" t="s">
        <v>1475</v>
      </c>
      <c r="AE442" s="263">
        <v>1</v>
      </c>
      <c r="AF442" s="245" t="s">
        <v>1462</v>
      </c>
      <c r="AG442" s="263"/>
      <c r="AH442" s="250" t="s">
        <v>1462</v>
      </c>
      <c r="AI442" s="263"/>
      <c r="AJ442" s="245" t="s">
        <v>1462</v>
      </c>
      <c r="AK442" s="263"/>
      <c r="AL442" s="84">
        <v>507</v>
      </c>
      <c r="AM442" s="72">
        <v>508</v>
      </c>
      <c r="AN442" s="83">
        <v>0</v>
      </c>
      <c r="AO442" s="72">
        <v>0</v>
      </c>
      <c r="AP442" s="66" t="s">
        <v>886</v>
      </c>
      <c r="AQ442" s="107" t="s">
        <v>266</v>
      </c>
      <c r="AR442" s="61" t="s">
        <v>267</v>
      </c>
      <c r="AS442" s="364"/>
      <c r="AT442" s="205" t="s">
        <v>1638</v>
      </c>
      <c r="DN442" s="111">
        <f>(AE442*IFERROR(VLOOKUP(AD442,LnLst!B:I,2,FALSE),0))*(100/(H442^2))</f>
        <v>1.1830950413223141E-4</v>
      </c>
      <c r="DO442" s="111">
        <f>(AE442*IFERROR(VLOOKUP(AD442,LnLst!B:I,3,FALSE),0))*(100/(H442^2))</f>
        <v>6.9749586776859506E-4</v>
      </c>
      <c r="DP442" s="111">
        <f>(AE442*IFERROR(VLOOKUP(AD442,LnLst!B:I,4,FALSE),0))*(H442^2/100)/1000000</f>
        <v>1.6287263080000001E-3</v>
      </c>
      <c r="DQ442" s="111">
        <f>(AE442*IFERROR(VLOOKUP(AD442,LnLst!B:I,5,FALSE),0))*(100/(H442^2))</f>
        <v>5.8278925619834705E-4</v>
      </c>
      <c r="DR442" s="111">
        <f>(AE442*IFERROR(VLOOKUP(AD442,LnLst!B:I,6,FALSE),0))*(100/(H442^2))</f>
        <v>2.4342840909090907E-3</v>
      </c>
      <c r="DS442" s="111">
        <f>(AE442*IFERROR(VLOOKUP(AD442,LnLst!B:I,7,FALSE),0))*(H442^2/100)/1000000</f>
        <v>1.0144823920000001E-3</v>
      </c>
      <c r="DT442" s="111">
        <f>(AE442*IFERROR(VLOOKUP(AD442,LnLst!B:I,8,FALSE),0))*(100/(H442^2))</f>
        <v>1.6028601239669422E-3</v>
      </c>
      <c r="DU442" s="111">
        <f>AG442*IFERROR(VLOOKUP(AF442,LnLst!B:I,2,FALSE),0)*100/H442^2</f>
        <v>0</v>
      </c>
      <c r="DV442" s="111">
        <f>(AG442*IFERROR(VLOOKUP(AF442,LnLst!B:I,3,FALSE),0))*(100/(H442^2))</f>
        <v>0</v>
      </c>
      <c r="DW442" s="111">
        <f>(AG442*IFERROR(VLOOKUP(AF442,LnLst!B:I,4,FALSE),0))*(H442^2/100)/1000000</f>
        <v>0</v>
      </c>
      <c r="DX442" s="111">
        <f>(AG442*IFERROR(VLOOKUP(AF442,LnLst!B:I,5,FALSE),0))*(100/(H442^2))</f>
        <v>0</v>
      </c>
      <c r="DY442" s="111">
        <f>(AG442*IFERROR(VLOOKUP(AF442,LnLst!B:I,6,FALSE),0))*(100/(H442^2))</f>
        <v>0</v>
      </c>
      <c r="DZ442" s="111">
        <f>(AG442*IFERROR(VLOOKUP(AF442,LnLst!B:I,7,FALSE),0))*(H442^2/100)/1000000</f>
        <v>0</v>
      </c>
      <c r="EA442" s="111">
        <f>(AG442*IFERROR(VLOOKUP(AF442,LnLst!B:I,8,FALSE),0))*(100/(H442^2))</f>
        <v>0</v>
      </c>
      <c r="EB442" s="111">
        <f>AI442*IFERROR(VLOOKUP(AH442,LnLst!B:I,2,FALSE),0)*100/H442^2</f>
        <v>0</v>
      </c>
      <c r="EC442" s="111">
        <f>AI442*IFERROR(VLOOKUP(AH442,LnLst!B:I,3,FALSE),0)*100/H442^2</f>
        <v>0</v>
      </c>
      <c r="ED442" s="111">
        <f>(AI442*IFERROR(VLOOKUP(AH442,LnLst!B:I,4,FALSE),0))*(H442^2/100)/1000000</f>
        <v>0</v>
      </c>
      <c r="EE442" s="111">
        <f>AI442*IFERROR(VLOOKUP(AH442,LnLst!B:I,5,FALSE),0)*100/H442^2</f>
        <v>0</v>
      </c>
      <c r="EF442" s="111">
        <f>AI442*IFERROR(VLOOKUP(AH442,LnLst!B:I,6,FALSE),0)*100/H442^2</f>
        <v>0</v>
      </c>
      <c r="EG442" s="111">
        <f>(AI442*IFERROR(VLOOKUP(AH442,LnLst!B:I,7,FALSE),0))*(H442^2/100)/1000000</f>
        <v>0</v>
      </c>
      <c r="EH442" s="111">
        <f>AI442*IFERROR(VLOOKUP(AH442,LnLst!B:I,8,FALSE),0)*100/H442^2</f>
        <v>0</v>
      </c>
      <c r="EI442" s="236">
        <f>AK442*IFERROR(VLOOKUP(AJ442,LnLst!B:I,2,FALSE),0)*100/H442^2</f>
        <v>0</v>
      </c>
      <c r="EJ442" s="111">
        <f>AK442*IFERROR(VLOOKUP(AJ442,LnLst!B:I,3,FALSE),0)*100/H442^2</f>
        <v>0</v>
      </c>
      <c r="EK442" s="111">
        <f>(AK442*IFERROR(VLOOKUP(AJ442,LnLst!B:I,4,FALSE),0))*(H442^2/100)/1000000</f>
        <v>0</v>
      </c>
      <c r="EL442" s="111">
        <f>AK442*IFERROR(VLOOKUP(AJ442,LnLst!B:I,5,FALSE),0)*100/H442^2</f>
        <v>0</v>
      </c>
      <c r="EM442" s="111">
        <f>AK442*IFERROR(VLOOKUP(AJ442,LnLst!B:I,6,FALSE),0)*100/H442^2</f>
        <v>0</v>
      </c>
      <c r="EN442" s="111">
        <f>(AK442*IFERROR(VLOOKUP(AJ442,LnLst!B:I,7,FALSE),0))*(H442^2/100)/1000000</f>
        <v>0</v>
      </c>
      <c r="EO442" s="111">
        <f>AK442*IFERROR(VLOOKUP(AJ442,LnLst!B:I,8,FALSE),0)*100/H442^2</f>
        <v>0</v>
      </c>
    </row>
    <row r="443" spans="1:145" ht="15" customHeight="1" x14ac:dyDescent="0.25">
      <c r="A443" s="81" t="s">
        <v>1153</v>
      </c>
      <c r="B443" s="82" t="s">
        <v>434</v>
      </c>
      <c r="C443" s="102" t="s">
        <v>150</v>
      </c>
      <c r="D443" s="82" t="s">
        <v>151</v>
      </c>
      <c r="E443" s="9" t="s">
        <v>1709</v>
      </c>
      <c r="F443" s="426" t="s">
        <v>1717</v>
      </c>
      <c r="G443" s="83">
        <v>2</v>
      </c>
      <c r="H443" s="60">
        <v>220</v>
      </c>
      <c r="I443" s="194" t="str">
        <f t="shared" si="109"/>
        <v xml:space="preserve">Thermal Double Stacir 2*238/97             </v>
      </c>
      <c r="J443" s="228">
        <f t="shared" si="110"/>
        <v>1</v>
      </c>
      <c r="K443" s="113" t="s">
        <v>22</v>
      </c>
      <c r="L443" s="232" t="s">
        <v>22</v>
      </c>
      <c r="M443" s="240">
        <v>1500</v>
      </c>
      <c r="N443" s="115">
        <f t="shared" si="111"/>
        <v>571.55999999999995</v>
      </c>
      <c r="O443" s="241">
        <v>2400</v>
      </c>
      <c r="P443" s="235">
        <f t="shared" si="112"/>
        <v>1.1830950413223141E-4</v>
      </c>
      <c r="Q443" s="104">
        <f t="shared" si="113"/>
        <v>6.9749586776859506E-4</v>
      </c>
      <c r="R443" s="104">
        <f t="shared" si="114"/>
        <v>1.6287263079999997E-3</v>
      </c>
      <c r="S443" s="104">
        <f t="shared" si="115"/>
        <v>5.8278925619834705E-4</v>
      </c>
      <c r="T443" s="104">
        <f t="shared" si="116"/>
        <v>2.4342840909090907E-3</v>
      </c>
      <c r="U443" s="104">
        <f t="shared" si="117"/>
        <v>1.0144823920000001E-3</v>
      </c>
      <c r="V443" s="105">
        <f t="shared" si="118"/>
        <v>1.6028601239669422E-3</v>
      </c>
      <c r="W443" s="223">
        <f>AE443*IFERROR(VLOOKUP(AD443,LnLst!B:I,2,FALSE),0)+AG443*IFERROR(VLOOKUP(AF443,LnLst!B:I,2,FALSE),0)+AI443*IFERROR(VLOOKUP(AH443,LnLst!B:I,2,FALSE),0)+AK443*IFERROR(VLOOKUP(AJ443,LnLst!B:I,2,FALSE),0)</f>
        <v>5.7261800000000002E-2</v>
      </c>
      <c r="X443" s="215">
        <f>AE443*IFERROR(VLOOKUP(AD443,LnLst!B:I,3,FALSE),0)+AG443*IFERROR(VLOOKUP(AF443,LnLst!B:I,3,FALSE),0)+AI443*IFERROR(VLOOKUP(AH443,LnLst!B:I,3,FALSE),0)+AK443*IFERROR(VLOOKUP(AJ443,LnLst!B:I,3,FALSE),0)</f>
        <v>0.337588</v>
      </c>
      <c r="Y443" s="219">
        <f>(AE443*IFERROR(VLOOKUP(AD443,LnLst!B:I,4,FALSE),0)+AG443*IFERROR(VLOOKUP(AF443,LnLst!B:I,4,FALSE),0)+AI443*IFERROR(VLOOKUP(AH443,LnLst!B:I,4,FALSE),0)+AK443*IFERROR(VLOOKUP(AJ443,LnLst!B:I,4,FALSE),0))/1000000</f>
        <v>3.3651369999999997E-6</v>
      </c>
      <c r="Z443" s="215">
        <f>AE443*IFERROR(VLOOKUP(AD443,LnLst!B:I,5,FALSE),0)+AG443*IFERROR(VLOOKUP(AF443,LnLst!B:I,5,FALSE),0)+AI443*IFERROR(VLOOKUP(AH443,LnLst!B:I,5,FALSE),0)+AK443*IFERROR(VLOOKUP(AJ443,LnLst!B:I,5,FALSE),0)</f>
        <v>0.28206999999999999</v>
      </c>
      <c r="AA443" s="215">
        <f>AE443*IFERROR(VLOOKUP(AD443,LnLst!B:I,6,FALSE),0)+AG443*IFERROR(VLOOKUP(AF443,LnLst!B:I,6,FALSE),0)+AI443*IFERROR(VLOOKUP(AH443,LnLst!B:I,6,FALSE),0)+AK443*IFERROR(VLOOKUP(AJ443,LnLst!B:I,6,FALSE),0)</f>
        <v>1.1781934999999999</v>
      </c>
      <c r="AB443" s="207">
        <f>(AE443*IFERROR(VLOOKUP(AD443,LnLst!B:I,7,FALSE),0)+AG443*IFERROR(VLOOKUP(AF443,LnLst!B:I,7,FALSE),0)+AI443*IFERROR(VLOOKUP(AH443,LnLst!B:I,7,FALSE),0)+AK443*IFERROR(VLOOKUP(AJ443,LnLst!B:I,7,FALSE),0))/1000000</f>
        <v>2.0960380000000001E-6</v>
      </c>
      <c r="AC443" s="211">
        <f>AE443*IFERROR(VLOOKUP(AD443,LnLst!B:I,8,FALSE),0)+AG443*IFERROR(VLOOKUP(AF443,LnLst!B:I,8,FALSE),0)+AI443*IFERROR(VLOOKUP(AH443,LnLst!B:I,8,FALSE),0)+AK443*IFERROR(VLOOKUP(AJ443,LnLst!B:I,8,FALSE),0)</f>
        <v>0.77578429999999998</v>
      </c>
      <c r="AD443" s="106" t="s">
        <v>1475</v>
      </c>
      <c r="AE443" s="263">
        <v>1</v>
      </c>
      <c r="AF443" s="245" t="s">
        <v>1462</v>
      </c>
      <c r="AG443" s="263"/>
      <c r="AH443" s="250" t="s">
        <v>1462</v>
      </c>
      <c r="AI443" s="263"/>
      <c r="AJ443" s="245" t="s">
        <v>1462</v>
      </c>
      <c r="AK443" s="263"/>
      <c r="AL443" s="84">
        <v>507</v>
      </c>
      <c r="AM443" s="72">
        <v>508</v>
      </c>
      <c r="AN443" s="83">
        <v>0</v>
      </c>
      <c r="AO443" s="72">
        <v>0</v>
      </c>
      <c r="AP443" s="66" t="s">
        <v>887</v>
      </c>
      <c r="AQ443" s="107" t="s">
        <v>266</v>
      </c>
      <c r="AR443" s="61" t="s">
        <v>267</v>
      </c>
      <c r="AS443" s="364"/>
      <c r="AT443" s="205" t="s">
        <v>1638</v>
      </c>
      <c r="DN443" s="111">
        <f>(AE443*IFERROR(VLOOKUP(AD443,LnLst!B:I,2,FALSE),0))*(100/(H443^2))</f>
        <v>1.1830950413223141E-4</v>
      </c>
      <c r="DO443" s="111">
        <f>(AE443*IFERROR(VLOOKUP(AD443,LnLst!B:I,3,FALSE),0))*(100/(H443^2))</f>
        <v>6.9749586776859506E-4</v>
      </c>
      <c r="DP443" s="111">
        <f>(AE443*IFERROR(VLOOKUP(AD443,LnLst!B:I,4,FALSE),0))*(H443^2/100)/1000000</f>
        <v>1.6287263080000001E-3</v>
      </c>
      <c r="DQ443" s="111">
        <f>(AE443*IFERROR(VLOOKUP(AD443,LnLst!B:I,5,FALSE),0))*(100/(H443^2))</f>
        <v>5.8278925619834705E-4</v>
      </c>
      <c r="DR443" s="111">
        <f>(AE443*IFERROR(VLOOKUP(AD443,LnLst!B:I,6,FALSE),0))*(100/(H443^2))</f>
        <v>2.4342840909090907E-3</v>
      </c>
      <c r="DS443" s="111">
        <f>(AE443*IFERROR(VLOOKUP(AD443,LnLst!B:I,7,FALSE),0))*(H443^2/100)/1000000</f>
        <v>1.0144823920000001E-3</v>
      </c>
      <c r="DT443" s="111">
        <f>(AE443*IFERROR(VLOOKUP(AD443,LnLst!B:I,8,FALSE),0))*(100/(H443^2))</f>
        <v>1.6028601239669422E-3</v>
      </c>
      <c r="DU443" s="111">
        <f>AG443*IFERROR(VLOOKUP(AF443,LnLst!B:I,2,FALSE),0)*100/H443^2</f>
        <v>0</v>
      </c>
      <c r="DV443" s="111">
        <f>(AG443*IFERROR(VLOOKUP(AF443,LnLst!B:I,3,FALSE),0))*(100/(H443^2))</f>
        <v>0</v>
      </c>
      <c r="DW443" s="111">
        <f>(AG443*IFERROR(VLOOKUP(AF443,LnLst!B:I,4,FALSE),0))*(H443^2/100)/1000000</f>
        <v>0</v>
      </c>
      <c r="DX443" s="111">
        <f>(AG443*IFERROR(VLOOKUP(AF443,LnLst!B:I,5,FALSE),0))*(100/(H443^2))</f>
        <v>0</v>
      </c>
      <c r="DY443" s="111">
        <f>(AG443*IFERROR(VLOOKUP(AF443,LnLst!B:I,6,FALSE),0))*(100/(H443^2))</f>
        <v>0</v>
      </c>
      <c r="DZ443" s="111">
        <f>(AG443*IFERROR(VLOOKUP(AF443,LnLst!B:I,7,FALSE),0))*(H443^2/100)/1000000</f>
        <v>0</v>
      </c>
      <c r="EA443" s="111">
        <f>(AG443*IFERROR(VLOOKUP(AF443,LnLst!B:I,8,FALSE),0))*(100/(H443^2))</f>
        <v>0</v>
      </c>
      <c r="EB443" s="111">
        <f>AI443*IFERROR(VLOOKUP(AH443,LnLst!B:I,2,FALSE),0)*100/H443^2</f>
        <v>0</v>
      </c>
      <c r="EC443" s="111">
        <f>AI443*IFERROR(VLOOKUP(AH443,LnLst!B:I,3,FALSE),0)*100/H443^2</f>
        <v>0</v>
      </c>
      <c r="ED443" s="111">
        <f>(AI443*IFERROR(VLOOKUP(AH443,LnLst!B:I,4,FALSE),0))*(H443^2/100)/1000000</f>
        <v>0</v>
      </c>
      <c r="EE443" s="111">
        <f>AI443*IFERROR(VLOOKUP(AH443,LnLst!B:I,5,FALSE),0)*100/H443^2</f>
        <v>0</v>
      </c>
      <c r="EF443" s="111">
        <f>AI443*IFERROR(VLOOKUP(AH443,LnLst!B:I,6,FALSE),0)*100/H443^2</f>
        <v>0</v>
      </c>
      <c r="EG443" s="111">
        <f>(AI443*IFERROR(VLOOKUP(AH443,LnLst!B:I,7,FALSE),0))*(H443^2/100)/1000000</f>
        <v>0</v>
      </c>
      <c r="EH443" s="111">
        <f>AI443*IFERROR(VLOOKUP(AH443,LnLst!B:I,8,FALSE),0)*100/H443^2</f>
        <v>0</v>
      </c>
      <c r="EI443" s="236">
        <f>AK443*IFERROR(VLOOKUP(AJ443,LnLst!B:I,2,FALSE),0)*100/H443^2</f>
        <v>0</v>
      </c>
      <c r="EJ443" s="111">
        <f>AK443*IFERROR(VLOOKUP(AJ443,LnLst!B:I,3,FALSE),0)*100/H443^2</f>
        <v>0</v>
      </c>
      <c r="EK443" s="111">
        <f>(AK443*IFERROR(VLOOKUP(AJ443,LnLst!B:I,4,FALSE),0))*(H443^2/100)/1000000</f>
        <v>0</v>
      </c>
      <c r="EL443" s="111">
        <f>AK443*IFERROR(VLOOKUP(AJ443,LnLst!B:I,5,FALSE),0)*100/H443^2</f>
        <v>0</v>
      </c>
      <c r="EM443" s="111">
        <f>AK443*IFERROR(VLOOKUP(AJ443,LnLst!B:I,6,FALSE),0)*100/H443^2</f>
        <v>0</v>
      </c>
      <c r="EN443" s="111">
        <f>(AK443*IFERROR(VLOOKUP(AJ443,LnLst!B:I,7,FALSE),0))*(H443^2/100)/1000000</f>
        <v>0</v>
      </c>
      <c r="EO443" s="111">
        <f>AK443*IFERROR(VLOOKUP(AJ443,LnLst!B:I,8,FALSE),0)*100/H443^2</f>
        <v>0</v>
      </c>
    </row>
    <row r="444" spans="1:145" ht="15" customHeight="1" x14ac:dyDescent="0.25">
      <c r="A444" s="81" t="s">
        <v>455</v>
      </c>
      <c r="B444" s="82" t="s">
        <v>1144</v>
      </c>
      <c r="C444" s="102" t="s">
        <v>1602</v>
      </c>
      <c r="D444" s="82" t="s">
        <v>1603</v>
      </c>
      <c r="E444" s="9" t="s">
        <v>1641</v>
      </c>
      <c r="F444" s="426" t="s">
        <v>1717</v>
      </c>
      <c r="G444" s="83">
        <v>1</v>
      </c>
      <c r="H444" s="60">
        <v>220</v>
      </c>
      <c r="I444" s="194" t="str">
        <f t="shared" si="109"/>
        <v xml:space="preserve">1*375.2/87 MCM 740             </v>
      </c>
      <c r="J444" s="228">
        <f t="shared" si="110"/>
        <v>37.5</v>
      </c>
      <c r="K444" s="113" t="s">
        <v>16</v>
      </c>
      <c r="L444" s="232" t="s">
        <v>28</v>
      </c>
      <c r="M444" s="240">
        <v>1200</v>
      </c>
      <c r="N444" s="115">
        <f t="shared" si="111"/>
        <v>457.24799999999999</v>
      </c>
      <c r="O444" s="241">
        <v>1200</v>
      </c>
      <c r="P444" s="235">
        <f t="shared" si="112"/>
        <v>5.7218491735537193E-3</v>
      </c>
      <c r="Q444" s="104">
        <f t="shared" si="113"/>
        <v>4.6076962809917354E-2</v>
      </c>
      <c r="R444" s="104">
        <f t="shared" si="114"/>
        <v>0.13503600000000002</v>
      </c>
      <c r="S444" s="104">
        <f t="shared" si="115"/>
        <v>5.8264462809917358E-2</v>
      </c>
      <c r="T444" s="104">
        <f t="shared" si="116"/>
        <v>0.14566115702479338</v>
      </c>
      <c r="U444" s="104">
        <f t="shared" si="117"/>
        <v>8.0132250000000002E-2</v>
      </c>
      <c r="V444" s="105">
        <f t="shared" si="118"/>
        <v>9.0495867768595042E-2</v>
      </c>
      <c r="W444" s="223">
        <f>AE444*IFERROR(VLOOKUP(AD444,LnLst!B:I,2,FALSE),0)+AG444*IFERROR(VLOOKUP(AF444,LnLst!B:I,2,FALSE),0)+AI444*IFERROR(VLOOKUP(AH444,LnLst!B:I,2,FALSE),0)+AK444*IFERROR(VLOOKUP(AJ444,LnLst!B:I,2,FALSE),0)</f>
        <v>2.7693750000000001</v>
      </c>
      <c r="X444" s="215">
        <f>AE444*IFERROR(VLOOKUP(AD444,LnLst!B:I,3,FALSE),0)+AG444*IFERROR(VLOOKUP(AF444,LnLst!B:I,3,FALSE),0)+AI444*IFERROR(VLOOKUP(AH444,LnLst!B:I,3,FALSE),0)+AK444*IFERROR(VLOOKUP(AJ444,LnLst!B:I,3,FALSE),0)</f>
        <v>22.30125</v>
      </c>
      <c r="Y444" s="219">
        <f>(AE444*IFERROR(VLOOKUP(AD444,LnLst!B:I,4,FALSE),0)+AG444*IFERROR(VLOOKUP(AF444,LnLst!B:I,4,FALSE),0)+AI444*IFERROR(VLOOKUP(AH444,LnLst!B:I,4,FALSE),0)+AK444*IFERROR(VLOOKUP(AJ444,LnLst!B:I,4,FALSE),0))/1000000</f>
        <v>2.7900000000000001E-4</v>
      </c>
      <c r="Z444" s="215">
        <f>AE444*IFERROR(VLOOKUP(AD444,LnLst!B:I,5,FALSE),0)+AG444*IFERROR(VLOOKUP(AF444,LnLst!B:I,5,FALSE),0)+AI444*IFERROR(VLOOKUP(AH444,LnLst!B:I,5,FALSE),0)+AK444*IFERROR(VLOOKUP(AJ444,LnLst!B:I,5,FALSE),0)</f>
        <v>28.2</v>
      </c>
      <c r="AA444" s="215">
        <f>AE444*IFERROR(VLOOKUP(AD444,LnLst!B:I,6,FALSE),0)+AG444*IFERROR(VLOOKUP(AF444,LnLst!B:I,6,FALSE),0)+AI444*IFERROR(VLOOKUP(AH444,LnLst!B:I,6,FALSE),0)+AK444*IFERROR(VLOOKUP(AJ444,LnLst!B:I,6,FALSE),0)</f>
        <v>70.5</v>
      </c>
      <c r="AB444" s="207">
        <f>(AE444*IFERROR(VLOOKUP(AD444,LnLst!B:I,7,FALSE),0)+AG444*IFERROR(VLOOKUP(AF444,LnLst!B:I,7,FALSE),0)+AI444*IFERROR(VLOOKUP(AH444,LnLst!B:I,7,FALSE),0)+AK444*IFERROR(VLOOKUP(AJ444,LnLst!B:I,7,FALSE),0))/1000000</f>
        <v>1.6556249999999999E-4</v>
      </c>
      <c r="AC444" s="211">
        <f>AE444*IFERROR(VLOOKUP(AD444,LnLst!B:I,8,FALSE),0)+AG444*IFERROR(VLOOKUP(AF444,LnLst!B:I,8,FALSE),0)+AI444*IFERROR(VLOOKUP(AH444,LnLst!B:I,8,FALSE),0)+AK444*IFERROR(VLOOKUP(AJ444,LnLst!B:I,8,FALSE),0)</f>
        <v>43.8</v>
      </c>
      <c r="AD444" s="106" t="s">
        <v>214</v>
      </c>
      <c r="AE444" s="263">
        <v>37.5</v>
      </c>
      <c r="AF444" s="245" t="s">
        <v>1462</v>
      </c>
      <c r="AG444" s="263"/>
      <c r="AH444" s="250" t="s">
        <v>1462</v>
      </c>
      <c r="AI444" s="263"/>
      <c r="AJ444" s="245" t="s">
        <v>1462</v>
      </c>
      <c r="AK444" s="263"/>
      <c r="AL444" s="84">
        <v>608</v>
      </c>
      <c r="AM444" s="72">
        <v>668</v>
      </c>
      <c r="AN444" s="83">
        <v>0</v>
      </c>
      <c r="AO444" s="72">
        <v>0</v>
      </c>
      <c r="AP444" s="66" t="s">
        <v>934</v>
      </c>
      <c r="AQ444" s="107" t="s">
        <v>280</v>
      </c>
      <c r="AR444" s="61" t="s">
        <v>179</v>
      </c>
      <c r="AS444" s="364"/>
      <c r="AT444" s="205"/>
      <c r="DN444" s="111">
        <f>(AE444*IFERROR(VLOOKUP(AD444,LnLst!B:I,2,FALSE),0))*(100/(H444^2))</f>
        <v>5.7218491735537193E-3</v>
      </c>
      <c r="DO444" s="111">
        <f>(AE444*IFERROR(VLOOKUP(AD444,LnLst!B:I,3,FALSE),0))*(100/(H444^2))</f>
        <v>4.6076962809917354E-2</v>
      </c>
      <c r="DP444" s="111">
        <f>(AE444*IFERROR(VLOOKUP(AD444,LnLst!B:I,4,FALSE),0))*(H444^2/100)/1000000</f>
        <v>0.13503599999999999</v>
      </c>
      <c r="DQ444" s="111">
        <f>(AE444*IFERROR(VLOOKUP(AD444,LnLst!B:I,5,FALSE),0))*(100/(H444^2))</f>
        <v>5.8264462809917358E-2</v>
      </c>
      <c r="DR444" s="111">
        <f>(AE444*IFERROR(VLOOKUP(AD444,LnLst!B:I,6,FALSE),0))*(100/(H444^2))</f>
        <v>0.1456611570247934</v>
      </c>
      <c r="DS444" s="111">
        <f>(AE444*IFERROR(VLOOKUP(AD444,LnLst!B:I,7,FALSE),0))*(H444^2/100)/1000000</f>
        <v>8.0132250000000002E-2</v>
      </c>
      <c r="DT444" s="111">
        <f>(AE444*IFERROR(VLOOKUP(AD444,LnLst!B:I,8,FALSE),0))*(100/(H444^2))</f>
        <v>9.0495867768595042E-2</v>
      </c>
      <c r="DU444" s="111">
        <f>AG444*IFERROR(VLOOKUP(AF444,LnLst!B:I,2,FALSE),0)*100/H444^2</f>
        <v>0</v>
      </c>
      <c r="DV444" s="111">
        <f>(AG444*IFERROR(VLOOKUP(AF444,LnLst!B:I,3,FALSE),0))*(100/(H444^2))</f>
        <v>0</v>
      </c>
      <c r="DW444" s="111">
        <f>(AG444*IFERROR(VLOOKUP(AF444,LnLst!B:I,4,FALSE),0))*(H444^2/100)/1000000</f>
        <v>0</v>
      </c>
      <c r="DX444" s="111">
        <f>(AG444*IFERROR(VLOOKUP(AF444,LnLst!B:I,5,FALSE),0))*(100/(H444^2))</f>
        <v>0</v>
      </c>
      <c r="DY444" s="111">
        <f>(AG444*IFERROR(VLOOKUP(AF444,LnLst!B:I,6,FALSE),0))*(100/(H444^2))</f>
        <v>0</v>
      </c>
      <c r="DZ444" s="111">
        <f>(AG444*IFERROR(VLOOKUP(AF444,LnLst!B:I,7,FALSE),0))*(H444^2/100)/1000000</f>
        <v>0</v>
      </c>
      <c r="EA444" s="111">
        <f>(AG444*IFERROR(VLOOKUP(AF444,LnLst!B:I,8,FALSE),0))*(100/(H444^2))</f>
        <v>0</v>
      </c>
      <c r="EB444" s="111">
        <f>AI444*IFERROR(VLOOKUP(AH444,LnLst!B:I,2,FALSE),0)*100/H444^2</f>
        <v>0</v>
      </c>
      <c r="EC444" s="111">
        <f>AI444*IFERROR(VLOOKUP(AH444,LnLst!B:I,3,FALSE),0)*100/H444^2</f>
        <v>0</v>
      </c>
      <c r="ED444" s="111">
        <f>(AI444*IFERROR(VLOOKUP(AH444,LnLst!B:I,4,FALSE),0))*(H444^2/100)/1000000</f>
        <v>0</v>
      </c>
      <c r="EE444" s="111">
        <f>AI444*IFERROR(VLOOKUP(AH444,LnLst!B:I,5,FALSE),0)*100/H444^2</f>
        <v>0</v>
      </c>
      <c r="EF444" s="111">
        <f>AI444*IFERROR(VLOOKUP(AH444,LnLst!B:I,6,FALSE),0)*100/H444^2</f>
        <v>0</v>
      </c>
      <c r="EG444" s="111">
        <f>(AI444*IFERROR(VLOOKUP(AH444,LnLst!B:I,7,FALSE),0))*(H444^2/100)/1000000</f>
        <v>0</v>
      </c>
      <c r="EH444" s="111">
        <f>AI444*IFERROR(VLOOKUP(AH444,LnLst!B:I,8,FALSE),0)*100/H444^2</f>
        <v>0</v>
      </c>
      <c r="EI444" s="236">
        <f>AK444*IFERROR(VLOOKUP(AJ444,LnLst!B:I,2,FALSE),0)*100/H444^2</f>
        <v>0</v>
      </c>
      <c r="EJ444" s="111">
        <f>AK444*IFERROR(VLOOKUP(AJ444,LnLst!B:I,3,FALSE),0)*100/H444^2</f>
        <v>0</v>
      </c>
      <c r="EK444" s="111">
        <f>(AK444*IFERROR(VLOOKUP(AJ444,LnLst!B:I,4,FALSE),0))*(H444^2/100)/1000000</f>
        <v>0</v>
      </c>
      <c r="EL444" s="111">
        <f>AK444*IFERROR(VLOOKUP(AJ444,LnLst!B:I,5,FALSE),0)*100/H444^2</f>
        <v>0</v>
      </c>
      <c r="EM444" s="111">
        <f>AK444*IFERROR(VLOOKUP(AJ444,LnLst!B:I,6,FALSE),0)*100/H444^2</f>
        <v>0</v>
      </c>
      <c r="EN444" s="111">
        <f>(AK444*IFERROR(VLOOKUP(AJ444,LnLst!B:I,7,FALSE),0))*(H444^2/100)/1000000</f>
        <v>0</v>
      </c>
      <c r="EO444" s="111">
        <f>AK444*IFERROR(VLOOKUP(AJ444,LnLst!B:I,8,FALSE),0)*100/H444^2</f>
        <v>0</v>
      </c>
    </row>
    <row r="445" spans="1:145" ht="15" customHeight="1" x14ac:dyDescent="0.25">
      <c r="A445" s="81" t="s">
        <v>455</v>
      </c>
      <c r="B445" s="82" t="s">
        <v>1144</v>
      </c>
      <c r="C445" s="102" t="s">
        <v>1602</v>
      </c>
      <c r="D445" s="82" t="s">
        <v>1603</v>
      </c>
      <c r="E445" s="9" t="s">
        <v>1641</v>
      </c>
      <c r="F445" s="426" t="s">
        <v>1717</v>
      </c>
      <c r="G445" s="83">
        <v>2</v>
      </c>
      <c r="H445" s="60">
        <v>220</v>
      </c>
      <c r="I445" s="194" t="str">
        <f t="shared" si="109"/>
        <v xml:space="preserve">1*375.2/87 MCM 740             </v>
      </c>
      <c r="J445" s="228">
        <f t="shared" si="110"/>
        <v>37.5</v>
      </c>
      <c r="K445" s="113" t="s">
        <v>16</v>
      </c>
      <c r="L445" s="232" t="s">
        <v>28</v>
      </c>
      <c r="M445" s="240">
        <v>1200</v>
      </c>
      <c r="N445" s="115">
        <f t="shared" si="111"/>
        <v>457.24799999999999</v>
      </c>
      <c r="O445" s="241">
        <v>1200</v>
      </c>
      <c r="P445" s="235">
        <f t="shared" si="112"/>
        <v>5.7218491735537193E-3</v>
      </c>
      <c r="Q445" s="104">
        <f t="shared" si="113"/>
        <v>4.6076962809917354E-2</v>
      </c>
      <c r="R445" s="104">
        <f t="shared" si="114"/>
        <v>0.13503600000000002</v>
      </c>
      <c r="S445" s="104">
        <f t="shared" si="115"/>
        <v>5.8264462809917358E-2</v>
      </c>
      <c r="T445" s="104">
        <f t="shared" si="116"/>
        <v>0.14566115702479338</v>
      </c>
      <c r="U445" s="104">
        <f t="shared" si="117"/>
        <v>8.0132250000000002E-2</v>
      </c>
      <c r="V445" s="105">
        <f t="shared" si="118"/>
        <v>9.0495867768595042E-2</v>
      </c>
      <c r="W445" s="223">
        <f>AE445*IFERROR(VLOOKUP(AD445,LnLst!B:I,2,FALSE),0)+AG445*IFERROR(VLOOKUP(AF445,LnLst!B:I,2,FALSE),0)+AI445*IFERROR(VLOOKUP(AH445,LnLst!B:I,2,FALSE),0)+AK445*IFERROR(VLOOKUP(AJ445,LnLst!B:I,2,FALSE),0)</f>
        <v>2.7693750000000001</v>
      </c>
      <c r="X445" s="215">
        <f>AE445*IFERROR(VLOOKUP(AD445,LnLst!B:I,3,FALSE),0)+AG445*IFERROR(VLOOKUP(AF445,LnLst!B:I,3,FALSE),0)+AI445*IFERROR(VLOOKUP(AH445,LnLst!B:I,3,FALSE),0)+AK445*IFERROR(VLOOKUP(AJ445,LnLst!B:I,3,FALSE),0)</f>
        <v>22.30125</v>
      </c>
      <c r="Y445" s="219">
        <f>(AE445*IFERROR(VLOOKUP(AD445,LnLst!B:I,4,FALSE),0)+AG445*IFERROR(VLOOKUP(AF445,LnLst!B:I,4,FALSE),0)+AI445*IFERROR(VLOOKUP(AH445,LnLst!B:I,4,FALSE),0)+AK445*IFERROR(VLOOKUP(AJ445,LnLst!B:I,4,FALSE),0))/1000000</f>
        <v>2.7900000000000001E-4</v>
      </c>
      <c r="Z445" s="215">
        <f>AE445*IFERROR(VLOOKUP(AD445,LnLst!B:I,5,FALSE),0)+AG445*IFERROR(VLOOKUP(AF445,LnLst!B:I,5,FALSE),0)+AI445*IFERROR(VLOOKUP(AH445,LnLst!B:I,5,FALSE),0)+AK445*IFERROR(VLOOKUP(AJ445,LnLst!B:I,5,FALSE),0)</f>
        <v>28.2</v>
      </c>
      <c r="AA445" s="215">
        <f>AE445*IFERROR(VLOOKUP(AD445,LnLst!B:I,6,FALSE),0)+AG445*IFERROR(VLOOKUP(AF445,LnLst!B:I,6,FALSE),0)+AI445*IFERROR(VLOOKUP(AH445,LnLst!B:I,6,FALSE),0)+AK445*IFERROR(VLOOKUP(AJ445,LnLst!B:I,6,FALSE),0)</f>
        <v>70.5</v>
      </c>
      <c r="AB445" s="207">
        <f>(AE445*IFERROR(VLOOKUP(AD445,LnLst!B:I,7,FALSE),0)+AG445*IFERROR(VLOOKUP(AF445,LnLst!B:I,7,FALSE),0)+AI445*IFERROR(VLOOKUP(AH445,LnLst!B:I,7,FALSE),0)+AK445*IFERROR(VLOOKUP(AJ445,LnLst!B:I,7,FALSE),0))/1000000</f>
        <v>1.6556249999999999E-4</v>
      </c>
      <c r="AC445" s="211">
        <f>AE445*IFERROR(VLOOKUP(AD445,LnLst!B:I,8,FALSE),0)+AG445*IFERROR(VLOOKUP(AF445,LnLst!B:I,8,FALSE),0)+AI445*IFERROR(VLOOKUP(AH445,LnLst!B:I,8,FALSE),0)+AK445*IFERROR(VLOOKUP(AJ445,LnLst!B:I,8,FALSE),0)</f>
        <v>43.8</v>
      </c>
      <c r="AD445" s="106" t="s">
        <v>214</v>
      </c>
      <c r="AE445" s="263">
        <v>37.5</v>
      </c>
      <c r="AF445" s="245" t="s">
        <v>1462</v>
      </c>
      <c r="AG445" s="263"/>
      <c r="AH445" s="250" t="s">
        <v>1462</v>
      </c>
      <c r="AI445" s="263"/>
      <c r="AJ445" s="245" t="s">
        <v>1462</v>
      </c>
      <c r="AK445" s="263"/>
      <c r="AL445" s="84">
        <v>608</v>
      </c>
      <c r="AM445" s="72">
        <v>668</v>
      </c>
      <c r="AN445" s="83">
        <v>0</v>
      </c>
      <c r="AO445" s="72">
        <v>0</v>
      </c>
      <c r="AP445" s="66" t="s">
        <v>935</v>
      </c>
      <c r="AQ445" s="107" t="s">
        <v>280</v>
      </c>
      <c r="AR445" s="61" t="s">
        <v>179</v>
      </c>
      <c r="AS445" s="364"/>
      <c r="AT445" s="205"/>
      <c r="DN445" s="111">
        <f>(AE445*IFERROR(VLOOKUP(AD445,LnLst!B:I,2,FALSE),0))*(100/(H445^2))</f>
        <v>5.7218491735537193E-3</v>
      </c>
      <c r="DO445" s="111">
        <f>(AE445*IFERROR(VLOOKUP(AD445,LnLst!B:I,3,FALSE),0))*(100/(H445^2))</f>
        <v>4.6076962809917354E-2</v>
      </c>
      <c r="DP445" s="111">
        <f>(AE445*IFERROR(VLOOKUP(AD445,LnLst!B:I,4,FALSE),0))*(H445^2/100)/1000000</f>
        <v>0.13503599999999999</v>
      </c>
      <c r="DQ445" s="111">
        <f>(AE445*IFERROR(VLOOKUP(AD445,LnLst!B:I,5,FALSE),0))*(100/(H445^2))</f>
        <v>5.8264462809917358E-2</v>
      </c>
      <c r="DR445" s="111">
        <f>(AE445*IFERROR(VLOOKUP(AD445,LnLst!B:I,6,FALSE),0))*(100/(H445^2))</f>
        <v>0.1456611570247934</v>
      </c>
      <c r="DS445" s="111">
        <f>(AE445*IFERROR(VLOOKUP(AD445,LnLst!B:I,7,FALSE),0))*(H445^2/100)/1000000</f>
        <v>8.0132250000000002E-2</v>
      </c>
      <c r="DT445" s="111">
        <f>(AE445*IFERROR(VLOOKUP(AD445,LnLst!B:I,8,FALSE),0))*(100/(H445^2))</f>
        <v>9.0495867768595042E-2</v>
      </c>
      <c r="DU445" s="111">
        <f>AG445*IFERROR(VLOOKUP(AF445,LnLst!B:I,2,FALSE),0)*100/H445^2</f>
        <v>0</v>
      </c>
      <c r="DV445" s="111">
        <f>(AG445*IFERROR(VLOOKUP(AF445,LnLst!B:I,3,FALSE),0))*(100/(H445^2))</f>
        <v>0</v>
      </c>
      <c r="DW445" s="111">
        <f>(AG445*IFERROR(VLOOKUP(AF445,LnLst!B:I,4,FALSE),0))*(H445^2/100)/1000000</f>
        <v>0</v>
      </c>
      <c r="DX445" s="111">
        <f>(AG445*IFERROR(VLOOKUP(AF445,LnLst!B:I,5,FALSE),0))*(100/(H445^2))</f>
        <v>0</v>
      </c>
      <c r="DY445" s="111">
        <f>(AG445*IFERROR(VLOOKUP(AF445,LnLst!B:I,6,FALSE),0))*(100/(H445^2))</f>
        <v>0</v>
      </c>
      <c r="DZ445" s="111">
        <f>(AG445*IFERROR(VLOOKUP(AF445,LnLst!B:I,7,FALSE),0))*(H445^2/100)/1000000</f>
        <v>0</v>
      </c>
      <c r="EA445" s="111">
        <f>(AG445*IFERROR(VLOOKUP(AF445,LnLst!B:I,8,FALSE),0))*(100/(H445^2))</f>
        <v>0</v>
      </c>
      <c r="EB445" s="111">
        <f>AI445*IFERROR(VLOOKUP(AH445,LnLst!B:I,2,FALSE),0)*100/H445^2</f>
        <v>0</v>
      </c>
      <c r="EC445" s="111">
        <f>AI445*IFERROR(VLOOKUP(AH445,LnLst!B:I,3,FALSE),0)*100/H445^2</f>
        <v>0</v>
      </c>
      <c r="ED445" s="111">
        <f>(AI445*IFERROR(VLOOKUP(AH445,LnLst!B:I,4,FALSE),0))*(H445^2/100)/1000000</f>
        <v>0</v>
      </c>
      <c r="EE445" s="111">
        <f>AI445*IFERROR(VLOOKUP(AH445,LnLst!B:I,5,FALSE),0)*100/H445^2</f>
        <v>0</v>
      </c>
      <c r="EF445" s="111">
        <f>AI445*IFERROR(VLOOKUP(AH445,LnLst!B:I,6,FALSE),0)*100/H445^2</f>
        <v>0</v>
      </c>
      <c r="EG445" s="111">
        <f>(AI445*IFERROR(VLOOKUP(AH445,LnLst!B:I,7,FALSE),0))*(H445^2/100)/1000000</f>
        <v>0</v>
      </c>
      <c r="EH445" s="111">
        <f>AI445*IFERROR(VLOOKUP(AH445,LnLst!B:I,8,FALSE),0)*100/H445^2</f>
        <v>0</v>
      </c>
      <c r="EI445" s="236">
        <f>AK445*IFERROR(VLOOKUP(AJ445,LnLst!B:I,2,FALSE),0)*100/H445^2</f>
        <v>0</v>
      </c>
      <c r="EJ445" s="111">
        <f>AK445*IFERROR(VLOOKUP(AJ445,LnLst!B:I,3,FALSE),0)*100/H445^2</f>
        <v>0</v>
      </c>
      <c r="EK445" s="111">
        <f>(AK445*IFERROR(VLOOKUP(AJ445,LnLst!B:I,4,FALSE),0))*(H445^2/100)/1000000</f>
        <v>0</v>
      </c>
      <c r="EL445" s="111">
        <f>AK445*IFERROR(VLOOKUP(AJ445,LnLst!B:I,5,FALSE),0)*100/H445^2</f>
        <v>0</v>
      </c>
      <c r="EM445" s="111">
        <f>AK445*IFERROR(VLOOKUP(AJ445,LnLst!B:I,6,FALSE),0)*100/H445^2</f>
        <v>0</v>
      </c>
      <c r="EN445" s="111">
        <f>(AK445*IFERROR(VLOOKUP(AJ445,LnLst!B:I,7,FALSE),0))*(H445^2/100)/1000000</f>
        <v>0</v>
      </c>
      <c r="EO445" s="111">
        <f>AK445*IFERROR(VLOOKUP(AJ445,LnLst!B:I,8,FALSE),0)*100/H445^2</f>
        <v>0</v>
      </c>
    </row>
    <row r="446" spans="1:145" ht="15" customHeight="1" x14ac:dyDescent="0.25">
      <c r="A446" s="81" t="s">
        <v>1637</v>
      </c>
      <c r="B446" s="82" t="s">
        <v>344</v>
      </c>
      <c r="C446" s="102" t="s">
        <v>1637</v>
      </c>
      <c r="D446" s="82" t="s">
        <v>79</v>
      </c>
      <c r="E446" s="9" t="s">
        <v>1641</v>
      </c>
      <c r="F446" s="426" t="s">
        <v>1719</v>
      </c>
      <c r="G446" s="83">
        <v>1</v>
      </c>
      <c r="H446" s="60">
        <v>220</v>
      </c>
      <c r="I446" s="194" t="str">
        <f t="shared" si="109"/>
        <v xml:space="preserve">2*405 AAAC    XLPE 2000mm2 Elswedy         </v>
      </c>
      <c r="J446" s="228">
        <f t="shared" si="110"/>
        <v>11.2</v>
      </c>
      <c r="K446" s="232" t="s">
        <v>41</v>
      </c>
      <c r="L446" s="232" t="s">
        <v>41</v>
      </c>
      <c r="M446" s="254">
        <v>1150</v>
      </c>
      <c r="N446" s="115">
        <f t="shared" si="111"/>
        <v>438.19600000000003</v>
      </c>
      <c r="O446" s="255">
        <v>1150</v>
      </c>
      <c r="P446" s="235">
        <f t="shared" si="112"/>
        <v>1.0629008264462811E-3</v>
      </c>
      <c r="Q446" s="104">
        <f t="shared" si="113"/>
        <v>6.7397107438016525E-3</v>
      </c>
      <c r="R446" s="104">
        <f t="shared" si="114"/>
        <v>5.7326896000000002E-2</v>
      </c>
      <c r="S446" s="104">
        <f t="shared" si="115"/>
        <v>3.0671239669421489E-3</v>
      </c>
      <c r="T446" s="104">
        <f t="shared" si="116"/>
        <v>1.7409041322314047E-2</v>
      </c>
      <c r="U446" s="104">
        <f t="shared" si="117"/>
        <v>4.56412E-2</v>
      </c>
      <c r="V446" s="105">
        <f t="shared" si="118"/>
        <v>1.2190082644628099E-2</v>
      </c>
      <c r="W446" s="223">
        <f>AE446*IFERROR(VLOOKUP(AD446,LnLst!B:I,2,FALSE),0)+AG446*IFERROR(VLOOKUP(AF446,LnLst!B:I,2,FALSE),0)+AI446*IFERROR(VLOOKUP(AH446,LnLst!B:I,2,FALSE),0)+AK446*IFERROR(VLOOKUP(AJ446,LnLst!B:I,2,FALSE),0)</f>
        <v>0.51444400000000001</v>
      </c>
      <c r="X446" s="215">
        <f>AE446*IFERROR(VLOOKUP(AD446,LnLst!B:I,3,FALSE),0)+AG446*IFERROR(VLOOKUP(AF446,LnLst!B:I,3,FALSE),0)+AI446*IFERROR(VLOOKUP(AH446,LnLst!B:I,3,FALSE),0)+AK446*IFERROR(VLOOKUP(AJ446,LnLst!B:I,3,FALSE),0)</f>
        <v>3.2620200000000001</v>
      </c>
      <c r="Y446" s="219">
        <f>(AE446*IFERROR(VLOOKUP(AD446,LnLst!B:I,4,FALSE),0)+AG446*IFERROR(VLOOKUP(AF446,LnLst!B:I,4,FALSE),0)+AI446*IFERROR(VLOOKUP(AH446,LnLst!B:I,4,FALSE),0)+AK446*IFERROR(VLOOKUP(AJ446,LnLst!B:I,4,FALSE),0))/1000000</f>
        <v>1.1844400000000001E-4</v>
      </c>
      <c r="Z446" s="215">
        <f>AE446*IFERROR(VLOOKUP(AD446,LnLst!B:I,5,FALSE),0)+AG446*IFERROR(VLOOKUP(AF446,LnLst!B:I,5,FALSE),0)+AI446*IFERROR(VLOOKUP(AH446,LnLst!B:I,5,FALSE),0)+AK446*IFERROR(VLOOKUP(AJ446,LnLst!B:I,5,FALSE),0)</f>
        <v>1.484488</v>
      </c>
      <c r="AA446" s="215">
        <f>AE446*IFERROR(VLOOKUP(AD446,LnLst!B:I,6,FALSE),0)+AG446*IFERROR(VLOOKUP(AF446,LnLst!B:I,6,FALSE),0)+AI446*IFERROR(VLOOKUP(AH446,LnLst!B:I,6,FALSE),0)+AK446*IFERROR(VLOOKUP(AJ446,LnLst!B:I,6,FALSE),0)</f>
        <v>8.4259759999999986</v>
      </c>
      <c r="AB446" s="207">
        <f>(AE446*IFERROR(VLOOKUP(AD446,LnLst!B:I,7,FALSE),0)+AG446*IFERROR(VLOOKUP(AF446,LnLst!B:I,7,FALSE),0)+AI446*IFERROR(VLOOKUP(AH446,LnLst!B:I,7,FALSE),0)+AK446*IFERROR(VLOOKUP(AJ446,LnLst!B:I,7,FALSE),0))/1000000</f>
        <v>9.4300000000000002E-5</v>
      </c>
      <c r="AC446" s="211">
        <f>AE446*IFERROR(VLOOKUP(AD446,LnLst!B:I,8,FALSE),0)+AG446*IFERROR(VLOOKUP(AF446,LnLst!B:I,8,FALSE),0)+AI446*IFERROR(VLOOKUP(AH446,LnLst!B:I,8,FALSE),0)+AK446*IFERROR(VLOOKUP(AJ446,LnLst!B:I,8,FALSE),0)</f>
        <v>5.8999999999999995</v>
      </c>
      <c r="AD446" s="106" t="s">
        <v>8</v>
      </c>
      <c r="AE446" s="263">
        <v>10</v>
      </c>
      <c r="AF446" s="245" t="s">
        <v>58</v>
      </c>
      <c r="AG446" s="263">
        <v>1.2</v>
      </c>
      <c r="AH446" s="250" t="s">
        <v>1462</v>
      </c>
      <c r="AI446" s="263"/>
      <c r="AJ446" s="245" t="s">
        <v>1462</v>
      </c>
      <c r="AK446" s="263"/>
      <c r="AL446" s="84"/>
      <c r="AM446" s="72"/>
      <c r="AN446" s="83">
        <v>0</v>
      </c>
      <c r="AO446" s="72">
        <v>0</v>
      </c>
      <c r="AP446" s="66" t="s">
        <v>1654</v>
      </c>
      <c r="AQ446" s="107" t="s">
        <v>1645</v>
      </c>
      <c r="AR446" s="61" t="s">
        <v>277</v>
      </c>
      <c r="AS446" s="364"/>
      <c r="AT446" s="205"/>
      <c r="DN446" s="111">
        <f>(AE446*IFERROR(VLOOKUP(AD446,LnLst!B:I,2,FALSE),0))*(100/(H446^2))</f>
        <v>1.0309917355371902E-3</v>
      </c>
      <c r="DO446" s="111">
        <f>(AE446*IFERROR(VLOOKUP(AD446,LnLst!B:I,3,FALSE),0))*(100/(H446^2))</f>
        <v>6.3223140495867773E-3</v>
      </c>
      <c r="DP446" s="111">
        <f>(AE446*IFERROR(VLOOKUP(AD446,LnLst!B:I,4,FALSE),0))*(H446^2/100)/1000000</f>
        <v>1.5730000000000001E-2</v>
      </c>
      <c r="DQ446" s="111">
        <f>(AE446*IFERROR(VLOOKUP(AD446,LnLst!B:I,5,FALSE),0))*(100/(H446^2))</f>
        <v>2.6859504132231405E-3</v>
      </c>
      <c r="DR446" s="111">
        <f>(AE446*IFERROR(VLOOKUP(AD446,LnLst!B:I,6,FALSE),0))*(100/(H446^2))</f>
        <v>1.7148760330578511E-2</v>
      </c>
      <c r="DS446" s="111">
        <f>(AE446*IFERROR(VLOOKUP(AD446,LnLst!B:I,7,FALSE),0))*(H446^2/100)/1000000</f>
        <v>1.0793200000000001E-2</v>
      </c>
      <c r="DT446" s="111">
        <f>(AE446*IFERROR(VLOOKUP(AD446,LnLst!B:I,8,FALSE),0))*(100/(H446^2))</f>
        <v>1.2190082644628099E-2</v>
      </c>
      <c r="DU446" s="111">
        <f>AG446*IFERROR(VLOOKUP(AF446,LnLst!B:I,2,FALSE),0)*100/H446^2</f>
        <v>3.1909090909090906E-5</v>
      </c>
      <c r="DV446" s="111">
        <f>(AG446*IFERROR(VLOOKUP(AF446,LnLst!B:I,3,FALSE),0))*(100/(H446^2))</f>
        <v>4.1739669421487607E-4</v>
      </c>
      <c r="DW446" s="111">
        <f>(AG446*IFERROR(VLOOKUP(AF446,LnLst!B:I,4,FALSE),0))*(H446^2/100)/1000000</f>
        <v>4.1596896000000001E-2</v>
      </c>
      <c r="DX446" s="111">
        <f>(AG446*IFERROR(VLOOKUP(AF446,LnLst!B:I,5,FALSE),0))*(100/(H446^2))</f>
        <v>3.8117355371900826E-4</v>
      </c>
      <c r="DY446" s="111">
        <f>(AG446*IFERROR(VLOOKUP(AF446,LnLst!B:I,6,FALSE),0))*(100/(H446^2))</f>
        <v>2.6028099173553722E-4</v>
      </c>
      <c r="DZ446" s="111">
        <f>(AG446*IFERROR(VLOOKUP(AF446,LnLst!B:I,7,FALSE),0))*(H446^2/100)/1000000</f>
        <v>3.4847999999999997E-2</v>
      </c>
      <c r="EA446" s="111">
        <f>(AG446*IFERROR(VLOOKUP(AF446,LnLst!B:I,8,FALSE),0))*(100/(H446^2))</f>
        <v>0</v>
      </c>
      <c r="EB446" s="111">
        <f>AI446*IFERROR(VLOOKUP(AH446,LnLst!B:I,2,FALSE),0)*100/H446^2</f>
        <v>0</v>
      </c>
      <c r="EC446" s="111">
        <f>AI446*IFERROR(VLOOKUP(AH446,LnLst!B:I,3,FALSE),0)*100/H446^2</f>
        <v>0</v>
      </c>
      <c r="ED446" s="111">
        <f>(AI446*IFERROR(VLOOKUP(AH446,LnLst!B:I,4,FALSE),0))*(H446^2/100)/1000000</f>
        <v>0</v>
      </c>
      <c r="EE446" s="111">
        <f>AI446*IFERROR(VLOOKUP(AH446,LnLst!B:I,5,FALSE),0)*100/H446^2</f>
        <v>0</v>
      </c>
      <c r="EF446" s="111">
        <f>AI446*IFERROR(VLOOKUP(AH446,LnLst!B:I,6,FALSE),0)*100/H446^2</f>
        <v>0</v>
      </c>
      <c r="EG446" s="111">
        <f>(AI446*IFERROR(VLOOKUP(AH446,LnLst!B:I,7,FALSE),0))*(H446^2/100)/1000000</f>
        <v>0</v>
      </c>
      <c r="EH446" s="111">
        <f>AI446*IFERROR(VLOOKUP(AH446,LnLst!B:I,8,FALSE),0)*100/H446^2</f>
        <v>0</v>
      </c>
      <c r="EI446" s="236">
        <f>AK446*IFERROR(VLOOKUP(AJ446,LnLst!B:I,2,FALSE),0)*100/H446^2</f>
        <v>0</v>
      </c>
      <c r="EJ446" s="111">
        <f>AK446*IFERROR(VLOOKUP(AJ446,LnLst!B:I,3,FALSE),0)*100/H446^2</f>
        <v>0</v>
      </c>
      <c r="EK446" s="111">
        <f>(AK446*IFERROR(VLOOKUP(AJ446,LnLst!B:I,4,FALSE),0))*(H446^2/100)/1000000</f>
        <v>0</v>
      </c>
      <c r="EL446" s="111">
        <f>AK446*IFERROR(VLOOKUP(AJ446,LnLst!B:I,5,FALSE),0)*100/H446^2</f>
        <v>0</v>
      </c>
      <c r="EM446" s="111">
        <f>AK446*IFERROR(VLOOKUP(AJ446,LnLst!B:I,6,FALSE),0)*100/H446^2</f>
        <v>0</v>
      </c>
      <c r="EN446" s="111">
        <f>(AK446*IFERROR(VLOOKUP(AJ446,LnLst!B:I,7,FALSE),0))*(H446^2/100)/1000000</f>
        <v>0</v>
      </c>
      <c r="EO446" s="111">
        <f>AK446*IFERROR(VLOOKUP(AJ446,LnLst!B:I,8,FALSE),0)*100/H446^2</f>
        <v>0</v>
      </c>
    </row>
    <row r="447" spans="1:145" ht="15" customHeight="1" x14ac:dyDescent="0.25">
      <c r="A447" s="81" t="s">
        <v>1637</v>
      </c>
      <c r="B447" s="82" t="s">
        <v>344</v>
      </c>
      <c r="C447" s="102" t="s">
        <v>1637</v>
      </c>
      <c r="D447" s="82" t="s">
        <v>79</v>
      </c>
      <c r="E447" s="9" t="s">
        <v>1641</v>
      </c>
      <c r="F447" s="426" t="s">
        <v>1719</v>
      </c>
      <c r="G447" s="83">
        <v>2</v>
      </c>
      <c r="H447" s="60">
        <v>220</v>
      </c>
      <c r="I447" s="194" t="str">
        <f t="shared" si="109"/>
        <v xml:space="preserve">2*405 AAAC    XLPE 2000mm2 Elswedy         </v>
      </c>
      <c r="J447" s="228">
        <f t="shared" si="110"/>
        <v>11.2</v>
      </c>
      <c r="K447" s="232" t="s">
        <v>41</v>
      </c>
      <c r="L447" s="232" t="s">
        <v>41</v>
      </c>
      <c r="M447" s="254">
        <v>1150</v>
      </c>
      <c r="N447" s="115">
        <f t="shared" si="111"/>
        <v>438.19600000000003</v>
      </c>
      <c r="O447" s="255">
        <v>1150</v>
      </c>
      <c r="P447" s="235">
        <f t="shared" si="112"/>
        <v>1.0629008264462811E-3</v>
      </c>
      <c r="Q447" s="104">
        <f t="shared" si="113"/>
        <v>6.7397107438016525E-3</v>
      </c>
      <c r="R447" s="104">
        <f t="shared" si="114"/>
        <v>5.7326896000000002E-2</v>
      </c>
      <c r="S447" s="104">
        <f t="shared" si="115"/>
        <v>3.0671239669421489E-3</v>
      </c>
      <c r="T447" s="104">
        <f t="shared" si="116"/>
        <v>1.7409041322314047E-2</v>
      </c>
      <c r="U447" s="104">
        <f t="shared" si="117"/>
        <v>4.56412E-2</v>
      </c>
      <c r="V447" s="105">
        <f t="shared" si="118"/>
        <v>1.2190082644628099E-2</v>
      </c>
      <c r="W447" s="223">
        <f>AE447*IFERROR(VLOOKUP(AD447,LnLst!B:I,2,FALSE),0)+AG447*IFERROR(VLOOKUP(AF447,LnLst!B:I,2,FALSE),0)+AI447*IFERROR(VLOOKUP(AH447,LnLst!B:I,2,FALSE),0)+AK447*IFERROR(VLOOKUP(AJ447,LnLst!B:I,2,FALSE),0)</f>
        <v>0.51444400000000001</v>
      </c>
      <c r="X447" s="215">
        <f>AE447*IFERROR(VLOOKUP(AD447,LnLst!B:I,3,FALSE),0)+AG447*IFERROR(VLOOKUP(AF447,LnLst!B:I,3,FALSE),0)+AI447*IFERROR(VLOOKUP(AH447,LnLst!B:I,3,FALSE),0)+AK447*IFERROR(VLOOKUP(AJ447,LnLst!B:I,3,FALSE),0)</f>
        <v>3.2620200000000001</v>
      </c>
      <c r="Y447" s="219">
        <f>(AE447*IFERROR(VLOOKUP(AD447,LnLst!B:I,4,FALSE),0)+AG447*IFERROR(VLOOKUP(AF447,LnLst!B:I,4,FALSE),0)+AI447*IFERROR(VLOOKUP(AH447,LnLst!B:I,4,FALSE),0)+AK447*IFERROR(VLOOKUP(AJ447,LnLst!B:I,4,FALSE),0))/1000000</f>
        <v>1.1844400000000001E-4</v>
      </c>
      <c r="Z447" s="215">
        <f>AE447*IFERROR(VLOOKUP(AD447,LnLst!B:I,5,FALSE),0)+AG447*IFERROR(VLOOKUP(AF447,LnLst!B:I,5,FALSE),0)+AI447*IFERROR(VLOOKUP(AH447,LnLst!B:I,5,FALSE),0)+AK447*IFERROR(VLOOKUP(AJ447,LnLst!B:I,5,FALSE),0)</f>
        <v>1.484488</v>
      </c>
      <c r="AA447" s="215">
        <f>AE447*IFERROR(VLOOKUP(AD447,LnLst!B:I,6,FALSE),0)+AG447*IFERROR(VLOOKUP(AF447,LnLst!B:I,6,FALSE),0)+AI447*IFERROR(VLOOKUP(AH447,LnLst!B:I,6,FALSE),0)+AK447*IFERROR(VLOOKUP(AJ447,LnLst!B:I,6,FALSE),0)</f>
        <v>8.4259759999999986</v>
      </c>
      <c r="AB447" s="207">
        <f>(AE447*IFERROR(VLOOKUP(AD447,LnLst!B:I,7,FALSE),0)+AG447*IFERROR(VLOOKUP(AF447,LnLst!B:I,7,FALSE),0)+AI447*IFERROR(VLOOKUP(AH447,LnLst!B:I,7,FALSE),0)+AK447*IFERROR(VLOOKUP(AJ447,LnLst!B:I,7,FALSE),0))/1000000</f>
        <v>9.4300000000000002E-5</v>
      </c>
      <c r="AC447" s="211">
        <f>AE447*IFERROR(VLOOKUP(AD447,LnLst!B:I,8,FALSE),0)+AG447*IFERROR(VLOOKUP(AF447,LnLst!B:I,8,FALSE),0)+AI447*IFERROR(VLOOKUP(AH447,LnLst!B:I,8,FALSE),0)+AK447*IFERROR(VLOOKUP(AJ447,LnLst!B:I,8,FALSE),0)</f>
        <v>5.8999999999999995</v>
      </c>
      <c r="AD447" s="106" t="s">
        <v>8</v>
      </c>
      <c r="AE447" s="263">
        <v>10</v>
      </c>
      <c r="AF447" s="245" t="s">
        <v>58</v>
      </c>
      <c r="AG447" s="263">
        <v>1.2</v>
      </c>
      <c r="AH447" s="250" t="s">
        <v>1462</v>
      </c>
      <c r="AI447" s="263"/>
      <c r="AJ447" s="245" t="s">
        <v>1462</v>
      </c>
      <c r="AK447" s="263"/>
      <c r="AL447" s="84"/>
      <c r="AM447" s="72"/>
      <c r="AN447" s="83">
        <v>0</v>
      </c>
      <c r="AO447" s="72">
        <v>0</v>
      </c>
      <c r="AP447" s="66" t="s">
        <v>1655</v>
      </c>
      <c r="AQ447" s="107" t="s">
        <v>1645</v>
      </c>
      <c r="AR447" s="61" t="s">
        <v>277</v>
      </c>
      <c r="AS447" s="364"/>
      <c r="AT447" s="205"/>
      <c r="DN447" s="111">
        <f>(AE447*IFERROR(VLOOKUP(AD447,LnLst!B:I,2,FALSE),0))*(100/(H447^2))</f>
        <v>1.0309917355371902E-3</v>
      </c>
      <c r="DO447" s="111">
        <f>(AE447*IFERROR(VLOOKUP(AD447,LnLst!B:I,3,FALSE),0))*(100/(H447^2))</f>
        <v>6.3223140495867773E-3</v>
      </c>
      <c r="DP447" s="111">
        <f>(AE447*IFERROR(VLOOKUP(AD447,LnLst!B:I,4,FALSE),0))*(H447^2/100)/1000000</f>
        <v>1.5730000000000001E-2</v>
      </c>
      <c r="DQ447" s="111">
        <f>(AE447*IFERROR(VLOOKUP(AD447,LnLst!B:I,5,FALSE),0))*(100/(H447^2))</f>
        <v>2.6859504132231405E-3</v>
      </c>
      <c r="DR447" s="111">
        <f>(AE447*IFERROR(VLOOKUP(AD447,LnLst!B:I,6,FALSE),0))*(100/(H447^2))</f>
        <v>1.7148760330578511E-2</v>
      </c>
      <c r="DS447" s="111">
        <f>(AE447*IFERROR(VLOOKUP(AD447,LnLst!B:I,7,FALSE),0))*(H447^2/100)/1000000</f>
        <v>1.0793200000000001E-2</v>
      </c>
      <c r="DT447" s="111">
        <f>(AE447*IFERROR(VLOOKUP(AD447,LnLst!B:I,8,FALSE),0))*(100/(H447^2))</f>
        <v>1.2190082644628099E-2</v>
      </c>
      <c r="DU447" s="111">
        <f>AG447*IFERROR(VLOOKUP(AF447,LnLst!B:I,2,FALSE),0)*100/H447^2</f>
        <v>3.1909090909090906E-5</v>
      </c>
      <c r="DV447" s="111">
        <f>(AG447*IFERROR(VLOOKUP(AF447,LnLst!B:I,3,FALSE),0))*(100/(H447^2))</f>
        <v>4.1739669421487607E-4</v>
      </c>
      <c r="DW447" s="111">
        <f>(AG447*IFERROR(VLOOKUP(AF447,LnLst!B:I,4,FALSE),0))*(H447^2/100)/1000000</f>
        <v>4.1596896000000001E-2</v>
      </c>
      <c r="DX447" s="111">
        <f>(AG447*IFERROR(VLOOKUP(AF447,LnLst!B:I,5,FALSE),0))*(100/(H447^2))</f>
        <v>3.8117355371900826E-4</v>
      </c>
      <c r="DY447" s="111">
        <f>(AG447*IFERROR(VLOOKUP(AF447,LnLst!B:I,6,FALSE),0))*(100/(H447^2))</f>
        <v>2.6028099173553722E-4</v>
      </c>
      <c r="DZ447" s="111">
        <f>(AG447*IFERROR(VLOOKUP(AF447,LnLst!B:I,7,FALSE),0))*(H447^2/100)/1000000</f>
        <v>3.4847999999999997E-2</v>
      </c>
      <c r="EA447" s="111">
        <f>(AG447*IFERROR(VLOOKUP(AF447,LnLst!B:I,8,FALSE),0))*(100/(H447^2))</f>
        <v>0</v>
      </c>
      <c r="EB447" s="111">
        <f>AI447*IFERROR(VLOOKUP(AH447,LnLst!B:I,2,FALSE),0)*100/H447^2</f>
        <v>0</v>
      </c>
      <c r="EC447" s="111">
        <f>AI447*IFERROR(VLOOKUP(AH447,LnLst!B:I,3,FALSE),0)*100/H447^2</f>
        <v>0</v>
      </c>
      <c r="ED447" s="111">
        <f>(AI447*IFERROR(VLOOKUP(AH447,LnLst!B:I,4,FALSE),0))*(H447^2/100)/1000000</f>
        <v>0</v>
      </c>
      <c r="EE447" s="111">
        <f>AI447*IFERROR(VLOOKUP(AH447,LnLst!B:I,5,FALSE),0)*100/H447^2</f>
        <v>0</v>
      </c>
      <c r="EF447" s="111">
        <f>AI447*IFERROR(VLOOKUP(AH447,LnLst!B:I,6,FALSE),0)*100/H447^2</f>
        <v>0</v>
      </c>
      <c r="EG447" s="111">
        <f>(AI447*IFERROR(VLOOKUP(AH447,LnLst!B:I,7,FALSE),0))*(H447^2/100)/1000000</f>
        <v>0</v>
      </c>
      <c r="EH447" s="111">
        <f>AI447*IFERROR(VLOOKUP(AH447,LnLst!B:I,8,FALSE),0)*100/H447^2</f>
        <v>0</v>
      </c>
      <c r="EI447" s="236">
        <f>AK447*IFERROR(VLOOKUP(AJ447,LnLst!B:I,2,FALSE),0)*100/H447^2</f>
        <v>0</v>
      </c>
      <c r="EJ447" s="111">
        <f>AK447*IFERROR(VLOOKUP(AJ447,LnLst!B:I,3,FALSE),0)*100/H447^2</f>
        <v>0</v>
      </c>
      <c r="EK447" s="111">
        <f>(AK447*IFERROR(VLOOKUP(AJ447,LnLst!B:I,4,FALSE),0))*(H447^2/100)/1000000</f>
        <v>0</v>
      </c>
      <c r="EL447" s="111">
        <f>AK447*IFERROR(VLOOKUP(AJ447,LnLst!B:I,5,FALSE),0)*100/H447^2</f>
        <v>0</v>
      </c>
      <c r="EM447" s="111">
        <f>AK447*IFERROR(VLOOKUP(AJ447,LnLst!B:I,6,FALSE),0)*100/H447^2</f>
        <v>0</v>
      </c>
      <c r="EN447" s="111">
        <f>(AK447*IFERROR(VLOOKUP(AJ447,LnLst!B:I,7,FALSE),0))*(H447^2/100)/1000000</f>
        <v>0</v>
      </c>
      <c r="EO447" s="111">
        <f>AK447*IFERROR(VLOOKUP(AJ447,LnLst!B:I,8,FALSE),0)*100/H447^2</f>
        <v>0</v>
      </c>
    </row>
    <row r="448" spans="1:145" ht="15" customHeight="1" x14ac:dyDescent="0.25">
      <c r="A448" s="81" t="s">
        <v>1144</v>
      </c>
      <c r="B448" s="102" t="s">
        <v>1637</v>
      </c>
      <c r="C448" s="102" t="s">
        <v>1603</v>
      </c>
      <c r="D448" s="102" t="s">
        <v>1637</v>
      </c>
      <c r="E448" s="9" t="s">
        <v>1641</v>
      </c>
      <c r="F448" s="426" t="s">
        <v>1719</v>
      </c>
      <c r="G448" s="83">
        <v>1</v>
      </c>
      <c r="H448" s="60">
        <v>220</v>
      </c>
      <c r="I448" s="194" t="str">
        <f t="shared" si="109"/>
        <v xml:space="preserve">2*405 AAAC    XLPE 2000mm2 Elswedy         </v>
      </c>
      <c r="J448" s="228">
        <f t="shared" si="110"/>
        <v>15.2</v>
      </c>
      <c r="K448" s="113" t="s">
        <v>28</v>
      </c>
      <c r="L448" s="232" t="s">
        <v>41</v>
      </c>
      <c r="M448" s="254">
        <v>1150</v>
      </c>
      <c r="N448" s="115">
        <f t="shared" ref="N448:N449" si="119">1.732*M448*H448/1000</f>
        <v>438.19600000000003</v>
      </c>
      <c r="O448" s="255">
        <v>1150</v>
      </c>
      <c r="P448" s="235">
        <f t="shared" ref="P448:P449" si="120">W448*100/H448^2</f>
        <v>1.475297520661157E-3</v>
      </c>
      <c r="Q448" s="104">
        <f t="shared" ref="Q448:Q449" si="121">X448*100/H448^2</f>
        <v>9.2686363636363626E-3</v>
      </c>
      <c r="R448" s="104">
        <f t="shared" ref="R448:R449" si="122">Y448*H448^2/100</f>
        <v>6.3618896000000008E-2</v>
      </c>
      <c r="S448" s="104">
        <f t="shared" ref="S448:S449" si="123">Z448*100/H448^2</f>
        <v>4.1415041322314054E-3</v>
      </c>
      <c r="T448" s="104">
        <f t="shared" ref="T448:T449" si="124">AA448*100/H448^2</f>
        <v>2.4268545454545452E-2</v>
      </c>
      <c r="U448" s="104">
        <f t="shared" ref="U448:U449" si="125">AB448*H448^2/100</f>
        <v>4.9958480000000006E-2</v>
      </c>
      <c r="V448" s="105">
        <f t="shared" ref="V448:V449" si="126">AC448*100/H448^2</f>
        <v>1.7066115702479338E-2</v>
      </c>
      <c r="W448" s="223">
        <f>AE448*IFERROR(VLOOKUP(AD448,LnLst!B:I,2,FALSE),0)+AG448*IFERROR(VLOOKUP(AF448,LnLst!B:I,2,FALSE),0)+AI448*IFERROR(VLOOKUP(AH448,LnLst!B:I,2,FALSE),0)+AK448*IFERROR(VLOOKUP(AJ448,LnLst!B:I,2,FALSE),0)</f>
        <v>0.71404400000000001</v>
      </c>
      <c r="X448" s="215">
        <f>AE448*IFERROR(VLOOKUP(AD448,LnLst!B:I,3,FALSE),0)+AG448*IFERROR(VLOOKUP(AF448,LnLst!B:I,3,FALSE),0)+AI448*IFERROR(VLOOKUP(AH448,LnLst!B:I,3,FALSE),0)+AK448*IFERROR(VLOOKUP(AJ448,LnLst!B:I,3,FALSE),0)</f>
        <v>4.4860199999999999</v>
      </c>
      <c r="Y448" s="219">
        <f>(AE448*IFERROR(VLOOKUP(AD448,LnLst!B:I,4,FALSE),0)+AG448*IFERROR(VLOOKUP(AF448,LnLst!B:I,4,FALSE),0)+AI448*IFERROR(VLOOKUP(AH448,LnLst!B:I,4,FALSE),0)+AK448*IFERROR(VLOOKUP(AJ448,LnLst!B:I,4,FALSE),0))/1000000</f>
        <v>1.3144400000000001E-4</v>
      </c>
      <c r="Z448" s="215">
        <f>AE448*IFERROR(VLOOKUP(AD448,LnLst!B:I,5,FALSE),0)+AG448*IFERROR(VLOOKUP(AF448,LnLst!B:I,5,FALSE),0)+AI448*IFERROR(VLOOKUP(AH448,LnLst!B:I,5,FALSE),0)+AK448*IFERROR(VLOOKUP(AJ448,LnLst!B:I,5,FALSE),0)</f>
        <v>2.0044880000000003</v>
      </c>
      <c r="AA448" s="215">
        <f>AE448*IFERROR(VLOOKUP(AD448,LnLst!B:I,6,FALSE),0)+AG448*IFERROR(VLOOKUP(AF448,LnLst!B:I,6,FALSE),0)+AI448*IFERROR(VLOOKUP(AH448,LnLst!B:I,6,FALSE),0)+AK448*IFERROR(VLOOKUP(AJ448,LnLst!B:I,6,FALSE),0)</f>
        <v>11.745975999999999</v>
      </c>
      <c r="AB448" s="207">
        <f>(AE448*IFERROR(VLOOKUP(AD448,LnLst!B:I,7,FALSE),0)+AG448*IFERROR(VLOOKUP(AF448,LnLst!B:I,7,FALSE),0)+AI448*IFERROR(VLOOKUP(AH448,LnLst!B:I,7,FALSE),0)+AK448*IFERROR(VLOOKUP(AJ448,LnLst!B:I,7,FALSE),0))/1000000</f>
        <v>1.0322E-4</v>
      </c>
      <c r="AC448" s="211">
        <f>AE448*IFERROR(VLOOKUP(AD448,LnLst!B:I,8,FALSE),0)+AG448*IFERROR(VLOOKUP(AF448,LnLst!B:I,8,FALSE),0)+AI448*IFERROR(VLOOKUP(AH448,LnLst!B:I,8,FALSE),0)+AK448*IFERROR(VLOOKUP(AJ448,LnLst!B:I,8,FALSE),0)</f>
        <v>8.26</v>
      </c>
      <c r="AD448" s="106" t="s">
        <v>8</v>
      </c>
      <c r="AE448" s="263">
        <v>14</v>
      </c>
      <c r="AF448" s="245" t="s">
        <v>58</v>
      </c>
      <c r="AG448" s="263">
        <v>1.2</v>
      </c>
      <c r="AH448" s="250" t="s">
        <v>1462</v>
      </c>
      <c r="AI448" s="263"/>
      <c r="AJ448" s="245" t="s">
        <v>1462</v>
      </c>
      <c r="AK448" s="263"/>
      <c r="AL448" s="84"/>
      <c r="AM448" s="72"/>
      <c r="AN448" s="83">
        <v>0</v>
      </c>
      <c r="AO448" s="72">
        <v>0</v>
      </c>
      <c r="AP448" s="66" t="s">
        <v>1656</v>
      </c>
      <c r="AQ448" s="107" t="s">
        <v>179</v>
      </c>
      <c r="AR448" s="107" t="s">
        <v>1645</v>
      </c>
      <c r="AS448" s="364"/>
      <c r="AT448" s="205"/>
      <c r="DN448" s="111">
        <f>(AE448*IFERROR(VLOOKUP(AD448,LnLst!B:I,2,FALSE),0))*(100/(H448^2))</f>
        <v>1.4433884297520661E-3</v>
      </c>
      <c r="DO448" s="111">
        <f>(AE448*IFERROR(VLOOKUP(AD448,LnLst!B:I,3,FALSE),0))*(100/(H448^2))</f>
        <v>8.8512396694214873E-3</v>
      </c>
      <c r="DP448" s="111">
        <f>(AE448*IFERROR(VLOOKUP(AD448,LnLst!B:I,4,FALSE),0))*(H448^2/100)/1000000</f>
        <v>2.2022E-2</v>
      </c>
      <c r="DQ448" s="111">
        <f>(AE448*IFERROR(VLOOKUP(AD448,LnLst!B:I,5,FALSE),0))*(100/(H448^2))</f>
        <v>3.7603305785123969E-3</v>
      </c>
      <c r="DR448" s="111">
        <f>(AE448*IFERROR(VLOOKUP(AD448,LnLst!B:I,6,FALSE),0))*(100/(H448^2))</f>
        <v>2.4008264462809917E-2</v>
      </c>
      <c r="DS448" s="111">
        <f>(AE448*IFERROR(VLOOKUP(AD448,LnLst!B:I,7,FALSE),0))*(H448^2/100)/1000000</f>
        <v>1.5110479999999999E-2</v>
      </c>
      <c r="DT448" s="111">
        <f>(AE448*IFERROR(VLOOKUP(AD448,LnLst!B:I,8,FALSE),0))*(100/(H448^2))</f>
        <v>1.7066115702479338E-2</v>
      </c>
      <c r="DU448" s="111">
        <f>AG448*IFERROR(VLOOKUP(AF448,LnLst!B:I,2,FALSE),0)*100/H448^2</f>
        <v>3.1909090909090906E-5</v>
      </c>
      <c r="DV448" s="111">
        <f>(AG448*IFERROR(VLOOKUP(AF448,LnLst!B:I,3,FALSE),0))*(100/(H448^2))</f>
        <v>4.1739669421487607E-4</v>
      </c>
      <c r="DW448" s="111">
        <f>(AG448*IFERROR(VLOOKUP(AF448,LnLst!B:I,4,FALSE),0))*(H448^2/100)/1000000</f>
        <v>4.1596896000000001E-2</v>
      </c>
      <c r="DX448" s="111">
        <f>(AG448*IFERROR(VLOOKUP(AF448,LnLst!B:I,5,FALSE),0))*(100/(H448^2))</f>
        <v>3.8117355371900826E-4</v>
      </c>
      <c r="DY448" s="111">
        <f>(AG448*IFERROR(VLOOKUP(AF448,LnLst!B:I,6,FALSE),0))*(100/(H448^2))</f>
        <v>2.6028099173553722E-4</v>
      </c>
      <c r="DZ448" s="111">
        <f>(AG448*IFERROR(VLOOKUP(AF448,LnLst!B:I,7,FALSE),0))*(H448^2/100)/1000000</f>
        <v>3.4847999999999997E-2</v>
      </c>
      <c r="EA448" s="111">
        <f>(AG448*IFERROR(VLOOKUP(AF448,LnLst!B:I,8,FALSE),0))*(100/(H448^2))</f>
        <v>0</v>
      </c>
      <c r="EB448" s="111">
        <f>AI448*IFERROR(VLOOKUP(AH448,LnLst!B:I,2,FALSE),0)*100/H448^2</f>
        <v>0</v>
      </c>
      <c r="EC448" s="111">
        <f>AI448*IFERROR(VLOOKUP(AH448,LnLst!B:I,3,FALSE),0)*100/H448^2</f>
        <v>0</v>
      </c>
      <c r="ED448" s="111">
        <f>(AI448*IFERROR(VLOOKUP(AH448,LnLst!B:I,4,FALSE),0))*(H448^2/100)/1000000</f>
        <v>0</v>
      </c>
      <c r="EE448" s="111">
        <f>AI448*IFERROR(VLOOKUP(AH448,LnLst!B:I,5,FALSE),0)*100/H448^2</f>
        <v>0</v>
      </c>
      <c r="EF448" s="111">
        <f>AI448*IFERROR(VLOOKUP(AH448,LnLst!B:I,6,FALSE),0)*100/H448^2</f>
        <v>0</v>
      </c>
      <c r="EG448" s="111">
        <f>(AI448*IFERROR(VLOOKUP(AH448,LnLst!B:I,7,FALSE),0))*(H448^2/100)/1000000</f>
        <v>0</v>
      </c>
      <c r="EH448" s="111">
        <f>AI448*IFERROR(VLOOKUP(AH448,LnLst!B:I,8,FALSE),0)*100/H448^2</f>
        <v>0</v>
      </c>
      <c r="EI448" s="236">
        <f>AK448*IFERROR(VLOOKUP(AJ448,LnLst!B:I,2,FALSE),0)*100/H448^2</f>
        <v>0</v>
      </c>
      <c r="EJ448" s="111">
        <f>AK448*IFERROR(VLOOKUP(AJ448,LnLst!B:I,3,FALSE),0)*100/H448^2</f>
        <v>0</v>
      </c>
      <c r="EK448" s="111">
        <f>(AK448*IFERROR(VLOOKUP(AJ448,LnLst!B:I,4,FALSE),0))*(H448^2/100)/1000000</f>
        <v>0</v>
      </c>
      <c r="EL448" s="111">
        <f>AK448*IFERROR(VLOOKUP(AJ448,LnLst!B:I,5,FALSE),0)*100/H448^2</f>
        <v>0</v>
      </c>
      <c r="EM448" s="111">
        <f>AK448*IFERROR(VLOOKUP(AJ448,LnLst!B:I,6,FALSE),0)*100/H448^2</f>
        <v>0</v>
      </c>
      <c r="EN448" s="111">
        <f>(AK448*IFERROR(VLOOKUP(AJ448,LnLst!B:I,7,FALSE),0))*(H448^2/100)/1000000</f>
        <v>0</v>
      </c>
      <c r="EO448" s="111">
        <f>AK448*IFERROR(VLOOKUP(AJ448,LnLst!B:I,8,FALSE),0)*100/H448^2</f>
        <v>0</v>
      </c>
    </row>
    <row r="449" spans="1:145" ht="15" customHeight="1" x14ac:dyDescent="0.25">
      <c r="A449" s="81" t="s">
        <v>1144</v>
      </c>
      <c r="B449" s="102" t="s">
        <v>1637</v>
      </c>
      <c r="C449" s="102" t="s">
        <v>1603</v>
      </c>
      <c r="D449" s="102" t="s">
        <v>1637</v>
      </c>
      <c r="E449" s="9" t="s">
        <v>1641</v>
      </c>
      <c r="F449" s="426" t="s">
        <v>1719</v>
      </c>
      <c r="G449" s="83">
        <v>2</v>
      </c>
      <c r="H449" s="60">
        <v>220</v>
      </c>
      <c r="I449" s="194" t="str">
        <f t="shared" si="109"/>
        <v xml:space="preserve">2*405 AAAC    XLPE 2000mm2 Elswedy         </v>
      </c>
      <c r="J449" s="228">
        <f t="shared" si="110"/>
        <v>15.2</v>
      </c>
      <c r="K449" s="113" t="s">
        <v>28</v>
      </c>
      <c r="L449" s="232" t="s">
        <v>41</v>
      </c>
      <c r="M449" s="254">
        <v>1150</v>
      </c>
      <c r="N449" s="115">
        <f t="shared" si="119"/>
        <v>438.19600000000003</v>
      </c>
      <c r="O449" s="255">
        <v>1150</v>
      </c>
      <c r="P449" s="235">
        <f t="shared" si="120"/>
        <v>1.475297520661157E-3</v>
      </c>
      <c r="Q449" s="104">
        <f t="shared" si="121"/>
        <v>9.2686363636363626E-3</v>
      </c>
      <c r="R449" s="104">
        <f t="shared" si="122"/>
        <v>6.3618896000000008E-2</v>
      </c>
      <c r="S449" s="104">
        <f t="shared" si="123"/>
        <v>4.1415041322314054E-3</v>
      </c>
      <c r="T449" s="104">
        <f t="shared" si="124"/>
        <v>2.4268545454545452E-2</v>
      </c>
      <c r="U449" s="104">
        <f t="shared" si="125"/>
        <v>4.9958480000000006E-2</v>
      </c>
      <c r="V449" s="105">
        <f t="shared" si="126"/>
        <v>1.7066115702479338E-2</v>
      </c>
      <c r="W449" s="223">
        <f>AE449*IFERROR(VLOOKUP(AD449,LnLst!B:I,2,FALSE),0)+AG449*IFERROR(VLOOKUP(AF449,LnLst!B:I,2,FALSE),0)+AI449*IFERROR(VLOOKUP(AH449,LnLst!B:I,2,FALSE),0)+AK449*IFERROR(VLOOKUP(AJ449,LnLst!B:I,2,FALSE),0)</f>
        <v>0.71404400000000001</v>
      </c>
      <c r="X449" s="215">
        <f>AE449*IFERROR(VLOOKUP(AD449,LnLst!B:I,3,FALSE),0)+AG449*IFERROR(VLOOKUP(AF449,LnLst!B:I,3,FALSE),0)+AI449*IFERROR(VLOOKUP(AH449,LnLst!B:I,3,FALSE),0)+AK449*IFERROR(VLOOKUP(AJ449,LnLst!B:I,3,FALSE),0)</f>
        <v>4.4860199999999999</v>
      </c>
      <c r="Y449" s="219">
        <f>(AE449*IFERROR(VLOOKUP(AD449,LnLst!B:I,4,FALSE),0)+AG449*IFERROR(VLOOKUP(AF449,LnLst!B:I,4,FALSE),0)+AI449*IFERROR(VLOOKUP(AH449,LnLst!B:I,4,FALSE),0)+AK449*IFERROR(VLOOKUP(AJ449,LnLst!B:I,4,FALSE),0))/1000000</f>
        <v>1.3144400000000001E-4</v>
      </c>
      <c r="Z449" s="215">
        <f>AE449*IFERROR(VLOOKUP(AD449,LnLst!B:I,5,FALSE),0)+AG449*IFERROR(VLOOKUP(AF449,LnLst!B:I,5,FALSE),0)+AI449*IFERROR(VLOOKUP(AH449,LnLst!B:I,5,FALSE),0)+AK449*IFERROR(VLOOKUP(AJ449,LnLst!B:I,5,FALSE),0)</f>
        <v>2.0044880000000003</v>
      </c>
      <c r="AA449" s="215">
        <f>AE449*IFERROR(VLOOKUP(AD449,LnLst!B:I,6,FALSE),0)+AG449*IFERROR(VLOOKUP(AF449,LnLst!B:I,6,FALSE),0)+AI449*IFERROR(VLOOKUP(AH449,LnLst!B:I,6,FALSE),0)+AK449*IFERROR(VLOOKUP(AJ449,LnLst!B:I,6,FALSE),0)</f>
        <v>11.745975999999999</v>
      </c>
      <c r="AB449" s="207">
        <f>(AE449*IFERROR(VLOOKUP(AD449,LnLst!B:I,7,FALSE),0)+AG449*IFERROR(VLOOKUP(AF449,LnLst!B:I,7,FALSE),0)+AI449*IFERROR(VLOOKUP(AH449,LnLst!B:I,7,FALSE),0)+AK449*IFERROR(VLOOKUP(AJ449,LnLst!B:I,7,FALSE),0))/1000000</f>
        <v>1.0322E-4</v>
      </c>
      <c r="AC449" s="211">
        <f>AE449*IFERROR(VLOOKUP(AD449,LnLst!B:I,8,FALSE),0)+AG449*IFERROR(VLOOKUP(AF449,LnLst!B:I,8,FALSE),0)+AI449*IFERROR(VLOOKUP(AH449,LnLst!B:I,8,FALSE),0)+AK449*IFERROR(VLOOKUP(AJ449,LnLst!B:I,8,FALSE),0)</f>
        <v>8.26</v>
      </c>
      <c r="AD449" s="106" t="s">
        <v>8</v>
      </c>
      <c r="AE449" s="263">
        <v>14</v>
      </c>
      <c r="AF449" s="245" t="s">
        <v>58</v>
      </c>
      <c r="AG449" s="263">
        <v>1.2</v>
      </c>
      <c r="AH449" s="250" t="s">
        <v>1462</v>
      </c>
      <c r="AI449" s="263"/>
      <c r="AJ449" s="245" t="s">
        <v>1462</v>
      </c>
      <c r="AK449" s="263"/>
      <c r="AL449" s="84"/>
      <c r="AM449" s="72"/>
      <c r="AN449" s="83">
        <v>0</v>
      </c>
      <c r="AO449" s="72">
        <v>0</v>
      </c>
      <c r="AP449" s="66" t="s">
        <v>1657</v>
      </c>
      <c r="AQ449" s="107" t="s">
        <v>179</v>
      </c>
      <c r="AR449" s="107" t="s">
        <v>1645</v>
      </c>
      <c r="AS449" s="364"/>
      <c r="AT449" s="205"/>
      <c r="DN449" s="111">
        <f>(AE449*IFERROR(VLOOKUP(AD449,LnLst!B:I,2,FALSE),0))*(100/(H449^2))</f>
        <v>1.4433884297520661E-3</v>
      </c>
      <c r="DO449" s="111">
        <f>(AE449*IFERROR(VLOOKUP(AD449,LnLst!B:I,3,FALSE),0))*(100/(H449^2))</f>
        <v>8.8512396694214873E-3</v>
      </c>
      <c r="DP449" s="111">
        <f>(AE449*IFERROR(VLOOKUP(AD449,LnLst!B:I,4,FALSE),0))*(H449^2/100)/1000000</f>
        <v>2.2022E-2</v>
      </c>
      <c r="DQ449" s="111">
        <f>(AE449*IFERROR(VLOOKUP(AD449,LnLst!B:I,5,FALSE),0))*(100/(H449^2))</f>
        <v>3.7603305785123969E-3</v>
      </c>
      <c r="DR449" s="111">
        <f>(AE449*IFERROR(VLOOKUP(AD449,LnLst!B:I,6,FALSE),0))*(100/(H449^2))</f>
        <v>2.4008264462809917E-2</v>
      </c>
      <c r="DS449" s="111">
        <f>(AE449*IFERROR(VLOOKUP(AD449,LnLst!B:I,7,FALSE),0))*(H449^2/100)/1000000</f>
        <v>1.5110479999999999E-2</v>
      </c>
      <c r="DT449" s="111">
        <f>(AE449*IFERROR(VLOOKUP(AD449,LnLst!B:I,8,FALSE),0))*(100/(H449^2))</f>
        <v>1.7066115702479338E-2</v>
      </c>
      <c r="DU449" s="111">
        <f>AG449*IFERROR(VLOOKUP(AF449,LnLst!B:I,2,FALSE),0)*100/H449^2</f>
        <v>3.1909090909090906E-5</v>
      </c>
      <c r="DV449" s="111">
        <f>(AG449*IFERROR(VLOOKUP(AF449,LnLst!B:I,3,FALSE),0))*(100/(H449^2))</f>
        <v>4.1739669421487607E-4</v>
      </c>
      <c r="DW449" s="111">
        <f>(AG449*IFERROR(VLOOKUP(AF449,LnLst!B:I,4,FALSE),0))*(H449^2/100)/1000000</f>
        <v>4.1596896000000001E-2</v>
      </c>
      <c r="DX449" s="111">
        <f>(AG449*IFERROR(VLOOKUP(AF449,LnLst!B:I,5,FALSE),0))*(100/(H449^2))</f>
        <v>3.8117355371900826E-4</v>
      </c>
      <c r="DY449" s="111">
        <f>(AG449*IFERROR(VLOOKUP(AF449,LnLst!B:I,6,FALSE),0))*(100/(H449^2))</f>
        <v>2.6028099173553722E-4</v>
      </c>
      <c r="DZ449" s="111">
        <f>(AG449*IFERROR(VLOOKUP(AF449,LnLst!B:I,7,FALSE),0))*(H449^2/100)/1000000</f>
        <v>3.4847999999999997E-2</v>
      </c>
      <c r="EA449" s="111">
        <f>(AG449*IFERROR(VLOOKUP(AF449,LnLst!B:I,8,FALSE),0))*(100/(H449^2))</f>
        <v>0</v>
      </c>
      <c r="EB449" s="111">
        <f>AI449*IFERROR(VLOOKUP(AH449,LnLst!B:I,2,FALSE),0)*100/H449^2</f>
        <v>0</v>
      </c>
      <c r="EC449" s="111">
        <f>AI449*IFERROR(VLOOKUP(AH449,LnLst!B:I,3,FALSE),0)*100/H449^2</f>
        <v>0</v>
      </c>
      <c r="ED449" s="111">
        <f>(AI449*IFERROR(VLOOKUP(AH449,LnLst!B:I,4,FALSE),0))*(H449^2/100)/1000000</f>
        <v>0</v>
      </c>
      <c r="EE449" s="111">
        <f>AI449*IFERROR(VLOOKUP(AH449,LnLst!B:I,5,FALSE),0)*100/H449^2</f>
        <v>0</v>
      </c>
      <c r="EF449" s="111">
        <f>AI449*IFERROR(VLOOKUP(AH449,LnLst!B:I,6,FALSE),0)*100/H449^2</f>
        <v>0</v>
      </c>
      <c r="EG449" s="111">
        <f>(AI449*IFERROR(VLOOKUP(AH449,LnLst!B:I,7,FALSE),0))*(H449^2/100)/1000000</f>
        <v>0</v>
      </c>
      <c r="EH449" s="111">
        <f>AI449*IFERROR(VLOOKUP(AH449,LnLst!B:I,8,FALSE),0)*100/H449^2</f>
        <v>0</v>
      </c>
      <c r="EI449" s="236">
        <f>AK449*IFERROR(VLOOKUP(AJ449,LnLst!B:I,2,FALSE),0)*100/H449^2</f>
        <v>0</v>
      </c>
      <c r="EJ449" s="111">
        <f>AK449*IFERROR(VLOOKUP(AJ449,LnLst!B:I,3,FALSE),0)*100/H449^2</f>
        <v>0</v>
      </c>
      <c r="EK449" s="111">
        <f>(AK449*IFERROR(VLOOKUP(AJ449,LnLst!B:I,4,FALSE),0))*(H449^2/100)/1000000</f>
        <v>0</v>
      </c>
      <c r="EL449" s="111">
        <f>AK449*IFERROR(VLOOKUP(AJ449,LnLst!B:I,5,FALSE),0)*100/H449^2</f>
        <v>0</v>
      </c>
      <c r="EM449" s="111">
        <f>AK449*IFERROR(VLOOKUP(AJ449,LnLst!B:I,6,FALSE),0)*100/H449^2</f>
        <v>0</v>
      </c>
      <c r="EN449" s="111">
        <f>(AK449*IFERROR(VLOOKUP(AJ449,LnLst!B:I,7,FALSE),0))*(H449^2/100)/1000000</f>
        <v>0</v>
      </c>
      <c r="EO449" s="111">
        <f>AK449*IFERROR(VLOOKUP(AJ449,LnLst!B:I,8,FALSE),0)*100/H449^2</f>
        <v>0</v>
      </c>
    </row>
    <row r="450" spans="1:145" ht="15" customHeight="1" x14ac:dyDescent="0.25">
      <c r="A450" s="81" t="s">
        <v>404</v>
      </c>
      <c r="B450" s="82" t="s">
        <v>1144</v>
      </c>
      <c r="C450" s="102" t="s">
        <v>1604</v>
      </c>
      <c r="D450" s="82" t="s">
        <v>1603</v>
      </c>
      <c r="E450" s="9" t="s">
        <v>1641</v>
      </c>
      <c r="F450" s="426" t="s">
        <v>1717</v>
      </c>
      <c r="G450" s="83">
        <v>1</v>
      </c>
      <c r="H450" s="60">
        <v>220</v>
      </c>
      <c r="I450" s="194" t="str">
        <f t="shared" si="109"/>
        <v xml:space="preserve">2*405 AAAC             </v>
      </c>
      <c r="J450" s="228">
        <f t="shared" si="110"/>
        <v>5.72</v>
      </c>
      <c r="K450" s="113" t="s">
        <v>28</v>
      </c>
      <c r="L450" s="232" t="s">
        <v>28</v>
      </c>
      <c r="M450" s="240">
        <v>1150</v>
      </c>
      <c r="N450" s="115">
        <f t="shared" si="111"/>
        <v>438.19600000000003</v>
      </c>
      <c r="O450" s="241">
        <v>1150</v>
      </c>
      <c r="P450" s="235">
        <f t="shared" si="112"/>
        <v>5.8972727272727269E-4</v>
      </c>
      <c r="Q450" s="104">
        <f t="shared" si="113"/>
        <v>3.6163636363636359E-3</v>
      </c>
      <c r="R450" s="104">
        <f t="shared" si="114"/>
        <v>8.9975599999999999E-3</v>
      </c>
      <c r="S450" s="104">
        <f t="shared" si="115"/>
        <v>1.5363636363636363E-3</v>
      </c>
      <c r="T450" s="104">
        <f t="shared" si="116"/>
        <v>9.8090909090909079E-3</v>
      </c>
      <c r="U450" s="104">
        <f t="shared" si="117"/>
        <v>6.1737103999999999E-3</v>
      </c>
      <c r="V450" s="105">
        <f t="shared" si="118"/>
        <v>6.9727272727272719E-3</v>
      </c>
      <c r="W450" s="223">
        <f>AE450*IFERROR(VLOOKUP(AD450,LnLst!B:I,2,FALSE),0)+AG450*IFERROR(VLOOKUP(AF450,LnLst!B:I,2,FALSE),0)+AI450*IFERROR(VLOOKUP(AH450,LnLst!B:I,2,FALSE),0)+AK450*IFERROR(VLOOKUP(AJ450,LnLst!B:I,2,FALSE),0)</f>
        <v>0.28542799999999996</v>
      </c>
      <c r="X450" s="215">
        <f>AE450*IFERROR(VLOOKUP(AD450,LnLst!B:I,3,FALSE),0)+AG450*IFERROR(VLOOKUP(AF450,LnLst!B:I,3,FALSE),0)+AI450*IFERROR(VLOOKUP(AH450,LnLst!B:I,3,FALSE),0)+AK450*IFERROR(VLOOKUP(AJ450,LnLst!B:I,3,FALSE),0)</f>
        <v>1.7503199999999999</v>
      </c>
      <c r="Y450" s="219">
        <f>(AE450*IFERROR(VLOOKUP(AD450,LnLst!B:I,4,FALSE),0)+AG450*IFERROR(VLOOKUP(AF450,LnLst!B:I,4,FALSE),0)+AI450*IFERROR(VLOOKUP(AH450,LnLst!B:I,4,FALSE),0)+AK450*IFERROR(VLOOKUP(AJ450,LnLst!B:I,4,FALSE),0))/1000000</f>
        <v>1.859E-5</v>
      </c>
      <c r="Z450" s="215">
        <f>AE450*IFERROR(VLOOKUP(AD450,LnLst!B:I,5,FALSE),0)+AG450*IFERROR(VLOOKUP(AF450,LnLst!B:I,5,FALSE),0)+AI450*IFERROR(VLOOKUP(AH450,LnLst!B:I,5,FALSE),0)+AK450*IFERROR(VLOOKUP(AJ450,LnLst!B:I,5,FALSE),0)</f>
        <v>0.74360000000000004</v>
      </c>
      <c r="AA450" s="215">
        <f>AE450*IFERROR(VLOOKUP(AD450,LnLst!B:I,6,FALSE),0)+AG450*IFERROR(VLOOKUP(AF450,LnLst!B:I,6,FALSE),0)+AI450*IFERROR(VLOOKUP(AH450,LnLst!B:I,6,FALSE),0)+AK450*IFERROR(VLOOKUP(AJ450,LnLst!B:I,6,FALSE),0)</f>
        <v>4.7475999999999994</v>
      </c>
      <c r="AB450" s="207">
        <f>(AE450*IFERROR(VLOOKUP(AD450,LnLst!B:I,7,FALSE),0)+AG450*IFERROR(VLOOKUP(AF450,LnLst!B:I,7,FALSE),0)+AI450*IFERROR(VLOOKUP(AH450,LnLst!B:I,7,FALSE),0)+AK450*IFERROR(VLOOKUP(AJ450,LnLst!B:I,7,FALSE),0))/1000000</f>
        <v>1.2755599999999999E-5</v>
      </c>
      <c r="AC450" s="211">
        <f>AE450*IFERROR(VLOOKUP(AD450,LnLst!B:I,8,FALSE),0)+AG450*IFERROR(VLOOKUP(AF450,LnLst!B:I,8,FALSE),0)+AI450*IFERROR(VLOOKUP(AH450,LnLst!B:I,8,FALSE),0)+AK450*IFERROR(VLOOKUP(AJ450,LnLst!B:I,8,FALSE),0)</f>
        <v>3.3747999999999996</v>
      </c>
      <c r="AD450" s="106" t="s">
        <v>8</v>
      </c>
      <c r="AE450" s="263">
        <v>5.72</v>
      </c>
      <c r="AF450" s="245" t="s">
        <v>1462</v>
      </c>
      <c r="AG450" s="263"/>
      <c r="AH450" s="250" t="s">
        <v>1462</v>
      </c>
      <c r="AI450" s="263"/>
      <c r="AJ450" s="245" t="s">
        <v>1462</v>
      </c>
      <c r="AK450" s="263"/>
      <c r="AL450" s="84">
        <v>652</v>
      </c>
      <c r="AM450" s="72">
        <v>668</v>
      </c>
      <c r="AN450" s="83">
        <v>0</v>
      </c>
      <c r="AO450" s="72">
        <v>0</v>
      </c>
      <c r="AP450" s="66" t="s">
        <v>936</v>
      </c>
      <c r="AQ450" s="107" t="s">
        <v>174</v>
      </c>
      <c r="AR450" s="61" t="s">
        <v>179</v>
      </c>
      <c r="AS450" s="364"/>
      <c r="AT450" s="205"/>
      <c r="DN450" s="111">
        <f>(AE450*IFERROR(VLOOKUP(AD450,LnLst!B:I,2,FALSE),0))*(100/(H450^2))</f>
        <v>5.8972727272727269E-4</v>
      </c>
      <c r="DO450" s="111">
        <f>(AE450*IFERROR(VLOOKUP(AD450,LnLst!B:I,3,FALSE),0))*(100/(H450^2))</f>
        <v>3.6163636363636363E-3</v>
      </c>
      <c r="DP450" s="111">
        <f>(AE450*IFERROR(VLOOKUP(AD450,LnLst!B:I,4,FALSE),0))*(H450^2/100)/1000000</f>
        <v>8.9975599999999999E-3</v>
      </c>
      <c r="DQ450" s="111">
        <f>(AE450*IFERROR(VLOOKUP(AD450,LnLst!B:I,5,FALSE),0))*(100/(H450^2))</f>
        <v>1.5363636363636365E-3</v>
      </c>
      <c r="DR450" s="111">
        <f>(AE450*IFERROR(VLOOKUP(AD450,LnLst!B:I,6,FALSE),0))*(100/(H450^2))</f>
        <v>9.8090909090909079E-3</v>
      </c>
      <c r="DS450" s="111">
        <f>(AE450*IFERROR(VLOOKUP(AD450,LnLst!B:I,7,FALSE),0))*(H450^2/100)/1000000</f>
        <v>6.1737103999999999E-3</v>
      </c>
      <c r="DT450" s="111">
        <f>(AE450*IFERROR(VLOOKUP(AD450,LnLst!B:I,8,FALSE),0))*(100/(H450^2))</f>
        <v>6.9727272727272719E-3</v>
      </c>
      <c r="DU450" s="111">
        <f>AG450*IFERROR(VLOOKUP(AF450,LnLst!B:I,2,FALSE),0)*100/H450^2</f>
        <v>0</v>
      </c>
      <c r="DV450" s="111">
        <f>(AG450*IFERROR(VLOOKUP(AF450,LnLst!B:I,3,FALSE),0))*(100/(H450^2))</f>
        <v>0</v>
      </c>
      <c r="DW450" s="111">
        <f>(AG450*IFERROR(VLOOKUP(AF450,LnLst!B:I,4,FALSE),0))*(H450^2/100)/1000000</f>
        <v>0</v>
      </c>
      <c r="DX450" s="111">
        <f>(AG450*IFERROR(VLOOKUP(AF450,LnLst!B:I,5,FALSE),0))*(100/(H450^2))</f>
        <v>0</v>
      </c>
      <c r="DY450" s="111">
        <f>(AG450*IFERROR(VLOOKUP(AF450,LnLst!B:I,6,FALSE),0))*(100/(H450^2))</f>
        <v>0</v>
      </c>
      <c r="DZ450" s="111">
        <f>(AG450*IFERROR(VLOOKUP(AF450,LnLst!B:I,7,FALSE),0))*(H450^2/100)/1000000</f>
        <v>0</v>
      </c>
      <c r="EA450" s="111">
        <f>(AG450*IFERROR(VLOOKUP(AF450,LnLst!B:I,8,FALSE),0))*(100/(H450^2))</f>
        <v>0</v>
      </c>
      <c r="EB450" s="111">
        <f>AI450*IFERROR(VLOOKUP(AH450,LnLst!B:I,2,FALSE),0)*100/H450^2</f>
        <v>0</v>
      </c>
      <c r="EC450" s="111">
        <f>AI450*IFERROR(VLOOKUP(AH450,LnLst!B:I,3,FALSE),0)*100/H450^2</f>
        <v>0</v>
      </c>
      <c r="ED450" s="111">
        <f>(AI450*IFERROR(VLOOKUP(AH450,LnLst!B:I,4,FALSE),0))*(H450^2/100)/1000000</f>
        <v>0</v>
      </c>
      <c r="EE450" s="111">
        <f>AI450*IFERROR(VLOOKUP(AH450,LnLst!B:I,5,FALSE),0)*100/H450^2</f>
        <v>0</v>
      </c>
      <c r="EF450" s="111">
        <f>AI450*IFERROR(VLOOKUP(AH450,LnLst!B:I,6,FALSE),0)*100/H450^2</f>
        <v>0</v>
      </c>
      <c r="EG450" s="111">
        <f>(AI450*IFERROR(VLOOKUP(AH450,LnLst!B:I,7,FALSE),0))*(H450^2/100)/1000000</f>
        <v>0</v>
      </c>
      <c r="EH450" s="111">
        <f>AI450*IFERROR(VLOOKUP(AH450,LnLst!B:I,8,FALSE),0)*100/H450^2</f>
        <v>0</v>
      </c>
      <c r="EI450" s="236">
        <f>AK450*IFERROR(VLOOKUP(AJ450,LnLst!B:I,2,FALSE),0)*100/H450^2</f>
        <v>0</v>
      </c>
      <c r="EJ450" s="111">
        <f>AK450*IFERROR(VLOOKUP(AJ450,LnLst!B:I,3,FALSE),0)*100/H450^2</f>
        <v>0</v>
      </c>
      <c r="EK450" s="111">
        <f>(AK450*IFERROR(VLOOKUP(AJ450,LnLst!B:I,4,FALSE),0))*(H450^2/100)/1000000</f>
        <v>0</v>
      </c>
      <c r="EL450" s="111">
        <f>AK450*IFERROR(VLOOKUP(AJ450,LnLst!B:I,5,FALSE),0)*100/H450^2</f>
        <v>0</v>
      </c>
      <c r="EM450" s="111">
        <f>AK450*IFERROR(VLOOKUP(AJ450,LnLst!B:I,6,FALSE),0)*100/H450^2</f>
        <v>0</v>
      </c>
      <c r="EN450" s="111">
        <f>(AK450*IFERROR(VLOOKUP(AJ450,LnLst!B:I,7,FALSE),0))*(H450^2/100)/1000000</f>
        <v>0</v>
      </c>
      <c r="EO450" s="111">
        <f>AK450*IFERROR(VLOOKUP(AJ450,LnLst!B:I,8,FALSE),0)*100/H450^2</f>
        <v>0</v>
      </c>
    </row>
    <row r="451" spans="1:145" ht="15" customHeight="1" x14ac:dyDescent="0.25">
      <c r="A451" s="81" t="s">
        <v>404</v>
      </c>
      <c r="B451" s="82" t="s">
        <v>1144</v>
      </c>
      <c r="C451" s="102" t="s">
        <v>1604</v>
      </c>
      <c r="D451" s="82" t="s">
        <v>1603</v>
      </c>
      <c r="E451" s="9" t="s">
        <v>1641</v>
      </c>
      <c r="F451" s="426" t="s">
        <v>1717</v>
      </c>
      <c r="G451" s="83">
        <v>2</v>
      </c>
      <c r="H451" s="60">
        <v>220</v>
      </c>
      <c r="I451" s="194" t="str">
        <f t="shared" si="109"/>
        <v xml:space="preserve">2*405 AAAC             </v>
      </c>
      <c r="J451" s="228">
        <f t="shared" si="110"/>
        <v>5.72</v>
      </c>
      <c r="K451" s="113" t="s">
        <v>28</v>
      </c>
      <c r="L451" s="232" t="s">
        <v>28</v>
      </c>
      <c r="M451" s="240">
        <v>1150</v>
      </c>
      <c r="N451" s="115">
        <f t="shared" si="111"/>
        <v>438.19600000000003</v>
      </c>
      <c r="O451" s="241">
        <v>1150</v>
      </c>
      <c r="P451" s="235">
        <f t="shared" si="112"/>
        <v>5.8972727272727269E-4</v>
      </c>
      <c r="Q451" s="104">
        <f t="shared" si="113"/>
        <v>3.6163636363636359E-3</v>
      </c>
      <c r="R451" s="104">
        <f t="shared" si="114"/>
        <v>8.9975599999999999E-3</v>
      </c>
      <c r="S451" s="104">
        <f t="shared" si="115"/>
        <v>1.5363636363636363E-3</v>
      </c>
      <c r="T451" s="104">
        <f t="shared" si="116"/>
        <v>9.8090909090909079E-3</v>
      </c>
      <c r="U451" s="104">
        <f t="shared" si="117"/>
        <v>6.1737103999999999E-3</v>
      </c>
      <c r="V451" s="105">
        <f t="shared" si="118"/>
        <v>6.9727272727272719E-3</v>
      </c>
      <c r="W451" s="223">
        <f>AE451*IFERROR(VLOOKUP(AD451,LnLst!B:I,2,FALSE),0)+AG451*IFERROR(VLOOKUP(AF451,LnLst!B:I,2,FALSE),0)+AI451*IFERROR(VLOOKUP(AH451,LnLst!B:I,2,FALSE),0)+AK451*IFERROR(VLOOKUP(AJ451,LnLst!B:I,2,FALSE),0)</f>
        <v>0.28542799999999996</v>
      </c>
      <c r="X451" s="215">
        <f>AE451*IFERROR(VLOOKUP(AD451,LnLst!B:I,3,FALSE),0)+AG451*IFERROR(VLOOKUP(AF451,LnLst!B:I,3,FALSE),0)+AI451*IFERROR(VLOOKUP(AH451,LnLst!B:I,3,FALSE),0)+AK451*IFERROR(VLOOKUP(AJ451,LnLst!B:I,3,FALSE),0)</f>
        <v>1.7503199999999999</v>
      </c>
      <c r="Y451" s="219">
        <f>(AE451*IFERROR(VLOOKUP(AD451,LnLst!B:I,4,FALSE),0)+AG451*IFERROR(VLOOKUP(AF451,LnLst!B:I,4,FALSE),0)+AI451*IFERROR(VLOOKUP(AH451,LnLst!B:I,4,FALSE),0)+AK451*IFERROR(VLOOKUP(AJ451,LnLst!B:I,4,FALSE),0))/1000000</f>
        <v>1.859E-5</v>
      </c>
      <c r="Z451" s="215">
        <f>AE451*IFERROR(VLOOKUP(AD451,LnLst!B:I,5,FALSE),0)+AG451*IFERROR(VLOOKUP(AF451,LnLst!B:I,5,FALSE),0)+AI451*IFERROR(VLOOKUP(AH451,LnLst!B:I,5,FALSE),0)+AK451*IFERROR(VLOOKUP(AJ451,LnLst!B:I,5,FALSE),0)</f>
        <v>0.74360000000000004</v>
      </c>
      <c r="AA451" s="215">
        <f>AE451*IFERROR(VLOOKUP(AD451,LnLst!B:I,6,FALSE),0)+AG451*IFERROR(VLOOKUP(AF451,LnLst!B:I,6,FALSE),0)+AI451*IFERROR(VLOOKUP(AH451,LnLst!B:I,6,FALSE),0)+AK451*IFERROR(VLOOKUP(AJ451,LnLst!B:I,6,FALSE),0)</f>
        <v>4.7475999999999994</v>
      </c>
      <c r="AB451" s="207">
        <f>(AE451*IFERROR(VLOOKUP(AD451,LnLst!B:I,7,FALSE),0)+AG451*IFERROR(VLOOKUP(AF451,LnLst!B:I,7,FALSE),0)+AI451*IFERROR(VLOOKUP(AH451,LnLst!B:I,7,FALSE),0)+AK451*IFERROR(VLOOKUP(AJ451,LnLst!B:I,7,FALSE),0))/1000000</f>
        <v>1.2755599999999999E-5</v>
      </c>
      <c r="AC451" s="211">
        <f>AE451*IFERROR(VLOOKUP(AD451,LnLst!B:I,8,FALSE),0)+AG451*IFERROR(VLOOKUP(AF451,LnLst!B:I,8,FALSE),0)+AI451*IFERROR(VLOOKUP(AH451,LnLst!B:I,8,FALSE),0)+AK451*IFERROR(VLOOKUP(AJ451,LnLst!B:I,8,FALSE),0)</f>
        <v>3.3747999999999996</v>
      </c>
      <c r="AD451" s="106" t="s">
        <v>8</v>
      </c>
      <c r="AE451" s="263">
        <v>5.72</v>
      </c>
      <c r="AF451" s="245" t="s">
        <v>1462</v>
      </c>
      <c r="AG451" s="263"/>
      <c r="AH451" s="250" t="s">
        <v>1462</v>
      </c>
      <c r="AI451" s="263"/>
      <c r="AJ451" s="245" t="s">
        <v>1462</v>
      </c>
      <c r="AK451" s="263"/>
      <c r="AL451" s="84">
        <v>652</v>
      </c>
      <c r="AM451" s="72">
        <v>668</v>
      </c>
      <c r="AN451" s="83">
        <v>0</v>
      </c>
      <c r="AO451" s="72">
        <v>0</v>
      </c>
      <c r="AP451" s="66" t="s">
        <v>932</v>
      </c>
      <c r="AQ451" s="107" t="s">
        <v>174</v>
      </c>
      <c r="AR451" s="61" t="s">
        <v>179</v>
      </c>
      <c r="AS451" s="364"/>
      <c r="AT451" s="205"/>
      <c r="DN451" s="111">
        <f>(AE451*IFERROR(VLOOKUP(AD451,LnLst!B:I,2,FALSE),0))*(100/(H451^2))</f>
        <v>5.8972727272727269E-4</v>
      </c>
      <c r="DO451" s="111">
        <f>(AE451*IFERROR(VLOOKUP(AD451,LnLst!B:I,3,FALSE),0))*(100/(H451^2))</f>
        <v>3.6163636363636363E-3</v>
      </c>
      <c r="DP451" s="111">
        <f>(AE451*IFERROR(VLOOKUP(AD451,LnLst!B:I,4,FALSE),0))*(H451^2/100)/1000000</f>
        <v>8.9975599999999999E-3</v>
      </c>
      <c r="DQ451" s="111">
        <f>(AE451*IFERROR(VLOOKUP(AD451,LnLst!B:I,5,FALSE),0))*(100/(H451^2))</f>
        <v>1.5363636363636365E-3</v>
      </c>
      <c r="DR451" s="111">
        <f>(AE451*IFERROR(VLOOKUP(AD451,LnLst!B:I,6,FALSE),0))*(100/(H451^2))</f>
        <v>9.8090909090909079E-3</v>
      </c>
      <c r="DS451" s="111">
        <f>(AE451*IFERROR(VLOOKUP(AD451,LnLst!B:I,7,FALSE),0))*(H451^2/100)/1000000</f>
        <v>6.1737103999999999E-3</v>
      </c>
      <c r="DT451" s="111">
        <f>(AE451*IFERROR(VLOOKUP(AD451,LnLst!B:I,8,FALSE),0))*(100/(H451^2))</f>
        <v>6.9727272727272719E-3</v>
      </c>
      <c r="DU451" s="111">
        <f>AG451*IFERROR(VLOOKUP(AF451,LnLst!B:I,2,FALSE),0)*100/H451^2</f>
        <v>0</v>
      </c>
      <c r="DV451" s="111">
        <f>(AG451*IFERROR(VLOOKUP(AF451,LnLst!B:I,3,FALSE),0))*(100/(H451^2))</f>
        <v>0</v>
      </c>
      <c r="DW451" s="111">
        <f>(AG451*IFERROR(VLOOKUP(AF451,LnLst!B:I,4,FALSE),0))*(H451^2/100)/1000000</f>
        <v>0</v>
      </c>
      <c r="DX451" s="111">
        <f>(AG451*IFERROR(VLOOKUP(AF451,LnLst!B:I,5,FALSE),0))*(100/(H451^2))</f>
        <v>0</v>
      </c>
      <c r="DY451" s="111">
        <f>(AG451*IFERROR(VLOOKUP(AF451,LnLst!B:I,6,FALSE),0))*(100/(H451^2))</f>
        <v>0</v>
      </c>
      <c r="DZ451" s="111">
        <f>(AG451*IFERROR(VLOOKUP(AF451,LnLst!B:I,7,FALSE),0))*(H451^2/100)/1000000</f>
        <v>0</v>
      </c>
      <c r="EA451" s="111">
        <f>(AG451*IFERROR(VLOOKUP(AF451,LnLst!B:I,8,FALSE),0))*(100/(H451^2))</f>
        <v>0</v>
      </c>
      <c r="EB451" s="111">
        <f>AI451*IFERROR(VLOOKUP(AH451,LnLst!B:I,2,FALSE),0)*100/H451^2</f>
        <v>0</v>
      </c>
      <c r="EC451" s="111">
        <f>AI451*IFERROR(VLOOKUP(AH451,LnLst!B:I,3,FALSE),0)*100/H451^2</f>
        <v>0</v>
      </c>
      <c r="ED451" s="111">
        <f>(AI451*IFERROR(VLOOKUP(AH451,LnLst!B:I,4,FALSE),0))*(H451^2/100)/1000000</f>
        <v>0</v>
      </c>
      <c r="EE451" s="111">
        <f>AI451*IFERROR(VLOOKUP(AH451,LnLst!B:I,5,FALSE),0)*100/H451^2</f>
        <v>0</v>
      </c>
      <c r="EF451" s="111">
        <f>AI451*IFERROR(VLOOKUP(AH451,LnLst!B:I,6,FALSE),0)*100/H451^2</f>
        <v>0</v>
      </c>
      <c r="EG451" s="111">
        <f>(AI451*IFERROR(VLOOKUP(AH451,LnLst!B:I,7,FALSE),0))*(H451^2/100)/1000000</f>
        <v>0</v>
      </c>
      <c r="EH451" s="111">
        <f>AI451*IFERROR(VLOOKUP(AH451,LnLst!B:I,8,FALSE),0)*100/H451^2</f>
        <v>0</v>
      </c>
      <c r="EI451" s="236">
        <f>AK451*IFERROR(VLOOKUP(AJ451,LnLst!B:I,2,FALSE),0)*100/H451^2</f>
        <v>0</v>
      </c>
      <c r="EJ451" s="111">
        <f>AK451*IFERROR(VLOOKUP(AJ451,LnLst!B:I,3,FALSE),0)*100/H451^2</f>
        <v>0</v>
      </c>
      <c r="EK451" s="111">
        <f>(AK451*IFERROR(VLOOKUP(AJ451,LnLst!B:I,4,FALSE),0))*(H451^2/100)/1000000</f>
        <v>0</v>
      </c>
      <c r="EL451" s="111">
        <f>AK451*IFERROR(VLOOKUP(AJ451,LnLst!B:I,5,FALSE),0)*100/H451^2</f>
        <v>0</v>
      </c>
      <c r="EM451" s="111">
        <f>AK451*IFERROR(VLOOKUP(AJ451,LnLst!B:I,6,FALSE),0)*100/H451^2</f>
        <v>0</v>
      </c>
      <c r="EN451" s="111">
        <f>(AK451*IFERROR(VLOOKUP(AJ451,LnLst!B:I,7,FALSE),0))*(H451^2/100)/1000000</f>
        <v>0</v>
      </c>
      <c r="EO451" s="111">
        <f>AK451*IFERROR(VLOOKUP(AJ451,LnLst!B:I,8,FALSE),0)*100/H451^2</f>
        <v>0</v>
      </c>
    </row>
    <row r="452" spans="1:145" ht="15" customHeight="1" x14ac:dyDescent="0.25">
      <c r="A452" s="81" t="s">
        <v>1144</v>
      </c>
      <c r="B452" s="82" t="s">
        <v>446</v>
      </c>
      <c r="C452" s="102" t="s">
        <v>1603</v>
      </c>
      <c r="D452" s="82" t="s">
        <v>1605</v>
      </c>
      <c r="E452" s="9" t="s">
        <v>1641</v>
      </c>
      <c r="F452" s="426" t="s">
        <v>1717</v>
      </c>
      <c r="G452" s="83">
        <v>1</v>
      </c>
      <c r="H452" s="60">
        <v>220</v>
      </c>
      <c r="I452" s="194" t="str">
        <f t="shared" si="109"/>
        <v xml:space="preserve">1*380/88 ACSR    1*405 AAAC         </v>
      </c>
      <c r="J452" s="228">
        <f t="shared" si="110"/>
        <v>9.5</v>
      </c>
      <c r="K452" s="113" t="s">
        <v>26</v>
      </c>
      <c r="L452" s="232" t="s">
        <v>23</v>
      </c>
      <c r="M452" s="240">
        <v>520</v>
      </c>
      <c r="N452" s="115">
        <f t="shared" si="111"/>
        <v>198.14079999999998</v>
      </c>
      <c r="O452" s="241">
        <v>650</v>
      </c>
      <c r="P452" s="235">
        <f t="shared" si="112"/>
        <v>1.6379132231404961E-3</v>
      </c>
      <c r="Q452" s="104">
        <f t="shared" si="113"/>
        <v>7.8698347107438015E-3</v>
      </c>
      <c r="R452" s="104">
        <f t="shared" si="114"/>
        <v>1.3072840000000001E-2</v>
      </c>
      <c r="S452" s="104">
        <f t="shared" si="115"/>
        <v>5.8884297520661148E-3</v>
      </c>
      <c r="T452" s="104">
        <f t="shared" si="116"/>
        <v>1.8646694214876032E-2</v>
      </c>
      <c r="U452" s="104">
        <f t="shared" si="117"/>
        <v>1.0253539999999998E-2</v>
      </c>
      <c r="V452" s="105">
        <f t="shared" si="118"/>
        <v>1.1580578512396694E-2</v>
      </c>
      <c r="W452" s="223">
        <f>AE452*IFERROR(VLOOKUP(AD452,LnLst!B:I,2,FALSE),0)+AG452*IFERROR(VLOOKUP(AF452,LnLst!B:I,2,FALSE),0)+AI452*IFERROR(VLOOKUP(AH452,LnLst!B:I,2,FALSE),0)+AK452*IFERROR(VLOOKUP(AJ452,LnLst!B:I,2,FALSE),0)</f>
        <v>0.79275000000000007</v>
      </c>
      <c r="X452" s="215">
        <f>AE452*IFERROR(VLOOKUP(AD452,LnLst!B:I,3,FALSE),0)+AG452*IFERROR(VLOOKUP(AF452,LnLst!B:I,3,FALSE),0)+AI452*IFERROR(VLOOKUP(AH452,LnLst!B:I,3,FALSE),0)+AK452*IFERROR(VLOOKUP(AJ452,LnLst!B:I,3,FALSE),0)</f>
        <v>3.8090000000000002</v>
      </c>
      <c r="Y452" s="219">
        <f>(AE452*IFERROR(VLOOKUP(AD452,LnLst!B:I,4,FALSE),0)+AG452*IFERROR(VLOOKUP(AF452,LnLst!B:I,4,FALSE),0)+AI452*IFERROR(VLOOKUP(AH452,LnLst!B:I,4,FALSE),0)+AK452*IFERROR(VLOOKUP(AJ452,LnLst!B:I,4,FALSE),0))/1000000</f>
        <v>2.7010000000000001E-5</v>
      </c>
      <c r="Z452" s="215">
        <f>AE452*IFERROR(VLOOKUP(AD452,LnLst!B:I,5,FALSE),0)+AG452*IFERROR(VLOOKUP(AF452,LnLst!B:I,5,FALSE),0)+AI452*IFERROR(VLOOKUP(AH452,LnLst!B:I,5,FALSE),0)+AK452*IFERROR(VLOOKUP(AJ452,LnLst!B:I,5,FALSE),0)</f>
        <v>2.8499999999999996</v>
      </c>
      <c r="AA452" s="215">
        <f>AE452*IFERROR(VLOOKUP(AD452,LnLst!B:I,6,FALSE),0)+AG452*IFERROR(VLOOKUP(AF452,LnLst!B:I,6,FALSE),0)+AI452*IFERROR(VLOOKUP(AH452,LnLst!B:I,6,FALSE),0)+AK452*IFERROR(VLOOKUP(AJ452,LnLst!B:I,6,FALSE),0)</f>
        <v>9.0249999999999986</v>
      </c>
      <c r="AB452" s="207">
        <f>(AE452*IFERROR(VLOOKUP(AD452,LnLst!B:I,7,FALSE),0)+AG452*IFERROR(VLOOKUP(AF452,LnLst!B:I,7,FALSE),0)+AI452*IFERROR(VLOOKUP(AH452,LnLst!B:I,7,FALSE),0)+AK452*IFERROR(VLOOKUP(AJ452,LnLst!B:I,7,FALSE),0))/1000000</f>
        <v>2.1184999999999998E-5</v>
      </c>
      <c r="AC452" s="211">
        <f>AE452*IFERROR(VLOOKUP(AD452,LnLst!B:I,8,FALSE),0)+AG452*IFERROR(VLOOKUP(AF452,LnLst!B:I,8,FALSE),0)+AI452*IFERROR(VLOOKUP(AH452,LnLst!B:I,8,FALSE),0)+AK452*IFERROR(VLOOKUP(AJ452,LnLst!B:I,8,FALSE),0)</f>
        <v>5.6049999999999995</v>
      </c>
      <c r="AD452" s="106" t="s">
        <v>6</v>
      </c>
      <c r="AE452" s="263">
        <v>9</v>
      </c>
      <c r="AF452" s="245" t="s">
        <v>43</v>
      </c>
      <c r="AG452" s="263">
        <v>0.5</v>
      </c>
      <c r="AH452" s="250" t="s">
        <v>1462</v>
      </c>
      <c r="AI452" s="263"/>
      <c r="AJ452" s="245" t="s">
        <v>1462</v>
      </c>
      <c r="AK452" s="263"/>
      <c r="AL452" s="84">
        <v>668</v>
      </c>
      <c r="AM452" s="72">
        <v>677</v>
      </c>
      <c r="AN452" s="83">
        <v>0</v>
      </c>
      <c r="AO452" s="72">
        <v>0</v>
      </c>
      <c r="AP452" s="66" t="s">
        <v>933</v>
      </c>
      <c r="AQ452" s="107" t="s">
        <v>179</v>
      </c>
      <c r="AR452" s="61" t="s">
        <v>938</v>
      </c>
      <c r="AS452" s="364"/>
      <c r="AT452" s="205"/>
      <c r="DN452" s="111">
        <f>(AE452*IFERROR(VLOOKUP(AD452,LnLst!B:I,2,FALSE),0))*(100/(H452^2))</f>
        <v>1.5526859504132232E-3</v>
      </c>
      <c r="DO452" s="111">
        <f>(AE452*IFERROR(VLOOKUP(AD452,LnLst!B:I,3,FALSE),0))*(100/(H452^2))</f>
        <v>7.4380165289256199E-3</v>
      </c>
      <c r="DP452" s="111">
        <f>(AE452*IFERROR(VLOOKUP(AD452,LnLst!B:I,4,FALSE),0))*(H452^2/100)/1000000</f>
        <v>1.24146E-2</v>
      </c>
      <c r="DQ452" s="111">
        <f>(AE452*IFERROR(VLOOKUP(AD452,LnLst!B:I,5,FALSE),0))*(100/(H452^2))</f>
        <v>5.5785123966942147E-3</v>
      </c>
      <c r="DR452" s="111">
        <f>(AE452*IFERROR(VLOOKUP(AD452,LnLst!B:I,6,FALSE),0))*(100/(H452^2))</f>
        <v>1.7665289256198344E-2</v>
      </c>
      <c r="DS452" s="111">
        <f>(AE452*IFERROR(VLOOKUP(AD452,LnLst!B:I,7,FALSE),0))*(H452^2/100)/1000000</f>
        <v>9.7138800000000011E-3</v>
      </c>
      <c r="DT452" s="111">
        <f>(AE452*IFERROR(VLOOKUP(AD452,LnLst!B:I,8,FALSE),0))*(100/(H452^2))</f>
        <v>1.0971074380165289E-2</v>
      </c>
      <c r="DU452" s="111">
        <f>AG452*IFERROR(VLOOKUP(AF452,LnLst!B:I,2,FALSE),0)*100/H452^2</f>
        <v>8.5227272727272734E-5</v>
      </c>
      <c r="DV452" s="111">
        <f>(AG452*IFERROR(VLOOKUP(AF452,LnLst!B:I,3,FALSE),0))*(100/(H452^2))</f>
        <v>4.3181818181818181E-4</v>
      </c>
      <c r="DW452" s="111">
        <f>(AG452*IFERROR(VLOOKUP(AF452,LnLst!B:I,4,FALSE),0))*(H452^2/100)/1000000</f>
        <v>6.5824000000000004E-4</v>
      </c>
      <c r="DX452" s="111">
        <f>(AG452*IFERROR(VLOOKUP(AF452,LnLst!B:I,5,FALSE),0))*(100/(H452^2))</f>
        <v>3.0991735537190085E-4</v>
      </c>
      <c r="DY452" s="111">
        <f>(AG452*IFERROR(VLOOKUP(AF452,LnLst!B:I,6,FALSE),0))*(100/(H452^2))</f>
        <v>9.8140495867768602E-4</v>
      </c>
      <c r="DZ452" s="111">
        <f>(AG452*IFERROR(VLOOKUP(AF452,LnLst!B:I,7,FALSE),0))*(H452^2/100)/1000000</f>
        <v>5.3965999999999997E-4</v>
      </c>
      <c r="EA452" s="111">
        <f>(AG452*IFERROR(VLOOKUP(AF452,LnLst!B:I,8,FALSE),0))*(100/(H452^2))</f>
        <v>6.0950413223140494E-4</v>
      </c>
      <c r="EB452" s="111">
        <f>AI452*IFERROR(VLOOKUP(AH452,LnLst!B:I,2,FALSE),0)*100/H452^2</f>
        <v>0</v>
      </c>
      <c r="EC452" s="111">
        <f>AI452*IFERROR(VLOOKUP(AH452,LnLst!B:I,3,FALSE),0)*100/H452^2</f>
        <v>0</v>
      </c>
      <c r="ED452" s="111">
        <f>(AI452*IFERROR(VLOOKUP(AH452,LnLst!B:I,4,FALSE),0))*(H452^2/100)/1000000</f>
        <v>0</v>
      </c>
      <c r="EE452" s="111">
        <f>AI452*IFERROR(VLOOKUP(AH452,LnLst!B:I,5,FALSE),0)*100/H452^2</f>
        <v>0</v>
      </c>
      <c r="EF452" s="111">
        <f>AI452*IFERROR(VLOOKUP(AH452,LnLst!B:I,6,FALSE),0)*100/H452^2</f>
        <v>0</v>
      </c>
      <c r="EG452" s="111">
        <f>(AI452*IFERROR(VLOOKUP(AH452,LnLst!B:I,7,FALSE),0))*(H452^2/100)/1000000</f>
        <v>0</v>
      </c>
      <c r="EH452" s="111">
        <f>AI452*IFERROR(VLOOKUP(AH452,LnLst!B:I,8,FALSE),0)*100/H452^2</f>
        <v>0</v>
      </c>
      <c r="EI452" s="236">
        <f>AK452*IFERROR(VLOOKUP(AJ452,LnLst!B:I,2,FALSE),0)*100/H452^2</f>
        <v>0</v>
      </c>
      <c r="EJ452" s="111">
        <f>AK452*IFERROR(VLOOKUP(AJ452,LnLst!B:I,3,FALSE),0)*100/H452^2</f>
        <v>0</v>
      </c>
      <c r="EK452" s="111">
        <f>(AK452*IFERROR(VLOOKUP(AJ452,LnLst!B:I,4,FALSE),0))*(H452^2/100)/1000000</f>
        <v>0</v>
      </c>
      <c r="EL452" s="111">
        <f>AK452*IFERROR(VLOOKUP(AJ452,LnLst!B:I,5,FALSE),0)*100/H452^2</f>
        <v>0</v>
      </c>
      <c r="EM452" s="111">
        <f>AK452*IFERROR(VLOOKUP(AJ452,LnLst!B:I,6,FALSE),0)*100/H452^2</f>
        <v>0</v>
      </c>
      <c r="EN452" s="111">
        <f>(AK452*IFERROR(VLOOKUP(AJ452,LnLst!B:I,7,FALSE),0))*(H452^2/100)/1000000</f>
        <v>0</v>
      </c>
      <c r="EO452" s="111">
        <f>AK452*IFERROR(VLOOKUP(AJ452,LnLst!B:I,8,FALSE),0)*100/H452^2</f>
        <v>0</v>
      </c>
    </row>
    <row r="453" spans="1:145" ht="15" customHeight="1" x14ac:dyDescent="0.25">
      <c r="A453" s="81" t="s">
        <v>1144</v>
      </c>
      <c r="B453" s="82" t="s">
        <v>446</v>
      </c>
      <c r="C453" s="102" t="s">
        <v>1603</v>
      </c>
      <c r="D453" s="82" t="s">
        <v>1605</v>
      </c>
      <c r="E453" s="9" t="s">
        <v>1641</v>
      </c>
      <c r="F453" s="426" t="s">
        <v>1717</v>
      </c>
      <c r="G453" s="83">
        <v>2</v>
      </c>
      <c r="H453" s="60">
        <v>220</v>
      </c>
      <c r="I453" s="194" t="str">
        <f t="shared" ref="I453:I516" si="127">AD453&amp;"    "&amp;AF453&amp;"     "&amp;AH453&amp;"    "&amp;AJ453</f>
        <v xml:space="preserve">1*380/88 ACSR    1*405 AAAC         </v>
      </c>
      <c r="J453" s="228">
        <f t="shared" ref="J453:J516" si="128">AE453+AG453+AI453+AK453</f>
        <v>9.5</v>
      </c>
      <c r="K453" s="113" t="s">
        <v>26</v>
      </c>
      <c r="L453" s="232" t="s">
        <v>23</v>
      </c>
      <c r="M453" s="240">
        <v>520</v>
      </c>
      <c r="N453" s="115">
        <f t="shared" si="111"/>
        <v>198.14079999999998</v>
      </c>
      <c r="O453" s="241">
        <v>650</v>
      </c>
      <c r="P453" s="235">
        <f t="shared" si="112"/>
        <v>1.6379132231404961E-3</v>
      </c>
      <c r="Q453" s="104">
        <f t="shared" si="113"/>
        <v>7.8698347107438015E-3</v>
      </c>
      <c r="R453" s="104">
        <f t="shared" si="114"/>
        <v>1.3072840000000001E-2</v>
      </c>
      <c r="S453" s="104">
        <f t="shared" si="115"/>
        <v>5.8884297520661148E-3</v>
      </c>
      <c r="T453" s="104">
        <f t="shared" si="116"/>
        <v>1.8646694214876032E-2</v>
      </c>
      <c r="U453" s="104">
        <f t="shared" si="117"/>
        <v>1.0253539999999998E-2</v>
      </c>
      <c r="V453" s="105">
        <f t="shared" si="118"/>
        <v>1.1580578512396694E-2</v>
      </c>
      <c r="W453" s="223">
        <f>AE453*IFERROR(VLOOKUP(AD453,LnLst!B:I,2,FALSE),0)+AG453*IFERROR(VLOOKUP(AF453,LnLst!B:I,2,FALSE),0)+AI453*IFERROR(VLOOKUP(AH453,LnLst!B:I,2,FALSE),0)+AK453*IFERROR(VLOOKUP(AJ453,LnLst!B:I,2,FALSE),0)</f>
        <v>0.79275000000000007</v>
      </c>
      <c r="X453" s="215">
        <f>AE453*IFERROR(VLOOKUP(AD453,LnLst!B:I,3,FALSE),0)+AG453*IFERROR(VLOOKUP(AF453,LnLst!B:I,3,FALSE),0)+AI453*IFERROR(VLOOKUP(AH453,LnLst!B:I,3,FALSE),0)+AK453*IFERROR(VLOOKUP(AJ453,LnLst!B:I,3,FALSE),0)</f>
        <v>3.8090000000000002</v>
      </c>
      <c r="Y453" s="219">
        <f>(AE453*IFERROR(VLOOKUP(AD453,LnLst!B:I,4,FALSE),0)+AG453*IFERROR(VLOOKUP(AF453,LnLst!B:I,4,FALSE),0)+AI453*IFERROR(VLOOKUP(AH453,LnLst!B:I,4,FALSE),0)+AK453*IFERROR(VLOOKUP(AJ453,LnLst!B:I,4,FALSE),0))/1000000</f>
        <v>2.7010000000000001E-5</v>
      </c>
      <c r="Z453" s="215">
        <f>AE453*IFERROR(VLOOKUP(AD453,LnLst!B:I,5,FALSE),0)+AG453*IFERROR(VLOOKUP(AF453,LnLst!B:I,5,FALSE),0)+AI453*IFERROR(VLOOKUP(AH453,LnLst!B:I,5,FALSE),0)+AK453*IFERROR(VLOOKUP(AJ453,LnLst!B:I,5,FALSE),0)</f>
        <v>2.8499999999999996</v>
      </c>
      <c r="AA453" s="215">
        <f>AE453*IFERROR(VLOOKUP(AD453,LnLst!B:I,6,FALSE),0)+AG453*IFERROR(VLOOKUP(AF453,LnLst!B:I,6,FALSE),0)+AI453*IFERROR(VLOOKUP(AH453,LnLst!B:I,6,FALSE),0)+AK453*IFERROR(VLOOKUP(AJ453,LnLst!B:I,6,FALSE),0)</f>
        <v>9.0249999999999986</v>
      </c>
      <c r="AB453" s="207">
        <f>(AE453*IFERROR(VLOOKUP(AD453,LnLst!B:I,7,FALSE),0)+AG453*IFERROR(VLOOKUP(AF453,LnLst!B:I,7,FALSE),0)+AI453*IFERROR(VLOOKUP(AH453,LnLst!B:I,7,FALSE),0)+AK453*IFERROR(VLOOKUP(AJ453,LnLst!B:I,7,FALSE),0))/1000000</f>
        <v>2.1184999999999998E-5</v>
      </c>
      <c r="AC453" s="211">
        <f>AE453*IFERROR(VLOOKUP(AD453,LnLst!B:I,8,FALSE),0)+AG453*IFERROR(VLOOKUP(AF453,LnLst!B:I,8,FALSE),0)+AI453*IFERROR(VLOOKUP(AH453,LnLst!B:I,8,FALSE),0)+AK453*IFERROR(VLOOKUP(AJ453,LnLst!B:I,8,FALSE),0)</f>
        <v>5.6049999999999995</v>
      </c>
      <c r="AD453" s="106" t="s">
        <v>6</v>
      </c>
      <c r="AE453" s="263">
        <v>9</v>
      </c>
      <c r="AF453" s="245" t="s">
        <v>43</v>
      </c>
      <c r="AG453" s="263">
        <v>0.5</v>
      </c>
      <c r="AH453" s="250" t="s">
        <v>1462</v>
      </c>
      <c r="AI453" s="263"/>
      <c r="AJ453" s="245" t="s">
        <v>1462</v>
      </c>
      <c r="AK453" s="263"/>
      <c r="AL453" s="84">
        <v>668</v>
      </c>
      <c r="AM453" s="72">
        <v>677</v>
      </c>
      <c r="AN453" s="83">
        <v>0</v>
      </c>
      <c r="AO453" s="72">
        <v>0</v>
      </c>
      <c r="AP453" s="66" t="s">
        <v>937</v>
      </c>
      <c r="AQ453" s="107" t="s">
        <v>179</v>
      </c>
      <c r="AR453" s="61" t="s">
        <v>938</v>
      </c>
      <c r="AS453" s="364"/>
      <c r="AT453" s="205"/>
      <c r="DN453" s="111">
        <f>(AE453*IFERROR(VLOOKUP(AD453,LnLst!B:I,2,FALSE),0))*(100/(H453^2))</f>
        <v>1.5526859504132232E-3</v>
      </c>
      <c r="DO453" s="111">
        <f>(AE453*IFERROR(VLOOKUP(AD453,LnLst!B:I,3,FALSE),0))*(100/(H453^2))</f>
        <v>7.4380165289256199E-3</v>
      </c>
      <c r="DP453" s="111">
        <f>(AE453*IFERROR(VLOOKUP(AD453,LnLst!B:I,4,FALSE),0))*(H453^2/100)/1000000</f>
        <v>1.24146E-2</v>
      </c>
      <c r="DQ453" s="111">
        <f>(AE453*IFERROR(VLOOKUP(AD453,LnLst!B:I,5,FALSE),0))*(100/(H453^2))</f>
        <v>5.5785123966942147E-3</v>
      </c>
      <c r="DR453" s="111">
        <f>(AE453*IFERROR(VLOOKUP(AD453,LnLst!B:I,6,FALSE),0))*(100/(H453^2))</f>
        <v>1.7665289256198344E-2</v>
      </c>
      <c r="DS453" s="111">
        <f>(AE453*IFERROR(VLOOKUP(AD453,LnLst!B:I,7,FALSE),0))*(H453^2/100)/1000000</f>
        <v>9.7138800000000011E-3</v>
      </c>
      <c r="DT453" s="111">
        <f>(AE453*IFERROR(VLOOKUP(AD453,LnLst!B:I,8,FALSE),0))*(100/(H453^2))</f>
        <v>1.0971074380165289E-2</v>
      </c>
      <c r="DU453" s="111">
        <f>AG453*IFERROR(VLOOKUP(AF453,LnLst!B:I,2,FALSE),0)*100/H453^2</f>
        <v>8.5227272727272734E-5</v>
      </c>
      <c r="DV453" s="111">
        <f>(AG453*IFERROR(VLOOKUP(AF453,LnLst!B:I,3,FALSE),0))*(100/(H453^2))</f>
        <v>4.3181818181818181E-4</v>
      </c>
      <c r="DW453" s="111">
        <f>(AG453*IFERROR(VLOOKUP(AF453,LnLst!B:I,4,FALSE),0))*(H453^2/100)/1000000</f>
        <v>6.5824000000000004E-4</v>
      </c>
      <c r="DX453" s="111">
        <f>(AG453*IFERROR(VLOOKUP(AF453,LnLst!B:I,5,FALSE),0))*(100/(H453^2))</f>
        <v>3.0991735537190085E-4</v>
      </c>
      <c r="DY453" s="111">
        <f>(AG453*IFERROR(VLOOKUP(AF453,LnLst!B:I,6,FALSE),0))*(100/(H453^2))</f>
        <v>9.8140495867768602E-4</v>
      </c>
      <c r="DZ453" s="111">
        <f>(AG453*IFERROR(VLOOKUP(AF453,LnLst!B:I,7,FALSE),0))*(H453^2/100)/1000000</f>
        <v>5.3965999999999997E-4</v>
      </c>
      <c r="EA453" s="111">
        <f>(AG453*IFERROR(VLOOKUP(AF453,LnLst!B:I,8,FALSE),0))*(100/(H453^2))</f>
        <v>6.0950413223140494E-4</v>
      </c>
      <c r="EB453" s="111">
        <f>AI453*IFERROR(VLOOKUP(AH453,LnLst!B:I,2,FALSE),0)*100/H453^2</f>
        <v>0</v>
      </c>
      <c r="EC453" s="111">
        <f>AI453*IFERROR(VLOOKUP(AH453,LnLst!B:I,3,FALSE),0)*100/H453^2</f>
        <v>0</v>
      </c>
      <c r="ED453" s="111">
        <f>(AI453*IFERROR(VLOOKUP(AH453,LnLst!B:I,4,FALSE),0))*(H453^2/100)/1000000</f>
        <v>0</v>
      </c>
      <c r="EE453" s="111">
        <f>AI453*IFERROR(VLOOKUP(AH453,LnLst!B:I,5,FALSE),0)*100/H453^2</f>
        <v>0</v>
      </c>
      <c r="EF453" s="111">
        <f>AI453*IFERROR(VLOOKUP(AH453,LnLst!B:I,6,FALSE),0)*100/H453^2</f>
        <v>0</v>
      </c>
      <c r="EG453" s="111">
        <f>(AI453*IFERROR(VLOOKUP(AH453,LnLst!B:I,7,FALSE),0))*(H453^2/100)/1000000</f>
        <v>0</v>
      </c>
      <c r="EH453" s="111">
        <f>AI453*IFERROR(VLOOKUP(AH453,LnLst!B:I,8,FALSE),0)*100/H453^2</f>
        <v>0</v>
      </c>
      <c r="EI453" s="236">
        <f>AK453*IFERROR(VLOOKUP(AJ453,LnLst!B:I,2,FALSE),0)*100/H453^2</f>
        <v>0</v>
      </c>
      <c r="EJ453" s="111">
        <f>AK453*IFERROR(VLOOKUP(AJ453,LnLst!B:I,3,FALSE),0)*100/H453^2</f>
        <v>0</v>
      </c>
      <c r="EK453" s="111">
        <f>(AK453*IFERROR(VLOOKUP(AJ453,LnLst!B:I,4,FALSE),0))*(H453^2/100)/1000000</f>
        <v>0</v>
      </c>
      <c r="EL453" s="111">
        <f>AK453*IFERROR(VLOOKUP(AJ453,LnLst!B:I,5,FALSE),0)*100/H453^2</f>
        <v>0</v>
      </c>
      <c r="EM453" s="111">
        <f>AK453*IFERROR(VLOOKUP(AJ453,LnLst!B:I,6,FALSE),0)*100/H453^2</f>
        <v>0</v>
      </c>
      <c r="EN453" s="111">
        <f>(AK453*IFERROR(VLOOKUP(AJ453,LnLst!B:I,7,FALSE),0))*(H453^2/100)/1000000</f>
        <v>0</v>
      </c>
      <c r="EO453" s="111">
        <f>AK453*IFERROR(VLOOKUP(AJ453,LnLst!B:I,8,FALSE),0)*100/H453^2</f>
        <v>0</v>
      </c>
    </row>
    <row r="454" spans="1:145" ht="15" customHeight="1" x14ac:dyDescent="0.25">
      <c r="A454" s="81" t="s">
        <v>403</v>
      </c>
      <c r="B454" s="82" t="s">
        <v>446</v>
      </c>
      <c r="C454" s="102" t="s">
        <v>181</v>
      </c>
      <c r="D454" s="82" t="s">
        <v>1605</v>
      </c>
      <c r="E454" s="9" t="s">
        <v>1641</v>
      </c>
      <c r="F454" s="426" t="s">
        <v>1717</v>
      </c>
      <c r="G454" s="83">
        <v>1</v>
      </c>
      <c r="H454" s="60">
        <v>220</v>
      </c>
      <c r="I454" s="194" t="str">
        <f t="shared" si="127"/>
        <v xml:space="preserve">1*380/88 ACSR    1*405 AAAC         </v>
      </c>
      <c r="J454" s="228">
        <f t="shared" si="128"/>
        <v>20.6</v>
      </c>
      <c r="K454" s="113" t="s">
        <v>31</v>
      </c>
      <c r="L454" s="232" t="s">
        <v>23</v>
      </c>
      <c r="M454" s="240">
        <v>520</v>
      </c>
      <c r="N454" s="115">
        <f t="shared" si="111"/>
        <v>198.14079999999998</v>
      </c>
      <c r="O454" s="241">
        <v>650</v>
      </c>
      <c r="P454" s="235">
        <f t="shared" si="112"/>
        <v>3.535330578512397E-3</v>
      </c>
      <c r="Q454" s="104">
        <f t="shared" si="113"/>
        <v>1.7359504132231404E-2</v>
      </c>
      <c r="R454" s="104">
        <f t="shared" si="114"/>
        <v>2.7849360000000004E-2</v>
      </c>
      <c r="S454" s="104">
        <f t="shared" si="115"/>
        <v>1.2768595041322314E-2</v>
      </c>
      <c r="T454" s="104">
        <f t="shared" si="116"/>
        <v>4.0433884297520664E-2</v>
      </c>
      <c r="U454" s="104">
        <f t="shared" si="117"/>
        <v>2.2233991999999998E-2</v>
      </c>
      <c r="V454" s="105">
        <f t="shared" si="118"/>
        <v>2.5111570247933885E-2</v>
      </c>
      <c r="W454" s="223">
        <f>AE454*IFERROR(VLOOKUP(AD454,LnLst!B:I,2,FALSE),0)+AG454*IFERROR(VLOOKUP(AF454,LnLst!B:I,2,FALSE),0)+AI454*IFERROR(VLOOKUP(AH454,LnLst!B:I,2,FALSE),0)+AK454*IFERROR(VLOOKUP(AJ454,LnLst!B:I,2,FALSE),0)</f>
        <v>1.7111000000000001</v>
      </c>
      <c r="X454" s="215">
        <f>AE454*IFERROR(VLOOKUP(AD454,LnLst!B:I,3,FALSE),0)+AG454*IFERROR(VLOOKUP(AF454,LnLst!B:I,3,FALSE),0)+AI454*IFERROR(VLOOKUP(AH454,LnLst!B:I,3,FALSE),0)+AK454*IFERROR(VLOOKUP(AJ454,LnLst!B:I,3,FALSE),0)</f>
        <v>8.4019999999999992</v>
      </c>
      <c r="Y454" s="219">
        <f>(AE454*IFERROR(VLOOKUP(AD454,LnLst!B:I,4,FALSE),0)+AG454*IFERROR(VLOOKUP(AF454,LnLst!B:I,4,FALSE),0)+AI454*IFERROR(VLOOKUP(AH454,LnLst!B:I,4,FALSE),0)+AK454*IFERROR(VLOOKUP(AJ454,LnLst!B:I,4,FALSE),0))/1000000</f>
        <v>5.7540000000000008E-5</v>
      </c>
      <c r="Z454" s="215">
        <f>AE454*IFERROR(VLOOKUP(AD454,LnLst!B:I,5,FALSE),0)+AG454*IFERROR(VLOOKUP(AF454,LnLst!B:I,5,FALSE),0)+AI454*IFERROR(VLOOKUP(AH454,LnLst!B:I,5,FALSE),0)+AK454*IFERROR(VLOOKUP(AJ454,LnLst!B:I,5,FALSE),0)</f>
        <v>6.18</v>
      </c>
      <c r="AA454" s="215">
        <f>AE454*IFERROR(VLOOKUP(AD454,LnLst!B:I,6,FALSE),0)+AG454*IFERROR(VLOOKUP(AF454,LnLst!B:I,6,FALSE),0)+AI454*IFERROR(VLOOKUP(AH454,LnLst!B:I,6,FALSE),0)+AK454*IFERROR(VLOOKUP(AJ454,LnLst!B:I,6,FALSE),0)</f>
        <v>19.57</v>
      </c>
      <c r="AB454" s="207">
        <f>(AE454*IFERROR(VLOOKUP(AD454,LnLst!B:I,7,FALSE),0)+AG454*IFERROR(VLOOKUP(AF454,LnLst!B:I,7,FALSE),0)+AI454*IFERROR(VLOOKUP(AH454,LnLst!B:I,7,FALSE),0)+AK454*IFERROR(VLOOKUP(AJ454,LnLst!B:I,7,FALSE),0))/1000000</f>
        <v>4.5938E-5</v>
      </c>
      <c r="AC454" s="211">
        <f>AE454*IFERROR(VLOOKUP(AD454,LnLst!B:I,8,FALSE),0)+AG454*IFERROR(VLOOKUP(AF454,LnLst!B:I,8,FALSE),0)+AI454*IFERROR(VLOOKUP(AH454,LnLst!B:I,8,FALSE),0)+AK454*IFERROR(VLOOKUP(AJ454,LnLst!B:I,8,FALSE),0)</f>
        <v>12.154</v>
      </c>
      <c r="AD454" s="106" t="s">
        <v>6</v>
      </c>
      <c r="AE454" s="263">
        <v>11.6</v>
      </c>
      <c r="AF454" s="245" t="s">
        <v>43</v>
      </c>
      <c r="AG454" s="263">
        <v>9</v>
      </c>
      <c r="AH454" s="250" t="s">
        <v>1462</v>
      </c>
      <c r="AI454" s="263"/>
      <c r="AJ454" s="245" t="s">
        <v>1462</v>
      </c>
      <c r="AK454" s="263"/>
      <c r="AL454" s="84">
        <v>676</v>
      </c>
      <c r="AM454" s="72">
        <v>677</v>
      </c>
      <c r="AN454" s="83">
        <v>0</v>
      </c>
      <c r="AO454" s="72">
        <v>0</v>
      </c>
      <c r="AP454" s="66" t="s">
        <v>939</v>
      </c>
      <c r="AQ454" s="107" t="s">
        <v>941</v>
      </c>
      <c r="AR454" s="61" t="s">
        <v>938</v>
      </c>
      <c r="AS454" s="364"/>
      <c r="AT454" s="205"/>
      <c r="DN454" s="111">
        <f>(AE454*IFERROR(VLOOKUP(AD454,LnLst!B:I,2,FALSE),0))*(100/(H454^2))</f>
        <v>2.0012396694214876E-3</v>
      </c>
      <c r="DO454" s="111">
        <f>(AE454*IFERROR(VLOOKUP(AD454,LnLst!B:I,3,FALSE),0))*(100/(H454^2))</f>
        <v>9.586776859504131E-3</v>
      </c>
      <c r="DP454" s="111">
        <f>(AE454*IFERROR(VLOOKUP(AD454,LnLst!B:I,4,FALSE),0))*(H454^2/100)/1000000</f>
        <v>1.6001040000000001E-2</v>
      </c>
      <c r="DQ454" s="111">
        <f>(AE454*IFERROR(VLOOKUP(AD454,LnLst!B:I,5,FALSE),0))*(100/(H454^2))</f>
        <v>7.1900826446280996E-3</v>
      </c>
      <c r="DR454" s="111">
        <f>(AE454*IFERROR(VLOOKUP(AD454,LnLst!B:I,6,FALSE),0))*(100/(H454^2))</f>
        <v>2.2768595041322313E-2</v>
      </c>
      <c r="DS454" s="111">
        <f>(AE454*IFERROR(VLOOKUP(AD454,LnLst!B:I,7,FALSE),0))*(H454^2/100)/1000000</f>
        <v>1.2520112E-2</v>
      </c>
      <c r="DT454" s="111">
        <f>(AE454*IFERROR(VLOOKUP(AD454,LnLst!B:I,8,FALSE),0))*(100/(H454^2))</f>
        <v>1.4140495867768594E-2</v>
      </c>
      <c r="DU454" s="111">
        <f>AG454*IFERROR(VLOOKUP(AF454,LnLst!B:I,2,FALSE),0)*100/H454^2</f>
        <v>1.534090909090909E-3</v>
      </c>
      <c r="DV454" s="111">
        <f>(AG454*IFERROR(VLOOKUP(AF454,LnLst!B:I,3,FALSE),0))*(100/(H454^2))</f>
        <v>7.7727272727272732E-3</v>
      </c>
      <c r="DW454" s="111">
        <f>(AG454*IFERROR(VLOOKUP(AF454,LnLst!B:I,4,FALSE),0))*(H454^2/100)/1000000</f>
        <v>1.1848319999999999E-2</v>
      </c>
      <c r="DX454" s="111">
        <f>(AG454*IFERROR(VLOOKUP(AF454,LnLst!B:I,5,FALSE),0))*(100/(H454^2))</f>
        <v>5.5785123966942147E-3</v>
      </c>
      <c r="DY454" s="111">
        <f>(AG454*IFERROR(VLOOKUP(AF454,LnLst!B:I,6,FALSE),0))*(100/(H454^2))</f>
        <v>1.7665289256198344E-2</v>
      </c>
      <c r="DZ454" s="111">
        <f>(AG454*IFERROR(VLOOKUP(AF454,LnLst!B:I,7,FALSE),0))*(H454^2/100)/1000000</f>
        <v>9.7138800000000011E-3</v>
      </c>
      <c r="EA454" s="111">
        <f>(AG454*IFERROR(VLOOKUP(AF454,LnLst!B:I,8,FALSE),0))*(100/(H454^2))</f>
        <v>1.0971074380165289E-2</v>
      </c>
      <c r="EB454" s="111">
        <f>AI454*IFERROR(VLOOKUP(AH454,LnLst!B:I,2,FALSE),0)*100/H454^2</f>
        <v>0</v>
      </c>
      <c r="EC454" s="111">
        <f>AI454*IFERROR(VLOOKUP(AH454,LnLst!B:I,3,FALSE),0)*100/H454^2</f>
        <v>0</v>
      </c>
      <c r="ED454" s="111">
        <f>(AI454*IFERROR(VLOOKUP(AH454,LnLst!B:I,4,FALSE),0))*(H454^2/100)/1000000</f>
        <v>0</v>
      </c>
      <c r="EE454" s="111">
        <f>AI454*IFERROR(VLOOKUP(AH454,LnLst!B:I,5,FALSE),0)*100/H454^2</f>
        <v>0</v>
      </c>
      <c r="EF454" s="111">
        <f>AI454*IFERROR(VLOOKUP(AH454,LnLst!B:I,6,FALSE),0)*100/H454^2</f>
        <v>0</v>
      </c>
      <c r="EG454" s="111">
        <f>(AI454*IFERROR(VLOOKUP(AH454,LnLst!B:I,7,FALSE),0))*(H454^2/100)/1000000</f>
        <v>0</v>
      </c>
      <c r="EH454" s="111">
        <f>AI454*IFERROR(VLOOKUP(AH454,LnLst!B:I,8,FALSE),0)*100/H454^2</f>
        <v>0</v>
      </c>
      <c r="EI454" s="236">
        <f>AK454*IFERROR(VLOOKUP(AJ454,LnLst!B:I,2,FALSE),0)*100/H454^2</f>
        <v>0</v>
      </c>
      <c r="EJ454" s="111">
        <f>AK454*IFERROR(VLOOKUP(AJ454,LnLst!B:I,3,FALSE),0)*100/H454^2</f>
        <v>0</v>
      </c>
      <c r="EK454" s="111">
        <f>(AK454*IFERROR(VLOOKUP(AJ454,LnLst!B:I,4,FALSE),0))*(H454^2/100)/1000000</f>
        <v>0</v>
      </c>
      <c r="EL454" s="111">
        <f>AK454*IFERROR(VLOOKUP(AJ454,LnLst!B:I,5,FALSE),0)*100/H454^2</f>
        <v>0</v>
      </c>
      <c r="EM454" s="111">
        <f>AK454*IFERROR(VLOOKUP(AJ454,LnLst!B:I,6,FALSE),0)*100/H454^2</f>
        <v>0</v>
      </c>
      <c r="EN454" s="111">
        <f>(AK454*IFERROR(VLOOKUP(AJ454,LnLst!B:I,7,FALSE),0))*(H454^2/100)/1000000</f>
        <v>0</v>
      </c>
      <c r="EO454" s="111">
        <f>AK454*IFERROR(VLOOKUP(AJ454,LnLst!B:I,8,FALSE),0)*100/H454^2</f>
        <v>0</v>
      </c>
    </row>
    <row r="455" spans="1:145" ht="15" customHeight="1" x14ac:dyDescent="0.25">
      <c r="A455" s="81" t="s">
        <v>403</v>
      </c>
      <c r="B455" s="82" t="s">
        <v>446</v>
      </c>
      <c r="C455" s="102" t="s">
        <v>181</v>
      </c>
      <c r="D455" s="82" t="s">
        <v>1605</v>
      </c>
      <c r="E455" s="9" t="s">
        <v>1641</v>
      </c>
      <c r="F455" s="426" t="s">
        <v>1717</v>
      </c>
      <c r="G455" s="83">
        <v>2</v>
      </c>
      <c r="H455" s="60">
        <v>220</v>
      </c>
      <c r="I455" s="194" t="str">
        <f t="shared" si="127"/>
        <v xml:space="preserve">1*380/88 ACSR    1*405 AAAC         </v>
      </c>
      <c r="J455" s="228">
        <f t="shared" si="128"/>
        <v>20.6</v>
      </c>
      <c r="K455" s="113" t="s">
        <v>31</v>
      </c>
      <c r="L455" s="232" t="s">
        <v>23</v>
      </c>
      <c r="M455" s="240">
        <v>520</v>
      </c>
      <c r="N455" s="115">
        <f t="shared" si="111"/>
        <v>198.14079999999998</v>
      </c>
      <c r="O455" s="241">
        <v>650</v>
      </c>
      <c r="P455" s="235">
        <f t="shared" si="112"/>
        <v>3.535330578512397E-3</v>
      </c>
      <c r="Q455" s="104">
        <f t="shared" si="113"/>
        <v>1.7359504132231404E-2</v>
      </c>
      <c r="R455" s="104">
        <f t="shared" si="114"/>
        <v>2.7849360000000004E-2</v>
      </c>
      <c r="S455" s="104">
        <f t="shared" si="115"/>
        <v>1.2768595041322314E-2</v>
      </c>
      <c r="T455" s="104">
        <f t="shared" si="116"/>
        <v>4.0433884297520664E-2</v>
      </c>
      <c r="U455" s="104">
        <f t="shared" si="117"/>
        <v>2.2233991999999998E-2</v>
      </c>
      <c r="V455" s="105">
        <f t="shared" si="118"/>
        <v>2.5111570247933885E-2</v>
      </c>
      <c r="W455" s="223">
        <f>AE455*IFERROR(VLOOKUP(AD455,LnLst!B:I,2,FALSE),0)+AG455*IFERROR(VLOOKUP(AF455,LnLst!B:I,2,FALSE),0)+AI455*IFERROR(VLOOKUP(AH455,LnLst!B:I,2,FALSE),0)+AK455*IFERROR(VLOOKUP(AJ455,LnLst!B:I,2,FALSE),0)</f>
        <v>1.7111000000000001</v>
      </c>
      <c r="X455" s="215">
        <f>AE455*IFERROR(VLOOKUP(AD455,LnLst!B:I,3,FALSE),0)+AG455*IFERROR(VLOOKUP(AF455,LnLst!B:I,3,FALSE),0)+AI455*IFERROR(VLOOKUP(AH455,LnLst!B:I,3,FALSE),0)+AK455*IFERROR(VLOOKUP(AJ455,LnLst!B:I,3,FALSE),0)</f>
        <v>8.4019999999999992</v>
      </c>
      <c r="Y455" s="219">
        <f>(AE455*IFERROR(VLOOKUP(AD455,LnLst!B:I,4,FALSE),0)+AG455*IFERROR(VLOOKUP(AF455,LnLst!B:I,4,FALSE),0)+AI455*IFERROR(VLOOKUP(AH455,LnLst!B:I,4,FALSE),0)+AK455*IFERROR(VLOOKUP(AJ455,LnLst!B:I,4,FALSE),0))/1000000</f>
        <v>5.7540000000000008E-5</v>
      </c>
      <c r="Z455" s="215">
        <f>AE455*IFERROR(VLOOKUP(AD455,LnLst!B:I,5,FALSE),0)+AG455*IFERROR(VLOOKUP(AF455,LnLst!B:I,5,FALSE),0)+AI455*IFERROR(VLOOKUP(AH455,LnLst!B:I,5,FALSE),0)+AK455*IFERROR(VLOOKUP(AJ455,LnLst!B:I,5,FALSE),0)</f>
        <v>6.18</v>
      </c>
      <c r="AA455" s="215">
        <f>AE455*IFERROR(VLOOKUP(AD455,LnLst!B:I,6,FALSE),0)+AG455*IFERROR(VLOOKUP(AF455,LnLst!B:I,6,FALSE),0)+AI455*IFERROR(VLOOKUP(AH455,LnLst!B:I,6,FALSE),0)+AK455*IFERROR(VLOOKUP(AJ455,LnLst!B:I,6,FALSE),0)</f>
        <v>19.57</v>
      </c>
      <c r="AB455" s="207">
        <f>(AE455*IFERROR(VLOOKUP(AD455,LnLst!B:I,7,FALSE),0)+AG455*IFERROR(VLOOKUP(AF455,LnLst!B:I,7,FALSE),0)+AI455*IFERROR(VLOOKUP(AH455,LnLst!B:I,7,FALSE),0)+AK455*IFERROR(VLOOKUP(AJ455,LnLst!B:I,7,FALSE),0))/1000000</f>
        <v>4.5938E-5</v>
      </c>
      <c r="AC455" s="211">
        <f>AE455*IFERROR(VLOOKUP(AD455,LnLst!B:I,8,FALSE),0)+AG455*IFERROR(VLOOKUP(AF455,LnLst!B:I,8,FALSE),0)+AI455*IFERROR(VLOOKUP(AH455,LnLst!B:I,8,FALSE),0)+AK455*IFERROR(VLOOKUP(AJ455,LnLst!B:I,8,FALSE),0)</f>
        <v>12.154</v>
      </c>
      <c r="AD455" s="106" t="s">
        <v>6</v>
      </c>
      <c r="AE455" s="263">
        <v>11.6</v>
      </c>
      <c r="AF455" s="245" t="s">
        <v>43</v>
      </c>
      <c r="AG455" s="263">
        <v>9</v>
      </c>
      <c r="AH455" s="250" t="s">
        <v>1462</v>
      </c>
      <c r="AI455" s="263"/>
      <c r="AJ455" s="245" t="s">
        <v>1462</v>
      </c>
      <c r="AK455" s="263"/>
      <c r="AL455" s="84">
        <v>676</v>
      </c>
      <c r="AM455" s="72">
        <v>677</v>
      </c>
      <c r="AN455" s="83">
        <v>0</v>
      </c>
      <c r="AO455" s="72">
        <v>0</v>
      </c>
      <c r="AP455" s="66" t="s">
        <v>940</v>
      </c>
      <c r="AQ455" s="107" t="s">
        <v>941</v>
      </c>
      <c r="AR455" s="61" t="s">
        <v>938</v>
      </c>
      <c r="AS455" s="364"/>
      <c r="AT455" s="205"/>
      <c r="DN455" s="111">
        <f>(AE455*IFERROR(VLOOKUP(AD455,LnLst!B:I,2,FALSE),0))*(100/(H455^2))</f>
        <v>2.0012396694214876E-3</v>
      </c>
      <c r="DO455" s="111">
        <f>(AE455*IFERROR(VLOOKUP(AD455,LnLst!B:I,3,FALSE),0))*(100/(H455^2))</f>
        <v>9.586776859504131E-3</v>
      </c>
      <c r="DP455" s="111">
        <f>(AE455*IFERROR(VLOOKUP(AD455,LnLst!B:I,4,FALSE),0))*(H455^2/100)/1000000</f>
        <v>1.6001040000000001E-2</v>
      </c>
      <c r="DQ455" s="111">
        <f>(AE455*IFERROR(VLOOKUP(AD455,LnLst!B:I,5,FALSE),0))*(100/(H455^2))</f>
        <v>7.1900826446280996E-3</v>
      </c>
      <c r="DR455" s="111">
        <f>(AE455*IFERROR(VLOOKUP(AD455,LnLst!B:I,6,FALSE),0))*(100/(H455^2))</f>
        <v>2.2768595041322313E-2</v>
      </c>
      <c r="DS455" s="111">
        <f>(AE455*IFERROR(VLOOKUP(AD455,LnLst!B:I,7,FALSE),0))*(H455^2/100)/1000000</f>
        <v>1.2520112E-2</v>
      </c>
      <c r="DT455" s="111">
        <f>(AE455*IFERROR(VLOOKUP(AD455,LnLst!B:I,8,FALSE),0))*(100/(H455^2))</f>
        <v>1.4140495867768594E-2</v>
      </c>
      <c r="DU455" s="111">
        <f>AG455*IFERROR(VLOOKUP(AF455,LnLst!B:I,2,FALSE),0)*100/H455^2</f>
        <v>1.534090909090909E-3</v>
      </c>
      <c r="DV455" s="111">
        <f>(AG455*IFERROR(VLOOKUP(AF455,LnLst!B:I,3,FALSE),0))*(100/(H455^2))</f>
        <v>7.7727272727272732E-3</v>
      </c>
      <c r="DW455" s="111">
        <f>(AG455*IFERROR(VLOOKUP(AF455,LnLst!B:I,4,FALSE),0))*(H455^2/100)/1000000</f>
        <v>1.1848319999999999E-2</v>
      </c>
      <c r="DX455" s="111">
        <f>(AG455*IFERROR(VLOOKUP(AF455,LnLst!B:I,5,FALSE),0))*(100/(H455^2))</f>
        <v>5.5785123966942147E-3</v>
      </c>
      <c r="DY455" s="111">
        <f>(AG455*IFERROR(VLOOKUP(AF455,LnLst!B:I,6,FALSE),0))*(100/(H455^2))</f>
        <v>1.7665289256198344E-2</v>
      </c>
      <c r="DZ455" s="111">
        <f>(AG455*IFERROR(VLOOKUP(AF455,LnLst!B:I,7,FALSE),0))*(H455^2/100)/1000000</f>
        <v>9.7138800000000011E-3</v>
      </c>
      <c r="EA455" s="111">
        <f>(AG455*IFERROR(VLOOKUP(AF455,LnLst!B:I,8,FALSE),0))*(100/(H455^2))</f>
        <v>1.0971074380165289E-2</v>
      </c>
      <c r="EB455" s="111">
        <f>AI455*IFERROR(VLOOKUP(AH455,LnLst!B:I,2,FALSE),0)*100/H455^2</f>
        <v>0</v>
      </c>
      <c r="EC455" s="111">
        <f>AI455*IFERROR(VLOOKUP(AH455,LnLst!B:I,3,FALSE),0)*100/H455^2</f>
        <v>0</v>
      </c>
      <c r="ED455" s="111">
        <f>(AI455*IFERROR(VLOOKUP(AH455,LnLst!B:I,4,FALSE),0))*(H455^2/100)/1000000</f>
        <v>0</v>
      </c>
      <c r="EE455" s="111">
        <f>AI455*IFERROR(VLOOKUP(AH455,LnLst!B:I,5,FALSE),0)*100/H455^2</f>
        <v>0</v>
      </c>
      <c r="EF455" s="111">
        <f>AI455*IFERROR(VLOOKUP(AH455,LnLst!B:I,6,FALSE),0)*100/H455^2</f>
        <v>0</v>
      </c>
      <c r="EG455" s="111">
        <f>(AI455*IFERROR(VLOOKUP(AH455,LnLst!B:I,7,FALSE),0))*(H455^2/100)/1000000</f>
        <v>0</v>
      </c>
      <c r="EH455" s="111">
        <f>AI455*IFERROR(VLOOKUP(AH455,LnLst!B:I,8,FALSE),0)*100/H455^2</f>
        <v>0</v>
      </c>
      <c r="EI455" s="236">
        <f>AK455*IFERROR(VLOOKUP(AJ455,LnLst!B:I,2,FALSE),0)*100/H455^2</f>
        <v>0</v>
      </c>
      <c r="EJ455" s="111">
        <f>AK455*IFERROR(VLOOKUP(AJ455,LnLst!B:I,3,FALSE),0)*100/H455^2</f>
        <v>0</v>
      </c>
      <c r="EK455" s="111">
        <f>(AK455*IFERROR(VLOOKUP(AJ455,LnLst!B:I,4,FALSE),0))*(H455^2/100)/1000000</f>
        <v>0</v>
      </c>
      <c r="EL455" s="111">
        <f>AK455*IFERROR(VLOOKUP(AJ455,LnLst!B:I,5,FALSE),0)*100/H455^2</f>
        <v>0</v>
      </c>
      <c r="EM455" s="111">
        <f>AK455*IFERROR(VLOOKUP(AJ455,LnLst!B:I,6,FALSE),0)*100/H455^2</f>
        <v>0</v>
      </c>
      <c r="EN455" s="111">
        <f>(AK455*IFERROR(VLOOKUP(AJ455,LnLst!B:I,7,FALSE),0))*(H455^2/100)/1000000</f>
        <v>0</v>
      </c>
      <c r="EO455" s="111">
        <f>AK455*IFERROR(VLOOKUP(AJ455,LnLst!B:I,8,FALSE),0)*100/H455^2</f>
        <v>0</v>
      </c>
    </row>
    <row r="456" spans="1:145" ht="15" customHeight="1" x14ac:dyDescent="0.25">
      <c r="A456" s="81" t="s">
        <v>401</v>
      </c>
      <c r="B456" s="82" t="s">
        <v>1144</v>
      </c>
      <c r="C456" s="102" t="s">
        <v>178</v>
      </c>
      <c r="D456" s="82" t="s">
        <v>1603</v>
      </c>
      <c r="E456" s="9" t="s">
        <v>1641</v>
      </c>
      <c r="F456" s="426" t="s">
        <v>1717</v>
      </c>
      <c r="G456" s="83">
        <v>1</v>
      </c>
      <c r="H456" s="60">
        <v>220</v>
      </c>
      <c r="I456" s="194" t="str">
        <f t="shared" si="127"/>
        <v xml:space="preserve">2*405 AAAC             </v>
      </c>
      <c r="J456" s="228">
        <f t="shared" si="128"/>
        <v>5.8</v>
      </c>
      <c r="K456" s="113" t="s">
        <v>21</v>
      </c>
      <c r="L456" s="232" t="s">
        <v>26</v>
      </c>
      <c r="M456" s="240">
        <v>1000</v>
      </c>
      <c r="N456" s="115">
        <f t="shared" si="111"/>
        <v>381.04</v>
      </c>
      <c r="O456" s="241">
        <v>1150</v>
      </c>
      <c r="P456" s="235">
        <f t="shared" si="112"/>
        <v>5.9797520661157024E-4</v>
      </c>
      <c r="Q456" s="104">
        <f t="shared" si="113"/>
        <v>3.6669421487603303E-3</v>
      </c>
      <c r="R456" s="104">
        <f t="shared" si="114"/>
        <v>9.1233999999999985E-3</v>
      </c>
      <c r="S456" s="104">
        <f t="shared" si="115"/>
        <v>1.5578512396694215E-3</v>
      </c>
      <c r="T456" s="104">
        <f t="shared" si="116"/>
        <v>9.9462809917355375E-3</v>
      </c>
      <c r="U456" s="104">
        <f t="shared" si="117"/>
        <v>6.2600559999999991E-3</v>
      </c>
      <c r="V456" s="105">
        <f t="shared" si="118"/>
        <v>7.0702479338842971E-3</v>
      </c>
      <c r="W456" s="223">
        <f>AE456*IFERROR(VLOOKUP(AD456,LnLst!B:I,2,FALSE),0)+AG456*IFERROR(VLOOKUP(AF456,LnLst!B:I,2,FALSE),0)+AI456*IFERROR(VLOOKUP(AH456,LnLst!B:I,2,FALSE),0)+AK456*IFERROR(VLOOKUP(AJ456,LnLst!B:I,2,FALSE),0)</f>
        <v>0.28942000000000001</v>
      </c>
      <c r="X456" s="215">
        <f>AE456*IFERROR(VLOOKUP(AD456,LnLst!B:I,3,FALSE),0)+AG456*IFERROR(VLOOKUP(AF456,LnLst!B:I,3,FALSE),0)+AI456*IFERROR(VLOOKUP(AH456,LnLst!B:I,3,FALSE),0)+AK456*IFERROR(VLOOKUP(AJ456,LnLst!B:I,3,FALSE),0)</f>
        <v>1.7747999999999999</v>
      </c>
      <c r="Y456" s="219">
        <f>(AE456*IFERROR(VLOOKUP(AD456,LnLst!B:I,4,FALSE),0)+AG456*IFERROR(VLOOKUP(AF456,LnLst!B:I,4,FALSE),0)+AI456*IFERROR(VLOOKUP(AH456,LnLst!B:I,4,FALSE),0)+AK456*IFERROR(VLOOKUP(AJ456,LnLst!B:I,4,FALSE),0))/1000000</f>
        <v>1.8849999999999997E-5</v>
      </c>
      <c r="Z456" s="215">
        <f>AE456*IFERROR(VLOOKUP(AD456,LnLst!B:I,5,FALSE),0)+AG456*IFERROR(VLOOKUP(AF456,LnLst!B:I,5,FALSE),0)+AI456*IFERROR(VLOOKUP(AH456,LnLst!B:I,5,FALSE),0)+AK456*IFERROR(VLOOKUP(AJ456,LnLst!B:I,5,FALSE),0)</f>
        <v>0.754</v>
      </c>
      <c r="AA456" s="215">
        <f>AE456*IFERROR(VLOOKUP(AD456,LnLst!B:I,6,FALSE),0)+AG456*IFERROR(VLOOKUP(AF456,LnLst!B:I,6,FALSE),0)+AI456*IFERROR(VLOOKUP(AH456,LnLst!B:I,6,FALSE),0)+AK456*IFERROR(VLOOKUP(AJ456,LnLst!B:I,6,FALSE),0)</f>
        <v>4.8140000000000001</v>
      </c>
      <c r="AB456" s="207">
        <f>(AE456*IFERROR(VLOOKUP(AD456,LnLst!B:I,7,FALSE),0)+AG456*IFERROR(VLOOKUP(AF456,LnLst!B:I,7,FALSE),0)+AI456*IFERROR(VLOOKUP(AH456,LnLst!B:I,7,FALSE),0)+AK456*IFERROR(VLOOKUP(AJ456,LnLst!B:I,7,FALSE),0))/1000000</f>
        <v>1.2933999999999998E-5</v>
      </c>
      <c r="AC456" s="211">
        <f>AE456*IFERROR(VLOOKUP(AD456,LnLst!B:I,8,FALSE),0)+AG456*IFERROR(VLOOKUP(AF456,LnLst!B:I,8,FALSE),0)+AI456*IFERROR(VLOOKUP(AH456,LnLst!B:I,8,FALSE),0)+AK456*IFERROR(VLOOKUP(AJ456,LnLst!B:I,8,FALSE),0)</f>
        <v>3.4219999999999997</v>
      </c>
      <c r="AD456" s="106" t="s">
        <v>8</v>
      </c>
      <c r="AE456" s="263">
        <v>5.8</v>
      </c>
      <c r="AF456" s="245" t="s">
        <v>1462</v>
      </c>
      <c r="AG456" s="263"/>
      <c r="AH456" s="250" t="s">
        <v>1462</v>
      </c>
      <c r="AI456" s="263"/>
      <c r="AJ456" s="245" t="s">
        <v>1462</v>
      </c>
      <c r="AK456" s="263"/>
      <c r="AL456" s="84">
        <v>664</v>
      </c>
      <c r="AM456" s="72">
        <v>668</v>
      </c>
      <c r="AN456" s="83">
        <v>0</v>
      </c>
      <c r="AO456" s="72">
        <v>0</v>
      </c>
      <c r="AP456" s="66" t="s">
        <v>947</v>
      </c>
      <c r="AQ456" s="107" t="s">
        <v>178</v>
      </c>
      <c r="AR456" s="61" t="s">
        <v>179</v>
      </c>
      <c r="AS456" s="364"/>
      <c r="AT456" s="205"/>
      <c r="DN456" s="111">
        <f>(AE456*IFERROR(VLOOKUP(AD456,LnLst!B:I,2,FALSE),0))*(100/(H456^2))</f>
        <v>5.9797520661157024E-4</v>
      </c>
      <c r="DO456" s="111">
        <f>(AE456*IFERROR(VLOOKUP(AD456,LnLst!B:I,3,FALSE),0))*(100/(H456^2))</f>
        <v>3.6669421487603307E-3</v>
      </c>
      <c r="DP456" s="111">
        <f>(AE456*IFERROR(VLOOKUP(AD456,LnLst!B:I,4,FALSE),0))*(H456^2/100)/1000000</f>
        <v>9.1234000000000003E-3</v>
      </c>
      <c r="DQ456" s="111">
        <f>(AE456*IFERROR(VLOOKUP(AD456,LnLst!B:I,5,FALSE),0))*(100/(H456^2))</f>
        <v>1.5578512396694215E-3</v>
      </c>
      <c r="DR456" s="111">
        <f>(AE456*IFERROR(VLOOKUP(AD456,LnLst!B:I,6,FALSE),0))*(100/(H456^2))</f>
        <v>9.9462809917355375E-3</v>
      </c>
      <c r="DS456" s="111">
        <f>(AE456*IFERROR(VLOOKUP(AD456,LnLst!B:I,7,FALSE),0))*(H456^2/100)/1000000</f>
        <v>6.260056E-3</v>
      </c>
      <c r="DT456" s="111">
        <f>(AE456*IFERROR(VLOOKUP(AD456,LnLst!B:I,8,FALSE),0))*(100/(H456^2))</f>
        <v>7.0702479338842971E-3</v>
      </c>
      <c r="DU456" s="111">
        <f>AG456*IFERROR(VLOOKUP(AF456,LnLst!B:I,2,FALSE),0)*100/H456^2</f>
        <v>0</v>
      </c>
      <c r="DV456" s="111">
        <f>(AG456*IFERROR(VLOOKUP(AF456,LnLst!B:I,3,FALSE),0))*(100/(H456^2))</f>
        <v>0</v>
      </c>
      <c r="DW456" s="111">
        <f>(AG456*IFERROR(VLOOKUP(AF456,LnLst!B:I,4,FALSE),0))*(H456^2/100)/1000000</f>
        <v>0</v>
      </c>
      <c r="DX456" s="111">
        <f>(AG456*IFERROR(VLOOKUP(AF456,LnLst!B:I,5,FALSE),0))*(100/(H456^2))</f>
        <v>0</v>
      </c>
      <c r="DY456" s="111">
        <f>(AG456*IFERROR(VLOOKUP(AF456,LnLst!B:I,6,FALSE),0))*(100/(H456^2))</f>
        <v>0</v>
      </c>
      <c r="DZ456" s="111">
        <f>(AG456*IFERROR(VLOOKUP(AF456,LnLst!B:I,7,FALSE),0))*(H456^2/100)/1000000</f>
        <v>0</v>
      </c>
      <c r="EA456" s="111">
        <f>(AG456*IFERROR(VLOOKUP(AF456,LnLst!B:I,8,FALSE),0))*(100/(H456^2))</f>
        <v>0</v>
      </c>
      <c r="EB456" s="111">
        <f>AI456*IFERROR(VLOOKUP(AH456,LnLst!B:I,2,FALSE),0)*100/H456^2</f>
        <v>0</v>
      </c>
      <c r="EC456" s="111">
        <f>AI456*IFERROR(VLOOKUP(AH456,LnLst!B:I,3,FALSE),0)*100/H456^2</f>
        <v>0</v>
      </c>
      <c r="ED456" s="111">
        <f>(AI456*IFERROR(VLOOKUP(AH456,LnLst!B:I,4,FALSE),0))*(H456^2/100)/1000000</f>
        <v>0</v>
      </c>
      <c r="EE456" s="111">
        <f>AI456*IFERROR(VLOOKUP(AH456,LnLst!B:I,5,FALSE),0)*100/H456^2</f>
        <v>0</v>
      </c>
      <c r="EF456" s="111">
        <f>AI456*IFERROR(VLOOKUP(AH456,LnLst!B:I,6,FALSE),0)*100/H456^2</f>
        <v>0</v>
      </c>
      <c r="EG456" s="111">
        <f>(AI456*IFERROR(VLOOKUP(AH456,LnLst!B:I,7,FALSE),0))*(H456^2/100)/1000000</f>
        <v>0</v>
      </c>
      <c r="EH456" s="111">
        <f>AI456*IFERROR(VLOOKUP(AH456,LnLst!B:I,8,FALSE),0)*100/H456^2</f>
        <v>0</v>
      </c>
      <c r="EI456" s="236">
        <f>AK456*IFERROR(VLOOKUP(AJ456,LnLst!B:I,2,FALSE),0)*100/H456^2</f>
        <v>0</v>
      </c>
      <c r="EJ456" s="111">
        <f>AK456*IFERROR(VLOOKUP(AJ456,LnLst!B:I,3,FALSE),0)*100/H456^2</f>
        <v>0</v>
      </c>
      <c r="EK456" s="111">
        <f>(AK456*IFERROR(VLOOKUP(AJ456,LnLst!B:I,4,FALSE),0))*(H456^2/100)/1000000</f>
        <v>0</v>
      </c>
      <c r="EL456" s="111">
        <f>AK456*IFERROR(VLOOKUP(AJ456,LnLst!B:I,5,FALSE),0)*100/H456^2</f>
        <v>0</v>
      </c>
      <c r="EM456" s="111">
        <f>AK456*IFERROR(VLOOKUP(AJ456,LnLst!B:I,6,FALSE),0)*100/H456^2</f>
        <v>0</v>
      </c>
      <c r="EN456" s="111">
        <f>(AK456*IFERROR(VLOOKUP(AJ456,LnLst!B:I,7,FALSE),0))*(H456^2/100)/1000000</f>
        <v>0</v>
      </c>
      <c r="EO456" s="111">
        <f>AK456*IFERROR(VLOOKUP(AJ456,LnLst!B:I,8,FALSE),0)*100/H456^2</f>
        <v>0</v>
      </c>
    </row>
    <row r="457" spans="1:145" ht="15" customHeight="1" x14ac:dyDescent="0.25">
      <c r="A457" s="81" t="s">
        <v>401</v>
      </c>
      <c r="B457" s="82" t="s">
        <v>1144</v>
      </c>
      <c r="C457" s="102" t="s">
        <v>178</v>
      </c>
      <c r="D457" s="82" t="s">
        <v>1603</v>
      </c>
      <c r="E457" s="9" t="s">
        <v>1641</v>
      </c>
      <c r="F457" s="426" t="s">
        <v>1717</v>
      </c>
      <c r="G457" s="83">
        <v>2</v>
      </c>
      <c r="H457" s="60">
        <v>220</v>
      </c>
      <c r="I457" s="194" t="str">
        <f t="shared" si="127"/>
        <v xml:space="preserve">2*405 AAAC             </v>
      </c>
      <c r="J457" s="228">
        <f t="shared" si="128"/>
        <v>5.8</v>
      </c>
      <c r="K457" s="113" t="s">
        <v>21</v>
      </c>
      <c r="L457" s="232" t="s">
        <v>26</v>
      </c>
      <c r="M457" s="240">
        <v>1000</v>
      </c>
      <c r="N457" s="115">
        <f t="shared" si="111"/>
        <v>381.04</v>
      </c>
      <c r="O457" s="241">
        <v>1150</v>
      </c>
      <c r="P457" s="235">
        <f t="shared" si="112"/>
        <v>5.9797520661157024E-4</v>
      </c>
      <c r="Q457" s="104">
        <f t="shared" si="113"/>
        <v>3.6669421487603303E-3</v>
      </c>
      <c r="R457" s="104">
        <f t="shared" si="114"/>
        <v>9.1233999999999985E-3</v>
      </c>
      <c r="S457" s="104">
        <f t="shared" si="115"/>
        <v>1.5578512396694215E-3</v>
      </c>
      <c r="T457" s="104">
        <f t="shared" si="116"/>
        <v>9.9462809917355375E-3</v>
      </c>
      <c r="U457" s="104">
        <f t="shared" si="117"/>
        <v>6.2600559999999991E-3</v>
      </c>
      <c r="V457" s="105">
        <f t="shared" si="118"/>
        <v>7.0702479338842971E-3</v>
      </c>
      <c r="W457" s="223">
        <f>AE457*IFERROR(VLOOKUP(AD457,LnLst!B:I,2,FALSE),0)+AG457*IFERROR(VLOOKUP(AF457,LnLst!B:I,2,FALSE),0)+AI457*IFERROR(VLOOKUP(AH457,LnLst!B:I,2,FALSE),0)+AK457*IFERROR(VLOOKUP(AJ457,LnLst!B:I,2,FALSE),0)</f>
        <v>0.28942000000000001</v>
      </c>
      <c r="X457" s="215">
        <f>AE457*IFERROR(VLOOKUP(AD457,LnLst!B:I,3,FALSE),0)+AG457*IFERROR(VLOOKUP(AF457,LnLst!B:I,3,FALSE),0)+AI457*IFERROR(VLOOKUP(AH457,LnLst!B:I,3,FALSE),0)+AK457*IFERROR(VLOOKUP(AJ457,LnLst!B:I,3,FALSE),0)</f>
        <v>1.7747999999999999</v>
      </c>
      <c r="Y457" s="219">
        <f>(AE457*IFERROR(VLOOKUP(AD457,LnLst!B:I,4,FALSE),0)+AG457*IFERROR(VLOOKUP(AF457,LnLst!B:I,4,FALSE),0)+AI457*IFERROR(VLOOKUP(AH457,LnLst!B:I,4,FALSE),0)+AK457*IFERROR(VLOOKUP(AJ457,LnLst!B:I,4,FALSE),0))/1000000</f>
        <v>1.8849999999999997E-5</v>
      </c>
      <c r="Z457" s="215">
        <f>AE457*IFERROR(VLOOKUP(AD457,LnLst!B:I,5,FALSE),0)+AG457*IFERROR(VLOOKUP(AF457,LnLst!B:I,5,FALSE),0)+AI457*IFERROR(VLOOKUP(AH457,LnLst!B:I,5,FALSE),0)+AK457*IFERROR(VLOOKUP(AJ457,LnLst!B:I,5,FALSE),0)</f>
        <v>0.754</v>
      </c>
      <c r="AA457" s="215">
        <f>AE457*IFERROR(VLOOKUP(AD457,LnLst!B:I,6,FALSE),0)+AG457*IFERROR(VLOOKUP(AF457,LnLst!B:I,6,FALSE),0)+AI457*IFERROR(VLOOKUP(AH457,LnLst!B:I,6,FALSE),0)+AK457*IFERROR(VLOOKUP(AJ457,LnLst!B:I,6,FALSE),0)</f>
        <v>4.8140000000000001</v>
      </c>
      <c r="AB457" s="207">
        <f>(AE457*IFERROR(VLOOKUP(AD457,LnLst!B:I,7,FALSE),0)+AG457*IFERROR(VLOOKUP(AF457,LnLst!B:I,7,FALSE),0)+AI457*IFERROR(VLOOKUP(AH457,LnLst!B:I,7,FALSE),0)+AK457*IFERROR(VLOOKUP(AJ457,LnLst!B:I,7,FALSE),0))/1000000</f>
        <v>1.2933999999999998E-5</v>
      </c>
      <c r="AC457" s="211">
        <f>AE457*IFERROR(VLOOKUP(AD457,LnLst!B:I,8,FALSE),0)+AG457*IFERROR(VLOOKUP(AF457,LnLst!B:I,8,FALSE),0)+AI457*IFERROR(VLOOKUP(AH457,LnLst!B:I,8,FALSE),0)+AK457*IFERROR(VLOOKUP(AJ457,LnLst!B:I,8,FALSE),0)</f>
        <v>3.4219999999999997</v>
      </c>
      <c r="AD457" s="106" t="s">
        <v>8</v>
      </c>
      <c r="AE457" s="263">
        <v>5.8</v>
      </c>
      <c r="AF457" s="245" t="s">
        <v>1462</v>
      </c>
      <c r="AG457" s="263"/>
      <c r="AH457" s="250" t="s">
        <v>1462</v>
      </c>
      <c r="AI457" s="263"/>
      <c r="AJ457" s="245" t="s">
        <v>1462</v>
      </c>
      <c r="AK457" s="263"/>
      <c r="AL457" s="84">
        <v>664</v>
      </c>
      <c r="AM457" s="72">
        <v>668</v>
      </c>
      <c r="AN457" s="83">
        <v>0</v>
      </c>
      <c r="AO457" s="72">
        <v>0</v>
      </c>
      <c r="AP457" s="66" t="s">
        <v>948</v>
      </c>
      <c r="AQ457" s="107" t="s">
        <v>178</v>
      </c>
      <c r="AR457" s="61" t="s">
        <v>179</v>
      </c>
      <c r="AS457" s="364"/>
      <c r="AT457" s="205"/>
      <c r="DN457" s="111">
        <f>(AE457*IFERROR(VLOOKUP(AD457,LnLst!B:I,2,FALSE),0))*(100/(H457^2))</f>
        <v>5.9797520661157024E-4</v>
      </c>
      <c r="DO457" s="111">
        <f>(AE457*IFERROR(VLOOKUP(AD457,LnLst!B:I,3,FALSE),0))*(100/(H457^2))</f>
        <v>3.6669421487603307E-3</v>
      </c>
      <c r="DP457" s="111">
        <f>(AE457*IFERROR(VLOOKUP(AD457,LnLst!B:I,4,FALSE),0))*(H457^2/100)/1000000</f>
        <v>9.1234000000000003E-3</v>
      </c>
      <c r="DQ457" s="111">
        <f>(AE457*IFERROR(VLOOKUP(AD457,LnLst!B:I,5,FALSE),0))*(100/(H457^2))</f>
        <v>1.5578512396694215E-3</v>
      </c>
      <c r="DR457" s="111">
        <f>(AE457*IFERROR(VLOOKUP(AD457,LnLst!B:I,6,FALSE),0))*(100/(H457^2))</f>
        <v>9.9462809917355375E-3</v>
      </c>
      <c r="DS457" s="111">
        <f>(AE457*IFERROR(VLOOKUP(AD457,LnLst!B:I,7,FALSE),0))*(H457^2/100)/1000000</f>
        <v>6.260056E-3</v>
      </c>
      <c r="DT457" s="111">
        <f>(AE457*IFERROR(VLOOKUP(AD457,LnLst!B:I,8,FALSE),0))*(100/(H457^2))</f>
        <v>7.0702479338842971E-3</v>
      </c>
      <c r="DU457" s="111">
        <f>AG457*IFERROR(VLOOKUP(AF457,LnLst!B:I,2,FALSE),0)*100/H457^2</f>
        <v>0</v>
      </c>
      <c r="DV457" s="111">
        <f>(AG457*IFERROR(VLOOKUP(AF457,LnLst!B:I,3,FALSE),0))*(100/(H457^2))</f>
        <v>0</v>
      </c>
      <c r="DW457" s="111">
        <f>(AG457*IFERROR(VLOOKUP(AF457,LnLst!B:I,4,FALSE),0))*(H457^2/100)/1000000</f>
        <v>0</v>
      </c>
      <c r="DX457" s="111">
        <f>(AG457*IFERROR(VLOOKUP(AF457,LnLst!B:I,5,FALSE),0))*(100/(H457^2))</f>
        <v>0</v>
      </c>
      <c r="DY457" s="111">
        <f>(AG457*IFERROR(VLOOKUP(AF457,LnLst!B:I,6,FALSE),0))*(100/(H457^2))</f>
        <v>0</v>
      </c>
      <c r="DZ457" s="111">
        <f>(AG457*IFERROR(VLOOKUP(AF457,LnLst!B:I,7,FALSE),0))*(H457^2/100)/1000000</f>
        <v>0</v>
      </c>
      <c r="EA457" s="111">
        <f>(AG457*IFERROR(VLOOKUP(AF457,LnLst!B:I,8,FALSE),0))*(100/(H457^2))</f>
        <v>0</v>
      </c>
      <c r="EB457" s="111">
        <f>AI457*IFERROR(VLOOKUP(AH457,LnLst!B:I,2,FALSE),0)*100/H457^2</f>
        <v>0</v>
      </c>
      <c r="EC457" s="111">
        <f>AI457*IFERROR(VLOOKUP(AH457,LnLst!B:I,3,FALSE),0)*100/H457^2</f>
        <v>0</v>
      </c>
      <c r="ED457" s="111">
        <f>(AI457*IFERROR(VLOOKUP(AH457,LnLst!B:I,4,FALSE),0))*(H457^2/100)/1000000</f>
        <v>0</v>
      </c>
      <c r="EE457" s="111">
        <f>AI457*IFERROR(VLOOKUP(AH457,LnLst!B:I,5,FALSE),0)*100/H457^2</f>
        <v>0</v>
      </c>
      <c r="EF457" s="111">
        <f>AI457*IFERROR(VLOOKUP(AH457,LnLst!B:I,6,FALSE),0)*100/H457^2</f>
        <v>0</v>
      </c>
      <c r="EG457" s="111">
        <f>(AI457*IFERROR(VLOOKUP(AH457,LnLst!B:I,7,FALSE),0))*(H457^2/100)/1000000</f>
        <v>0</v>
      </c>
      <c r="EH457" s="111">
        <f>AI457*IFERROR(VLOOKUP(AH457,LnLst!B:I,8,FALSE),0)*100/H457^2</f>
        <v>0</v>
      </c>
      <c r="EI457" s="236">
        <f>AK457*IFERROR(VLOOKUP(AJ457,LnLst!B:I,2,FALSE),0)*100/H457^2</f>
        <v>0</v>
      </c>
      <c r="EJ457" s="111">
        <f>AK457*IFERROR(VLOOKUP(AJ457,LnLst!B:I,3,FALSE),0)*100/H457^2</f>
        <v>0</v>
      </c>
      <c r="EK457" s="111">
        <f>(AK457*IFERROR(VLOOKUP(AJ457,LnLst!B:I,4,FALSE),0))*(H457^2/100)/1000000</f>
        <v>0</v>
      </c>
      <c r="EL457" s="111">
        <f>AK457*IFERROR(VLOOKUP(AJ457,LnLst!B:I,5,FALSE),0)*100/H457^2</f>
        <v>0</v>
      </c>
      <c r="EM457" s="111">
        <f>AK457*IFERROR(VLOOKUP(AJ457,LnLst!B:I,6,FALSE),0)*100/H457^2</f>
        <v>0</v>
      </c>
      <c r="EN457" s="111">
        <f>(AK457*IFERROR(VLOOKUP(AJ457,LnLst!B:I,7,FALSE),0))*(H457^2/100)/1000000</f>
        <v>0</v>
      </c>
      <c r="EO457" s="111">
        <f>AK457*IFERROR(VLOOKUP(AJ457,LnLst!B:I,8,FALSE),0)*100/H457^2</f>
        <v>0</v>
      </c>
    </row>
    <row r="458" spans="1:145" ht="15" customHeight="1" x14ac:dyDescent="0.25">
      <c r="A458" s="81" t="s">
        <v>403</v>
      </c>
      <c r="B458" s="82" t="s">
        <v>1145</v>
      </c>
      <c r="C458" s="102" t="s">
        <v>181</v>
      </c>
      <c r="D458" s="82" t="s">
        <v>182</v>
      </c>
      <c r="E458" s="9" t="s">
        <v>1641</v>
      </c>
      <c r="F458" s="426" t="s">
        <v>1719</v>
      </c>
      <c r="G458" s="83">
        <v>1</v>
      </c>
      <c r="H458" s="60">
        <v>220</v>
      </c>
      <c r="I458" s="194" t="str">
        <f t="shared" si="127"/>
        <v xml:space="preserve">1*380/88 ACSR    XLPE 1*400 cable     1*405 AAAC    </v>
      </c>
      <c r="J458" s="228">
        <f t="shared" si="128"/>
        <v>9.8000000000000007</v>
      </c>
      <c r="K458" s="113" t="s">
        <v>31</v>
      </c>
      <c r="L458" s="232" t="s">
        <v>35</v>
      </c>
      <c r="M458" s="240">
        <v>300</v>
      </c>
      <c r="N458" s="115">
        <f t="shared" si="111"/>
        <v>114.312</v>
      </c>
      <c r="O458" s="241">
        <v>300</v>
      </c>
      <c r="P458" s="235">
        <f t="shared" si="112"/>
        <v>1.6104338842975207E-3</v>
      </c>
      <c r="Q458" s="104">
        <f t="shared" si="113"/>
        <v>8.2441115702479341E-3</v>
      </c>
      <c r="R458" s="104">
        <f t="shared" si="114"/>
        <v>2.6775613357220313E-2</v>
      </c>
      <c r="S458" s="104">
        <f t="shared" si="115"/>
        <v>5.9428719008264462E-3</v>
      </c>
      <c r="T458" s="104">
        <f t="shared" si="116"/>
        <v>1.8330888429752071E-2</v>
      </c>
      <c r="U458" s="104">
        <f t="shared" si="117"/>
        <v>2.2137676000000002E-2</v>
      </c>
      <c r="V458" s="105">
        <f t="shared" si="118"/>
        <v>1.1336776859504133E-2</v>
      </c>
      <c r="W458" s="223">
        <f>AE458*IFERROR(VLOOKUP(AD458,LnLst!B:I,2,FALSE),0)+AG458*IFERROR(VLOOKUP(AF458,LnLst!B:I,2,FALSE),0)+AI458*IFERROR(VLOOKUP(AH458,LnLst!B:I,2,FALSE),0)+AK458*IFERROR(VLOOKUP(AJ458,LnLst!B:I,2,FALSE),0)</f>
        <v>0.77945000000000009</v>
      </c>
      <c r="X458" s="215">
        <f>AE458*IFERROR(VLOOKUP(AD458,LnLst!B:I,3,FALSE),0)+AG458*IFERROR(VLOOKUP(AF458,LnLst!B:I,3,FALSE),0)+AI458*IFERROR(VLOOKUP(AH458,LnLst!B:I,3,FALSE),0)+AK458*IFERROR(VLOOKUP(AJ458,LnLst!B:I,3,FALSE),0)</f>
        <v>3.9901499999999999</v>
      </c>
      <c r="Y458" s="219">
        <f>(AE458*IFERROR(VLOOKUP(AD458,LnLst!B:I,4,FALSE),0)+AG458*IFERROR(VLOOKUP(AF458,LnLst!B:I,4,FALSE),0)+AI458*IFERROR(VLOOKUP(AH458,LnLst!B:I,4,FALSE),0)+AK458*IFERROR(VLOOKUP(AJ458,LnLst!B:I,4,FALSE),0))/1000000</f>
        <v>5.5321515200868419E-5</v>
      </c>
      <c r="Z458" s="215">
        <f>AE458*IFERROR(VLOOKUP(AD458,LnLst!B:I,5,FALSE),0)+AG458*IFERROR(VLOOKUP(AF458,LnLst!B:I,5,FALSE),0)+AI458*IFERROR(VLOOKUP(AH458,LnLst!B:I,5,FALSE),0)+AK458*IFERROR(VLOOKUP(AJ458,LnLst!B:I,5,FALSE),0)</f>
        <v>2.87635</v>
      </c>
      <c r="AA458" s="215">
        <f>AE458*IFERROR(VLOOKUP(AD458,LnLst!B:I,6,FALSE),0)+AG458*IFERROR(VLOOKUP(AF458,LnLst!B:I,6,FALSE),0)+AI458*IFERROR(VLOOKUP(AH458,LnLst!B:I,6,FALSE),0)+AK458*IFERROR(VLOOKUP(AJ458,LnLst!B:I,6,FALSE),0)</f>
        <v>8.8721500000000013</v>
      </c>
      <c r="AB458" s="207">
        <f>(AE458*IFERROR(VLOOKUP(AD458,LnLst!B:I,7,FALSE),0)+AG458*IFERROR(VLOOKUP(AF458,LnLst!B:I,7,FALSE),0)+AI458*IFERROR(VLOOKUP(AH458,LnLst!B:I,7,FALSE),0)+AK458*IFERROR(VLOOKUP(AJ458,LnLst!B:I,7,FALSE),0))/1000000</f>
        <v>4.5739000000000004E-5</v>
      </c>
      <c r="AC458" s="211">
        <f>AE458*IFERROR(VLOOKUP(AD458,LnLst!B:I,8,FALSE),0)+AG458*IFERROR(VLOOKUP(AF458,LnLst!B:I,8,FALSE),0)+AI458*IFERROR(VLOOKUP(AH458,LnLst!B:I,8,FALSE),0)+AK458*IFERROR(VLOOKUP(AJ458,LnLst!B:I,8,FALSE),0)</f>
        <v>5.4870000000000001</v>
      </c>
      <c r="AD458" s="106" t="s">
        <v>6</v>
      </c>
      <c r="AE458" s="263">
        <v>4.6500000000000004</v>
      </c>
      <c r="AF458" s="245" t="s">
        <v>1159</v>
      </c>
      <c r="AG458" s="263">
        <v>0.5</v>
      </c>
      <c r="AH458" s="250" t="s">
        <v>43</v>
      </c>
      <c r="AI458" s="263">
        <v>4.6500000000000004</v>
      </c>
      <c r="AJ458" s="245" t="s">
        <v>1462</v>
      </c>
      <c r="AK458" s="263"/>
      <c r="AL458" s="84">
        <v>676</v>
      </c>
      <c r="AM458" s="72">
        <v>678</v>
      </c>
      <c r="AN458" s="83">
        <v>0</v>
      </c>
      <c r="AO458" s="72">
        <v>0</v>
      </c>
      <c r="AP458" s="66" t="s">
        <v>942</v>
      </c>
      <c r="AQ458" s="107" t="s">
        <v>941</v>
      </c>
      <c r="AR458" s="61" t="s">
        <v>182</v>
      </c>
      <c r="AS458" s="364"/>
      <c r="AT458" s="205"/>
      <c r="DN458" s="111">
        <f>(AE458*IFERROR(VLOOKUP(AD458,LnLst!B:I,2,FALSE),0))*(100/(H458^2))</f>
        <v>8.0222107438016543E-4</v>
      </c>
      <c r="DO458" s="111">
        <f>(AE458*IFERROR(VLOOKUP(AD458,LnLst!B:I,3,FALSE),0))*(100/(H458^2))</f>
        <v>3.8429752066115709E-3</v>
      </c>
      <c r="DP458" s="111">
        <f>(AE458*IFERROR(VLOOKUP(AD458,LnLst!B:I,4,FALSE),0))*(H458^2/100)/1000000</f>
        <v>6.4142100000000009E-3</v>
      </c>
      <c r="DQ458" s="111">
        <f>(AE458*IFERROR(VLOOKUP(AD458,LnLst!B:I,5,FALSE),0))*(100/(H458^2))</f>
        <v>2.882231404958678E-3</v>
      </c>
      <c r="DR458" s="111">
        <f>(AE458*IFERROR(VLOOKUP(AD458,LnLst!B:I,6,FALSE),0))*(100/(H458^2))</f>
        <v>9.1270661157024802E-3</v>
      </c>
      <c r="DS458" s="111">
        <f>(AE458*IFERROR(VLOOKUP(AD458,LnLst!B:I,7,FALSE),0))*(H458^2/100)/1000000</f>
        <v>5.0188379999999994E-3</v>
      </c>
      <c r="DT458" s="111">
        <f>(AE458*IFERROR(VLOOKUP(AD458,LnLst!B:I,8,FALSE),0))*(100/(H458^2))</f>
        <v>5.6683884297520663E-3</v>
      </c>
      <c r="DU458" s="111">
        <f>AG458*IFERROR(VLOOKUP(AF458,LnLst!B:I,2,FALSE),0)*100/H458^2</f>
        <v>1.5599173553719008E-5</v>
      </c>
      <c r="DV458" s="111">
        <f>(AG458*IFERROR(VLOOKUP(AF458,LnLst!B:I,3,FALSE),0))*(100/(H458^2))</f>
        <v>3.8522727272727276E-4</v>
      </c>
      <c r="DW458" s="111">
        <f>(AG458*IFERROR(VLOOKUP(AF458,LnLst!B:I,4,FALSE),0))*(H458^2/100)/1000000</f>
        <v>1.4239771357220312E-2</v>
      </c>
      <c r="DX458" s="111">
        <f>(AG458*IFERROR(VLOOKUP(AF458,LnLst!B:I,5,FALSE),0))*(100/(H458^2))</f>
        <v>1.7840909090909092E-4</v>
      </c>
      <c r="DY458" s="111">
        <f>(AG458*IFERROR(VLOOKUP(AF458,LnLst!B:I,6,FALSE),0))*(100/(H458^2))</f>
        <v>7.6756198347107451E-5</v>
      </c>
      <c r="DZ458" s="111">
        <f>(AG458*IFERROR(VLOOKUP(AF458,LnLst!B:I,7,FALSE),0))*(H458^2/100)/1000000</f>
        <v>1.21E-2</v>
      </c>
      <c r="EA458" s="111">
        <f>(AG458*IFERROR(VLOOKUP(AF458,LnLst!B:I,8,FALSE),0))*(100/(H458^2))</f>
        <v>0</v>
      </c>
      <c r="EB458" s="111">
        <f>AI458*IFERROR(VLOOKUP(AH458,LnLst!B:I,2,FALSE),0)*100/H458^2</f>
        <v>7.9261363636363644E-4</v>
      </c>
      <c r="EC458" s="111">
        <f>AI458*IFERROR(VLOOKUP(AH458,LnLst!B:I,3,FALSE),0)*100/H458^2</f>
        <v>4.0159090909090908E-3</v>
      </c>
      <c r="ED458" s="111">
        <f>(AI458*IFERROR(VLOOKUP(AH458,LnLst!B:I,4,FALSE),0))*(H458^2/100)/1000000</f>
        <v>6.1216320000000001E-3</v>
      </c>
      <c r="EE458" s="111">
        <f>AI458*IFERROR(VLOOKUP(AH458,LnLst!B:I,5,FALSE),0)*100/H458^2</f>
        <v>2.8822314049586776E-3</v>
      </c>
      <c r="EF458" s="111">
        <f>AI458*IFERROR(VLOOKUP(AH458,LnLst!B:I,6,FALSE),0)*100/H458^2</f>
        <v>9.1270661157024802E-3</v>
      </c>
      <c r="EG458" s="111">
        <f>(AI458*IFERROR(VLOOKUP(AH458,LnLst!B:I,7,FALSE),0))*(H458^2/100)/1000000</f>
        <v>5.0188379999999994E-3</v>
      </c>
      <c r="EH458" s="111">
        <f>AI458*IFERROR(VLOOKUP(AH458,LnLst!B:I,8,FALSE),0)*100/H458^2</f>
        <v>5.6683884297520663E-3</v>
      </c>
      <c r="EI458" s="236">
        <f>AK458*IFERROR(VLOOKUP(AJ458,LnLst!B:I,2,FALSE),0)*100/H458^2</f>
        <v>0</v>
      </c>
      <c r="EJ458" s="111">
        <f>AK458*IFERROR(VLOOKUP(AJ458,LnLst!B:I,3,FALSE),0)*100/H458^2</f>
        <v>0</v>
      </c>
      <c r="EK458" s="111">
        <f>(AK458*IFERROR(VLOOKUP(AJ458,LnLst!B:I,4,FALSE),0))*(H458^2/100)/1000000</f>
        <v>0</v>
      </c>
      <c r="EL458" s="111">
        <f>AK458*IFERROR(VLOOKUP(AJ458,LnLst!B:I,5,FALSE),0)*100/H458^2</f>
        <v>0</v>
      </c>
      <c r="EM458" s="111">
        <f>AK458*IFERROR(VLOOKUP(AJ458,LnLst!B:I,6,FALSE),0)*100/H458^2</f>
        <v>0</v>
      </c>
      <c r="EN458" s="111">
        <f>(AK458*IFERROR(VLOOKUP(AJ458,LnLst!B:I,7,FALSE),0))*(H458^2/100)/1000000</f>
        <v>0</v>
      </c>
      <c r="EO458" s="111">
        <f>AK458*IFERROR(VLOOKUP(AJ458,LnLst!B:I,8,FALSE),0)*100/H458^2</f>
        <v>0</v>
      </c>
    </row>
    <row r="459" spans="1:145" ht="15" customHeight="1" x14ac:dyDescent="0.25">
      <c r="A459" s="81" t="s">
        <v>403</v>
      </c>
      <c r="B459" s="82" t="s">
        <v>1145</v>
      </c>
      <c r="C459" s="102" t="s">
        <v>181</v>
      </c>
      <c r="D459" s="82" t="s">
        <v>182</v>
      </c>
      <c r="E459" s="9" t="s">
        <v>1641</v>
      </c>
      <c r="F459" s="426" t="s">
        <v>1719</v>
      </c>
      <c r="G459" s="83">
        <v>2</v>
      </c>
      <c r="H459" s="60">
        <v>220</v>
      </c>
      <c r="I459" s="194" t="str">
        <f t="shared" si="127"/>
        <v xml:space="preserve">1*380/88 ACSR    XLPE 1*400 cable     1*405 AAAC    </v>
      </c>
      <c r="J459" s="228">
        <f t="shared" si="128"/>
        <v>9.8000000000000007</v>
      </c>
      <c r="K459" s="113" t="s">
        <v>31</v>
      </c>
      <c r="L459" s="232" t="s">
        <v>35</v>
      </c>
      <c r="M459" s="240">
        <v>300</v>
      </c>
      <c r="N459" s="115">
        <f t="shared" si="111"/>
        <v>114.312</v>
      </c>
      <c r="O459" s="241">
        <v>300</v>
      </c>
      <c r="P459" s="235">
        <f t="shared" si="112"/>
        <v>1.6104338842975207E-3</v>
      </c>
      <c r="Q459" s="104">
        <f t="shared" si="113"/>
        <v>8.2441115702479341E-3</v>
      </c>
      <c r="R459" s="104">
        <f t="shared" si="114"/>
        <v>2.6775613357220313E-2</v>
      </c>
      <c r="S459" s="104">
        <f t="shared" si="115"/>
        <v>5.9428719008264462E-3</v>
      </c>
      <c r="T459" s="104">
        <f t="shared" si="116"/>
        <v>1.8330888429752071E-2</v>
      </c>
      <c r="U459" s="104">
        <f t="shared" si="117"/>
        <v>2.2137676000000002E-2</v>
      </c>
      <c r="V459" s="105">
        <f t="shared" si="118"/>
        <v>1.1336776859504133E-2</v>
      </c>
      <c r="W459" s="223">
        <f>AE459*IFERROR(VLOOKUP(AD459,LnLst!B:I,2,FALSE),0)+AG459*IFERROR(VLOOKUP(AF459,LnLst!B:I,2,FALSE),0)+AI459*IFERROR(VLOOKUP(AH459,LnLst!B:I,2,FALSE),0)+AK459*IFERROR(VLOOKUP(AJ459,LnLst!B:I,2,FALSE),0)</f>
        <v>0.77945000000000009</v>
      </c>
      <c r="X459" s="215">
        <f>AE459*IFERROR(VLOOKUP(AD459,LnLst!B:I,3,FALSE),0)+AG459*IFERROR(VLOOKUP(AF459,LnLst!B:I,3,FALSE),0)+AI459*IFERROR(VLOOKUP(AH459,LnLst!B:I,3,FALSE),0)+AK459*IFERROR(VLOOKUP(AJ459,LnLst!B:I,3,FALSE),0)</f>
        <v>3.9901499999999999</v>
      </c>
      <c r="Y459" s="219">
        <f>(AE459*IFERROR(VLOOKUP(AD459,LnLst!B:I,4,FALSE),0)+AG459*IFERROR(VLOOKUP(AF459,LnLst!B:I,4,FALSE),0)+AI459*IFERROR(VLOOKUP(AH459,LnLst!B:I,4,FALSE),0)+AK459*IFERROR(VLOOKUP(AJ459,LnLst!B:I,4,FALSE),0))/1000000</f>
        <v>5.5321515200868419E-5</v>
      </c>
      <c r="Z459" s="215">
        <f>AE459*IFERROR(VLOOKUP(AD459,LnLst!B:I,5,FALSE),0)+AG459*IFERROR(VLOOKUP(AF459,LnLst!B:I,5,FALSE),0)+AI459*IFERROR(VLOOKUP(AH459,LnLst!B:I,5,FALSE),0)+AK459*IFERROR(VLOOKUP(AJ459,LnLst!B:I,5,FALSE),0)</f>
        <v>2.87635</v>
      </c>
      <c r="AA459" s="215">
        <f>AE459*IFERROR(VLOOKUP(AD459,LnLst!B:I,6,FALSE),0)+AG459*IFERROR(VLOOKUP(AF459,LnLst!B:I,6,FALSE),0)+AI459*IFERROR(VLOOKUP(AH459,LnLst!B:I,6,FALSE),0)+AK459*IFERROR(VLOOKUP(AJ459,LnLst!B:I,6,FALSE),0)</f>
        <v>8.8721500000000013</v>
      </c>
      <c r="AB459" s="207">
        <f>(AE459*IFERROR(VLOOKUP(AD459,LnLst!B:I,7,FALSE),0)+AG459*IFERROR(VLOOKUP(AF459,LnLst!B:I,7,FALSE),0)+AI459*IFERROR(VLOOKUP(AH459,LnLst!B:I,7,FALSE),0)+AK459*IFERROR(VLOOKUP(AJ459,LnLst!B:I,7,FALSE),0))/1000000</f>
        <v>4.5739000000000004E-5</v>
      </c>
      <c r="AC459" s="211">
        <f>AE459*IFERROR(VLOOKUP(AD459,LnLst!B:I,8,FALSE),0)+AG459*IFERROR(VLOOKUP(AF459,LnLst!B:I,8,FALSE),0)+AI459*IFERROR(VLOOKUP(AH459,LnLst!B:I,8,FALSE),0)+AK459*IFERROR(VLOOKUP(AJ459,LnLst!B:I,8,FALSE),0)</f>
        <v>5.4870000000000001</v>
      </c>
      <c r="AD459" s="106" t="s">
        <v>6</v>
      </c>
      <c r="AE459" s="263">
        <v>4.6500000000000004</v>
      </c>
      <c r="AF459" s="245" t="s">
        <v>1159</v>
      </c>
      <c r="AG459" s="263">
        <v>0.5</v>
      </c>
      <c r="AH459" s="250" t="s">
        <v>43</v>
      </c>
      <c r="AI459" s="263">
        <v>4.6500000000000004</v>
      </c>
      <c r="AJ459" s="245" t="s">
        <v>1462</v>
      </c>
      <c r="AK459" s="263"/>
      <c r="AL459" s="84">
        <v>676</v>
      </c>
      <c r="AM459" s="72">
        <v>678</v>
      </c>
      <c r="AN459" s="83">
        <v>0</v>
      </c>
      <c r="AO459" s="72">
        <v>0</v>
      </c>
      <c r="AP459" s="66" t="s">
        <v>943</v>
      </c>
      <c r="AQ459" s="107" t="s">
        <v>941</v>
      </c>
      <c r="AR459" s="61" t="s">
        <v>182</v>
      </c>
      <c r="AS459" s="364"/>
      <c r="AT459" s="205"/>
      <c r="DN459" s="111">
        <f>(AE459*IFERROR(VLOOKUP(AD459,LnLst!B:I,2,FALSE),0))*(100/(H459^2))</f>
        <v>8.0222107438016543E-4</v>
      </c>
      <c r="DO459" s="111">
        <f>(AE459*IFERROR(VLOOKUP(AD459,LnLst!B:I,3,FALSE),0))*(100/(H459^2))</f>
        <v>3.8429752066115709E-3</v>
      </c>
      <c r="DP459" s="111">
        <f>(AE459*IFERROR(VLOOKUP(AD459,LnLst!B:I,4,FALSE),0))*(H459^2/100)/1000000</f>
        <v>6.4142100000000009E-3</v>
      </c>
      <c r="DQ459" s="111">
        <f>(AE459*IFERROR(VLOOKUP(AD459,LnLst!B:I,5,FALSE),0))*(100/(H459^2))</f>
        <v>2.882231404958678E-3</v>
      </c>
      <c r="DR459" s="111">
        <f>(AE459*IFERROR(VLOOKUP(AD459,LnLst!B:I,6,FALSE),0))*(100/(H459^2))</f>
        <v>9.1270661157024802E-3</v>
      </c>
      <c r="DS459" s="111">
        <f>(AE459*IFERROR(VLOOKUP(AD459,LnLst!B:I,7,FALSE),0))*(H459^2/100)/1000000</f>
        <v>5.0188379999999994E-3</v>
      </c>
      <c r="DT459" s="111">
        <f>(AE459*IFERROR(VLOOKUP(AD459,LnLst!B:I,8,FALSE),0))*(100/(H459^2))</f>
        <v>5.6683884297520663E-3</v>
      </c>
      <c r="DU459" s="111">
        <f>AG459*IFERROR(VLOOKUP(AF459,LnLst!B:I,2,FALSE),0)*100/H459^2</f>
        <v>1.5599173553719008E-5</v>
      </c>
      <c r="DV459" s="111">
        <f>(AG459*IFERROR(VLOOKUP(AF459,LnLst!B:I,3,FALSE),0))*(100/(H459^2))</f>
        <v>3.8522727272727276E-4</v>
      </c>
      <c r="DW459" s="111">
        <f>(AG459*IFERROR(VLOOKUP(AF459,LnLst!B:I,4,FALSE),0))*(H459^2/100)/1000000</f>
        <v>1.4239771357220312E-2</v>
      </c>
      <c r="DX459" s="111">
        <f>(AG459*IFERROR(VLOOKUP(AF459,LnLst!B:I,5,FALSE),0))*(100/(H459^2))</f>
        <v>1.7840909090909092E-4</v>
      </c>
      <c r="DY459" s="111">
        <f>(AG459*IFERROR(VLOOKUP(AF459,LnLst!B:I,6,FALSE),0))*(100/(H459^2))</f>
        <v>7.6756198347107451E-5</v>
      </c>
      <c r="DZ459" s="111">
        <f>(AG459*IFERROR(VLOOKUP(AF459,LnLst!B:I,7,FALSE),0))*(H459^2/100)/1000000</f>
        <v>1.21E-2</v>
      </c>
      <c r="EA459" s="111">
        <f>(AG459*IFERROR(VLOOKUP(AF459,LnLst!B:I,8,FALSE),0))*(100/(H459^2))</f>
        <v>0</v>
      </c>
      <c r="EB459" s="111">
        <f>AI459*IFERROR(VLOOKUP(AH459,LnLst!B:I,2,FALSE),0)*100/H459^2</f>
        <v>7.9261363636363644E-4</v>
      </c>
      <c r="EC459" s="111">
        <f>AI459*IFERROR(VLOOKUP(AH459,LnLst!B:I,3,FALSE),0)*100/H459^2</f>
        <v>4.0159090909090908E-3</v>
      </c>
      <c r="ED459" s="111">
        <f>(AI459*IFERROR(VLOOKUP(AH459,LnLst!B:I,4,FALSE),0))*(H459^2/100)/1000000</f>
        <v>6.1216320000000001E-3</v>
      </c>
      <c r="EE459" s="111">
        <f>AI459*IFERROR(VLOOKUP(AH459,LnLst!B:I,5,FALSE),0)*100/H459^2</f>
        <v>2.8822314049586776E-3</v>
      </c>
      <c r="EF459" s="111">
        <f>AI459*IFERROR(VLOOKUP(AH459,LnLst!B:I,6,FALSE),0)*100/H459^2</f>
        <v>9.1270661157024802E-3</v>
      </c>
      <c r="EG459" s="111">
        <f>(AI459*IFERROR(VLOOKUP(AH459,LnLst!B:I,7,FALSE),0))*(H459^2/100)/1000000</f>
        <v>5.0188379999999994E-3</v>
      </c>
      <c r="EH459" s="111">
        <f>AI459*IFERROR(VLOOKUP(AH459,LnLst!B:I,8,FALSE),0)*100/H459^2</f>
        <v>5.6683884297520663E-3</v>
      </c>
      <c r="EI459" s="236">
        <f>AK459*IFERROR(VLOOKUP(AJ459,LnLst!B:I,2,FALSE),0)*100/H459^2</f>
        <v>0</v>
      </c>
      <c r="EJ459" s="111">
        <f>AK459*IFERROR(VLOOKUP(AJ459,LnLst!B:I,3,FALSE),0)*100/H459^2</f>
        <v>0</v>
      </c>
      <c r="EK459" s="111">
        <f>(AK459*IFERROR(VLOOKUP(AJ459,LnLst!B:I,4,FALSE),0))*(H459^2/100)/1000000</f>
        <v>0</v>
      </c>
      <c r="EL459" s="111">
        <f>AK459*IFERROR(VLOOKUP(AJ459,LnLst!B:I,5,FALSE),0)*100/H459^2</f>
        <v>0</v>
      </c>
      <c r="EM459" s="111">
        <f>AK459*IFERROR(VLOOKUP(AJ459,LnLst!B:I,6,FALSE),0)*100/H459^2</f>
        <v>0</v>
      </c>
      <c r="EN459" s="111">
        <f>(AK459*IFERROR(VLOOKUP(AJ459,LnLst!B:I,7,FALSE),0))*(H459^2/100)/1000000</f>
        <v>0</v>
      </c>
      <c r="EO459" s="111">
        <f>AK459*IFERROR(VLOOKUP(AJ459,LnLst!B:I,8,FALSE),0)*100/H459^2</f>
        <v>0</v>
      </c>
    </row>
    <row r="460" spans="1:145" ht="15" customHeight="1" x14ac:dyDescent="0.25">
      <c r="A460" s="81" t="s">
        <v>402</v>
      </c>
      <c r="B460" s="82" t="s">
        <v>403</v>
      </c>
      <c r="C460" s="102" t="s">
        <v>180</v>
      </c>
      <c r="D460" s="82" t="s">
        <v>181</v>
      </c>
      <c r="E460" s="9" t="s">
        <v>1641</v>
      </c>
      <c r="F460" s="426" t="s">
        <v>1717</v>
      </c>
      <c r="G460" s="83">
        <v>1</v>
      </c>
      <c r="H460" s="60">
        <v>220</v>
      </c>
      <c r="I460" s="194" t="str">
        <f t="shared" si="127"/>
        <v xml:space="preserve">2*405 AAAC             </v>
      </c>
      <c r="J460" s="228">
        <f t="shared" si="128"/>
        <v>33.4</v>
      </c>
      <c r="K460" s="113" t="s">
        <v>16</v>
      </c>
      <c r="L460" s="232" t="s">
        <v>16</v>
      </c>
      <c r="M460" s="240">
        <v>1000</v>
      </c>
      <c r="N460" s="115">
        <f t="shared" si="111"/>
        <v>381.04</v>
      </c>
      <c r="O460" s="241">
        <v>1150</v>
      </c>
      <c r="P460" s="235">
        <f t="shared" si="112"/>
        <v>3.4435123966942149E-3</v>
      </c>
      <c r="Q460" s="104">
        <f t="shared" si="113"/>
        <v>2.1116528925619833E-2</v>
      </c>
      <c r="R460" s="104">
        <f t="shared" si="114"/>
        <v>5.25382E-2</v>
      </c>
      <c r="S460" s="104">
        <f t="shared" si="115"/>
        <v>8.9710743801652889E-3</v>
      </c>
      <c r="T460" s="104">
        <f t="shared" si="116"/>
        <v>5.7276859504132228E-2</v>
      </c>
      <c r="U460" s="104">
        <f t="shared" si="117"/>
        <v>3.6049287999999999E-2</v>
      </c>
      <c r="V460" s="105">
        <f t="shared" si="118"/>
        <v>4.0714876033057852E-2</v>
      </c>
      <c r="W460" s="223">
        <f>AE460*IFERROR(VLOOKUP(AD460,LnLst!B:I,2,FALSE),0)+AG460*IFERROR(VLOOKUP(AF460,LnLst!B:I,2,FALSE),0)+AI460*IFERROR(VLOOKUP(AH460,LnLst!B:I,2,FALSE),0)+AK460*IFERROR(VLOOKUP(AJ460,LnLst!B:I,2,FALSE),0)</f>
        <v>1.66666</v>
      </c>
      <c r="X460" s="215">
        <f>AE460*IFERROR(VLOOKUP(AD460,LnLst!B:I,3,FALSE),0)+AG460*IFERROR(VLOOKUP(AF460,LnLst!B:I,3,FALSE),0)+AI460*IFERROR(VLOOKUP(AH460,LnLst!B:I,3,FALSE),0)+AK460*IFERROR(VLOOKUP(AJ460,LnLst!B:I,3,FALSE),0)</f>
        <v>10.2204</v>
      </c>
      <c r="Y460" s="219">
        <f>(AE460*IFERROR(VLOOKUP(AD460,LnLst!B:I,4,FALSE),0)+AG460*IFERROR(VLOOKUP(AF460,LnLst!B:I,4,FALSE),0)+AI460*IFERROR(VLOOKUP(AH460,LnLst!B:I,4,FALSE),0)+AK460*IFERROR(VLOOKUP(AJ460,LnLst!B:I,4,FALSE),0))/1000000</f>
        <v>1.0855E-4</v>
      </c>
      <c r="Z460" s="215">
        <f>AE460*IFERROR(VLOOKUP(AD460,LnLst!B:I,5,FALSE),0)+AG460*IFERROR(VLOOKUP(AF460,LnLst!B:I,5,FALSE),0)+AI460*IFERROR(VLOOKUP(AH460,LnLst!B:I,5,FALSE),0)+AK460*IFERROR(VLOOKUP(AJ460,LnLst!B:I,5,FALSE),0)</f>
        <v>4.3419999999999996</v>
      </c>
      <c r="AA460" s="215">
        <f>AE460*IFERROR(VLOOKUP(AD460,LnLst!B:I,6,FALSE),0)+AG460*IFERROR(VLOOKUP(AF460,LnLst!B:I,6,FALSE),0)+AI460*IFERROR(VLOOKUP(AH460,LnLst!B:I,6,FALSE),0)+AK460*IFERROR(VLOOKUP(AJ460,LnLst!B:I,6,FALSE),0)</f>
        <v>27.721999999999998</v>
      </c>
      <c r="AB460" s="207">
        <f>(AE460*IFERROR(VLOOKUP(AD460,LnLst!B:I,7,FALSE),0)+AG460*IFERROR(VLOOKUP(AF460,LnLst!B:I,7,FALSE),0)+AI460*IFERROR(VLOOKUP(AH460,LnLst!B:I,7,FALSE),0)+AK460*IFERROR(VLOOKUP(AJ460,LnLst!B:I,7,FALSE),0))/1000000</f>
        <v>7.4481999999999996E-5</v>
      </c>
      <c r="AC460" s="211">
        <f>AE460*IFERROR(VLOOKUP(AD460,LnLst!B:I,8,FALSE),0)+AG460*IFERROR(VLOOKUP(AF460,LnLst!B:I,8,FALSE),0)+AI460*IFERROR(VLOOKUP(AH460,LnLst!B:I,8,FALSE),0)+AK460*IFERROR(VLOOKUP(AJ460,LnLst!B:I,8,FALSE),0)</f>
        <v>19.706</v>
      </c>
      <c r="AD460" s="106" t="s">
        <v>8</v>
      </c>
      <c r="AE460" s="263">
        <v>33.4</v>
      </c>
      <c r="AF460" s="245" t="s">
        <v>1462</v>
      </c>
      <c r="AG460" s="263"/>
      <c r="AH460" s="250" t="s">
        <v>1462</v>
      </c>
      <c r="AI460" s="263"/>
      <c r="AJ460" s="245" t="s">
        <v>1462</v>
      </c>
      <c r="AK460" s="263"/>
      <c r="AL460" s="84">
        <v>674</v>
      </c>
      <c r="AM460" s="72">
        <v>676</v>
      </c>
      <c r="AN460" s="83">
        <v>0</v>
      </c>
      <c r="AO460" s="72">
        <v>0</v>
      </c>
      <c r="AP460" s="66" t="s">
        <v>944</v>
      </c>
      <c r="AQ460" s="107" t="s">
        <v>946</v>
      </c>
      <c r="AR460" s="61" t="s">
        <v>941</v>
      </c>
      <c r="AS460" s="364"/>
      <c r="AT460" s="205" t="s">
        <v>40</v>
      </c>
      <c r="DN460" s="111">
        <f>(AE460*IFERROR(VLOOKUP(AD460,LnLst!B:I,2,FALSE),0))*(100/(H460^2))</f>
        <v>3.4435123966942149E-3</v>
      </c>
      <c r="DO460" s="111">
        <f>(AE460*IFERROR(VLOOKUP(AD460,LnLst!B:I,3,FALSE),0))*(100/(H460^2))</f>
        <v>2.1116528925619833E-2</v>
      </c>
      <c r="DP460" s="111">
        <f>(AE460*IFERROR(VLOOKUP(AD460,LnLst!B:I,4,FALSE),0))*(H460^2/100)/1000000</f>
        <v>5.25382E-2</v>
      </c>
      <c r="DQ460" s="111">
        <f>(AE460*IFERROR(VLOOKUP(AD460,LnLst!B:I,5,FALSE),0))*(100/(H460^2))</f>
        <v>8.9710743801652889E-3</v>
      </c>
      <c r="DR460" s="111">
        <f>(AE460*IFERROR(VLOOKUP(AD460,LnLst!B:I,6,FALSE),0))*(100/(H460^2))</f>
        <v>5.7276859504132228E-2</v>
      </c>
      <c r="DS460" s="111">
        <f>(AE460*IFERROR(VLOOKUP(AD460,LnLst!B:I,7,FALSE),0))*(H460^2/100)/1000000</f>
        <v>3.6049287999999999E-2</v>
      </c>
      <c r="DT460" s="111">
        <f>(AE460*IFERROR(VLOOKUP(AD460,LnLst!B:I,8,FALSE),0))*(100/(H460^2))</f>
        <v>4.0714876033057852E-2</v>
      </c>
      <c r="DU460" s="111">
        <f>AG460*IFERROR(VLOOKUP(AF460,LnLst!B:I,2,FALSE),0)*100/H460^2</f>
        <v>0</v>
      </c>
      <c r="DV460" s="111">
        <f>(AG460*IFERROR(VLOOKUP(AF460,LnLst!B:I,3,FALSE),0))*(100/(H460^2))</f>
        <v>0</v>
      </c>
      <c r="DW460" s="111">
        <f>(AG460*IFERROR(VLOOKUP(AF460,LnLst!B:I,4,FALSE),0))*(H460^2/100)/1000000</f>
        <v>0</v>
      </c>
      <c r="DX460" s="111">
        <f>(AG460*IFERROR(VLOOKUP(AF460,LnLst!B:I,5,FALSE),0))*(100/(H460^2))</f>
        <v>0</v>
      </c>
      <c r="DY460" s="111">
        <f>(AG460*IFERROR(VLOOKUP(AF460,LnLst!B:I,6,FALSE),0))*(100/(H460^2))</f>
        <v>0</v>
      </c>
      <c r="DZ460" s="111">
        <f>(AG460*IFERROR(VLOOKUP(AF460,LnLst!B:I,7,FALSE),0))*(H460^2/100)/1000000</f>
        <v>0</v>
      </c>
      <c r="EA460" s="111">
        <f>(AG460*IFERROR(VLOOKUP(AF460,LnLst!B:I,8,FALSE),0))*(100/(H460^2))</f>
        <v>0</v>
      </c>
      <c r="EB460" s="111">
        <f>AI460*IFERROR(VLOOKUP(AH460,LnLst!B:I,2,FALSE),0)*100/H460^2</f>
        <v>0</v>
      </c>
      <c r="EC460" s="111">
        <f>AI460*IFERROR(VLOOKUP(AH460,LnLst!B:I,3,FALSE),0)*100/H460^2</f>
        <v>0</v>
      </c>
      <c r="ED460" s="111">
        <f>(AI460*IFERROR(VLOOKUP(AH460,LnLst!B:I,4,FALSE),0))*(H460^2/100)/1000000</f>
        <v>0</v>
      </c>
      <c r="EE460" s="111">
        <f>AI460*IFERROR(VLOOKUP(AH460,LnLst!B:I,5,FALSE),0)*100/H460^2</f>
        <v>0</v>
      </c>
      <c r="EF460" s="111">
        <f>AI460*IFERROR(VLOOKUP(AH460,LnLst!B:I,6,FALSE),0)*100/H460^2</f>
        <v>0</v>
      </c>
      <c r="EG460" s="111">
        <f>(AI460*IFERROR(VLOOKUP(AH460,LnLst!B:I,7,FALSE),0))*(H460^2/100)/1000000</f>
        <v>0</v>
      </c>
      <c r="EH460" s="111">
        <f>AI460*IFERROR(VLOOKUP(AH460,LnLst!B:I,8,FALSE),0)*100/H460^2</f>
        <v>0</v>
      </c>
      <c r="EI460" s="236">
        <f>AK460*IFERROR(VLOOKUP(AJ460,LnLst!B:I,2,FALSE),0)*100/H460^2</f>
        <v>0</v>
      </c>
      <c r="EJ460" s="111">
        <f>AK460*IFERROR(VLOOKUP(AJ460,LnLst!B:I,3,FALSE),0)*100/H460^2</f>
        <v>0</v>
      </c>
      <c r="EK460" s="111">
        <f>(AK460*IFERROR(VLOOKUP(AJ460,LnLst!B:I,4,FALSE),0))*(H460^2/100)/1000000</f>
        <v>0</v>
      </c>
      <c r="EL460" s="111">
        <f>AK460*IFERROR(VLOOKUP(AJ460,LnLst!B:I,5,FALSE),0)*100/H460^2</f>
        <v>0</v>
      </c>
      <c r="EM460" s="111">
        <f>AK460*IFERROR(VLOOKUP(AJ460,LnLst!B:I,6,FALSE),0)*100/H460^2</f>
        <v>0</v>
      </c>
      <c r="EN460" s="111">
        <f>(AK460*IFERROR(VLOOKUP(AJ460,LnLst!B:I,7,FALSE),0))*(H460^2/100)/1000000</f>
        <v>0</v>
      </c>
      <c r="EO460" s="111">
        <f>AK460*IFERROR(VLOOKUP(AJ460,LnLst!B:I,8,FALSE),0)*100/H460^2</f>
        <v>0</v>
      </c>
    </row>
    <row r="461" spans="1:145" ht="15" customHeight="1" x14ac:dyDescent="0.25">
      <c r="A461" s="81" t="s">
        <v>402</v>
      </c>
      <c r="B461" s="82" t="s">
        <v>403</v>
      </c>
      <c r="C461" s="102" t="s">
        <v>180</v>
      </c>
      <c r="D461" s="82" t="s">
        <v>181</v>
      </c>
      <c r="E461" s="9" t="s">
        <v>1641</v>
      </c>
      <c r="F461" s="426" t="s">
        <v>1717</v>
      </c>
      <c r="G461" s="83">
        <v>2</v>
      </c>
      <c r="H461" s="60">
        <v>220</v>
      </c>
      <c r="I461" s="194" t="str">
        <f t="shared" si="127"/>
        <v xml:space="preserve">2*405 AAAC             </v>
      </c>
      <c r="J461" s="228">
        <f t="shared" si="128"/>
        <v>33.4</v>
      </c>
      <c r="K461" s="113" t="s">
        <v>16</v>
      </c>
      <c r="L461" s="232" t="s">
        <v>16</v>
      </c>
      <c r="M461" s="240">
        <v>1000</v>
      </c>
      <c r="N461" s="115">
        <f t="shared" si="111"/>
        <v>381.04</v>
      </c>
      <c r="O461" s="241">
        <v>1150</v>
      </c>
      <c r="P461" s="235">
        <f t="shared" si="112"/>
        <v>3.4435123966942149E-3</v>
      </c>
      <c r="Q461" s="104">
        <f t="shared" si="113"/>
        <v>2.1116528925619833E-2</v>
      </c>
      <c r="R461" s="104">
        <f t="shared" si="114"/>
        <v>5.25382E-2</v>
      </c>
      <c r="S461" s="104">
        <f t="shared" si="115"/>
        <v>8.9710743801652889E-3</v>
      </c>
      <c r="T461" s="104">
        <f t="shared" si="116"/>
        <v>5.7276859504132228E-2</v>
      </c>
      <c r="U461" s="104">
        <f t="shared" si="117"/>
        <v>3.6049287999999999E-2</v>
      </c>
      <c r="V461" s="105">
        <f t="shared" si="118"/>
        <v>4.0714876033057852E-2</v>
      </c>
      <c r="W461" s="223">
        <f>AE461*IFERROR(VLOOKUP(AD461,LnLst!B:I,2,FALSE),0)+AG461*IFERROR(VLOOKUP(AF461,LnLst!B:I,2,FALSE),0)+AI461*IFERROR(VLOOKUP(AH461,LnLst!B:I,2,FALSE),0)+AK461*IFERROR(VLOOKUP(AJ461,LnLst!B:I,2,FALSE),0)</f>
        <v>1.66666</v>
      </c>
      <c r="X461" s="215">
        <f>AE461*IFERROR(VLOOKUP(AD461,LnLst!B:I,3,FALSE),0)+AG461*IFERROR(VLOOKUP(AF461,LnLst!B:I,3,FALSE),0)+AI461*IFERROR(VLOOKUP(AH461,LnLst!B:I,3,FALSE),0)+AK461*IFERROR(VLOOKUP(AJ461,LnLst!B:I,3,FALSE),0)</f>
        <v>10.2204</v>
      </c>
      <c r="Y461" s="219">
        <f>(AE461*IFERROR(VLOOKUP(AD461,LnLst!B:I,4,FALSE),0)+AG461*IFERROR(VLOOKUP(AF461,LnLst!B:I,4,FALSE),0)+AI461*IFERROR(VLOOKUP(AH461,LnLst!B:I,4,FALSE),0)+AK461*IFERROR(VLOOKUP(AJ461,LnLst!B:I,4,FALSE),0))/1000000</f>
        <v>1.0855E-4</v>
      </c>
      <c r="Z461" s="215">
        <f>AE461*IFERROR(VLOOKUP(AD461,LnLst!B:I,5,FALSE),0)+AG461*IFERROR(VLOOKUP(AF461,LnLst!B:I,5,FALSE),0)+AI461*IFERROR(VLOOKUP(AH461,LnLst!B:I,5,FALSE),0)+AK461*IFERROR(VLOOKUP(AJ461,LnLst!B:I,5,FALSE),0)</f>
        <v>4.3419999999999996</v>
      </c>
      <c r="AA461" s="215">
        <f>AE461*IFERROR(VLOOKUP(AD461,LnLst!B:I,6,FALSE),0)+AG461*IFERROR(VLOOKUP(AF461,LnLst!B:I,6,FALSE),0)+AI461*IFERROR(VLOOKUP(AH461,LnLst!B:I,6,FALSE),0)+AK461*IFERROR(VLOOKUP(AJ461,LnLst!B:I,6,FALSE),0)</f>
        <v>27.721999999999998</v>
      </c>
      <c r="AB461" s="207">
        <f>(AE461*IFERROR(VLOOKUP(AD461,LnLst!B:I,7,FALSE),0)+AG461*IFERROR(VLOOKUP(AF461,LnLst!B:I,7,FALSE),0)+AI461*IFERROR(VLOOKUP(AH461,LnLst!B:I,7,FALSE),0)+AK461*IFERROR(VLOOKUP(AJ461,LnLst!B:I,7,FALSE),0))/1000000</f>
        <v>7.4481999999999996E-5</v>
      </c>
      <c r="AC461" s="211">
        <f>AE461*IFERROR(VLOOKUP(AD461,LnLst!B:I,8,FALSE),0)+AG461*IFERROR(VLOOKUP(AF461,LnLst!B:I,8,FALSE),0)+AI461*IFERROR(VLOOKUP(AH461,LnLst!B:I,8,FALSE),0)+AK461*IFERROR(VLOOKUP(AJ461,LnLst!B:I,8,FALSE),0)</f>
        <v>19.706</v>
      </c>
      <c r="AD461" s="106" t="s">
        <v>8</v>
      </c>
      <c r="AE461" s="263">
        <v>33.4</v>
      </c>
      <c r="AF461" s="245" t="s">
        <v>1462</v>
      </c>
      <c r="AG461" s="263"/>
      <c r="AH461" s="250" t="s">
        <v>1462</v>
      </c>
      <c r="AI461" s="263"/>
      <c r="AJ461" s="245" t="s">
        <v>1462</v>
      </c>
      <c r="AK461" s="263"/>
      <c r="AL461" s="84">
        <v>674</v>
      </c>
      <c r="AM461" s="72">
        <v>676</v>
      </c>
      <c r="AN461" s="83">
        <v>0</v>
      </c>
      <c r="AO461" s="72">
        <v>0</v>
      </c>
      <c r="AP461" s="66" t="s">
        <v>945</v>
      </c>
      <c r="AQ461" s="107" t="s">
        <v>946</v>
      </c>
      <c r="AR461" s="61" t="s">
        <v>941</v>
      </c>
      <c r="AS461" s="364"/>
      <c r="AT461" s="205" t="s">
        <v>40</v>
      </c>
      <c r="DN461" s="111">
        <f>(AE461*IFERROR(VLOOKUP(AD461,LnLst!B:I,2,FALSE),0))*(100/(H461^2))</f>
        <v>3.4435123966942149E-3</v>
      </c>
      <c r="DO461" s="111">
        <f>(AE461*IFERROR(VLOOKUP(AD461,LnLst!B:I,3,FALSE),0))*(100/(H461^2))</f>
        <v>2.1116528925619833E-2</v>
      </c>
      <c r="DP461" s="111">
        <f>(AE461*IFERROR(VLOOKUP(AD461,LnLst!B:I,4,FALSE),0))*(H461^2/100)/1000000</f>
        <v>5.25382E-2</v>
      </c>
      <c r="DQ461" s="111">
        <f>(AE461*IFERROR(VLOOKUP(AD461,LnLst!B:I,5,FALSE),0))*(100/(H461^2))</f>
        <v>8.9710743801652889E-3</v>
      </c>
      <c r="DR461" s="111">
        <f>(AE461*IFERROR(VLOOKUP(AD461,LnLst!B:I,6,FALSE),0))*(100/(H461^2))</f>
        <v>5.7276859504132228E-2</v>
      </c>
      <c r="DS461" s="111">
        <f>(AE461*IFERROR(VLOOKUP(AD461,LnLst!B:I,7,FALSE),0))*(H461^2/100)/1000000</f>
        <v>3.6049287999999999E-2</v>
      </c>
      <c r="DT461" s="111">
        <f>(AE461*IFERROR(VLOOKUP(AD461,LnLst!B:I,8,FALSE),0))*(100/(H461^2))</f>
        <v>4.0714876033057852E-2</v>
      </c>
      <c r="DU461" s="111">
        <f>AG461*IFERROR(VLOOKUP(AF461,LnLst!B:I,2,FALSE),0)*100/H461^2</f>
        <v>0</v>
      </c>
      <c r="DV461" s="111">
        <f>(AG461*IFERROR(VLOOKUP(AF461,LnLst!B:I,3,FALSE),0))*(100/(H461^2))</f>
        <v>0</v>
      </c>
      <c r="DW461" s="111">
        <f>(AG461*IFERROR(VLOOKUP(AF461,LnLst!B:I,4,FALSE),0))*(H461^2/100)/1000000</f>
        <v>0</v>
      </c>
      <c r="DX461" s="111">
        <f>(AG461*IFERROR(VLOOKUP(AF461,LnLst!B:I,5,FALSE),0))*(100/(H461^2))</f>
        <v>0</v>
      </c>
      <c r="DY461" s="111">
        <f>(AG461*IFERROR(VLOOKUP(AF461,LnLst!B:I,6,FALSE),0))*(100/(H461^2))</f>
        <v>0</v>
      </c>
      <c r="DZ461" s="111">
        <f>(AG461*IFERROR(VLOOKUP(AF461,LnLst!B:I,7,FALSE),0))*(H461^2/100)/1000000</f>
        <v>0</v>
      </c>
      <c r="EA461" s="111">
        <f>(AG461*IFERROR(VLOOKUP(AF461,LnLst!B:I,8,FALSE),0))*(100/(H461^2))</f>
        <v>0</v>
      </c>
      <c r="EB461" s="111">
        <f>AI461*IFERROR(VLOOKUP(AH461,LnLst!B:I,2,FALSE),0)*100/H461^2</f>
        <v>0</v>
      </c>
      <c r="EC461" s="111">
        <f>AI461*IFERROR(VLOOKUP(AH461,LnLst!B:I,3,FALSE),0)*100/H461^2</f>
        <v>0</v>
      </c>
      <c r="ED461" s="111">
        <f>(AI461*IFERROR(VLOOKUP(AH461,LnLst!B:I,4,FALSE),0))*(H461^2/100)/1000000</f>
        <v>0</v>
      </c>
      <c r="EE461" s="111">
        <f>AI461*IFERROR(VLOOKUP(AH461,LnLst!B:I,5,FALSE),0)*100/H461^2</f>
        <v>0</v>
      </c>
      <c r="EF461" s="111">
        <f>AI461*IFERROR(VLOOKUP(AH461,LnLst!B:I,6,FALSE),0)*100/H461^2</f>
        <v>0</v>
      </c>
      <c r="EG461" s="111">
        <f>(AI461*IFERROR(VLOOKUP(AH461,LnLst!B:I,7,FALSE),0))*(H461^2/100)/1000000</f>
        <v>0</v>
      </c>
      <c r="EH461" s="111">
        <f>AI461*IFERROR(VLOOKUP(AH461,LnLst!B:I,8,FALSE),0)*100/H461^2</f>
        <v>0</v>
      </c>
      <c r="EI461" s="236">
        <f>AK461*IFERROR(VLOOKUP(AJ461,LnLst!B:I,2,FALSE),0)*100/H461^2</f>
        <v>0</v>
      </c>
      <c r="EJ461" s="111">
        <f>AK461*IFERROR(VLOOKUP(AJ461,LnLst!B:I,3,FALSE),0)*100/H461^2</f>
        <v>0</v>
      </c>
      <c r="EK461" s="111">
        <f>(AK461*IFERROR(VLOOKUP(AJ461,LnLst!B:I,4,FALSE),0))*(H461^2/100)/1000000</f>
        <v>0</v>
      </c>
      <c r="EL461" s="111">
        <f>AK461*IFERROR(VLOOKUP(AJ461,LnLst!B:I,5,FALSE),0)*100/H461^2</f>
        <v>0</v>
      </c>
      <c r="EM461" s="111">
        <f>AK461*IFERROR(VLOOKUP(AJ461,LnLst!B:I,6,FALSE),0)*100/H461^2</f>
        <v>0</v>
      </c>
      <c r="EN461" s="111">
        <f>(AK461*IFERROR(VLOOKUP(AJ461,LnLst!B:I,7,FALSE),0))*(H461^2/100)/1000000</f>
        <v>0</v>
      </c>
      <c r="EO461" s="111">
        <f>AK461*IFERROR(VLOOKUP(AJ461,LnLst!B:I,8,FALSE),0)*100/H461^2</f>
        <v>0</v>
      </c>
    </row>
    <row r="462" spans="1:145" ht="15" customHeight="1" x14ac:dyDescent="0.25">
      <c r="A462" s="81" t="s">
        <v>402</v>
      </c>
      <c r="B462" s="82" t="s">
        <v>405</v>
      </c>
      <c r="C462" s="102" t="s">
        <v>180</v>
      </c>
      <c r="D462" s="82" t="s">
        <v>951</v>
      </c>
      <c r="E462" s="9" t="s">
        <v>1641</v>
      </c>
      <c r="F462" s="426" t="s">
        <v>1717</v>
      </c>
      <c r="G462" s="83">
        <v>1</v>
      </c>
      <c r="H462" s="60">
        <v>220</v>
      </c>
      <c r="I462" s="194" t="str">
        <f t="shared" si="127"/>
        <v xml:space="preserve">2*405 AAAC             </v>
      </c>
      <c r="J462" s="228">
        <f t="shared" si="128"/>
        <v>37</v>
      </c>
      <c r="K462" s="113" t="s">
        <v>16</v>
      </c>
      <c r="L462" s="232" t="s">
        <v>23</v>
      </c>
      <c r="M462" s="240">
        <v>1150</v>
      </c>
      <c r="N462" s="115">
        <f t="shared" si="111"/>
        <v>438.19600000000003</v>
      </c>
      <c r="O462" s="241">
        <v>1150</v>
      </c>
      <c r="P462" s="235">
        <f t="shared" si="112"/>
        <v>3.8146694214876032E-3</v>
      </c>
      <c r="Q462" s="104">
        <f t="shared" si="113"/>
        <v>2.3392561983471071E-2</v>
      </c>
      <c r="R462" s="104">
        <f t="shared" si="114"/>
        <v>5.8201000000000003E-2</v>
      </c>
      <c r="S462" s="104">
        <f t="shared" si="115"/>
        <v>9.9380165289256212E-3</v>
      </c>
      <c r="T462" s="104">
        <f t="shared" si="116"/>
        <v>6.3450413223140489E-2</v>
      </c>
      <c r="U462" s="104">
        <f t="shared" si="117"/>
        <v>3.9934840000000006E-2</v>
      </c>
      <c r="V462" s="105">
        <f t="shared" si="118"/>
        <v>4.5103305785123969E-2</v>
      </c>
      <c r="W462" s="223">
        <f>AE462*IFERROR(VLOOKUP(AD462,LnLst!B:I,2,FALSE),0)+AG462*IFERROR(VLOOKUP(AF462,LnLst!B:I,2,FALSE),0)+AI462*IFERROR(VLOOKUP(AH462,LnLst!B:I,2,FALSE),0)+AK462*IFERROR(VLOOKUP(AJ462,LnLst!B:I,2,FALSE),0)</f>
        <v>1.8463000000000001</v>
      </c>
      <c r="X462" s="215">
        <f>AE462*IFERROR(VLOOKUP(AD462,LnLst!B:I,3,FALSE),0)+AG462*IFERROR(VLOOKUP(AF462,LnLst!B:I,3,FALSE),0)+AI462*IFERROR(VLOOKUP(AH462,LnLst!B:I,3,FALSE),0)+AK462*IFERROR(VLOOKUP(AJ462,LnLst!B:I,3,FALSE),0)</f>
        <v>11.321999999999999</v>
      </c>
      <c r="Y462" s="219">
        <f>(AE462*IFERROR(VLOOKUP(AD462,LnLst!B:I,4,FALSE),0)+AG462*IFERROR(VLOOKUP(AF462,LnLst!B:I,4,FALSE),0)+AI462*IFERROR(VLOOKUP(AH462,LnLst!B:I,4,FALSE),0)+AK462*IFERROR(VLOOKUP(AJ462,LnLst!B:I,4,FALSE),0))/1000000</f>
        <v>1.2025E-4</v>
      </c>
      <c r="Z462" s="215">
        <f>AE462*IFERROR(VLOOKUP(AD462,LnLst!B:I,5,FALSE),0)+AG462*IFERROR(VLOOKUP(AF462,LnLst!B:I,5,FALSE),0)+AI462*IFERROR(VLOOKUP(AH462,LnLst!B:I,5,FALSE),0)+AK462*IFERROR(VLOOKUP(AJ462,LnLst!B:I,5,FALSE),0)</f>
        <v>4.8100000000000005</v>
      </c>
      <c r="AA462" s="215">
        <f>AE462*IFERROR(VLOOKUP(AD462,LnLst!B:I,6,FALSE),0)+AG462*IFERROR(VLOOKUP(AF462,LnLst!B:I,6,FALSE),0)+AI462*IFERROR(VLOOKUP(AH462,LnLst!B:I,6,FALSE),0)+AK462*IFERROR(VLOOKUP(AJ462,LnLst!B:I,6,FALSE),0)</f>
        <v>30.709999999999997</v>
      </c>
      <c r="AB462" s="207">
        <f>(AE462*IFERROR(VLOOKUP(AD462,LnLst!B:I,7,FALSE),0)+AG462*IFERROR(VLOOKUP(AF462,LnLst!B:I,7,FALSE),0)+AI462*IFERROR(VLOOKUP(AH462,LnLst!B:I,7,FALSE),0)+AK462*IFERROR(VLOOKUP(AJ462,LnLst!B:I,7,FALSE),0))/1000000</f>
        <v>8.2510000000000008E-5</v>
      </c>
      <c r="AC462" s="211">
        <f>AE462*IFERROR(VLOOKUP(AD462,LnLst!B:I,8,FALSE),0)+AG462*IFERROR(VLOOKUP(AF462,LnLst!B:I,8,FALSE),0)+AI462*IFERROR(VLOOKUP(AH462,LnLst!B:I,8,FALSE),0)+AK462*IFERROR(VLOOKUP(AJ462,LnLst!B:I,8,FALSE),0)</f>
        <v>21.83</v>
      </c>
      <c r="AD462" s="106" t="s">
        <v>8</v>
      </c>
      <c r="AE462" s="263">
        <v>37</v>
      </c>
      <c r="AF462" s="245" t="s">
        <v>1462</v>
      </c>
      <c r="AG462" s="263"/>
      <c r="AH462" s="250" t="s">
        <v>1462</v>
      </c>
      <c r="AI462" s="263"/>
      <c r="AJ462" s="245" t="s">
        <v>1462</v>
      </c>
      <c r="AK462" s="263"/>
      <c r="AL462" s="84">
        <v>674</v>
      </c>
      <c r="AM462" s="72">
        <v>680</v>
      </c>
      <c r="AN462" s="83">
        <v>0</v>
      </c>
      <c r="AO462" s="72">
        <v>0</v>
      </c>
      <c r="AP462" s="66" t="s">
        <v>949</v>
      </c>
      <c r="AQ462" s="107" t="s">
        <v>946</v>
      </c>
      <c r="AR462" s="61" t="s">
        <v>951</v>
      </c>
      <c r="AS462" s="364"/>
      <c r="AT462" s="205" t="s">
        <v>1217</v>
      </c>
      <c r="DN462" s="111">
        <f>(AE462*IFERROR(VLOOKUP(AD462,LnLst!B:I,2,FALSE),0))*(100/(H462^2))</f>
        <v>3.8146694214876036E-3</v>
      </c>
      <c r="DO462" s="111">
        <f>(AE462*IFERROR(VLOOKUP(AD462,LnLst!B:I,3,FALSE),0))*(100/(H462^2))</f>
        <v>2.3392561983471075E-2</v>
      </c>
      <c r="DP462" s="111">
        <f>(AE462*IFERROR(VLOOKUP(AD462,LnLst!B:I,4,FALSE),0))*(H462^2/100)/1000000</f>
        <v>5.8201000000000003E-2</v>
      </c>
      <c r="DQ462" s="111">
        <f>(AE462*IFERROR(VLOOKUP(AD462,LnLst!B:I,5,FALSE),0))*(100/(H462^2))</f>
        <v>9.9380165289256212E-3</v>
      </c>
      <c r="DR462" s="111">
        <f>(AE462*IFERROR(VLOOKUP(AD462,LnLst!B:I,6,FALSE),0))*(100/(H462^2))</f>
        <v>6.3450413223140489E-2</v>
      </c>
      <c r="DS462" s="111">
        <f>(AE462*IFERROR(VLOOKUP(AD462,LnLst!B:I,7,FALSE),0))*(H462^2/100)/1000000</f>
        <v>3.9934840000000006E-2</v>
      </c>
      <c r="DT462" s="111">
        <f>(AE462*IFERROR(VLOOKUP(AD462,LnLst!B:I,8,FALSE),0))*(100/(H462^2))</f>
        <v>4.5103305785123962E-2</v>
      </c>
      <c r="DU462" s="111">
        <f>AG462*IFERROR(VLOOKUP(AF462,LnLst!B:I,2,FALSE),0)*100/H462^2</f>
        <v>0</v>
      </c>
      <c r="DV462" s="111">
        <f>(AG462*IFERROR(VLOOKUP(AF462,LnLst!B:I,3,FALSE),0))*(100/(H462^2))</f>
        <v>0</v>
      </c>
      <c r="DW462" s="111">
        <f>(AG462*IFERROR(VLOOKUP(AF462,LnLst!B:I,4,FALSE),0))*(H462^2/100)/1000000</f>
        <v>0</v>
      </c>
      <c r="DX462" s="111">
        <f>(AG462*IFERROR(VLOOKUP(AF462,LnLst!B:I,5,FALSE),0))*(100/(H462^2))</f>
        <v>0</v>
      </c>
      <c r="DY462" s="111">
        <f>(AG462*IFERROR(VLOOKUP(AF462,LnLst!B:I,6,FALSE),0))*(100/(H462^2))</f>
        <v>0</v>
      </c>
      <c r="DZ462" s="111">
        <f>(AG462*IFERROR(VLOOKUP(AF462,LnLst!B:I,7,FALSE),0))*(H462^2/100)/1000000</f>
        <v>0</v>
      </c>
      <c r="EA462" s="111">
        <f>(AG462*IFERROR(VLOOKUP(AF462,LnLst!B:I,8,FALSE),0))*(100/(H462^2))</f>
        <v>0</v>
      </c>
      <c r="EB462" s="111">
        <f>AI462*IFERROR(VLOOKUP(AH462,LnLst!B:I,2,FALSE),0)*100/H462^2</f>
        <v>0</v>
      </c>
      <c r="EC462" s="111">
        <f>AI462*IFERROR(VLOOKUP(AH462,LnLst!B:I,3,FALSE),0)*100/H462^2</f>
        <v>0</v>
      </c>
      <c r="ED462" s="111">
        <f>(AI462*IFERROR(VLOOKUP(AH462,LnLst!B:I,4,FALSE),0))*(H462^2/100)/1000000</f>
        <v>0</v>
      </c>
      <c r="EE462" s="111">
        <f>AI462*IFERROR(VLOOKUP(AH462,LnLst!B:I,5,FALSE),0)*100/H462^2</f>
        <v>0</v>
      </c>
      <c r="EF462" s="111">
        <f>AI462*IFERROR(VLOOKUP(AH462,LnLst!B:I,6,FALSE),0)*100/H462^2</f>
        <v>0</v>
      </c>
      <c r="EG462" s="111">
        <f>(AI462*IFERROR(VLOOKUP(AH462,LnLst!B:I,7,FALSE),0))*(H462^2/100)/1000000</f>
        <v>0</v>
      </c>
      <c r="EH462" s="111">
        <f>AI462*IFERROR(VLOOKUP(AH462,LnLst!B:I,8,FALSE),0)*100/H462^2</f>
        <v>0</v>
      </c>
      <c r="EI462" s="236">
        <f>AK462*IFERROR(VLOOKUP(AJ462,LnLst!B:I,2,FALSE),0)*100/H462^2</f>
        <v>0</v>
      </c>
      <c r="EJ462" s="111">
        <f>AK462*IFERROR(VLOOKUP(AJ462,LnLst!B:I,3,FALSE),0)*100/H462^2</f>
        <v>0</v>
      </c>
      <c r="EK462" s="111">
        <f>(AK462*IFERROR(VLOOKUP(AJ462,LnLst!B:I,4,FALSE),0))*(H462^2/100)/1000000</f>
        <v>0</v>
      </c>
      <c r="EL462" s="111">
        <f>AK462*IFERROR(VLOOKUP(AJ462,LnLst!B:I,5,FALSE),0)*100/H462^2</f>
        <v>0</v>
      </c>
      <c r="EM462" s="111">
        <f>AK462*IFERROR(VLOOKUP(AJ462,LnLst!B:I,6,FALSE),0)*100/H462^2</f>
        <v>0</v>
      </c>
      <c r="EN462" s="111">
        <f>(AK462*IFERROR(VLOOKUP(AJ462,LnLst!B:I,7,FALSE),0))*(H462^2/100)/1000000</f>
        <v>0</v>
      </c>
      <c r="EO462" s="111">
        <f>AK462*IFERROR(VLOOKUP(AJ462,LnLst!B:I,8,FALSE),0)*100/H462^2</f>
        <v>0</v>
      </c>
    </row>
    <row r="463" spans="1:145" ht="15" customHeight="1" x14ac:dyDescent="0.25">
      <c r="A463" s="81" t="s">
        <v>402</v>
      </c>
      <c r="B463" s="82" t="s">
        <v>405</v>
      </c>
      <c r="C463" s="102" t="s">
        <v>180</v>
      </c>
      <c r="D463" s="82" t="s">
        <v>951</v>
      </c>
      <c r="E463" s="9" t="s">
        <v>1641</v>
      </c>
      <c r="F463" s="426" t="s">
        <v>1717</v>
      </c>
      <c r="G463" s="83">
        <v>2</v>
      </c>
      <c r="H463" s="60">
        <v>220</v>
      </c>
      <c r="I463" s="194" t="str">
        <f t="shared" si="127"/>
        <v xml:space="preserve">2*405 AAAC             </v>
      </c>
      <c r="J463" s="228">
        <f t="shared" si="128"/>
        <v>37</v>
      </c>
      <c r="K463" s="113" t="s">
        <v>16</v>
      </c>
      <c r="L463" s="232" t="s">
        <v>23</v>
      </c>
      <c r="M463" s="240">
        <v>1150</v>
      </c>
      <c r="N463" s="115">
        <f t="shared" si="111"/>
        <v>438.19600000000003</v>
      </c>
      <c r="O463" s="241">
        <v>1150</v>
      </c>
      <c r="P463" s="235">
        <f t="shared" si="112"/>
        <v>3.8146694214876032E-3</v>
      </c>
      <c r="Q463" s="104">
        <f t="shared" si="113"/>
        <v>2.3392561983471071E-2</v>
      </c>
      <c r="R463" s="104">
        <f t="shared" si="114"/>
        <v>5.8201000000000003E-2</v>
      </c>
      <c r="S463" s="104">
        <f t="shared" si="115"/>
        <v>9.9380165289256212E-3</v>
      </c>
      <c r="T463" s="104">
        <f t="shared" si="116"/>
        <v>6.3450413223140489E-2</v>
      </c>
      <c r="U463" s="104">
        <f t="shared" si="117"/>
        <v>3.9934840000000006E-2</v>
      </c>
      <c r="V463" s="105">
        <f t="shared" si="118"/>
        <v>4.5103305785123969E-2</v>
      </c>
      <c r="W463" s="223">
        <f>AE463*IFERROR(VLOOKUP(AD463,LnLst!B:I,2,FALSE),0)+AG463*IFERROR(VLOOKUP(AF463,LnLst!B:I,2,FALSE),0)+AI463*IFERROR(VLOOKUP(AH463,LnLst!B:I,2,FALSE),0)+AK463*IFERROR(VLOOKUP(AJ463,LnLst!B:I,2,FALSE),0)</f>
        <v>1.8463000000000001</v>
      </c>
      <c r="X463" s="215">
        <f>AE463*IFERROR(VLOOKUP(AD463,LnLst!B:I,3,FALSE),0)+AG463*IFERROR(VLOOKUP(AF463,LnLst!B:I,3,FALSE),0)+AI463*IFERROR(VLOOKUP(AH463,LnLst!B:I,3,FALSE),0)+AK463*IFERROR(VLOOKUP(AJ463,LnLst!B:I,3,FALSE),0)</f>
        <v>11.321999999999999</v>
      </c>
      <c r="Y463" s="219">
        <f>(AE463*IFERROR(VLOOKUP(AD463,LnLst!B:I,4,FALSE),0)+AG463*IFERROR(VLOOKUP(AF463,LnLst!B:I,4,FALSE),0)+AI463*IFERROR(VLOOKUP(AH463,LnLst!B:I,4,FALSE),0)+AK463*IFERROR(VLOOKUP(AJ463,LnLst!B:I,4,FALSE),0))/1000000</f>
        <v>1.2025E-4</v>
      </c>
      <c r="Z463" s="215">
        <f>AE463*IFERROR(VLOOKUP(AD463,LnLst!B:I,5,FALSE),0)+AG463*IFERROR(VLOOKUP(AF463,LnLst!B:I,5,FALSE),0)+AI463*IFERROR(VLOOKUP(AH463,LnLst!B:I,5,FALSE),0)+AK463*IFERROR(VLOOKUP(AJ463,LnLst!B:I,5,FALSE),0)</f>
        <v>4.8100000000000005</v>
      </c>
      <c r="AA463" s="215">
        <f>AE463*IFERROR(VLOOKUP(AD463,LnLst!B:I,6,FALSE),0)+AG463*IFERROR(VLOOKUP(AF463,LnLst!B:I,6,FALSE),0)+AI463*IFERROR(VLOOKUP(AH463,LnLst!B:I,6,FALSE),0)+AK463*IFERROR(VLOOKUP(AJ463,LnLst!B:I,6,FALSE),0)</f>
        <v>30.709999999999997</v>
      </c>
      <c r="AB463" s="207">
        <f>(AE463*IFERROR(VLOOKUP(AD463,LnLst!B:I,7,FALSE),0)+AG463*IFERROR(VLOOKUP(AF463,LnLst!B:I,7,FALSE),0)+AI463*IFERROR(VLOOKUP(AH463,LnLst!B:I,7,FALSE),0)+AK463*IFERROR(VLOOKUP(AJ463,LnLst!B:I,7,FALSE),0))/1000000</f>
        <v>8.2510000000000008E-5</v>
      </c>
      <c r="AC463" s="211">
        <f>AE463*IFERROR(VLOOKUP(AD463,LnLst!B:I,8,FALSE),0)+AG463*IFERROR(VLOOKUP(AF463,LnLst!B:I,8,FALSE),0)+AI463*IFERROR(VLOOKUP(AH463,LnLst!B:I,8,FALSE),0)+AK463*IFERROR(VLOOKUP(AJ463,LnLst!B:I,8,FALSE),0)</f>
        <v>21.83</v>
      </c>
      <c r="AD463" s="106" t="s">
        <v>8</v>
      </c>
      <c r="AE463" s="263">
        <v>37</v>
      </c>
      <c r="AF463" s="245" t="s">
        <v>1462</v>
      </c>
      <c r="AG463" s="263"/>
      <c r="AH463" s="250" t="s">
        <v>1462</v>
      </c>
      <c r="AI463" s="263"/>
      <c r="AJ463" s="245" t="s">
        <v>1462</v>
      </c>
      <c r="AK463" s="263"/>
      <c r="AL463" s="84">
        <v>674</v>
      </c>
      <c r="AM463" s="72">
        <v>680</v>
      </c>
      <c r="AN463" s="83">
        <v>0</v>
      </c>
      <c r="AO463" s="72">
        <v>0</v>
      </c>
      <c r="AP463" s="66" t="s">
        <v>950</v>
      </c>
      <c r="AQ463" s="107" t="s">
        <v>946</v>
      </c>
      <c r="AR463" s="61" t="s">
        <v>951</v>
      </c>
      <c r="AS463" s="364"/>
      <c r="AT463" s="205" t="s">
        <v>1217</v>
      </c>
      <c r="DN463" s="111">
        <f>(AE463*IFERROR(VLOOKUP(AD463,LnLst!B:I,2,FALSE),0))*(100/(H463^2))</f>
        <v>3.8146694214876036E-3</v>
      </c>
      <c r="DO463" s="111">
        <f>(AE463*IFERROR(VLOOKUP(AD463,LnLst!B:I,3,FALSE),0))*(100/(H463^2))</f>
        <v>2.3392561983471075E-2</v>
      </c>
      <c r="DP463" s="111">
        <f>(AE463*IFERROR(VLOOKUP(AD463,LnLst!B:I,4,FALSE),0))*(H463^2/100)/1000000</f>
        <v>5.8201000000000003E-2</v>
      </c>
      <c r="DQ463" s="111">
        <f>(AE463*IFERROR(VLOOKUP(AD463,LnLst!B:I,5,FALSE),0))*(100/(H463^2))</f>
        <v>9.9380165289256212E-3</v>
      </c>
      <c r="DR463" s="111">
        <f>(AE463*IFERROR(VLOOKUP(AD463,LnLst!B:I,6,FALSE),0))*(100/(H463^2))</f>
        <v>6.3450413223140489E-2</v>
      </c>
      <c r="DS463" s="111">
        <f>(AE463*IFERROR(VLOOKUP(AD463,LnLst!B:I,7,FALSE),0))*(H463^2/100)/1000000</f>
        <v>3.9934840000000006E-2</v>
      </c>
      <c r="DT463" s="111">
        <f>(AE463*IFERROR(VLOOKUP(AD463,LnLst!B:I,8,FALSE),0))*(100/(H463^2))</f>
        <v>4.5103305785123962E-2</v>
      </c>
      <c r="DU463" s="111">
        <f>AG463*IFERROR(VLOOKUP(AF463,LnLst!B:I,2,FALSE),0)*100/H463^2</f>
        <v>0</v>
      </c>
      <c r="DV463" s="111">
        <f>(AG463*IFERROR(VLOOKUP(AF463,LnLst!B:I,3,FALSE),0))*(100/(H463^2))</f>
        <v>0</v>
      </c>
      <c r="DW463" s="111">
        <f>(AG463*IFERROR(VLOOKUP(AF463,LnLst!B:I,4,FALSE),0))*(H463^2/100)/1000000</f>
        <v>0</v>
      </c>
      <c r="DX463" s="111">
        <f>(AG463*IFERROR(VLOOKUP(AF463,LnLst!B:I,5,FALSE),0))*(100/(H463^2))</f>
        <v>0</v>
      </c>
      <c r="DY463" s="111">
        <f>(AG463*IFERROR(VLOOKUP(AF463,LnLst!B:I,6,FALSE),0))*(100/(H463^2))</f>
        <v>0</v>
      </c>
      <c r="DZ463" s="111">
        <f>(AG463*IFERROR(VLOOKUP(AF463,LnLst!B:I,7,FALSE),0))*(H463^2/100)/1000000</f>
        <v>0</v>
      </c>
      <c r="EA463" s="111">
        <f>(AG463*IFERROR(VLOOKUP(AF463,LnLst!B:I,8,FALSE),0))*(100/(H463^2))</f>
        <v>0</v>
      </c>
      <c r="EB463" s="111">
        <f>AI463*IFERROR(VLOOKUP(AH463,LnLst!B:I,2,FALSE),0)*100/H463^2</f>
        <v>0</v>
      </c>
      <c r="EC463" s="111">
        <f>AI463*IFERROR(VLOOKUP(AH463,LnLst!B:I,3,FALSE),0)*100/H463^2</f>
        <v>0</v>
      </c>
      <c r="ED463" s="111">
        <f>(AI463*IFERROR(VLOOKUP(AH463,LnLst!B:I,4,FALSE),0))*(H463^2/100)/1000000</f>
        <v>0</v>
      </c>
      <c r="EE463" s="111">
        <f>AI463*IFERROR(VLOOKUP(AH463,LnLst!B:I,5,FALSE),0)*100/H463^2</f>
        <v>0</v>
      </c>
      <c r="EF463" s="111">
        <f>AI463*IFERROR(VLOOKUP(AH463,LnLst!B:I,6,FALSE),0)*100/H463^2</f>
        <v>0</v>
      </c>
      <c r="EG463" s="111">
        <f>(AI463*IFERROR(VLOOKUP(AH463,LnLst!B:I,7,FALSE),0))*(H463^2/100)/1000000</f>
        <v>0</v>
      </c>
      <c r="EH463" s="111">
        <f>AI463*IFERROR(VLOOKUP(AH463,LnLst!B:I,8,FALSE),0)*100/H463^2</f>
        <v>0</v>
      </c>
      <c r="EI463" s="236">
        <f>AK463*IFERROR(VLOOKUP(AJ463,LnLst!B:I,2,FALSE),0)*100/H463^2</f>
        <v>0</v>
      </c>
      <c r="EJ463" s="111">
        <f>AK463*IFERROR(VLOOKUP(AJ463,LnLst!B:I,3,FALSE),0)*100/H463^2</f>
        <v>0</v>
      </c>
      <c r="EK463" s="111">
        <f>(AK463*IFERROR(VLOOKUP(AJ463,LnLst!B:I,4,FALSE),0))*(H463^2/100)/1000000</f>
        <v>0</v>
      </c>
      <c r="EL463" s="111">
        <f>AK463*IFERROR(VLOOKUP(AJ463,LnLst!B:I,5,FALSE),0)*100/H463^2</f>
        <v>0</v>
      </c>
      <c r="EM463" s="111">
        <f>AK463*IFERROR(VLOOKUP(AJ463,LnLst!B:I,6,FALSE),0)*100/H463^2</f>
        <v>0</v>
      </c>
      <c r="EN463" s="111">
        <f>(AK463*IFERROR(VLOOKUP(AJ463,LnLst!B:I,7,FALSE),0))*(H463^2/100)/1000000</f>
        <v>0</v>
      </c>
      <c r="EO463" s="111">
        <f>AK463*IFERROR(VLOOKUP(AJ463,LnLst!B:I,8,FALSE),0)*100/H463^2</f>
        <v>0</v>
      </c>
    </row>
    <row r="464" spans="1:145" ht="15" customHeight="1" x14ac:dyDescent="0.25">
      <c r="A464" s="81" t="s">
        <v>405</v>
      </c>
      <c r="B464" s="82" t="s">
        <v>1365</v>
      </c>
      <c r="C464" s="102" t="s">
        <v>951</v>
      </c>
      <c r="D464" s="82" t="s">
        <v>1527</v>
      </c>
      <c r="E464" s="9" t="s">
        <v>1641</v>
      </c>
      <c r="F464" s="426" t="s">
        <v>1717</v>
      </c>
      <c r="G464" s="83">
        <v>1</v>
      </c>
      <c r="H464" s="60">
        <v>220</v>
      </c>
      <c r="I464" s="194" t="str">
        <f t="shared" si="127"/>
        <v xml:space="preserve">2*405 AAAC             </v>
      </c>
      <c r="J464" s="228">
        <f t="shared" si="128"/>
        <v>40.200000000000003</v>
      </c>
      <c r="K464" s="113" t="s">
        <v>23</v>
      </c>
      <c r="L464" s="232" t="s">
        <v>29</v>
      </c>
      <c r="M464" s="114">
        <v>1150</v>
      </c>
      <c r="N464" s="115">
        <f t="shared" si="111"/>
        <v>438.19600000000003</v>
      </c>
      <c r="O464" s="116">
        <v>1150</v>
      </c>
      <c r="P464" s="235">
        <f t="shared" si="112"/>
        <v>4.1445867768595043E-3</v>
      </c>
      <c r="Q464" s="104">
        <f t="shared" si="113"/>
        <v>2.5415702479338845E-2</v>
      </c>
      <c r="R464" s="104">
        <f t="shared" si="114"/>
        <v>6.3234600000000002E-2</v>
      </c>
      <c r="S464" s="104">
        <f t="shared" si="115"/>
        <v>1.0797520661157028E-2</v>
      </c>
      <c r="T464" s="104">
        <f t="shared" si="116"/>
        <v>6.8938016528925616E-2</v>
      </c>
      <c r="U464" s="104">
        <f t="shared" si="117"/>
        <v>4.3388663999999993E-2</v>
      </c>
      <c r="V464" s="105">
        <f t="shared" si="118"/>
        <v>4.9004132231404963E-2</v>
      </c>
      <c r="W464" s="223">
        <f>AE464*IFERROR(VLOOKUP(AD464,LnLst!B:I,2,FALSE),0)+AG464*IFERROR(VLOOKUP(AF464,LnLst!B:I,2,FALSE),0)+AI464*IFERROR(VLOOKUP(AH464,LnLst!B:I,2,FALSE),0)+AK464*IFERROR(VLOOKUP(AJ464,LnLst!B:I,2,FALSE),0)</f>
        <v>2.0059800000000001</v>
      </c>
      <c r="X464" s="215">
        <f>AE464*IFERROR(VLOOKUP(AD464,LnLst!B:I,3,FALSE),0)+AG464*IFERROR(VLOOKUP(AF464,LnLst!B:I,3,FALSE),0)+AI464*IFERROR(VLOOKUP(AH464,LnLst!B:I,3,FALSE),0)+AK464*IFERROR(VLOOKUP(AJ464,LnLst!B:I,3,FALSE),0)</f>
        <v>12.301200000000001</v>
      </c>
      <c r="Y464" s="219">
        <f>(AE464*IFERROR(VLOOKUP(AD464,LnLst!B:I,4,FALSE),0)+AG464*IFERROR(VLOOKUP(AF464,LnLst!B:I,4,FALSE),0)+AI464*IFERROR(VLOOKUP(AH464,LnLst!B:I,4,FALSE),0)+AK464*IFERROR(VLOOKUP(AJ464,LnLst!B:I,4,FALSE),0))/1000000</f>
        <v>1.3065E-4</v>
      </c>
      <c r="Z464" s="215">
        <f>AE464*IFERROR(VLOOKUP(AD464,LnLst!B:I,5,FALSE),0)+AG464*IFERROR(VLOOKUP(AF464,LnLst!B:I,5,FALSE),0)+AI464*IFERROR(VLOOKUP(AH464,LnLst!B:I,5,FALSE),0)+AK464*IFERROR(VLOOKUP(AJ464,LnLst!B:I,5,FALSE),0)</f>
        <v>5.2260000000000009</v>
      </c>
      <c r="AA464" s="215">
        <f>AE464*IFERROR(VLOOKUP(AD464,LnLst!B:I,6,FALSE),0)+AG464*IFERROR(VLOOKUP(AF464,LnLst!B:I,6,FALSE),0)+AI464*IFERROR(VLOOKUP(AH464,LnLst!B:I,6,FALSE),0)+AK464*IFERROR(VLOOKUP(AJ464,LnLst!B:I,6,FALSE),0)</f>
        <v>33.366</v>
      </c>
      <c r="AB464" s="207">
        <f>(AE464*IFERROR(VLOOKUP(AD464,LnLst!B:I,7,FALSE),0)+AG464*IFERROR(VLOOKUP(AF464,LnLst!B:I,7,FALSE),0)+AI464*IFERROR(VLOOKUP(AH464,LnLst!B:I,7,FALSE),0)+AK464*IFERROR(VLOOKUP(AJ464,LnLst!B:I,7,FALSE),0))/1000000</f>
        <v>8.9646000000000002E-5</v>
      </c>
      <c r="AC464" s="211">
        <f>AE464*IFERROR(VLOOKUP(AD464,LnLst!B:I,8,FALSE),0)+AG464*IFERROR(VLOOKUP(AF464,LnLst!B:I,8,FALSE),0)+AI464*IFERROR(VLOOKUP(AH464,LnLst!B:I,8,FALSE),0)+AK464*IFERROR(VLOOKUP(AJ464,LnLst!B:I,8,FALSE),0)</f>
        <v>23.718</v>
      </c>
      <c r="AD464" s="106" t="s">
        <v>8</v>
      </c>
      <c r="AE464" s="263">
        <v>40.200000000000003</v>
      </c>
      <c r="AF464" s="245" t="s">
        <v>1462</v>
      </c>
      <c r="AG464" s="263"/>
      <c r="AH464" s="250" t="s">
        <v>1462</v>
      </c>
      <c r="AI464" s="263"/>
      <c r="AJ464" s="245" t="s">
        <v>1462</v>
      </c>
      <c r="AK464" s="263"/>
      <c r="AL464" s="84">
        <v>680</v>
      </c>
      <c r="AM464" s="72">
        <v>685</v>
      </c>
      <c r="AN464" s="83">
        <v>0</v>
      </c>
      <c r="AO464" s="72">
        <v>0</v>
      </c>
      <c r="AP464" s="66"/>
      <c r="AQ464" s="107" t="s">
        <v>951</v>
      </c>
      <c r="AR464" s="61" t="s">
        <v>1294</v>
      </c>
      <c r="AS464" s="364"/>
      <c r="AT464" s="205" t="s">
        <v>1217</v>
      </c>
      <c r="DN464" s="111">
        <f>(AE464*IFERROR(VLOOKUP(AD464,LnLst!B:I,2,FALSE),0))*(100/(H464^2))</f>
        <v>4.1445867768595043E-3</v>
      </c>
      <c r="DO464" s="111">
        <f>(AE464*IFERROR(VLOOKUP(AD464,LnLst!B:I,3,FALSE),0))*(100/(H464^2))</f>
        <v>2.5415702479338848E-2</v>
      </c>
      <c r="DP464" s="111">
        <f>(AE464*IFERROR(VLOOKUP(AD464,LnLst!B:I,4,FALSE),0))*(H464^2/100)/1000000</f>
        <v>6.3234600000000002E-2</v>
      </c>
      <c r="DQ464" s="111">
        <f>(AE464*IFERROR(VLOOKUP(AD464,LnLst!B:I,5,FALSE),0))*(100/(H464^2))</f>
        <v>1.0797520661157026E-2</v>
      </c>
      <c r="DR464" s="111">
        <f>(AE464*IFERROR(VLOOKUP(AD464,LnLst!B:I,6,FALSE),0))*(100/(H464^2))</f>
        <v>6.8938016528925616E-2</v>
      </c>
      <c r="DS464" s="111">
        <f>(AE464*IFERROR(VLOOKUP(AD464,LnLst!B:I,7,FALSE),0))*(H464^2/100)/1000000</f>
        <v>4.3388664E-2</v>
      </c>
      <c r="DT464" s="111">
        <f>(AE464*IFERROR(VLOOKUP(AD464,LnLst!B:I,8,FALSE),0))*(100/(H464^2))</f>
        <v>4.9004132231404957E-2</v>
      </c>
      <c r="DU464" s="111">
        <f>AG464*IFERROR(VLOOKUP(AF464,LnLst!B:I,2,FALSE),0)*100/H464^2</f>
        <v>0</v>
      </c>
      <c r="DV464" s="111">
        <f>(AG464*IFERROR(VLOOKUP(AF464,LnLst!B:I,3,FALSE),0))*(100/(H464^2))</f>
        <v>0</v>
      </c>
      <c r="DW464" s="111">
        <f>(AG464*IFERROR(VLOOKUP(AF464,LnLst!B:I,4,FALSE),0))*(H464^2/100)/1000000</f>
        <v>0</v>
      </c>
      <c r="DX464" s="111">
        <f>(AG464*IFERROR(VLOOKUP(AF464,LnLst!B:I,5,FALSE),0))*(100/(H464^2))</f>
        <v>0</v>
      </c>
      <c r="DY464" s="111">
        <f>(AG464*IFERROR(VLOOKUP(AF464,LnLst!B:I,6,FALSE),0))*(100/(H464^2))</f>
        <v>0</v>
      </c>
      <c r="DZ464" s="111">
        <f>(AG464*IFERROR(VLOOKUP(AF464,LnLst!B:I,7,FALSE),0))*(H464^2/100)/1000000</f>
        <v>0</v>
      </c>
      <c r="EA464" s="111">
        <f>(AG464*IFERROR(VLOOKUP(AF464,LnLst!B:I,8,FALSE),0))*(100/(H464^2))</f>
        <v>0</v>
      </c>
      <c r="EB464" s="111">
        <f>AI464*IFERROR(VLOOKUP(AH464,LnLst!B:I,2,FALSE),0)*100/H464^2</f>
        <v>0</v>
      </c>
      <c r="EC464" s="111">
        <f>AI464*IFERROR(VLOOKUP(AH464,LnLst!B:I,3,FALSE),0)*100/H464^2</f>
        <v>0</v>
      </c>
      <c r="ED464" s="111">
        <f>(AI464*IFERROR(VLOOKUP(AH464,LnLst!B:I,4,FALSE),0))*(H464^2/100)/1000000</f>
        <v>0</v>
      </c>
      <c r="EE464" s="111">
        <f>AI464*IFERROR(VLOOKUP(AH464,LnLst!B:I,5,FALSE),0)*100/H464^2</f>
        <v>0</v>
      </c>
      <c r="EF464" s="111">
        <f>AI464*IFERROR(VLOOKUP(AH464,LnLst!B:I,6,FALSE),0)*100/H464^2</f>
        <v>0</v>
      </c>
      <c r="EG464" s="111">
        <f>(AI464*IFERROR(VLOOKUP(AH464,LnLst!B:I,7,FALSE),0))*(H464^2/100)/1000000</f>
        <v>0</v>
      </c>
      <c r="EH464" s="111">
        <f>AI464*IFERROR(VLOOKUP(AH464,LnLst!B:I,8,FALSE),0)*100/H464^2</f>
        <v>0</v>
      </c>
      <c r="EI464" s="236">
        <f>AK464*IFERROR(VLOOKUP(AJ464,LnLst!B:I,2,FALSE),0)*100/H464^2</f>
        <v>0</v>
      </c>
      <c r="EJ464" s="111">
        <f>AK464*IFERROR(VLOOKUP(AJ464,LnLst!B:I,3,FALSE),0)*100/H464^2</f>
        <v>0</v>
      </c>
      <c r="EK464" s="111">
        <f>(AK464*IFERROR(VLOOKUP(AJ464,LnLst!B:I,4,FALSE),0))*(H464^2/100)/1000000</f>
        <v>0</v>
      </c>
      <c r="EL464" s="111">
        <f>AK464*IFERROR(VLOOKUP(AJ464,LnLst!B:I,5,FALSE),0)*100/H464^2</f>
        <v>0</v>
      </c>
      <c r="EM464" s="111">
        <f>AK464*IFERROR(VLOOKUP(AJ464,LnLst!B:I,6,FALSE),0)*100/H464^2</f>
        <v>0</v>
      </c>
      <c r="EN464" s="111">
        <f>(AK464*IFERROR(VLOOKUP(AJ464,LnLst!B:I,7,FALSE),0))*(H464^2/100)/1000000</f>
        <v>0</v>
      </c>
      <c r="EO464" s="111">
        <f>AK464*IFERROR(VLOOKUP(AJ464,LnLst!B:I,8,FALSE),0)*100/H464^2</f>
        <v>0</v>
      </c>
    </row>
    <row r="465" spans="1:145" ht="15" customHeight="1" x14ac:dyDescent="0.25">
      <c r="A465" s="81" t="s">
        <v>405</v>
      </c>
      <c r="B465" s="82" t="s">
        <v>1365</v>
      </c>
      <c r="C465" s="102" t="s">
        <v>951</v>
      </c>
      <c r="D465" s="82" t="s">
        <v>1527</v>
      </c>
      <c r="E465" s="9" t="s">
        <v>1641</v>
      </c>
      <c r="F465" s="426" t="s">
        <v>1717</v>
      </c>
      <c r="G465" s="83">
        <v>2</v>
      </c>
      <c r="H465" s="60">
        <v>220</v>
      </c>
      <c r="I465" s="194" t="str">
        <f t="shared" si="127"/>
        <v xml:space="preserve">2*405 AAAC             </v>
      </c>
      <c r="J465" s="228">
        <f t="shared" si="128"/>
        <v>40.200000000000003</v>
      </c>
      <c r="K465" s="113" t="s">
        <v>23</v>
      </c>
      <c r="L465" s="232" t="s">
        <v>29</v>
      </c>
      <c r="M465" s="114">
        <v>1150</v>
      </c>
      <c r="N465" s="115">
        <f t="shared" si="111"/>
        <v>438.19600000000003</v>
      </c>
      <c r="O465" s="116">
        <v>1150</v>
      </c>
      <c r="P465" s="235">
        <f t="shared" si="112"/>
        <v>4.1445867768595043E-3</v>
      </c>
      <c r="Q465" s="104">
        <f t="shared" si="113"/>
        <v>2.5415702479338845E-2</v>
      </c>
      <c r="R465" s="104">
        <f t="shared" si="114"/>
        <v>6.3234600000000002E-2</v>
      </c>
      <c r="S465" s="104">
        <f t="shared" si="115"/>
        <v>1.0797520661157028E-2</v>
      </c>
      <c r="T465" s="104">
        <f t="shared" si="116"/>
        <v>6.8938016528925616E-2</v>
      </c>
      <c r="U465" s="104">
        <f t="shared" si="117"/>
        <v>4.3388663999999993E-2</v>
      </c>
      <c r="V465" s="105">
        <f t="shared" si="118"/>
        <v>4.9004132231404963E-2</v>
      </c>
      <c r="W465" s="223">
        <f>AE465*IFERROR(VLOOKUP(AD465,LnLst!B:I,2,FALSE),0)+AG465*IFERROR(VLOOKUP(AF465,LnLst!B:I,2,FALSE),0)+AI465*IFERROR(VLOOKUP(AH465,LnLst!B:I,2,FALSE),0)+AK465*IFERROR(VLOOKUP(AJ465,LnLst!B:I,2,FALSE),0)</f>
        <v>2.0059800000000001</v>
      </c>
      <c r="X465" s="215">
        <f>AE465*IFERROR(VLOOKUP(AD465,LnLst!B:I,3,FALSE),0)+AG465*IFERROR(VLOOKUP(AF465,LnLst!B:I,3,FALSE),0)+AI465*IFERROR(VLOOKUP(AH465,LnLst!B:I,3,FALSE),0)+AK465*IFERROR(VLOOKUP(AJ465,LnLst!B:I,3,FALSE),0)</f>
        <v>12.301200000000001</v>
      </c>
      <c r="Y465" s="219">
        <f>(AE465*IFERROR(VLOOKUP(AD465,LnLst!B:I,4,FALSE),0)+AG465*IFERROR(VLOOKUP(AF465,LnLst!B:I,4,FALSE),0)+AI465*IFERROR(VLOOKUP(AH465,LnLst!B:I,4,FALSE),0)+AK465*IFERROR(VLOOKUP(AJ465,LnLst!B:I,4,FALSE),0))/1000000</f>
        <v>1.3065E-4</v>
      </c>
      <c r="Z465" s="215">
        <f>AE465*IFERROR(VLOOKUP(AD465,LnLst!B:I,5,FALSE),0)+AG465*IFERROR(VLOOKUP(AF465,LnLst!B:I,5,FALSE),0)+AI465*IFERROR(VLOOKUP(AH465,LnLst!B:I,5,FALSE),0)+AK465*IFERROR(VLOOKUP(AJ465,LnLst!B:I,5,FALSE),0)</f>
        <v>5.2260000000000009</v>
      </c>
      <c r="AA465" s="215">
        <f>AE465*IFERROR(VLOOKUP(AD465,LnLst!B:I,6,FALSE),0)+AG465*IFERROR(VLOOKUP(AF465,LnLst!B:I,6,FALSE),0)+AI465*IFERROR(VLOOKUP(AH465,LnLst!B:I,6,FALSE),0)+AK465*IFERROR(VLOOKUP(AJ465,LnLst!B:I,6,FALSE),0)</f>
        <v>33.366</v>
      </c>
      <c r="AB465" s="207">
        <f>(AE465*IFERROR(VLOOKUP(AD465,LnLst!B:I,7,FALSE),0)+AG465*IFERROR(VLOOKUP(AF465,LnLst!B:I,7,FALSE),0)+AI465*IFERROR(VLOOKUP(AH465,LnLst!B:I,7,FALSE),0)+AK465*IFERROR(VLOOKUP(AJ465,LnLst!B:I,7,FALSE),0))/1000000</f>
        <v>8.9646000000000002E-5</v>
      </c>
      <c r="AC465" s="211">
        <f>AE465*IFERROR(VLOOKUP(AD465,LnLst!B:I,8,FALSE),0)+AG465*IFERROR(VLOOKUP(AF465,LnLst!B:I,8,FALSE),0)+AI465*IFERROR(VLOOKUP(AH465,LnLst!B:I,8,FALSE),0)+AK465*IFERROR(VLOOKUP(AJ465,LnLst!B:I,8,FALSE),0)</f>
        <v>23.718</v>
      </c>
      <c r="AD465" s="106" t="s">
        <v>8</v>
      </c>
      <c r="AE465" s="263">
        <v>40.200000000000003</v>
      </c>
      <c r="AF465" s="245" t="s">
        <v>1462</v>
      </c>
      <c r="AG465" s="263"/>
      <c r="AH465" s="250" t="s">
        <v>1462</v>
      </c>
      <c r="AI465" s="263"/>
      <c r="AJ465" s="245" t="s">
        <v>1462</v>
      </c>
      <c r="AK465" s="263"/>
      <c r="AL465" s="84">
        <v>680</v>
      </c>
      <c r="AM465" s="72">
        <v>685</v>
      </c>
      <c r="AN465" s="83">
        <v>0</v>
      </c>
      <c r="AO465" s="72">
        <v>0</v>
      </c>
      <c r="AP465" s="66"/>
      <c r="AQ465" s="107" t="s">
        <v>951</v>
      </c>
      <c r="AR465" s="61" t="s">
        <v>1294</v>
      </c>
      <c r="AS465" s="364"/>
      <c r="AT465" s="205" t="s">
        <v>1217</v>
      </c>
      <c r="DN465" s="111">
        <f>(AE465*IFERROR(VLOOKUP(AD465,LnLst!B:I,2,FALSE),0))*(100/(H465^2))</f>
        <v>4.1445867768595043E-3</v>
      </c>
      <c r="DO465" s="111">
        <f>(AE465*IFERROR(VLOOKUP(AD465,LnLst!B:I,3,FALSE),0))*(100/(H465^2))</f>
        <v>2.5415702479338848E-2</v>
      </c>
      <c r="DP465" s="111">
        <f>(AE465*IFERROR(VLOOKUP(AD465,LnLst!B:I,4,FALSE),0))*(H465^2/100)/1000000</f>
        <v>6.3234600000000002E-2</v>
      </c>
      <c r="DQ465" s="111">
        <f>(AE465*IFERROR(VLOOKUP(AD465,LnLst!B:I,5,FALSE),0))*(100/(H465^2))</f>
        <v>1.0797520661157026E-2</v>
      </c>
      <c r="DR465" s="111">
        <f>(AE465*IFERROR(VLOOKUP(AD465,LnLst!B:I,6,FALSE),0))*(100/(H465^2))</f>
        <v>6.8938016528925616E-2</v>
      </c>
      <c r="DS465" s="111">
        <f>(AE465*IFERROR(VLOOKUP(AD465,LnLst!B:I,7,FALSE),0))*(H465^2/100)/1000000</f>
        <v>4.3388664E-2</v>
      </c>
      <c r="DT465" s="111">
        <f>(AE465*IFERROR(VLOOKUP(AD465,LnLst!B:I,8,FALSE),0))*(100/(H465^2))</f>
        <v>4.9004132231404957E-2</v>
      </c>
      <c r="DU465" s="111">
        <f>AG465*IFERROR(VLOOKUP(AF465,LnLst!B:I,2,FALSE),0)*100/H465^2</f>
        <v>0</v>
      </c>
      <c r="DV465" s="111">
        <f>(AG465*IFERROR(VLOOKUP(AF465,LnLst!B:I,3,FALSE),0))*(100/(H465^2))</f>
        <v>0</v>
      </c>
      <c r="DW465" s="111">
        <f>(AG465*IFERROR(VLOOKUP(AF465,LnLst!B:I,4,FALSE),0))*(H465^2/100)/1000000</f>
        <v>0</v>
      </c>
      <c r="DX465" s="111">
        <f>(AG465*IFERROR(VLOOKUP(AF465,LnLst!B:I,5,FALSE),0))*(100/(H465^2))</f>
        <v>0</v>
      </c>
      <c r="DY465" s="111">
        <f>(AG465*IFERROR(VLOOKUP(AF465,LnLst!B:I,6,FALSE),0))*(100/(H465^2))</f>
        <v>0</v>
      </c>
      <c r="DZ465" s="111">
        <f>(AG465*IFERROR(VLOOKUP(AF465,LnLst!B:I,7,FALSE),0))*(H465^2/100)/1000000</f>
        <v>0</v>
      </c>
      <c r="EA465" s="111">
        <f>(AG465*IFERROR(VLOOKUP(AF465,LnLst!B:I,8,FALSE),0))*(100/(H465^2))</f>
        <v>0</v>
      </c>
      <c r="EB465" s="111">
        <f>AI465*IFERROR(VLOOKUP(AH465,LnLst!B:I,2,FALSE),0)*100/H465^2</f>
        <v>0</v>
      </c>
      <c r="EC465" s="111">
        <f>AI465*IFERROR(VLOOKUP(AH465,LnLst!B:I,3,FALSE),0)*100/H465^2</f>
        <v>0</v>
      </c>
      <c r="ED465" s="111">
        <f>(AI465*IFERROR(VLOOKUP(AH465,LnLst!B:I,4,FALSE),0))*(H465^2/100)/1000000</f>
        <v>0</v>
      </c>
      <c r="EE465" s="111">
        <f>AI465*IFERROR(VLOOKUP(AH465,LnLst!B:I,5,FALSE),0)*100/H465^2</f>
        <v>0</v>
      </c>
      <c r="EF465" s="111">
        <f>AI465*IFERROR(VLOOKUP(AH465,LnLst!B:I,6,FALSE),0)*100/H465^2</f>
        <v>0</v>
      </c>
      <c r="EG465" s="111">
        <f>(AI465*IFERROR(VLOOKUP(AH465,LnLst!B:I,7,FALSE),0))*(H465^2/100)/1000000</f>
        <v>0</v>
      </c>
      <c r="EH465" s="111">
        <f>AI465*IFERROR(VLOOKUP(AH465,LnLst!B:I,8,FALSE),0)*100/H465^2</f>
        <v>0</v>
      </c>
      <c r="EI465" s="236">
        <f>AK465*IFERROR(VLOOKUP(AJ465,LnLst!B:I,2,FALSE),0)*100/H465^2</f>
        <v>0</v>
      </c>
      <c r="EJ465" s="111">
        <f>AK465*IFERROR(VLOOKUP(AJ465,LnLst!B:I,3,FALSE),0)*100/H465^2</f>
        <v>0</v>
      </c>
      <c r="EK465" s="111">
        <f>(AK465*IFERROR(VLOOKUP(AJ465,LnLst!B:I,4,FALSE),0))*(H465^2/100)/1000000</f>
        <v>0</v>
      </c>
      <c r="EL465" s="111">
        <f>AK465*IFERROR(VLOOKUP(AJ465,LnLst!B:I,5,FALSE),0)*100/H465^2</f>
        <v>0</v>
      </c>
      <c r="EM465" s="111">
        <f>AK465*IFERROR(VLOOKUP(AJ465,LnLst!B:I,6,FALSE),0)*100/H465^2</f>
        <v>0</v>
      </c>
      <c r="EN465" s="111">
        <f>(AK465*IFERROR(VLOOKUP(AJ465,LnLst!B:I,7,FALSE),0))*(H465^2/100)/1000000</f>
        <v>0</v>
      </c>
      <c r="EO465" s="111">
        <f>AK465*IFERROR(VLOOKUP(AJ465,LnLst!B:I,8,FALSE),0)*100/H465^2</f>
        <v>0</v>
      </c>
    </row>
    <row r="466" spans="1:145" ht="15" customHeight="1" x14ac:dyDescent="0.25">
      <c r="A466" s="81" t="s">
        <v>1215</v>
      </c>
      <c r="B466" s="82" t="s">
        <v>1365</v>
      </c>
      <c r="C466" s="102" t="s">
        <v>1528</v>
      </c>
      <c r="D466" s="82" t="s">
        <v>1527</v>
      </c>
      <c r="E466" s="9" t="s">
        <v>1641</v>
      </c>
      <c r="F466" s="426" t="s">
        <v>1717</v>
      </c>
      <c r="G466" s="83">
        <v>1</v>
      </c>
      <c r="H466" s="60">
        <v>220</v>
      </c>
      <c r="I466" s="194" t="str">
        <f t="shared" si="127"/>
        <v xml:space="preserve">2*405 AAAC             </v>
      </c>
      <c r="J466" s="228">
        <f t="shared" si="128"/>
        <v>25.3</v>
      </c>
      <c r="K466" s="113" t="s">
        <v>23</v>
      </c>
      <c r="L466" s="232" t="s">
        <v>29</v>
      </c>
      <c r="M466" s="114">
        <v>1150</v>
      </c>
      <c r="N466" s="115">
        <f t="shared" si="111"/>
        <v>438.19600000000003</v>
      </c>
      <c r="O466" s="116">
        <v>1150</v>
      </c>
      <c r="P466" s="235">
        <f t="shared" si="112"/>
        <v>2.6084090909090909E-3</v>
      </c>
      <c r="Q466" s="104">
        <f t="shared" si="113"/>
        <v>1.5995454545454545E-2</v>
      </c>
      <c r="R466" s="104">
        <f t="shared" si="114"/>
        <v>3.9796900000000003E-2</v>
      </c>
      <c r="S466" s="104">
        <f t="shared" si="115"/>
        <v>6.7954545454545464E-3</v>
      </c>
      <c r="T466" s="104">
        <f t="shared" si="116"/>
        <v>4.338636363636364E-2</v>
      </c>
      <c r="U466" s="104">
        <f t="shared" si="117"/>
        <v>2.7306796000000001E-2</v>
      </c>
      <c r="V466" s="105">
        <f t="shared" si="118"/>
        <v>3.0840909090909092E-2</v>
      </c>
      <c r="W466" s="223">
        <f>AE466*IFERROR(VLOOKUP(AD466,LnLst!B:I,2,FALSE),0)+AG466*IFERROR(VLOOKUP(AF466,LnLst!B:I,2,FALSE),0)+AI466*IFERROR(VLOOKUP(AH466,LnLst!B:I,2,FALSE),0)+AK466*IFERROR(VLOOKUP(AJ466,LnLst!B:I,2,FALSE),0)</f>
        <v>1.26247</v>
      </c>
      <c r="X466" s="215">
        <f>AE466*IFERROR(VLOOKUP(AD466,LnLst!B:I,3,FALSE),0)+AG466*IFERROR(VLOOKUP(AF466,LnLst!B:I,3,FALSE),0)+AI466*IFERROR(VLOOKUP(AH466,LnLst!B:I,3,FALSE),0)+AK466*IFERROR(VLOOKUP(AJ466,LnLst!B:I,3,FALSE),0)</f>
        <v>7.7418000000000005</v>
      </c>
      <c r="Y466" s="219">
        <f>(AE466*IFERROR(VLOOKUP(AD466,LnLst!B:I,4,FALSE),0)+AG466*IFERROR(VLOOKUP(AF466,LnLst!B:I,4,FALSE),0)+AI466*IFERROR(VLOOKUP(AH466,LnLst!B:I,4,FALSE),0)+AK466*IFERROR(VLOOKUP(AJ466,LnLst!B:I,4,FALSE),0))/1000000</f>
        <v>8.2225000000000006E-5</v>
      </c>
      <c r="Z466" s="215">
        <f>AE466*IFERROR(VLOOKUP(AD466,LnLst!B:I,5,FALSE),0)+AG466*IFERROR(VLOOKUP(AF466,LnLst!B:I,5,FALSE),0)+AI466*IFERROR(VLOOKUP(AH466,LnLst!B:I,5,FALSE),0)+AK466*IFERROR(VLOOKUP(AJ466,LnLst!B:I,5,FALSE),0)</f>
        <v>3.2890000000000001</v>
      </c>
      <c r="AA466" s="215">
        <f>AE466*IFERROR(VLOOKUP(AD466,LnLst!B:I,6,FALSE),0)+AG466*IFERROR(VLOOKUP(AF466,LnLst!B:I,6,FALSE),0)+AI466*IFERROR(VLOOKUP(AH466,LnLst!B:I,6,FALSE),0)+AK466*IFERROR(VLOOKUP(AJ466,LnLst!B:I,6,FALSE),0)</f>
        <v>20.998999999999999</v>
      </c>
      <c r="AB466" s="207">
        <f>(AE466*IFERROR(VLOOKUP(AD466,LnLst!B:I,7,FALSE),0)+AG466*IFERROR(VLOOKUP(AF466,LnLst!B:I,7,FALSE),0)+AI466*IFERROR(VLOOKUP(AH466,LnLst!B:I,7,FALSE),0)+AK466*IFERROR(VLOOKUP(AJ466,LnLst!B:I,7,FALSE),0))/1000000</f>
        <v>5.6419000000000003E-5</v>
      </c>
      <c r="AC466" s="211">
        <f>AE466*IFERROR(VLOOKUP(AD466,LnLst!B:I,8,FALSE),0)+AG466*IFERROR(VLOOKUP(AF466,LnLst!B:I,8,FALSE),0)+AI466*IFERROR(VLOOKUP(AH466,LnLst!B:I,8,FALSE),0)+AK466*IFERROR(VLOOKUP(AJ466,LnLst!B:I,8,FALSE),0)</f>
        <v>14.927</v>
      </c>
      <c r="AD466" s="106" t="s">
        <v>8</v>
      </c>
      <c r="AE466" s="263">
        <v>25.3</v>
      </c>
      <c r="AF466" s="245" t="s">
        <v>1462</v>
      </c>
      <c r="AG466" s="263"/>
      <c r="AH466" s="250" t="s">
        <v>1462</v>
      </c>
      <c r="AI466" s="263"/>
      <c r="AJ466" s="245" t="s">
        <v>1462</v>
      </c>
      <c r="AK466" s="263"/>
      <c r="AL466" s="84">
        <v>683</v>
      </c>
      <c r="AM466" s="72">
        <v>685</v>
      </c>
      <c r="AN466" s="83">
        <v>0</v>
      </c>
      <c r="AO466" s="72">
        <v>0</v>
      </c>
      <c r="AP466" s="66"/>
      <c r="AQ466" s="107" t="s">
        <v>1214</v>
      </c>
      <c r="AR466" s="61" t="s">
        <v>1294</v>
      </c>
      <c r="AS466" s="364"/>
      <c r="AT466" s="205"/>
      <c r="DN466" s="111">
        <f>(AE466*IFERROR(VLOOKUP(AD466,LnLst!B:I,2,FALSE),0))*(100/(H466^2))</f>
        <v>2.6084090909090909E-3</v>
      </c>
      <c r="DO466" s="111">
        <f>(AE466*IFERROR(VLOOKUP(AD466,LnLst!B:I,3,FALSE),0))*(100/(H466^2))</f>
        <v>1.5995454545454545E-2</v>
      </c>
      <c r="DP466" s="111">
        <f>(AE466*IFERROR(VLOOKUP(AD466,LnLst!B:I,4,FALSE),0))*(H466^2/100)/1000000</f>
        <v>3.9796900000000003E-2</v>
      </c>
      <c r="DQ466" s="111">
        <f>(AE466*IFERROR(VLOOKUP(AD466,LnLst!B:I,5,FALSE),0))*(100/(H466^2))</f>
        <v>6.7954545454545464E-3</v>
      </c>
      <c r="DR466" s="111">
        <f>(AE466*IFERROR(VLOOKUP(AD466,LnLst!B:I,6,FALSE),0))*(100/(H466^2))</f>
        <v>4.3386363636363633E-2</v>
      </c>
      <c r="DS466" s="111">
        <f>(AE466*IFERROR(VLOOKUP(AD466,LnLst!B:I,7,FALSE),0))*(H466^2/100)/1000000</f>
        <v>2.7306796000000001E-2</v>
      </c>
      <c r="DT466" s="111">
        <f>(AE466*IFERROR(VLOOKUP(AD466,LnLst!B:I,8,FALSE),0))*(100/(H466^2))</f>
        <v>3.0840909090909092E-2</v>
      </c>
      <c r="DU466" s="111">
        <f>AG466*IFERROR(VLOOKUP(AF466,LnLst!B:I,2,FALSE),0)*100/H466^2</f>
        <v>0</v>
      </c>
      <c r="DV466" s="111">
        <f>(AG466*IFERROR(VLOOKUP(AF466,LnLst!B:I,3,FALSE),0))*(100/(H466^2))</f>
        <v>0</v>
      </c>
      <c r="DW466" s="111">
        <f>(AG466*IFERROR(VLOOKUP(AF466,LnLst!B:I,4,FALSE),0))*(H466^2/100)/1000000</f>
        <v>0</v>
      </c>
      <c r="DX466" s="111">
        <f>(AG466*IFERROR(VLOOKUP(AF466,LnLst!B:I,5,FALSE),0))*(100/(H466^2))</f>
        <v>0</v>
      </c>
      <c r="DY466" s="111">
        <f>(AG466*IFERROR(VLOOKUP(AF466,LnLst!B:I,6,FALSE),0))*(100/(H466^2))</f>
        <v>0</v>
      </c>
      <c r="DZ466" s="111">
        <f>(AG466*IFERROR(VLOOKUP(AF466,LnLst!B:I,7,FALSE),0))*(H466^2/100)/1000000</f>
        <v>0</v>
      </c>
      <c r="EA466" s="111">
        <f>(AG466*IFERROR(VLOOKUP(AF466,LnLst!B:I,8,FALSE),0))*(100/(H466^2))</f>
        <v>0</v>
      </c>
      <c r="EB466" s="111">
        <f>AI466*IFERROR(VLOOKUP(AH466,LnLst!B:I,2,FALSE),0)*100/H466^2</f>
        <v>0</v>
      </c>
      <c r="EC466" s="111">
        <f>AI466*IFERROR(VLOOKUP(AH466,LnLst!B:I,3,FALSE),0)*100/H466^2</f>
        <v>0</v>
      </c>
      <c r="ED466" s="111">
        <f>(AI466*IFERROR(VLOOKUP(AH466,LnLst!B:I,4,FALSE),0))*(H466^2/100)/1000000</f>
        <v>0</v>
      </c>
      <c r="EE466" s="111">
        <f>AI466*IFERROR(VLOOKUP(AH466,LnLst!B:I,5,FALSE),0)*100/H466^2</f>
        <v>0</v>
      </c>
      <c r="EF466" s="111">
        <f>AI466*IFERROR(VLOOKUP(AH466,LnLst!B:I,6,FALSE),0)*100/H466^2</f>
        <v>0</v>
      </c>
      <c r="EG466" s="111">
        <f>(AI466*IFERROR(VLOOKUP(AH466,LnLst!B:I,7,FALSE),0))*(H466^2/100)/1000000</f>
        <v>0</v>
      </c>
      <c r="EH466" s="111">
        <f>AI466*IFERROR(VLOOKUP(AH466,LnLst!B:I,8,FALSE),0)*100/H466^2</f>
        <v>0</v>
      </c>
      <c r="EI466" s="236">
        <f>AK466*IFERROR(VLOOKUP(AJ466,LnLst!B:I,2,FALSE),0)*100/H466^2</f>
        <v>0</v>
      </c>
      <c r="EJ466" s="111">
        <f>AK466*IFERROR(VLOOKUP(AJ466,LnLst!B:I,3,FALSE),0)*100/H466^2</f>
        <v>0</v>
      </c>
      <c r="EK466" s="111">
        <f>(AK466*IFERROR(VLOOKUP(AJ466,LnLst!B:I,4,FALSE),0))*(H466^2/100)/1000000</f>
        <v>0</v>
      </c>
      <c r="EL466" s="111">
        <f>AK466*IFERROR(VLOOKUP(AJ466,LnLst!B:I,5,FALSE),0)*100/H466^2</f>
        <v>0</v>
      </c>
      <c r="EM466" s="111">
        <f>AK466*IFERROR(VLOOKUP(AJ466,LnLst!B:I,6,FALSE),0)*100/H466^2</f>
        <v>0</v>
      </c>
      <c r="EN466" s="111">
        <f>(AK466*IFERROR(VLOOKUP(AJ466,LnLst!B:I,7,FALSE),0))*(H466^2/100)/1000000</f>
        <v>0</v>
      </c>
      <c r="EO466" s="111">
        <f>AK466*IFERROR(VLOOKUP(AJ466,LnLst!B:I,8,FALSE),0)*100/H466^2</f>
        <v>0</v>
      </c>
    </row>
    <row r="467" spans="1:145" ht="15" customHeight="1" x14ac:dyDescent="0.25">
      <c r="A467" s="81" t="s">
        <v>1215</v>
      </c>
      <c r="B467" s="82" t="s">
        <v>1365</v>
      </c>
      <c r="C467" s="102" t="s">
        <v>1528</v>
      </c>
      <c r="D467" s="82" t="s">
        <v>1527</v>
      </c>
      <c r="E467" s="9" t="s">
        <v>1641</v>
      </c>
      <c r="F467" s="426" t="s">
        <v>1717</v>
      </c>
      <c r="G467" s="83">
        <v>2</v>
      </c>
      <c r="H467" s="60">
        <v>220</v>
      </c>
      <c r="I467" s="194" t="str">
        <f t="shared" si="127"/>
        <v xml:space="preserve">2*405 AAAC             </v>
      </c>
      <c r="J467" s="228">
        <f t="shared" si="128"/>
        <v>25.3</v>
      </c>
      <c r="K467" s="113" t="s">
        <v>23</v>
      </c>
      <c r="L467" s="232" t="s">
        <v>29</v>
      </c>
      <c r="M467" s="114">
        <v>1150</v>
      </c>
      <c r="N467" s="115">
        <f t="shared" si="111"/>
        <v>438.19600000000003</v>
      </c>
      <c r="O467" s="116">
        <v>1150</v>
      </c>
      <c r="P467" s="235">
        <f t="shared" si="112"/>
        <v>2.6084090909090909E-3</v>
      </c>
      <c r="Q467" s="104">
        <f t="shared" si="113"/>
        <v>1.5995454545454545E-2</v>
      </c>
      <c r="R467" s="104">
        <f t="shared" si="114"/>
        <v>3.9796900000000003E-2</v>
      </c>
      <c r="S467" s="104">
        <f t="shared" si="115"/>
        <v>6.7954545454545464E-3</v>
      </c>
      <c r="T467" s="104">
        <f t="shared" si="116"/>
        <v>4.338636363636364E-2</v>
      </c>
      <c r="U467" s="104">
        <f t="shared" si="117"/>
        <v>2.7306796000000001E-2</v>
      </c>
      <c r="V467" s="105">
        <f t="shared" si="118"/>
        <v>3.0840909090909092E-2</v>
      </c>
      <c r="W467" s="223">
        <f>AE467*IFERROR(VLOOKUP(AD467,LnLst!B:I,2,FALSE),0)+AG467*IFERROR(VLOOKUP(AF467,LnLst!B:I,2,FALSE),0)+AI467*IFERROR(VLOOKUP(AH467,LnLst!B:I,2,FALSE),0)+AK467*IFERROR(VLOOKUP(AJ467,LnLst!B:I,2,FALSE),0)</f>
        <v>1.26247</v>
      </c>
      <c r="X467" s="215">
        <f>AE467*IFERROR(VLOOKUP(AD467,LnLst!B:I,3,FALSE),0)+AG467*IFERROR(VLOOKUP(AF467,LnLst!B:I,3,FALSE),0)+AI467*IFERROR(VLOOKUP(AH467,LnLst!B:I,3,FALSE),0)+AK467*IFERROR(VLOOKUP(AJ467,LnLst!B:I,3,FALSE),0)</f>
        <v>7.7418000000000005</v>
      </c>
      <c r="Y467" s="219">
        <f>(AE467*IFERROR(VLOOKUP(AD467,LnLst!B:I,4,FALSE),0)+AG467*IFERROR(VLOOKUP(AF467,LnLst!B:I,4,FALSE),0)+AI467*IFERROR(VLOOKUP(AH467,LnLst!B:I,4,FALSE),0)+AK467*IFERROR(VLOOKUP(AJ467,LnLst!B:I,4,FALSE),0))/1000000</f>
        <v>8.2225000000000006E-5</v>
      </c>
      <c r="Z467" s="215">
        <f>AE467*IFERROR(VLOOKUP(AD467,LnLst!B:I,5,FALSE),0)+AG467*IFERROR(VLOOKUP(AF467,LnLst!B:I,5,FALSE),0)+AI467*IFERROR(VLOOKUP(AH467,LnLst!B:I,5,FALSE),0)+AK467*IFERROR(VLOOKUP(AJ467,LnLst!B:I,5,FALSE),0)</f>
        <v>3.2890000000000001</v>
      </c>
      <c r="AA467" s="215">
        <f>AE467*IFERROR(VLOOKUP(AD467,LnLst!B:I,6,FALSE),0)+AG467*IFERROR(VLOOKUP(AF467,LnLst!B:I,6,FALSE),0)+AI467*IFERROR(VLOOKUP(AH467,LnLst!B:I,6,FALSE),0)+AK467*IFERROR(VLOOKUP(AJ467,LnLst!B:I,6,FALSE),0)</f>
        <v>20.998999999999999</v>
      </c>
      <c r="AB467" s="207">
        <f>(AE467*IFERROR(VLOOKUP(AD467,LnLst!B:I,7,FALSE),0)+AG467*IFERROR(VLOOKUP(AF467,LnLst!B:I,7,FALSE),0)+AI467*IFERROR(VLOOKUP(AH467,LnLst!B:I,7,FALSE),0)+AK467*IFERROR(VLOOKUP(AJ467,LnLst!B:I,7,FALSE),0))/1000000</f>
        <v>5.6419000000000003E-5</v>
      </c>
      <c r="AC467" s="211">
        <f>AE467*IFERROR(VLOOKUP(AD467,LnLst!B:I,8,FALSE),0)+AG467*IFERROR(VLOOKUP(AF467,LnLst!B:I,8,FALSE),0)+AI467*IFERROR(VLOOKUP(AH467,LnLst!B:I,8,FALSE),0)+AK467*IFERROR(VLOOKUP(AJ467,LnLst!B:I,8,FALSE),0)</f>
        <v>14.927</v>
      </c>
      <c r="AD467" s="106" t="s">
        <v>8</v>
      </c>
      <c r="AE467" s="263">
        <v>25.3</v>
      </c>
      <c r="AF467" s="245" t="s">
        <v>1462</v>
      </c>
      <c r="AG467" s="263"/>
      <c r="AH467" s="250" t="s">
        <v>1462</v>
      </c>
      <c r="AI467" s="263"/>
      <c r="AJ467" s="245" t="s">
        <v>1462</v>
      </c>
      <c r="AK467" s="263"/>
      <c r="AL467" s="84">
        <v>683</v>
      </c>
      <c r="AM467" s="72">
        <v>685</v>
      </c>
      <c r="AN467" s="83">
        <v>0</v>
      </c>
      <c r="AO467" s="72">
        <v>0</v>
      </c>
      <c r="AP467" s="66"/>
      <c r="AQ467" s="107" t="s">
        <v>1214</v>
      </c>
      <c r="AR467" s="61" t="s">
        <v>1294</v>
      </c>
      <c r="AS467" s="364"/>
      <c r="AT467" s="205" t="s">
        <v>1427</v>
      </c>
      <c r="DN467" s="111">
        <f>(AE467*IFERROR(VLOOKUP(AD467,LnLst!B:I,2,FALSE),0))*(100/(H467^2))</f>
        <v>2.6084090909090909E-3</v>
      </c>
      <c r="DO467" s="111">
        <f>(AE467*IFERROR(VLOOKUP(AD467,LnLst!B:I,3,FALSE),0))*(100/(H467^2))</f>
        <v>1.5995454545454545E-2</v>
      </c>
      <c r="DP467" s="111">
        <f>(AE467*IFERROR(VLOOKUP(AD467,LnLst!B:I,4,FALSE),0))*(H467^2/100)/1000000</f>
        <v>3.9796900000000003E-2</v>
      </c>
      <c r="DQ467" s="111">
        <f>(AE467*IFERROR(VLOOKUP(AD467,LnLst!B:I,5,FALSE),0))*(100/(H467^2))</f>
        <v>6.7954545454545464E-3</v>
      </c>
      <c r="DR467" s="111">
        <f>(AE467*IFERROR(VLOOKUP(AD467,LnLst!B:I,6,FALSE),0))*(100/(H467^2))</f>
        <v>4.3386363636363633E-2</v>
      </c>
      <c r="DS467" s="111">
        <f>(AE467*IFERROR(VLOOKUP(AD467,LnLst!B:I,7,FALSE),0))*(H467^2/100)/1000000</f>
        <v>2.7306796000000001E-2</v>
      </c>
      <c r="DT467" s="111">
        <f>(AE467*IFERROR(VLOOKUP(AD467,LnLst!B:I,8,FALSE),0))*(100/(H467^2))</f>
        <v>3.0840909090909092E-2</v>
      </c>
      <c r="DU467" s="111">
        <f>AG467*IFERROR(VLOOKUP(AF467,LnLst!B:I,2,FALSE),0)*100/H467^2</f>
        <v>0</v>
      </c>
      <c r="DV467" s="111">
        <f>(AG467*IFERROR(VLOOKUP(AF467,LnLst!B:I,3,FALSE),0))*(100/(H467^2))</f>
        <v>0</v>
      </c>
      <c r="DW467" s="111">
        <f>(AG467*IFERROR(VLOOKUP(AF467,LnLst!B:I,4,FALSE),0))*(H467^2/100)/1000000</f>
        <v>0</v>
      </c>
      <c r="DX467" s="111">
        <f>(AG467*IFERROR(VLOOKUP(AF467,LnLst!B:I,5,FALSE),0))*(100/(H467^2))</f>
        <v>0</v>
      </c>
      <c r="DY467" s="111">
        <f>(AG467*IFERROR(VLOOKUP(AF467,LnLst!B:I,6,FALSE),0))*(100/(H467^2))</f>
        <v>0</v>
      </c>
      <c r="DZ467" s="111">
        <f>(AG467*IFERROR(VLOOKUP(AF467,LnLst!B:I,7,FALSE),0))*(H467^2/100)/1000000</f>
        <v>0</v>
      </c>
      <c r="EA467" s="111">
        <f>(AG467*IFERROR(VLOOKUP(AF467,LnLst!B:I,8,FALSE),0))*(100/(H467^2))</f>
        <v>0</v>
      </c>
      <c r="EB467" s="111">
        <f>AI467*IFERROR(VLOOKUP(AH467,LnLst!B:I,2,FALSE),0)*100/H467^2</f>
        <v>0</v>
      </c>
      <c r="EC467" s="111">
        <f>AI467*IFERROR(VLOOKUP(AH467,LnLst!B:I,3,FALSE),0)*100/H467^2</f>
        <v>0</v>
      </c>
      <c r="ED467" s="111">
        <f>(AI467*IFERROR(VLOOKUP(AH467,LnLst!B:I,4,FALSE),0))*(H467^2/100)/1000000</f>
        <v>0</v>
      </c>
      <c r="EE467" s="111">
        <f>AI467*IFERROR(VLOOKUP(AH467,LnLst!B:I,5,FALSE),0)*100/H467^2</f>
        <v>0</v>
      </c>
      <c r="EF467" s="111">
        <f>AI467*IFERROR(VLOOKUP(AH467,LnLst!B:I,6,FALSE),0)*100/H467^2</f>
        <v>0</v>
      </c>
      <c r="EG467" s="111">
        <f>(AI467*IFERROR(VLOOKUP(AH467,LnLst!B:I,7,FALSE),0))*(H467^2/100)/1000000</f>
        <v>0</v>
      </c>
      <c r="EH467" s="111">
        <f>AI467*IFERROR(VLOOKUP(AH467,LnLst!B:I,8,FALSE),0)*100/H467^2</f>
        <v>0</v>
      </c>
      <c r="EI467" s="236">
        <f>AK467*IFERROR(VLOOKUP(AJ467,LnLst!B:I,2,FALSE),0)*100/H467^2</f>
        <v>0</v>
      </c>
      <c r="EJ467" s="111">
        <f>AK467*IFERROR(VLOOKUP(AJ467,LnLst!B:I,3,FALSE),0)*100/H467^2</f>
        <v>0</v>
      </c>
      <c r="EK467" s="111">
        <f>(AK467*IFERROR(VLOOKUP(AJ467,LnLst!B:I,4,FALSE),0))*(H467^2/100)/1000000</f>
        <v>0</v>
      </c>
      <c r="EL467" s="111">
        <f>AK467*IFERROR(VLOOKUP(AJ467,LnLst!B:I,5,FALSE),0)*100/H467^2</f>
        <v>0</v>
      </c>
      <c r="EM467" s="111">
        <f>AK467*IFERROR(VLOOKUP(AJ467,LnLst!B:I,6,FALSE),0)*100/H467^2</f>
        <v>0</v>
      </c>
      <c r="EN467" s="111">
        <f>(AK467*IFERROR(VLOOKUP(AJ467,LnLst!B:I,7,FALSE),0))*(H467^2/100)/1000000</f>
        <v>0</v>
      </c>
      <c r="EO467" s="111">
        <f>AK467*IFERROR(VLOOKUP(AJ467,LnLst!B:I,8,FALSE),0)*100/H467^2</f>
        <v>0</v>
      </c>
    </row>
    <row r="468" spans="1:145" ht="15" customHeight="1" x14ac:dyDescent="0.25">
      <c r="A468" s="81" t="s">
        <v>295</v>
      </c>
      <c r="B468" s="82" t="s">
        <v>406</v>
      </c>
      <c r="C468" s="102" t="s">
        <v>472</v>
      </c>
      <c r="D468" s="82" t="s">
        <v>313</v>
      </c>
      <c r="E468" s="9" t="s">
        <v>1641</v>
      </c>
      <c r="F468" s="426" t="s">
        <v>1717</v>
      </c>
      <c r="G468" s="83">
        <v>1</v>
      </c>
      <c r="H468" s="60">
        <v>220</v>
      </c>
      <c r="I468" s="194" t="str">
        <f t="shared" si="127"/>
        <v xml:space="preserve">2*405 AAAC             </v>
      </c>
      <c r="J468" s="228">
        <f t="shared" si="128"/>
        <v>135</v>
      </c>
      <c r="K468" s="113" t="s">
        <v>41</v>
      </c>
      <c r="L468" s="232" t="s">
        <v>23</v>
      </c>
      <c r="M468" s="240">
        <v>1150</v>
      </c>
      <c r="N468" s="115">
        <f t="shared" ref="N468:N532" si="129">1.732*M468*H468/1000</f>
        <v>438.19600000000003</v>
      </c>
      <c r="O468" s="241">
        <v>1150</v>
      </c>
      <c r="P468" s="235">
        <f t="shared" ref="P468:P532" si="130">W468*100/H468^2</f>
        <v>1.3918388429752068E-2</v>
      </c>
      <c r="Q468" s="104">
        <f t="shared" ref="Q468:Q532" si="131">X468*100/H468^2</f>
        <v>8.5351239669421486E-2</v>
      </c>
      <c r="R468" s="104">
        <f t="shared" ref="R468:R532" si="132">Y468*H468^2/100</f>
        <v>0.21235500000000002</v>
      </c>
      <c r="S468" s="104">
        <f t="shared" ref="S468:S532" si="133">Z468*100/H468^2</f>
        <v>3.6260330578512398E-2</v>
      </c>
      <c r="T468" s="104">
        <f t="shared" ref="T468:T532" si="134">AA468*100/H468^2</f>
        <v>0.23150826446280992</v>
      </c>
      <c r="U468" s="104">
        <f t="shared" ref="U468:U532" si="135">AB468*H468^2/100</f>
        <v>0.14570820000000001</v>
      </c>
      <c r="V468" s="105">
        <f t="shared" ref="V468:V532" si="136">AC468*100/H468^2</f>
        <v>0.16456611570247931</v>
      </c>
      <c r="W468" s="223">
        <f>AE468*IFERROR(VLOOKUP(AD468,LnLst!B:I,2,FALSE),0)+AG468*IFERROR(VLOOKUP(AF468,LnLst!B:I,2,FALSE),0)+AI468*IFERROR(VLOOKUP(AH468,LnLst!B:I,2,FALSE),0)+AK468*IFERROR(VLOOKUP(AJ468,LnLst!B:I,2,FALSE),0)</f>
        <v>6.7365000000000004</v>
      </c>
      <c r="X468" s="215">
        <f>AE468*IFERROR(VLOOKUP(AD468,LnLst!B:I,3,FALSE),0)+AG468*IFERROR(VLOOKUP(AF468,LnLst!B:I,3,FALSE),0)+AI468*IFERROR(VLOOKUP(AH468,LnLst!B:I,3,FALSE),0)+AK468*IFERROR(VLOOKUP(AJ468,LnLst!B:I,3,FALSE),0)</f>
        <v>41.31</v>
      </c>
      <c r="Y468" s="219">
        <f>(AE468*IFERROR(VLOOKUP(AD468,LnLst!B:I,4,FALSE),0)+AG468*IFERROR(VLOOKUP(AF468,LnLst!B:I,4,FALSE),0)+AI468*IFERROR(VLOOKUP(AH468,LnLst!B:I,4,FALSE),0)+AK468*IFERROR(VLOOKUP(AJ468,LnLst!B:I,4,FALSE),0))/1000000</f>
        <v>4.3875000000000001E-4</v>
      </c>
      <c r="Z468" s="215">
        <f>AE468*IFERROR(VLOOKUP(AD468,LnLst!B:I,5,FALSE),0)+AG468*IFERROR(VLOOKUP(AF468,LnLst!B:I,5,FALSE),0)+AI468*IFERROR(VLOOKUP(AH468,LnLst!B:I,5,FALSE),0)+AK468*IFERROR(VLOOKUP(AJ468,LnLst!B:I,5,FALSE),0)</f>
        <v>17.55</v>
      </c>
      <c r="AA468" s="215">
        <f>AE468*IFERROR(VLOOKUP(AD468,LnLst!B:I,6,FALSE),0)+AG468*IFERROR(VLOOKUP(AF468,LnLst!B:I,6,FALSE),0)+AI468*IFERROR(VLOOKUP(AH468,LnLst!B:I,6,FALSE),0)+AK468*IFERROR(VLOOKUP(AJ468,LnLst!B:I,6,FALSE),0)</f>
        <v>112.05</v>
      </c>
      <c r="AB468" s="207">
        <f>(AE468*IFERROR(VLOOKUP(AD468,LnLst!B:I,7,FALSE),0)+AG468*IFERROR(VLOOKUP(AF468,LnLst!B:I,7,FALSE),0)+AI468*IFERROR(VLOOKUP(AH468,LnLst!B:I,7,FALSE),0)+AK468*IFERROR(VLOOKUP(AJ468,LnLst!B:I,7,FALSE),0))/1000000</f>
        <v>3.0105000000000003E-4</v>
      </c>
      <c r="AC468" s="211">
        <f>AE468*IFERROR(VLOOKUP(AD468,LnLst!B:I,8,FALSE),0)+AG468*IFERROR(VLOOKUP(AF468,LnLst!B:I,8,FALSE),0)+AI468*IFERROR(VLOOKUP(AH468,LnLst!B:I,8,FALSE),0)+AK468*IFERROR(VLOOKUP(AJ468,LnLst!B:I,8,FALSE),0)</f>
        <v>79.649999999999991</v>
      </c>
      <c r="AD468" s="106" t="s">
        <v>8</v>
      </c>
      <c r="AE468" s="263">
        <v>135</v>
      </c>
      <c r="AF468" s="245" t="s">
        <v>1462</v>
      </c>
      <c r="AG468" s="263"/>
      <c r="AH468" s="250" t="s">
        <v>1462</v>
      </c>
      <c r="AI468" s="263"/>
      <c r="AJ468" s="245" t="s">
        <v>1462</v>
      </c>
      <c r="AK468" s="263"/>
      <c r="AL468" s="84">
        <v>681</v>
      </c>
      <c r="AM468" s="72">
        <v>682</v>
      </c>
      <c r="AN468" s="83">
        <v>0</v>
      </c>
      <c r="AO468" s="72">
        <v>0</v>
      </c>
      <c r="AP468" s="66"/>
      <c r="AQ468" s="66" t="s">
        <v>472</v>
      </c>
      <c r="AR468" s="61" t="s">
        <v>666</v>
      </c>
      <c r="AS468" s="364"/>
      <c r="AT468" s="205"/>
      <c r="DN468" s="111">
        <f>(AE468*IFERROR(VLOOKUP(AD468,LnLst!B:I,2,FALSE),0))*(100/(H468^2))</f>
        <v>1.3918388429752068E-2</v>
      </c>
      <c r="DO468" s="111">
        <f>(AE468*IFERROR(VLOOKUP(AD468,LnLst!B:I,3,FALSE),0))*(100/(H468^2))</f>
        <v>8.53512396694215E-2</v>
      </c>
      <c r="DP468" s="111">
        <f>(AE468*IFERROR(VLOOKUP(AD468,LnLst!B:I,4,FALSE),0))*(H468^2/100)/1000000</f>
        <v>0.21235499999999999</v>
      </c>
      <c r="DQ468" s="111">
        <f>(AE468*IFERROR(VLOOKUP(AD468,LnLst!B:I,5,FALSE),0))*(100/(H468^2))</f>
        <v>3.6260330578512398E-2</v>
      </c>
      <c r="DR468" s="111">
        <f>(AE468*IFERROR(VLOOKUP(AD468,LnLst!B:I,6,FALSE),0))*(100/(H468^2))</f>
        <v>0.23150826446280992</v>
      </c>
      <c r="DS468" s="111">
        <f>(AE468*IFERROR(VLOOKUP(AD468,LnLst!B:I,7,FALSE),0))*(H468^2/100)/1000000</f>
        <v>0.14570820000000001</v>
      </c>
      <c r="DT468" s="111">
        <f>(AE468*IFERROR(VLOOKUP(AD468,LnLst!B:I,8,FALSE),0))*(100/(H468^2))</f>
        <v>0.16456611570247934</v>
      </c>
      <c r="DU468" s="111">
        <f>AG468*IFERROR(VLOOKUP(AF468,LnLst!B:I,2,FALSE),0)*100/H468^2</f>
        <v>0</v>
      </c>
      <c r="DV468" s="111">
        <f>(AG468*IFERROR(VLOOKUP(AF468,LnLst!B:I,3,FALSE),0))*(100/(H468^2))</f>
        <v>0</v>
      </c>
      <c r="DW468" s="111">
        <f>(AG468*IFERROR(VLOOKUP(AF468,LnLst!B:I,4,FALSE),0))*(H468^2/100)/1000000</f>
        <v>0</v>
      </c>
      <c r="DX468" s="111">
        <f>(AG468*IFERROR(VLOOKUP(AF468,LnLst!B:I,5,FALSE),0))*(100/(H468^2))</f>
        <v>0</v>
      </c>
      <c r="DY468" s="111">
        <f>(AG468*IFERROR(VLOOKUP(AF468,LnLst!B:I,6,FALSE),0))*(100/(H468^2))</f>
        <v>0</v>
      </c>
      <c r="DZ468" s="111">
        <f>(AG468*IFERROR(VLOOKUP(AF468,LnLst!B:I,7,FALSE),0))*(H468^2/100)/1000000</f>
        <v>0</v>
      </c>
      <c r="EA468" s="111">
        <f>(AG468*IFERROR(VLOOKUP(AF468,LnLst!B:I,8,FALSE),0))*(100/(H468^2))</f>
        <v>0</v>
      </c>
      <c r="EB468" s="111">
        <f>AI468*IFERROR(VLOOKUP(AH468,LnLst!B:I,2,FALSE),0)*100/H468^2</f>
        <v>0</v>
      </c>
      <c r="EC468" s="111">
        <f>AI468*IFERROR(VLOOKUP(AH468,LnLst!B:I,3,FALSE),0)*100/H468^2</f>
        <v>0</v>
      </c>
      <c r="ED468" s="111">
        <f>(AI468*IFERROR(VLOOKUP(AH468,LnLst!B:I,4,FALSE),0))*(H468^2/100)/1000000</f>
        <v>0</v>
      </c>
      <c r="EE468" s="111">
        <f>AI468*IFERROR(VLOOKUP(AH468,LnLst!B:I,5,FALSE),0)*100/H468^2</f>
        <v>0</v>
      </c>
      <c r="EF468" s="111">
        <f>AI468*IFERROR(VLOOKUP(AH468,LnLst!B:I,6,FALSE),0)*100/H468^2</f>
        <v>0</v>
      </c>
      <c r="EG468" s="111">
        <f>(AI468*IFERROR(VLOOKUP(AH468,LnLst!B:I,7,FALSE),0))*(H468^2/100)/1000000</f>
        <v>0</v>
      </c>
      <c r="EH468" s="111">
        <f>AI468*IFERROR(VLOOKUP(AH468,LnLst!B:I,8,FALSE),0)*100/H468^2</f>
        <v>0</v>
      </c>
      <c r="EI468" s="236">
        <f>AK468*IFERROR(VLOOKUP(AJ468,LnLst!B:I,2,FALSE),0)*100/H468^2</f>
        <v>0</v>
      </c>
      <c r="EJ468" s="111">
        <f>AK468*IFERROR(VLOOKUP(AJ468,LnLst!B:I,3,FALSE),0)*100/H468^2</f>
        <v>0</v>
      </c>
      <c r="EK468" s="111">
        <f>(AK468*IFERROR(VLOOKUP(AJ468,LnLst!B:I,4,FALSE),0))*(H468^2/100)/1000000</f>
        <v>0</v>
      </c>
      <c r="EL468" s="111">
        <f>AK468*IFERROR(VLOOKUP(AJ468,LnLst!B:I,5,FALSE),0)*100/H468^2</f>
        <v>0</v>
      </c>
      <c r="EM468" s="111">
        <f>AK468*IFERROR(VLOOKUP(AJ468,LnLst!B:I,6,FALSE),0)*100/H468^2</f>
        <v>0</v>
      </c>
      <c r="EN468" s="111">
        <f>(AK468*IFERROR(VLOOKUP(AJ468,LnLst!B:I,7,FALSE),0))*(H468^2/100)/1000000</f>
        <v>0</v>
      </c>
      <c r="EO468" s="111">
        <f>AK468*IFERROR(VLOOKUP(AJ468,LnLst!B:I,8,FALSE),0)*100/H468^2</f>
        <v>0</v>
      </c>
    </row>
    <row r="469" spans="1:145" ht="15" customHeight="1" x14ac:dyDescent="0.25">
      <c r="A469" s="81" t="s">
        <v>295</v>
      </c>
      <c r="B469" s="82" t="s">
        <v>406</v>
      </c>
      <c r="C469" s="102" t="s">
        <v>472</v>
      </c>
      <c r="D469" s="82" t="s">
        <v>313</v>
      </c>
      <c r="E469" s="9" t="s">
        <v>1641</v>
      </c>
      <c r="F469" s="426" t="s">
        <v>1717</v>
      </c>
      <c r="G469" s="83">
        <v>2</v>
      </c>
      <c r="H469" s="60">
        <v>220</v>
      </c>
      <c r="I469" s="194" t="str">
        <f t="shared" si="127"/>
        <v xml:space="preserve">2*405 AAAC             </v>
      </c>
      <c r="J469" s="228">
        <f t="shared" si="128"/>
        <v>135</v>
      </c>
      <c r="K469" s="113" t="s">
        <v>41</v>
      </c>
      <c r="L469" s="232" t="s">
        <v>23</v>
      </c>
      <c r="M469" s="240">
        <v>1150</v>
      </c>
      <c r="N469" s="115">
        <f t="shared" si="129"/>
        <v>438.19600000000003</v>
      </c>
      <c r="O469" s="241">
        <v>1150</v>
      </c>
      <c r="P469" s="235">
        <f t="shared" si="130"/>
        <v>1.3918388429752068E-2</v>
      </c>
      <c r="Q469" s="104">
        <f t="shared" si="131"/>
        <v>8.5351239669421486E-2</v>
      </c>
      <c r="R469" s="104">
        <f t="shared" si="132"/>
        <v>0.21235500000000002</v>
      </c>
      <c r="S469" s="104">
        <f t="shared" si="133"/>
        <v>3.6260330578512398E-2</v>
      </c>
      <c r="T469" s="104">
        <f t="shared" si="134"/>
        <v>0.23150826446280992</v>
      </c>
      <c r="U469" s="104">
        <f t="shared" si="135"/>
        <v>0.14570820000000001</v>
      </c>
      <c r="V469" s="105">
        <f t="shared" si="136"/>
        <v>0.16456611570247931</v>
      </c>
      <c r="W469" s="223">
        <f>AE469*IFERROR(VLOOKUP(AD469,LnLst!B:I,2,FALSE),0)+AG469*IFERROR(VLOOKUP(AF469,LnLst!B:I,2,FALSE),0)+AI469*IFERROR(VLOOKUP(AH469,LnLst!B:I,2,FALSE),0)+AK469*IFERROR(VLOOKUP(AJ469,LnLst!B:I,2,FALSE),0)</f>
        <v>6.7365000000000004</v>
      </c>
      <c r="X469" s="215">
        <f>AE469*IFERROR(VLOOKUP(AD469,LnLst!B:I,3,FALSE),0)+AG469*IFERROR(VLOOKUP(AF469,LnLst!B:I,3,FALSE),0)+AI469*IFERROR(VLOOKUP(AH469,LnLst!B:I,3,FALSE),0)+AK469*IFERROR(VLOOKUP(AJ469,LnLst!B:I,3,FALSE),0)</f>
        <v>41.31</v>
      </c>
      <c r="Y469" s="219">
        <f>(AE469*IFERROR(VLOOKUP(AD469,LnLst!B:I,4,FALSE),0)+AG469*IFERROR(VLOOKUP(AF469,LnLst!B:I,4,FALSE),0)+AI469*IFERROR(VLOOKUP(AH469,LnLst!B:I,4,FALSE),0)+AK469*IFERROR(VLOOKUP(AJ469,LnLst!B:I,4,FALSE),0))/1000000</f>
        <v>4.3875000000000001E-4</v>
      </c>
      <c r="Z469" s="215">
        <f>AE469*IFERROR(VLOOKUP(AD469,LnLst!B:I,5,FALSE),0)+AG469*IFERROR(VLOOKUP(AF469,LnLst!B:I,5,FALSE),0)+AI469*IFERROR(VLOOKUP(AH469,LnLst!B:I,5,FALSE),0)+AK469*IFERROR(VLOOKUP(AJ469,LnLst!B:I,5,FALSE),0)</f>
        <v>17.55</v>
      </c>
      <c r="AA469" s="215">
        <f>AE469*IFERROR(VLOOKUP(AD469,LnLst!B:I,6,FALSE),0)+AG469*IFERROR(VLOOKUP(AF469,LnLst!B:I,6,FALSE),0)+AI469*IFERROR(VLOOKUP(AH469,LnLst!B:I,6,FALSE),0)+AK469*IFERROR(VLOOKUP(AJ469,LnLst!B:I,6,FALSE),0)</f>
        <v>112.05</v>
      </c>
      <c r="AB469" s="207">
        <f>(AE469*IFERROR(VLOOKUP(AD469,LnLst!B:I,7,FALSE),0)+AG469*IFERROR(VLOOKUP(AF469,LnLst!B:I,7,FALSE),0)+AI469*IFERROR(VLOOKUP(AH469,LnLst!B:I,7,FALSE),0)+AK469*IFERROR(VLOOKUP(AJ469,LnLst!B:I,7,FALSE),0))/1000000</f>
        <v>3.0105000000000003E-4</v>
      </c>
      <c r="AC469" s="211">
        <f>AE469*IFERROR(VLOOKUP(AD469,LnLst!B:I,8,FALSE),0)+AG469*IFERROR(VLOOKUP(AF469,LnLst!B:I,8,FALSE),0)+AI469*IFERROR(VLOOKUP(AH469,LnLst!B:I,8,FALSE),0)+AK469*IFERROR(VLOOKUP(AJ469,LnLst!B:I,8,FALSE),0)</f>
        <v>79.649999999999991</v>
      </c>
      <c r="AD469" s="106" t="s">
        <v>8</v>
      </c>
      <c r="AE469" s="263">
        <v>135</v>
      </c>
      <c r="AF469" s="245" t="s">
        <v>1462</v>
      </c>
      <c r="AG469" s="263"/>
      <c r="AH469" s="250" t="s">
        <v>1462</v>
      </c>
      <c r="AI469" s="263"/>
      <c r="AJ469" s="245" t="s">
        <v>1462</v>
      </c>
      <c r="AK469" s="263"/>
      <c r="AL469" s="84">
        <v>681</v>
      </c>
      <c r="AM469" s="72">
        <v>682</v>
      </c>
      <c r="AN469" s="83">
        <v>0</v>
      </c>
      <c r="AO469" s="72">
        <v>0</v>
      </c>
      <c r="AP469" s="66"/>
      <c r="AQ469" s="66" t="s">
        <v>472</v>
      </c>
      <c r="AR469" s="61" t="s">
        <v>666</v>
      </c>
      <c r="AS469" s="364"/>
      <c r="AT469" s="205"/>
      <c r="DN469" s="111">
        <f>(AE469*IFERROR(VLOOKUP(AD469,LnLst!B:I,2,FALSE),0))*(100/(H469^2))</f>
        <v>1.3918388429752068E-2</v>
      </c>
      <c r="DO469" s="111">
        <f>(AE469*IFERROR(VLOOKUP(AD469,LnLst!B:I,3,FALSE),0))*(100/(H469^2))</f>
        <v>8.53512396694215E-2</v>
      </c>
      <c r="DP469" s="111">
        <f>(AE469*IFERROR(VLOOKUP(AD469,LnLst!B:I,4,FALSE),0))*(H469^2/100)/1000000</f>
        <v>0.21235499999999999</v>
      </c>
      <c r="DQ469" s="111">
        <f>(AE469*IFERROR(VLOOKUP(AD469,LnLst!B:I,5,FALSE),0))*(100/(H469^2))</f>
        <v>3.6260330578512398E-2</v>
      </c>
      <c r="DR469" s="111">
        <f>(AE469*IFERROR(VLOOKUP(AD469,LnLst!B:I,6,FALSE),0))*(100/(H469^2))</f>
        <v>0.23150826446280992</v>
      </c>
      <c r="DS469" s="111">
        <f>(AE469*IFERROR(VLOOKUP(AD469,LnLst!B:I,7,FALSE),0))*(H469^2/100)/1000000</f>
        <v>0.14570820000000001</v>
      </c>
      <c r="DT469" s="111">
        <f>(AE469*IFERROR(VLOOKUP(AD469,LnLst!B:I,8,FALSE),0))*(100/(H469^2))</f>
        <v>0.16456611570247934</v>
      </c>
      <c r="DU469" s="111">
        <f>AG469*IFERROR(VLOOKUP(AF469,LnLst!B:I,2,FALSE),0)*100/H469^2</f>
        <v>0</v>
      </c>
      <c r="DV469" s="111">
        <f>(AG469*IFERROR(VLOOKUP(AF469,LnLst!B:I,3,FALSE),0))*(100/(H469^2))</f>
        <v>0</v>
      </c>
      <c r="DW469" s="111">
        <f>(AG469*IFERROR(VLOOKUP(AF469,LnLst!B:I,4,FALSE),0))*(H469^2/100)/1000000</f>
        <v>0</v>
      </c>
      <c r="DX469" s="111">
        <f>(AG469*IFERROR(VLOOKUP(AF469,LnLst!B:I,5,FALSE),0))*(100/(H469^2))</f>
        <v>0</v>
      </c>
      <c r="DY469" s="111">
        <f>(AG469*IFERROR(VLOOKUP(AF469,LnLst!B:I,6,FALSE),0))*(100/(H469^2))</f>
        <v>0</v>
      </c>
      <c r="DZ469" s="111">
        <f>(AG469*IFERROR(VLOOKUP(AF469,LnLst!B:I,7,FALSE),0))*(H469^2/100)/1000000</f>
        <v>0</v>
      </c>
      <c r="EA469" s="111">
        <f>(AG469*IFERROR(VLOOKUP(AF469,LnLst!B:I,8,FALSE),0))*(100/(H469^2))</f>
        <v>0</v>
      </c>
      <c r="EB469" s="111">
        <f>AI469*IFERROR(VLOOKUP(AH469,LnLst!B:I,2,FALSE),0)*100/H469^2</f>
        <v>0</v>
      </c>
      <c r="EC469" s="111">
        <f>AI469*IFERROR(VLOOKUP(AH469,LnLst!B:I,3,FALSE),0)*100/H469^2</f>
        <v>0</v>
      </c>
      <c r="ED469" s="111">
        <f>(AI469*IFERROR(VLOOKUP(AH469,LnLst!B:I,4,FALSE),0))*(H469^2/100)/1000000</f>
        <v>0</v>
      </c>
      <c r="EE469" s="111">
        <f>AI469*IFERROR(VLOOKUP(AH469,LnLst!B:I,5,FALSE),0)*100/H469^2</f>
        <v>0</v>
      </c>
      <c r="EF469" s="111">
        <f>AI469*IFERROR(VLOOKUP(AH469,LnLst!B:I,6,FALSE),0)*100/H469^2</f>
        <v>0</v>
      </c>
      <c r="EG469" s="111">
        <f>(AI469*IFERROR(VLOOKUP(AH469,LnLst!B:I,7,FALSE),0))*(H469^2/100)/1000000</f>
        <v>0</v>
      </c>
      <c r="EH469" s="111">
        <f>AI469*IFERROR(VLOOKUP(AH469,LnLst!B:I,8,FALSE),0)*100/H469^2</f>
        <v>0</v>
      </c>
      <c r="EI469" s="236">
        <f>AK469*IFERROR(VLOOKUP(AJ469,LnLst!B:I,2,FALSE),0)*100/H469^2</f>
        <v>0</v>
      </c>
      <c r="EJ469" s="111">
        <f>AK469*IFERROR(VLOOKUP(AJ469,LnLst!B:I,3,FALSE),0)*100/H469^2</f>
        <v>0</v>
      </c>
      <c r="EK469" s="111">
        <f>(AK469*IFERROR(VLOOKUP(AJ469,LnLst!B:I,4,FALSE),0))*(H469^2/100)/1000000</f>
        <v>0</v>
      </c>
      <c r="EL469" s="111">
        <f>AK469*IFERROR(VLOOKUP(AJ469,LnLst!B:I,5,FALSE),0)*100/H469^2</f>
        <v>0</v>
      </c>
      <c r="EM469" s="111">
        <f>AK469*IFERROR(VLOOKUP(AJ469,LnLst!B:I,6,FALSE),0)*100/H469^2</f>
        <v>0</v>
      </c>
      <c r="EN469" s="111">
        <f>(AK469*IFERROR(VLOOKUP(AJ469,LnLst!B:I,7,FALSE),0))*(H469^2/100)/1000000</f>
        <v>0</v>
      </c>
      <c r="EO469" s="111">
        <f>AK469*IFERROR(VLOOKUP(AJ469,LnLst!B:I,8,FALSE),0)*100/H469^2</f>
        <v>0</v>
      </c>
    </row>
    <row r="470" spans="1:145" s="14" customFormat="1" ht="15" customHeight="1" x14ac:dyDescent="0.25">
      <c r="A470" s="81" t="s">
        <v>295</v>
      </c>
      <c r="B470" s="82" t="s">
        <v>406</v>
      </c>
      <c r="C470" s="102" t="s">
        <v>472</v>
      </c>
      <c r="D470" s="82" t="s">
        <v>313</v>
      </c>
      <c r="E470" s="9" t="s">
        <v>1641</v>
      </c>
      <c r="F470" s="426" t="s">
        <v>1717</v>
      </c>
      <c r="G470" s="83">
        <v>3</v>
      </c>
      <c r="H470" s="60">
        <v>220</v>
      </c>
      <c r="I470" s="194" t="str">
        <f t="shared" si="127"/>
        <v xml:space="preserve">4*506 AAAC    2*405 AAAC         </v>
      </c>
      <c r="J470" s="228">
        <f t="shared" si="128"/>
        <v>140</v>
      </c>
      <c r="K470" s="113" t="s">
        <v>41</v>
      </c>
      <c r="L470" s="232" t="s">
        <v>23</v>
      </c>
      <c r="M470" s="114">
        <v>1150</v>
      </c>
      <c r="N470" s="115">
        <f>1.732*M470*H470/1000</f>
        <v>438.19600000000003</v>
      </c>
      <c r="O470" s="114">
        <v>1150</v>
      </c>
      <c r="P470" s="235">
        <f>W470*100/H470^2</f>
        <v>5.4014256198347101E-3</v>
      </c>
      <c r="Q470" s="104">
        <f>X470*100/H470^2</f>
        <v>8.0397747933884309E-2</v>
      </c>
      <c r="R470" s="104">
        <f>Y470*H470^2/100</f>
        <v>0.28273672171359998</v>
      </c>
      <c r="S470" s="104">
        <f>Z470*100/H470^2</f>
        <v>4.7076807851239674E-2</v>
      </c>
      <c r="T470" s="104">
        <f>AA470*100/H470^2</f>
        <v>0.25151954545454552</v>
      </c>
      <c r="U470" s="104">
        <f>AB470*H470^2/100</f>
        <v>0.1786289025136</v>
      </c>
      <c r="V470" s="105">
        <f>AC470*100/H470^2</f>
        <v>6.3047944214876028E-2</v>
      </c>
      <c r="W470" s="223">
        <f>AE470*IFERROR(VLOOKUP(AD470,LnLst!B:I,2,FALSE),0)+AG470*IFERROR(VLOOKUP(AF470,LnLst!B:I,2,FALSE),0)+AI470*IFERROR(VLOOKUP(AH470,LnLst!B:I,2,FALSE),0)+AK470*IFERROR(VLOOKUP(AJ470,LnLst!B:I,2,FALSE),0)</f>
        <v>2.61429</v>
      </c>
      <c r="X470" s="215">
        <f>AE470*IFERROR(VLOOKUP(AD470,LnLst!B:I,3,FALSE),0)+AG470*IFERROR(VLOOKUP(AF470,LnLst!B:I,3,FALSE),0)+AI470*IFERROR(VLOOKUP(AH470,LnLst!B:I,3,FALSE),0)+AK470*IFERROR(VLOOKUP(AJ470,LnLst!B:I,3,FALSE),0)</f>
        <v>38.912510000000005</v>
      </c>
      <c r="Y470" s="219">
        <f>(AE470*IFERROR(VLOOKUP(AD470,LnLst!B:I,4,FALSE),0)+AG470*IFERROR(VLOOKUP(AF470,LnLst!B:I,4,FALSE),0)+AI470*IFERROR(VLOOKUP(AH470,LnLst!B:I,4,FALSE),0)+AK470*IFERROR(VLOOKUP(AJ470,LnLst!B:I,4,FALSE),0))/1000000</f>
        <v>5.8416678039999994E-4</v>
      </c>
      <c r="Z470" s="215">
        <f>AE470*IFERROR(VLOOKUP(AD470,LnLst!B:I,5,FALSE),0)+AG470*IFERROR(VLOOKUP(AF470,LnLst!B:I,5,FALSE),0)+AI470*IFERROR(VLOOKUP(AH470,LnLst!B:I,5,FALSE),0)+AK470*IFERROR(VLOOKUP(AJ470,LnLst!B:I,5,FALSE),0)</f>
        <v>22.785175000000002</v>
      </c>
      <c r="AA470" s="215">
        <f>AE470*IFERROR(VLOOKUP(AD470,LnLst!B:I,6,FALSE),0)+AG470*IFERROR(VLOOKUP(AF470,LnLst!B:I,6,FALSE),0)+AI470*IFERROR(VLOOKUP(AH470,LnLst!B:I,6,FALSE),0)+AK470*IFERROR(VLOOKUP(AJ470,LnLst!B:I,6,FALSE),0)</f>
        <v>121.73546000000002</v>
      </c>
      <c r="AB470" s="207">
        <f>(AE470*IFERROR(VLOOKUP(AD470,LnLst!B:I,7,FALSE),0)+AG470*IFERROR(VLOOKUP(AF470,LnLst!B:I,7,FALSE),0)+AI470*IFERROR(VLOOKUP(AH470,LnLst!B:I,7,FALSE),0)+AK470*IFERROR(VLOOKUP(AJ470,LnLst!B:I,7,FALSE),0))/1000000</f>
        <v>3.690679804E-4</v>
      </c>
      <c r="AC470" s="211">
        <f>AE470*IFERROR(VLOOKUP(AD470,LnLst!B:I,8,FALSE),0)+AG470*IFERROR(VLOOKUP(AF470,LnLst!B:I,8,FALSE),0)+AI470*IFERROR(VLOOKUP(AH470,LnLst!B:I,8,FALSE),0)+AK470*IFERROR(VLOOKUP(AJ470,LnLst!B:I,8,FALSE),0)</f>
        <v>30.515204999999998</v>
      </c>
      <c r="AD470" s="106" t="s">
        <v>1464</v>
      </c>
      <c r="AE470" s="263">
        <v>133</v>
      </c>
      <c r="AF470" s="245" t="s">
        <v>8</v>
      </c>
      <c r="AG470" s="263">
        <v>7</v>
      </c>
      <c r="AH470" s="250" t="s">
        <v>1462</v>
      </c>
      <c r="AI470" s="263"/>
      <c r="AJ470" s="245" t="s">
        <v>1462</v>
      </c>
      <c r="AK470" s="263"/>
      <c r="AL470" s="84">
        <v>681</v>
      </c>
      <c r="AM470" s="72">
        <v>682</v>
      </c>
      <c r="AN470" s="83">
        <v>0</v>
      </c>
      <c r="AO470" s="72">
        <v>0</v>
      </c>
      <c r="AP470" s="66"/>
      <c r="AQ470" s="66" t="s">
        <v>472</v>
      </c>
      <c r="AR470" s="61" t="s">
        <v>666</v>
      </c>
      <c r="AS470" s="364"/>
      <c r="AT470" s="205"/>
      <c r="DN470" s="111">
        <f>(AE470*IFERROR(VLOOKUP(AD470,LnLst!B:I,2,FALSE),0))*(100/(H470^2))</f>
        <v>4.679731404958678E-3</v>
      </c>
      <c r="DO470" s="111">
        <f>(AE470*IFERROR(VLOOKUP(AD470,LnLst!B:I,3,FALSE),0))*(100/(H470^2))</f>
        <v>7.5972128099173558E-2</v>
      </c>
      <c r="DP470" s="111">
        <f>(AE470*IFERROR(VLOOKUP(AD470,LnLst!B:I,4,FALSE),0))*(H470^2/100)/1000000</f>
        <v>0.27172572171359999</v>
      </c>
      <c r="DQ470" s="111">
        <f>(AE470*IFERROR(VLOOKUP(AD470,LnLst!B:I,5,FALSE),0))*(100/(H470^2))</f>
        <v>4.5196642561983476E-2</v>
      </c>
      <c r="DR470" s="111">
        <f>(AE470*IFERROR(VLOOKUP(AD470,LnLst!B:I,6,FALSE),0))*(100/(H470^2))</f>
        <v>0.23951541322314054</v>
      </c>
      <c r="DS470" s="111">
        <f>(AE470*IFERROR(VLOOKUP(AD470,LnLst!B:I,7,FALSE),0))*(H470^2/100)/1000000</f>
        <v>0.17107366251359998</v>
      </c>
      <c r="DT470" s="111">
        <f>(AE470*IFERROR(VLOOKUP(AD470,LnLst!B:I,8,FALSE),0))*(100/(H470^2))</f>
        <v>5.4514886363636363E-2</v>
      </c>
      <c r="DU470" s="111">
        <f>AG470*IFERROR(VLOOKUP(AF470,LnLst!B:I,2,FALSE),0)*100/H470^2</f>
        <v>7.2169421487603303E-4</v>
      </c>
      <c r="DV470" s="111">
        <f>(AG470*IFERROR(VLOOKUP(AF470,LnLst!B:I,3,FALSE),0))*(100/(H470^2))</f>
        <v>4.4256198347107437E-3</v>
      </c>
      <c r="DW470" s="111">
        <f>(AG470*IFERROR(VLOOKUP(AF470,LnLst!B:I,4,FALSE),0))*(H470^2/100)/1000000</f>
        <v>1.1011E-2</v>
      </c>
      <c r="DX470" s="111">
        <f>(AG470*IFERROR(VLOOKUP(AF470,LnLst!B:I,5,FALSE),0))*(100/(H470^2))</f>
        <v>1.8801652892561985E-3</v>
      </c>
      <c r="DY470" s="111">
        <f>(AG470*IFERROR(VLOOKUP(AF470,LnLst!B:I,6,FALSE),0))*(100/(H470^2))</f>
        <v>1.2004132231404958E-2</v>
      </c>
      <c r="DZ470" s="111">
        <f>(AG470*IFERROR(VLOOKUP(AF470,LnLst!B:I,7,FALSE),0))*(H470^2/100)/1000000</f>
        <v>7.5552399999999995E-3</v>
      </c>
      <c r="EA470" s="111">
        <f>(AG470*IFERROR(VLOOKUP(AF470,LnLst!B:I,8,FALSE),0))*(100/(H470^2))</f>
        <v>8.5330578512396692E-3</v>
      </c>
      <c r="EB470" s="111">
        <f>AI470*IFERROR(VLOOKUP(AH470,LnLst!B:I,2,FALSE),0)*100/H470^2</f>
        <v>0</v>
      </c>
      <c r="EC470" s="111">
        <f>AI470*IFERROR(VLOOKUP(AH470,LnLst!B:I,3,FALSE),0)*100/H470^2</f>
        <v>0</v>
      </c>
      <c r="ED470" s="111">
        <f>(AI470*IFERROR(VLOOKUP(AH470,LnLst!B:I,4,FALSE),0))*(H470^2/100)/1000000</f>
        <v>0</v>
      </c>
      <c r="EE470" s="111">
        <f>AI470*IFERROR(VLOOKUP(AH470,LnLst!B:I,5,FALSE),0)*100/H470^2</f>
        <v>0</v>
      </c>
      <c r="EF470" s="111">
        <f>AI470*IFERROR(VLOOKUP(AH470,LnLst!B:I,6,FALSE),0)*100/H470^2</f>
        <v>0</v>
      </c>
      <c r="EG470" s="111">
        <f>(AI470*IFERROR(VLOOKUP(AH470,LnLst!B:I,7,FALSE),0))*(H470^2/100)/1000000</f>
        <v>0</v>
      </c>
      <c r="EH470" s="111">
        <f>AI470*IFERROR(VLOOKUP(AH470,LnLst!B:I,8,FALSE),0)*100/H470^2</f>
        <v>0</v>
      </c>
      <c r="EI470" s="236">
        <f>AK470*IFERROR(VLOOKUP(AJ470,LnLst!B:I,2,FALSE),0)*100/H470^2</f>
        <v>0</v>
      </c>
      <c r="EJ470" s="111">
        <f>AK470*IFERROR(VLOOKUP(AJ470,LnLst!B:I,3,FALSE),0)*100/H470^2</f>
        <v>0</v>
      </c>
      <c r="EK470" s="111">
        <f>(AK470*IFERROR(VLOOKUP(AJ470,LnLst!B:I,4,FALSE),0))*(H470^2/100)/1000000</f>
        <v>0</v>
      </c>
      <c r="EL470" s="111">
        <f>AK470*IFERROR(VLOOKUP(AJ470,LnLst!B:I,5,FALSE),0)*100/H470^2</f>
        <v>0</v>
      </c>
      <c r="EM470" s="111">
        <f>AK470*IFERROR(VLOOKUP(AJ470,LnLst!B:I,6,FALSE),0)*100/H470^2</f>
        <v>0</v>
      </c>
      <c r="EN470" s="111">
        <f>(AK470*IFERROR(VLOOKUP(AJ470,LnLst!B:I,7,FALSE),0))*(H470^2/100)/1000000</f>
        <v>0</v>
      </c>
      <c r="EO470" s="111">
        <f>AK470*IFERROR(VLOOKUP(AJ470,LnLst!B:I,8,FALSE),0)*100/H470^2</f>
        <v>0</v>
      </c>
    </row>
    <row r="471" spans="1:145" s="14" customFormat="1" ht="15" customHeight="1" x14ac:dyDescent="0.25">
      <c r="A471" s="81" t="s">
        <v>1399</v>
      </c>
      <c r="B471" s="81" t="s">
        <v>295</v>
      </c>
      <c r="C471" s="102" t="s">
        <v>1609</v>
      </c>
      <c r="D471" s="102" t="s">
        <v>472</v>
      </c>
      <c r="E471" s="9" t="s">
        <v>1641</v>
      </c>
      <c r="F471" s="426" t="s">
        <v>1717</v>
      </c>
      <c r="G471" s="83">
        <v>2</v>
      </c>
      <c r="H471" s="60">
        <v>220</v>
      </c>
      <c r="I471" s="194" t="str">
        <f t="shared" si="127"/>
        <v xml:space="preserve">4*506 AAAC    2*405 AAAC         </v>
      </c>
      <c r="J471" s="228">
        <f t="shared" si="128"/>
        <v>132</v>
      </c>
      <c r="K471" s="113" t="s">
        <v>23</v>
      </c>
      <c r="L471" s="113" t="s">
        <v>41</v>
      </c>
      <c r="M471" s="114">
        <v>1150</v>
      </c>
      <c r="N471" s="115">
        <f t="shared" ref="N471" si="137">1.732*M471*H471/1000</f>
        <v>438.19600000000003</v>
      </c>
      <c r="O471" s="114">
        <v>1150</v>
      </c>
      <c r="P471" s="235">
        <f t="shared" ref="P471" si="138">W471*100/H471^2</f>
        <v>5.1199380165289259E-3</v>
      </c>
      <c r="Q471" s="104">
        <f t="shared" ref="Q471" si="139">X471*100/H471^2</f>
        <v>7.5827995867768588E-2</v>
      </c>
      <c r="R471" s="104">
        <f t="shared" ref="R471" si="140">Y471*H471^2/100</f>
        <v>0.26639231740000002</v>
      </c>
      <c r="S471" s="104">
        <f t="shared" ref="S471" si="141">Z471*100/H471^2</f>
        <v>4.4358212809917363E-2</v>
      </c>
      <c r="T471" s="104">
        <f t="shared" ref="T471" si="142">AA471*100/H471^2</f>
        <v>0.23711260330578515</v>
      </c>
      <c r="U471" s="104">
        <f t="shared" ref="U471" si="143">AB471*H471^2/100</f>
        <v>0.16833875740000004</v>
      </c>
      <c r="V471" s="105">
        <f t="shared" ref="V471" si="144">AC471*100/H471^2</f>
        <v>5.9768853305785123E-2</v>
      </c>
      <c r="W471" s="223">
        <f>AE471*IFERROR(VLOOKUP(AD471,LnLst!B:I,2,FALSE),0)+AG471*IFERROR(VLOOKUP(AF471,LnLst!B:I,2,FALSE),0)+AI471*IFERROR(VLOOKUP(AH471,LnLst!B:I,2,FALSE),0)+AK471*IFERROR(VLOOKUP(AJ471,LnLst!B:I,2,FALSE),0)</f>
        <v>2.4780500000000001</v>
      </c>
      <c r="X471" s="215">
        <f>AE471*IFERROR(VLOOKUP(AD471,LnLst!B:I,3,FALSE),0)+AG471*IFERROR(VLOOKUP(AF471,LnLst!B:I,3,FALSE),0)+AI471*IFERROR(VLOOKUP(AH471,LnLst!B:I,3,FALSE),0)+AK471*IFERROR(VLOOKUP(AJ471,LnLst!B:I,3,FALSE),0)</f>
        <v>36.700749999999999</v>
      </c>
      <c r="Y471" s="219">
        <f>(AE471*IFERROR(VLOOKUP(AD471,LnLst!B:I,4,FALSE),0)+AG471*IFERROR(VLOOKUP(AF471,LnLst!B:I,4,FALSE),0)+AI471*IFERROR(VLOOKUP(AH471,LnLst!B:I,4,FALSE),0)+AK471*IFERROR(VLOOKUP(AJ471,LnLst!B:I,4,FALSE),0))/1000000</f>
        <v>5.5039735000000001E-4</v>
      </c>
      <c r="Z471" s="215">
        <f>AE471*IFERROR(VLOOKUP(AD471,LnLst!B:I,5,FALSE),0)+AG471*IFERROR(VLOOKUP(AF471,LnLst!B:I,5,FALSE),0)+AI471*IFERROR(VLOOKUP(AH471,LnLst!B:I,5,FALSE),0)+AK471*IFERROR(VLOOKUP(AJ471,LnLst!B:I,5,FALSE),0)</f>
        <v>21.469375000000003</v>
      </c>
      <c r="AA471" s="215">
        <f>AE471*IFERROR(VLOOKUP(AD471,LnLst!B:I,6,FALSE),0)+AG471*IFERROR(VLOOKUP(AF471,LnLst!B:I,6,FALSE),0)+AI471*IFERROR(VLOOKUP(AH471,LnLst!B:I,6,FALSE),0)+AK471*IFERROR(VLOOKUP(AJ471,LnLst!B:I,6,FALSE),0)</f>
        <v>114.76250000000002</v>
      </c>
      <c r="AB471" s="207">
        <f>(AE471*IFERROR(VLOOKUP(AD471,LnLst!B:I,7,FALSE),0)+AG471*IFERROR(VLOOKUP(AF471,LnLst!B:I,7,FALSE),0)+AI471*IFERROR(VLOOKUP(AH471,LnLst!B:I,7,FALSE),0)+AK471*IFERROR(VLOOKUP(AJ471,LnLst!B:I,7,FALSE),0))/1000000</f>
        <v>3.4780735000000006E-4</v>
      </c>
      <c r="AC471" s="211">
        <f>AE471*IFERROR(VLOOKUP(AD471,LnLst!B:I,8,FALSE),0)+AG471*IFERROR(VLOOKUP(AF471,LnLst!B:I,8,FALSE),0)+AI471*IFERROR(VLOOKUP(AH471,LnLst!B:I,8,FALSE),0)+AK471*IFERROR(VLOOKUP(AJ471,LnLst!B:I,8,FALSE),0)</f>
        <v>28.928125000000001</v>
      </c>
      <c r="AD471" s="106" t="s">
        <v>1464</v>
      </c>
      <c r="AE471" s="263">
        <v>125</v>
      </c>
      <c r="AF471" s="245" t="s">
        <v>8</v>
      </c>
      <c r="AG471" s="263">
        <v>7</v>
      </c>
      <c r="AH471" s="250" t="s">
        <v>1462</v>
      </c>
      <c r="AI471" s="263"/>
      <c r="AJ471" s="245" t="s">
        <v>1462</v>
      </c>
      <c r="AK471" s="263"/>
      <c r="AL471" s="84">
        <v>675</v>
      </c>
      <c r="AM471" s="72">
        <v>681</v>
      </c>
      <c r="AN471" s="83">
        <v>0</v>
      </c>
      <c r="AO471" s="72">
        <v>0</v>
      </c>
      <c r="AP471" s="66"/>
      <c r="AQ471" s="107" t="s">
        <v>667</v>
      </c>
      <c r="AR471" s="66" t="s">
        <v>472</v>
      </c>
      <c r="AS471" s="267"/>
      <c r="AT471" s="205"/>
      <c r="DN471" s="111">
        <f>(AE471*IFERROR(VLOOKUP(AD471,LnLst!B:I,2,FALSE),0))*(100/(H471^2))</f>
        <v>4.398243801652893E-3</v>
      </c>
      <c r="DO471" s="111">
        <f>(AE471*IFERROR(VLOOKUP(AD471,LnLst!B:I,3,FALSE),0))*(100/(H471^2))</f>
        <v>7.1402376033057852E-2</v>
      </c>
      <c r="DP471" s="111">
        <f>(AE471*IFERROR(VLOOKUP(AD471,LnLst!B:I,4,FALSE),0))*(H471^2/100)/1000000</f>
        <v>0.25538131739999997</v>
      </c>
      <c r="DQ471" s="111">
        <f>(AE471*IFERROR(VLOOKUP(AD471,LnLst!B:I,5,FALSE),0))*(100/(H471^2))</f>
        <v>4.2478047520661165E-2</v>
      </c>
      <c r="DR471" s="111">
        <f>(AE471*IFERROR(VLOOKUP(AD471,LnLst!B:I,6,FALSE),0))*(100/(H471^2))</f>
        <v>0.2251084710743802</v>
      </c>
      <c r="DS471" s="111">
        <f>(AE471*IFERROR(VLOOKUP(AD471,LnLst!B:I,7,FALSE),0))*(H471^2/100)/1000000</f>
        <v>0.16078351740000002</v>
      </c>
      <c r="DT471" s="111">
        <f>(AE471*IFERROR(VLOOKUP(AD471,LnLst!B:I,8,FALSE),0))*(100/(H471^2))</f>
        <v>5.1235795454545464E-2</v>
      </c>
      <c r="DU471" s="111">
        <f>AG471*IFERROR(VLOOKUP(AF471,LnLst!B:I,2,FALSE),0)*100/H471^2</f>
        <v>7.2169421487603303E-4</v>
      </c>
      <c r="DV471" s="111">
        <f>(AG471*IFERROR(VLOOKUP(AF471,LnLst!B:I,3,FALSE),0))*(100/(H471^2))</f>
        <v>4.4256198347107437E-3</v>
      </c>
      <c r="DW471" s="111">
        <f>(AG471*IFERROR(VLOOKUP(AF471,LnLst!B:I,4,FALSE),0))*(H471^2/100)/1000000</f>
        <v>1.1011E-2</v>
      </c>
      <c r="DX471" s="111">
        <f>(AG471*IFERROR(VLOOKUP(AF471,LnLst!B:I,5,FALSE),0))*(100/(H471^2))</f>
        <v>1.8801652892561985E-3</v>
      </c>
      <c r="DY471" s="111">
        <f>(AG471*IFERROR(VLOOKUP(AF471,LnLst!B:I,6,FALSE),0))*(100/(H471^2))</f>
        <v>1.2004132231404958E-2</v>
      </c>
      <c r="DZ471" s="111">
        <f>(AG471*IFERROR(VLOOKUP(AF471,LnLst!B:I,7,FALSE),0))*(H471^2/100)/1000000</f>
        <v>7.5552399999999995E-3</v>
      </c>
      <c r="EA471" s="111">
        <f>(AG471*IFERROR(VLOOKUP(AF471,LnLst!B:I,8,FALSE),0))*(100/(H471^2))</f>
        <v>8.5330578512396692E-3</v>
      </c>
      <c r="EB471" s="111">
        <f>AI471*IFERROR(VLOOKUP(AH471,LnLst!B:I,2,FALSE),0)*100/H471^2</f>
        <v>0</v>
      </c>
      <c r="EC471" s="111">
        <f>AI471*IFERROR(VLOOKUP(AH471,LnLst!B:I,3,FALSE),0)*100/H471^2</f>
        <v>0</v>
      </c>
      <c r="ED471" s="111">
        <f>(AI471*IFERROR(VLOOKUP(AH471,LnLst!B:I,4,FALSE),0))*(H471^2/100)/1000000</f>
        <v>0</v>
      </c>
      <c r="EE471" s="111">
        <f>AI471*IFERROR(VLOOKUP(AH471,LnLst!B:I,5,FALSE),0)*100/H471^2</f>
        <v>0</v>
      </c>
      <c r="EF471" s="111">
        <f>AI471*IFERROR(VLOOKUP(AH471,LnLst!B:I,6,FALSE),0)*100/H471^2</f>
        <v>0</v>
      </c>
      <c r="EG471" s="111">
        <f>(AI471*IFERROR(VLOOKUP(AH471,LnLst!B:I,7,FALSE),0))*(H471^2/100)/1000000</f>
        <v>0</v>
      </c>
      <c r="EH471" s="111">
        <f>AI471*IFERROR(VLOOKUP(AH471,LnLst!B:I,8,FALSE),0)*100/H471^2</f>
        <v>0</v>
      </c>
      <c r="EI471" s="236">
        <f>AK471*IFERROR(VLOOKUP(AJ471,LnLst!B:I,2,FALSE),0)*100/H471^2</f>
        <v>0</v>
      </c>
      <c r="EJ471" s="111">
        <f>AK471*IFERROR(VLOOKUP(AJ471,LnLst!B:I,3,FALSE),0)*100/H471^2</f>
        <v>0</v>
      </c>
      <c r="EK471" s="111">
        <f>(AK471*IFERROR(VLOOKUP(AJ471,LnLst!B:I,4,FALSE),0))*(H471^2/100)/1000000</f>
        <v>0</v>
      </c>
      <c r="EL471" s="111">
        <f>AK471*IFERROR(VLOOKUP(AJ471,LnLst!B:I,5,FALSE),0)*100/H471^2</f>
        <v>0</v>
      </c>
      <c r="EM471" s="111">
        <f>AK471*IFERROR(VLOOKUP(AJ471,LnLst!B:I,6,FALSE),0)*100/H471^2</f>
        <v>0</v>
      </c>
      <c r="EN471" s="111">
        <f>(AK471*IFERROR(VLOOKUP(AJ471,LnLst!B:I,7,FALSE),0))*(H471^2/100)/1000000</f>
        <v>0</v>
      </c>
      <c r="EO471" s="111">
        <f>AK471*IFERROR(VLOOKUP(AJ471,LnLst!B:I,8,FALSE),0)*100/H471^2</f>
        <v>0</v>
      </c>
    </row>
    <row r="472" spans="1:145" s="14" customFormat="1" ht="15" customHeight="1" x14ac:dyDescent="0.25">
      <c r="A472" s="81" t="s">
        <v>1399</v>
      </c>
      <c r="B472" s="82" t="s">
        <v>406</v>
      </c>
      <c r="C472" s="102" t="s">
        <v>1609</v>
      </c>
      <c r="D472" s="82" t="s">
        <v>313</v>
      </c>
      <c r="E472" s="9" t="s">
        <v>1641</v>
      </c>
      <c r="F472" s="426" t="s">
        <v>1717</v>
      </c>
      <c r="G472" s="83">
        <v>1</v>
      </c>
      <c r="H472" s="60">
        <v>220</v>
      </c>
      <c r="I472" s="194" t="str">
        <f t="shared" si="127"/>
        <v xml:space="preserve">4*506 AAAC             </v>
      </c>
      <c r="J472" s="228">
        <f t="shared" si="128"/>
        <v>258</v>
      </c>
      <c r="K472" s="113" t="s">
        <v>23</v>
      </c>
      <c r="L472" s="232" t="s">
        <v>23</v>
      </c>
      <c r="M472" s="114">
        <v>1600</v>
      </c>
      <c r="N472" s="115">
        <f>1.732*M472*H472/1000</f>
        <v>609.66399999999999</v>
      </c>
      <c r="O472" s="116">
        <v>2600</v>
      </c>
      <c r="P472" s="235">
        <f>W472*100/H472^2</f>
        <v>9.0779752066115701E-3</v>
      </c>
      <c r="Q472" s="104">
        <f>X472*100/H472^2</f>
        <v>0.14737450413223141</v>
      </c>
      <c r="R472" s="104">
        <f>Y472*H472^2/100</f>
        <v>0.52710703911359991</v>
      </c>
      <c r="S472" s="104">
        <f>Z472*100/H472^2</f>
        <v>8.7674690082644627E-2</v>
      </c>
      <c r="T472" s="104">
        <f>AA472*100/H472^2</f>
        <v>0.46462388429752072</v>
      </c>
      <c r="U472" s="104">
        <f>AB472*H472^2/100</f>
        <v>0.33185717991360003</v>
      </c>
      <c r="V472" s="105">
        <f>AC472*100/H472^2</f>
        <v>0.10575068181818181</v>
      </c>
      <c r="W472" s="223">
        <f>AE472*IFERROR(VLOOKUP(AD472,LnLst!B:I,2,FALSE),0)+AG472*IFERROR(VLOOKUP(AF472,LnLst!B:I,2,FALSE),0)+AI472*IFERROR(VLOOKUP(AH472,LnLst!B:I,2,FALSE),0)+AK472*IFERROR(VLOOKUP(AJ472,LnLst!B:I,2,FALSE),0)</f>
        <v>4.3937400000000002</v>
      </c>
      <c r="X472" s="215">
        <f>AE472*IFERROR(VLOOKUP(AD472,LnLst!B:I,3,FALSE),0)+AG472*IFERROR(VLOOKUP(AF472,LnLst!B:I,3,FALSE),0)+AI472*IFERROR(VLOOKUP(AH472,LnLst!B:I,3,FALSE),0)+AK472*IFERROR(VLOOKUP(AJ472,LnLst!B:I,3,FALSE),0)</f>
        <v>71.329260000000005</v>
      </c>
      <c r="Y472" s="219">
        <f>(AE472*IFERROR(VLOOKUP(AD472,LnLst!B:I,4,FALSE),0)+AG472*IFERROR(VLOOKUP(AF472,LnLst!B:I,4,FALSE),0)+AI472*IFERROR(VLOOKUP(AH472,LnLst!B:I,4,FALSE),0)+AK472*IFERROR(VLOOKUP(AJ472,LnLst!B:I,4,FALSE),0))/1000000</f>
        <v>1.0890641303999999E-3</v>
      </c>
      <c r="Z472" s="215">
        <f>AE472*IFERROR(VLOOKUP(AD472,LnLst!B:I,5,FALSE),0)+AG472*IFERROR(VLOOKUP(AF472,LnLst!B:I,5,FALSE),0)+AI472*IFERROR(VLOOKUP(AH472,LnLst!B:I,5,FALSE),0)+AK472*IFERROR(VLOOKUP(AJ472,LnLst!B:I,5,FALSE),0)</f>
        <v>42.434550000000002</v>
      </c>
      <c r="AA472" s="215">
        <f>AE472*IFERROR(VLOOKUP(AD472,LnLst!B:I,6,FALSE),0)+AG472*IFERROR(VLOOKUP(AF472,LnLst!B:I,6,FALSE),0)+AI472*IFERROR(VLOOKUP(AH472,LnLst!B:I,6,FALSE),0)+AK472*IFERROR(VLOOKUP(AJ472,LnLst!B:I,6,FALSE),0)</f>
        <v>224.87796000000003</v>
      </c>
      <c r="AB472" s="207">
        <f>(AE472*IFERROR(VLOOKUP(AD472,LnLst!B:I,7,FALSE),0)+AG472*IFERROR(VLOOKUP(AF472,LnLst!B:I,7,FALSE),0)+AI472*IFERROR(VLOOKUP(AH472,LnLst!B:I,7,FALSE),0)+AK472*IFERROR(VLOOKUP(AJ472,LnLst!B:I,7,FALSE),0))/1000000</f>
        <v>6.8565533040000008E-4</v>
      </c>
      <c r="AC472" s="211">
        <f>AE472*IFERROR(VLOOKUP(AD472,LnLst!B:I,8,FALSE),0)+AG472*IFERROR(VLOOKUP(AF472,LnLst!B:I,8,FALSE),0)+AI472*IFERROR(VLOOKUP(AH472,LnLst!B:I,8,FALSE),0)+AK472*IFERROR(VLOOKUP(AJ472,LnLst!B:I,8,FALSE),0)</f>
        <v>51.183329999999998</v>
      </c>
      <c r="AD472" s="106" t="s">
        <v>1464</v>
      </c>
      <c r="AE472" s="263">
        <v>258</v>
      </c>
      <c r="AF472" s="245" t="s">
        <v>1462</v>
      </c>
      <c r="AG472" s="263"/>
      <c r="AH472" s="250" t="s">
        <v>1462</v>
      </c>
      <c r="AI472" s="263"/>
      <c r="AJ472" s="245" t="s">
        <v>1462</v>
      </c>
      <c r="AK472" s="263"/>
      <c r="AL472" s="84">
        <v>675</v>
      </c>
      <c r="AM472" s="72">
        <v>682</v>
      </c>
      <c r="AN472" s="83">
        <v>0</v>
      </c>
      <c r="AO472" s="72">
        <v>0</v>
      </c>
      <c r="AP472" s="66" t="s">
        <v>668</v>
      </c>
      <c r="AQ472" s="107" t="s">
        <v>667</v>
      </c>
      <c r="AR472" s="61" t="s">
        <v>666</v>
      </c>
      <c r="AS472" s="364"/>
      <c r="AT472" s="205" t="s">
        <v>485</v>
      </c>
      <c r="DN472" s="111">
        <f>(AE472*IFERROR(VLOOKUP(AD472,LnLst!B:I,2,FALSE),0))*(100/(H472^2))</f>
        <v>9.0779752066115701E-3</v>
      </c>
      <c r="DO472" s="111">
        <f>(AE472*IFERROR(VLOOKUP(AD472,LnLst!B:I,3,FALSE),0))*(100/(H472^2))</f>
        <v>0.14737450413223141</v>
      </c>
      <c r="DP472" s="111">
        <f>(AE472*IFERROR(VLOOKUP(AD472,LnLst!B:I,4,FALSE),0))*(H472^2/100)/1000000</f>
        <v>0.52710703911359991</v>
      </c>
      <c r="DQ472" s="111">
        <f>(AE472*IFERROR(VLOOKUP(AD472,LnLst!B:I,5,FALSE),0))*(100/(H472^2))</f>
        <v>8.7674690082644627E-2</v>
      </c>
      <c r="DR472" s="111">
        <f>(AE472*IFERROR(VLOOKUP(AD472,LnLst!B:I,6,FALSE),0))*(100/(H472^2))</f>
        <v>0.46462388429752072</v>
      </c>
      <c r="DS472" s="111">
        <f>(AE472*IFERROR(VLOOKUP(AD472,LnLst!B:I,7,FALSE),0))*(H472^2/100)/1000000</f>
        <v>0.33185717991360003</v>
      </c>
      <c r="DT472" s="111">
        <f>(AE472*IFERROR(VLOOKUP(AD472,LnLst!B:I,8,FALSE),0))*(100/(H472^2))</f>
        <v>0.10575068181818181</v>
      </c>
      <c r="DU472" s="111">
        <f>AG472*IFERROR(VLOOKUP(AF472,LnLst!B:I,2,FALSE),0)*100/H472^2</f>
        <v>0</v>
      </c>
      <c r="DV472" s="111">
        <f>(AG472*IFERROR(VLOOKUP(AF472,LnLst!B:I,3,FALSE),0))*(100/(H472^2))</f>
        <v>0</v>
      </c>
      <c r="DW472" s="111">
        <f>(AG472*IFERROR(VLOOKUP(AF472,LnLst!B:I,4,FALSE),0))*(H472^2/100)/1000000</f>
        <v>0</v>
      </c>
      <c r="DX472" s="111">
        <f>(AG472*IFERROR(VLOOKUP(AF472,LnLst!B:I,5,FALSE),0))*(100/(H472^2))</f>
        <v>0</v>
      </c>
      <c r="DY472" s="111">
        <f>(AG472*IFERROR(VLOOKUP(AF472,LnLst!B:I,6,FALSE),0))*(100/(H472^2))</f>
        <v>0</v>
      </c>
      <c r="DZ472" s="111">
        <f>(AG472*IFERROR(VLOOKUP(AF472,LnLst!B:I,7,FALSE),0))*(H472^2/100)/1000000</f>
        <v>0</v>
      </c>
      <c r="EA472" s="111">
        <f>(AG472*IFERROR(VLOOKUP(AF472,LnLst!B:I,8,FALSE),0))*(100/(H472^2))</f>
        <v>0</v>
      </c>
      <c r="EB472" s="111">
        <f>AI472*IFERROR(VLOOKUP(AH472,LnLst!B:I,2,FALSE),0)*100/H472^2</f>
        <v>0</v>
      </c>
      <c r="EC472" s="111">
        <f>AI472*IFERROR(VLOOKUP(AH472,LnLst!B:I,3,FALSE),0)*100/H472^2</f>
        <v>0</v>
      </c>
      <c r="ED472" s="111">
        <f>(AI472*IFERROR(VLOOKUP(AH472,LnLst!B:I,4,FALSE),0))*(H472^2/100)/1000000</f>
        <v>0</v>
      </c>
      <c r="EE472" s="111">
        <f>AI472*IFERROR(VLOOKUP(AH472,LnLst!B:I,5,FALSE),0)*100/H472^2</f>
        <v>0</v>
      </c>
      <c r="EF472" s="111">
        <f>AI472*IFERROR(VLOOKUP(AH472,LnLst!B:I,6,FALSE),0)*100/H472^2</f>
        <v>0</v>
      </c>
      <c r="EG472" s="111">
        <f>(AI472*IFERROR(VLOOKUP(AH472,LnLst!B:I,7,FALSE),0))*(H472^2/100)/1000000</f>
        <v>0</v>
      </c>
      <c r="EH472" s="111">
        <f>AI472*IFERROR(VLOOKUP(AH472,LnLst!B:I,8,FALSE),0)*100/H472^2</f>
        <v>0</v>
      </c>
      <c r="EI472" s="236">
        <f>AK472*IFERROR(VLOOKUP(AJ472,LnLst!B:I,2,FALSE),0)*100/H472^2</f>
        <v>0</v>
      </c>
      <c r="EJ472" s="111">
        <f>AK472*IFERROR(VLOOKUP(AJ472,LnLst!B:I,3,FALSE),0)*100/H472^2</f>
        <v>0</v>
      </c>
      <c r="EK472" s="111">
        <f>(AK472*IFERROR(VLOOKUP(AJ472,LnLst!B:I,4,FALSE),0))*(H472^2/100)/1000000</f>
        <v>0</v>
      </c>
      <c r="EL472" s="111">
        <f>AK472*IFERROR(VLOOKUP(AJ472,LnLst!B:I,5,FALSE),0)*100/H472^2</f>
        <v>0</v>
      </c>
      <c r="EM472" s="111">
        <f>AK472*IFERROR(VLOOKUP(AJ472,LnLst!B:I,6,FALSE),0)*100/H472^2</f>
        <v>0</v>
      </c>
      <c r="EN472" s="111">
        <f>(AK472*IFERROR(VLOOKUP(AJ472,LnLst!B:I,7,FALSE),0))*(H472^2/100)/1000000</f>
        <v>0</v>
      </c>
      <c r="EO472" s="111">
        <f>AK472*IFERROR(VLOOKUP(AJ472,LnLst!B:I,8,FALSE),0)*100/H472^2</f>
        <v>0</v>
      </c>
    </row>
    <row r="473" spans="1:145" ht="15" customHeight="1" x14ac:dyDescent="0.25">
      <c r="A473" s="81" t="s">
        <v>295</v>
      </c>
      <c r="B473" s="82" t="s">
        <v>1215</v>
      </c>
      <c r="C473" s="102" t="s">
        <v>472</v>
      </c>
      <c r="D473" s="82" t="s">
        <v>1528</v>
      </c>
      <c r="E473" s="9" t="s">
        <v>1641</v>
      </c>
      <c r="F473" s="426" t="s">
        <v>1717</v>
      </c>
      <c r="G473" s="83">
        <v>1</v>
      </c>
      <c r="H473" s="60">
        <v>220</v>
      </c>
      <c r="I473" s="194" t="str">
        <f t="shared" si="127"/>
        <v xml:space="preserve">2*405 AAAC             </v>
      </c>
      <c r="J473" s="228">
        <f t="shared" si="128"/>
        <v>30</v>
      </c>
      <c r="K473" s="113" t="s">
        <v>41</v>
      </c>
      <c r="L473" s="232" t="s">
        <v>23</v>
      </c>
      <c r="M473" s="240">
        <v>1150</v>
      </c>
      <c r="N473" s="115">
        <f t="shared" si="129"/>
        <v>438.19600000000003</v>
      </c>
      <c r="O473" s="241">
        <v>1150</v>
      </c>
      <c r="P473" s="235">
        <f t="shared" si="130"/>
        <v>3.0929752066115698E-3</v>
      </c>
      <c r="Q473" s="104">
        <f t="shared" si="131"/>
        <v>1.8966942148760331E-2</v>
      </c>
      <c r="R473" s="104">
        <f t="shared" si="132"/>
        <v>4.7190000000000003E-2</v>
      </c>
      <c r="S473" s="104">
        <f t="shared" si="133"/>
        <v>8.0578512396694228E-3</v>
      </c>
      <c r="T473" s="104">
        <f t="shared" si="134"/>
        <v>5.1446280991735538E-2</v>
      </c>
      <c r="U473" s="104">
        <f t="shared" si="135"/>
        <v>3.2379600000000001E-2</v>
      </c>
      <c r="V473" s="105">
        <f t="shared" si="136"/>
        <v>3.6570247933884296E-2</v>
      </c>
      <c r="W473" s="223">
        <f>AE473*IFERROR(VLOOKUP(AD473,LnLst!B:I,2,FALSE),0)+AG473*IFERROR(VLOOKUP(AF473,LnLst!B:I,2,FALSE),0)+AI473*IFERROR(VLOOKUP(AH473,LnLst!B:I,2,FALSE),0)+AK473*IFERROR(VLOOKUP(AJ473,LnLst!B:I,2,FALSE),0)</f>
        <v>1.4969999999999999</v>
      </c>
      <c r="X473" s="215">
        <f>AE473*IFERROR(VLOOKUP(AD473,LnLst!B:I,3,FALSE),0)+AG473*IFERROR(VLOOKUP(AF473,LnLst!B:I,3,FALSE),0)+AI473*IFERROR(VLOOKUP(AH473,LnLst!B:I,3,FALSE),0)+AK473*IFERROR(VLOOKUP(AJ473,LnLst!B:I,3,FALSE),0)</f>
        <v>9.18</v>
      </c>
      <c r="Y473" s="219">
        <f>(AE473*IFERROR(VLOOKUP(AD473,LnLst!B:I,4,FALSE),0)+AG473*IFERROR(VLOOKUP(AF473,LnLst!B:I,4,FALSE),0)+AI473*IFERROR(VLOOKUP(AH473,LnLst!B:I,4,FALSE),0)+AK473*IFERROR(VLOOKUP(AJ473,LnLst!B:I,4,FALSE),0))/1000000</f>
        <v>9.7499999999999998E-5</v>
      </c>
      <c r="Z473" s="215">
        <f>AE473*IFERROR(VLOOKUP(AD473,LnLst!B:I,5,FALSE),0)+AG473*IFERROR(VLOOKUP(AF473,LnLst!B:I,5,FALSE),0)+AI473*IFERROR(VLOOKUP(AH473,LnLst!B:I,5,FALSE),0)+AK473*IFERROR(VLOOKUP(AJ473,LnLst!B:I,5,FALSE),0)</f>
        <v>3.9000000000000004</v>
      </c>
      <c r="AA473" s="215">
        <f>AE473*IFERROR(VLOOKUP(AD473,LnLst!B:I,6,FALSE),0)+AG473*IFERROR(VLOOKUP(AF473,LnLst!B:I,6,FALSE),0)+AI473*IFERROR(VLOOKUP(AH473,LnLst!B:I,6,FALSE),0)+AK473*IFERROR(VLOOKUP(AJ473,LnLst!B:I,6,FALSE),0)</f>
        <v>24.9</v>
      </c>
      <c r="AB473" s="207">
        <f>(AE473*IFERROR(VLOOKUP(AD473,LnLst!B:I,7,FALSE),0)+AG473*IFERROR(VLOOKUP(AF473,LnLst!B:I,7,FALSE),0)+AI473*IFERROR(VLOOKUP(AH473,LnLst!B:I,7,FALSE),0)+AK473*IFERROR(VLOOKUP(AJ473,LnLst!B:I,7,FALSE),0))/1000000</f>
        <v>6.69E-5</v>
      </c>
      <c r="AC473" s="211">
        <f>AE473*IFERROR(VLOOKUP(AD473,LnLst!B:I,8,FALSE),0)+AG473*IFERROR(VLOOKUP(AF473,LnLst!B:I,8,FALSE),0)+AI473*IFERROR(VLOOKUP(AH473,LnLst!B:I,8,FALSE),0)+AK473*IFERROR(VLOOKUP(AJ473,LnLst!B:I,8,FALSE),0)</f>
        <v>17.7</v>
      </c>
      <c r="AD473" s="106" t="s">
        <v>8</v>
      </c>
      <c r="AE473" s="263">
        <v>30</v>
      </c>
      <c r="AF473" s="245" t="s">
        <v>1462</v>
      </c>
      <c r="AG473" s="263"/>
      <c r="AH473" s="250" t="s">
        <v>1462</v>
      </c>
      <c r="AI473" s="263"/>
      <c r="AJ473" s="245" t="s">
        <v>1462</v>
      </c>
      <c r="AK473" s="263"/>
      <c r="AL473" s="84">
        <v>681</v>
      </c>
      <c r="AM473" s="72">
        <v>683</v>
      </c>
      <c r="AN473" s="83">
        <v>0</v>
      </c>
      <c r="AO473" s="72">
        <v>0</v>
      </c>
      <c r="AP473" s="66"/>
      <c r="AQ473" s="66" t="s">
        <v>472</v>
      </c>
      <c r="AR473" s="61" t="s">
        <v>1214</v>
      </c>
      <c r="AS473" s="364"/>
      <c r="AT473" s="205"/>
      <c r="DN473" s="111">
        <f>(AE473*IFERROR(VLOOKUP(AD473,LnLst!B:I,2,FALSE),0))*(100/(H473^2))</f>
        <v>3.0929752066115703E-3</v>
      </c>
      <c r="DO473" s="111">
        <f>(AE473*IFERROR(VLOOKUP(AD473,LnLst!B:I,3,FALSE),0))*(100/(H473^2))</f>
        <v>1.8966942148760331E-2</v>
      </c>
      <c r="DP473" s="111">
        <f>(AE473*IFERROR(VLOOKUP(AD473,LnLst!B:I,4,FALSE),0))*(H473^2/100)/1000000</f>
        <v>4.7190000000000003E-2</v>
      </c>
      <c r="DQ473" s="111">
        <f>(AE473*IFERROR(VLOOKUP(AD473,LnLst!B:I,5,FALSE),0))*(100/(H473^2))</f>
        <v>8.0578512396694228E-3</v>
      </c>
      <c r="DR473" s="111">
        <f>(AE473*IFERROR(VLOOKUP(AD473,LnLst!B:I,6,FALSE),0))*(100/(H473^2))</f>
        <v>5.1446280991735538E-2</v>
      </c>
      <c r="DS473" s="111">
        <f>(AE473*IFERROR(VLOOKUP(AD473,LnLst!B:I,7,FALSE),0))*(H473^2/100)/1000000</f>
        <v>3.2379600000000001E-2</v>
      </c>
      <c r="DT473" s="111">
        <f>(AE473*IFERROR(VLOOKUP(AD473,LnLst!B:I,8,FALSE),0))*(100/(H473^2))</f>
        <v>3.6570247933884296E-2</v>
      </c>
      <c r="DU473" s="111">
        <f>AG473*IFERROR(VLOOKUP(AF473,LnLst!B:I,2,FALSE),0)*100/H473^2</f>
        <v>0</v>
      </c>
      <c r="DV473" s="111">
        <f>(AG473*IFERROR(VLOOKUP(AF473,LnLst!B:I,3,FALSE),0))*(100/(H473^2))</f>
        <v>0</v>
      </c>
      <c r="DW473" s="111">
        <f>(AG473*IFERROR(VLOOKUP(AF473,LnLst!B:I,4,FALSE),0))*(H473^2/100)/1000000</f>
        <v>0</v>
      </c>
      <c r="DX473" s="111">
        <f>(AG473*IFERROR(VLOOKUP(AF473,LnLst!B:I,5,FALSE),0))*(100/(H473^2))</f>
        <v>0</v>
      </c>
      <c r="DY473" s="111">
        <f>(AG473*IFERROR(VLOOKUP(AF473,LnLst!B:I,6,FALSE),0))*(100/(H473^2))</f>
        <v>0</v>
      </c>
      <c r="DZ473" s="111">
        <f>(AG473*IFERROR(VLOOKUP(AF473,LnLst!B:I,7,FALSE),0))*(H473^2/100)/1000000</f>
        <v>0</v>
      </c>
      <c r="EA473" s="111">
        <f>(AG473*IFERROR(VLOOKUP(AF473,LnLst!B:I,8,FALSE),0))*(100/(H473^2))</f>
        <v>0</v>
      </c>
      <c r="EB473" s="111">
        <f>AI473*IFERROR(VLOOKUP(AH473,LnLst!B:I,2,FALSE),0)*100/H473^2</f>
        <v>0</v>
      </c>
      <c r="EC473" s="111">
        <f>AI473*IFERROR(VLOOKUP(AH473,LnLst!B:I,3,FALSE),0)*100/H473^2</f>
        <v>0</v>
      </c>
      <c r="ED473" s="111">
        <f>(AI473*IFERROR(VLOOKUP(AH473,LnLst!B:I,4,FALSE),0))*(H473^2/100)/1000000</f>
        <v>0</v>
      </c>
      <c r="EE473" s="111">
        <f>AI473*IFERROR(VLOOKUP(AH473,LnLst!B:I,5,FALSE),0)*100/H473^2</f>
        <v>0</v>
      </c>
      <c r="EF473" s="111">
        <f>AI473*IFERROR(VLOOKUP(AH473,LnLst!B:I,6,FALSE),0)*100/H473^2</f>
        <v>0</v>
      </c>
      <c r="EG473" s="111">
        <f>(AI473*IFERROR(VLOOKUP(AH473,LnLst!B:I,7,FALSE),0))*(H473^2/100)/1000000</f>
        <v>0</v>
      </c>
      <c r="EH473" s="111">
        <f>AI473*IFERROR(VLOOKUP(AH473,LnLst!B:I,8,FALSE),0)*100/H473^2</f>
        <v>0</v>
      </c>
      <c r="EI473" s="236">
        <f>AK473*IFERROR(VLOOKUP(AJ473,LnLst!B:I,2,FALSE),0)*100/H473^2</f>
        <v>0</v>
      </c>
      <c r="EJ473" s="111">
        <f>AK473*IFERROR(VLOOKUP(AJ473,LnLst!B:I,3,FALSE),0)*100/H473^2</f>
        <v>0</v>
      </c>
      <c r="EK473" s="111">
        <f>(AK473*IFERROR(VLOOKUP(AJ473,LnLst!B:I,4,FALSE),0))*(H473^2/100)/1000000</f>
        <v>0</v>
      </c>
      <c r="EL473" s="111">
        <f>AK473*IFERROR(VLOOKUP(AJ473,LnLst!B:I,5,FALSE),0)*100/H473^2</f>
        <v>0</v>
      </c>
      <c r="EM473" s="111">
        <f>AK473*IFERROR(VLOOKUP(AJ473,LnLst!B:I,6,FALSE),0)*100/H473^2</f>
        <v>0</v>
      </c>
      <c r="EN473" s="111">
        <f>(AK473*IFERROR(VLOOKUP(AJ473,LnLst!B:I,7,FALSE),0))*(H473^2/100)/1000000</f>
        <v>0</v>
      </c>
      <c r="EO473" s="111">
        <f>AK473*IFERROR(VLOOKUP(AJ473,LnLst!B:I,8,FALSE),0)*100/H473^2</f>
        <v>0</v>
      </c>
    </row>
    <row r="474" spans="1:145" ht="15" customHeight="1" x14ac:dyDescent="0.25">
      <c r="A474" s="81" t="s">
        <v>295</v>
      </c>
      <c r="B474" s="82" t="s">
        <v>1215</v>
      </c>
      <c r="C474" s="102" t="s">
        <v>472</v>
      </c>
      <c r="D474" s="82" t="s">
        <v>1528</v>
      </c>
      <c r="E474" s="9" t="s">
        <v>1641</v>
      </c>
      <c r="F474" s="426" t="s">
        <v>1717</v>
      </c>
      <c r="G474" s="83">
        <v>2</v>
      </c>
      <c r="H474" s="60">
        <v>220</v>
      </c>
      <c r="I474" s="194" t="str">
        <f t="shared" si="127"/>
        <v xml:space="preserve">2*405 AAAC             </v>
      </c>
      <c r="J474" s="228">
        <f t="shared" si="128"/>
        <v>30</v>
      </c>
      <c r="K474" s="113" t="s">
        <v>41</v>
      </c>
      <c r="L474" s="232" t="s">
        <v>23</v>
      </c>
      <c r="M474" s="240">
        <v>1150</v>
      </c>
      <c r="N474" s="115">
        <f t="shared" si="129"/>
        <v>438.19600000000003</v>
      </c>
      <c r="O474" s="241">
        <v>1150</v>
      </c>
      <c r="P474" s="235">
        <f t="shared" si="130"/>
        <v>3.0929752066115698E-3</v>
      </c>
      <c r="Q474" s="104">
        <f t="shared" si="131"/>
        <v>1.8966942148760331E-2</v>
      </c>
      <c r="R474" s="104">
        <f t="shared" si="132"/>
        <v>4.7190000000000003E-2</v>
      </c>
      <c r="S474" s="104">
        <f t="shared" si="133"/>
        <v>8.0578512396694228E-3</v>
      </c>
      <c r="T474" s="104">
        <f t="shared" si="134"/>
        <v>5.1446280991735538E-2</v>
      </c>
      <c r="U474" s="104">
        <f t="shared" si="135"/>
        <v>3.2379600000000001E-2</v>
      </c>
      <c r="V474" s="105">
        <f t="shared" si="136"/>
        <v>3.6570247933884296E-2</v>
      </c>
      <c r="W474" s="223">
        <f>AE474*IFERROR(VLOOKUP(AD474,LnLst!B:I,2,FALSE),0)+AG474*IFERROR(VLOOKUP(AF474,LnLst!B:I,2,FALSE),0)+AI474*IFERROR(VLOOKUP(AH474,LnLst!B:I,2,FALSE),0)+AK474*IFERROR(VLOOKUP(AJ474,LnLst!B:I,2,FALSE),0)</f>
        <v>1.4969999999999999</v>
      </c>
      <c r="X474" s="215">
        <f>AE474*IFERROR(VLOOKUP(AD474,LnLst!B:I,3,FALSE),0)+AG474*IFERROR(VLOOKUP(AF474,LnLst!B:I,3,FALSE),0)+AI474*IFERROR(VLOOKUP(AH474,LnLst!B:I,3,FALSE),0)+AK474*IFERROR(VLOOKUP(AJ474,LnLst!B:I,3,FALSE),0)</f>
        <v>9.18</v>
      </c>
      <c r="Y474" s="219">
        <f>(AE474*IFERROR(VLOOKUP(AD474,LnLst!B:I,4,FALSE),0)+AG474*IFERROR(VLOOKUP(AF474,LnLst!B:I,4,FALSE),0)+AI474*IFERROR(VLOOKUP(AH474,LnLst!B:I,4,FALSE),0)+AK474*IFERROR(VLOOKUP(AJ474,LnLst!B:I,4,FALSE),0))/1000000</f>
        <v>9.7499999999999998E-5</v>
      </c>
      <c r="Z474" s="215">
        <f>AE474*IFERROR(VLOOKUP(AD474,LnLst!B:I,5,FALSE),0)+AG474*IFERROR(VLOOKUP(AF474,LnLst!B:I,5,FALSE),0)+AI474*IFERROR(VLOOKUP(AH474,LnLst!B:I,5,FALSE),0)+AK474*IFERROR(VLOOKUP(AJ474,LnLst!B:I,5,FALSE),0)</f>
        <v>3.9000000000000004</v>
      </c>
      <c r="AA474" s="215">
        <f>AE474*IFERROR(VLOOKUP(AD474,LnLst!B:I,6,FALSE),0)+AG474*IFERROR(VLOOKUP(AF474,LnLst!B:I,6,FALSE),0)+AI474*IFERROR(VLOOKUP(AH474,LnLst!B:I,6,FALSE),0)+AK474*IFERROR(VLOOKUP(AJ474,LnLst!B:I,6,FALSE),0)</f>
        <v>24.9</v>
      </c>
      <c r="AB474" s="207">
        <f>(AE474*IFERROR(VLOOKUP(AD474,LnLst!B:I,7,FALSE),0)+AG474*IFERROR(VLOOKUP(AF474,LnLst!B:I,7,FALSE),0)+AI474*IFERROR(VLOOKUP(AH474,LnLst!B:I,7,FALSE),0)+AK474*IFERROR(VLOOKUP(AJ474,LnLst!B:I,7,FALSE),0))/1000000</f>
        <v>6.69E-5</v>
      </c>
      <c r="AC474" s="211">
        <f>AE474*IFERROR(VLOOKUP(AD474,LnLst!B:I,8,FALSE),0)+AG474*IFERROR(VLOOKUP(AF474,LnLst!B:I,8,FALSE),0)+AI474*IFERROR(VLOOKUP(AH474,LnLst!B:I,8,FALSE),0)+AK474*IFERROR(VLOOKUP(AJ474,LnLst!B:I,8,FALSE),0)</f>
        <v>17.7</v>
      </c>
      <c r="AD474" s="106" t="s">
        <v>8</v>
      </c>
      <c r="AE474" s="263">
        <v>30</v>
      </c>
      <c r="AF474" s="245" t="s">
        <v>1462</v>
      </c>
      <c r="AG474" s="263"/>
      <c r="AH474" s="250" t="s">
        <v>1462</v>
      </c>
      <c r="AI474" s="263"/>
      <c r="AJ474" s="245" t="s">
        <v>1462</v>
      </c>
      <c r="AK474" s="263"/>
      <c r="AL474" s="84">
        <v>681</v>
      </c>
      <c r="AM474" s="72">
        <v>683</v>
      </c>
      <c r="AN474" s="83">
        <v>0</v>
      </c>
      <c r="AO474" s="72">
        <v>0</v>
      </c>
      <c r="AP474" s="66"/>
      <c r="AQ474" s="66" t="s">
        <v>472</v>
      </c>
      <c r="AR474" s="61" t="s">
        <v>1214</v>
      </c>
      <c r="AS474" s="364"/>
      <c r="AT474" s="205" t="s">
        <v>1430</v>
      </c>
      <c r="DN474" s="111">
        <f>(AE474*IFERROR(VLOOKUP(AD474,LnLst!B:I,2,FALSE),0))*(100/(H474^2))</f>
        <v>3.0929752066115703E-3</v>
      </c>
      <c r="DO474" s="111">
        <f>(AE474*IFERROR(VLOOKUP(AD474,LnLst!B:I,3,FALSE),0))*(100/(H474^2))</f>
        <v>1.8966942148760331E-2</v>
      </c>
      <c r="DP474" s="111">
        <f>(AE474*IFERROR(VLOOKUP(AD474,LnLst!B:I,4,FALSE),0))*(H474^2/100)/1000000</f>
        <v>4.7190000000000003E-2</v>
      </c>
      <c r="DQ474" s="111">
        <f>(AE474*IFERROR(VLOOKUP(AD474,LnLst!B:I,5,FALSE),0))*(100/(H474^2))</f>
        <v>8.0578512396694228E-3</v>
      </c>
      <c r="DR474" s="111">
        <f>(AE474*IFERROR(VLOOKUP(AD474,LnLst!B:I,6,FALSE),0))*(100/(H474^2))</f>
        <v>5.1446280991735538E-2</v>
      </c>
      <c r="DS474" s="111">
        <f>(AE474*IFERROR(VLOOKUP(AD474,LnLst!B:I,7,FALSE),0))*(H474^2/100)/1000000</f>
        <v>3.2379600000000001E-2</v>
      </c>
      <c r="DT474" s="111">
        <f>(AE474*IFERROR(VLOOKUP(AD474,LnLst!B:I,8,FALSE),0))*(100/(H474^2))</f>
        <v>3.6570247933884296E-2</v>
      </c>
      <c r="DU474" s="111">
        <f>AG474*IFERROR(VLOOKUP(AF474,LnLst!B:I,2,FALSE),0)*100/H474^2</f>
        <v>0</v>
      </c>
      <c r="DV474" s="111">
        <f>(AG474*IFERROR(VLOOKUP(AF474,LnLst!B:I,3,FALSE),0))*(100/(H474^2))</f>
        <v>0</v>
      </c>
      <c r="DW474" s="111">
        <f>(AG474*IFERROR(VLOOKUP(AF474,LnLst!B:I,4,FALSE),0))*(H474^2/100)/1000000</f>
        <v>0</v>
      </c>
      <c r="DX474" s="111">
        <f>(AG474*IFERROR(VLOOKUP(AF474,LnLst!B:I,5,FALSE),0))*(100/(H474^2))</f>
        <v>0</v>
      </c>
      <c r="DY474" s="111">
        <f>(AG474*IFERROR(VLOOKUP(AF474,LnLst!B:I,6,FALSE),0))*(100/(H474^2))</f>
        <v>0</v>
      </c>
      <c r="DZ474" s="111">
        <f>(AG474*IFERROR(VLOOKUP(AF474,LnLst!B:I,7,FALSE),0))*(H474^2/100)/1000000</f>
        <v>0</v>
      </c>
      <c r="EA474" s="111">
        <f>(AG474*IFERROR(VLOOKUP(AF474,LnLst!B:I,8,FALSE),0))*(100/(H474^2))</f>
        <v>0</v>
      </c>
      <c r="EB474" s="111">
        <f>AI474*IFERROR(VLOOKUP(AH474,LnLst!B:I,2,FALSE),0)*100/H474^2</f>
        <v>0</v>
      </c>
      <c r="EC474" s="111">
        <f>AI474*IFERROR(VLOOKUP(AH474,LnLst!B:I,3,FALSE),0)*100/H474^2</f>
        <v>0</v>
      </c>
      <c r="ED474" s="111">
        <f>(AI474*IFERROR(VLOOKUP(AH474,LnLst!B:I,4,FALSE),0))*(H474^2/100)/1000000</f>
        <v>0</v>
      </c>
      <c r="EE474" s="111">
        <f>AI474*IFERROR(VLOOKUP(AH474,LnLst!B:I,5,FALSE),0)*100/H474^2</f>
        <v>0</v>
      </c>
      <c r="EF474" s="111">
        <f>AI474*IFERROR(VLOOKUP(AH474,LnLst!B:I,6,FALSE),0)*100/H474^2</f>
        <v>0</v>
      </c>
      <c r="EG474" s="111">
        <f>(AI474*IFERROR(VLOOKUP(AH474,LnLst!B:I,7,FALSE),0))*(H474^2/100)/1000000</f>
        <v>0</v>
      </c>
      <c r="EH474" s="111">
        <f>AI474*IFERROR(VLOOKUP(AH474,LnLst!B:I,8,FALSE),0)*100/H474^2</f>
        <v>0</v>
      </c>
      <c r="EI474" s="236">
        <f>AK474*IFERROR(VLOOKUP(AJ474,LnLst!B:I,2,FALSE),0)*100/H474^2</f>
        <v>0</v>
      </c>
      <c r="EJ474" s="111">
        <f>AK474*IFERROR(VLOOKUP(AJ474,LnLst!B:I,3,FALSE),0)*100/H474^2</f>
        <v>0</v>
      </c>
      <c r="EK474" s="111">
        <f>(AK474*IFERROR(VLOOKUP(AJ474,LnLst!B:I,4,FALSE),0))*(H474^2/100)/1000000</f>
        <v>0</v>
      </c>
      <c r="EL474" s="111">
        <f>AK474*IFERROR(VLOOKUP(AJ474,LnLst!B:I,5,FALSE),0)*100/H474^2</f>
        <v>0</v>
      </c>
      <c r="EM474" s="111">
        <f>AK474*IFERROR(VLOOKUP(AJ474,LnLst!B:I,6,FALSE),0)*100/H474^2</f>
        <v>0</v>
      </c>
      <c r="EN474" s="111">
        <f>(AK474*IFERROR(VLOOKUP(AJ474,LnLst!B:I,7,FALSE),0))*(H474^2/100)/1000000</f>
        <v>0</v>
      </c>
      <c r="EO474" s="111">
        <f>AK474*IFERROR(VLOOKUP(AJ474,LnLst!B:I,8,FALSE),0)*100/H474^2</f>
        <v>0</v>
      </c>
    </row>
    <row r="475" spans="1:145" ht="15" customHeight="1" x14ac:dyDescent="0.25">
      <c r="A475" s="81" t="s">
        <v>1143</v>
      </c>
      <c r="B475" s="82" t="s">
        <v>398</v>
      </c>
      <c r="C475" s="102" t="s">
        <v>73</v>
      </c>
      <c r="D475" s="82" t="s">
        <v>176</v>
      </c>
      <c r="E475" s="9" t="s">
        <v>1641</v>
      </c>
      <c r="F475" s="426" t="s">
        <v>1717</v>
      </c>
      <c r="G475" s="83">
        <v>1</v>
      </c>
      <c r="H475" s="60">
        <v>220</v>
      </c>
      <c r="I475" s="194" t="str">
        <f t="shared" si="127"/>
        <v xml:space="preserve">1*454 AAAC             </v>
      </c>
      <c r="J475" s="228">
        <f t="shared" si="128"/>
        <v>26</v>
      </c>
      <c r="K475" s="113" t="s">
        <v>31</v>
      </c>
      <c r="L475" s="232" t="s">
        <v>21</v>
      </c>
      <c r="M475" s="240">
        <v>600</v>
      </c>
      <c r="N475" s="115">
        <f t="shared" si="129"/>
        <v>228.624</v>
      </c>
      <c r="O475" s="241">
        <v>700</v>
      </c>
      <c r="P475" s="235">
        <f t="shared" si="130"/>
        <v>3.8999999999999998E-3</v>
      </c>
      <c r="Q475" s="104">
        <f t="shared" si="131"/>
        <v>2.1487603305785124E-2</v>
      </c>
      <c r="R475" s="104">
        <f t="shared" si="132"/>
        <v>3.4228479999999999E-2</v>
      </c>
      <c r="S475" s="104">
        <f t="shared" si="133"/>
        <v>1.6115702479338842E-2</v>
      </c>
      <c r="T475" s="104">
        <f t="shared" si="134"/>
        <v>5.1033057851239669E-2</v>
      </c>
      <c r="U475" s="104">
        <f t="shared" si="135"/>
        <v>2.8062320000000002E-2</v>
      </c>
      <c r="V475" s="105">
        <f t="shared" si="136"/>
        <v>3.1694214876033057E-2</v>
      </c>
      <c r="W475" s="223">
        <f>AE475*IFERROR(VLOOKUP(AD475,LnLst!B:I,2,FALSE),0)+AG475*IFERROR(VLOOKUP(AF475,LnLst!B:I,2,FALSE),0)+AI475*IFERROR(VLOOKUP(AH475,LnLst!B:I,2,FALSE),0)+AK475*IFERROR(VLOOKUP(AJ475,LnLst!B:I,2,FALSE),0)</f>
        <v>1.8875999999999999</v>
      </c>
      <c r="X475" s="215">
        <f>AE475*IFERROR(VLOOKUP(AD475,LnLst!B:I,3,FALSE),0)+AG475*IFERROR(VLOOKUP(AF475,LnLst!B:I,3,FALSE),0)+AI475*IFERROR(VLOOKUP(AH475,LnLst!B:I,3,FALSE),0)+AK475*IFERROR(VLOOKUP(AJ475,LnLst!B:I,3,FALSE),0)</f>
        <v>10.4</v>
      </c>
      <c r="Y475" s="219">
        <f>(AE475*IFERROR(VLOOKUP(AD475,LnLst!B:I,4,FALSE),0)+AG475*IFERROR(VLOOKUP(AF475,LnLst!B:I,4,FALSE),0)+AI475*IFERROR(VLOOKUP(AH475,LnLst!B:I,4,FALSE),0)+AK475*IFERROR(VLOOKUP(AJ475,LnLst!B:I,4,FALSE),0))/1000000</f>
        <v>7.0720000000000001E-5</v>
      </c>
      <c r="Z475" s="215">
        <f>AE475*IFERROR(VLOOKUP(AD475,LnLst!B:I,5,FALSE),0)+AG475*IFERROR(VLOOKUP(AF475,LnLst!B:I,5,FALSE),0)+AI475*IFERROR(VLOOKUP(AH475,LnLst!B:I,5,FALSE),0)+AK475*IFERROR(VLOOKUP(AJ475,LnLst!B:I,5,FALSE),0)</f>
        <v>7.8</v>
      </c>
      <c r="AA475" s="215">
        <f>AE475*IFERROR(VLOOKUP(AD475,LnLst!B:I,6,FALSE),0)+AG475*IFERROR(VLOOKUP(AF475,LnLst!B:I,6,FALSE),0)+AI475*IFERROR(VLOOKUP(AH475,LnLst!B:I,6,FALSE),0)+AK475*IFERROR(VLOOKUP(AJ475,LnLst!B:I,6,FALSE),0)</f>
        <v>24.7</v>
      </c>
      <c r="AB475" s="207">
        <f>(AE475*IFERROR(VLOOKUP(AD475,LnLst!B:I,7,FALSE),0)+AG475*IFERROR(VLOOKUP(AF475,LnLst!B:I,7,FALSE),0)+AI475*IFERROR(VLOOKUP(AH475,LnLst!B:I,7,FALSE),0)+AK475*IFERROR(VLOOKUP(AJ475,LnLst!B:I,7,FALSE),0))/1000000</f>
        <v>5.7979999999999997E-5</v>
      </c>
      <c r="AC475" s="211">
        <f>AE475*IFERROR(VLOOKUP(AD475,LnLst!B:I,8,FALSE),0)+AG475*IFERROR(VLOOKUP(AF475,LnLst!B:I,8,FALSE),0)+AI475*IFERROR(VLOOKUP(AH475,LnLst!B:I,8,FALSE),0)+AK475*IFERROR(VLOOKUP(AJ475,LnLst!B:I,8,FALSE),0)</f>
        <v>15.34</v>
      </c>
      <c r="AD475" s="106" t="s">
        <v>1661</v>
      </c>
      <c r="AE475" s="263">
        <v>26</v>
      </c>
      <c r="AF475" s="245" t="s">
        <v>1462</v>
      </c>
      <c r="AG475" s="263"/>
      <c r="AH475" s="250" t="s">
        <v>1462</v>
      </c>
      <c r="AI475" s="263"/>
      <c r="AJ475" s="245" t="s">
        <v>1462</v>
      </c>
      <c r="AK475" s="263"/>
      <c r="AL475" s="84">
        <v>650</v>
      </c>
      <c r="AM475" s="72">
        <v>656</v>
      </c>
      <c r="AN475" s="83">
        <v>0</v>
      </c>
      <c r="AO475" s="72">
        <v>0</v>
      </c>
      <c r="AP475" s="66" t="s">
        <v>952</v>
      </c>
      <c r="AQ475" s="107" t="s">
        <v>275</v>
      </c>
      <c r="AR475" s="61" t="s">
        <v>176</v>
      </c>
      <c r="AS475" s="364"/>
      <c r="AT475" s="205"/>
      <c r="DN475" s="111">
        <f>(AE475*IFERROR(VLOOKUP(AD475,LnLst!B:I,2,FALSE),0))*(100/(H475^2))</f>
        <v>3.8999999999999998E-3</v>
      </c>
      <c r="DO475" s="111">
        <f>(AE475*IFERROR(VLOOKUP(AD475,LnLst!B:I,3,FALSE),0))*(100/(H475^2))</f>
        <v>2.1487603305785124E-2</v>
      </c>
      <c r="DP475" s="111">
        <f>(AE475*IFERROR(VLOOKUP(AD475,LnLst!B:I,4,FALSE),0))*(H475^2/100)/1000000</f>
        <v>3.4228479999999999E-2</v>
      </c>
      <c r="DQ475" s="111">
        <f>(AE475*IFERROR(VLOOKUP(AD475,LnLst!B:I,5,FALSE),0))*(100/(H475^2))</f>
        <v>1.6115702479338842E-2</v>
      </c>
      <c r="DR475" s="111">
        <f>(AE475*IFERROR(VLOOKUP(AD475,LnLst!B:I,6,FALSE),0))*(100/(H475^2))</f>
        <v>5.1033057851239669E-2</v>
      </c>
      <c r="DS475" s="111">
        <f>(AE475*IFERROR(VLOOKUP(AD475,LnLst!B:I,7,FALSE),0))*(H475^2/100)/1000000</f>
        <v>2.8062319999999998E-2</v>
      </c>
      <c r="DT475" s="111">
        <f>(AE475*IFERROR(VLOOKUP(AD475,LnLst!B:I,8,FALSE),0))*(100/(H475^2))</f>
        <v>3.1694214876033057E-2</v>
      </c>
      <c r="DU475" s="111">
        <f>AG475*IFERROR(VLOOKUP(AF475,LnLst!B:I,2,FALSE),0)*100/H475^2</f>
        <v>0</v>
      </c>
      <c r="DV475" s="111">
        <f>(AG475*IFERROR(VLOOKUP(AF475,LnLst!B:I,3,FALSE),0))*(100/(H475^2))</f>
        <v>0</v>
      </c>
      <c r="DW475" s="111">
        <f>(AG475*IFERROR(VLOOKUP(AF475,LnLst!B:I,4,FALSE),0))*(H475^2/100)/1000000</f>
        <v>0</v>
      </c>
      <c r="DX475" s="111">
        <f>(AG475*IFERROR(VLOOKUP(AF475,LnLst!B:I,5,FALSE),0))*(100/(H475^2))</f>
        <v>0</v>
      </c>
      <c r="DY475" s="111">
        <f>(AG475*IFERROR(VLOOKUP(AF475,LnLst!B:I,6,FALSE),0))*(100/(H475^2))</f>
        <v>0</v>
      </c>
      <c r="DZ475" s="111">
        <f>(AG475*IFERROR(VLOOKUP(AF475,LnLst!B:I,7,FALSE),0))*(H475^2/100)/1000000</f>
        <v>0</v>
      </c>
      <c r="EA475" s="111">
        <f>(AG475*IFERROR(VLOOKUP(AF475,LnLst!B:I,8,FALSE),0))*(100/(H475^2))</f>
        <v>0</v>
      </c>
      <c r="EB475" s="111">
        <f>AI475*IFERROR(VLOOKUP(AH475,LnLst!B:I,2,FALSE),0)*100/H475^2</f>
        <v>0</v>
      </c>
      <c r="EC475" s="111">
        <f>AI475*IFERROR(VLOOKUP(AH475,LnLst!B:I,3,FALSE),0)*100/H475^2</f>
        <v>0</v>
      </c>
      <c r="ED475" s="111">
        <f>(AI475*IFERROR(VLOOKUP(AH475,LnLst!B:I,4,FALSE),0))*(H475^2/100)/1000000</f>
        <v>0</v>
      </c>
      <c r="EE475" s="111">
        <f>AI475*IFERROR(VLOOKUP(AH475,LnLst!B:I,5,FALSE),0)*100/H475^2</f>
        <v>0</v>
      </c>
      <c r="EF475" s="111">
        <f>AI475*IFERROR(VLOOKUP(AH475,LnLst!B:I,6,FALSE),0)*100/H475^2</f>
        <v>0</v>
      </c>
      <c r="EG475" s="111">
        <f>(AI475*IFERROR(VLOOKUP(AH475,LnLst!B:I,7,FALSE),0))*(H475^2/100)/1000000</f>
        <v>0</v>
      </c>
      <c r="EH475" s="111">
        <f>AI475*IFERROR(VLOOKUP(AH475,LnLst!B:I,8,FALSE),0)*100/H475^2</f>
        <v>0</v>
      </c>
      <c r="EI475" s="236">
        <f>AK475*IFERROR(VLOOKUP(AJ475,LnLst!B:I,2,FALSE),0)*100/H475^2</f>
        <v>0</v>
      </c>
      <c r="EJ475" s="111">
        <f>AK475*IFERROR(VLOOKUP(AJ475,LnLst!B:I,3,FALSE),0)*100/H475^2</f>
        <v>0</v>
      </c>
      <c r="EK475" s="111">
        <f>(AK475*IFERROR(VLOOKUP(AJ475,LnLst!B:I,4,FALSE),0))*(H475^2/100)/1000000</f>
        <v>0</v>
      </c>
      <c r="EL475" s="111">
        <f>AK475*IFERROR(VLOOKUP(AJ475,LnLst!B:I,5,FALSE),0)*100/H475^2</f>
        <v>0</v>
      </c>
      <c r="EM475" s="111">
        <f>AK475*IFERROR(VLOOKUP(AJ475,LnLst!B:I,6,FALSE),0)*100/H475^2</f>
        <v>0</v>
      </c>
      <c r="EN475" s="111">
        <f>(AK475*IFERROR(VLOOKUP(AJ475,LnLst!B:I,7,FALSE),0))*(H475^2/100)/1000000</f>
        <v>0</v>
      </c>
      <c r="EO475" s="111">
        <f>AK475*IFERROR(VLOOKUP(AJ475,LnLst!B:I,8,FALSE),0)*100/H475^2</f>
        <v>0</v>
      </c>
    </row>
    <row r="476" spans="1:145" ht="15" customHeight="1" x14ac:dyDescent="0.25">
      <c r="A476" s="81" t="s">
        <v>398</v>
      </c>
      <c r="B476" s="82" t="s">
        <v>399</v>
      </c>
      <c r="C476" s="102" t="s">
        <v>176</v>
      </c>
      <c r="D476" s="82" t="s">
        <v>177</v>
      </c>
      <c r="E476" s="9" t="s">
        <v>1641</v>
      </c>
      <c r="F476" s="426" t="s">
        <v>1719</v>
      </c>
      <c r="G476" s="83">
        <v>1</v>
      </c>
      <c r="H476" s="60">
        <v>220</v>
      </c>
      <c r="I476" s="194" t="str">
        <f t="shared" si="127"/>
        <v xml:space="preserve">1*380/88 ACSR    CABLE 1*800     1*405 AAAC    </v>
      </c>
      <c r="J476" s="228">
        <f t="shared" si="128"/>
        <v>10.658999999999999</v>
      </c>
      <c r="K476" s="113" t="s">
        <v>21</v>
      </c>
      <c r="L476" s="232" t="s">
        <v>21</v>
      </c>
      <c r="M476" s="240">
        <v>600</v>
      </c>
      <c r="N476" s="115">
        <f t="shared" si="129"/>
        <v>228.624</v>
      </c>
      <c r="O476" s="241">
        <v>600</v>
      </c>
      <c r="P476" s="235">
        <f t="shared" si="130"/>
        <v>1.2244045454545456E-3</v>
      </c>
      <c r="Q476" s="104">
        <f t="shared" si="131"/>
        <v>6.3453917355371899E-3</v>
      </c>
      <c r="R476" s="104">
        <f t="shared" si="132"/>
        <v>0.20655522800000001</v>
      </c>
      <c r="S476" s="104">
        <f t="shared" si="133"/>
        <v>4.4890909090909087E-3</v>
      </c>
      <c r="T476" s="104">
        <f t="shared" si="134"/>
        <v>1.302824380165289E-2</v>
      </c>
      <c r="U476" s="104">
        <f t="shared" si="135"/>
        <v>0.14177327999999997</v>
      </c>
      <c r="V476" s="105">
        <f t="shared" si="136"/>
        <v>7.3140495867768593E-3</v>
      </c>
      <c r="W476" s="223">
        <f>AE476*IFERROR(VLOOKUP(AD476,LnLst!B:I,2,FALSE),0)+AG476*IFERROR(VLOOKUP(AF476,LnLst!B:I,2,FALSE),0)+AI476*IFERROR(VLOOKUP(AH476,LnLst!B:I,2,FALSE),0)+AK476*IFERROR(VLOOKUP(AJ476,LnLst!B:I,2,FALSE),0)</f>
        <v>0.59261180000000002</v>
      </c>
      <c r="X476" s="215">
        <f>AE476*IFERROR(VLOOKUP(AD476,LnLst!B:I,3,FALSE),0)+AG476*IFERROR(VLOOKUP(AF476,LnLst!B:I,3,FALSE),0)+AI476*IFERROR(VLOOKUP(AH476,LnLst!B:I,3,FALSE),0)+AK476*IFERROR(VLOOKUP(AJ476,LnLst!B:I,3,FALSE),0)</f>
        <v>3.0711696000000002</v>
      </c>
      <c r="Y476" s="219">
        <f>(AE476*IFERROR(VLOOKUP(AD476,LnLst!B:I,4,FALSE),0)+AG476*IFERROR(VLOOKUP(AF476,LnLst!B:I,4,FALSE),0)+AI476*IFERROR(VLOOKUP(AH476,LnLst!B:I,4,FALSE),0)+AK476*IFERROR(VLOOKUP(AJ476,LnLst!B:I,4,FALSE),0))/1000000</f>
        <v>4.2676699999999999E-4</v>
      </c>
      <c r="Z476" s="215">
        <f>AE476*IFERROR(VLOOKUP(AD476,LnLst!B:I,5,FALSE),0)+AG476*IFERROR(VLOOKUP(AF476,LnLst!B:I,5,FALSE),0)+AI476*IFERROR(VLOOKUP(AH476,LnLst!B:I,5,FALSE),0)+AK476*IFERROR(VLOOKUP(AJ476,LnLst!B:I,5,FALSE),0)</f>
        <v>2.17272</v>
      </c>
      <c r="AA476" s="215">
        <f>AE476*IFERROR(VLOOKUP(AD476,LnLst!B:I,6,FALSE),0)+AG476*IFERROR(VLOOKUP(AF476,LnLst!B:I,6,FALSE),0)+AI476*IFERROR(VLOOKUP(AH476,LnLst!B:I,6,FALSE),0)+AK476*IFERROR(VLOOKUP(AJ476,LnLst!B:I,6,FALSE),0)</f>
        <v>6.3056699999999992</v>
      </c>
      <c r="AB476" s="207">
        <f>(AE476*IFERROR(VLOOKUP(AD476,LnLst!B:I,7,FALSE),0)+AG476*IFERROR(VLOOKUP(AF476,LnLst!B:I,7,FALSE),0)+AI476*IFERROR(VLOOKUP(AH476,LnLst!B:I,7,FALSE),0)+AK476*IFERROR(VLOOKUP(AJ476,LnLst!B:I,7,FALSE),0))/1000000</f>
        <v>2.9291999999999995E-4</v>
      </c>
      <c r="AC476" s="211">
        <f>AE476*IFERROR(VLOOKUP(AD476,LnLst!B:I,8,FALSE),0)+AG476*IFERROR(VLOOKUP(AF476,LnLst!B:I,8,FALSE),0)+AI476*IFERROR(VLOOKUP(AH476,LnLst!B:I,8,FALSE),0)+AK476*IFERROR(VLOOKUP(AJ476,LnLst!B:I,8,FALSE),0)</f>
        <v>3.54</v>
      </c>
      <c r="AD476" s="106" t="s">
        <v>6</v>
      </c>
      <c r="AE476" s="263">
        <v>3.5</v>
      </c>
      <c r="AF476" s="245" t="s">
        <v>12</v>
      </c>
      <c r="AG476" s="263">
        <v>4.6589999999999998</v>
      </c>
      <c r="AH476" s="250" t="s">
        <v>43</v>
      </c>
      <c r="AI476" s="263">
        <v>2.5</v>
      </c>
      <c r="AJ476" s="245" t="s">
        <v>1462</v>
      </c>
      <c r="AK476" s="263"/>
      <c r="AL476" s="84">
        <v>656</v>
      </c>
      <c r="AM476" s="72">
        <v>658</v>
      </c>
      <c r="AN476" s="83">
        <v>0</v>
      </c>
      <c r="AO476" s="72">
        <v>0</v>
      </c>
      <c r="AP476" s="66" t="s">
        <v>953</v>
      </c>
      <c r="AQ476" s="107" t="s">
        <v>176</v>
      </c>
      <c r="AR476" s="61" t="s">
        <v>177</v>
      </c>
      <c r="AS476" s="364"/>
      <c r="AT476" s="205"/>
      <c r="DN476" s="111">
        <f>(AE476*IFERROR(VLOOKUP(AD476,LnLst!B:I,2,FALSE),0))*(100/(H476^2))</f>
        <v>6.0382231404958685E-4</v>
      </c>
      <c r="DO476" s="111">
        <f>(AE476*IFERROR(VLOOKUP(AD476,LnLst!B:I,3,FALSE),0))*(100/(H476^2))</f>
        <v>2.8925619834710746E-3</v>
      </c>
      <c r="DP476" s="111">
        <f>(AE476*IFERROR(VLOOKUP(AD476,LnLst!B:I,4,FALSE),0))*(H476^2/100)/1000000</f>
        <v>4.8278999999999996E-3</v>
      </c>
      <c r="DQ476" s="111">
        <f>(AE476*IFERROR(VLOOKUP(AD476,LnLst!B:I,5,FALSE),0))*(100/(H476^2))</f>
        <v>2.1694214876033058E-3</v>
      </c>
      <c r="DR476" s="111">
        <f>(AE476*IFERROR(VLOOKUP(AD476,LnLst!B:I,6,FALSE),0))*(100/(H476^2))</f>
        <v>6.8698347107438015E-3</v>
      </c>
      <c r="DS476" s="111">
        <f>(AE476*IFERROR(VLOOKUP(AD476,LnLst!B:I,7,FALSE),0))*(H476^2/100)/1000000</f>
        <v>3.7776199999999998E-3</v>
      </c>
      <c r="DT476" s="111">
        <f>(AE476*IFERROR(VLOOKUP(AD476,LnLst!B:I,8,FALSE),0))*(100/(H476^2))</f>
        <v>4.2665289256198346E-3</v>
      </c>
      <c r="DU476" s="111">
        <f>AG476*IFERROR(VLOOKUP(AF476,LnLst!B:I,2,FALSE),0)*100/H476^2</f>
        <v>1.9444586776859503E-4</v>
      </c>
      <c r="DV476" s="111">
        <f>(AG476*IFERROR(VLOOKUP(AF476,LnLst!B:I,3,FALSE),0))*(100/(H476^2))</f>
        <v>1.2937388429752064E-3</v>
      </c>
      <c r="DW476" s="111">
        <f>(AG476*IFERROR(VLOOKUP(AF476,LnLst!B:I,4,FALSE),0))*(H476^2/100)/1000000</f>
        <v>0.19843612799999996</v>
      </c>
      <c r="DX476" s="111">
        <f>(AG476*IFERROR(VLOOKUP(AF476,LnLst!B:I,5,FALSE),0))*(100/(H476^2))</f>
        <v>7.7008264462809922E-4</v>
      </c>
      <c r="DY476" s="111">
        <f>(AG476*IFERROR(VLOOKUP(AF476,LnLst!B:I,6,FALSE),0))*(100/(H476^2))</f>
        <v>1.2513842975206612E-3</v>
      </c>
      <c r="DZ476" s="111">
        <f>(AG476*IFERROR(VLOOKUP(AF476,LnLst!B:I,7,FALSE),0))*(H476^2/100)/1000000</f>
        <v>0.13529735999999998</v>
      </c>
      <c r="EA476" s="111">
        <f>(AG476*IFERROR(VLOOKUP(AF476,LnLst!B:I,8,FALSE),0))*(100/(H476^2))</f>
        <v>0</v>
      </c>
      <c r="EB476" s="111">
        <f>AI476*IFERROR(VLOOKUP(AH476,LnLst!B:I,2,FALSE),0)*100/H476^2</f>
        <v>4.2613636363636362E-4</v>
      </c>
      <c r="EC476" s="111">
        <f>AI476*IFERROR(VLOOKUP(AH476,LnLst!B:I,3,FALSE),0)*100/H476^2</f>
        <v>2.1590909090909091E-3</v>
      </c>
      <c r="ED476" s="111">
        <f>(AI476*IFERROR(VLOOKUP(AH476,LnLst!B:I,4,FALSE),0))*(H476^2/100)/1000000</f>
        <v>3.2912000000000002E-3</v>
      </c>
      <c r="EE476" s="111">
        <f>AI476*IFERROR(VLOOKUP(AH476,LnLst!B:I,5,FALSE),0)*100/H476^2</f>
        <v>1.5495867768595042E-3</v>
      </c>
      <c r="EF476" s="111">
        <f>AI476*IFERROR(VLOOKUP(AH476,LnLst!B:I,6,FALSE),0)*100/H476^2</f>
        <v>4.9070247933884299E-3</v>
      </c>
      <c r="EG476" s="111">
        <f>(AI476*IFERROR(VLOOKUP(AH476,LnLst!B:I,7,FALSE),0))*(H476^2/100)/1000000</f>
        <v>2.6983000000000003E-3</v>
      </c>
      <c r="EH476" s="111">
        <f>AI476*IFERROR(VLOOKUP(AH476,LnLst!B:I,8,FALSE),0)*100/H476^2</f>
        <v>3.0475206611570247E-3</v>
      </c>
      <c r="EI476" s="236">
        <f>AK476*IFERROR(VLOOKUP(AJ476,LnLst!B:I,2,FALSE),0)*100/H476^2</f>
        <v>0</v>
      </c>
      <c r="EJ476" s="111">
        <f>AK476*IFERROR(VLOOKUP(AJ476,LnLst!B:I,3,FALSE),0)*100/H476^2</f>
        <v>0</v>
      </c>
      <c r="EK476" s="111">
        <f>(AK476*IFERROR(VLOOKUP(AJ476,LnLst!B:I,4,FALSE),0))*(H476^2/100)/1000000</f>
        <v>0</v>
      </c>
      <c r="EL476" s="111">
        <f>AK476*IFERROR(VLOOKUP(AJ476,LnLst!B:I,5,FALSE),0)*100/H476^2</f>
        <v>0</v>
      </c>
      <c r="EM476" s="111">
        <f>AK476*IFERROR(VLOOKUP(AJ476,LnLst!B:I,6,FALSE),0)*100/H476^2</f>
        <v>0</v>
      </c>
      <c r="EN476" s="111">
        <f>(AK476*IFERROR(VLOOKUP(AJ476,LnLst!B:I,7,FALSE),0))*(H476^2/100)/1000000</f>
        <v>0</v>
      </c>
      <c r="EO476" s="111">
        <f>AK476*IFERROR(VLOOKUP(AJ476,LnLst!B:I,8,FALSE),0)*100/H476^2</f>
        <v>0</v>
      </c>
    </row>
    <row r="477" spans="1:145" ht="15" customHeight="1" x14ac:dyDescent="0.25">
      <c r="A477" s="81" t="s">
        <v>1148</v>
      </c>
      <c r="B477" s="82" t="s">
        <v>399</v>
      </c>
      <c r="C477" s="102" t="s">
        <v>73</v>
      </c>
      <c r="D477" s="82" t="s">
        <v>177</v>
      </c>
      <c r="E477" s="9" t="s">
        <v>1641</v>
      </c>
      <c r="F477" s="426" t="s">
        <v>1719</v>
      </c>
      <c r="G477" s="83">
        <v>1</v>
      </c>
      <c r="H477" s="60">
        <v>220</v>
      </c>
      <c r="I477" s="194" t="str">
        <f t="shared" si="127"/>
        <v xml:space="preserve">1*380/88 ACSR    CABLE 1*800     1*405 AAAC    </v>
      </c>
      <c r="J477" s="228">
        <f t="shared" si="128"/>
        <v>28.658999999999999</v>
      </c>
      <c r="K477" s="113" t="s">
        <v>31</v>
      </c>
      <c r="L477" s="232" t="s">
        <v>21</v>
      </c>
      <c r="M477" s="240">
        <v>600</v>
      </c>
      <c r="N477" s="115">
        <f t="shared" si="129"/>
        <v>228.624</v>
      </c>
      <c r="O477" s="241">
        <v>600</v>
      </c>
      <c r="P477" s="235">
        <f t="shared" si="130"/>
        <v>4.2925863636363642E-3</v>
      </c>
      <c r="Q477" s="104">
        <f t="shared" si="131"/>
        <v>2.1890846280991735E-2</v>
      </c>
      <c r="R477" s="104">
        <f t="shared" si="132"/>
        <v>0.23025186799999997</v>
      </c>
      <c r="S477" s="104">
        <f t="shared" si="133"/>
        <v>1.5646115702479337E-2</v>
      </c>
      <c r="T477" s="104">
        <f t="shared" si="134"/>
        <v>4.8358822314049581E-2</v>
      </c>
      <c r="U477" s="104">
        <f t="shared" si="135"/>
        <v>0.16120103999999999</v>
      </c>
      <c r="V477" s="105">
        <f t="shared" si="136"/>
        <v>2.9256198347107434E-2</v>
      </c>
      <c r="W477" s="223">
        <f>AE477*IFERROR(VLOOKUP(AD477,LnLst!B:I,2,FALSE),0)+AG477*IFERROR(VLOOKUP(AF477,LnLst!B:I,2,FALSE),0)+AI477*IFERROR(VLOOKUP(AH477,LnLst!B:I,2,FALSE),0)+AK477*IFERROR(VLOOKUP(AJ477,LnLst!B:I,2,FALSE),0)</f>
        <v>2.0776118000000001</v>
      </c>
      <c r="X477" s="215">
        <f>AE477*IFERROR(VLOOKUP(AD477,LnLst!B:I,3,FALSE),0)+AG477*IFERROR(VLOOKUP(AF477,LnLst!B:I,3,FALSE),0)+AI477*IFERROR(VLOOKUP(AH477,LnLst!B:I,3,FALSE),0)+AK477*IFERROR(VLOOKUP(AJ477,LnLst!B:I,3,FALSE),0)</f>
        <v>10.595169599999998</v>
      </c>
      <c r="Y477" s="219">
        <f>(AE477*IFERROR(VLOOKUP(AD477,LnLst!B:I,4,FALSE),0)+AG477*IFERROR(VLOOKUP(AF477,LnLst!B:I,4,FALSE),0)+AI477*IFERROR(VLOOKUP(AH477,LnLst!B:I,4,FALSE),0)+AK477*IFERROR(VLOOKUP(AJ477,LnLst!B:I,4,FALSE),0))/1000000</f>
        <v>4.7572699999999995E-4</v>
      </c>
      <c r="Z477" s="215">
        <f>AE477*IFERROR(VLOOKUP(AD477,LnLst!B:I,5,FALSE),0)+AG477*IFERROR(VLOOKUP(AF477,LnLst!B:I,5,FALSE),0)+AI477*IFERROR(VLOOKUP(AH477,LnLst!B:I,5,FALSE),0)+AK477*IFERROR(VLOOKUP(AJ477,LnLst!B:I,5,FALSE),0)</f>
        <v>7.5727199999999995</v>
      </c>
      <c r="AA477" s="215">
        <f>AE477*IFERROR(VLOOKUP(AD477,LnLst!B:I,6,FALSE),0)+AG477*IFERROR(VLOOKUP(AF477,LnLst!B:I,6,FALSE),0)+AI477*IFERROR(VLOOKUP(AH477,LnLst!B:I,6,FALSE),0)+AK477*IFERROR(VLOOKUP(AJ477,LnLst!B:I,6,FALSE),0)</f>
        <v>23.405669999999997</v>
      </c>
      <c r="AB477" s="207">
        <f>(AE477*IFERROR(VLOOKUP(AD477,LnLst!B:I,7,FALSE),0)+AG477*IFERROR(VLOOKUP(AF477,LnLst!B:I,7,FALSE),0)+AI477*IFERROR(VLOOKUP(AH477,LnLst!B:I,7,FALSE),0)+AK477*IFERROR(VLOOKUP(AJ477,LnLst!B:I,7,FALSE),0))/1000000</f>
        <v>3.3305999999999993E-4</v>
      </c>
      <c r="AC477" s="211">
        <f>AE477*IFERROR(VLOOKUP(AD477,LnLst!B:I,8,FALSE),0)+AG477*IFERROR(VLOOKUP(AF477,LnLst!B:I,8,FALSE),0)+AI477*IFERROR(VLOOKUP(AH477,LnLst!B:I,8,FALSE),0)+AK477*IFERROR(VLOOKUP(AJ477,LnLst!B:I,8,FALSE),0)</f>
        <v>14.159999999999998</v>
      </c>
      <c r="AD477" s="106" t="s">
        <v>6</v>
      </c>
      <c r="AE477" s="263">
        <v>3.5</v>
      </c>
      <c r="AF477" s="245" t="s">
        <v>12</v>
      </c>
      <c r="AG477" s="263">
        <v>4.6589999999999998</v>
      </c>
      <c r="AH477" s="250" t="s">
        <v>43</v>
      </c>
      <c r="AI477" s="263">
        <v>20.5</v>
      </c>
      <c r="AJ477" s="245" t="s">
        <v>1462</v>
      </c>
      <c r="AK477" s="263"/>
      <c r="AL477" s="84">
        <v>650</v>
      </c>
      <c r="AM477" s="72">
        <v>658</v>
      </c>
      <c r="AN477" s="83">
        <v>0</v>
      </c>
      <c r="AO477" s="72">
        <v>0</v>
      </c>
      <c r="AP477" s="66" t="s">
        <v>959</v>
      </c>
      <c r="AQ477" s="107" t="s">
        <v>275</v>
      </c>
      <c r="AR477" s="61" t="s">
        <v>177</v>
      </c>
      <c r="AS477" s="364"/>
      <c r="AT477" s="205"/>
      <c r="DN477" s="111">
        <f>(AE477*IFERROR(VLOOKUP(AD477,LnLst!B:I,2,FALSE),0))*(100/(H477^2))</f>
        <v>6.0382231404958685E-4</v>
      </c>
      <c r="DO477" s="111">
        <f>(AE477*IFERROR(VLOOKUP(AD477,LnLst!B:I,3,FALSE),0))*(100/(H477^2))</f>
        <v>2.8925619834710746E-3</v>
      </c>
      <c r="DP477" s="111">
        <f>(AE477*IFERROR(VLOOKUP(AD477,LnLst!B:I,4,FALSE),0))*(H477^2/100)/1000000</f>
        <v>4.8278999999999996E-3</v>
      </c>
      <c r="DQ477" s="111">
        <f>(AE477*IFERROR(VLOOKUP(AD477,LnLst!B:I,5,FALSE),0))*(100/(H477^2))</f>
        <v>2.1694214876033058E-3</v>
      </c>
      <c r="DR477" s="111">
        <f>(AE477*IFERROR(VLOOKUP(AD477,LnLst!B:I,6,FALSE),0))*(100/(H477^2))</f>
        <v>6.8698347107438015E-3</v>
      </c>
      <c r="DS477" s="111">
        <f>(AE477*IFERROR(VLOOKUP(AD477,LnLst!B:I,7,FALSE),0))*(H477^2/100)/1000000</f>
        <v>3.7776199999999998E-3</v>
      </c>
      <c r="DT477" s="111">
        <f>(AE477*IFERROR(VLOOKUP(AD477,LnLst!B:I,8,FALSE),0))*(100/(H477^2))</f>
        <v>4.2665289256198346E-3</v>
      </c>
      <c r="DU477" s="111">
        <f>AG477*IFERROR(VLOOKUP(AF477,LnLst!B:I,2,FALSE),0)*100/H477^2</f>
        <v>1.9444586776859503E-4</v>
      </c>
      <c r="DV477" s="111">
        <f>(AG477*IFERROR(VLOOKUP(AF477,LnLst!B:I,3,FALSE),0))*(100/(H477^2))</f>
        <v>1.2937388429752064E-3</v>
      </c>
      <c r="DW477" s="111">
        <f>(AG477*IFERROR(VLOOKUP(AF477,LnLst!B:I,4,FALSE),0))*(H477^2/100)/1000000</f>
        <v>0.19843612799999996</v>
      </c>
      <c r="DX477" s="111">
        <f>(AG477*IFERROR(VLOOKUP(AF477,LnLst!B:I,5,FALSE),0))*(100/(H477^2))</f>
        <v>7.7008264462809922E-4</v>
      </c>
      <c r="DY477" s="111">
        <f>(AG477*IFERROR(VLOOKUP(AF477,LnLst!B:I,6,FALSE),0))*(100/(H477^2))</f>
        <v>1.2513842975206612E-3</v>
      </c>
      <c r="DZ477" s="111">
        <f>(AG477*IFERROR(VLOOKUP(AF477,LnLst!B:I,7,FALSE),0))*(H477^2/100)/1000000</f>
        <v>0.13529735999999998</v>
      </c>
      <c r="EA477" s="111">
        <f>(AG477*IFERROR(VLOOKUP(AF477,LnLst!B:I,8,FALSE),0))*(100/(H477^2))</f>
        <v>0</v>
      </c>
      <c r="EB477" s="111">
        <f>AI477*IFERROR(VLOOKUP(AH477,LnLst!B:I,2,FALSE),0)*100/H477^2</f>
        <v>3.4943181818181818E-3</v>
      </c>
      <c r="EC477" s="111">
        <f>AI477*IFERROR(VLOOKUP(AH477,LnLst!B:I,3,FALSE),0)*100/H477^2</f>
        <v>1.7704545454545452E-2</v>
      </c>
      <c r="ED477" s="111">
        <f>(AI477*IFERROR(VLOOKUP(AH477,LnLst!B:I,4,FALSE),0))*(H477^2/100)/1000000</f>
        <v>2.6987840000000003E-2</v>
      </c>
      <c r="EE477" s="111">
        <f>AI477*IFERROR(VLOOKUP(AH477,LnLst!B:I,5,FALSE),0)*100/H477^2</f>
        <v>1.2706611570247934E-2</v>
      </c>
      <c r="EF477" s="111">
        <f>AI477*IFERROR(VLOOKUP(AH477,LnLst!B:I,6,FALSE),0)*100/H477^2</f>
        <v>4.0237603305785116E-2</v>
      </c>
      <c r="EG477" s="111">
        <f>(AI477*IFERROR(VLOOKUP(AH477,LnLst!B:I,7,FALSE),0))*(H477^2/100)/1000000</f>
        <v>2.2126059999999996E-2</v>
      </c>
      <c r="EH477" s="111">
        <f>AI477*IFERROR(VLOOKUP(AH477,LnLst!B:I,8,FALSE),0)*100/H477^2</f>
        <v>2.4989669421487604E-2</v>
      </c>
      <c r="EI477" s="236">
        <f>AK477*IFERROR(VLOOKUP(AJ477,LnLst!B:I,2,FALSE),0)*100/H477^2</f>
        <v>0</v>
      </c>
      <c r="EJ477" s="111">
        <f>AK477*IFERROR(VLOOKUP(AJ477,LnLst!B:I,3,FALSE),0)*100/H477^2</f>
        <v>0</v>
      </c>
      <c r="EK477" s="111">
        <f>(AK477*IFERROR(VLOOKUP(AJ477,LnLst!B:I,4,FALSE),0))*(H477^2/100)/1000000</f>
        <v>0</v>
      </c>
      <c r="EL477" s="111">
        <f>AK477*IFERROR(VLOOKUP(AJ477,LnLst!B:I,5,FALSE),0)*100/H477^2</f>
        <v>0</v>
      </c>
      <c r="EM477" s="111">
        <f>AK477*IFERROR(VLOOKUP(AJ477,LnLst!B:I,6,FALSE),0)*100/H477^2</f>
        <v>0</v>
      </c>
      <c r="EN477" s="111">
        <f>(AK477*IFERROR(VLOOKUP(AJ477,LnLst!B:I,7,FALSE),0))*(H477^2/100)/1000000</f>
        <v>0</v>
      </c>
      <c r="EO477" s="111">
        <f>AK477*IFERROR(VLOOKUP(AJ477,LnLst!B:I,8,FALSE),0)*100/H477^2</f>
        <v>0</v>
      </c>
    </row>
    <row r="478" spans="1:145" ht="15" customHeight="1" x14ac:dyDescent="0.25">
      <c r="A478" s="81" t="s">
        <v>399</v>
      </c>
      <c r="B478" s="82" t="s">
        <v>400</v>
      </c>
      <c r="C478" s="102" t="s">
        <v>177</v>
      </c>
      <c r="D478" s="82" t="s">
        <v>1606</v>
      </c>
      <c r="E478" s="9" t="s">
        <v>1641</v>
      </c>
      <c r="F478" s="426" t="s">
        <v>1718</v>
      </c>
      <c r="G478" s="83">
        <v>1</v>
      </c>
      <c r="H478" s="60">
        <v>220</v>
      </c>
      <c r="I478" s="194" t="str">
        <f t="shared" si="127"/>
        <v xml:space="preserve">Cable cu oil f 1*800             </v>
      </c>
      <c r="J478" s="228">
        <f t="shared" si="128"/>
        <v>6.9</v>
      </c>
      <c r="K478" s="113" t="s">
        <v>21</v>
      </c>
      <c r="L478" s="232" t="s">
        <v>21</v>
      </c>
      <c r="M478" s="240">
        <v>600</v>
      </c>
      <c r="N478" s="115">
        <f t="shared" si="129"/>
        <v>228.624</v>
      </c>
      <c r="O478" s="241">
        <v>600</v>
      </c>
      <c r="P478" s="235">
        <f t="shared" si="130"/>
        <v>3.1506198347107443E-4</v>
      </c>
      <c r="Q478" s="104">
        <f t="shared" si="131"/>
        <v>2.7086776859504137E-3</v>
      </c>
      <c r="R478" s="104">
        <f t="shared" si="132"/>
        <v>0.25704573923524765</v>
      </c>
      <c r="S478" s="104">
        <f t="shared" si="133"/>
        <v>4.718801652892562E-3</v>
      </c>
      <c r="T478" s="104">
        <f t="shared" si="134"/>
        <v>3.9917355371900838E-3</v>
      </c>
      <c r="U478" s="104">
        <f t="shared" si="135"/>
        <v>0.23377199999999998</v>
      </c>
      <c r="V478" s="105">
        <f t="shared" si="136"/>
        <v>0</v>
      </c>
      <c r="W478" s="223">
        <f>AE478*IFERROR(VLOOKUP(AD478,LnLst!B:I,2,FALSE),0)+AG478*IFERROR(VLOOKUP(AF478,LnLst!B:I,2,FALSE),0)+AI478*IFERROR(VLOOKUP(AH478,LnLst!B:I,2,FALSE),0)+AK478*IFERROR(VLOOKUP(AJ478,LnLst!B:I,2,FALSE),0)</f>
        <v>0.15249000000000001</v>
      </c>
      <c r="X478" s="215">
        <f>AE478*IFERROR(VLOOKUP(AD478,LnLst!B:I,3,FALSE),0)+AG478*IFERROR(VLOOKUP(AF478,LnLst!B:I,3,FALSE),0)+AI478*IFERROR(VLOOKUP(AH478,LnLst!B:I,3,FALSE),0)+AK478*IFERROR(VLOOKUP(AJ478,LnLst!B:I,3,FALSE),0)</f>
        <v>1.3110000000000002</v>
      </c>
      <c r="Y478" s="219">
        <f>(AE478*IFERROR(VLOOKUP(AD478,LnLst!B:I,4,FALSE),0)+AG478*IFERROR(VLOOKUP(AF478,LnLst!B:I,4,FALSE),0)+AI478*IFERROR(VLOOKUP(AH478,LnLst!B:I,4,FALSE),0)+AK478*IFERROR(VLOOKUP(AJ478,LnLst!B:I,4,FALSE),0))/1000000</f>
        <v>5.310862380893546E-4</v>
      </c>
      <c r="Z478" s="215">
        <f>AE478*IFERROR(VLOOKUP(AD478,LnLst!B:I,5,FALSE),0)+AG478*IFERROR(VLOOKUP(AF478,LnLst!B:I,5,FALSE),0)+AI478*IFERROR(VLOOKUP(AH478,LnLst!B:I,5,FALSE),0)+AK478*IFERROR(VLOOKUP(AJ478,LnLst!B:I,5,FALSE),0)</f>
        <v>2.2839</v>
      </c>
      <c r="AA478" s="215">
        <f>AE478*IFERROR(VLOOKUP(AD478,LnLst!B:I,6,FALSE),0)+AG478*IFERROR(VLOOKUP(AF478,LnLst!B:I,6,FALSE),0)+AI478*IFERROR(VLOOKUP(AH478,LnLst!B:I,6,FALSE),0)+AK478*IFERROR(VLOOKUP(AJ478,LnLst!B:I,6,FALSE),0)</f>
        <v>1.9320000000000004</v>
      </c>
      <c r="AB478" s="207">
        <f>(AE478*IFERROR(VLOOKUP(AD478,LnLst!B:I,7,FALSE),0)+AG478*IFERROR(VLOOKUP(AF478,LnLst!B:I,7,FALSE),0)+AI478*IFERROR(VLOOKUP(AH478,LnLst!B:I,7,FALSE),0)+AK478*IFERROR(VLOOKUP(AJ478,LnLst!B:I,7,FALSE),0))/1000000</f>
        <v>4.8299999999999998E-4</v>
      </c>
      <c r="AC478" s="211">
        <f>AE478*IFERROR(VLOOKUP(AD478,LnLst!B:I,8,FALSE),0)+AG478*IFERROR(VLOOKUP(AF478,LnLst!B:I,8,FALSE),0)+AI478*IFERROR(VLOOKUP(AH478,LnLst!B:I,8,FALSE),0)+AK478*IFERROR(VLOOKUP(AJ478,LnLst!B:I,8,FALSE),0)</f>
        <v>0</v>
      </c>
      <c r="AD478" s="106" t="s">
        <v>15</v>
      </c>
      <c r="AE478" s="263">
        <v>6.9</v>
      </c>
      <c r="AF478" s="245" t="s">
        <v>1462</v>
      </c>
      <c r="AG478" s="263"/>
      <c r="AH478" s="250" t="s">
        <v>1462</v>
      </c>
      <c r="AI478" s="263"/>
      <c r="AJ478" s="245" t="s">
        <v>1462</v>
      </c>
      <c r="AK478" s="263"/>
      <c r="AL478" s="84">
        <v>660</v>
      </c>
      <c r="AM478" s="72">
        <v>670</v>
      </c>
      <c r="AN478" s="83">
        <v>0</v>
      </c>
      <c r="AO478" s="72">
        <v>0</v>
      </c>
      <c r="AP478" s="66" t="s">
        <v>961</v>
      </c>
      <c r="AQ478" s="107" t="s">
        <v>177</v>
      </c>
      <c r="AR478" s="61" t="s">
        <v>655</v>
      </c>
      <c r="AS478" s="364"/>
      <c r="AT478" s="205"/>
      <c r="DN478" s="111">
        <f>(AE478*IFERROR(VLOOKUP(AD478,LnLst!B:I,2,FALSE),0))*(100/(H478^2))</f>
        <v>3.1506198347107443E-4</v>
      </c>
      <c r="DO478" s="111">
        <f>(AE478*IFERROR(VLOOKUP(AD478,LnLst!B:I,3,FALSE),0))*(100/(H478^2))</f>
        <v>2.7086776859504137E-3</v>
      </c>
      <c r="DP478" s="111">
        <f>(AE478*IFERROR(VLOOKUP(AD478,LnLst!B:I,4,FALSE),0))*(H478^2/100)/1000000</f>
        <v>0.25704573923524765</v>
      </c>
      <c r="DQ478" s="111">
        <f>(AE478*IFERROR(VLOOKUP(AD478,LnLst!B:I,5,FALSE),0))*(100/(H478^2))</f>
        <v>4.718801652892562E-3</v>
      </c>
      <c r="DR478" s="111">
        <f>(AE478*IFERROR(VLOOKUP(AD478,LnLst!B:I,6,FALSE),0))*(100/(H478^2))</f>
        <v>3.9917355371900838E-3</v>
      </c>
      <c r="DS478" s="111">
        <f>(AE478*IFERROR(VLOOKUP(AD478,LnLst!B:I,7,FALSE),0))*(H478^2/100)/1000000</f>
        <v>0.23377200000000001</v>
      </c>
      <c r="DT478" s="111">
        <f>(AE478*IFERROR(VLOOKUP(AD478,LnLst!B:I,8,FALSE),0))*(100/(H478^2))</f>
        <v>0</v>
      </c>
      <c r="DU478" s="111">
        <f>AG478*IFERROR(VLOOKUP(AF478,LnLst!B:I,2,FALSE),0)*100/H478^2</f>
        <v>0</v>
      </c>
      <c r="DV478" s="111">
        <f>(AG478*IFERROR(VLOOKUP(AF478,LnLst!B:I,3,FALSE),0))*(100/(H478^2))</f>
        <v>0</v>
      </c>
      <c r="DW478" s="111">
        <f>(AG478*IFERROR(VLOOKUP(AF478,LnLst!B:I,4,FALSE),0))*(H478^2/100)/1000000</f>
        <v>0</v>
      </c>
      <c r="DX478" s="111">
        <f>(AG478*IFERROR(VLOOKUP(AF478,LnLst!B:I,5,FALSE),0))*(100/(H478^2))</f>
        <v>0</v>
      </c>
      <c r="DY478" s="111">
        <f>(AG478*IFERROR(VLOOKUP(AF478,LnLst!B:I,6,FALSE),0))*(100/(H478^2))</f>
        <v>0</v>
      </c>
      <c r="DZ478" s="111">
        <f>(AG478*IFERROR(VLOOKUP(AF478,LnLst!B:I,7,FALSE),0))*(H478^2/100)/1000000</f>
        <v>0</v>
      </c>
      <c r="EA478" s="111">
        <f>(AG478*IFERROR(VLOOKUP(AF478,LnLst!B:I,8,FALSE),0))*(100/(H478^2))</f>
        <v>0</v>
      </c>
      <c r="EB478" s="111">
        <f>AI478*IFERROR(VLOOKUP(AH478,LnLst!B:I,2,FALSE),0)*100/H478^2</f>
        <v>0</v>
      </c>
      <c r="EC478" s="111">
        <f>AI478*IFERROR(VLOOKUP(AH478,LnLst!B:I,3,FALSE),0)*100/H478^2</f>
        <v>0</v>
      </c>
      <c r="ED478" s="111">
        <f>(AI478*IFERROR(VLOOKUP(AH478,LnLst!B:I,4,FALSE),0))*(H478^2/100)/1000000</f>
        <v>0</v>
      </c>
      <c r="EE478" s="111">
        <f>AI478*IFERROR(VLOOKUP(AH478,LnLst!B:I,5,FALSE),0)*100/H478^2</f>
        <v>0</v>
      </c>
      <c r="EF478" s="111">
        <f>AI478*IFERROR(VLOOKUP(AH478,LnLst!B:I,6,FALSE),0)*100/H478^2</f>
        <v>0</v>
      </c>
      <c r="EG478" s="111">
        <f>(AI478*IFERROR(VLOOKUP(AH478,LnLst!B:I,7,FALSE),0))*(H478^2/100)/1000000</f>
        <v>0</v>
      </c>
      <c r="EH478" s="111">
        <f>AI478*IFERROR(VLOOKUP(AH478,LnLst!B:I,8,FALSE),0)*100/H478^2</f>
        <v>0</v>
      </c>
      <c r="EI478" s="236">
        <f>AK478*IFERROR(VLOOKUP(AJ478,LnLst!B:I,2,FALSE),0)*100/H478^2</f>
        <v>0</v>
      </c>
      <c r="EJ478" s="111">
        <f>AK478*IFERROR(VLOOKUP(AJ478,LnLst!B:I,3,FALSE),0)*100/H478^2</f>
        <v>0</v>
      </c>
      <c r="EK478" s="111">
        <f>(AK478*IFERROR(VLOOKUP(AJ478,LnLst!B:I,4,FALSE),0))*(H478^2/100)/1000000</f>
        <v>0</v>
      </c>
      <c r="EL478" s="111">
        <f>AK478*IFERROR(VLOOKUP(AJ478,LnLst!B:I,5,FALSE),0)*100/H478^2</f>
        <v>0</v>
      </c>
      <c r="EM478" s="111">
        <f>AK478*IFERROR(VLOOKUP(AJ478,LnLst!B:I,6,FALSE),0)*100/H478^2</f>
        <v>0</v>
      </c>
      <c r="EN478" s="111">
        <f>(AK478*IFERROR(VLOOKUP(AJ478,LnLst!B:I,7,FALSE),0))*(H478^2/100)/1000000</f>
        <v>0</v>
      </c>
      <c r="EO478" s="111">
        <f>AK478*IFERROR(VLOOKUP(AJ478,LnLst!B:I,8,FALSE),0)*100/H478^2</f>
        <v>0</v>
      </c>
    </row>
    <row r="479" spans="1:145" ht="15" customHeight="1" x14ac:dyDescent="0.25">
      <c r="A479" s="81" t="s">
        <v>399</v>
      </c>
      <c r="B479" s="82" t="s">
        <v>400</v>
      </c>
      <c r="C479" s="102" t="s">
        <v>177</v>
      </c>
      <c r="D479" s="82" t="s">
        <v>1606</v>
      </c>
      <c r="E479" s="9" t="s">
        <v>1641</v>
      </c>
      <c r="F479" s="426" t="s">
        <v>1718</v>
      </c>
      <c r="G479" s="83">
        <v>2</v>
      </c>
      <c r="H479" s="60">
        <v>220</v>
      </c>
      <c r="I479" s="194" t="str">
        <f t="shared" si="127"/>
        <v xml:space="preserve">Cable cu oil f 1*800             </v>
      </c>
      <c r="J479" s="228">
        <f t="shared" si="128"/>
        <v>6.9</v>
      </c>
      <c r="K479" s="113" t="s">
        <v>21</v>
      </c>
      <c r="L479" s="232" t="s">
        <v>21</v>
      </c>
      <c r="M479" s="240">
        <v>600</v>
      </c>
      <c r="N479" s="115">
        <f t="shared" si="129"/>
        <v>228.624</v>
      </c>
      <c r="O479" s="241">
        <v>600</v>
      </c>
      <c r="P479" s="235">
        <f t="shared" si="130"/>
        <v>3.1506198347107443E-4</v>
      </c>
      <c r="Q479" s="104">
        <f t="shared" si="131"/>
        <v>2.7086776859504137E-3</v>
      </c>
      <c r="R479" s="104">
        <f t="shared" si="132"/>
        <v>0.25704573923524765</v>
      </c>
      <c r="S479" s="104">
        <f t="shared" si="133"/>
        <v>4.718801652892562E-3</v>
      </c>
      <c r="T479" s="104">
        <f t="shared" si="134"/>
        <v>3.9917355371900838E-3</v>
      </c>
      <c r="U479" s="104">
        <f t="shared" si="135"/>
        <v>0.23377199999999998</v>
      </c>
      <c r="V479" s="105">
        <f t="shared" si="136"/>
        <v>0</v>
      </c>
      <c r="W479" s="223">
        <f>AE479*IFERROR(VLOOKUP(AD479,LnLst!B:I,2,FALSE),0)+AG479*IFERROR(VLOOKUP(AF479,LnLst!B:I,2,FALSE),0)+AI479*IFERROR(VLOOKUP(AH479,LnLst!B:I,2,FALSE),0)+AK479*IFERROR(VLOOKUP(AJ479,LnLst!B:I,2,FALSE),0)</f>
        <v>0.15249000000000001</v>
      </c>
      <c r="X479" s="215">
        <f>AE479*IFERROR(VLOOKUP(AD479,LnLst!B:I,3,FALSE),0)+AG479*IFERROR(VLOOKUP(AF479,LnLst!B:I,3,FALSE),0)+AI479*IFERROR(VLOOKUP(AH479,LnLst!B:I,3,FALSE),0)+AK479*IFERROR(VLOOKUP(AJ479,LnLst!B:I,3,FALSE),0)</f>
        <v>1.3110000000000002</v>
      </c>
      <c r="Y479" s="219">
        <f>(AE479*IFERROR(VLOOKUP(AD479,LnLst!B:I,4,FALSE),0)+AG479*IFERROR(VLOOKUP(AF479,LnLst!B:I,4,FALSE),0)+AI479*IFERROR(VLOOKUP(AH479,LnLst!B:I,4,FALSE),0)+AK479*IFERROR(VLOOKUP(AJ479,LnLst!B:I,4,FALSE),0))/1000000</f>
        <v>5.310862380893546E-4</v>
      </c>
      <c r="Z479" s="215">
        <f>AE479*IFERROR(VLOOKUP(AD479,LnLst!B:I,5,FALSE),0)+AG479*IFERROR(VLOOKUP(AF479,LnLst!B:I,5,FALSE),0)+AI479*IFERROR(VLOOKUP(AH479,LnLst!B:I,5,FALSE),0)+AK479*IFERROR(VLOOKUP(AJ479,LnLst!B:I,5,FALSE),0)</f>
        <v>2.2839</v>
      </c>
      <c r="AA479" s="215">
        <f>AE479*IFERROR(VLOOKUP(AD479,LnLst!B:I,6,FALSE),0)+AG479*IFERROR(VLOOKUP(AF479,LnLst!B:I,6,FALSE),0)+AI479*IFERROR(VLOOKUP(AH479,LnLst!B:I,6,FALSE),0)+AK479*IFERROR(VLOOKUP(AJ479,LnLst!B:I,6,FALSE),0)</f>
        <v>1.9320000000000004</v>
      </c>
      <c r="AB479" s="207">
        <f>(AE479*IFERROR(VLOOKUP(AD479,LnLst!B:I,7,FALSE),0)+AG479*IFERROR(VLOOKUP(AF479,LnLst!B:I,7,FALSE),0)+AI479*IFERROR(VLOOKUP(AH479,LnLst!B:I,7,FALSE),0)+AK479*IFERROR(VLOOKUP(AJ479,LnLst!B:I,7,FALSE),0))/1000000</f>
        <v>4.8299999999999998E-4</v>
      </c>
      <c r="AC479" s="211">
        <f>AE479*IFERROR(VLOOKUP(AD479,LnLst!B:I,8,FALSE),0)+AG479*IFERROR(VLOOKUP(AF479,LnLst!B:I,8,FALSE),0)+AI479*IFERROR(VLOOKUP(AH479,LnLst!B:I,8,FALSE),0)+AK479*IFERROR(VLOOKUP(AJ479,LnLst!B:I,8,FALSE),0)</f>
        <v>0</v>
      </c>
      <c r="AD479" s="106" t="s">
        <v>15</v>
      </c>
      <c r="AE479" s="263">
        <v>6.9</v>
      </c>
      <c r="AF479" s="245" t="s">
        <v>1462</v>
      </c>
      <c r="AG479" s="263"/>
      <c r="AH479" s="250" t="s">
        <v>1462</v>
      </c>
      <c r="AI479" s="263"/>
      <c r="AJ479" s="245" t="s">
        <v>1462</v>
      </c>
      <c r="AK479" s="263"/>
      <c r="AL479" s="84">
        <v>660</v>
      </c>
      <c r="AM479" s="72">
        <v>670</v>
      </c>
      <c r="AN479" s="83">
        <v>0</v>
      </c>
      <c r="AO479" s="72">
        <v>0</v>
      </c>
      <c r="AP479" s="66" t="s">
        <v>960</v>
      </c>
      <c r="AQ479" s="107" t="s">
        <v>177</v>
      </c>
      <c r="AR479" s="61" t="s">
        <v>655</v>
      </c>
      <c r="AS479" s="364"/>
      <c r="AT479" s="205"/>
      <c r="DN479" s="111">
        <f>(AE479*IFERROR(VLOOKUP(AD479,LnLst!B:I,2,FALSE),0))*(100/(H479^2))</f>
        <v>3.1506198347107443E-4</v>
      </c>
      <c r="DO479" s="111">
        <f>(AE479*IFERROR(VLOOKUP(AD479,LnLst!B:I,3,FALSE),0))*(100/(H479^2))</f>
        <v>2.7086776859504137E-3</v>
      </c>
      <c r="DP479" s="111">
        <f>(AE479*IFERROR(VLOOKUP(AD479,LnLst!B:I,4,FALSE),0))*(H479^2/100)/1000000</f>
        <v>0.25704573923524765</v>
      </c>
      <c r="DQ479" s="111">
        <f>(AE479*IFERROR(VLOOKUP(AD479,LnLst!B:I,5,FALSE),0))*(100/(H479^2))</f>
        <v>4.718801652892562E-3</v>
      </c>
      <c r="DR479" s="111">
        <f>(AE479*IFERROR(VLOOKUP(AD479,LnLst!B:I,6,FALSE),0))*(100/(H479^2))</f>
        <v>3.9917355371900838E-3</v>
      </c>
      <c r="DS479" s="111">
        <f>(AE479*IFERROR(VLOOKUP(AD479,LnLst!B:I,7,FALSE),0))*(H479^2/100)/1000000</f>
        <v>0.23377200000000001</v>
      </c>
      <c r="DT479" s="111">
        <f>(AE479*IFERROR(VLOOKUP(AD479,LnLst!B:I,8,FALSE),0))*(100/(H479^2))</f>
        <v>0</v>
      </c>
      <c r="DU479" s="111">
        <f>AG479*IFERROR(VLOOKUP(AF479,LnLst!B:I,2,FALSE),0)*100/H479^2</f>
        <v>0</v>
      </c>
      <c r="DV479" s="111">
        <f>(AG479*IFERROR(VLOOKUP(AF479,LnLst!B:I,3,FALSE),0))*(100/(H479^2))</f>
        <v>0</v>
      </c>
      <c r="DW479" s="111">
        <f>(AG479*IFERROR(VLOOKUP(AF479,LnLst!B:I,4,FALSE),0))*(H479^2/100)/1000000</f>
        <v>0</v>
      </c>
      <c r="DX479" s="111">
        <f>(AG479*IFERROR(VLOOKUP(AF479,LnLst!B:I,5,FALSE),0))*(100/(H479^2))</f>
        <v>0</v>
      </c>
      <c r="DY479" s="111">
        <f>(AG479*IFERROR(VLOOKUP(AF479,LnLst!B:I,6,FALSE),0))*(100/(H479^2))</f>
        <v>0</v>
      </c>
      <c r="DZ479" s="111">
        <f>(AG479*IFERROR(VLOOKUP(AF479,LnLst!B:I,7,FALSE),0))*(H479^2/100)/1000000</f>
        <v>0</v>
      </c>
      <c r="EA479" s="111">
        <f>(AG479*IFERROR(VLOOKUP(AF479,LnLst!B:I,8,FALSE),0))*(100/(H479^2))</f>
        <v>0</v>
      </c>
      <c r="EB479" s="111">
        <f>AI479*IFERROR(VLOOKUP(AH479,LnLst!B:I,2,FALSE),0)*100/H479^2</f>
        <v>0</v>
      </c>
      <c r="EC479" s="111">
        <f>AI479*IFERROR(VLOOKUP(AH479,LnLst!B:I,3,FALSE),0)*100/H479^2</f>
        <v>0</v>
      </c>
      <c r="ED479" s="111">
        <f>(AI479*IFERROR(VLOOKUP(AH479,LnLst!B:I,4,FALSE),0))*(H479^2/100)/1000000</f>
        <v>0</v>
      </c>
      <c r="EE479" s="111">
        <f>AI479*IFERROR(VLOOKUP(AH479,LnLst!B:I,5,FALSE),0)*100/H479^2</f>
        <v>0</v>
      </c>
      <c r="EF479" s="111">
        <f>AI479*IFERROR(VLOOKUP(AH479,LnLst!B:I,6,FALSE),0)*100/H479^2</f>
        <v>0</v>
      </c>
      <c r="EG479" s="111">
        <f>(AI479*IFERROR(VLOOKUP(AH479,LnLst!B:I,7,FALSE),0))*(H479^2/100)/1000000</f>
        <v>0</v>
      </c>
      <c r="EH479" s="111">
        <f>AI479*IFERROR(VLOOKUP(AH479,LnLst!B:I,8,FALSE),0)*100/H479^2</f>
        <v>0</v>
      </c>
      <c r="EI479" s="236">
        <f>AK479*IFERROR(VLOOKUP(AJ479,LnLst!B:I,2,FALSE),0)*100/H479^2</f>
        <v>0</v>
      </c>
      <c r="EJ479" s="111">
        <f>AK479*IFERROR(VLOOKUP(AJ479,LnLst!B:I,3,FALSE),0)*100/H479^2</f>
        <v>0</v>
      </c>
      <c r="EK479" s="111">
        <f>(AK479*IFERROR(VLOOKUP(AJ479,LnLst!B:I,4,FALSE),0))*(H479^2/100)/1000000</f>
        <v>0</v>
      </c>
      <c r="EL479" s="111">
        <f>AK479*IFERROR(VLOOKUP(AJ479,LnLst!B:I,5,FALSE),0)*100/H479^2</f>
        <v>0</v>
      </c>
      <c r="EM479" s="111">
        <f>AK479*IFERROR(VLOOKUP(AJ479,LnLst!B:I,6,FALSE),0)*100/H479^2</f>
        <v>0</v>
      </c>
      <c r="EN479" s="111">
        <f>(AK479*IFERROR(VLOOKUP(AJ479,LnLst!B:I,7,FALSE),0))*(H479^2/100)/1000000</f>
        <v>0</v>
      </c>
      <c r="EO479" s="111">
        <f>AK479*IFERROR(VLOOKUP(AJ479,LnLst!B:I,8,FALSE),0)*100/H479^2</f>
        <v>0</v>
      </c>
    </row>
    <row r="480" spans="1:145" ht="15" customHeight="1" x14ac:dyDescent="0.25">
      <c r="A480" s="81" t="s">
        <v>1148</v>
      </c>
      <c r="B480" s="82" t="s">
        <v>401</v>
      </c>
      <c r="C480" s="102" t="s">
        <v>73</v>
      </c>
      <c r="D480" s="82" t="s">
        <v>178</v>
      </c>
      <c r="E480" s="9" t="s">
        <v>1641</v>
      </c>
      <c r="F480" s="426" t="s">
        <v>1717</v>
      </c>
      <c r="G480" s="83">
        <v>1</v>
      </c>
      <c r="H480" s="60">
        <v>220</v>
      </c>
      <c r="I480" s="194" t="str">
        <f t="shared" si="127"/>
        <v xml:space="preserve">2*405 AAAC             </v>
      </c>
      <c r="J480" s="228">
        <f t="shared" si="128"/>
        <v>46</v>
      </c>
      <c r="K480" s="113" t="s">
        <v>21</v>
      </c>
      <c r="L480" s="232" t="s">
        <v>21</v>
      </c>
      <c r="M480" s="240">
        <v>1000</v>
      </c>
      <c r="N480" s="115">
        <f t="shared" si="129"/>
        <v>381.04</v>
      </c>
      <c r="O480" s="241">
        <v>1150</v>
      </c>
      <c r="P480" s="235">
        <f t="shared" si="130"/>
        <v>4.7425619834710738E-3</v>
      </c>
      <c r="Q480" s="104">
        <f t="shared" si="131"/>
        <v>2.9082644628099178E-2</v>
      </c>
      <c r="R480" s="104">
        <f t="shared" si="132"/>
        <v>7.2358000000000006E-2</v>
      </c>
      <c r="S480" s="104">
        <f t="shared" si="133"/>
        <v>1.2355371900826447E-2</v>
      </c>
      <c r="T480" s="104">
        <f t="shared" si="134"/>
        <v>7.8884297520661159E-2</v>
      </c>
      <c r="U480" s="104">
        <f t="shared" si="135"/>
        <v>4.964872E-2</v>
      </c>
      <c r="V480" s="105">
        <f t="shared" si="136"/>
        <v>5.6074380165289248E-2</v>
      </c>
      <c r="W480" s="223">
        <f>AE480*IFERROR(VLOOKUP(AD480,LnLst!B:I,2,FALSE),0)+AG480*IFERROR(VLOOKUP(AF480,LnLst!B:I,2,FALSE),0)+AI480*IFERROR(VLOOKUP(AH480,LnLst!B:I,2,FALSE),0)+AK480*IFERROR(VLOOKUP(AJ480,LnLst!B:I,2,FALSE),0)</f>
        <v>2.2953999999999999</v>
      </c>
      <c r="X480" s="215">
        <f>AE480*IFERROR(VLOOKUP(AD480,LnLst!B:I,3,FALSE),0)+AG480*IFERROR(VLOOKUP(AF480,LnLst!B:I,3,FALSE),0)+AI480*IFERROR(VLOOKUP(AH480,LnLst!B:I,3,FALSE),0)+AK480*IFERROR(VLOOKUP(AJ480,LnLst!B:I,3,FALSE),0)</f>
        <v>14.076000000000001</v>
      </c>
      <c r="Y480" s="219">
        <f>(AE480*IFERROR(VLOOKUP(AD480,LnLst!B:I,4,FALSE),0)+AG480*IFERROR(VLOOKUP(AF480,LnLst!B:I,4,FALSE),0)+AI480*IFERROR(VLOOKUP(AH480,LnLst!B:I,4,FALSE),0)+AK480*IFERROR(VLOOKUP(AJ480,LnLst!B:I,4,FALSE),0))/1000000</f>
        <v>1.495E-4</v>
      </c>
      <c r="Z480" s="215">
        <f>AE480*IFERROR(VLOOKUP(AD480,LnLst!B:I,5,FALSE),0)+AG480*IFERROR(VLOOKUP(AF480,LnLst!B:I,5,FALSE),0)+AI480*IFERROR(VLOOKUP(AH480,LnLst!B:I,5,FALSE),0)+AK480*IFERROR(VLOOKUP(AJ480,LnLst!B:I,5,FALSE),0)</f>
        <v>5.98</v>
      </c>
      <c r="AA480" s="215">
        <f>AE480*IFERROR(VLOOKUP(AD480,LnLst!B:I,6,FALSE),0)+AG480*IFERROR(VLOOKUP(AF480,LnLst!B:I,6,FALSE),0)+AI480*IFERROR(VLOOKUP(AH480,LnLst!B:I,6,FALSE),0)+AK480*IFERROR(VLOOKUP(AJ480,LnLst!B:I,6,FALSE),0)</f>
        <v>38.18</v>
      </c>
      <c r="AB480" s="207">
        <f>(AE480*IFERROR(VLOOKUP(AD480,LnLst!B:I,7,FALSE),0)+AG480*IFERROR(VLOOKUP(AF480,LnLst!B:I,7,FALSE),0)+AI480*IFERROR(VLOOKUP(AH480,LnLst!B:I,7,FALSE),0)+AK480*IFERROR(VLOOKUP(AJ480,LnLst!B:I,7,FALSE),0))/1000000</f>
        <v>1.0258E-4</v>
      </c>
      <c r="AC480" s="211">
        <f>AE480*IFERROR(VLOOKUP(AD480,LnLst!B:I,8,FALSE),0)+AG480*IFERROR(VLOOKUP(AF480,LnLst!B:I,8,FALSE),0)+AI480*IFERROR(VLOOKUP(AH480,LnLst!B:I,8,FALSE),0)+AK480*IFERROR(VLOOKUP(AJ480,LnLst!B:I,8,FALSE),0)</f>
        <v>27.139999999999997</v>
      </c>
      <c r="AD480" s="106" t="s">
        <v>8</v>
      </c>
      <c r="AE480" s="263">
        <v>46</v>
      </c>
      <c r="AF480" s="245" t="s">
        <v>1462</v>
      </c>
      <c r="AG480" s="263"/>
      <c r="AH480" s="250" t="s">
        <v>1462</v>
      </c>
      <c r="AI480" s="263"/>
      <c r="AJ480" s="245" t="s">
        <v>1462</v>
      </c>
      <c r="AK480" s="263"/>
      <c r="AL480" s="84">
        <v>650</v>
      </c>
      <c r="AM480" s="72">
        <v>662</v>
      </c>
      <c r="AN480" s="83">
        <v>0</v>
      </c>
      <c r="AO480" s="72">
        <v>0</v>
      </c>
      <c r="AP480" s="66" t="s">
        <v>654</v>
      </c>
      <c r="AQ480" s="107" t="s">
        <v>275</v>
      </c>
      <c r="AR480" s="61" t="s">
        <v>178</v>
      </c>
      <c r="AS480" s="364"/>
      <c r="AT480" s="205"/>
      <c r="DN480" s="111">
        <f>(AE480*IFERROR(VLOOKUP(AD480,LnLst!B:I,2,FALSE),0))*(100/(H480^2))</f>
        <v>4.7425619834710738E-3</v>
      </c>
      <c r="DO480" s="111">
        <f>(AE480*IFERROR(VLOOKUP(AD480,LnLst!B:I,3,FALSE),0))*(100/(H480^2))</f>
        <v>2.9082644628099175E-2</v>
      </c>
      <c r="DP480" s="111">
        <f>(AE480*IFERROR(VLOOKUP(AD480,LnLst!B:I,4,FALSE),0))*(H480^2/100)/1000000</f>
        <v>7.2358000000000006E-2</v>
      </c>
      <c r="DQ480" s="111">
        <f>(AE480*IFERROR(VLOOKUP(AD480,LnLst!B:I,5,FALSE),0))*(100/(H480^2))</f>
        <v>1.2355371900826447E-2</v>
      </c>
      <c r="DR480" s="111">
        <f>(AE480*IFERROR(VLOOKUP(AD480,LnLst!B:I,6,FALSE),0))*(100/(H480^2))</f>
        <v>7.8884297520661159E-2</v>
      </c>
      <c r="DS480" s="111">
        <f>(AE480*IFERROR(VLOOKUP(AD480,LnLst!B:I,7,FALSE),0))*(H480^2/100)/1000000</f>
        <v>4.964872E-2</v>
      </c>
      <c r="DT480" s="111">
        <f>(AE480*IFERROR(VLOOKUP(AD480,LnLst!B:I,8,FALSE),0))*(100/(H480^2))</f>
        <v>5.6074380165289255E-2</v>
      </c>
      <c r="DU480" s="111">
        <f>AG480*IFERROR(VLOOKUP(AF480,LnLst!B:I,2,FALSE),0)*100/H480^2</f>
        <v>0</v>
      </c>
      <c r="DV480" s="111">
        <f>(AG480*IFERROR(VLOOKUP(AF480,LnLst!B:I,3,FALSE),0))*(100/(H480^2))</f>
        <v>0</v>
      </c>
      <c r="DW480" s="111">
        <f>(AG480*IFERROR(VLOOKUP(AF480,LnLst!B:I,4,FALSE),0))*(H480^2/100)/1000000</f>
        <v>0</v>
      </c>
      <c r="DX480" s="111">
        <f>(AG480*IFERROR(VLOOKUP(AF480,LnLst!B:I,5,FALSE),0))*(100/(H480^2))</f>
        <v>0</v>
      </c>
      <c r="DY480" s="111">
        <f>(AG480*IFERROR(VLOOKUP(AF480,LnLst!B:I,6,FALSE),0))*(100/(H480^2))</f>
        <v>0</v>
      </c>
      <c r="DZ480" s="111">
        <f>(AG480*IFERROR(VLOOKUP(AF480,LnLst!B:I,7,FALSE),0))*(H480^2/100)/1000000</f>
        <v>0</v>
      </c>
      <c r="EA480" s="111">
        <f>(AG480*IFERROR(VLOOKUP(AF480,LnLst!B:I,8,FALSE),0))*(100/(H480^2))</f>
        <v>0</v>
      </c>
      <c r="EB480" s="111">
        <f>AI480*IFERROR(VLOOKUP(AH480,LnLst!B:I,2,FALSE),0)*100/H480^2</f>
        <v>0</v>
      </c>
      <c r="EC480" s="111">
        <f>AI480*IFERROR(VLOOKUP(AH480,LnLst!B:I,3,FALSE),0)*100/H480^2</f>
        <v>0</v>
      </c>
      <c r="ED480" s="111">
        <f>(AI480*IFERROR(VLOOKUP(AH480,LnLst!B:I,4,FALSE),0))*(H480^2/100)/1000000</f>
        <v>0</v>
      </c>
      <c r="EE480" s="111">
        <f>AI480*IFERROR(VLOOKUP(AH480,LnLst!B:I,5,FALSE),0)*100/H480^2</f>
        <v>0</v>
      </c>
      <c r="EF480" s="111">
        <f>AI480*IFERROR(VLOOKUP(AH480,LnLst!B:I,6,FALSE),0)*100/H480^2</f>
        <v>0</v>
      </c>
      <c r="EG480" s="111">
        <f>(AI480*IFERROR(VLOOKUP(AH480,LnLst!B:I,7,FALSE),0))*(H480^2/100)/1000000</f>
        <v>0</v>
      </c>
      <c r="EH480" s="111">
        <f>AI480*IFERROR(VLOOKUP(AH480,LnLst!B:I,8,FALSE),0)*100/H480^2</f>
        <v>0</v>
      </c>
      <c r="EI480" s="236">
        <f>AK480*IFERROR(VLOOKUP(AJ480,LnLst!B:I,2,FALSE),0)*100/H480^2</f>
        <v>0</v>
      </c>
      <c r="EJ480" s="111">
        <f>AK480*IFERROR(VLOOKUP(AJ480,LnLst!B:I,3,FALSE),0)*100/H480^2</f>
        <v>0</v>
      </c>
      <c r="EK480" s="111">
        <f>(AK480*IFERROR(VLOOKUP(AJ480,LnLst!B:I,4,FALSE),0))*(H480^2/100)/1000000</f>
        <v>0</v>
      </c>
      <c r="EL480" s="111">
        <f>AK480*IFERROR(VLOOKUP(AJ480,LnLst!B:I,5,FALSE),0)*100/H480^2</f>
        <v>0</v>
      </c>
      <c r="EM480" s="111">
        <f>AK480*IFERROR(VLOOKUP(AJ480,LnLst!B:I,6,FALSE),0)*100/H480^2</f>
        <v>0</v>
      </c>
      <c r="EN480" s="111">
        <f>(AK480*IFERROR(VLOOKUP(AJ480,LnLst!B:I,7,FALSE),0))*(H480^2/100)/1000000</f>
        <v>0</v>
      </c>
      <c r="EO480" s="111">
        <f>AK480*IFERROR(VLOOKUP(AJ480,LnLst!B:I,8,FALSE),0)*100/H480^2</f>
        <v>0</v>
      </c>
    </row>
    <row r="481" spans="1:145" ht="15" customHeight="1" x14ac:dyDescent="0.25">
      <c r="A481" s="81" t="s">
        <v>1148</v>
      </c>
      <c r="B481" s="82" t="s">
        <v>401</v>
      </c>
      <c r="C481" s="102" t="s">
        <v>73</v>
      </c>
      <c r="D481" s="82" t="s">
        <v>178</v>
      </c>
      <c r="E481" s="9" t="s">
        <v>1641</v>
      </c>
      <c r="F481" s="426" t="s">
        <v>1717</v>
      </c>
      <c r="G481" s="83">
        <v>2</v>
      </c>
      <c r="H481" s="60">
        <v>220</v>
      </c>
      <c r="I481" s="194" t="str">
        <f t="shared" si="127"/>
        <v xml:space="preserve">2*405 AAAC             </v>
      </c>
      <c r="J481" s="228">
        <f t="shared" si="128"/>
        <v>46</v>
      </c>
      <c r="K481" s="113" t="s">
        <v>21</v>
      </c>
      <c r="L481" s="232" t="s">
        <v>21</v>
      </c>
      <c r="M481" s="240">
        <v>1000</v>
      </c>
      <c r="N481" s="115">
        <f t="shared" si="129"/>
        <v>381.04</v>
      </c>
      <c r="O481" s="241">
        <v>1150</v>
      </c>
      <c r="P481" s="235">
        <f t="shared" si="130"/>
        <v>4.7425619834710738E-3</v>
      </c>
      <c r="Q481" s="104">
        <f t="shared" si="131"/>
        <v>2.9082644628099178E-2</v>
      </c>
      <c r="R481" s="104">
        <f t="shared" si="132"/>
        <v>7.2358000000000006E-2</v>
      </c>
      <c r="S481" s="104">
        <f t="shared" si="133"/>
        <v>1.2355371900826447E-2</v>
      </c>
      <c r="T481" s="104">
        <f t="shared" si="134"/>
        <v>7.8884297520661159E-2</v>
      </c>
      <c r="U481" s="104">
        <f t="shared" si="135"/>
        <v>4.964872E-2</v>
      </c>
      <c r="V481" s="105">
        <f t="shared" si="136"/>
        <v>5.6074380165289248E-2</v>
      </c>
      <c r="W481" s="223">
        <f>AE481*IFERROR(VLOOKUP(AD481,LnLst!B:I,2,FALSE),0)+AG481*IFERROR(VLOOKUP(AF481,LnLst!B:I,2,FALSE),0)+AI481*IFERROR(VLOOKUP(AH481,LnLst!B:I,2,FALSE),0)+AK481*IFERROR(VLOOKUP(AJ481,LnLst!B:I,2,FALSE),0)</f>
        <v>2.2953999999999999</v>
      </c>
      <c r="X481" s="215">
        <f>AE481*IFERROR(VLOOKUP(AD481,LnLst!B:I,3,FALSE),0)+AG481*IFERROR(VLOOKUP(AF481,LnLst!B:I,3,FALSE),0)+AI481*IFERROR(VLOOKUP(AH481,LnLst!B:I,3,FALSE),0)+AK481*IFERROR(VLOOKUP(AJ481,LnLst!B:I,3,FALSE),0)</f>
        <v>14.076000000000001</v>
      </c>
      <c r="Y481" s="219">
        <f>(AE481*IFERROR(VLOOKUP(AD481,LnLst!B:I,4,FALSE),0)+AG481*IFERROR(VLOOKUP(AF481,LnLst!B:I,4,FALSE),0)+AI481*IFERROR(VLOOKUP(AH481,LnLst!B:I,4,FALSE),0)+AK481*IFERROR(VLOOKUP(AJ481,LnLst!B:I,4,FALSE),0))/1000000</f>
        <v>1.495E-4</v>
      </c>
      <c r="Z481" s="215">
        <f>AE481*IFERROR(VLOOKUP(AD481,LnLst!B:I,5,FALSE),0)+AG481*IFERROR(VLOOKUP(AF481,LnLst!B:I,5,FALSE),0)+AI481*IFERROR(VLOOKUP(AH481,LnLst!B:I,5,FALSE),0)+AK481*IFERROR(VLOOKUP(AJ481,LnLst!B:I,5,FALSE),0)</f>
        <v>5.98</v>
      </c>
      <c r="AA481" s="215">
        <f>AE481*IFERROR(VLOOKUP(AD481,LnLst!B:I,6,FALSE),0)+AG481*IFERROR(VLOOKUP(AF481,LnLst!B:I,6,FALSE),0)+AI481*IFERROR(VLOOKUP(AH481,LnLst!B:I,6,FALSE),0)+AK481*IFERROR(VLOOKUP(AJ481,LnLst!B:I,6,FALSE),0)</f>
        <v>38.18</v>
      </c>
      <c r="AB481" s="207">
        <f>(AE481*IFERROR(VLOOKUP(AD481,LnLst!B:I,7,FALSE),0)+AG481*IFERROR(VLOOKUP(AF481,LnLst!B:I,7,FALSE),0)+AI481*IFERROR(VLOOKUP(AH481,LnLst!B:I,7,FALSE),0)+AK481*IFERROR(VLOOKUP(AJ481,LnLst!B:I,7,FALSE),0))/1000000</f>
        <v>1.0258E-4</v>
      </c>
      <c r="AC481" s="211">
        <f>AE481*IFERROR(VLOOKUP(AD481,LnLst!B:I,8,FALSE),0)+AG481*IFERROR(VLOOKUP(AF481,LnLst!B:I,8,FALSE),0)+AI481*IFERROR(VLOOKUP(AH481,LnLst!B:I,8,FALSE),0)+AK481*IFERROR(VLOOKUP(AJ481,LnLst!B:I,8,FALSE),0)</f>
        <v>27.139999999999997</v>
      </c>
      <c r="AD481" s="106" t="s">
        <v>8</v>
      </c>
      <c r="AE481" s="263">
        <v>46</v>
      </c>
      <c r="AF481" s="245" t="s">
        <v>1462</v>
      </c>
      <c r="AG481" s="263"/>
      <c r="AH481" s="250" t="s">
        <v>1462</v>
      </c>
      <c r="AI481" s="263"/>
      <c r="AJ481" s="245" t="s">
        <v>1462</v>
      </c>
      <c r="AK481" s="263"/>
      <c r="AL481" s="84">
        <v>650</v>
      </c>
      <c r="AM481" s="72">
        <v>662</v>
      </c>
      <c r="AN481" s="83">
        <v>0</v>
      </c>
      <c r="AO481" s="72">
        <v>0</v>
      </c>
      <c r="AP481" s="66" t="s">
        <v>653</v>
      </c>
      <c r="AQ481" s="107" t="s">
        <v>275</v>
      </c>
      <c r="AR481" s="61" t="s">
        <v>178</v>
      </c>
      <c r="AS481" s="364"/>
      <c r="AT481" s="205"/>
      <c r="DN481" s="111">
        <f>(AE481*IFERROR(VLOOKUP(AD481,LnLst!B:I,2,FALSE),0))*(100/(H481^2))</f>
        <v>4.7425619834710738E-3</v>
      </c>
      <c r="DO481" s="111">
        <f>(AE481*IFERROR(VLOOKUP(AD481,LnLst!B:I,3,FALSE),0))*(100/(H481^2))</f>
        <v>2.9082644628099175E-2</v>
      </c>
      <c r="DP481" s="111">
        <f>(AE481*IFERROR(VLOOKUP(AD481,LnLst!B:I,4,FALSE),0))*(H481^2/100)/1000000</f>
        <v>7.2358000000000006E-2</v>
      </c>
      <c r="DQ481" s="111">
        <f>(AE481*IFERROR(VLOOKUP(AD481,LnLst!B:I,5,FALSE),0))*(100/(H481^2))</f>
        <v>1.2355371900826447E-2</v>
      </c>
      <c r="DR481" s="111">
        <f>(AE481*IFERROR(VLOOKUP(AD481,LnLst!B:I,6,FALSE),0))*(100/(H481^2))</f>
        <v>7.8884297520661159E-2</v>
      </c>
      <c r="DS481" s="111">
        <f>(AE481*IFERROR(VLOOKUP(AD481,LnLst!B:I,7,FALSE),0))*(H481^2/100)/1000000</f>
        <v>4.964872E-2</v>
      </c>
      <c r="DT481" s="111">
        <f>(AE481*IFERROR(VLOOKUP(AD481,LnLst!B:I,8,FALSE),0))*(100/(H481^2))</f>
        <v>5.6074380165289255E-2</v>
      </c>
      <c r="DU481" s="111">
        <f>AG481*IFERROR(VLOOKUP(AF481,LnLst!B:I,2,FALSE),0)*100/H481^2</f>
        <v>0</v>
      </c>
      <c r="DV481" s="111">
        <f>(AG481*IFERROR(VLOOKUP(AF481,LnLst!B:I,3,FALSE),0))*(100/(H481^2))</f>
        <v>0</v>
      </c>
      <c r="DW481" s="111">
        <f>(AG481*IFERROR(VLOOKUP(AF481,LnLst!B:I,4,FALSE),0))*(H481^2/100)/1000000</f>
        <v>0</v>
      </c>
      <c r="DX481" s="111">
        <f>(AG481*IFERROR(VLOOKUP(AF481,LnLst!B:I,5,FALSE),0))*(100/(H481^2))</f>
        <v>0</v>
      </c>
      <c r="DY481" s="111">
        <f>(AG481*IFERROR(VLOOKUP(AF481,LnLst!B:I,6,FALSE),0))*(100/(H481^2))</f>
        <v>0</v>
      </c>
      <c r="DZ481" s="111">
        <f>(AG481*IFERROR(VLOOKUP(AF481,LnLst!B:I,7,FALSE),0))*(H481^2/100)/1000000</f>
        <v>0</v>
      </c>
      <c r="EA481" s="111">
        <f>(AG481*IFERROR(VLOOKUP(AF481,LnLst!B:I,8,FALSE),0))*(100/(H481^2))</f>
        <v>0</v>
      </c>
      <c r="EB481" s="111">
        <f>AI481*IFERROR(VLOOKUP(AH481,LnLst!B:I,2,FALSE),0)*100/H481^2</f>
        <v>0</v>
      </c>
      <c r="EC481" s="111">
        <f>AI481*IFERROR(VLOOKUP(AH481,LnLst!B:I,3,FALSE),0)*100/H481^2</f>
        <v>0</v>
      </c>
      <c r="ED481" s="111">
        <f>(AI481*IFERROR(VLOOKUP(AH481,LnLst!B:I,4,FALSE),0))*(H481^2/100)/1000000</f>
        <v>0</v>
      </c>
      <c r="EE481" s="111">
        <f>AI481*IFERROR(VLOOKUP(AH481,LnLst!B:I,5,FALSE),0)*100/H481^2</f>
        <v>0</v>
      </c>
      <c r="EF481" s="111">
        <f>AI481*IFERROR(VLOOKUP(AH481,LnLst!B:I,6,FALSE),0)*100/H481^2</f>
        <v>0</v>
      </c>
      <c r="EG481" s="111">
        <f>(AI481*IFERROR(VLOOKUP(AH481,LnLst!B:I,7,FALSE),0))*(H481^2/100)/1000000</f>
        <v>0</v>
      </c>
      <c r="EH481" s="111">
        <f>AI481*IFERROR(VLOOKUP(AH481,LnLst!B:I,8,FALSE),0)*100/H481^2</f>
        <v>0</v>
      </c>
      <c r="EI481" s="236">
        <f>AK481*IFERROR(VLOOKUP(AJ481,LnLst!B:I,2,FALSE),0)*100/H481^2</f>
        <v>0</v>
      </c>
      <c r="EJ481" s="111">
        <f>AK481*IFERROR(VLOOKUP(AJ481,LnLst!B:I,3,FALSE),0)*100/H481^2</f>
        <v>0</v>
      </c>
      <c r="EK481" s="111">
        <f>(AK481*IFERROR(VLOOKUP(AJ481,LnLst!B:I,4,FALSE),0))*(H481^2/100)/1000000</f>
        <v>0</v>
      </c>
      <c r="EL481" s="111">
        <f>AK481*IFERROR(VLOOKUP(AJ481,LnLst!B:I,5,FALSE),0)*100/H481^2</f>
        <v>0</v>
      </c>
      <c r="EM481" s="111">
        <f>AK481*IFERROR(VLOOKUP(AJ481,LnLst!B:I,6,FALSE),0)*100/H481^2</f>
        <v>0</v>
      </c>
      <c r="EN481" s="111">
        <f>(AK481*IFERROR(VLOOKUP(AJ481,LnLst!B:I,7,FALSE),0))*(H481^2/100)/1000000</f>
        <v>0</v>
      </c>
      <c r="EO481" s="111">
        <f>AK481*IFERROR(VLOOKUP(AJ481,LnLst!B:I,8,FALSE),0)*100/H481^2</f>
        <v>0</v>
      </c>
    </row>
    <row r="482" spans="1:145" ht="15" customHeight="1" x14ac:dyDescent="0.25">
      <c r="A482" s="81" t="s">
        <v>401</v>
      </c>
      <c r="B482" s="82" t="s">
        <v>343</v>
      </c>
      <c r="C482" s="102" t="s">
        <v>178</v>
      </c>
      <c r="D482" s="82" t="s">
        <v>1607</v>
      </c>
      <c r="E482" s="9" t="s">
        <v>1641</v>
      </c>
      <c r="F482" s="426" t="s">
        <v>1718</v>
      </c>
      <c r="G482" s="83">
        <v>1</v>
      </c>
      <c r="H482" s="60">
        <v>220</v>
      </c>
      <c r="I482" s="194" t="str">
        <f t="shared" si="127"/>
        <v xml:space="preserve">CABLE 1*1200             </v>
      </c>
      <c r="J482" s="228">
        <f t="shared" si="128"/>
        <v>0.7</v>
      </c>
      <c r="K482" s="113" t="s">
        <v>16</v>
      </c>
      <c r="L482" s="232" t="s">
        <v>16</v>
      </c>
      <c r="M482" s="240">
        <v>975</v>
      </c>
      <c r="N482" s="115">
        <f t="shared" si="129"/>
        <v>371.51400000000001</v>
      </c>
      <c r="O482" s="241">
        <v>1000</v>
      </c>
      <c r="P482" s="235">
        <f t="shared" si="130"/>
        <v>2.183884297520661E-5</v>
      </c>
      <c r="Q482" s="104">
        <f t="shared" si="131"/>
        <v>2.5309917355371899E-4</v>
      </c>
      <c r="R482" s="104">
        <f t="shared" si="132"/>
        <v>3.388E-2</v>
      </c>
      <c r="S482" s="104">
        <f t="shared" si="133"/>
        <v>1.0123966942148761E-4</v>
      </c>
      <c r="T482" s="104">
        <f t="shared" si="134"/>
        <v>2.892561983471074E-4</v>
      </c>
      <c r="U482" s="104">
        <f t="shared" si="135"/>
        <v>1.7956399999999997E-2</v>
      </c>
      <c r="V482" s="105">
        <f t="shared" si="136"/>
        <v>0</v>
      </c>
      <c r="W482" s="223">
        <f>AE482*IFERROR(VLOOKUP(AD482,LnLst!B:I,2,FALSE),0)+AG482*IFERROR(VLOOKUP(AF482,LnLst!B:I,2,FALSE),0)+AI482*IFERROR(VLOOKUP(AH482,LnLst!B:I,2,FALSE),0)+AK482*IFERROR(VLOOKUP(AJ482,LnLst!B:I,2,FALSE),0)</f>
        <v>1.057E-2</v>
      </c>
      <c r="X482" s="215">
        <f>AE482*IFERROR(VLOOKUP(AD482,LnLst!B:I,3,FALSE),0)+AG482*IFERROR(VLOOKUP(AF482,LnLst!B:I,3,FALSE),0)+AI482*IFERROR(VLOOKUP(AH482,LnLst!B:I,3,FALSE),0)+AK482*IFERROR(VLOOKUP(AJ482,LnLst!B:I,3,FALSE),0)</f>
        <v>0.12249999999999998</v>
      </c>
      <c r="Y482" s="219">
        <f>(AE482*IFERROR(VLOOKUP(AD482,LnLst!B:I,4,FALSE),0)+AG482*IFERROR(VLOOKUP(AF482,LnLst!B:I,4,FALSE),0)+AI482*IFERROR(VLOOKUP(AH482,LnLst!B:I,4,FALSE),0)+AK482*IFERROR(VLOOKUP(AJ482,LnLst!B:I,4,FALSE),0))/1000000</f>
        <v>6.9999999999999994E-5</v>
      </c>
      <c r="Z482" s="215">
        <f>AE482*IFERROR(VLOOKUP(AD482,LnLst!B:I,5,FALSE),0)+AG482*IFERROR(VLOOKUP(AF482,LnLst!B:I,5,FALSE),0)+AI482*IFERROR(VLOOKUP(AH482,LnLst!B:I,5,FALSE),0)+AK482*IFERROR(VLOOKUP(AJ482,LnLst!B:I,5,FALSE),0)</f>
        <v>4.9000000000000002E-2</v>
      </c>
      <c r="AA482" s="215">
        <f>AE482*IFERROR(VLOOKUP(AD482,LnLst!B:I,6,FALSE),0)+AG482*IFERROR(VLOOKUP(AF482,LnLst!B:I,6,FALSE),0)+AI482*IFERROR(VLOOKUP(AH482,LnLst!B:I,6,FALSE),0)+AK482*IFERROR(VLOOKUP(AJ482,LnLst!B:I,6,FALSE),0)</f>
        <v>0.13999999999999999</v>
      </c>
      <c r="AB482" s="207">
        <f>(AE482*IFERROR(VLOOKUP(AD482,LnLst!B:I,7,FALSE),0)+AG482*IFERROR(VLOOKUP(AF482,LnLst!B:I,7,FALSE),0)+AI482*IFERROR(VLOOKUP(AH482,LnLst!B:I,7,FALSE),0)+AK482*IFERROR(VLOOKUP(AJ482,LnLst!B:I,7,FALSE),0))/1000000</f>
        <v>3.7099999999999994E-5</v>
      </c>
      <c r="AC482" s="211">
        <f>AE482*IFERROR(VLOOKUP(AD482,LnLst!B:I,8,FALSE),0)+AG482*IFERROR(VLOOKUP(AF482,LnLst!B:I,8,FALSE),0)+AI482*IFERROR(VLOOKUP(AH482,LnLst!B:I,8,FALSE),0)+AK482*IFERROR(VLOOKUP(AJ482,LnLst!B:I,8,FALSE),0)</f>
        <v>0</v>
      </c>
      <c r="AD482" s="106" t="s">
        <v>11</v>
      </c>
      <c r="AE482" s="263">
        <v>0.7</v>
      </c>
      <c r="AF482" s="245" t="s">
        <v>1462</v>
      </c>
      <c r="AG482" s="263"/>
      <c r="AH482" s="250" t="s">
        <v>1462</v>
      </c>
      <c r="AI482" s="263"/>
      <c r="AJ482" s="245" t="s">
        <v>1462</v>
      </c>
      <c r="AK482" s="263"/>
      <c r="AL482" s="84">
        <v>664</v>
      </c>
      <c r="AM482" s="72">
        <v>666</v>
      </c>
      <c r="AN482" s="83">
        <v>0</v>
      </c>
      <c r="AO482" s="72">
        <v>0</v>
      </c>
      <c r="AP482" s="66" t="s">
        <v>962</v>
      </c>
      <c r="AQ482" s="107" t="s">
        <v>965</v>
      </c>
      <c r="AR482" s="61" t="s">
        <v>178</v>
      </c>
      <c r="AS482" s="364"/>
      <c r="AT482" s="205" t="s">
        <v>220</v>
      </c>
      <c r="DN482" s="111">
        <f>(AE482*IFERROR(VLOOKUP(AD482,LnLst!B:I,2,FALSE),0))*(100/(H482^2))</f>
        <v>2.183884297520661E-5</v>
      </c>
      <c r="DO482" s="111">
        <f>(AE482*IFERROR(VLOOKUP(AD482,LnLst!B:I,3,FALSE),0))*(100/(H482^2))</f>
        <v>2.5309917355371899E-4</v>
      </c>
      <c r="DP482" s="111">
        <f>(AE482*IFERROR(VLOOKUP(AD482,LnLst!B:I,4,FALSE),0))*(H482^2/100)/1000000</f>
        <v>3.388E-2</v>
      </c>
      <c r="DQ482" s="111">
        <f>(AE482*IFERROR(VLOOKUP(AD482,LnLst!B:I,5,FALSE),0))*(100/(H482^2))</f>
        <v>1.0123966942148761E-4</v>
      </c>
      <c r="DR482" s="111">
        <f>(AE482*IFERROR(VLOOKUP(AD482,LnLst!B:I,6,FALSE),0))*(100/(H482^2))</f>
        <v>2.892561983471074E-4</v>
      </c>
      <c r="DS482" s="111">
        <f>(AE482*IFERROR(VLOOKUP(AD482,LnLst!B:I,7,FALSE),0))*(H482^2/100)/1000000</f>
        <v>1.7956399999999997E-2</v>
      </c>
      <c r="DT482" s="111">
        <f>(AE482*IFERROR(VLOOKUP(AD482,LnLst!B:I,8,FALSE),0))*(100/(H482^2))</f>
        <v>0</v>
      </c>
      <c r="DU482" s="111">
        <f>AG482*IFERROR(VLOOKUP(AF482,LnLst!B:I,2,FALSE),0)*100/H482^2</f>
        <v>0</v>
      </c>
      <c r="DV482" s="111">
        <f>(AG482*IFERROR(VLOOKUP(AF482,LnLst!B:I,3,FALSE),0))*(100/(H482^2))</f>
        <v>0</v>
      </c>
      <c r="DW482" s="111">
        <f>(AG482*IFERROR(VLOOKUP(AF482,LnLst!B:I,4,FALSE),0))*(H482^2/100)/1000000</f>
        <v>0</v>
      </c>
      <c r="DX482" s="111">
        <f>(AG482*IFERROR(VLOOKUP(AF482,LnLst!B:I,5,FALSE),0))*(100/(H482^2))</f>
        <v>0</v>
      </c>
      <c r="DY482" s="111">
        <f>(AG482*IFERROR(VLOOKUP(AF482,LnLst!B:I,6,FALSE),0))*(100/(H482^2))</f>
        <v>0</v>
      </c>
      <c r="DZ482" s="111">
        <f>(AG482*IFERROR(VLOOKUP(AF482,LnLst!B:I,7,FALSE),0))*(H482^2/100)/1000000</f>
        <v>0</v>
      </c>
      <c r="EA482" s="111">
        <f>(AG482*IFERROR(VLOOKUP(AF482,LnLst!B:I,8,FALSE),0))*(100/(H482^2))</f>
        <v>0</v>
      </c>
      <c r="EB482" s="111">
        <f>AI482*IFERROR(VLOOKUP(AH482,LnLst!B:I,2,FALSE),0)*100/H482^2</f>
        <v>0</v>
      </c>
      <c r="EC482" s="111">
        <f>AI482*IFERROR(VLOOKUP(AH482,LnLst!B:I,3,FALSE),0)*100/H482^2</f>
        <v>0</v>
      </c>
      <c r="ED482" s="111">
        <f>(AI482*IFERROR(VLOOKUP(AH482,LnLst!B:I,4,FALSE),0))*(H482^2/100)/1000000</f>
        <v>0</v>
      </c>
      <c r="EE482" s="111">
        <f>AI482*IFERROR(VLOOKUP(AH482,LnLst!B:I,5,FALSE),0)*100/H482^2</f>
        <v>0</v>
      </c>
      <c r="EF482" s="111">
        <f>AI482*IFERROR(VLOOKUP(AH482,LnLst!B:I,6,FALSE),0)*100/H482^2</f>
        <v>0</v>
      </c>
      <c r="EG482" s="111">
        <f>(AI482*IFERROR(VLOOKUP(AH482,LnLst!B:I,7,FALSE),0))*(H482^2/100)/1000000</f>
        <v>0</v>
      </c>
      <c r="EH482" s="111">
        <f>AI482*IFERROR(VLOOKUP(AH482,LnLst!B:I,8,FALSE),0)*100/H482^2</f>
        <v>0</v>
      </c>
      <c r="EI482" s="236">
        <f>AK482*IFERROR(VLOOKUP(AJ482,LnLst!B:I,2,FALSE),0)*100/H482^2</f>
        <v>0</v>
      </c>
      <c r="EJ482" s="111">
        <f>AK482*IFERROR(VLOOKUP(AJ482,LnLst!B:I,3,FALSE),0)*100/H482^2</f>
        <v>0</v>
      </c>
      <c r="EK482" s="111">
        <f>(AK482*IFERROR(VLOOKUP(AJ482,LnLst!B:I,4,FALSE),0))*(H482^2/100)/1000000</f>
        <v>0</v>
      </c>
      <c r="EL482" s="111">
        <f>AK482*IFERROR(VLOOKUP(AJ482,LnLst!B:I,5,FALSE),0)*100/H482^2</f>
        <v>0</v>
      </c>
      <c r="EM482" s="111">
        <f>AK482*IFERROR(VLOOKUP(AJ482,LnLst!B:I,6,FALSE),0)*100/H482^2</f>
        <v>0</v>
      </c>
      <c r="EN482" s="111">
        <f>(AK482*IFERROR(VLOOKUP(AJ482,LnLst!B:I,7,FALSE),0))*(H482^2/100)/1000000</f>
        <v>0</v>
      </c>
      <c r="EO482" s="111">
        <f>AK482*IFERROR(VLOOKUP(AJ482,LnLst!B:I,8,FALSE),0)*100/H482^2</f>
        <v>0</v>
      </c>
    </row>
    <row r="483" spans="1:145" ht="15" customHeight="1" x14ac:dyDescent="0.25">
      <c r="A483" s="81" t="s">
        <v>401</v>
      </c>
      <c r="B483" s="82" t="s">
        <v>343</v>
      </c>
      <c r="C483" s="102" t="s">
        <v>178</v>
      </c>
      <c r="D483" s="82" t="s">
        <v>1607</v>
      </c>
      <c r="E483" s="9" t="s">
        <v>1641</v>
      </c>
      <c r="F483" s="426" t="s">
        <v>1718</v>
      </c>
      <c r="G483" s="83">
        <v>2</v>
      </c>
      <c r="H483" s="60">
        <v>220</v>
      </c>
      <c r="I483" s="194" t="str">
        <f t="shared" si="127"/>
        <v xml:space="preserve">CABLE 1*1200             </v>
      </c>
      <c r="J483" s="228">
        <f t="shared" si="128"/>
        <v>0.7</v>
      </c>
      <c r="K483" s="113" t="s">
        <v>16</v>
      </c>
      <c r="L483" s="232" t="s">
        <v>16</v>
      </c>
      <c r="M483" s="240">
        <v>975</v>
      </c>
      <c r="N483" s="115">
        <f t="shared" si="129"/>
        <v>371.51400000000001</v>
      </c>
      <c r="O483" s="241">
        <v>1000</v>
      </c>
      <c r="P483" s="235">
        <f t="shared" si="130"/>
        <v>2.183884297520661E-5</v>
      </c>
      <c r="Q483" s="104">
        <f t="shared" si="131"/>
        <v>2.5309917355371899E-4</v>
      </c>
      <c r="R483" s="104">
        <f t="shared" si="132"/>
        <v>3.388E-2</v>
      </c>
      <c r="S483" s="104">
        <f t="shared" si="133"/>
        <v>1.0123966942148761E-4</v>
      </c>
      <c r="T483" s="104">
        <f t="shared" si="134"/>
        <v>2.892561983471074E-4</v>
      </c>
      <c r="U483" s="104">
        <f t="shared" si="135"/>
        <v>1.7956399999999997E-2</v>
      </c>
      <c r="V483" s="105">
        <f t="shared" si="136"/>
        <v>0</v>
      </c>
      <c r="W483" s="223">
        <f>AE483*IFERROR(VLOOKUP(AD483,LnLst!B:I,2,FALSE),0)+AG483*IFERROR(VLOOKUP(AF483,LnLst!B:I,2,FALSE),0)+AI483*IFERROR(VLOOKUP(AH483,LnLst!B:I,2,FALSE),0)+AK483*IFERROR(VLOOKUP(AJ483,LnLst!B:I,2,FALSE),0)</f>
        <v>1.057E-2</v>
      </c>
      <c r="X483" s="215">
        <f>AE483*IFERROR(VLOOKUP(AD483,LnLst!B:I,3,FALSE),0)+AG483*IFERROR(VLOOKUP(AF483,LnLst!B:I,3,FALSE),0)+AI483*IFERROR(VLOOKUP(AH483,LnLst!B:I,3,FALSE),0)+AK483*IFERROR(VLOOKUP(AJ483,LnLst!B:I,3,FALSE),0)</f>
        <v>0.12249999999999998</v>
      </c>
      <c r="Y483" s="219">
        <f>(AE483*IFERROR(VLOOKUP(AD483,LnLst!B:I,4,FALSE),0)+AG483*IFERROR(VLOOKUP(AF483,LnLst!B:I,4,FALSE),0)+AI483*IFERROR(VLOOKUP(AH483,LnLst!B:I,4,FALSE),0)+AK483*IFERROR(VLOOKUP(AJ483,LnLst!B:I,4,FALSE),0))/1000000</f>
        <v>6.9999999999999994E-5</v>
      </c>
      <c r="Z483" s="215">
        <f>AE483*IFERROR(VLOOKUP(AD483,LnLst!B:I,5,FALSE),0)+AG483*IFERROR(VLOOKUP(AF483,LnLst!B:I,5,FALSE),0)+AI483*IFERROR(VLOOKUP(AH483,LnLst!B:I,5,FALSE),0)+AK483*IFERROR(VLOOKUP(AJ483,LnLst!B:I,5,FALSE),0)</f>
        <v>4.9000000000000002E-2</v>
      </c>
      <c r="AA483" s="215">
        <f>AE483*IFERROR(VLOOKUP(AD483,LnLst!B:I,6,FALSE),0)+AG483*IFERROR(VLOOKUP(AF483,LnLst!B:I,6,FALSE),0)+AI483*IFERROR(VLOOKUP(AH483,LnLst!B:I,6,FALSE),0)+AK483*IFERROR(VLOOKUP(AJ483,LnLst!B:I,6,FALSE),0)</f>
        <v>0.13999999999999999</v>
      </c>
      <c r="AB483" s="207">
        <f>(AE483*IFERROR(VLOOKUP(AD483,LnLst!B:I,7,FALSE),0)+AG483*IFERROR(VLOOKUP(AF483,LnLst!B:I,7,FALSE),0)+AI483*IFERROR(VLOOKUP(AH483,LnLst!B:I,7,FALSE),0)+AK483*IFERROR(VLOOKUP(AJ483,LnLst!B:I,7,FALSE),0))/1000000</f>
        <v>3.7099999999999994E-5</v>
      </c>
      <c r="AC483" s="211">
        <f>AE483*IFERROR(VLOOKUP(AD483,LnLst!B:I,8,FALSE),0)+AG483*IFERROR(VLOOKUP(AF483,LnLst!B:I,8,FALSE),0)+AI483*IFERROR(VLOOKUP(AH483,LnLst!B:I,8,FALSE),0)+AK483*IFERROR(VLOOKUP(AJ483,LnLst!B:I,8,FALSE),0)</f>
        <v>0</v>
      </c>
      <c r="AD483" s="106" t="s">
        <v>11</v>
      </c>
      <c r="AE483" s="263">
        <v>0.7</v>
      </c>
      <c r="AF483" s="245" t="s">
        <v>1462</v>
      </c>
      <c r="AG483" s="263"/>
      <c r="AH483" s="250" t="s">
        <v>1462</v>
      </c>
      <c r="AI483" s="263"/>
      <c r="AJ483" s="245" t="s">
        <v>1462</v>
      </c>
      <c r="AK483" s="263"/>
      <c r="AL483" s="84">
        <v>664</v>
      </c>
      <c r="AM483" s="72">
        <v>666</v>
      </c>
      <c r="AN483" s="83">
        <v>0</v>
      </c>
      <c r="AO483" s="72">
        <v>0</v>
      </c>
      <c r="AP483" s="66" t="s">
        <v>963</v>
      </c>
      <c r="AQ483" s="107" t="s">
        <v>965</v>
      </c>
      <c r="AR483" s="61" t="s">
        <v>178</v>
      </c>
      <c r="AS483" s="364"/>
      <c r="AT483" s="205" t="s">
        <v>220</v>
      </c>
      <c r="DN483" s="111">
        <f>(AE483*IFERROR(VLOOKUP(AD483,LnLst!B:I,2,FALSE),0))*(100/(H483^2))</f>
        <v>2.183884297520661E-5</v>
      </c>
      <c r="DO483" s="111">
        <f>(AE483*IFERROR(VLOOKUP(AD483,LnLst!B:I,3,FALSE),0))*(100/(H483^2))</f>
        <v>2.5309917355371899E-4</v>
      </c>
      <c r="DP483" s="111">
        <f>(AE483*IFERROR(VLOOKUP(AD483,LnLst!B:I,4,FALSE),0))*(H483^2/100)/1000000</f>
        <v>3.388E-2</v>
      </c>
      <c r="DQ483" s="111">
        <f>(AE483*IFERROR(VLOOKUP(AD483,LnLst!B:I,5,FALSE),0))*(100/(H483^2))</f>
        <v>1.0123966942148761E-4</v>
      </c>
      <c r="DR483" s="111">
        <f>(AE483*IFERROR(VLOOKUP(AD483,LnLst!B:I,6,FALSE),0))*(100/(H483^2))</f>
        <v>2.892561983471074E-4</v>
      </c>
      <c r="DS483" s="111">
        <f>(AE483*IFERROR(VLOOKUP(AD483,LnLst!B:I,7,FALSE),0))*(H483^2/100)/1000000</f>
        <v>1.7956399999999997E-2</v>
      </c>
      <c r="DT483" s="111">
        <f>(AE483*IFERROR(VLOOKUP(AD483,LnLst!B:I,8,FALSE),0))*(100/(H483^2))</f>
        <v>0</v>
      </c>
      <c r="DU483" s="111">
        <f>AG483*IFERROR(VLOOKUP(AF483,LnLst!B:I,2,FALSE),0)*100/H483^2</f>
        <v>0</v>
      </c>
      <c r="DV483" s="111">
        <f>(AG483*IFERROR(VLOOKUP(AF483,LnLst!B:I,3,FALSE),0))*(100/(H483^2))</f>
        <v>0</v>
      </c>
      <c r="DW483" s="111">
        <f>(AG483*IFERROR(VLOOKUP(AF483,LnLst!B:I,4,FALSE),0))*(H483^2/100)/1000000</f>
        <v>0</v>
      </c>
      <c r="DX483" s="111">
        <f>(AG483*IFERROR(VLOOKUP(AF483,LnLst!B:I,5,FALSE),0))*(100/(H483^2))</f>
        <v>0</v>
      </c>
      <c r="DY483" s="111">
        <f>(AG483*IFERROR(VLOOKUP(AF483,LnLst!B:I,6,FALSE),0))*(100/(H483^2))</f>
        <v>0</v>
      </c>
      <c r="DZ483" s="111">
        <f>(AG483*IFERROR(VLOOKUP(AF483,LnLst!B:I,7,FALSE),0))*(H483^2/100)/1000000</f>
        <v>0</v>
      </c>
      <c r="EA483" s="111">
        <f>(AG483*IFERROR(VLOOKUP(AF483,LnLst!B:I,8,FALSE),0))*(100/(H483^2))</f>
        <v>0</v>
      </c>
      <c r="EB483" s="111">
        <f>AI483*IFERROR(VLOOKUP(AH483,LnLst!B:I,2,FALSE),0)*100/H483^2</f>
        <v>0</v>
      </c>
      <c r="EC483" s="111">
        <f>AI483*IFERROR(VLOOKUP(AH483,LnLst!B:I,3,FALSE),0)*100/H483^2</f>
        <v>0</v>
      </c>
      <c r="ED483" s="111">
        <f>(AI483*IFERROR(VLOOKUP(AH483,LnLst!B:I,4,FALSE),0))*(H483^2/100)/1000000</f>
        <v>0</v>
      </c>
      <c r="EE483" s="111">
        <f>AI483*IFERROR(VLOOKUP(AH483,LnLst!B:I,5,FALSE),0)*100/H483^2</f>
        <v>0</v>
      </c>
      <c r="EF483" s="111">
        <f>AI483*IFERROR(VLOOKUP(AH483,LnLst!B:I,6,FALSE),0)*100/H483^2</f>
        <v>0</v>
      </c>
      <c r="EG483" s="111">
        <f>(AI483*IFERROR(VLOOKUP(AH483,LnLst!B:I,7,FALSE),0))*(H483^2/100)/1000000</f>
        <v>0</v>
      </c>
      <c r="EH483" s="111">
        <f>AI483*IFERROR(VLOOKUP(AH483,LnLst!B:I,8,FALSE),0)*100/H483^2</f>
        <v>0</v>
      </c>
      <c r="EI483" s="236">
        <f>AK483*IFERROR(VLOOKUP(AJ483,LnLst!B:I,2,FALSE),0)*100/H483^2</f>
        <v>0</v>
      </c>
      <c r="EJ483" s="111">
        <f>AK483*IFERROR(VLOOKUP(AJ483,LnLst!B:I,3,FALSE),0)*100/H483^2</f>
        <v>0</v>
      </c>
      <c r="EK483" s="111">
        <f>(AK483*IFERROR(VLOOKUP(AJ483,LnLst!B:I,4,FALSE),0))*(H483^2/100)/1000000</f>
        <v>0</v>
      </c>
      <c r="EL483" s="111">
        <f>AK483*IFERROR(VLOOKUP(AJ483,LnLst!B:I,5,FALSE),0)*100/H483^2</f>
        <v>0</v>
      </c>
      <c r="EM483" s="111">
        <f>AK483*IFERROR(VLOOKUP(AJ483,LnLst!B:I,6,FALSE),0)*100/H483^2</f>
        <v>0</v>
      </c>
      <c r="EN483" s="111">
        <f>(AK483*IFERROR(VLOOKUP(AJ483,LnLst!B:I,7,FALSE),0))*(H483^2/100)/1000000</f>
        <v>0</v>
      </c>
      <c r="EO483" s="111">
        <f>AK483*IFERROR(VLOOKUP(AJ483,LnLst!B:I,8,FALSE),0)*100/H483^2</f>
        <v>0</v>
      </c>
    </row>
    <row r="484" spans="1:145" ht="15" customHeight="1" x14ac:dyDescent="0.25">
      <c r="A484" s="81" t="s">
        <v>401</v>
      </c>
      <c r="B484" s="82" t="s">
        <v>343</v>
      </c>
      <c r="C484" s="102" t="s">
        <v>178</v>
      </c>
      <c r="D484" s="82" t="s">
        <v>1607</v>
      </c>
      <c r="E484" s="9" t="s">
        <v>1641</v>
      </c>
      <c r="F484" s="426" t="s">
        <v>1718</v>
      </c>
      <c r="G484" s="83">
        <v>3</v>
      </c>
      <c r="H484" s="60">
        <v>220</v>
      </c>
      <c r="I484" s="194" t="str">
        <f t="shared" si="127"/>
        <v xml:space="preserve">CABLE 1*1200             </v>
      </c>
      <c r="J484" s="228">
        <f t="shared" si="128"/>
        <v>0.67</v>
      </c>
      <c r="K484" s="113" t="s">
        <v>16</v>
      </c>
      <c r="L484" s="232" t="s">
        <v>16</v>
      </c>
      <c r="M484" s="240">
        <v>975</v>
      </c>
      <c r="N484" s="115">
        <f t="shared" si="129"/>
        <v>371.51400000000001</v>
      </c>
      <c r="O484" s="241">
        <v>1000</v>
      </c>
      <c r="P484" s="235">
        <f t="shared" si="130"/>
        <v>2.0902892561983471E-5</v>
      </c>
      <c r="Q484" s="104">
        <f t="shared" si="131"/>
        <v>2.4225206611570247E-4</v>
      </c>
      <c r="R484" s="104">
        <f t="shared" si="132"/>
        <v>3.2427999999999998E-2</v>
      </c>
      <c r="S484" s="104">
        <f t="shared" si="133"/>
        <v>9.6900826446280996E-5</v>
      </c>
      <c r="T484" s="104">
        <f t="shared" si="134"/>
        <v>2.7685950413223142E-4</v>
      </c>
      <c r="U484" s="104">
        <f t="shared" si="135"/>
        <v>1.7186840000000002E-2</v>
      </c>
      <c r="V484" s="105">
        <f t="shared" si="136"/>
        <v>0</v>
      </c>
      <c r="W484" s="223">
        <f>AE484*IFERROR(VLOOKUP(AD484,LnLst!B:I,2,FALSE),0)+AG484*IFERROR(VLOOKUP(AF484,LnLst!B:I,2,FALSE),0)+AI484*IFERROR(VLOOKUP(AH484,LnLst!B:I,2,FALSE),0)+AK484*IFERROR(VLOOKUP(AJ484,LnLst!B:I,2,FALSE),0)</f>
        <v>1.0117000000000001E-2</v>
      </c>
      <c r="X484" s="215">
        <f>AE484*IFERROR(VLOOKUP(AD484,LnLst!B:I,3,FALSE),0)+AG484*IFERROR(VLOOKUP(AF484,LnLst!B:I,3,FALSE),0)+AI484*IFERROR(VLOOKUP(AH484,LnLst!B:I,3,FALSE),0)+AK484*IFERROR(VLOOKUP(AJ484,LnLst!B:I,3,FALSE),0)</f>
        <v>0.11724999999999999</v>
      </c>
      <c r="Y484" s="219">
        <f>(AE484*IFERROR(VLOOKUP(AD484,LnLst!B:I,4,FALSE),0)+AG484*IFERROR(VLOOKUP(AF484,LnLst!B:I,4,FALSE),0)+AI484*IFERROR(VLOOKUP(AH484,LnLst!B:I,4,FALSE),0)+AK484*IFERROR(VLOOKUP(AJ484,LnLst!B:I,4,FALSE),0))/1000000</f>
        <v>6.7000000000000002E-5</v>
      </c>
      <c r="Z484" s="215">
        <f>AE484*IFERROR(VLOOKUP(AD484,LnLst!B:I,5,FALSE),0)+AG484*IFERROR(VLOOKUP(AF484,LnLst!B:I,5,FALSE),0)+AI484*IFERROR(VLOOKUP(AH484,LnLst!B:I,5,FALSE),0)+AK484*IFERROR(VLOOKUP(AJ484,LnLst!B:I,5,FALSE),0)</f>
        <v>4.6900000000000004E-2</v>
      </c>
      <c r="AA484" s="215">
        <f>AE484*IFERROR(VLOOKUP(AD484,LnLst!B:I,6,FALSE),0)+AG484*IFERROR(VLOOKUP(AF484,LnLst!B:I,6,FALSE),0)+AI484*IFERROR(VLOOKUP(AH484,LnLst!B:I,6,FALSE),0)+AK484*IFERROR(VLOOKUP(AJ484,LnLst!B:I,6,FALSE),0)</f>
        <v>0.13400000000000001</v>
      </c>
      <c r="AB484" s="207">
        <f>(AE484*IFERROR(VLOOKUP(AD484,LnLst!B:I,7,FALSE),0)+AG484*IFERROR(VLOOKUP(AF484,LnLst!B:I,7,FALSE),0)+AI484*IFERROR(VLOOKUP(AH484,LnLst!B:I,7,FALSE),0)+AK484*IFERROR(VLOOKUP(AJ484,LnLst!B:I,7,FALSE),0))/1000000</f>
        <v>3.5510000000000004E-5</v>
      </c>
      <c r="AC484" s="211">
        <f>AE484*IFERROR(VLOOKUP(AD484,LnLst!B:I,8,FALSE),0)+AG484*IFERROR(VLOOKUP(AF484,LnLst!B:I,8,FALSE),0)+AI484*IFERROR(VLOOKUP(AH484,LnLst!B:I,8,FALSE),0)+AK484*IFERROR(VLOOKUP(AJ484,LnLst!B:I,8,FALSE),0)</f>
        <v>0</v>
      </c>
      <c r="AD484" s="106" t="s">
        <v>11</v>
      </c>
      <c r="AE484" s="263">
        <v>0.67</v>
      </c>
      <c r="AF484" s="245" t="s">
        <v>1462</v>
      </c>
      <c r="AG484" s="263"/>
      <c r="AH484" s="250" t="s">
        <v>1462</v>
      </c>
      <c r="AI484" s="263"/>
      <c r="AJ484" s="245" t="s">
        <v>1462</v>
      </c>
      <c r="AK484" s="263"/>
      <c r="AL484" s="84">
        <v>664</v>
      </c>
      <c r="AM484" s="72">
        <v>666</v>
      </c>
      <c r="AN484" s="83">
        <v>0</v>
      </c>
      <c r="AO484" s="72">
        <v>0</v>
      </c>
      <c r="AP484" s="66" t="s">
        <v>964</v>
      </c>
      <c r="AQ484" s="107" t="s">
        <v>965</v>
      </c>
      <c r="AR484" s="61" t="s">
        <v>178</v>
      </c>
      <c r="AS484" s="364"/>
      <c r="AT484" s="205" t="s">
        <v>220</v>
      </c>
      <c r="DN484" s="111">
        <f>(AE484*IFERROR(VLOOKUP(AD484,LnLst!B:I,2,FALSE),0))*(100/(H484^2))</f>
        <v>2.0902892561983475E-5</v>
      </c>
      <c r="DO484" s="111">
        <f>(AE484*IFERROR(VLOOKUP(AD484,LnLst!B:I,3,FALSE),0))*(100/(H484^2))</f>
        <v>2.4225206611570247E-4</v>
      </c>
      <c r="DP484" s="111">
        <f>(AE484*IFERROR(VLOOKUP(AD484,LnLst!B:I,4,FALSE),0))*(H484^2/100)/1000000</f>
        <v>3.2427999999999998E-2</v>
      </c>
      <c r="DQ484" s="111">
        <f>(AE484*IFERROR(VLOOKUP(AD484,LnLst!B:I,5,FALSE),0))*(100/(H484^2))</f>
        <v>9.6900826446281009E-5</v>
      </c>
      <c r="DR484" s="111">
        <f>(AE484*IFERROR(VLOOKUP(AD484,LnLst!B:I,6,FALSE),0))*(100/(H484^2))</f>
        <v>2.7685950413223142E-4</v>
      </c>
      <c r="DS484" s="111">
        <f>(AE484*IFERROR(VLOOKUP(AD484,LnLst!B:I,7,FALSE),0))*(H484^2/100)/1000000</f>
        <v>1.7186840000000005E-2</v>
      </c>
      <c r="DT484" s="111">
        <f>(AE484*IFERROR(VLOOKUP(AD484,LnLst!B:I,8,FALSE),0))*(100/(H484^2))</f>
        <v>0</v>
      </c>
      <c r="DU484" s="111">
        <f>AG484*IFERROR(VLOOKUP(AF484,LnLst!B:I,2,FALSE),0)*100/H484^2</f>
        <v>0</v>
      </c>
      <c r="DV484" s="111">
        <f>(AG484*IFERROR(VLOOKUP(AF484,LnLst!B:I,3,FALSE),0))*(100/(H484^2))</f>
        <v>0</v>
      </c>
      <c r="DW484" s="111">
        <f>(AG484*IFERROR(VLOOKUP(AF484,LnLst!B:I,4,FALSE),0))*(H484^2/100)/1000000</f>
        <v>0</v>
      </c>
      <c r="DX484" s="111">
        <f>(AG484*IFERROR(VLOOKUP(AF484,LnLst!B:I,5,FALSE),0))*(100/(H484^2))</f>
        <v>0</v>
      </c>
      <c r="DY484" s="111">
        <f>(AG484*IFERROR(VLOOKUP(AF484,LnLst!B:I,6,FALSE),0))*(100/(H484^2))</f>
        <v>0</v>
      </c>
      <c r="DZ484" s="111">
        <f>(AG484*IFERROR(VLOOKUP(AF484,LnLst!B:I,7,FALSE),0))*(H484^2/100)/1000000</f>
        <v>0</v>
      </c>
      <c r="EA484" s="111">
        <f>(AG484*IFERROR(VLOOKUP(AF484,LnLst!B:I,8,FALSE),0))*(100/(H484^2))</f>
        <v>0</v>
      </c>
      <c r="EB484" s="111">
        <f>AI484*IFERROR(VLOOKUP(AH484,LnLst!B:I,2,FALSE),0)*100/H484^2</f>
        <v>0</v>
      </c>
      <c r="EC484" s="111">
        <f>AI484*IFERROR(VLOOKUP(AH484,LnLst!B:I,3,FALSE),0)*100/H484^2</f>
        <v>0</v>
      </c>
      <c r="ED484" s="111">
        <f>(AI484*IFERROR(VLOOKUP(AH484,LnLst!B:I,4,FALSE),0))*(H484^2/100)/1000000</f>
        <v>0</v>
      </c>
      <c r="EE484" s="111">
        <f>AI484*IFERROR(VLOOKUP(AH484,LnLst!B:I,5,FALSE),0)*100/H484^2</f>
        <v>0</v>
      </c>
      <c r="EF484" s="111">
        <f>AI484*IFERROR(VLOOKUP(AH484,LnLst!B:I,6,FALSE),0)*100/H484^2</f>
        <v>0</v>
      </c>
      <c r="EG484" s="111">
        <f>(AI484*IFERROR(VLOOKUP(AH484,LnLst!B:I,7,FALSE),0))*(H484^2/100)/1000000</f>
        <v>0</v>
      </c>
      <c r="EH484" s="111">
        <f>AI484*IFERROR(VLOOKUP(AH484,LnLst!B:I,8,FALSE),0)*100/H484^2</f>
        <v>0</v>
      </c>
      <c r="EI484" s="236">
        <f>AK484*IFERROR(VLOOKUP(AJ484,LnLst!B:I,2,FALSE),0)*100/H484^2</f>
        <v>0</v>
      </c>
      <c r="EJ484" s="111">
        <f>AK484*IFERROR(VLOOKUP(AJ484,LnLst!B:I,3,FALSE),0)*100/H484^2</f>
        <v>0</v>
      </c>
      <c r="EK484" s="111">
        <f>(AK484*IFERROR(VLOOKUP(AJ484,LnLst!B:I,4,FALSE),0))*(H484^2/100)/1000000</f>
        <v>0</v>
      </c>
      <c r="EL484" s="111">
        <f>AK484*IFERROR(VLOOKUP(AJ484,LnLst!B:I,5,FALSE),0)*100/H484^2</f>
        <v>0</v>
      </c>
      <c r="EM484" s="111">
        <f>AK484*IFERROR(VLOOKUP(AJ484,LnLst!B:I,6,FALSE),0)*100/H484^2</f>
        <v>0</v>
      </c>
      <c r="EN484" s="111">
        <f>(AK484*IFERROR(VLOOKUP(AJ484,LnLst!B:I,7,FALSE),0))*(H484^2/100)/1000000</f>
        <v>0</v>
      </c>
      <c r="EO484" s="111">
        <f>AK484*IFERROR(VLOOKUP(AJ484,LnLst!B:I,8,FALSE),0)*100/H484^2</f>
        <v>0</v>
      </c>
    </row>
    <row r="485" spans="1:145" ht="15" customHeight="1" x14ac:dyDescent="0.25">
      <c r="A485" s="81" t="s">
        <v>401</v>
      </c>
      <c r="B485" s="82" t="s">
        <v>344</v>
      </c>
      <c r="C485" s="102" t="s">
        <v>178</v>
      </c>
      <c r="D485" s="82" t="s">
        <v>79</v>
      </c>
      <c r="E485" s="9" t="s">
        <v>1641</v>
      </c>
      <c r="F485" s="426" t="s">
        <v>1717</v>
      </c>
      <c r="G485" s="83">
        <v>1</v>
      </c>
      <c r="H485" s="60">
        <v>220</v>
      </c>
      <c r="I485" s="194" t="str">
        <f t="shared" si="127"/>
        <v xml:space="preserve">2*405 AAAC             </v>
      </c>
      <c r="J485" s="228">
        <f t="shared" si="128"/>
        <v>28</v>
      </c>
      <c r="K485" s="113" t="s">
        <v>41</v>
      </c>
      <c r="L485" s="232" t="s">
        <v>23</v>
      </c>
      <c r="M485" s="240">
        <v>1150</v>
      </c>
      <c r="N485" s="115">
        <f t="shared" si="129"/>
        <v>438.19600000000003</v>
      </c>
      <c r="O485" s="241">
        <v>1150</v>
      </c>
      <c r="P485" s="235">
        <f t="shared" si="130"/>
        <v>2.8867768595041321E-3</v>
      </c>
      <c r="Q485" s="104">
        <f t="shared" si="131"/>
        <v>1.7702479338842975E-2</v>
      </c>
      <c r="R485" s="104">
        <f t="shared" si="132"/>
        <v>4.4044E-2</v>
      </c>
      <c r="S485" s="104">
        <f t="shared" si="133"/>
        <v>7.520661157024793E-3</v>
      </c>
      <c r="T485" s="104">
        <f t="shared" si="134"/>
        <v>4.8016528925619834E-2</v>
      </c>
      <c r="U485" s="104">
        <f t="shared" si="135"/>
        <v>3.0220959999999995E-2</v>
      </c>
      <c r="V485" s="105">
        <f t="shared" si="136"/>
        <v>3.4132231404958677E-2</v>
      </c>
      <c r="W485" s="223">
        <f>AE485*IFERROR(VLOOKUP(AD485,LnLst!B:I,2,FALSE),0)+AG485*IFERROR(VLOOKUP(AF485,LnLst!B:I,2,FALSE),0)+AI485*IFERROR(VLOOKUP(AH485,LnLst!B:I,2,FALSE),0)+AK485*IFERROR(VLOOKUP(AJ485,LnLst!B:I,2,FALSE),0)</f>
        <v>1.3972</v>
      </c>
      <c r="X485" s="215">
        <f>AE485*IFERROR(VLOOKUP(AD485,LnLst!B:I,3,FALSE),0)+AG485*IFERROR(VLOOKUP(AF485,LnLst!B:I,3,FALSE),0)+AI485*IFERROR(VLOOKUP(AH485,LnLst!B:I,3,FALSE),0)+AK485*IFERROR(VLOOKUP(AJ485,LnLst!B:I,3,FALSE),0)</f>
        <v>8.5679999999999996</v>
      </c>
      <c r="Y485" s="219">
        <f>(AE485*IFERROR(VLOOKUP(AD485,LnLst!B:I,4,FALSE),0)+AG485*IFERROR(VLOOKUP(AF485,LnLst!B:I,4,FALSE),0)+AI485*IFERROR(VLOOKUP(AH485,LnLst!B:I,4,FALSE),0)+AK485*IFERROR(VLOOKUP(AJ485,LnLst!B:I,4,FALSE),0))/1000000</f>
        <v>9.1000000000000003E-5</v>
      </c>
      <c r="Z485" s="215">
        <f>AE485*IFERROR(VLOOKUP(AD485,LnLst!B:I,5,FALSE),0)+AG485*IFERROR(VLOOKUP(AF485,LnLst!B:I,5,FALSE),0)+AI485*IFERROR(VLOOKUP(AH485,LnLst!B:I,5,FALSE),0)+AK485*IFERROR(VLOOKUP(AJ485,LnLst!B:I,5,FALSE),0)</f>
        <v>3.64</v>
      </c>
      <c r="AA485" s="215">
        <f>AE485*IFERROR(VLOOKUP(AD485,LnLst!B:I,6,FALSE),0)+AG485*IFERROR(VLOOKUP(AF485,LnLst!B:I,6,FALSE),0)+AI485*IFERROR(VLOOKUP(AH485,LnLst!B:I,6,FALSE),0)+AK485*IFERROR(VLOOKUP(AJ485,LnLst!B:I,6,FALSE),0)</f>
        <v>23.24</v>
      </c>
      <c r="AB485" s="207">
        <f>(AE485*IFERROR(VLOOKUP(AD485,LnLst!B:I,7,FALSE),0)+AG485*IFERROR(VLOOKUP(AF485,LnLst!B:I,7,FALSE),0)+AI485*IFERROR(VLOOKUP(AH485,LnLst!B:I,7,FALSE),0)+AK485*IFERROR(VLOOKUP(AJ485,LnLst!B:I,7,FALSE),0))/1000000</f>
        <v>6.2439999999999992E-5</v>
      </c>
      <c r="AC485" s="211">
        <f>AE485*IFERROR(VLOOKUP(AD485,LnLst!B:I,8,FALSE),0)+AG485*IFERROR(VLOOKUP(AF485,LnLst!B:I,8,FALSE),0)+AI485*IFERROR(VLOOKUP(AH485,LnLst!B:I,8,FALSE),0)+AK485*IFERROR(VLOOKUP(AJ485,LnLst!B:I,8,FALSE),0)</f>
        <v>16.52</v>
      </c>
      <c r="AD485" s="106" t="s">
        <v>8</v>
      </c>
      <c r="AE485" s="263">
        <v>28</v>
      </c>
      <c r="AF485" s="245" t="s">
        <v>1462</v>
      </c>
      <c r="AG485" s="263"/>
      <c r="AH485" s="250" t="s">
        <v>1462</v>
      </c>
      <c r="AI485" s="263"/>
      <c r="AJ485" s="245" t="s">
        <v>1462</v>
      </c>
      <c r="AK485" s="263"/>
      <c r="AL485" s="84">
        <v>664</v>
      </c>
      <c r="AM485" s="72">
        <v>672</v>
      </c>
      <c r="AN485" s="83">
        <v>0</v>
      </c>
      <c r="AO485" s="72">
        <v>0</v>
      </c>
      <c r="AP485" s="66" t="s">
        <v>966</v>
      </c>
      <c r="AQ485" s="107" t="s">
        <v>277</v>
      </c>
      <c r="AR485" s="61" t="s">
        <v>178</v>
      </c>
      <c r="AS485" s="364"/>
      <c r="AT485" s="205"/>
      <c r="DN485" s="111">
        <f>(AE485*IFERROR(VLOOKUP(AD485,LnLst!B:I,2,FALSE),0))*(100/(H485^2))</f>
        <v>2.8867768595041321E-3</v>
      </c>
      <c r="DO485" s="111">
        <f>(AE485*IFERROR(VLOOKUP(AD485,LnLst!B:I,3,FALSE),0))*(100/(H485^2))</f>
        <v>1.7702479338842975E-2</v>
      </c>
      <c r="DP485" s="111">
        <f>(AE485*IFERROR(VLOOKUP(AD485,LnLst!B:I,4,FALSE),0))*(H485^2/100)/1000000</f>
        <v>4.4044E-2</v>
      </c>
      <c r="DQ485" s="111">
        <f>(AE485*IFERROR(VLOOKUP(AD485,LnLst!B:I,5,FALSE),0))*(100/(H485^2))</f>
        <v>7.5206611570247939E-3</v>
      </c>
      <c r="DR485" s="111">
        <f>(AE485*IFERROR(VLOOKUP(AD485,LnLst!B:I,6,FALSE),0))*(100/(H485^2))</f>
        <v>4.8016528925619834E-2</v>
      </c>
      <c r="DS485" s="111">
        <f>(AE485*IFERROR(VLOOKUP(AD485,LnLst!B:I,7,FALSE),0))*(H485^2/100)/1000000</f>
        <v>3.0220959999999998E-2</v>
      </c>
      <c r="DT485" s="111">
        <f>(AE485*IFERROR(VLOOKUP(AD485,LnLst!B:I,8,FALSE),0))*(100/(H485^2))</f>
        <v>3.4132231404958677E-2</v>
      </c>
      <c r="DU485" s="111">
        <f>AG485*IFERROR(VLOOKUP(AF485,LnLst!B:I,2,FALSE),0)*100/H485^2</f>
        <v>0</v>
      </c>
      <c r="DV485" s="111">
        <f>(AG485*IFERROR(VLOOKUP(AF485,LnLst!B:I,3,FALSE),0))*(100/(H485^2))</f>
        <v>0</v>
      </c>
      <c r="DW485" s="111">
        <f>(AG485*IFERROR(VLOOKUP(AF485,LnLst!B:I,4,FALSE),0))*(H485^2/100)/1000000</f>
        <v>0</v>
      </c>
      <c r="DX485" s="111">
        <f>(AG485*IFERROR(VLOOKUP(AF485,LnLst!B:I,5,FALSE),0))*(100/(H485^2))</f>
        <v>0</v>
      </c>
      <c r="DY485" s="111">
        <f>(AG485*IFERROR(VLOOKUP(AF485,LnLst!B:I,6,FALSE),0))*(100/(H485^2))</f>
        <v>0</v>
      </c>
      <c r="DZ485" s="111">
        <f>(AG485*IFERROR(VLOOKUP(AF485,LnLst!B:I,7,FALSE),0))*(H485^2/100)/1000000</f>
        <v>0</v>
      </c>
      <c r="EA485" s="111">
        <f>(AG485*IFERROR(VLOOKUP(AF485,LnLst!B:I,8,FALSE),0))*(100/(H485^2))</f>
        <v>0</v>
      </c>
      <c r="EB485" s="111">
        <f>AI485*IFERROR(VLOOKUP(AH485,LnLst!B:I,2,FALSE),0)*100/H485^2</f>
        <v>0</v>
      </c>
      <c r="EC485" s="111">
        <f>AI485*IFERROR(VLOOKUP(AH485,LnLst!B:I,3,FALSE),0)*100/H485^2</f>
        <v>0</v>
      </c>
      <c r="ED485" s="111">
        <f>(AI485*IFERROR(VLOOKUP(AH485,LnLst!B:I,4,FALSE),0))*(H485^2/100)/1000000</f>
        <v>0</v>
      </c>
      <c r="EE485" s="111">
        <f>AI485*IFERROR(VLOOKUP(AH485,LnLst!B:I,5,FALSE),0)*100/H485^2</f>
        <v>0</v>
      </c>
      <c r="EF485" s="111">
        <f>AI485*IFERROR(VLOOKUP(AH485,LnLst!B:I,6,FALSE),0)*100/H485^2</f>
        <v>0</v>
      </c>
      <c r="EG485" s="111">
        <f>(AI485*IFERROR(VLOOKUP(AH485,LnLst!B:I,7,FALSE),0))*(H485^2/100)/1000000</f>
        <v>0</v>
      </c>
      <c r="EH485" s="111">
        <f>AI485*IFERROR(VLOOKUP(AH485,LnLst!B:I,8,FALSE),0)*100/H485^2</f>
        <v>0</v>
      </c>
      <c r="EI485" s="236">
        <f>AK485*IFERROR(VLOOKUP(AJ485,LnLst!B:I,2,FALSE),0)*100/H485^2</f>
        <v>0</v>
      </c>
      <c r="EJ485" s="111">
        <f>AK485*IFERROR(VLOOKUP(AJ485,LnLst!B:I,3,FALSE),0)*100/H485^2</f>
        <v>0</v>
      </c>
      <c r="EK485" s="111">
        <f>(AK485*IFERROR(VLOOKUP(AJ485,LnLst!B:I,4,FALSE),0))*(H485^2/100)/1000000</f>
        <v>0</v>
      </c>
      <c r="EL485" s="111">
        <f>AK485*IFERROR(VLOOKUP(AJ485,LnLst!B:I,5,FALSE),0)*100/H485^2</f>
        <v>0</v>
      </c>
      <c r="EM485" s="111">
        <f>AK485*IFERROR(VLOOKUP(AJ485,LnLst!B:I,6,FALSE),0)*100/H485^2</f>
        <v>0</v>
      </c>
      <c r="EN485" s="111">
        <f>(AK485*IFERROR(VLOOKUP(AJ485,LnLst!B:I,7,FALSE),0))*(H485^2/100)/1000000</f>
        <v>0</v>
      </c>
      <c r="EO485" s="111">
        <f>AK485*IFERROR(VLOOKUP(AJ485,LnLst!B:I,8,FALSE),0)*100/H485^2</f>
        <v>0</v>
      </c>
    </row>
    <row r="486" spans="1:145" ht="15" customHeight="1" x14ac:dyDescent="0.25">
      <c r="A486" s="81" t="s">
        <v>401</v>
      </c>
      <c r="B486" s="82" t="s">
        <v>344</v>
      </c>
      <c r="C486" s="102" t="s">
        <v>178</v>
      </c>
      <c r="D486" s="82" t="s">
        <v>79</v>
      </c>
      <c r="E486" s="9" t="s">
        <v>1641</v>
      </c>
      <c r="F486" s="426" t="s">
        <v>1717</v>
      </c>
      <c r="G486" s="83">
        <v>2</v>
      </c>
      <c r="H486" s="60">
        <v>220</v>
      </c>
      <c r="I486" s="194" t="str">
        <f t="shared" si="127"/>
        <v xml:space="preserve">2*405 AAAC             </v>
      </c>
      <c r="J486" s="228">
        <f t="shared" si="128"/>
        <v>28</v>
      </c>
      <c r="K486" s="113" t="s">
        <v>41</v>
      </c>
      <c r="L486" s="232" t="s">
        <v>23</v>
      </c>
      <c r="M486" s="240">
        <v>1150</v>
      </c>
      <c r="N486" s="115">
        <f t="shared" si="129"/>
        <v>438.19600000000003</v>
      </c>
      <c r="O486" s="241">
        <v>1150</v>
      </c>
      <c r="P486" s="235">
        <f t="shared" si="130"/>
        <v>2.8867768595041321E-3</v>
      </c>
      <c r="Q486" s="104">
        <f t="shared" si="131"/>
        <v>1.7702479338842975E-2</v>
      </c>
      <c r="R486" s="104">
        <f t="shared" si="132"/>
        <v>4.4044E-2</v>
      </c>
      <c r="S486" s="104">
        <f t="shared" si="133"/>
        <v>7.520661157024793E-3</v>
      </c>
      <c r="T486" s="104">
        <f t="shared" si="134"/>
        <v>4.8016528925619834E-2</v>
      </c>
      <c r="U486" s="104">
        <f t="shared" si="135"/>
        <v>3.0220959999999995E-2</v>
      </c>
      <c r="V486" s="105">
        <f t="shared" si="136"/>
        <v>3.4132231404958677E-2</v>
      </c>
      <c r="W486" s="223">
        <f>AE486*IFERROR(VLOOKUP(AD486,LnLst!B:I,2,FALSE),0)+AG486*IFERROR(VLOOKUP(AF486,LnLst!B:I,2,FALSE),0)+AI486*IFERROR(VLOOKUP(AH486,LnLst!B:I,2,FALSE),0)+AK486*IFERROR(VLOOKUP(AJ486,LnLst!B:I,2,FALSE),0)</f>
        <v>1.3972</v>
      </c>
      <c r="X486" s="215">
        <f>AE486*IFERROR(VLOOKUP(AD486,LnLst!B:I,3,FALSE),0)+AG486*IFERROR(VLOOKUP(AF486,LnLst!B:I,3,FALSE),0)+AI486*IFERROR(VLOOKUP(AH486,LnLst!B:I,3,FALSE),0)+AK486*IFERROR(VLOOKUP(AJ486,LnLst!B:I,3,FALSE),0)</f>
        <v>8.5679999999999996</v>
      </c>
      <c r="Y486" s="219">
        <f>(AE486*IFERROR(VLOOKUP(AD486,LnLst!B:I,4,FALSE),0)+AG486*IFERROR(VLOOKUP(AF486,LnLst!B:I,4,FALSE),0)+AI486*IFERROR(VLOOKUP(AH486,LnLst!B:I,4,FALSE),0)+AK486*IFERROR(VLOOKUP(AJ486,LnLst!B:I,4,FALSE),0))/1000000</f>
        <v>9.1000000000000003E-5</v>
      </c>
      <c r="Z486" s="215">
        <f>AE486*IFERROR(VLOOKUP(AD486,LnLst!B:I,5,FALSE),0)+AG486*IFERROR(VLOOKUP(AF486,LnLst!B:I,5,FALSE),0)+AI486*IFERROR(VLOOKUP(AH486,LnLst!B:I,5,FALSE),0)+AK486*IFERROR(VLOOKUP(AJ486,LnLst!B:I,5,FALSE),0)</f>
        <v>3.64</v>
      </c>
      <c r="AA486" s="215">
        <f>AE486*IFERROR(VLOOKUP(AD486,LnLst!B:I,6,FALSE),0)+AG486*IFERROR(VLOOKUP(AF486,LnLst!B:I,6,FALSE),0)+AI486*IFERROR(VLOOKUP(AH486,LnLst!B:I,6,FALSE),0)+AK486*IFERROR(VLOOKUP(AJ486,LnLst!B:I,6,FALSE),0)</f>
        <v>23.24</v>
      </c>
      <c r="AB486" s="207">
        <f>(AE486*IFERROR(VLOOKUP(AD486,LnLst!B:I,7,FALSE),0)+AG486*IFERROR(VLOOKUP(AF486,LnLst!B:I,7,FALSE),0)+AI486*IFERROR(VLOOKUP(AH486,LnLst!B:I,7,FALSE),0)+AK486*IFERROR(VLOOKUP(AJ486,LnLst!B:I,7,FALSE),0))/1000000</f>
        <v>6.2439999999999992E-5</v>
      </c>
      <c r="AC486" s="211">
        <f>AE486*IFERROR(VLOOKUP(AD486,LnLst!B:I,8,FALSE),0)+AG486*IFERROR(VLOOKUP(AF486,LnLst!B:I,8,FALSE),0)+AI486*IFERROR(VLOOKUP(AH486,LnLst!B:I,8,FALSE),0)+AK486*IFERROR(VLOOKUP(AJ486,LnLst!B:I,8,FALSE),0)</f>
        <v>16.52</v>
      </c>
      <c r="AD486" s="106" t="s">
        <v>8</v>
      </c>
      <c r="AE486" s="263">
        <v>28</v>
      </c>
      <c r="AF486" s="245" t="s">
        <v>1462</v>
      </c>
      <c r="AG486" s="263"/>
      <c r="AH486" s="250" t="s">
        <v>1462</v>
      </c>
      <c r="AI486" s="263"/>
      <c r="AJ486" s="245" t="s">
        <v>1462</v>
      </c>
      <c r="AK486" s="263"/>
      <c r="AL486" s="84">
        <v>664</v>
      </c>
      <c r="AM486" s="72">
        <v>672</v>
      </c>
      <c r="AN486" s="83">
        <v>0</v>
      </c>
      <c r="AO486" s="72">
        <v>0</v>
      </c>
      <c r="AP486" s="66" t="s">
        <v>967</v>
      </c>
      <c r="AQ486" s="107" t="s">
        <v>277</v>
      </c>
      <c r="AR486" s="61" t="s">
        <v>178</v>
      </c>
      <c r="AS486" s="364"/>
      <c r="AT486" s="205"/>
      <c r="DN486" s="111">
        <f>(AE486*IFERROR(VLOOKUP(AD486,LnLst!B:I,2,FALSE),0))*(100/(H486^2))</f>
        <v>2.8867768595041321E-3</v>
      </c>
      <c r="DO486" s="111">
        <f>(AE486*IFERROR(VLOOKUP(AD486,LnLst!B:I,3,FALSE),0))*(100/(H486^2))</f>
        <v>1.7702479338842975E-2</v>
      </c>
      <c r="DP486" s="111">
        <f>(AE486*IFERROR(VLOOKUP(AD486,LnLst!B:I,4,FALSE),0))*(H486^2/100)/1000000</f>
        <v>4.4044E-2</v>
      </c>
      <c r="DQ486" s="111">
        <f>(AE486*IFERROR(VLOOKUP(AD486,LnLst!B:I,5,FALSE),0))*(100/(H486^2))</f>
        <v>7.5206611570247939E-3</v>
      </c>
      <c r="DR486" s="111">
        <f>(AE486*IFERROR(VLOOKUP(AD486,LnLst!B:I,6,FALSE),0))*(100/(H486^2))</f>
        <v>4.8016528925619834E-2</v>
      </c>
      <c r="DS486" s="111">
        <f>(AE486*IFERROR(VLOOKUP(AD486,LnLst!B:I,7,FALSE),0))*(H486^2/100)/1000000</f>
        <v>3.0220959999999998E-2</v>
      </c>
      <c r="DT486" s="111">
        <f>(AE486*IFERROR(VLOOKUP(AD486,LnLst!B:I,8,FALSE),0))*(100/(H486^2))</f>
        <v>3.4132231404958677E-2</v>
      </c>
      <c r="DU486" s="111">
        <f>AG486*IFERROR(VLOOKUP(AF486,LnLst!B:I,2,FALSE),0)*100/H486^2</f>
        <v>0</v>
      </c>
      <c r="DV486" s="111">
        <f>(AG486*IFERROR(VLOOKUP(AF486,LnLst!B:I,3,FALSE),0))*(100/(H486^2))</f>
        <v>0</v>
      </c>
      <c r="DW486" s="111">
        <f>(AG486*IFERROR(VLOOKUP(AF486,LnLst!B:I,4,FALSE),0))*(H486^2/100)/1000000</f>
        <v>0</v>
      </c>
      <c r="DX486" s="111">
        <f>(AG486*IFERROR(VLOOKUP(AF486,LnLst!B:I,5,FALSE),0))*(100/(H486^2))</f>
        <v>0</v>
      </c>
      <c r="DY486" s="111">
        <f>(AG486*IFERROR(VLOOKUP(AF486,LnLst!B:I,6,FALSE),0))*(100/(H486^2))</f>
        <v>0</v>
      </c>
      <c r="DZ486" s="111">
        <f>(AG486*IFERROR(VLOOKUP(AF486,LnLst!B:I,7,FALSE),0))*(H486^2/100)/1000000</f>
        <v>0</v>
      </c>
      <c r="EA486" s="111">
        <f>(AG486*IFERROR(VLOOKUP(AF486,LnLst!B:I,8,FALSE),0))*(100/(H486^2))</f>
        <v>0</v>
      </c>
      <c r="EB486" s="111">
        <f>AI486*IFERROR(VLOOKUP(AH486,LnLst!B:I,2,FALSE),0)*100/H486^2</f>
        <v>0</v>
      </c>
      <c r="EC486" s="111">
        <f>AI486*IFERROR(VLOOKUP(AH486,LnLst!B:I,3,FALSE),0)*100/H486^2</f>
        <v>0</v>
      </c>
      <c r="ED486" s="111">
        <f>(AI486*IFERROR(VLOOKUP(AH486,LnLst!B:I,4,FALSE),0))*(H486^2/100)/1000000</f>
        <v>0</v>
      </c>
      <c r="EE486" s="111">
        <f>AI486*IFERROR(VLOOKUP(AH486,LnLst!B:I,5,FALSE),0)*100/H486^2</f>
        <v>0</v>
      </c>
      <c r="EF486" s="111">
        <f>AI486*IFERROR(VLOOKUP(AH486,LnLst!B:I,6,FALSE),0)*100/H486^2</f>
        <v>0</v>
      </c>
      <c r="EG486" s="111">
        <f>(AI486*IFERROR(VLOOKUP(AH486,LnLst!B:I,7,FALSE),0))*(H486^2/100)/1000000</f>
        <v>0</v>
      </c>
      <c r="EH486" s="111">
        <f>AI486*IFERROR(VLOOKUP(AH486,LnLst!B:I,8,FALSE),0)*100/H486^2</f>
        <v>0</v>
      </c>
      <c r="EI486" s="236">
        <f>AK486*IFERROR(VLOOKUP(AJ486,LnLst!B:I,2,FALSE),0)*100/H486^2</f>
        <v>0</v>
      </c>
      <c r="EJ486" s="111">
        <f>AK486*IFERROR(VLOOKUP(AJ486,LnLst!B:I,3,FALSE),0)*100/H486^2</f>
        <v>0</v>
      </c>
      <c r="EK486" s="111">
        <f>(AK486*IFERROR(VLOOKUP(AJ486,LnLst!B:I,4,FALSE),0))*(H486^2/100)/1000000</f>
        <v>0</v>
      </c>
      <c r="EL486" s="111">
        <f>AK486*IFERROR(VLOOKUP(AJ486,LnLst!B:I,5,FALSE),0)*100/H486^2</f>
        <v>0</v>
      </c>
      <c r="EM486" s="111">
        <f>AK486*IFERROR(VLOOKUP(AJ486,LnLst!B:I,6,FALSE),0)*100/H486^2</f>
        <v>0</v>
      </c>
      <c r="EN486" s="111">
        <f>(AK486*IFERROR(VLOOKUP(AJ486,LnLst!B:I,7,FALSE),0))*(H486^2/100)/1000000</f>
        <v>0</v>
      </c>
      <c r="EO486" s="111">
        <f>AK486*IFERROR(VLOOKUP(AJ486,LnLst!B:I,8,FALSE),0)*100/H486^2</f>
        <v>0</v>
      </c>
    </row>
    <row r="487" spans="1:145" ht="15" customHeight="1" x14ac:dyDescent="0.25">
      <c r="A487" s="81" t="s">
        <v>406</v>
      </c>
      <c r="B487" s="82" t="s">
        <v>329</v>
      </c>
      <c r="C487" s="102" t="s">
        <v>313</v>
      </c>
      <c r="D487" s="82" t="s">
        <v>183</v>
      </c>
      <c r="E487" s="9" t="s">
        <v>1641</v>
      </c>
      <c r="F487" s="426" t="s">
        <v>1717</v>
      </c>
      <c r="G487" s="83">
        <v>1</v>
      </c>
      <c r="H487" s="60">
        <v>220</v>
      </c>
      <c r="I487" s="194" t="str">
        <f t="shared" si="127"/>
        <v xml:space="preserve">2*405 AAAC             </v>
      </c>
      <c r="J487" s="228">
        <f t="shared" si="128"/>
        <v>198</v>
      </c>
      <c r="K487" s="113" t="s">
        <v>23</v>
      </c>
      <c r="L487" s="113" t="s">
        <v>23</v>
      </c>
      <c r="M487" s="240">
        <v>1000</v>
      </c>
      <c r="N487" s="115">
        <f t="shared" si="129"/>
        <v>381.04</v>
      </c>
      <c r="O487" s="241">
        <v>1200</v>
      </c>
      <c r="P487" s="235">
        <f t="shared" si="130"/>
        <v>2.0413636363636363E-2</v>
      </c>
      <c r="Q487" s="104">
        <f t="shared" si="131"/>
        <v>0.12518181818181817</v>
      </c>
      <c r="R487" s="104">
        <f t="shared" si="132"/>
        <v>0.31145400000000001</v>
      </c>
      <c r="S487" s="104">
        <f t="shared" si="133"/>
        <v>5.3181818181818184E-2</v>
      </c>
      <c r="T487" s="104">
        <f t="shared" si="134"/>
        <v>0.33954545454545454</v>
      </c>
      <c r="U487" s="104">
        <f t="shared" si="135"/>
        <v>0.21370536000000001</v>
      </c>
      <c r="V487" s="105">
        <f t="shared" si="136"/>
        <v>0.24136363636363636</v>
      </c>
      <c r="W487" s="223">
        <f>AE487*IFERROR(VLOOKUP(AD487,LnLst!B:I,2,FALSE),0)+AG487*IFERROR(VLOOKUP(AF487,LnLst!B:I,2,FALSE),0)+AI487*IFERROR(VLOOKUP(AH487,LnLst!B:I,2,FALSE),0)+AK487*IFERROR(VLOOKUP(AJ487,LnLst!B:I,2,FALSE),0)</f>
        <v>9.8802000000000003</v>
      </c>
      <c r="X487" s="215">
        <f>AE487*IFERROR(VLOOKUP(AD487,LnLst!B:I,3,FALSE),0)+AG487*IFERROR(VLOOKUP(AF487,LnLst!B:I,3,FALSE),0)+AI487*IFERROR(VLOOKUP(AH487,LnLst!B:I,3,FALSE),0)+AK487*IFERROR(VLOOKUP(AJ487,LnLst!B:I,3,FALSE),0)</f>
        <v>60.588000000000001</v>
      </c>
      <c r="Y487" s="219">
        <f>(AE487*IFERROR(VLOOKUP(AD487,LnLst!B:I,4,FALSE),0)+AG487*IFERROR(VLOOKUP(AF487,LnLst!B:I,4,FALSE),0)+AI487*IFERROR(VLOOKUP(AH487,LnLst!B:I,4,FALSE),0)+AK487*IFERROR(VLOOKUP(AJ487,LnLst!B:I,4,FALSE),0))/1000000</f>
        <v>6.4349999999999997E-4</v>
      </c>
      <c r="Z487" s="215">
        <f>AE487*IFERROR(VLOOKUP(AD487,LnLst!B:I,5,FALSE),0)+AG487*IFERROR(VLOOKUP(AF487,LnLst!B:I,5,FALSE),0)+AI487*IFERROR(VLOOKUP(AH487,LnLst!B:I,5,FALSE),0)+AK487*IFERROR(VLOOKUP(AJ487,LnLst!B:I,5,FALSE),0)</f>
        <v>25.740000000000002</v>
      </c>
      <c r="AA487" s="215">
        <f>AE487*IFERROR(VLOOKUP(AD487,LnLst!B:I,6,FALSE),0)+AG487*IFERROR(VLOOKUP(AF487,LnLst!B:I,6,FALSE),0)+AI487*IFERROR(VLOOKUP(AH487,LnLst!B:I,6,FALSE),0)+AK487*IFERROR(VLOOKUP(AJ487,LnLst!B:I,6,FALSE),0)</f>
        <v>164.34</v>
      </c>
      <c r="AB487" s="207">
        <f>(AE487*IFERROR(VLOOKUP(AD487,LnLst!B:I,7,FALSE),0)+AG487*IFERROR(VLOOKUP(AF487,LnLst!B:I,7,FALSE),0)+AI487*IFERROR(VLOOKUP(AH487,LnLst!B:I,7,FALSE),0)+AK487*IFERROR(VLOOKUP(AJ487,LnLst!B:I,7,FALSE),0))/1000000</f>
        <v>4.4154000000000003E-4</v>
      </c>
      <c r="AC487" s="211">
        <f>AE487*IFERROR(VLOOKUP(AD487,LnLst!B:I,8,FALSE),0)+AG487*IFERROR(VLOOKUP(AF487,LnLst!B:I,8,FALSE),0)+AI487*IFERROR(VLOOKUP(AH487,LnLst!B:I,8,FALSE),0)+AK487*IFERROR(VLOOKUP(AJ487,LnLst!B:I,8,FALSE),0)</f>
        <v>116.82</v>
      </c>
      <c r="AD487" s="106" t="s">
        <v>8</v>
      </c>
      <c r="AE487" s="263">
        <v>198</v>
      </c>
      <c r="AF487" s="245" t="s">
        <v>1462</v>
      </c>
      <c r="AG487" s="263"/>
      <c r="AH487" s="250" t="s">
        <v>1462</v>
      </c>
      <c r="AI487" s="263"/>
      <c r="AJ487" s="245" t="s">
        <v>1462</v>
      </c>
      <c r="AK487" s="263"/>
      <c r="AL487" s="84">
        <v>682</v>
      </c>
      <c r="AM487" s="72">
        <v>684</v>
      </c>
      <c r="AN487" s="83">
        <v>0</v>
      </c>
      <c r="AO487" s="72">
        <v>-0.25</v>
      </c>
      <c r="AP487" s="66" t="s">
        <v>673</v>
      </c>
      <c r="AQ487" s="107" t="s">
        <v>666</v>
      </c>
      <c r="AR487" s="61" t="s">
        <v>669</v>
      </c>
      <c r="AS487" s="364"/>
      <c r="AT487" s="205"/>
      <c r="DN487" s="111">
        <f>(AE487*IFERROR(VLOOKUP(AD487,LnLst!B:I,2,FALSE),0))*(100/(H487^2))</f>
        <v>2.0413636363636366E-2</v>
      </c>
      <c r="DO487" s="111">
        <f>(AE487*IFERROR(VLOOKUP(AD487,LnLst!B:I,3,FALSE),0))*(100/(H487^2))</f>
        <v>0.1251818181818182</v>
      </c>
      <c r="DP487" s="111">
        <f>(AE487*IFERROR(VLOOKUP(AD487,LnLst!B:I,4,FALSE),0))*(H487^2/100)/1000000</f>
        <v>0.31145400000000001</v>
      </c>
      <c r="DQ487" s="111">
        <f>(AE487*IFERROR(VLOOKUP(AD487,LnLst!B:I,5,FALSE),0))*(100/(H487^2))</f>
        <v>5.3181818181818184E-2</v>
      </c>
      <c r="DR487" s="111">
        <f>(AE487*IFERROR(VLOOKUP(AD487,LnLst!B:I,6,FALSE),0))*(100/(H487^2))</f>
        <v>0.33954545454545454</v>
      </c>
      <c r="DS487" s="111">
        <f>(AE487*IFERROR(VLOOKUP(AD487,LnLst!B:I,7,FALSE),0))*(H487^2/100)/1000000</f>
        <v>0.21370536000000001</v>
      </c>
      <c r="DT487" s="111">
        <f>(AE487*IFERROR(VLOOKUP(AD487,LnLst!B:I,8,FALSE),0))*(100/(H487^2))</f>
        <v>0.24136363636363636</v>
      </c>
      <c r="DU487" s="111">
        <f>AG487*IFERROR(VLOOKUP(AF487,LnLst!B:I,2,FALSE),0)*100/H487^2</f>
        <v>0</v>
      </c>
      <c r="DV487" s="111">
        <f>(AG487*IFERROR(VLOOKUP(AF487,LnLst!B:I,3,FALSE),0))*(100/(H487^2))</f>
        <v>0</v>
      </c>
      <c r="DW487" s="111">
        <f>(AG487*IFERROR(VLOOKUP(AF487,LnLst!B:I,4,FALSE),0))*(H487^2/100)/1000000</f>
        <v>0</v>
      </c>
      <c r="DX487" s="111">
        <f>(AG487*IFERROR(VLOOKUP(AF487,LnLst!B:I,5,FALSE),0))*(100/(H487^2))</f>
        <v>0</v>
      </c>
      <c r="DY487" s="111">
        <f>(AG487*IFERROR(VLOOKUP(AF487,LnLst!B:I,6,FALSE),0))*(100/(H487^2))</f>
        <v>0</v>
      </c>
      <c r="DZ487" s="111">
        <f>(AG487*IFERROR(VLOOKUP(AF487,LnLst!B:I,7,FALSE),0))*(H487^2/100)/1000000</f>
        <v>0</v>
      </c>
      <c r="EA487" s="111">
        <f>(AG487*IFERROR(VLOOKUP(AF487,LnLst!B:I,8,FALSE),0))*(100/(H487^2))</f>
        <v>0</v>
      </c>
      <c r="EB487" s="111">
        <f>AI487*IFERROR(VLOOKUP(AH487,LnLst!B:I,2,FALSE),0)*100/H487^2</f>
        <v>0</v>
      </c>
      <c r="EC487" s="111">
        <f>AI487*IFERROR(VLOOKUP(AH487,LnLst!B:I,3,FALSE),0)*100/H487^2</f>
        <v>0</v>
      </c>
      <c r="ED487" s="111">
        <f>(AI487*IFERROR(VLOOKUP(AH487,LnLst!B:I,4,FALSE),0))*(H487^2/100)/1000000</f>
        <v>0</v>
      </c>
      <c r="EE487" s="111">
        <f>AI487*IFERROR(VLOOKUP(AH487,LnLst!B:I,5,FALSE),0)*100/H487^2</f>
        <v>0</v>
      </c>
      <c r="EF487" s="111">
        <f>AI487*IFERROR(VLOOKUP(AH487,LnLst!B:I,6,FALSE),0)*100/H487^2</f>
        <v>0</v>
      </c>
      <c r="EG487" s="111">
        <f>(AI487*IFERROR(VLOOKUP(AH487,LnLst!B:I,7,FALSE),0))*(H487^2/100)/1000000</f>
        <v>0</v>
      </c>
      <c r="EH487" s="111">
        <f>AI487*IFERROR(VLOOKUP(AH487,LnLst!B:I,8,FALSE),0)*100/H487^2</f>
        <v>0</v>
      </c>
      <c r="EI487" s="236">
        <f>AK487*IFERROR(VLOOKUP(AJ487,LnLst!B:I,2,FALSE),0)*100/H487^2</f>
        <v>0</v>
      </c>
      <c r="EJ487" s="111">
        <f>AK487*IFERROR(VLOOKUP(AJ487,LnLst!B:I,3,FALSE),0)*100/H487^2</f>
        <v>0</v>
      </c>
      <c r="EK487" s="111">
        <f>(AK487*IFERROR(VLOOKUP(AJ487,LnLst!B:I,4,FALSE),0))*(H487^2/100)/1000000</f>
        <v>0</v>
      </c>
      <c r="EL487" s="111">
        <f>AK487*IFERROR(VLOOKUP(AJ487,LnLst!B:I,5,FALSE),0)*100/H487^2</f>
        <v>0</v>
      </c>
      <c r="EM487" s="111">
        <f>AK487*IFERROR(VLOOKUP(AJ487,LnLst!B:I,6,FALSE),0)*100/H487^2</f>
        <v>0</v>
      </c>
      <c r="EN487" s="111">
        <f>(AK487*IFERROR(VLOOKUP(AJ487,LnLst!B:I,7,FALSE),0))*(H487^2/100)/1000000</f>
        <v>0</v>
      </c>
      <c r="EO487" s="111">
        <f>AK487*IFERROR(VLOOKUP(AJ487,LnLst!B:I,8,FALSE),0)*100/H487^2</f>
        <v>0</v>
      </c>
    </row>
    <row r="488" spans="1:145" ht="15" customHeight="1" x14ac:dyDescent="0.25">
      <c r="A488" s="81" t="s">
        <v>406</v>
      </c>
      <c r="B488" s="82" t="s">
        <v>329</v>
      </c>
      <c r="C488" s="102" t="s">
        <v>313</v>
      </c>
      <c r="D488" s="82" t="s">
        <v>183</v>
      </c>
      <c r="E488" s="9" t="s">
        <v>1641</v>
      </c>
      <c r="F488" s="426" t="s">
        <v>1717</v>
      </c>
      <c r="G488" s="83">
        <v>2</v>
      </c>
      <c r="H488" s="60">
        <v>220</v>
      </c>
      <c r="I488" s="194" t="str">
        <f t="shared" si="127"/>
        <v xml:space="preserve">2*405 AAAC             </v>
      </c>
      <c r="J488" s="228">
        <f t="shared" si="128"/>
        <v>198</v>
      </c>
      <c r="K488" s="113" t="s">
        <v>23</v>
      </c>
      <c r="L488" s="113" t="s">
        <v>23</v>
      </c>
      <c r="M488" s="240">
        <v>1000</v>
      </c>
      <c r="N488" s="115">
        <f t="shared" si="129"/>
        <v>381.04</v>
      </c>
      <c r="O488" s="241">
        <v>1200</v>
      </c>
      <c r="P488" s="235">
        <f t="shared" si="130"/>
        <v>2.0413636363636363E-2</v>
      </c>
      <c r="Q488" s="104">
        <f t="shared" si="131"/>
        <v>0.12518181818181817</v>
      </c>
      <c r="R488" s="104">
        <f t="shared" si="132"/>
        <v>0.31145400000000001</v>
      </c>
      <c r="S488" s="104">
        <f t="shared" si="133"/>
        <v>5.3181818181818184E-2</v>
      </c>
      <c r="T488" s="104">
        <f t="shared" si="134"/>
        <v>0.33954545454545454</v>
      </c>
      <c r="U488" s="104">
        <f t="shared" si="135"/>
        <v>0.21370536000000001</v>
      </c>
      <c r="V488" s="105">
        <f t="shared" si="136"/>
        <v>0.24136363636363636</v>
      </c>
      <c r="W488" s="223">
        <f>AE488*IFERROR(VLOOKUP(AD488,LnLst!B:I,2,FALSE),0)+AG488*IFERROR(VLOOKUP(AF488,LnLst!B:I,2,FALSE),0)+AI488*IFERROR(VLOOKUP(AH488,LnLst!B:I,2,FALSE),0)+AK488*IFERROR(VLOOKUP(AJ488,LnLst!B:I,2,FALSE),0)</f>
        <v>9.8802000000000003</v>
      </c>
      <c r="X488" s="215">
        <f>AE488*IFERROR(VLOOKUP(AD488,LnLst!B:I,3,FALSE),0)+AG488*IFERROR(VLOOKUP(AF488,LnLst!B:I,3,FALSE),0)+AI488*IFERROR(VLOOKUP(AH488,LnLst!B:I,3,FALSE),0)+AK488*IFERROR(VLOOKUP(AJ488,LnLst!B:I,3,FALSE),0)</f>
        <v>60.588000000000001</v>
      </c>
      <c r="Y488" s="219">
        <f>(AE488*IFERROR(VLOOKUP(AD488,LnLst!B:I,4,FALSE),0)+AG488*IFERROR(VLOOKUP(AF488,LnLst!B:I,4,FALSE),0)+AI488*IFERROR(VLOOKUP(AH488,LnLst!B:I,4,FALSE),0)+AK488*IFERROR(VLOOKUP(AJ488,LnLst!B:I,4,FALSE),0))/1000000</f>
        <v>6.4349999999999997E-4</v>
      </c>
      <c r="Z488" s="215">
        <f>AE488*IFERROR(VLOOKUP(AD488,LnLst!B:I,5,FALSE),0)+AG488*IFERROR(VLOOKUP(AF488,LnLst!B:I,5,FALSE),0)+AI488*IFERROR(VLOOKUP(AH488,LnLst!B:I,5,FALSE),0)+AK488*IFERROR(VLOOKUP(AJ488,LnLst!B:I,5,FALSE),0)</f>
        <v>25.740000000000002</v>
      </c>
      <c r="AA488" s="215">
        <f>AE488*IFERROR(VLOOKUP(AD488,LnLst!B:I,6,FALSE),0)+AG488*IFERROR(VLOOKUP(AF488,LnLst!B:I,6,FALSE),0)+AI488*IFERROR(VLOOKUP(AH488,LnLst!B:I,6,FALSE),0)+AK488*IFERROR(VLOOKUP(AJ488,LnLst!B:I,6,FALSE),0)</f>
        <v>164.34</v>
      </c>
      <c r="AB488" s="207">
        <f>(AE488*IFERROR(VLOOKUP(AD488,LnLst!B:I,7,FALSE),0)+AG488*IFERROR(VLOOKUP(AF488,LnLst!B:I,7,FALSE),0)+AI488*IFERROR(VLOOKUP(AH488,LnLst!B:I,7,FALSE),0)+AK488*IFERROR(VLOOKUP(AJ488,LnLst!B:I,7,FALSE),0))/1000000</f>
        <v>4.4154000000000003E-4</v>
      </c>
      <c r="AC488" s="211">
        <f>AE488*IFERROR(VLOOKUP(AD488,LnLst!B:I,8,FALSE),0)+AG488*IFERROR(VLOOKUP(AF488,LnLst!B:I,8,FALSE),0)+AI488*IFERROR(VLOOKUP(AH488,LnLst!B:I,8,FALSE),0)+AK488*IFERROR(VLOOKUP(AJ488,LnLst!B:I,8,FALSE),0)</f>
        <v>116.82</v>
      </c>
      <c r="AD488" s="106" t="s">
        <v>8</v>
      </c>
      <c r="AE488" s="263">
        <v>198</v>
      </c>
      <c r="AF488" s="245" t="s">
        <v>1462</v>
      </c>
      <c r="AG488" s="263"/>
      <c r="AH488" s="250" t="s">
        <v>1462</v>
      </c>
      <c r="AI488" s="263"/>
      <c r="AJ488" s="245" t="s">
        <v>1462</v>
      </c>
      <c r="AK488" s="263"/>
      <c r="AL488" s="84">
        <v>682</v>
      </c>
      <c r="AM488" s="72">
        <v>684</v>
      </c>
      <c r="AN488" s="83">
        <v>0</v>
      </c>
      <c r="AO488" s="72">
        <v>-0.25</v>
      </c>
      <c r="AP488" s="66" t="s">
        <v>674</v>
      </c>
      <c r="AQ488" s="107" t="s">
        <v>666</v>
      </c>
      <c r="AR488" s="61" t="s">
        <v>669</v>
      </c>
      <c r="AS488" s="364"/>
      <c r="AT488" s="205"/>
      <c r="DN488" s="111">
        <f>(AE488*IFERROR(VLOOKUP(AD488,LnLst!B:I,2,FALSE),0))*(100/(H488^2))</f>
        <v>2.0413636363636366E-2</v>
      </c>
      <c r="DO488" s="111">
        <f>(AE488*IFERROR(VLOOKUP(AD488,LnLst!B:I,3,FALSE),0))*(100/(H488^2))</f>
        <v>0.1251818181818182</v>
      </c>
      <c r="DP488" s="111">
        <f>(AE488*IFERROR(VLOOKUP(AD488,LnLst!B:I,4,FALSE),0))*(H488^2/100)/1000000</f>
        <v>0.31145400000000001</v>
      </c>
      <c r="DQ488" s="111">
        <f>(AE488*IFERROR(VLOOKUP(AD488,LnLst!B:I,5,FALSE),0))*(100/(H488^2))</f>
        <v>5.3181818181818184E-2</v>
      </c>
      <c r="DR488" s="111">
        <f>(AE488*IFERROR(VLOOKUP(AD488,LnLst!B:I,6,FALSE),0))*(100/(H488^2))</f>
        <v>0.33954545454545454</v>
      </c>
      <c r="DS488" s="111">
        <f>(AE488*IFERROR(VLOOKUP(AD488,LnLst!B:I,7,FALSE),0))*(H488^2/100)/1000000</f>
        <v>0.21370536000000001</v>
      </c>
      <c r="DT488" s="111">
        <f>(AE488*IFERROR(VLOOKUP(AD488,LnLst!B:I,8,FALSE),0))*(100/(H488^2))</f>
        <v>0.24136363636363636</v>
      </c>
      <c r="DU488" s="111">
        <f>AG488*IFERROR(VLOOKUP(AF488,LnLst!B:I,2,FALSE),0)*100/H488^2</f>
        <v>0</v>
      </c>
      <c r="DV488" s="111">
        <f>(AG488*IFERROR(VLOOKUP(AF488,LnLst!B:I,3,FALSE),0))*(100/(H488^2))</f>
        <v>0</v>
      </c>
      <c r="DW488" s="111">
        <f>(AG488*IFERROR(VLOOKUP(AF488,LnLst!B:I,4,FALSE),0))*(H488^2/100)/1000000</f>
        <v>0</v>
      </c>
      <c r="DX488" s="111">
        <f>(AG488*IFERROR(VLOOKUP(AF488,LnLst!B:I,5,FALSE),0))*(100/(H488^2))</f>
        <v>0</v>
      </c>
      <c r="DY488" s="111">
        <f>(AG488*IFERROR(VLOOKUP(AF488,LnLst!B:I,6,FALSE),0))*(100/(H488^2))</f>
        <v>0</v>
      </c>
      <c r="DZ488" s="111">
        <f>(AG488*IFERROR(VLOOKUP(AF488,LnLst!B:I,7,FALSE),0))*(H488^2/100)/1000000</f>
        <v>0</v>
      </c>
      <c r="EA488" s="111">
        <f>(AG488*IFERROR(VLOOKUP(AF488,LnLst!B:I,8,FALSE),0))*(100/(H488^2))</f>
        <v>0</v>
      </c>
      <c r="EB488" s="111">
        <f>AI488*IFERROR(VLOOKUP(AH488,LnLst!B:I,2,FALSE),0)*100/H488^2</f>
        <v>0</v>
      </c>
      <c r="EC488" s="111">
        <f>AI488*IFERROR(VLOOKUP(AH488,LnLst!B:I,3,FALSE),0)*100/H488^2</f>
        <v>0</v>
      </c>
      <c r="ED488" s="111">
        <f>(AI488*IFERROR(VLOOKUP(AH488,LnLst!B:I,4,FALSE),0))*(H488^2/100)/1000000</f>
        <v>0</v>
      </c>
      <c r="EE488" s="111">
        <f>AI488*IFERROR(VLOOKUP(AH488,LnLst!B:I,5,FALSE),0)*100/H488^2</f>
        <v>0</v>
      </c>
      <c r="EF488" s="111">
        <f>AI488*IFERROR(VLOOKUP(AH488,LnLst!B:I,6,FALSE),0)*100/H488^2</f>
        <v>0</v>
      </c>
      <c r="EG488" s="111">
        <f>(AI488*IFERROR(VLOOKUP(AH488,LnLst!B:I,7,FALSE),0))*(H488^2/100)/1000000</f>
        <v>0</v>
      </c>
      <c r="EH488" s="111">
        <f>AI488*IFERROR(VLOOKUP(AH488,LnLst!B:I,8,FALSE),0)*100/H488^2</f>
        <v>0</v>
      </c>
      <c r="EI488" s="236">
        <f>AK488*IFERROR(VLOOKUP(AJ488,LnLst!B:I,2,FALSE),0)*100/H488^2</f>
        <v>0</v>
      </c>
      <c r="EJ488" s="111">
        <f>AK488*IFERROR(VLOOKUP(AJ488,LnLst!B:I,3,FALSE),0)*100/H488^2</f>
        <v>0</v>
      </c>
      <c r="EK488" s="111">
        <f>(AK488*IFERROR(VLOOKUP(AJ488,LnLst!B:I,4,FALSE),0))*(H488^2/100)/1000000</f>
        <v>0</v>
      </c>
      <c r="EL488" s="111">
        <f>AK488*IFERROR(VLOOKUP(AJ488,LnLst!B:I,5,FALSE),0)*100/H488^2</f>
        <v>0</v>
      </c>
      <c r="EM488" s="111">
        <f>AK488*IFERROR(VLOOKUP(AJ488,LnLst!B:I,6,FALSE),0)*100/H488^2</f>
        <v>0</v>
      </c>
      <c r="EN488" s="111">
        <f>(AK488*IFERROR(VLOOKUP(AJ488,LnLst!B:I,7,FALSE),0))*(H488^2/100)/1000000</f>
        <v>0</v>
      </c>
      <c r="EO488" s="111">
        <f>AK488*IFERROR(VLOOKUP(AJ488,LnLst!B:I,8,FALSE),0)*100/H488^2</f>
        <v>0</v>
      </c>
    </row>
    <row r="489" spans="1:145" ht="15" customHeight="1" x14ac:dyDescent="0.25">
      <c r="A489" s="81" t="s">
        <v>1380</v>
      </c>
      <c r="B489" s="82" t="s">
        <v>1399</v>
      </c>
      <c r="C489" s="102" t="s">
        <v>1608</v>
      </c>
      <c r="D489" s="82" t="s">
        <v>1609</v>
      </c>
      <c r="E489" s="9" t="s">
        <v>1641</v>
      </c>
      <c r="F489" s="426" t="s">
        <v>1717</v>
      </c>
      <c r="G489" s="83">
        <v>1</v>
      </c>
      <c r="H489" s="60">
        <v>220</v>
      </c>
      <c r="I489" s="194" t="str">
        <f t="shared" si="127"/>
        <v xml:space="preserve">2*405 AAAC             </v>
      </c>
      <c r="J489" s="228">
        <f t="shared" si="128"/>
        <v>48.875</v>
      </c>
      <c r="K489" s="113" t="s">
        <v>41</v>
      </c>
      <c r="L489" s="232" t="s">
        <v>23</v>
      </c>
      <c r="M489" s="240">
        <v>1150</v>
      </c>
      <c r="N489" s="115">
        <f t="shared" si="129"/>
        <v>438.19600000000003</v>
      </c>
      <c r="O489" s="241">
        <v>1150</v>
      </c>
      <c r="P489" s="235">
        <f t="shared" si="130"/>
        <v>5.038972107438016E-3</v>
      </c>
      <c r="Q489" s="104">
        <f t="shared" si="131"/>
        <v>3.0900309917355373E-2</v>
      </c>
      <c r="R489" s="104">
        <f t="shared" si="132"/>
        <v>7.6880375000000001E-2</v>
      </c>
      <c r="S489" s="104">
        <f t="shared" si="133"/>
        <v>1.31275826446281E-2</v>
      </c>
      <c r="T489" s="104">
        <f t="shared" si="134"/>
        <v>8.3814566115702469E-2</v>
      </c>
      <c r="U489" s="104">
        <f t="shared" si="135"/>
        <v>5.2751764999999999E-2</v>
      </c>
      <c r="V489" s="105">
        <f t="shared" si="136"/>
        <v>5.9579028925619837E-2</v>
      </c>
      <c r="W489" s="223">
        <f>AE489*IFERROR(VLOOKUP(AD489,LnLst!B:I,2,FALSE),0)+AG489*IFERROR(VLOOKUP(AF489,LnLst!B:I,2,FALSE),0)+AI489*IFERROR(VLOOKUP(AH489,LnLst!B:I,2,FALSE),0)+AK489*IFERROR(VLOOKUP(AJ489,LnLst!B:I,2,FALSE),0)</f>
        <v>2.4388624999999999</v>
      </c>
      <c r="X489" s="215">
        <f>AE489*IFERROR(VLOOKUP(AD489,LnLst!B:I,3,FALSE),0)+AG489*IFERROR(VLOOKUP(AF489,LnLst!B:I,3,FALSE),0)+AI489*IFERROR(VLOOKUP(AH489,LnLst!B:I,3,FALSE),0)+AK489*IFERROR(VLOOKUP(AJ489,LnLst!B:I,3,FALSE),0)</f>
        <v>14.95575</v>
      </c>
      <c r="Y489" s="219">
        <f>(AE489*IFERROR(VLOOKUP(AD489,LnLst!B:I,4,FALSE),0)+AG489*IFERROR(VLOOKUP(AF489,LnLst!B:I,4,FALSE),0)+AI489*IFERROR(VLOOKUP(AH489,LnLst!B:I,4,FALSE),0)+AK489*IFERROR(VLOOKUP(AJ489,LnLst!B:I,4,FALSE),0))/1000000</f>
        <v>1.5884375E-4</v>
      </c>
      <c r="Z489" s="215">
        <f>AE489*IFERROR(VLOOKUP(AD489,LnLst!B:I,5,FALSE),0)+AG489*IFERROR(VLOOKUP(AF489,LnLst!B:I,5,FALSE),0)+AI489*IFERROR(VLOOKUP(AH489,LnLst!B:I,5,FALSE),0)+AK489*IFERROR(VLOOKUP(AJ489,LnLst!B:I,5,FALSE),0)</f>
        <v>6.3537499999999998</v>
      </c>
      <c r="AA489" s="215">
        <f>AE489*IFERROR(VLOOKUP(AD489,LnLst!B:I,6,FALSE),0)+AG489*IFERROR(VLOOKUP(AF489,LnLst!B:I,6,FALSE),0)+AI489*IFERROR(VLOOKUP(AH489,LnLst!B:I,6,FALSE),0)+AK489*IFERROR(VLOOKUP(AJ489,LnLst!B:I,6,FALSE),0)</f>
        <v>40.566249999999997</v>
      </c>
      <c r="AB489" s="207">
        <f>(AE489*IFERROR(VLOOKUP(AD489,LnLst!B:I,7,FALSE),0)+AG489*IFERROR(VLOOKUP(AF489,LnLst!B:I,7,FALSE),0)+AI489*IFERROR(VLOOKUP(AH489,LnLst!B:I,7,FALSE),0)+AK489*IFERROR(VLOOKUP(AJ489,LnLst!B:I,7,FALSE),0))/1000000</f>
        <v>1.0899124999999999E-4</v>
      </c>
      <c r="AC489" s="211">
        <f>AE489*IFERROR(VLOOKUP(AD489,LnLst!B:I,8,FALSE),0)+AG489*IFERROR(VLOOKUP(AF489,LnLst!B:I,8,FALSE),0)+AI489*IFERROR(VLOOKUP(AH489,LnLst!B:I,8,FALSE),0)+AK489*IFERROR(VLOOKUP(AJ489,LnLst!B:I,8,FALSE),0)</f>
        <v>28.83625</v>
      </c>
      <c r="AD489" s="106" t="s">
        <v>8</v>
      </c>
      <c r="AE489" s="263">
        <v>48.875</v>
      </c>
      <c r="AF489" s="245" t="s">
        <v>1462</v>
      </c>
      <c r="AG489" s="263"/>
      <c r="AH489" s="250" t="s">
        <v>1462</v>
      </c>
      <c r="AI489" s="263"/>
      <c r="AJ489" s="245" t="s">
        <v>1462</v>
      </c>
      <c r="AK489" s="263"/>
      <c r="AL489" s="84">
        <v>629</v>
      </c>
      <c r="AM489" s="72">
        <v>675</v>
      </c>
      <c r="AN489" s="83">
        <v>0</v>
      </c>
      <c r="AO489" s="72">
        <v>0</v>
      </c>
      <c r="AP489" s="66" t="s">
        <v>1115</v>
      </c>
      <c r="AQ489" s="107" t="s">
        <v>667</v>
      </c>
      <c r="AR489" s="61" t="s">
        <v>515</v>
      </c>
      <c r="AS489" s="364"/>
      <c r="AT489" s="205"/>
      <c r="DN489" s="111">
        <f>(AE489*IFERROR(VLOOKUP(AD489,LnLst!B:I,2,FALSE),0))*(100/(H489^2))</f>
        <v>5.0389721074380169E-3</v>
      </c>
      <c r="DO489" s="111">
        <f>(AE489*IFERROR(VLOOKUP(AD489,LnLst!B:I,3,FALSE),0))*(100/(H489^2))</f>
        <v>3.0900309917355373E-2</v>
      </c>
      <c r="DP489" s="111">
        <f>(AE489*IFERROR(VLOOKUP(AD489,LnLst!B:I,4,FALSE),0))*(H489^2/100)/1000000</f>
        <v>7.6880375000000001E-2</v>
      </c>
      <c r="DQ489" s="111">
        <f>(AE489*IFERROR(VLOOKUP(AD489,LnLst!B:I,5,FALSE),0))*(100/(H489^2))</f>
        <v>1.31275826446281E-2</v>
      </c>
      <c r="DR489" s="111">
        <f>(AE489*IFERROR(VLOOKUP(AD489,LnLst!B:I,6,FALSE),0))*(100/(H489^2))</f>
        <v>8.3814566115702469E-2</v>
      </c>
      <c r="DS489" s="111">
        <f>(AE489*IFERROR(VLOOKUP(AD489,LnLst!B:I,7,FALSE),0))*(H489^2/100)/1000000</f>
        <v>5.2751764999999999E-2</v>
      </c>
      <c r="DT489" s="111">
        <f>(AE489*IFERROR(VLOOKUP(AD489,LnLst!B:I,8,FALSE),0))*(100/(H489^2))</f>
        <v>5.9579028925619837E-2</v>
      </c>
      <c r="DU489" s="111">
        <f>AG489*IFERROR(VLOOKUP(AF489,LnLst!B:I,2,FALSE),0)*100/H489^2</f>
        <v>0</v>
      </c>
      <c r="DV489" s="111">
        <f>(AG489*IFERROR(VLOOKUP(AF489,LnLst!B:I,3,FALSE),0))*(100/(H489^2))</f>
        <v>0</v>
      </c>
      <c r="DW489" s="111">
        <f>(AG489*IFERROR(VLOOKUP(AF489,LnLst!B:I,4,FALSE),0))*(H489^2/100)/1000000</f>
        <v>0</v>
      </c>
      <c r="DX489" s="111">
        <f>(AG489*IFERROR(VLOOKUP(AF489,LnLst!B:I,5,FALSE),0))*(100/(H489^2))</f>
        <v>0</v>
      </c>
      <c r="DY489" s="111">
        <f>(AG489*IFERROR(VLOOKUP(AF489,LnLst!B:I,6,FALSE),0))*(100/(H489^2))</f>
        <v>0</v>
      </c>
      <c r="DZ489" s="111">
        <f>(AG489*IFERROR(VLOOKUP(AF489,LnLst!B:I,7,FALSE),0))*(H489^2/100)/1000000</f>
        <v>0</v>
      </c>
      <c r="EA489" s="111">
        <f>(AG489*IFERROR(VLOOKUP(AF489,LnLst!B:I,8,FALSE),0))*(100/(H489^2))</f>
        <v>0</v>
      </c>
      <c r="EB489" s="111">
        <f>AI489*IFERROR(VLOOKUP(AH489,LnLst!B:I,2,FALSE),0)*100/H489^2</f>
        <v>0</v>
      </c>
      <c r="EC489" s="111">
        <f>AI489*IFERROR(VLOOKUP(AH489,LnLst!B:I,3,FALSE),0)*100/H489^2</f>
        <v>0</v>
      </c>
      <c r="ED489" s="111">
        <f>(AI489*IFERROR(VLOOKUP(AH489,LnLst!B:I,4,FALSE),0))*(H489^2/100)/1000000</f>
        <v>0</v>
      </c>
      <c r="EE489" s="111">
        <f>AI489*IFERROR(VLOOKUP(AH489,LnLst!B:I,5,FALSE),0)*100/H489^2</f>
        <v>0</v>
      </c>
      <c r="EF489" s="111">
        <f>AI489*IFERROR(VLOOKUP(AH489,LnLst!B:I,6,FALSE),0)*100/H489^2</f>
        <v>0</v>
      </c>
      <c r="EG489" s="111">
        <f>(AI489*IFERROR(VLOOKUP(AH489,LnLst!B:I,7,FALSE),0))*(H489^2/100)/1000000</f>
        <v>0</v>
      </c>
      <c r="EH489" s="111">
        <f>AI489*IFERROR(VLOOKUP(AH489,LnLst!B:I,8,FALSE),0)*100/H489^2</f>
        <v>0</v>
      </c>
      <c r="EI489" s="236">
        <f>AK489*IFERROR(VLOOKUP(AJ489,LnLst!B:I,2,FALSE),0)*100/H489^2</f>
        <v>0</v>
      </c>
      <c r="EJ489" s="111">
        <f>AK489*IFERROR(VLOOKUP(AJ489,LnLst!B:I,3,FALSE),0)*100/H489^2</f>
        <v>0</v>
      </c>
      <c r="EK489" s="111">
        <f>(AK489*IFERROR(VLOOKUP(AJ489,LnLst!B:I,4,FALSE),0))*(H489^2/100)/1000000</f>
        <v>0</v>
      </c>
      <c r="EL489" s="111">
        <f>AK489*IFERROR(VLOOKUP(AJ489,LnLst!B:I,5,FALSE),0)*100/H489^2</f>
        <v>0</v>
      </c>
      <c r="EM489" s="111">
        <f>AK489*IFERROR(VLOOKUP(AJ489,LnLst!B:I,6,FALSE),0)*100/H489^2</f>
        <v>0</v>
      </c>
      <c r="EN489" s="111">
        <f>(AK489*IFERROR(VLOOKUP(AJ489,LnLst!B:I,7,FALSE),0))*(H489^2/100)/1000000</f>
        <v>0</v>
      </c>
      <c r="EO489" s="111">
        <f>AK489*IFERROR(VLOOKUP(AJ489,LnLst!B:I,8,FALSE),0)*100/H489^2</f>
        <v>0</v>
      </c>
    </row>
    <row r="490" spans="1:145" ht="15" customHeight="1" x14ac:dyDescent="0.25">
      <c r="A490" s="81" t="s">
        <v>1380</v>
      </c>
      <c r="B490" s="82" t="s">
        <v>1399</v>
      </c>
      <c r="C490" s="102" t="s">
        <v>1608</v>
      </c>
      <c r="D490" s="82" t="s">
        <v>1609</v>
      </c>
      <c r="E490" s="9" t="s">
        <v>1641</v>
      </c>
      <c r="F490" s="426" t="s">
        <v>1717</v>
      </c>
      <c r="G490" s="83">
        <v>2</v>
      </c>
      <c r="H490" s="60">
        <v>220</v>
      </c>
      <c r="I490" s="194" t="str">
        <f t="shared" si="127"/>
        <v xml:space="preserve">2*405 AAAC             </v>
      </c>
      <c r="J490" s="228">
        <f t="shared" si="128"/>
        <v>48.875</v>
      </c>
      <c r="K490" s="113" t="s">
        <v>41</v>
      </c>
      <c r="L490" s="232" t="s">
        <v>23</v>
      </c>
      <c r="M490" s="240">
        <v>1150</v>
      </c>
      <c r="N490" s="115">
        <f t="shared" si="129"/>
        <v>438.19600000000003</v>
      </c>
      <c r="O490" s="241">
        <v>1150</v>
      </c>
      <c r="P490" s="235">
        <f t="shared" si="130"/>
        <v>5.038972107438016E-3</v>
      </c>
      <c r="Q490" s="104">
        <f t="shared" si="131"/>
        <v>3.0900309917355373E-2</v>
      </c>
      <c r="R490" s="104">
        <f t="shared" si="132"/>
        <v>7.6880375000000001E-2</v>
      </c>
      <c r="S490" s="104">
        <f t="shared" si="133"/>
        <v>1.31275826446281E-2</v>
      </c>
      <c r="T490" s="104">
        <f t="shared" si="134"/>
        <v>8.3814566115702469E-2</v>
      </c>
      <c r="U490" s="104">
        <f t="shared" si="135"/>
        <v>5.2751764999999999E-2</v>
      </c>
      <c r="V490" s="105">
        <f t="shared" si="136"/>
        <v>5.9579028925619837E-2</v>
      </c>
      <c r="W490" s="223">
        <f>AE490*IFERROR(VLOOKUP(AD490,LnLst!B:I,2,FALSE),0)+AG490*IFERROR(VLOOKUP(AF490,LnLst!B:I,2,FALSE),0)+AI490*IFERROR(VLOOKUP(AH490,LnLst!B:I,2,FALSE),0)+AK490*IFERROR(VLOOKUP(AJ490,LnLst!B:I,2,FALSE),0)</f>
        <v>2.4388624999999999</v>
      </c>
      <c r="X490" s="215">
        <f>AE490*IFERROR(VLOOKUP(AD490,LnLst!B:I,3,FALSE),0)+AG490*IFERROR(VLOOKUP(AF490,LnLst!B:I,3,FALSE),0)+AI490*IFERROR(VLOOKUP(AH490,LnLst!B:I,3,FALSE),0)+AK490*IFERROR(VLOOKUP(AJ490,LnLst!B:I,3,FALSE),0)</f>
        <v>14.95575</v>
      </c>
      <c r="Y490" s="219">
        <f>(AE490*IFERROR(VLOOKUP(AD490,LnLst!B:I,4,FALSE),0)+AG490*IFERROR(VLOOKUP(AF490,LnLst!B:I,4,FALSE),0)+AI490*IFERROR(VLOOKUP(AH490,LnLst!B:I,4,FALSE),0)+AK490*IFERROR(VLOOKUP(AJ490,LnLst!B:I,4,FALSE),0))/1000000</f>
        <v>1.5884375E-4</v>
      </c>
      <c r="Z490" s="215">
        <f>AE490*IFERROR(VLOOKUP(AD490,LnLst!B:I,5,FALSE),0)+AG490*IFERROR(VLOOKUP(AF490,LnLst!B:I,5,FALSE),0)+AI490*IFERROR(VLOOKUP(AH490,LnLst!B:I,5,FALSE),0)+AK490*IFERROR(VLOOKUP(AJ490,LnLst!B:I,5,FALSE),0)</f>
        <v>6.3537499999999998</v>
      </c>
      <c r="AA490" s="215">
        <f>AE490*IFERROR(VLOOKUP(AD490,LnLst!B:I,6,FALSE),0)+AG490*IFERROR(VLOOKUP(AF490,LnLst!B:I,6,FALSE),0)+AI490*IFERROR(VLOOKUP(AH490,LnLst!B:I,6,FALSE),0)+AK490*IFERROR(VLOOKUP(AJ490,LnLst!B:I,6,FALSE),0)</f>
        <v>40.566249999999997</v>
      </c>
      <c r="AB490" s="207">
        <f>(AE490*IFERROR(VLOOKUP(AD490,LnLst!B:I,7,FALSE),0)+AG490*IFERROR(VLOOKUP(AF490,LnLst!B:I,7,FALSE),0)+AI490*IFERROR(VLOOKUP(AH490,LnLst!B:I,7,FALSE),0)+AK490*IFERROR(VLOOKUP(AJ490,LnLst!B:I,7,FALSE),0))/1000000</f>
        <v>1.0899124999999999E-4</v>
      </c>
      <c r="AC490" s="211">
        <f>AE490*IFERROR(VLOOKUP(AD490,LnLst!B:I,8,FALSE),0)+AG490*IFERROR(VLOOKUP(AF490,LnLst!B:I,8,FALSE),0)+AI490*IFERROR(VLOOKUP(AH490,LnLst!B:I,8,FALSE),0)+AK490*IFERROR(VLOOKUP(AJ490,LnLst!B:I,8,FALSE),0)</f>
        <v>28.83625</v>
      </c>
      <c r="AD490" s="106" t="s">
        <v>8</v>
      </c>
      <c r="AE490" s="263">
        <v>48.875</v>
      </c>
      <c r="AF490" s="245" t="s">
        <v>1462</v>
      </c>
      <c r="AG490" s="263"/>
      <c r="AH490" s="250" t="s">
        <v>1462</v>
      </c>
      <c r="AI490" s="263"/>
      <c r="AJ490" s="245" t="s">
        <v>1462</v>
      </c>
      <c r="AK490" s="263"/>
      <c r="AL490" s="84">
        <v>629</v>
      </c>
      <c r="AM490" s="72">
        <v>675</v>
      </c>
      <c r="AN490" s="83">
        <v>0</v>
      </c>
      <c r="AO490" s="72">
        <v>0</v>
      </c>
      <c r="AP490" s="66" t="s">
        <v>1114</v>
      </c>
      <c r="AQ490" s="107" t="s">
        <v>667</v>
      </c>
      <c r="AR490" s="61" t="s">
        <v>515</v>
      </c>
      <c r="AS490" s="364"/>
      <c r="AT490" s="205"/>
      <c r="DN490" s="111">
        <f>(AE490*IFERROR(VLOOKUP(AD490,LnLst!B:I,2,FALSE),0))*(100/(H490^2))</f>
        <v>5.0389721074380169E-3</v>
      </c>
      <c r="DO490" s="111">
        <f>(AE490*IFERROR(VLOOKUP(AD490,LnLst!B:I,3,FALSE),0))*(100/(H490^2))</f>
        <v>3.0900309917355373E-2</v>
      </c>
      <c r="DP490" s="111">
        <f>(AE490*IFERROR(VLOOKUP(AD490,LnLst!B:I,4,FALSE),0))*(H490^2/100)/1000000</f>
        <v>7.6880375000000001E-2</v>
      </c>
      <c r="DQ490" s="111">
        <f>(AE490*IFERROR(VLOOKUP(AD490,LnLst!B:I,5,FALSE),0))*(100/(H490^2))</f>
        <v>1.31275826446281E-2</v>
      </c>
      <c r="DR490" s="111">
        <f>(AE490*IFERROR(VLOOKUP(AD490,LnLst!B:I,6,FALSE),0))*(100/(H490^2))</f>
        <v>8.3814566115702469E-2</v>
      </c>
      <c r="DS490" s="111">
        <f>(AE490*IFERROR(VLOOKUP(AD490,LnLst!B:I,7,FALSE),0))*(H490^2/100)/1000000</f>
        <v>5.2751764999999999E-2</v>
      </c>
      <c r="DT490" s="111">
        <f>(AE490*IFERROR(VLOOKUP(AD490,LnLst!B:I,8,FALSE),0))*(100/(H490^2))</f>
        <v>5.9579028925619837E-2</v>
      </c>
      <c r="DU490" s="111">
        <f>AG490*IFERROR(VLOOKUP(AF490,LnLst!B:I,2,FALSE),0)*100/H490^2</f>
        <v>0</v>
      </c>
      <c r="DV490" s="111">
        <f>(AG490*IFERROR(VLOOKUP(AF490,LnLst!B:I,3,FALSE),0))*(100/(H490^2))</f>
        <v>0</v>
      </c>
      <c r="DW490" s="111">
        <f>(AG490*IFERROR(VLOOKUP(AF490,LnLst!B:I,4,FALSE),0))*(H490^2/100)/1000000</f>
        <v>0</v>
      </c>
      <c r="DX490" s="111">
        <f>(AG490*IFERROR(VLOOKUP(AF490,LnLst!B:I,5,FALSE),0))*(100/(H490^2))</f>
        <v>0</v>
      </c>
      <c r="DY490" s="111">
        <f>(AG490*IFERROR(VLOOKUP(AF490,LnLst!B:I,6,FALSE),0))*(100/(H490^2))</f>
        <v>0</v>
      </c>
      <c r="DZ490" s="111">
        <f>(AG490*IFERROR(VLOOKUP(AF490,LnLst!B:I,7,FALSE),0))*(H490^2/100)/1000000</f>
        <v>0</v>
      </c>
      <c r="EA490" s="111">
        <f>(AG490*IFERROR(VLOOKUP(AF490,LnLst!B:I,8,FALSE),0))*(100/(H490^2))</f>
        <v>0</v>
      </c>
      <c r="EB490" s="111">
        <f>AI490*IFERROR(VLOOKUP(AH490,LnLst!B:I,2,FALSE),0)*100/H490^2</f>
        <v>0</v>
      </c>
      <c r="EC490" s="111">
        <f>AI490*IFERROR(VLOOKUP(AH490,LnLst!B:I,3,FALSE),0)*100/H490^2</f>
        <v>0</v>
      </c>
      <c r="ED490" s="111">
        <f>(AI490*IFERROR(VLOOKUP(AH490,LnLst!B:I,4,FALSE),0))*(H490^2/100)/1000000</f>
        <v>0</v>
      </c>
      <c r="EE490" s="111">
        <f>AI490*IFERROR(VLOOKUP(AH490,LnLst!B:I,5,FALSE),0)*100/H490^2</f>
        <v>0</v>
      </c>
      <c r="EF490" s="111">
        <f>AI490*IFERROR(VLOOKUP(AH490,LnLst!B:I,6,FALSE),0)*100/H490^2</f>
        <v>0</v>
      </c>
      <c r="EG490" s="111">
        <f>(AI490*IFERROR(VLOOKUP(AH490,LnLst!B:I,7,FALSE),0))*(H490^2/100)/1000000</f>
        <v>0</v>
      </c>
      <c r="EH490" s="111">
        <f>AI490*IFERROR(VLOOKUP(AH490,LnLst!B:I,8,FALSE),0)*100/H490^2</f>
        <v>0</v>
      </c>
      <c r="EI490" s="236">
        <f>AK490*IFERROR(VLOOKUP(AJ490,LnLst!B:I,2,FALSE),0)*100/H490^2</f>
        <v>0</v>
      </c>
      <c r="EJ490" s="111">
        <f>AK490*IFERROR(VLOOKUP(AJ490,LnLst!B:I,3,FALSE),0)*100/H490^2</f>
        <v>0</v>
      </c>
      <c r="EK490" s="111">
        <f>(AK490*IFERROR(VLOOKUP(AJ490,LnLst!B:I,4,FALSE),0))*(H490^2/100)/1000000</f>
        <v>0</v>
      </c>
      <c r="EL490" s="111">
        <f>AK490*IFERROR(VLOOKUP(AJ490,LnLst!B:I,5,FALSE),0)*100/H490^2</f>
        <v>0</v>
      </c>
      <c r="EM490" s="111">
        <f>AK490*IFERROR(VLOOKUP(AJ490,LnLst!B:I,6,FALSE),0)*100/H490^2</f>
        <v>0</v>
      </c>
      <c r="EN490" s="111">
        <f>(AK490*IFERROR(VLOOKUP(AJ490,LnLst!B:I,7,FALSE),0))*(H490^2/100)/1000000</f>
        <v>0</v>
      </c>
      <c r="EO490" s="111">
        <f>AK490*IFERROR(VLOOKUP(AJ490,LnLst!B:I,8,FALSE),0)*100/H490^2</f>
        <v>0</v>
      </c>
    </row>
    <row r="491" spans="1:145" ht="15" customHeight="1" x14ac:dyDescent="0.25">
      <c r="A491" s="81" t="s">
        <v>1399</v>
      </c>
      <c r="B491" s="82" t="s">
        <v>405</v>
      </c>
      <c r="C491" s="102" t="s">
        <v>1609</v>
      </c>
      <c r="D491" s="82" t="s">
        <v>951</v>
      </c>
      <c r="E491" s="9" t="s">
        <v>1641</v>
      </c>
      <c r="F491" s="426" t="s">
        <v>1717</v>
      </c>
      <c r="G491" s="83">
        <v>1</v>
      </c>
      <c r="H491" s="60">
        <v>220</v>
      </c>
      <c r="I491" s="194" t="str">
        <f t="shared" si="127"/>
        <v xml:space="preserve">2*405 AAAC             </v>
      </c>
      <c r="J491" s="228">
        <f t="shared" si="128"/>
        <v>37.5</v>
      </c>
      <c r="K491" s="113" t="s">
        <v>23</v>
      </c>
      <c r="L491" s="232" t="s">
        <v>23</v>
      </c>
      <c r="M491" s="114">
        <v>1150</v>
      </c>
      <c r="N491" s="115">
        <f t="shared" si="129"/>
        <v>438.19600000000003</v>
      </c>
      <c r="O491" s="116">
        <v>1150</v>
      </c>
      <c r="P491" s="235">
        <f t="shared" si="130"/>
        <v>3.8662190082644626E-3</v>
      </c>
      <c r="Q491" s="104">
        <f t="shared" si="131"/>
        <v>2.3708677685950412E-2</v>
      </c>
      <c r="R491" s="104">
        <f t="shared" si="132"/>
        <v>5.8987499999999998E-2</v>
      </c>
      <c r="S491" s="104">
        <f t="shared" si="133"/>
        <v>1.0072314049586776E-2</v>
      </c>
      <c r="T491" s="104">
        <f t="shared" si="134"/>
        <v>6.4307851239669422E-2</v>
      </c>
      <c r="U491" s="104">
        <f t="shared" si="135"/>
        <v>4.0474499999999997E-2</v>
      </c>
      <c r="V491" s="105">
        <f t="shared" si="136"/>
        <v>4.5712809917355372E-2</v>
      </c>
      <c r="W491" s="223">
        <f>AE491*IFERROR(VLOOKUP(AD491,LnLst!B:I,2,FALSE),0)+AG491*IFERROR(VLOOKUP(AF491,LnLst!B:I,2,FALSE),0)+AI491*IFERROR(VLOOKUP(AH491,LnLst!B:I,2,FALSE),0)+AK491*IFERROR(VLOOKUP(AJ491,LnLst!B:I,2,FALSE),0)</f>
        <v>1.8712500000000001</v>
      </c>
      <c r="X491" s="215">
        <f>AE491*IFERROR(VLOOKUP(AD491,LnLst!B:I,3,FALSE),0)+AG491*IFERROR(VLOOKUP(AF491,LnLst!B:I,3,FALSE),0)+AI491*IFERROR(VLOOKUP(AH491,LnLst!B:I,3,FALSE),0)+AK491*IFERROR(VLOOKUP(AJ491,LnLst!B:I,3,FALSE),0)</f>
        <v>11.475</v>
      </c>
      <c r="Y491" s="219">
        <f>(AE491*IFERROR(VLOOKUP(AD491,LnLst!B:I,4,FALSE),0)+AG491*IFERROR(VLOOKUP(AF491,LnLst!B:I,4,FALSE),0)+AI491*IFERROR(VLOOKUP(AH491,LnLst!B:I,4,FALSE),0)+AK491*IFERROR(VLOOKUP(AJ491,LnLst!B:I,4,FALSE),0))/1000000</f>
        <v>1.2187499999999999E-4</v>
      </c>
      <c r="Z491" s="215">
        <f>AE491*IFERROR(VLOOKUP(AD491,LnLst!B:I,5,FALSE),0)+AG491*IFERROR(VLOOKUP(AF491,LnLst!B:I,5,FALSE),0)+AI491*IFERROR(VLOOKUP(AH491,LnLst!B:I,5,FALSE),0)+AK491*IFERROR(VLOOKUP(AJ491,LnLst!B:I,5,FALSE),0)</f>
        <v>4.875</v>
      </c>
      <c r="AA491" s="215">
        <f>AE491*IFERROR(VLOOKUP(AD491,LnLst!B:I,6,FALSE),0)+AG491*IFERROR(VLOOKUP(AF491,LnLst!B:I,6,FALSE),0)+AI491*IFERROR(VLOOKUP(AH491,LnLst!B:I,6,FALSE),0)+AK491*IFERROR(VLOOKUP(AJ491,LnLst!B:I,6,FALSE),0)</f>
        <v>31.125</v>
      </c>
      <c r="AB491" s="207">
        <f>(AE491*IFERROR(VLOOKUP(AD491,LnLst!B:I,7,FALSE),0)+AG491*IFERROR(VLOOKUP(AF491,LnLst!B:I,7,FALSE),0)+AI491*IFERROR(VLOOKUP(AH491,LnLst!B:I,7,FALSE),0)+AK491*IFERROR(VLOOKUP(AJ491,LnLst!B:I,7,FALSE),0))/1000000</f>
        <v>8.3625E-5</v>
      </c>
      <c r="AC491" s="211">
        <f>AE491*IFERROR(VLOOKUP(AD491,LnLst!B:I,8,FALSE),0)+AG491*IFERROR(VLOOKUP(AF491,LnLst!B:I,8,FALSE),0)+AI491*IFERROR(VLOOKUP(AH491,LnLst!B:I,8,FALSE),0)+AK491*IFERROR(VLOOKUP(AJ491,LnLst!B:I,8,FALSE),0)</f>
        <v>22.125</v>
      </c>
      <c r="AD491" s="106" t="s">
        <v>8</v>
      </c>
      <c r="AE491" s="263">
        <v>37.5</v>
      </c>
      <c r="AF491" s="245" t="s">
        <v>1462</v>
      </c>
      <c r="AG491" s="263"/>
      <c r="AH491" s="250" t="s">
        <v>1462</v>
      </c>
      <c r="AI491" s="263"/>
      <c r="AJ491" s="245" t="s">
        <v>1462</v>
      </c>
      <c r="AK491" s="263"/>
      <c r="AL491" s="84">
        <v>675</v>
      </c>
      <c r="AM491" s="72">
        <v>680</v>
      </c>
      <c r="AN491" s="83">
        <v>0</v>
      </c>
      <c r="AO491" s="72">
        <v>0</v>
      </c>
      <c r="AP491" s="66" t="s">
        <v>1112</v>
      </c>
      <c r="AQ491" s="107" t="s">
        <v>667</v>
      </c>
      <c r="AR491" s="61" t="s">
        <v>951</v>
      </c>
      <c r="AS491" s="364"/>
      <c r="AT491" s="205" t="s">
        <v>1216</v>
      </c>
      <c r="DN491" s="111">
        <f>(AE491*IFERROR(VLOOKUP(AD491,LnLst!B:I,2,FALSE),0))*(100/(H491^2))</f>
        <v>3.8662190082644631E-3</v>
      </c>
      <c r="DO491" s="111">
        <f>(AE491*IFERROR(VLOOKUP(AD491,LnLst!B:I,3,FALSE),0))*(100/(H491^2))</f>
        <v>2.3708677685950412E-2</v>
      </c>
      <c r="DP491" s="111">
        <f>(AE491*IFERROR(VLOOKUP(AD491,LnLst!B:I,4,FALSE),0))*(H491^2/100)/1000000</f>
        <v>5.8987499999999998E-2</v>
      </c>
      <c r="DQ491" s="111">
        <f>(AE491*IFERROR(VLOOKUP(AD491,LnLst!B:I,5,FALSE),0))*(100/(H491^2))</f>
        <v>1.0072314049586778E-2</v>
      </c>
      <c r="DR491" s="111">
        <f>(AE491*IFERROR(VLOOKUP(AD491,LnLst!B:I,6,FALSE),0))*(100/(H491^2))</f>
        <v>6.4307851239669422E-2</v>
      </c>
      <c r="DS491" s="111">
        <f>(AE491*IFERROR(VLOOKUP(AD491,LnLst!B:I,7,FALSE),0))*(H491^2/100)/1000000</f>
        <v>4.0474499999999997E-2</v>
      </c>
      <c r="DT491" s="111">
        <f>(AE491*IFERROR(VLOOKUP(AD491,LnLst!B:I,8,FALSE),0))*(100/(H491^2))</f>
        <v>4.5712809917355372E-2</v>
      </c>
      <c r="DU491" s="111">
        <f>AG491*IFERROR(VLOOKUP(AF491,LnLst!B:I,2,FALSE),0)*100/H491^2</f>
        <v>0</v>
      </c>
      <c r="DV491" s="111">
        <f>(AG491*IFERROR(VLOOKUP(AF491,LnLst!B:I,3,FALSE),0))*(100/(H491^2))</f>
        <v>0</v>
      </c>
      <c r="DW491" s="111">
        <f>(AG491*IFERROR(VLOOKUP(AF491,LnLst!B:I,4,FALSE),0))*(H491^2/100)/1000000</f>
        <v>0</v>
      </c>
      <c r="DX491" s="111">
        <f>(AG491*IFERROR(VLOOKUP(AF491,LnLst!B:I,5,FALSE),0))*(100/(H491^2))</f>
        <v>0</v>
      </c>
      <c r="DY491" s="111">
        <f>(AG491*IFERROR(VLOOKUP(AF491,LnLst!B:I,6,FALSE),0))*(100/(H491^2))</f>
        <v>0</v>
      </c>
      <c r="DZ491" s="111">
        <f>(AG491*IFERROR(VLOOKUP(AF491,LnLst!B:I,7,FALSE),0))*(H491^2/100)/1000000</f>
        <v>0</v>
      </c>
      <c r="EA491" s="111">
        <f>(AG491*IFERROR(VLOOKUP(AF491,LnLst!B:I,8,FALSE),0))*(100/(H491^2))</f>
        <v>0</v>
      </c>
      <c r="EB491" s="111">
        <f>AI491*IFERROR(VLOOKUP(AH491,LnLst!B:I,2,FALSE),0)*100/H491^2</f>
        <v>0</v>
      </c>
      <c r="EC491" s="111">
        <f>AI491*IFERROR(VLOOKUP(AH491,LnLst!B:I,3,FALSE),0)*100/H491^2</f>
        <v>0</v>
      </c>
      <c r="ED491" s="111">
        <f>(AI491*IFERROR(VLOOKUP(AH491,LnLst!B:I,4,FALSE),0))*(H491^2/100)/1000000</f>
        <v>0</v>
      </c>
      <c r="EE491" s="111">
        <f>AI491*IFERROR(VLOOKUP(AH491,LnLst!B:I,5,FALSE),0)*100/H491^2</f>
        <v>0</v>
      </c>
      <c r="EF491" s="111">
        <f>AI491*IFERROR(VLOOKUP(AH491,LnLst!B:I,6,FALSE),0)*100/H491^2</f>
        <v>0</v>
      </c>
      <c r="EG491" s="111">
        <f>(AI491*IFERROR(VLOOKUP(AH491,LnLst!B:I,7,FALSE),0))*(H491^2/100)/1000000</f>
        <v>0</v>
      </c>
      <c r="EH491" s="111">
        <f>AI491*IFERROR(VLOOKUP(AH491,LnLst!B:I,8,FALSE),0)*100/H491^2</f>
        <v>0</v>
      </c>
      <c r="EI491" s="236">
        <f>AK491*IFERROR(VLOOKUP(AJ491,LnLst!B:I,2,FALSE),0)*100/H491^2</f>
        <v>0</v>
      </c>
      <c r="EJ491" s="111">
        <f>AK491*IFERROR(VLOOKUP(AJ491,LnLst!B:I,3,FALSE),0)*100/H491^2</f>
        <v>0</v>
      </c>
      <c r="EK491" s="111">
        <f>(AK491*IFERROR(VLOOKUP(AJ491,LnLst!B:I,4,FALSE),0))*(H491^2/100)/1000000</f>
        <v>0</v>
      </c>
      <c r="EL491" s="111">
        <f>AK491*IFERROR(VLOOKUP(AJ491,LnLst!B:I,5,FALSE),0)*100/H491^2</f>
        <v>0</v>
      </c>
      <c r="EM491" s="111">
        <f>AK491*IFERROR(VLOOKUP(AJ491,LnLst!B:I,6,FALSE),0)*100/H491^2</f>
        <v>0</v>
      </c>
      <c r="EN491" s="111">
        <f>(AK491*IFERROR(VLOOKUP(AJ491,LnLst!B:I,7,FALSE),0))*(H491^2/100)/1000000</f>
        <v>0</v>
      </c>
      <c r="EO491" s="111">
        <f>AK491*IFERROR(VLOOKUP(AJ491,LnLst!B:I,8,FALSE),0)*100/H491^2</f>
        <v>0</v>
      </c>
    </row>
    <row r="492" spans="1:145" ht="15" customHeight="1" x14ac:dyDescent="0.25">
      <c r="A492" s="81" t="s">
        <v>1399</v>
      </c>
      <c r="B492" s="82" t="s">
        <v>405</v>
      </c>
      <c r="C492" s="102" t="s">
        <v>1609</v>
      </c>
      <c r="D492" s="82" t="s">
        <v>951</v>
      </c>
      <c r="E492" s="9" t="s">
        <v>1641</v>
      </c>
      <c r="F492" s="426" t="s">
        <v>1717</v>
      </c>
      <c r="G492" s="83">
        <v>2</v>
      </c>
      <c r="H492" s="60">
        <v>220</v>
      </c>
      <c r="I492" s="194" t="str">
        <f t="shared" si="127"/>
        <v xml:space="preserve">2*405 AAAC             </v>
      </c>
      <c r="J492" s="228">
        <f t="shared" si="128"/>
        <v>37.5</v>
      </c>
      <c r="K492" s="113" t="s">
        <v>23</v>
      </c>
      <c r="L492" s="232" t="s">
        <v>23</v>
      </c>
      <c r="M492" s="114">
        <v>1150</v>
      </c>
      <c r="N492" s="115">
        <f t="shared" si="129"/>
        <v>438.19600000000003</v>
      </c>
      <c r="O492" s="116">
        <v>1150</v>
      </c>
      <c r="P492" s="235">
        <f t="shared" si="130"/>
        <v>3.8662190082644626E-3</v>
      </c>
      <c r="Q492" s="104">
        <f t="shared" si="131"/>
        <v>2.3708677685950412E-2</v>
      </c>
      <c r="R492" s="104">
        <f t="shared" si="132"/>
        <v>5.8987499999999998E-2</v>
      </c>
      <c r="S492" s="104">
        <f t="shared" si="133"/>
        <v>1.0072314049586776E-2</v>
      </c>
      <c r="T492" s="104">
        <f t="shared" si="134"/>
        <v>6.4307851239669422E-2</v>
      </c>
      <c r="U492" s="104">
        <f t="shared" si="135"/>
        <v>4.0474499999999997E-2</v>
      </c>
      <c r="V492" s="105">
        <f t="shared" si="136"/>
        <v>4.5712809917355372E-2</v>
      </c>
      <c r="W492" s="223">
        <f>AE492*IFERROR(VLOOKUP(AD492,LnLst!B:I,2,FALSE),0)+AG492*IFERROR(VLOOKUP(AF492,LnLst!B:I,2,FALSE),0)+AI492*IFERROR(VLOOKUP(AH492,LnLst!B:I,2,FALSE),0)+AK492*IFERROR(VLOOKUP(AJ492,LnLst!B:I,2,FALSE),0)</f>
        <v>1.8712500000000001</v>
      </c>
      <c r="X492" s="215">
        <f>AE492*IFERROR(VLOOKUP(AD492,LnLst!B:I,3,FALSE),0)+AG492*IFERROR(VLOOKUP(AF492,LnLst!B:I,3,FALSE),0)+AI492*IFERROR(VLOOKUP(AH492,LnLst!B:I,3,FALSE),0)+AK492*IFERROR(VLOOKUP(AJ492,LnLst!B:I,3,FALSE),0)</f>
        <v>11.475</v>
      </c>
      <c r="Y492" s="219">
        <f>(AE492*IFERROR(VLOOKUP(AD492,LnLst!B:I,4,FALSE),0)+AG492*IFERROR(VLOOKUP(AF492,LnLst!B:I,4,FALSE),0)+AI492*IFERROR(VLOOKUP(AH492,LnLst!B:I,4,FALSE),0)+AK492*IFERROR(VLOOKUP(AJ492,LnLst!B:I,4,FALSE),0))/1000000</f>
        <v>1.2187499999999999E-4</v>
      </c>
      <c r="Z492" s="215">
        <f>AE492*IFERROR(VLOOKUP(AD492,LnLst!B:I,5,FALSE),0)+AG492*IFERROR(VLOOKUP(AF492,LnLst!B:I,5,FALSE),0)+AI492*IFERROR(VLOOKUP(AH492,LnLst!B:I,5,FALSE),0)+AK492*IFERROR(VLOOKUP(AJ492,LnLst!B:I,5,FALSE),0)</f>
        <v>4.875</v>
      </c>
      <c r="AA492" s="215">
        <f>AE492*IFERROR(VLOOKUP(AD492,LnLst!B:I,6,FALSE),0)+AG492*IFERROR(VLOOKUP(AF492,LnLst!B:I,6,FALSE),0)+AI492*IFERROR(VLOOKUP(AH492,LnLst!B:I,6,FALSE),0)+AK492*IFERROR(VLOOKUP(AJ492,LnLst!B:I,6,FALSE),0)</f>
        <v>31.125</v>
      </c>
      <c r="AB492" s="207">
        <f>(AE492*IFERROR(VLOOKUP(AD492,LnLst!B:I,7,FALSE),0)+AG492*IFERROR(VLOOKUP(AF492,LnLst!B:I,7,FALSE),0)+AI492*IFERROR(VLOOKUP(AH492,LnLst!B:I,7,FALSE),0)+AK492*IFERROR(VLOOKUP(AJ492,LnLst!B:I,7,FALSE),0))/1000000</f>
        <v>8.3625E-5</v>
      </c>
      <c r="AC492" s="211">
        <f>AE492*IFERROR(VLOOKUP(AD492,LnLst!B:I,8,FALSE),0)+AG492*IFERROR(VLOOKUP(AF492,LnLst!B:I,8,FALSE),0)+AI492*IFERROR(VLOOKUP(AH492,LnLst!B:I,8,FALSE),0)+AK492*IFERROR(VLOOKUP(AJ492,LnLst!B:I,8,FALSE),0)</f>
        <v>22.125</v>
      </c>
      <c r="AD492" s="106" t="s">
        <v>8</v>
      </c>
      <c r="AE492" s="263">
        <v>37.5</v>
      </c>
      <c r="AF492" s="245" t="s">
        <v>1462</v>
      </c>
      <c r="AG492" s="263"/>
      <c r="AH492" s="250" t="s">
        <v>1462</v>
      </c>
      <c r="AI492" s="263"/>
      <c r="AJ492" s="245" t="s">
        <v>1462</v>
      </c>
      <c r="AK492" s="263"/>
      <c r="AL492" s="84">
        <v>675</v>
      </c>
      <c r="AM492" s="72">
        <v>680</v>
      </c>
      <c r="AN492" s="83">
        <v>0</v>
      </c>
      <c r="AO492" s="72">
        <v>0</v>
      </c>
      <c r="AP492" s="66" t="s">
        <v>1113</v>
      </c>
      <c r="AQ492" s="107" t="s">
        <v>667</v>
      </c>
      <c r="AR492" s="61" t="s">
        <v>951</v>
      </c>
      <c r="AS492" s="364"/>
      <c r="AT492" s="205" t="s">
        <v>1216</v>
      </c>
      <c r="DN492" s="111">
        <f>(AE492*IFERROR(VLOOKUP(AD492,LnLst!B:I,2,FALSE),0))*(100/(H492^2))</f>
        <v>3.8662190082644631E-3</v>
      </c>
      <c r="DO492" s="111">
        <f>(AE492*IFERROR(VLOOKUP(AD492,LnLst!B:I,3,FALSE),0))*(100/(H492^2))</f>
        <v>2.3708677685950412E-2</v>
      </c>
      <c r="DP492" s="111">
        <f>(AE492*IFERROR(VLOOKUP(AD492,LnLst!B:I,4,FALSE),0))*(H492^2/100)/1000000</f>
        <v>5.8987499999999998E-2</v>
      </c>
      <c r="DQ492" s="111">
        <f>(AE492*IFERROR(VLOOKUP(AD492,LnLst!B:I,5,FALSE),0))*(100/(H492^2))</f>
        <v>1.0072314049586778E-2</v>
      </c>
      <c r="DR492" s="111">
        <f>(AE492*IFERROR(VLOOKUP(AD492,LnLst!B:I,6,FALSE),0))*(100/(H492^2))</f>
        <v>6.4307851239669422E-2</v>
      </c>
      <c r="DS492" s="111">
        <f>(AE492*IFERROR(VLOOKUP(AD492,LnLst!B:I,7,FALSE),0))*(H492^2/100)/1000000</f>
        <v>4.0474499999999997E-2</v>
      </c>
      <c r="DT492" s="111">
        <f>(AE492*IFERROR(VLOOKUP(AD492,LnLst!B:I,8,FALSE),0))*(100/(H492^2))</f>
        <v>4.5712809917355372E-2</v>
      </c>
      <c r="DU492" s="111">
        <f>AG492*IFERROR(VLOOKUP(AF492,LnLst!B:I,2,FALSE),0)*100/H492^2</f>
        <v>0</v>
      </c>
      <c r="DV492" s="111">
        <f>(AG492*IFERROR(VLOOKUP(AF492,LnLst!B:I,3,FALSE),0))*(100/(H492^2))</f>
        <v>0</v>
      </c>
      <c r="DW492" s="111">
        <f>(AG492*IFERROR(VLOOKUP(AF492,LnLst!B:I,4,FALSE),0))*(H492^2/100)/1000000</f>
        <v>0</v>
      </c>
      <c r="DX492" s="111">
        <f>(AG492*IFERROR(VLOOKUP(AF492,LnLst!B:I,5,FALSE),0))*(100/(H492^2))</f>
        <v>0</v>
      </c>
      <c r="DY492" s="111">
        <f>(AG492*IFERROR(VLOOKUP(AF492,LnLst!B:I,6,FALSE),0))*(100/(H492^2))</f>
        <v>0</v>
      </c>
      <c r="DZ492" s="111">
        <f>(AG492*IFERROR(VLOOKUP(AF492,LnLst!B:I,7,FALSE),0))*(H492^2/100)/1000000</f>
        <v>0</v>
      </c>
      <c r="EA492" s="111">
        <f>(AG492*IFERROR(VLOOKUP(AF492,LnLst!B:I,8,FALSE),0))*(100/(H492^2))</f>
        <v>0</v>
      </c>
      <c r="EB492" s="111">
        <f>AI492*IFERROR(VLOOKUP(AH492,LnLst!B:I,2,FALSE),0)*100/H492^2</f>
        <v>0</v>
      </c>
      <c r="EC492" s="111">
        <f>AI492*IFERROR(VLOOKUP(AH492,LnLst!B:I,3,FALSE),0)*100/H492^2</f>
        <v>0</v>
      </c>
      <c r="ED492" s="111">
        <f>(AI492*IFERROR(VLOOKUP(AH492,LnLst!B:I,4,FALSE),0))*(H492^2/100)/1000000</f>
        <v>0</v>
      </c>
      <c r="EE492" s="111">
        <f>AI492*IFERROR(VLOOKUP(AH492,LnLst!B:I,5,FALSE),0)*100/H492^2</f>
        <v>0</v>
      </c>
      <c r="EF492" s="111">
        <f>AI492*IFERROR(VLOOKUP(AH492,LnLst!B:I,6,FALSE),0)*100/H492^2</f>
        <v>0</v>
      </c>
      <c r="EG492" s="111">
        <f>(AI492*IFERROR(VLOOKUP(AH492,LnLst!B:I,7,FALSE),0))*(H492^2/100)/1000000</f>
        <v>0</v>
      </c>
      <c r="EH492" s="111">
        <f>AI492*IFERROR(VLOOKUP(AH492,LnLst!B:I,8,FALSE),0)*100/H492^2</f>
        <v>0</v>
      </c>
      <c r="EI492" s="236">
        <f>AK492*IFERROR(VLOOKUP(AJ492,LnLst!B:I,2,FALSE),0)*100/H492^2</f>
        <v>0</v>
      </c>
      <c r="EJ492" s="111">
        <f>AK492*IFERROR(VLOOKUP(AJ492,LnLst!B:I,3,FALSE),0)*100/H492^2</f>
        <v>0</v>
      </c>
      <c r="EK492" s="111">
        <f>(AK492*IFERROR(VLOOKUP(AJ492,LnLst!B:I,4,FALSE),0))*(H492^2/100)/1000000</f>
        <v>0</v>
      </c>
      <c r="EL492" s="111">
        <f>AK492*IFERROR(VLOOKUP(AJ492,LnLst!B:I,5,FALSE),0)*100/H492^2</f>
        <v>0</v>
      </c>
      <c r="EM492" s="111">
        <f>AK492*IFERROR(VLOOKUP(AJ492,LnLst!B:I,6,FALSE),0)*100/H492^2</f>
        <v>0</v>
      </c>
      <c r="EN492" s="111">
        <f>(AK492*IFERROR(VLOOKUP(AJ492,LnLst!B:I,7,FALSE),0))*(H492^2/100)/1000000</f>
        <v>0</v>
      </c>
      <c r="EO492" s="111">
        <f>AK492*IFERROR(VLOOKUP(AJ492,LnLst!B:I,8,FALSE),0)*100/H492^2</f>
        <v>0</v>
      </c>
    </row>
    <row r="493" spans="1:145" ht="15" customHeight="1" x14ac:dyDescent="0.25">
      <c r="A493" s="81" t="s">
        <v>1400</v>
      </c>
      <c r="B493" s="82" t="s">
        <v>329</v>
      </c>
      <c r="C493" s="102" t="s">
        <v>184</v>
      </c>
      <c r="D493" s="82" t="s">
        <v>183</v>
      </c>
      <c r="E493" s="9" t="s">
        <v>1641</v>
      </c>
      <c r="F493" s="426" t="s">
        <v>1717</v>
      </c>
      <c r="G493" s="83">
        <v>1</v>
      </c>
      <c r="H493" s="60">
        <v>220</v>
      </c>
      <c r="I493" s="194" t="str">
        <f t="shared" si="127"/>
        <v xml:space="preserve">2*405 AAAC             </v>
      </c>
      <c r="J493" s="228">
        <f t="shared" si="128"/>
        <v>170</v>
      </c>
      <c r="K493" s="113" t="s">
        <v>23</v>
      </c>
      <c r="L493" s="113" t="s">
        <v>23</v>
      </c>
      <c r="M493" s="240">
        <v>900</v>
      </c>
      <c r="N493" s="115">
        <f t="shared" ref="N493:N494" si="145">1.732*M493*H493/1000</f>
        <v>342.93599999999998</v>
      </c>
      <c r="O493" s="241">
        <v>1200</v>
      </c>
      <c r="P493" s="235">
        <f t="shared" si="130"/>
        <v>1.7526859504132231E-2</v>
      </c>
      <c r="Q493" s="104">
        <f t="shared" si="131"/>
        <v>0.10747933884297521</v>
      </c>
      <c r="R493" s="104">
        <f t="shared" si="132"/>
        <v>0.26741000000000004</v>
      </c>
      <c r="S493" s="104">
        <f t="shared" si="133"/>
        <v>4.566115702479339E-2</v>
      </c>
      <c r="T493" s="104">
        <f t="shared" si="134"/>
        <v>0.29152892561983473</v>
      </c>
      <c r="U493" s="104">
        <f t="shared" si="135"/>
        <v>0.18348439999999999</v>
      </c>
      <c r="V493" s="105">
        <f t="shared" si="136"/>
        <v>0.20723140495867767</v>
      </c>
      <c r="W493" s="223">
        <f>AE493*IFERROR(VLOOKUP(AD493,LnLst!B:I,2,FALSE),0)+AG493*IFERROR(VLOOKUP(AF493,LnLst!B:I,2,FALSE),0)+AI493*IFERROR(VLOOKUP(AH493,LnLst!B:I,2,FALSE),0)+AK493*IFERROR(VLOOKUP(AJ493,LnLst!B:I,2,FALSE),0)</f>
        <v>8.4830000000000005</v>
      </c>
      <c r="X493" s="215">
        <f>AE493*IFERROR(VLOOKUP(AD493,LnLst!B:I,3,FALSE),0)+AG493*IFERROR(VLOOKUP(AF493,LnLst!B:I,3,FALSE),0)+AI493*IFERROR(VLOOKUP(AH493,LnLst!B:I,3,FALSE),0)+AK493*IFERROR(VLOOKUP(AJ493,LnLst!B:I,3,FALSE),0)</f>
        <v>52.019999999999996</v>
      </c>
      <c r="Y493" s="219">
        <f>(AE493*IFERROR(VLOOKUP(AD493,LnLst!B:I,4,FALSE),0)+AG493*IFERROR(VLOOKUP(AF493,LnLst!B:I,4,FALSE),0)+AI493*IFERROR(VLOOKUP(AH493,LnLst!B:I,4,FALSE),0)+AK493*IFERROR(VLOOKUP(AJ493,LnLst!B:I,4,FALSE),0))/1000000</f>
        <v>5.5250000000000004E-4</v>
      </c>
      <c r="Z493" s="215">
        <f>AE493*IFERROR(VLOOKUP(AD493,LnLst!B:I,5,FALSE),0)+AG493*IFERROR(VLOOKUP(AF493,LnLst!B:I,5,FALSE),0)+AI493*IFERROR(VLOOKUP(AH493,LnLst!B:I,5,FALSE),0)+AK493*IFERROR(VLOOKUP(AJ493,LnLst!B:I,5,FALSE),0)</f>
        <v>22.1</v>
      </c>
      <c r="AA493" s="215">
        <f>AE493*IFERROR(VLOOKUP(AD493,LnLst!B:I,6,FALSE),0)+AG493*IFERROR(VLOOKUP(AF493,LnLst!B:I,6,FALSE),0)+AI493*IFERROR(VLOOKUP(AH493,LnLst!B:I,6,FALSE),0)+AK493*IFERROR(VLOOKUP(AJ493,LnLst!B:I,6,FALSE),0)</f>
        <v>141.1</v>
      </c>
      <c r="AB493" s="207">
        <f>(AE493*IFERROR(VLOOKUP(AD493,LnLst!B:I,7,FALSE),0)+AG493*IFERROR(VLOOKUP(AF493,LnLst!B:I,7,FALSE),0)+AI493*IFERROR(VLOOKUP(AH493,LnLst!B:I,7,FALSE),0)+AK493*IFERROR(VLOOKUP(AJ493,LnLst!B:I,7,FALSE),0))/1000000</f>
        <v>3.791E-4</v>
      </c>
      <c r="AC493" s="211">
        <f>AE493*IFERROR(VLOOKUP(AD493,LnLst!B:I,8,FALSE),0)+AG493*IFERROR(VLOOKUP(AF493,LnLst!B:I,8,FALSE),0)+AI493*IFERROR(VLOOKUP(AH493,LnLst!B:I,8,FALSE),0)+AK493*IFERROR(VLOOKUP(AJ493,LnLst!B:I,8,FALSE),0)</f>
        <v>100.3</v>
      </c>
      <c r="AD493" s="106" t="s">
        <v>8</v>
      </c>
      <c r="AE493" s="263">
        <v>170</v>
      </c>
      <c r="AF493" s="245" t="s">
        <v>1462</v>
      </c>
      <c r="AG493" s="263"/>
      <c r="AH493" s="250" t="s">
        <v>1462</v>
      </c>
      <c r="AI493" s="263"/>
      <c r="AJ493" s="245" t="s">
        <v>1462</v>
      </c>
      <c r="AK493" s="263"/>
      <c r="AL493" s="84">
        <v>98</v>
      </c>
      <c r="AM493" s="72">
        <v>684</v>
      </c>
      <c r="AN493" s="83">
        <v>0</v>
      </c>
      <c r="AO493" s="72">
        <v>0</v>
      </c>
      <c r="AP493" s="66" t="s">
        <v>671</v>
      </c>
      <c r="AQ493" s="107" t="s">
        <v>672</v>
      </c>
      <c r="AR493" s="61" t="s">
        <v>669</v>
      </c>
      <c r="AS493" s="364"/>
      <c r="AT493" s="205" t="s">
        <v>215</v>
      </c>
      <c r="DN493" s="111">
        <f>(AE493*IFERROR(VLOOKUP(AD493,LnLst!B:I,2,FALSE),0))*(100/(H493^2))</f>
        <v>1.7526859504132231E-2</v>
      </c>
      <c r="DO493" s="111">
        <f>(AE493*IFERROR(VLOOKUP(AD493,LnLst!B:I,3,FALSE),0))*(100/(H493^2))</f>
        <v>0.1074793388429752</v>
      </c>
      <c r="DP493" s="111">
        <f>(AE493*IFERROR(VLOOKUP(AD493,LnLst!B:I,4,FALSE),0))*(H493^2/100)/1000000</f>
        <v>0.26740999999999998</v>
      </c>
      <c r="DQ493" s="111">
        <f>(AE493*IFERROR(VLOOKUP(AD493,LnLst!B:I,5,FALSE),0))*(100/(H493^2))</f>
        <v>4.566115702479339E-2</v>
      </c>
      <c r="DR493" s="111">
        <f>(AE493*IFERROR(VLOOKUP(AD493,LnLst!B:I,6,FALSE),0))*(100/(H493^2))</f>
        <v>0.29152892561983473</v>
      </c>
      <c r="DS493" s="111">
        <f>(AE493*IFERROR(VLOOKUP(AD493,LnLst!B:I,7,FALSE),0))*(H493^2/100)/1000000</f>
        <v>0.18348440000000002</v>
      </c>
      <c r="DT493" s="111">
        <f>(AE493*IFERROR(VLOOKUP(AD493,LnLst!B:I,8,FALSE),0))*(100/(H493^2))</f>
        <v>0.20723140495867767</v>
      </c>
      <c r="DU493" s="111">
        <f>AG493*IFERROR(VLOOKUP(AF493,LnLst!B:I,2,FALSE),0)*100/H493^2</f>
        <v>0</v>
      </c>
      <c r="DV493" s="111">
        <f>(AG493*IFERROR(VLOOKUP(AF493,LnLst!B:I,3,FALSE),0))*(100/(H493^2))</f>
        <v>0</v>
      </c>
      <c r="DW493" s="111">
        <f>(AG493*IFERROR(VLOOKUP(AF493,LnLst!B:I,4,FALSE),0))*(H493^2/100)/1000000</f>
        <v>0</v>
      </c>
      <c r="DX493" s="111">
        <f>(AG493*IFERROR(VLOOKUP(AF493,LnLst!B:I,5,FALSE),0))*(100/(H493^2))</f>
        <v>0</v>
      </c>
      <c r="DY493" s="111">
        <f>(AG493*IFERROR(VLOOKUP(AF493,LnLst!B:I,6,FALSE),0))*(100/(H493^2))</f>
        <v>0</v>
      </c>
      <c r="DZ493" s="111">
        <f>(AG493*IFERROR(VLOOKUP(AF493,LnLst!B:I,7,FALSE),0))*(H493^2/100)/1000000</f>
        <v>0</v>
      </c>
      <c r="EA493" s="111">
        <f>(AG493*IFERROR(VLOOKUP(AF493,LnLst!B:I,8,FALSE),0))*(100/(H493^2))</f>
        <v>0</v>
      </c>
      <c r="EB493" s="111">
        <f>AI493*IFERROR(VLOOKUP(AH493,LnLst!B:I,2,FALSE),0)*100/H493^2</f>
        <v>0</v>
      </c>
      <c r="EC493" s="111">
        <f>AI493*IFERROR(VLOOKUP(AH493,LnLst!B:I,3,FALSE),0)*100/H493^2</f>
        <v>0</v>
      </c>
      <c r="ED493" s="111">
        <f>(AI493*IFERROR(VLOOKUP(AH493,LnLst!B:I,4,FALSE),0))*(H493^2/100)/1000000</f>
        <v>0</v>
      </c>
      <c r="EE493" s="111">
        <f>AI493*IFERROR(VLOOKUP(AH493,LnLst!B:I,5,FALSE),0)*100/H493^2</f>
        <v>0</v>
      </c>
      <c r="EF493" s="111">
        <f>AI493*IFERROR(VLOOKUP(AH493,LnLst!B:I,6,FALSE),0)*100/H493^2</f>
        <v>0</v>
      </c>
      <c r="EG493" s="111">
        <f>(AI493*IFERROR(VLOOKUP(AH493,LnLst!B:I,7,FALSE),0))*(H493^2/100)/1000000</f>
        <v>0</v>
      </c>
      <c r="EH493" s="111">
        <f>AI493*IFERROR(VLOOKUP(AH493,LnLst!B:I,8,FALSE),0)*100/H493^2</f>
        <v>0</v>
      </c>
      <c r="EI493" s="236">
        <f>AK493*IFERROR(VLOOKUP(AJ493,LnLst!B:I,2,FALSE),0)*100/H493^2</f>
        <v>0</v>
      </c>
      <c r="EJ493" s="111">
        <f>AK493*IFERROR(VLOOKUP(AJ493,LnLst!B:I,3,FALSE),0)*100/H493^2</f>
        <v>0</v>
      </c>
      <c r="EK493" s="111">
        <f>(AK493*IFERROR(VLOOKUP(AJ493,LnLst!B:I,4,FALSE),0))*(H493^2/100)/1000000</f>
        <v>0</v>
      </c>
      <c r="EL493" s="111">
        <f>AK493*IFERROR(VLOOKUP(AJ493,LnLst!B:I,5,FALSE),0)*100/H493^2</f>
        <v>0</v>
      </c>
      <c r="EM493" s="111">
        <f>AK493*IFERROR(VLOOKUP(AJ493,LnLst!B:I,6,FALSE),0)*100/H493^2</f>
        <v>0</v>
      </c>
      <c r="EN493" s="111">
        <f>(AK493*IFERROR(VLOOKUP(AJ493,LnLst!B:I,7,FALSE),0))*(H493^2/100)/1000000</f>
        <v>0</v>
      </c>
      <c r="EO493" s="111">
        <f>AK493*IFERROR(VLOOKUP(AJ493,LnLst!B:I,8,FALSE),0)*100/H493^2</f>
        <v>0</v>
      </c>
    </row>
    <row r="494" spans="1:145" ht="15" customHeight="1" x14ac:dyDescent="0.25">
      <c r="A494" s="81" t="s">
        <v>1400</v>
      </c>
      <c r="B494" s="82" t="s">
        <v>329</v>
      </c>
      <c r="C494" s="102" t="s">
        <v>184</v>
      </c>
      <c r="D494" s="82" t="s">
        <v>183</v>
      </c>
      <c r="E494" s="9" t="s">
        <v>1641</v>
      </c>
      <c r="F494" s="426" t="s">
        <v>1717</v>
      </c>
      <c r="G494" s="83">
        <v>2</v>
      </c>
      <c r="H494" s="60">
        <v>220</v>
      </c>
      <c r="I494" s="194" t="str">
        <f t="shared" si="127"/>
        <v xml:space="preserve">2*405 AAAC             </v>
      </c>
      <c r="J494" s="228">
        <f t="shared" si="128"/>
        <v>170</v>
      </c>
      <c r="K494" s="113" t="s">
        <v>23</v>
      </c>
      <c r="L494" s="113" t="s">
        <v>23</v>
      </c>
      <c r="M494" s="240">
        <v>900</v>
      </c>
      <c r="N494" s="115">
        <f t="shared" si="145"/>
        <v>342.93599999999998</v>
      </c>
      <c r="O494" s="241">
        <v>1200</v>
      </c>
      <c r="P494" s="235">
        <f t="shared" si="130"/>
        <v>1.7526859504132231E-2</v>
      </c>
      <c r="Q494" s="104">
        <f t="shared" si="131"/>
        <v>0.10747933884297521</v>
      </c>
      <c r="R494" s="104">
        <f t="shared" si="132"/>
        <v>0.26741000000000004</v>
      </c>
      <c r="S494" s="104">
        <f t="shared" si="133"/>
        <v>4.566115702479339E-2</v>
      </c>
      <c r="T494" s="104">
        <f t="shared" si="134"/>
        <v>0.29152892561983473</v>
      </c>
      <c r="U494" s="104">
        <f t="shared" si="135"/>
        <v>0.18348439999999999</v>
      </c>
      <c r="V494" s="105">
        <f t="shared" si="136"/>
        <v>0.20723140495867767</v>
      </c>
      <c r="W494" s="223">
        <f>AE494*IFERROR(VLOOKUP(AD494,LnLst!B:I,2,FALSE),0)+AG494*IFERROR(VLOOKUP(AF494,LnLst!B:I,2,FALSE),0)+AI494*IFERROR(VLOOKUP(AH494,LnLst!B:I,2,FALSE),0)+AK494*IFERROR(VLOOKUP(AJ494,LnLst!B:I,2,FALSE),0)</f>
        <v>8.4830000000000005</v>
      </c>
      <c r="X494" s="215">
        <f>AE494*IFERROR(VLOOKUP(AD494,LnLst!B:I,3,FALSE),0)+AG494*IFERROR(VLOOKUP(AF494,LnLst!B:I,3,FALSE),0)+AI494*IFERROR(VLOOKUP(AH494,LnLst!B:I,3,FALSE),0)+AK494*IFERROR(VLOOKUP(AJ494,LnLst!B:I,3,FALSE),0)</f>
        <v>52.019999999999996</v>
      </c>
      <c r="Y494" s="219">
        <f>(AE494*IFERROR(VLOOKUP(AD494,LnLst!B:I,4,FALSE),0)+AG494*IFERROR(VLOOKUP(AF494,LnLst!B:I,4,FALSE),0)+AI494*IFERROR(VLOOKUP(AH494,LnLst!B:I,4,FALSE),0)+AK494*IFERROR(VLOOKUP(AJ494,LnLst!B:I,4,FALSE),0))/1000000</f>
        <v>5.5250000000000004E-4</v>
      </c>
      <c r="Z494" s="215">
        <f>AE494*IFERROR(VLOOKUP(AD494,LnLst!B:I,5,FALSE),0)+AG494*IFERROR(VLOOKUP(AF494,LnLst!B:I,5,FALSE),0)+AI494*IFERROR(VLOOKUP(AH494,LnLst!B:I,5,FALSE),0)+AK494*IFERROR(VLOOKUP(AJ494,LnLst!B:I,5,FALSE),0)</f>
        <v>22.1</v>
      </c>
      <c r="AA494" s="215">
        <f>AE494*IFERROR(VLOOKUP(AD494,LnLst!B:I,6,FALSE),0)+AG494*IFERROR(VLOOKUP(AF494,LnLst!B:I,6,FALSE),0)+AI494*IFERROR(VLOOKUP(AH494,LnLst!B:I,6,FALSE),0)+AK494*IFERROR(VLOOKUP(AJ494,LnLst!B:I,6,FALSE),0)</f>
        <v>141.1</v>
      </c>
      <c r="AB494" s="207">
        <f>(AE494*IFERROR(VLOOKUP(AD494,LnLst!B:I,7,FALSE),0)+AG494*IFERROR(VLOOKUP(AF494,LnLst!B:I,7,FALSE),0)+AI494*IFERROR(VLOOKUP(AH494,LnLst!B:I,7,FALSE),0)+AK494*IFERROR(VLOOKUP(AJ494,LnLst!B:I,7,FALSE),0))/1000000</f>
        <v>3.791E-4</v>
      </c>
      <c r="AC494" s="211">
        <f>AE494*IFERROR(VLOOKUP(AD494,LnLst!B:I,8,FALSE),0)+AG494*IFERROR(VLOOKUP(AF494,LnLst!B:I,8,FALSE),0)+AI494*IFERROR(VLOOKUP(AH494,LnLst!B:I,8,FALSE),0)+AK494*IFERROR(VLOOKUP(AJ494,LnLst!B:I,8,FALSE),0)</f>
        <v>100.3</v>
      </c>
      <c r="AD494" s="106" t="s">
        <v>8</v>
      </c>
      <c r="AE494" s="263">
        <v>170</v>
      </c>
      <c r="AF494" s="245" t="s">
        <v>1462</v>
      </c>
      <c r="AG494" s="263"/>
      <c r="AH494" s="250" t="s">
        <v>1462</v>
      </c>
      <c r="AI494" s="263"/>
      <c r="AJ494" s="245" t="s">
        <v>1462</v>
      </c>
      <c r="AK494" s="263"/>
      <c r="AL494" s="84">
        <v>98</v>
      </c>
      <c r="AM494" s="72">
        <v>684</v>
      </c>
      <c r="AN494" s="83">
        <v>0</v>
      </c>
      <c r="AO494" s="72">
        <v>0</v>
      </c>
      <c r="AP494" s="66" t="s">
        <v>670</v>
      </c>
      <c r="AQ494" s="107" t="s">
        <v>672</v>
      </c>
      <c r="AR494" s="61" t="s">
        <v>669</v>
      </c>
      <c r="AS494" s="364"/>
      <c r="AT494" s="205" t="s">
        <v>215</v>
      </c>
      <c r="DN494" s="111">
        <f>(AE494*IFERROR(VLOOKUP(AD494,LnLst!B:I,2,FALSE),0))*(100/(H494^2))</f>
        <v>1.7526859504132231E-2</v>
      </c>
      <c r="DO494" s="111">
        <f>(AE494*IFERROR(VLOOKUP(AD494,LnLst!B:I,3,FALSE),0))*(100/(H494^2))</f>
        <v>0.1074793388429752</v>
      </c>
      <c r="DP494" s="111">
        <f>(AE494*IFERROR(VLOOKUP(AD494,LnLst!B:I,4,FALSE),0))*(H494^2/100)/1000000</f>
        <v>0.26740999999999998</v>
      </c>
      <c r="DQ494" s="111">
        <f>(AE494*IFERROR(VLOOKUP(AD494,LnLst!B:I,5,FALSE),0))*(100/(H494^2))</f>
        <v>4.566115702479339E-2</v>
      </c>
      <c r="DR494" s="111">
        <f>(AE494*IFERROR(VLOOKUP(AD494,LnLst!B:I,6,FALSE),0))*(100/(H494^2))</f>
        <v>0.29152892561983473</v>
      </c>
      <c r="DS494" s="111">
        <f>(AE494*IFERROR(VLOOKUP(AD494,LnLst!B:I,7,FALSE),0))*(H494^2/100)/1000000</f>
        <v>0.18348440000000002</v>
      </c>
      <c r="DT494" s="111">
        <f>(AE494*IFERROR(VLOOKUP(AD494,LnLst!B:I,8,FALSE),0))*(100/(H494^2))</f>
        <v>0.20723140495867767</v>
      </c>
      <c r="DU494" s="111">
        <f>AG494*IFERROR(VLOOKUP(AF494,LnLst!B:I,2,FALSE),0)*100/H494^2</f>
        <v>0</v>
      </c>
      <c r="DV494" s="111">
        <f>(AG494*IFERROR(VLOOKUP(AF494,LnLst!B:I,3,FALSE),0))*(100/(H494^2))</f>
        <v>0</v>
      </c>
      <c r="DW494" s="111">
        <f>(AG494*IFERROR(VLOOKUP(AF494,LnLst!B:I,4,FALSE),0))*(H494^2/100)/1000000</f>
        <v>0</v>
      </c>
      <c r="DX494" s="111">
        <f>(AG494*IFERROR(VLOOKUP(AF494,LnLst!B:I,5,FALSE),0))*(100/(H494^2))</f>
        <v>0</v>
      </c>
      <c r="DY494" s="111">
        <f>(AG494*IFERROR(VLOOKUP(AF494,LnLst!B:I,6,FALSE),0))*(100/(H494^2))</f>
        <v>0</v>
      </c>
      <c r="DZ494" s="111">
        <f>(AG494*IFERROR(VLOOKUP(AF494,LnLst!B:I,7,FALSE),0))*(H494^2/100)/1000000</f>
        <v>0</v>
      </c>
      <c r="EA494" s="111">
        <f>(AG494*IFERROR(VLOOKUP(AF494,LnLst!B:I,8,FALSE),0))*(100/(H494^2))</f>
        <v>0</v>
      </c>
      <c r="EB494" s="111">
        <f>AI494*IFERROR(VLOOKUP(AH494,LnLst!B:I,2,FALSE),0)*100/H494^2</f>
        <v>0</v>
      </c>
      <c r="EC494" s="111">
        <f>AI494*IFERROR(VLOOKUP(AH494,LnLst!B:I,3,FALSE),0)*100/H494^2</f>
        <v>0</v>
      </c>
      <c r="ED494" s="111">
        <f>(AI494*IFERROR(VLOOKUP(AH494,LnLst!B:I,4,FALSE),0))*(H494^2/100)/1000000</f>
        <v>0</v>
      </c>
      <c r="EE494" s="111">
        <f>AI494*IFERROR(VLOOKUP(AH494,LnLst!B:I,5,FALSE),0)*100/H494^2</f>
        <v>0</v>
      </c>
      <c r="EF494" s="111">
        <f>AI494*IFERROR(VLOOKUP(AH494,LnLst!B:I,6,FALSE),0)*100/H494^2</f>
        <v>0</v>
      </c>
      <c r="EG494" s="111">
        <f>(AI494*IFERROR(VLOOKUP(AH494,LnLst!B:I,7,FALSE),0))*(H494^2/100)/1000000</f>
        <v>0</v>
      </c>
      <c r="EH494" s="111">
        <f>AI494*IFERROR(VLOOKUP(AH494,LnLst!B:I,8,FALSE),0)*100/H494^2</f>
        <v>0</v>
      </c>
      <c r="EI494" s="236">
        <f>AK494*IFERROR(VLOOKUP(AJ494,LnLst!B:I,2,FALSE),0)*100/H494^2</f>
        <v>0</v>
      </c>
      <c r="EJ494" s="111">
        <f>AK494*IFERROR(VLOOKUP(AJ494,LnLst!B:I,3,FALSE),0)*100/H494^2</f>
        <v>0</v>
      </c>
      <c r="EK494" s="111">
        <f>(AK494*IFERROR(VLOOKUP(AJ494,LnLst!B:I,4,FALSE),0))*(H494^2/100)/1000000</f>
        <v>0</v>
      </c>
      <c r="EL494" s="111">
        <f>AK494*IFERROR(VLOOKUP(AJ494,LnLst!B:I,5,FALSE),0)*100/H494^2</f>
        <v>0</v>
      </c>
      <c r="EM494" s="111">
        <f>AK494*IFERROR(VLOOKUP(AJ494,LnLst!B:I,6,FALSE),0)*100/H494^2</f>
        <v>0</v>
      </c>
      <c r="EN494" s="111">
        <f>(AK494*IFERROR(VLOOKUP(AJ494,LnLst!B:I,7,FALSE),0))*(H494^2/100)/1000000</f>
        <v>0</v>
      </c>
      <c r="EO494" s="111">
        <f>AK494*IFERROR(VLOOKUP(AJ494,LnLst!B:I,8,FALSE),0)*100/H494^2</f>
        <v>0</v>
      </c>
    </row>
    <row r="495" spans="1:145" ht="15" customHeight="1" x14ac:dyDescent="0.25">
      <c r="A495" s="81" t="s">
        <v>397</v>
      </c>
      <c r="B495" s="82" t="s">
        <v>398</v>
      </c>
      <c r="C495" s="102" t="s">
        <v>175</v>
      </c>
      <c r="D495" s="82" t="s">
        <v>176</v>
      </c>
      <c r="E495" s="9" t="s">
        <v>1641</v>
      </c>
      <c r="F495" s="426" t="s">
        <v>1717</v>
      </c>
      <c r="G495" s="83">
        <v>1</v>
      </c>
      <c r="H495" s="60">
        <v>220</v>
      </c>
      <c r="I495" s="194" t="str">
        <f t="shared" si="127"/>
        <v xml:space="preserve">2*405 AAAC             </v>
      </c>
      <c r="J495" s="228">
        <f t="shared" si="128"/>
        <v>6.7</v>
      </c>
      <c r="K495" s="113" t="s">
        <v>23</v>
      </c>
      <c r="L495" s="232" t="s">
        <v>21</v>
      </c>
      <c r="M495" s="240">
        <v>800</v>
      </c>
      <c r="N495" s="115">
        <f t="shared" si="129"/>
        <v>304.83199999999999</v>
      </c>
      <c r="O495" s="241">
        <v>1150</v>
      </c>
      <c r="P495" s="235">
        <f t="shared" si="130"/>
        <v>6.907644628099173E-4</v>
      </c>
      <c r="Q495" s="104">
        <f t="shared" si="131"/>
        <v>4.2359504132231402E-3</v>
      </c>
      <c r="R495" s="104">
        <f t="shared" si="132"/>
        <v>1.0539100000000001E-2</v>
      </c>
      <c r="S495" s="104">
        <f t="shared" si="133"/>
        <v>1.7995867768595044E-3</v>
      </c>
      <c r="T495" s="104">
        <f t="shared" si="134"/>
        <v>1.1489669421487604E-2</v>
      </c>
      <c r="U495" s="104">
        <f t="shared" si="135"/>
        <v>7.2314440000000001E-3</v>
      </c>
      <c r="V495" s="105">
        <f t="shared" si="136"/>
        <v>8.1673553719008272E-3</v>
      </c>
      <c r="W495" s="223">
        <f>AE495*IFERROR(VLOOKUP(AD495,LnLst!B:I,2,FALSE),0)+AG495*IFERROR(VLOOKUP(AF495,LnLst!B:I,2,FALSE),0)+AI495*IFERROR(VLOOKUP(AH495,LnLst!B:I,2,FALSE),0)+AK495*IFERROR(VLOOKUP(AJ495,LnLst!B:I,2,FALSE),0)</f>
        <v>0.33433000000000002</v>
      </c>
      <c r="X495" s="215">
        <f>AE495*IFERROR(VLOOKUP(AD495,LnLst!B:I,3,FALSE),0)+AG495*IFERROR(VLOOKUP(AF495,LnLst!B:I,3,FALSE),0)+AI495*IFERROR(VLOOKUP(AH495,LnLst!B:I,3,FALSE),0)+AK495*IFERROR(VLOOKUP(AJ495,LnLst!B:I,3,FALSE),0)</f>
        <v>2.0501999999999998</v>
      </c>
      <c r="Y495" s="219">
        <f>(AE495*IFERROR(VLOOKUP(AD495,LnLst!B:I,4,FALSE),0)+AG495*IFERROR(VLOOKUP(AF495,LnLst!B:I,4,FALSE),0)+AI495*IFERROR(VLOOKUP(AH495,LnLst!B:I,4,FALSE),0)+AK495*IFERROR(VLOOKUP(AJ495,LnLst!B:I,4,FALSE),0))/1000000</f>
        <v>2.1775000000000001E-5</v>
      </c>
      <c r="Z495" s="215">
        <f>AE495*IFERROR(VLOOKUP(AD495,LnLst!B:I,5,FALSE),0)+AG495*IFERROR(VLOOKUP(AF495,LnLst!B:I,5,FALSE),0)+AI495*IFERROR(VLOOKUP(AH495,LnLst!B:I,5,FALSE),0)+AK495*IFERROR(VLOOKUP(AJ495,LnLst!B:I,5,FALSE),0)</f>
        <v>0.87100000000000011</v>
      </c>
      <c r="AA495" s="215">
        <f>AE495*IFERROR(VLOOKUP(AD495,LnLst!B:I,6,FALSE),0)+AG495*IFERROR(VLOOKUP(AF495,LnLst!B:I,6,FALSE),0)+AI495*IFERROR(VLOOKUP(AH495,LnLst!B:I,6,FALSE),0)+AK495*IFERROR(VLOOKUP(AJ495,LnLst!B:I,6,FALSE),0)</f>
        <v>5.5609999999999999</v>
      </c>
      <c r="AB495" s="207">
        <f>(AE495*IFERROR(VLOOKUP(AD495,LnLst!B:I,7,FALSE),0)+AG495*IFERROR(VLOOKUP(AF495,LnLst!B:I,7,FALSE),0)+AI495*IFERROR(VLOOKUP(AH495,LnLst!B:I,7,FALSE),0)+AK495*IFERROR(VLOOKUP(AJ495,LnLst!B:I,7,FALSE),0))/1000000</f>
        <v>1.4941000000000001E-5</v>
      </c>
      <c r="AC495" s="211">
        <f>AE495*IFERROR(VLOOKUP(AD495,LnLst!B:I,8,FALSE),0)+AG495*IFERROR(VLOOKUP(AF495,LnLst!B:I,8,FALSE),0)+AI495*IFERROR(VLOOKUP(AH495,LnLst!B:I,8,FALSE),0)+AK495*IFERROR(VLOOKUP(AJ495,LnLst!B:I,8,FALSE),0)</f>
        <v>3.9529999999999998</v>
      </c>
      <c r="AD495" s="106" t="s">
        <v>8</v>
      </c>
      <c r="AE495" s="263">
        <v>6.7</v>
      </c>
      <c r="AF495" s="245" t="s">
        <v>1462</v>
      </c>
      <c r="AG495" s="263"/>
      <c r="AH495" s="250" t="s">
        <v>1462</v>
      </c>
      <c r="AI495" s="263"/>
      <c r="AJ495" s="245" t="s">
        <v>1462</v>
      </c>
      <c r="AK495" s="263"/>
      <c r="AL495" s="84">
        <v>654</v>
      </c>
      <c r="AM495" s="72">
        <v>656</v>
      </c>
      <c r="AN495" s="83">
        <v>0</v>
      </c>
      <c r="AO495" s="72">
        <v>0</v>
      </c>
      <c r="AP495" s="66" t="s">
        <v>956</v>
      </c>
      <c r="AQ495" s="107" t="s">
        <v>958</v>
      </c>
      <c r="AR495" s="61" t="s">
        <v>176</v>
      </c>
      <c r="AS495" s="364"/>
      <c r="AT495" s="205" t="s">
        <v>39</v>
      </c>
      <c r="DN495" s="111">
        <f>(AE495*IFERROR(VLOOKUP(AD495,LnLst!B:I,2,FALSE),0))*(100/(H495^2))</f>
        <v>6.9076446280991741E-4</v>
      </c>
      <c r="DO495" s="111">
        <f>(AE495*IFERROR(VLOOKUP(AD495,LnLst!B:I,3,FALSE),0))*(100/(H495^2))</f>
        <v>4.2359504132231402E-3</v>
      </c>
      <c r="DP495" s="111">
        <f>(AE495*IFERROR(VLOOKUP(AD495,LnLst!B:I,4,FALSE),0))*(H495^2/100)/1000000</f>
        <v>1.0539100000000001E-2</v>
      </c>
      <c r="DQ495" s="111">
        <f>(AE495*IFERROR(VLOOKUP(AD495,LnLst!B:I,5,FALSE),0))*(100/(H495^2))</f>
        <v>1.7995867768595044E-3</v>
      </c>
      <c r="DR495" s="111">
        <f>(AE495*IFERROR(VLOOKUP(AD495,LnLst!B:I,6,FALSE),0))*(100/(H495^2))</f>
        <v>1.1489669421487603E-2</v>
      </c>
      <c r="DS495" s="111">
        <f>(AE495*IFERROR(VLOOKUP(AD495,LnLst!B:I,7,FALSE),0))*(H495^2/100)/1000000</f>
        <v>7.2314440000000001E-3</v>
      </c>
      <c r="DT495" s="111">
        <f>(AE495*IFERROR(VLOOKUP(AD495,LnLst!B:I,8,FALSE),0))*(100/(H495^2))</f>
        <v>8.1673553719008255E-3</v>
      </c>
      <c r="DU495" s="111">
        <f>AG495*IFERROR(VLOOKUP(AF495,LnLst!B:I,2,FALSE),0)*100/H495^2</f>
        <v>0</v>
      </c>
      <c r="DV495" s="111">
        <f>(AG495*IFERROR(VLOOKUP(AF495,LnLst!B:I,3,FALSE),0))*(100/(H495^2))</f>
        <v>0</v>
      </c>
      <c r="DW495" s="111">
        <f>(AG495*IFERROR(VLOOKUP(AF495,LnLst!B:I,4,FALSE),0))*(H495^2/100)/1000000</f>
        <v>0</v>
      </c>
      <c r="DX495" s="111">
        <f>(AG495*IFERROR(VLOOKUP(AF495,LnLst!B:I,5,FALSE),0))*(100/(H495^2))</f>
        <v>0</v>
      </c>
      <c r="DY495" s="111">
        <f>(AG495*IFERROR(VLOOKUP(AF495,LnLst!B:I,6,FALSE),0))*(100/(H495^2))</f>
        <v>0</v>
      </c>
      <c r="DZ495" s="111">
        <f>(AG495*IFERROR(VLOOKUP(AF495,LnLst!B:I,7,FALSE),0))*(H495^2/100)/1000000</f>
        <v>0</v>
      </c>
      <c r="EA495" s="111">
        <f>(AG495*IFERROR(VLOOKUP(AF495,LnLst!B:I,8,FALSE),0))*(100/(H495^2))</f>
        <v>0</v>
      </c>
      <c r="EB495" s="111">
        <f>AI495*IFERROR(VLOOKUP(AH495,LnLst!B:I,2,FALSE),0)*100/H495^2</f>
        <v>0</v>
      </c>
      <c r="EC495" s="111">
        <f>AI495*IFERROR(VLOOKUP(AH495,LnLst!B:I,3,FALSE),0)*100/H495^2</f>
        <v>0</v>
      </c>
      <c r="ED495" s="111">
        <f>(AI495*IFERROR(VLOOKUP(AH495,LnLst!B:I,4,FALSE),0))*(H495^2/100)/1000000</f>
        <v>0</v>
      </c>
      <c r="EE495" s="111">
        <f>AI495*IFERROR(VLOOKUP(AH495,LnLst!B:I,5,FALSE),0)*100/H495^2</f>
        <v>0</v>
      </c>
      <c r="EF495" s="111">
        <f>AI495*IFERROR(VLOOKUP(AH495,LnLst!B:I,6,FALSE),0)*100/H495^2</f>
        <v>0</v>
      </c>
      <c r="EG495" s="111">
        <f>(AI495*IFERROR(VLOOKUP(AH495,LnLst!B:I,7,FALSE),0))*(H495^2/100)/1000000</f>
        <v>0</v>
      </c>
      <c r="EH495" s="111">
        <f>AI495*IFERROR(VLOOKUP(AH495,LnLst!B:I,8,FALSE),0)*100/H495^2</f>
        <v>0</v>
      </c>
      <c r="EI495" s="236">
        <f>AK495*IFERROR(VLOOKUP(AJ495,LnLst!B:I,2,FALSE),0)*100/H495^2</f>
        <v>0</v>
      </c>
      <c r="EJ495" s="111">
        <f>AK495*IFERROR(VLOOKUP(AJ495,LnLst!B:I,3,FALSE),0)*100/H495^2</f>
        <v>0</v>
      </c>
      <c r="EK495" s="111">
        <f>(AK495*IFERROR(VLOOKUP(AJ495,LnLst!B:I,4,FALSE),0))*(H495^2/100)/1000000</f>
        <v>0</v>
      </c>
      <c r="EL495" s="111">
        <f>AK495*IFERROR(VLOOKUP(AJ495,LnLst!B:I,5,FALSE),0)*100/H495^2</f>
        <v>0</v>
      </c>
      <c r="EM495" s="111">
        <f>AK495*IFERROR(VLOOKUP(AJ495,LnLst!B:I,6,FALSE),0)*100/H495^2</f>
        <v>0</v>
      </c>
      <c r="EN495" s="111">
        <f>(AK495*IFERROR(VLOOKUP(AJ495,LnLst!B:I,7,FALSE),0))*(H495^2/100)/1000000</f>
        <v>0</v>
      </c>
      <c r="EO495" s="111">
        <f>AK495*IFERROR(VLOOKUP(AJ495,LnLst!B:I,8,FALSE),0)*100/H495^2</f>
        <v>0</v>
      </c>
    </row>
    <row r="496" spans="1:145" ht="15" customHeight="1" x14ac:dyDescent="0.25">
      <c r="A496" s="81" t="s">
        <v>397</v>
      </c>
      <c r="B496" s="82" t="s">
        <v>398</v>
      </c>
      <c r="C496" s="102" t="s">
        <v>175</v>
      </c>
      <c r="D496" s="82" t="s">
        <v>176</v>
      </c>
      <c r="E496" s="9" t="s">
        <v>1641</v>
      </c>
      <c r="F496" s="426" t="s">
        <v>1717</v>
      </c>
      <c r="G496" s="83">
        <v>2</v>
      </c>
      <c r="H496" s="60">
        <v>220</v>
      </c>
      <c r="I496" s="194" t="str">
        <f t="shared" si="127"/>
        <v xml:space="preserve">2*405 AAAC             </v>
      </c>
      <c r="J496" s="228">
        <f t="shared" si="128"/>
        <v>6.7</v>
      </c>
      <c r="K496" s="113" t="s">
        <v>23</v>
      </c>
      <c r="L496" s="232" t="s">
        <v>21</v>
      </c>
      <c r="M496" s="240">
        <v>800</v>
      </c>
      <c r="N496" s="115">
        <f t="shared" si="129"/>
        <v>304.83199999999999</v>
      </c>
      <c r="O496" s="241">
        <v>1150</v>
      </c>
      <c r="P496" s="235">
        <f t="shared" si="130"/>
        <v>6.907644628099173E-4</v>
      </c>
      <c r="Q496" s="104">
        <f t="shared" si="131"/>
        <v>4.2359504132231402E-3</v>
      </c>
      <c r="R496" s="104">
        <f t="shared" si="132"/>
        <v>1.0539100000000001E-2</v>
      </c>
      <c r="S496" s="104">
        <f t="shared" si="133"/>
        <v>1.7995867768595044E-3</v>
      </c>
      <c r="T496" s="104">
        <f t="shared" si="134"/>
        <v>1.1489669421487604E-2</v>
      </c>
      <c r="U496" s="104">
        <f t="shared" si="135"/>
        <v>7.2314440000000001E-3</v>
      </c>
      <c r="V496" s="105">
        <f t="shared" si="136"/>
        <v>8.1673553719008272E-3</v>
      </c>
      <c r="W496" s="223">
        <f>AE496*IFERROR(VLOOKUP(AD496,LnLst!B:I,2,FALSE),0)+AG496*IFERROR(VLOOKUP(AF496,LnLst!B:I,2,FALSE),0)+AI496*IFERROR(VLOOKUP(AH496,LnLst!B:I,2,FALSE),0)+AK496*IFERROR(VLOOKUP(AJ496,LnLst!B:I,2,FALSE),0)</f>
        <v>0.33433000000000002</v>
      </c>
      <c r="X496" s="215">
        <f>AE496*IFERROR(VLOOKUP(AD496,LnLst!B:I,3,FALSE),0)+AG496*IFERROR(VLOOKUP(AF496,LnLst!B:I,3,FALSE),0)+AI496*IFERROR(VLOOKUP(AH496,LnLst!B:I,3,FALSE),0)+AK496*IFERROR(VLOOKUP(AJ496,LnLst!B:I,3,FALSE),0)</f>
        <v>2.0501999999999998</v>
      </c>
      <c r="Y496" s="219">
        <f>(AE496*IFERROR(VLOOKUP(AD496,LnLst!B:I,4,FALSE),0)+AG496*IFERROR(VLOOKUP(AF496,LnLst!B:I,4,FALSE),0)+AI496*IFERROR(VLOOKUP(AH496,LnLst!B:I,4,FALSE),0)+AK496*IFERROR(VLOOKUP(AJ496,LnLst!B:I,4,FALSE),0))/1000000</f>
        <v>2.1775000000000001E-5</v>
      </c>
      <c r="Z496" s="215">
        <f>AE496*IFERROR(VLOOKUP(AD496,LnLst!B:I,5,FALSE),0)+AG496*IFERROR(VLOOKUP(AF496,LnLst!B:I,5,FALSE),0)+AI496*IFERROR(VLOOKUP(AH496,LnLst!B:I,5,FALSE),0)+AK496*IFERROR(VLOOKUP(AJ496,LnLst!B:I,5,FALSE),0)</f>
        <v>0.87100000000000011</v>
      </c>
      <c r="AA496" s="215">
        <f>AE496*IFERROR(VLOOKUP(AD496,LnLst!B:I,6,FALSE),0)+AG496*IFERROR(VLOOKUP(AF496,LnLst!B:I,6,FALSE),0)+AI496*IFERROR(VLOOKUP(AH496,LnLst!B:I,6,FALSE),0)+AK496*IFERROR(VLOOKUP(AJ496,LnLst!B:I,6,FALSE),0)</f>
        <v>5.5609999999999999</v>
      </c>
      <c r="AB496" s="207">
        <f>(AE496*IFERROR(VLOOKUP(AD496,LnLst!B:I,7,FALSE),0)+AG496*IFERROR(VLOOKUP(AF496,LnLst!B:I,7,FALSE),0)+AI496*IFERROR(VLOOKUP(AH496,LnLst!B:I,7,FALSE),0)+AK496*IFERROR(VLOOKUP(AJ496,LnLst!B:I,7,FALSE),0))/1000000</f>
        <v>1.4941000000000001E-5</v>
      </c>
      <c r="AC496" s="211">
        <f>AE496*IFERROR(VLOOKUP(AD496,LnLst!B:I,8,FALSE),0)+AG496*IFERROR(VLOOKUP(AF496,LnLst!B:I,8,FALSE),0)+AI496*IFERROR(VLOOKUP(AH496,LnLst!B:I,8,FALSE),0)+AK496*IFERROR(VLOOKUP(AJ496,LnLst!B:I,8,FALSE),0)</f>
        <v>3.9529999999999998</v>
      </c>
      <c r="AD496" s="106" t="s">
        <v>8</v>
      </c>
      <c r="AE496" s="263">
        <v>6.7</v>
      </c>
      <c r="AF496" s="245" t="s">
        <v>1462</v>
      </c>
      <c r="AG496" s="263"/>
      <c r="AH496" s="250" t="s">
        <v>1462</v>
      </c>
      <c r="AI496" s="263"/>
      <c r="AJ496" s="245" t="s">
        <v>1462</v>
      </c>
      <c r="AK496" s="263"/>
      <c r="AL496" s="84">
        <v>654</v>
      </c>
      <c r="AM496" s="72">
        <v>656</v>
      </c>
      <c r="AN496" s="83">
        <v>0</v>
      </c>
      <c r="AO496" s="72">
        <v>0</v>
      </c>
      <c r="AP496" s="66" t="s">
        <v>957</v>
      </c>
      <c r="AQ496" s="107" t="s">
        <v>958</v>
      </c>
      <c r="AR496" s="61" t="s">
        <v>176</v>
      </c>
      <c r="AS496" s="364"/>
      <c r="AT496" s="205" t="s">
        <v>39</v>
      </c>
      <c r="DN496" s="111">
        <f>(AE496*IFERROR(VLOOKUP(AD496,LnLst!B:I,2,FALSE),0))*(100/(H496^2))</f>
        <v>6.9076446280991741E-4</v>
      </c>
      <c r="DO496" s="111">
        <f>(AE496*IFERROR(VLOOKUP(AD496,LnLst!B:I,3,FALSE),0))*(100/(H496^2))</f>
        <v>4.2359504132231402E-3</v>
      </c>
      <c r="DP496" s="111">
        <f>(AE496*IFERROR(VLOOKUP(AD496,LnLst!B:I,4,FALSE),0))*(H496^2/100)/1000000</f>
        <v>1.0539100000000001E-2</v>
      </c>
      <c r="DQ496" s="111">
        <f>(AE496*IFERROR(VLOOKUP(AD496,LnLst!B:I,5,FALSE),0))*(100/(H496^2))</f>
        <v>1.7995867768595044E-3</v>
      </c>
      <c r="DR496" s="111">
        <f>(AE496*IFERROR(VLOOKUP(AD496,LnLst!B:I,6,FALSE),0))*(100/(H496^2))</f>
        <v>1.1489669421487603E-2</v>
      </c>
      <c r="DS496" s="111">
        <f>(AE496*IFERROR(VLOOKUP(AD496,LnLst!B:I,7,FALSE),0))*(H496^2/100)/1000000</f>
        <v>7.2314440000000001E-3</v>
      </c>
      <c r="DT496" s="111">
        <f>(AE496*IFERROR(VLOOKUP(AD496,LnLst!B:I,8,FALSE),0))*(100/(H496^2))</f>
        <v>8.1673553719008255E-3</v>
      </c>
      <c r="DU496" s="111">
        <f>AG496*IFERROR(VLOOKUP(AF496,LnLst!B:I,2,FALSE),0)*100/H496^2</f>
        <v>0</v>
      </c>
      <c r="DV496" s="111">
        <f>(AG496*IFERROR(VLOOKUP(AF496,LnLst!B:I,3,FALSE),0))*(100/(H496^2))</f>
        <v>0</v>
      </c>
      <c r="DW496" s="111">
        <f>(AG496*IFERROR(VLOOKUP(AF496,LnLst!B:I,4,FALSE),0))*(H496^2/100)/1000000</f>
        <v>0</v>
      </c>
      <c r="DX496" s="111">
        <f>(AG496*IFERROR(VLOOKUP(AF496,LnLst!B:I,5,FALSE),0))*(100/(H496^2))</f>
        <v>0</v>
      </c>
      <c r="DY496" s="111">
        <f>(AG496*IFERROR(VLOOKUP(AF496,LnLst!B:I,6,FALSE),0))*(100/(H496^2))</f>
        <v>0</v>
      </c>
      <c r="DZ496" s="111">
        <f>(AG496*IFERROR(VLOOKUP(AF496,LnLst!B:I,7,FALSE),0))*(H496^2/100)/1000000</f>
        <v>0</v>
      </c>
      <c r="EA496" s="111">
        <f>(AG496*IFERROR(VLOOKUP(AF496,LnLst!B:I,8,FALSE),0))*(100/(H496^2))</f>
        <v>0</v>
      </c>
      <c r="EB496" s="111">
        <f>AI496*IFERROR(VLOOKUP(AH496,LnLst!B:I,2,FALSE),0)*100/H496^2</f>
        <v>0</v>
      </c>
      <c r="EC496" s="111">
        <f>AI496*IFERROR(VLOOKUP(AH496,LnLst!B:I,3,FALSE),0)*100/H496^2</f>
        <v>0</v>
      </c>
      <c r="ED496" s="111">
        <f>(AI496*IFERROR(VLOOKUP(AH496,LnLst!B:I,4,FALSE),0))*(H496^2/100)/1000000</f>
        <v>0</v>
      </c>
      <c r="EE496" s="111">
        <f>AI496*IFERROR(VLOOKUP(AH496,LnLst!B:I,5,FALSE),0)*100/H496^2</f>
        <v>0</v>
      </c>
      <c r="EF496" s="111">
        <f>AI496*IFERROR(VLOOKUP(AH496,LnLst!B:I,6,FALSE),0)*100/H496^2</f>
        <v>0</v>
      </c>
      <c r="EG496" s="111">
        <f>(AI496*IFERROR(VLOOKUP(AH496,LnLst!B:I,7,FALSE),0))*(H496^2/100)/1000000</f>
        <v>0</v>
      </c>
      <c r="EH496" s="111">
        <f>AI496*IFERROR(VLOOKUP(AH496,LnLst!B:I,8,FALSE),0)*100/H496^2</f>
        <v>0</v>
      </c>
      <c r="EI496" s="236">
        <f>AK496*IFERROR(VLOOKUP(AJ496,LnLst!B:I,2,FALSE),0)*100/H496^2</f>
        <v>0</v>
      </c>
      <c r="EJ496" s="111">
        <f>AK496*IFERROR(VLOOKUP(AJ496,LnLst!B:I,3,FALSE),0)*100/H496^2</f>
        <v>0</v>
      </c>
      <c r="EK496" s="111">
        <f>(AK496*IFERROR(VLOOKUP(AJ496,LnLst!B:I,4,FALSE),0))*(H496^2/100)/1000000</f>
        <v>0</v>
      </c>
      <c r="EL496" s="111">
        <f>AK496*IFERROR(VLOOKUP(AJ496,LnLst!B:I,5,FALSE),0)*100/H496^2</f>
        <v>0</v>
      </c>
      <c r="EM496" s="111">
        <f>AK496*IFERROR(VLOOKUP(AJ496,LnLst!B:I,6,FALSE),0)*100/H496^2</f>
        <v>0</v>
      </c>
      <c r="EN496" s="111">
        <f>(AK496*IFERROR(VLOOKUP(AJ496,LnLst!B:I,7,FALSE),0))*(H496^2/100)/1000000</f>
        <v>0</v>
      </c>
      <c r="EO496" s="111">
        <f>AK496*IFERROR(VLOOKUP(AJ496,LnLst!B:I,8,FALSE),0)*100/H496^2</f>
        <v>0</v>
      </c>
    </row>
    <row r="497" spans="1:145" ht="15" customHeight="1" x14ac:dyDescent="0.25">
      <c r="A497" s="81" t="s">
        <v>455</v>
      </c>
      <c r="B497" s="82" t="s">
        <v>398</v>
      </c>
      <c r="C497" s="102" t="s">
        <v>1602</v>
      </c>
      <c r="D497" s="82" t="s">
        <v>176</v>
      </c>
      <c r="E497" s="9" t="s">
        <v>1641</v>
      </c>
      <c r="F497" s="426" t="s">
        <v>1717</v>
      </c>
      <c r="G497" s="83">
        <v>1</v>
      </c>
      <c r="H497" s="60">
        <v>220</v>
      </c>
      <c r="I497" s="194" t="str">
        <f t="shared" si="127"/>
        <v xml:space="preserve">1*375.2/87 MCM 461             </v>
      </c>
      <c r="J497" s="228">
        <f t="shared" si="128"/>
        <v>23</v>
      </c>
      <c r="K497" s="113" t="s">
        <v>16</v>
      </c>
      <c r="L497" s="232" t="s">
        <v>23</v>
      </c>
      <c r="M497" s="240">
        <v>1200</v>
      </c>
      <c r="N497" s="115">
        <f t="shared" si="129"/>
        <v>457.24799999999999</v>
      </c>
      <c r="O497" s="241">
        <v>1300</v>
      </c>
      <c r="P497" s="235">
        <f t="shared" si="130"/>
        <v>3.509400826446281E-3</v>
      </c>
      <c r="Q497" s="104">
        <f t="shared" si="131"/>
        <v>2.8260537190082643E-2</v>
      </c>
      <c r="R497" s="104">
        <f t="shared" si="132"/>
        <v>8.2822080000000006E-2</v>
      </c>
      <c r="S497" s="104">
        <f t="shared" si="133"/>
        <v>3.5735537190082642E-2</v>
      </c>
      <c r="T497" s="104">
        <f t="shared" si="134"/>
        <v>8.9338842975206598E-2</v>
      </c>
      <c r="U497" s="104">
        <f t="shared" si="135"/>
        <v>4.9147780000000002E-2</v>
      </c>
      <c r="V497" s="105">
        <f t="shared" si="136"/>
        <v>5.5504132231404948E-2</v>
      </c>
      <c r="W497" s="223">
        <f>AE497*IFERROR(VLOOKUP(AD497,LnLst!B:I,2,FALSE),0)+AG497*IFERROR(VLOOKUP(AF497,LnLst!B:I,2,FALSE),0)+AI497*IFERROR(VLOOKUP(AH497,LnLst!B:I,2,FALSE),0)+AK497*IFERROR(VLOOKUP(AJ497,LnLst!B:I,2,FALSE),0)</f>
        <v>1.69855</v>
      </c>
      <c r="X497" s="215">
        <f>AE497*IFERROR(VLOOKUP(AD497,LnLst!B:I,3,FALSE),0)+AG497*IFERROR(VLOOKUP(AF497,LnLst!B:I,3,FALSE),0)+AI497*IFERROR(VLOOKUP(AH497,LnLst!B:I,3,FALSE),0)+AK497*IFERROR(VLOOKUP(AJ497,LnLst!B:I,3,FALSE),0)</f>
        <v>13.678100000000001</v>
      </c>
      <c r="Y497" s="219">
        <f>(AE497*IFERROR(VLOOKUP(AD497,LnLst!B:I,4,FALSE),0)+AG497*IFERROR(VLOOKUP(AF497,LnLst!B:I,4,FALSE),0)+AI497*IFERROR(VLOOKUP(AH497,LnLst!B:I,4,FALSE),0)+AK497*IFERROR(VLOOKUP(AJ497,LnLst!B:I,4,FALSE),0))/1000000</f>
        <v>1.7112E-4</v>
      </c>
      <c r="Z497" s="215">
        <f>AE497*IFERROR(VLOOKUP(AD497,LnLst!B:I,5,FALSE),0)+AG497*IFERROR(VLOOKUP(AF497,LnLst!B:I,5,FALSE),0)+AI497*IFERROR(VLOOKUP(AH497,LnLst!B:I,5,FALSE),0)+AK497*IFERROR(VLOOKUP(AJ497,LnLst!B:I,5,FALSE),0)</f>
        <v>17.295999999999999</v>
      </c>
      <c r="AA497" s="215">
        <f>AE497*IFERROR(VLOOKUP(AD497,LnLst!B:I,6,FALSE),0)+AG497*IFERROR(VLOOKUP(AF497,LnLst!B:I,6,FALSE),0)+AI497*IFERROR(VLOOKUP(AH497,LnLst!B:I,6,FALSE),0)+AK497*IFERROR(VLOOKUP(AJ497,LnLst!B:I,6,FALSE),0)</f>
        <v>43.239999999999995</v>
      </c>
      <c r="AB497" s="207">
        <f>(AE497*IFERROR(VLOOKUP(AD497,LnLst!B:I,7,FALSE),0)+AG497*IFERROR(VLOOKUP(AF497,LnLst!B:I,7,FALSE),0)+AI497*IFERROR(VLOOKUP(AH497,LnLst!B:I,7,FALSE),0)+AK497*IFERROR(VLOOKUP(AJ497,LnLst!B:I,7,FALSE),0))/1000000</f>
        <v>1.01545E-4</v>
      </c>
      <c r="AC497" s="211">
        <f>AE497*IFERROR(VLOOKUP(AD497,LnLst!B:I,8,FALSE),0)+AG497*IFERROR(VLOOKUP(AF497,LnLst!B:I,8,FALSE),0)+AI497*IFERROR(VLOOKUP(AH497,LnLst!B:I,8,FALSE),0)+AK497*IFERROR(VLOOKUP(AJ497,LnLst!B:I,8,FALSE),0)</f>
        <v>26.863999999999997</v>
      </c>
      <c r="AD497" s="106" t="s">
        <v>216</v>
      </c>
      <c r="AE497" s="263">
        <v>23</v>
      </c>
      <c r="AF497" s="245" t="s">
        <v>1462</v>
      </c>
      <c r="AG497" s="263"/>
      <c r="AH497" s="250" t="s">
        <v>1462</v>
      </c>
      <c r="AI497" s="263"/>
      <c r="AJ497" s="245" t="s">
        <v>1462</v>
      </c>
      <c r="AK497" s="263"/>
      <c r="AL497" s="84">
        <v>608</v>
      </c>
      <c r="AM497" s="72">
        <v>656</v>
      </c>
      <c r="AN497" s="83">
        <v>0</v>
      </c>
      <c r="AO497" s="72">
        <v>0</v>
      </c>
      <c r="AP497" s="66" t="s">
        <v>954</v>
      </c>
      <c r="AQ497" s="107" t="s">
        <v>280</v>
      </c>
      <c r="AR497" s="61" t="s">
        <v>176</v>
      </c>
      <c r="AS497" s="364"/>
      <c r="AT497" s="205"/>
      <c r="DN497" s="111">
        <f>(AE497*IFERROR(VLOOKUP(AD497,LnLst!B:I,2,FALSE),0))*(100/(H497^2))</f>
        <v>3.509400826446281E-3</v>
      </c>
      <c r="DO497" s="111">
        <f>(AE497*IFERROR(VLOOKUP(AD497,LnLst!B:I,3,FALSE),0))*(100/(H497^2))</f>
        <v>2.8260537190082646E-2</v>
      </c>
      <c r="DP497" s="111">
        <f>(AE497*IFERROR(VLOOKUP(AD497,LnLst!B:I,4,FALSE),0))*(H497^2/100)/1000000</f>
        <v>8.2822080000000006E-2</v>
      </c>
      <c r="DQ497" s="111">
        <f>(AE497*IFERROR(VLOOKUP(AD497,LnLst!B:I,5,FALSE),0))*(100/(H497^2))</f>
        <v>3.5735537190082642E-2</v>
      </c>
      <c r="DR497" s="111">
        <f>(AE497*IFERROR(VLOOKUP(AD497,LnLst!B:I,6,FALSE),0))*(100/(H497^2))</f>
        <v>8.9338842975206598E-2</v>
      </c>
      <c r="DS497" s="111">
        <f>(AE497*IFERROR(VLOOKUP(AD497,LnLst!B:I,7,FALSE),0))*(H497^2/100)/1000000</f>
        <v>4.9147780000000002E-2</v>
      </c>
      <c r="DT497" s="111">
        <f>(AE497*IFERROR(VLOOKUP(AD497,LnLst!B:I,8,FALSE),0))*(100/(H497^2))</f>
        <v>5.5504132231404955E-2</v>
      </c>
      <c r="DU497" s="111">
        <f>AG497*IFERROR(VLOOKUP(AF497,LnLst!B:I,2,FALSE),0)*100/H497^2</f>
        <v>0</v>
      </c>
      <c r="DV497" s="111">
        <f>(AG497*IFERROR(VLOOKUP(AF497,LnLst!B:I,3,FALSE),0))*(100/(H497^2))</f>
        <v>0</v>
      </c>
      <c r="DW497" s="111">
        <f>(AG497*IFERROR(VLOOKUP(AF497,LnLst!B:I,4,FALSE),0))*(H497^2/100)/1000000</f>
        <v>0</v>
      </c>
      <c r="DX497" s="111">
        <f>(AG497*IFERROR(VLOOKUP(AF497,LnLst!B:I,5,FALSE),0))*(100/(H497^2))</f>
        <v>0</v>
      </c>
      <c r="DY497" s="111">
        <f>(AG497*IFERROR(VLOOKUP(AF497,LnLst!B:I,6,FALSE),0))*(100/(H497^2))</f>
        <v>0</v>
      </c>
      <c r="DZ497" s="111">
        <f>(AG497*IFERROR(VLOOKUP(AF497,LnLst!B:I,7,FALSE),0))*(H497^2/100)/1000000</f>
        <v>0</v>
      </c>
      <c r="EA497" s="111">
        <f>(AG497*IFERROR(VLOOKUP(AF497,LnLst!B:I,8,FALSE),0))*(100/(H497^2))</f>
        <v>0</v>
      </c>
      <c r="EB497" s="111">
        <f>AI497*IFERROR(VLOOKUP(AH497,LnLst!B:I,2,FALSE),0)*100/H497^2</f>
        <v>0</v>
      </c>
      <c r="EC497" s="111">
        <f>AI497*IFERROR(VLOOKUP(AH497,LnLst!B:I,3,FALSE),0)*100/H497^2</f>
        <v>0</v>
      </c>
      <c r="ED497" s="111">
        <f>(AI497*IFERROR(VLOOKUP(AH497,LnLst!B:I,4,FALSE),0))*(H497^2/100)/1000000</f>
        <v>0</v>
      </c>
      <c r="EE497" s="111">
        <f>AI497*IFERROR(VLOOKUP(AH497,LnLst!B:I,5,FALSE),0)*100/H497^2</f>
        <v>0</v>
      </c>
      <c r="EF497" s="111">
        <f>AI497*IFERROR(VLOOKUP(AH497,LnLst!B:I,6,FALSE),0)*100/H497^2</f>
        <v>0</v>
      </c>
      <c r="EG497" s="111">
        <f>(AI497*IFERROR(VLOOKUP(AH497,LnLst!B:I,7,FALSE),0))*(H497^2/100)/1000000</f>
        <v>0</v>
      </c>
      <c r="EH497" s="111">
        <f>AI497*IFERROR(VLOOKUP(AH497,LnLst!B:I,8,FALSE),0)*100/H497^2</f>
        <v>0</v>
      </c>
      <c r="EI497" s="236">
        <f>AK497*IFERROR(VLOOKUP(AJ497,LnLst!B:I,2,FALSE),0)*100/H497^2</f>
        <v>0</v>
      </c>
      <c r="EJ497" s="111">
        <f>AK497*IFERROR(VLOOKUP(AJ497,LnLst!B:I,3,FALSE),0)*100/H497^2</f>
        <v>0</v>
      </c>
      <c r="EK497" s="111">
        <f>(AK497*IFERROR(VLOOKUP(AJ497,LnLst!B:I,4,FALSE),0))*(H497^2/100)/1000000</f>
        <v>0</v>
      </c>
      <c r="EL497" s="111">
        <f>AK497*IFERROR(VLOOKUP(AJ497,LnLst!B:I,5,FALSE),0)*100/H497^2</f>
        <v>0</v>
      </c>
      <c r="EM497" s="111">
        <f>AK497*IFERROR(VLOOKUP(AJ497,LnLst!B:I,6,FALSE),0)*100/H497^2</f>
        <v>0</v>
      </c>
      <c r="EN497" s="111">
        <f>(AK497*IFERROR(VLOOKUP(AJ497,LnLst!B:I,7,FALSE),0))*(H497^2/100)/1000000</f>
        <v>0</v>
      </c>
      <c r="EO497" s="111">
        <f>AK497*IFERROR(VLOOKUP(AJ497,LnLst!B:I,8,FALSE),0)*100/H497^2</f>
        <v>0</v>
      </c>
    </row>
    <row r="498" spans="1:145" ht="15" customHeight="1" x14ac:dyDescent="0.25">
      <c r="A498" s="81" t="s">
        <v>455</v>
      </c>
      <c r="B498" s="82" t="s">
        <v>398</v>
      </c>
      <c r="C498" s="102" t="s">
        <v>1602</v>
      </c>
      <c r="D498" s="82" t="s">
        <v>176</v>
      </c>
      <c r="E498" s="9" t="s">
        <v>1641</v>
      </c>
      <c r="F498" s="426" t="s">
        <v>1717</v>
      </c>
      <c r="G498" s="83">
        <v>2</v>
      </c>
      <c r="H498" s="60">
        <v>220</v>
      </c>
      <c r="I498" s="194" t="str">
        <f t="shared" si="127"/>
        <v xml:space="preserve">1*375.2/87 MCM 461             </v>
      </c>
      <c r="J498" s="228">
        <f t="shared" si="128"/>
        <v>23</v>
      </c>
      <c r="K498" s="113" t="s">
        <v>16</v>
      </c>
      <c r="L498" s="232" t="s">
        <v>23</v>
      </c>
      <c r="M498" s="240">
        <v>1200</v>
      </c>
      <c r="N498" s="115">
        <f t="shared" si="129"/>
        <v>457.24799999999999</v>
      </c>
      <c r="O498" s="241">
        <v>1300</v>
      </c>
      <c r="P498" s="235">
        <f t="shared" si="130"/>
        <v>3.509400826446281E-3</v>
      </c>
      <c r="Q498" s="104">
        <f t="shared" si="131"/>
        <v>2.8260537190082643E-2</v>
      </c>
      <c r="R498" s="104">
        <f t="shared" si="132"/>
        <v>8.2822080000000006E-2</v>
      </c>
      <c r="S498" s="104">
        <f t="shared" si="133"/>
        <v>3.5735537190082642E-2</v>
      </c>
      <c r="T498" s="104">
        <f t="shared" si="134"/>
        <v>8.9338842975206598E-2</v>
      </c>
      <c r="U498" s="104">
        <f t="shared" si="135"/>
        <v>4.9147780000000002E-2</v>
      </c>
      <c r="V498" s="105">
        <f t="shared" si="136"/>
        <v>5.5504132231404948E-2</v>
      </c>
      <c r="W498" s="223">
        <f>AE498*IFERROR(VLOOKUP(AD498,LnLst!B:I,2,FALSE),0)+AG498*IFERROR(VLOOKUP(AF498,LnLst!B:I,2,FALSE),0)+AI498*IFERROR(VLOOKUP(AH498,LnLst!B:I,2,FALSE),0)+AK498*IFERROR(VLOOKUP(AJ498,LnLst!B:I,2,FALSE),0)</f>
        <v>1.69855</v>
      </c>
      <c r="X498" s="215">
        <f>AE498*IFERROR(VLOOKUP(AD498,LnLst!B:I,3,FALSE),0)+AG498*IFERROR(VLOOKUP(AF498,LnLst!B:I,3,FALSE),0)+AI498*IFERROR(VLOOKUP(AH498,LnLst!B:I,3,FALSE),0)+AK498*IFERROR(VLOOKUP(AJ498,LnLst!B:I,3,FALSE),0)</f>
        <v>13.678100000000001</v>
      </c>
      <c r="Y498" s="219">
        <f>(AE498*IFERROR(VLOOKUP(AD498,LnLst!B:I,4,FALSE),0)+AG498*IFERROR(VLOOKUP(AF498,LnLst!B:I,4,FALSE),0)+AI498*IFERROR(VLOOKUP(AH498,LnLst!B:I,4,FALSE),0)+AK498*IFERROR(VLOOKUP(AJ498,LnLst!B:I,4,FALSE),0))/1000000</f>
        <v>1.7112E-4</v>
      </c>
      <c r="Z498" s="215">
        <f>AE498*IFERROR(VLOOKUP(AD498,LnLst!B:I,5,FALSE),0)+AG498*IFERROR(VLOOKUP(AF498,LnLst!B:I,5,FALSE),0)+AI498*IFERROR(VLOOKUP(AH498,LnLst!B:I,5,FALSE),0)+AK498*IFERROR(VLOOKUP(AJ498,LnLst!B:I,5,FALSE),0)</f>
        <v>17.295999999999999</v>
      </c>
      <c r="AA498" s="215">
        <f>AE498*IFERROR(VLOOKUP(AD498,LnLst!B:I,6,FALSE),0)+AG498*IFERROR(VLOOKUP(AF498,LnLst!B:I,6,FALSE),0)+AI498*IFERROR(VLOOKUP(AH498,LnLst!B:I,6,FALSE),0)+AK498*IFERROR(VLOOKUP(AJ498,LnLst!B:I,6,FALSE),0)</f>
        <v>43.239999999999995</v>
      </c>
      <c r="AB498" s="207">
        <f>(AE498*IFERROR(VLOOKUP(AD498,LnLst!B:I,7,FALSE),0)+AG498*IFERROR(VLOOKUP(AF498,LnLst!B:I,7,FALSE),0)+AI498*IFERROR(VLOOKUP(AH498,LnLst!B:I,7,FALSE),0)+AK498*IFERROR(VLOOKUP(AJ498,LnLst!B:I,7,FALSE),0))/1000000</f>
        <v>1.01545E-4</v>
      </c>
      <c r="AC498" s="211">
        <f>AE498*IFERROR(VLOOKUP(AD498,LnLst!B:I,8,FALSE),0)+AG498*IFERROR(VLOOKUP(AF498,LnLst!B:I,8,FALSE),0)+AI498*IFERROR(VLOOKUP(AH498,LnLst!B:I,8,FALSE),0)+AK498*IFERROR(VLOOKUP(AJ498,LnLst!B:I,8,FALSE),0)</f>
        <v>26.863999999999997</v>
      </c>
      <c r="AD498" s="106" t="s">
        <v>216</v>
      </c>
      <c r="AE498" s="263">
        <v>23</v>
      </c>
      <c r="AF498" s="245" t="s">
        <v>1462</v>
      </c>
      <c r="AG498" s="263"/>
      <c r="AH498" s="250" t="s">
        <v>1462</v>
      </c>
      <c r="AI498" s="263"/>
      <c r="AJ498" s="245" t="s">
        <v>1462</v>
      </c>
      <c r="AK498" s="263"/>
      <c r="AL498" s="84">
        <v>608</v>
      </c>
      <c r="AM498" s="72">
        <v>656</v>
      </c>
      <c r="AN498" s="83">
        <v>0</v>
      </c>
      <c r="AO498" s="72">
        <v>0</v>
      </c>
      <c r="AP498" s="66" t="s">
        <v>955</v>
      </c>
      <c r="AQ498" s="107" t="s">
        <v>280</v>
      </c>
      <c r="AR498" s="61" t="s">
        <v>176</v>
      </c>
      <c r="AS498" s="364"/>
      <c r="AT498" s="205"/>
      <c r="DN498" s="111">
        <f>(AE498*IFERROR(VLOOKUP(AD498,LnLst!B:I,2,FALSE),0))*(100/(H498^2))</f>
        <v>3.509400826446281E-3</v>
      </c>
      <c r="DO498" s="111">
        <f>(AE498*IFERROR(VLOOKUP(AD498,LnLst!B:I,3,FALSE),0))*(100/(H498^2))</f>
        <v>2.8260537190082646E-2</v>
      </c>
      <c r="DP498" s="111">
        <f>(AE498*IFERROR(VLOOKUP(AD498,LnLst!B:I,4,FALSE),0))*(H498^2/100)/1000000</f>
        <v>8.2822080000000006E-2</v>
      </c>
      <c r="DQ498" s="111">
        <f>(AE498*IFERROR(VLOOKUP(AD498,LnLst!B:I,5,FALSE),0))*(100/(H498^2))</f>
        <v>3.5735537190082642E-2</v>
      </c>
      <c r="DR498" s="111">
        <f>(AE498*IFERROR(VLOOKUP(AD498,LnLst!B:I,6,FALSE),0))*(100/(H498^2))</f>
        <v>8.9338842975206598E-2</v>
      </c>
      <c r="DS498" s="111">
        <f>(AE498*IFERROR(VLOOKUP(AD498,LnLst!B:I,7,FALSE),0))*(H498^2/100)/1000000</f>
        <v>4.9147780000000002E-2</v>
      </c>
      <c r="DT498" s="111">
        <f>(AE498*IFERROR(VLOOKUP(AD498,LnLst!B:I,8,FALSE),0))*(100/(H498^2))</f>
        <v>5.5504132231404955E-2</v>
      </c>
      <c r="DU498" s="111">
        <f>AG498*IFERROR(VLOOKUP(AF498,LnLst!B:I,2,FALSE),0)*100/H498^2</f>
        <v>0</v>
      </c>
      <c r="DV498" s="111">
        <f>(AG498*IFERROR(VLOOKUP(AF498,LnLst!B:I,3,FALSE),0))*(100/(H498^2))</f>
        <v>0</v>
      </c>
      <c r="DW498" s="111">
        <f>(AG498*IFERROR(VLOOKUP(AF498,LnLst!B:I,4,FALSE),0))*(H498^2/100)/1000000</f>
        <v>0</v>
      </c>
      <c r="DX498" s="111">
        <f>(AG498*IFERROR(VLOOKUP(AF498,LnLst!B:I,5,FALSE),0))*(100/(H498^2))</f>
        <v>0</v>
      </c>
      <c r="DY498" s="111">
        <f>(AG498*IFERROR(VLOOKUP(AF498,LnLst!B:I,6,FALSE),0))*(100/(H498^2))</f>
        <v>0</v>
      </c>
      <c r="DZ498" s="111">
        <f>(AG498*IFERROR(VLOOKUP(AF498,LnLst!B:I,7,FALSE),0))*(H498^2/100)/1000000</f>
        <v>0</v>
      </c>
      <c r="EA498" s="111">
        <f>(AG498*IFERROR(VLOOKUP(AF498,LnLst!B:I,8,FALSE),0))*(100/(H498^2))</f>
        <v>0</v>
      </c>
      <c r="EB498" s="111">
        <f>AI498*IFERROR(VLOOKUP(AH498,LnLst!B:I,2,FALSE),0)*100/H498^2</f>
        <v>0</v>
      </c>
      <c r="EC498" s="111">
        <f>AI498*IFERROR(VLOOKUP(AH498,LnLst!B:I,3,FALSE),0)*100/H498^2</f>
        <v>0</v>
      </c>
      <c r="ED498" s="111">
        <f>(AI498*IFERROR(VLOOKUP(AH498,LnLst!B:I,4,FALSE),0))*(H498^2/100)/1000000</f>
        <v>0</v>
      </c>
      <c r="EE498" s="111">
        <f>AI498*IFERROR(VLOOKUP(AH498,LnLst!B:I,5,FALSE),0)*100/H498^2</f>
        <v>0</v>
      </c>
      <c r="EF498" s="111">
        <f>AI498*IFERROR(VLOOKUP(AH498,LnLst!B:I,6,FALSE),0)*100/H498^2</f>
        <v>0</v>
      </c>
      <c r="EG498" s="111">
        <f>(AI498*IFERROR(VLOOKUP(AH498,LnLst!B:I,7,FALSE),0))*(H498^2/100)/1000000</f>
        <v>0</v>
      </c>
      <c r="EH498" s="111">
        <f>AI498*IFERROR(VLOOKUP(AH498,LnLst!B:I,8,FALSE),0)*100/H498^2</f>
        <v>0</v>
      </c>
      <c r="EI498" s="236">
        <f>AK498*IFERROR(VLOOKUP(AJ498,LnLst!B:I,2,FALSE),0)*100/H498^2</f>
        <v>0</v>
      </c>
      <c r="EJ498" s="111">
        <f>AK498*IFERROR(VLOOKUP(AJ498,LnLst!B:I,3,FALSE),0)*100/H498^2</f>
        <v>0</v>
      </c>
      <c r="EK498" s="111">
        <f>(AK498*IFERROR(VLOOKUP(AJ498,LnLst!B:I,4,FALSE),0))*(H498^2/100)/1000000</f>
        <v>0</v>
      </c>
      <c r="EL498" s="111">
        <f>AK498*IFERROR(VLOOKUP(AJ498,LnLst!B:I,5,FALSE),0)*100/H498^2</f>
        <v>0</v>
      </c>
      <c r="EM498" s="111">
        <f>AK498*IFERROR(VLOOKUP(AJ498,LnLst!B:I,6,FALSE),0)*100/H498^2</f>
        <v>0</v>
      </c>
      <c r="EN498" s="111">
        <f>(AK498*IFERROR(VLOOKUP(AJ498,LnLst!B:I,7,FALSE),0))*(H498^2/100)/1000000</f>
        <v>0</v>
      </c>
      <c r="EO498" s="111">
        <f>AK498*IFERROR(VLOOKUP(AJ498,LnLst!B:I,8,FALSE),0)*100/H498^2</f>
        <v>0</v>
      </c>
    </row>
    <row r="499" spans="1:145" ht="15" customHeight="1" x14ac:dyDescent="0.25">
      <c r="A499" s="81" t="s">
        <v>1143</v>
      </c>
      <c r="B499" s="82" t="s">
        <v>397</v>
      </c>
      <c r="C499" s="102" t="s">
        <v>73</v>
      </c>
      <c r="D499" s="82" t="s">
        <v>175</v>
      </c>
      <c r="E499" s="9" t="s">
        <v>1641</v>
      </c>
      <c r="F499" s="426" t="s">
        <v>1717</v>
      </c>
      <c r="G499" s="83">
        <v>1</v>
      </c>
      <c r="H499" s="60">
        <v>220</v>
      </c>
      <c r="I499" s="194" t="str">
        <f t="shared" si="127"/>
        <v xml:space="preserve">2*405 AAAC             </v>
      </c>
      <c r="J499" s="228">
        <f t="shared" si="128"/>
        <v>23.3</v>
      </c>
      <c r="K499" s="113" t="s">
        <v>16</v>
      </c>
      <c r="L499" s="232" t="s">
        <v>23</v>
      </c>
      <c r="M499" s="240">
        <v>1150</v>
      </c>
      <c r="N499" s="115">
        <f t="shared" si="129"/>
        <v>438.19600000000003</v>
      </c>
      <c r="O499" s="241">
        <v>1150</v>
      </c>
      <c r="P499" s="235">
        <f t="shared" si="130"/>
        <v>2.4022107438016532E-3</v>
      </c>
      <c r="Q499" s="104">
        <f t="shared" si="131"/>
        <v>1.4730991735537191E-2</v>
      </c>
      <c r="R499" s="104">
        <f t="shared" si="132"/>
        <v>3.6650900000000007E-2</v>
      </c>
      <c r="S499" s="104">
        <f t="shared" si="133"/>
        <v>6.2582644628099184E-3</v>
      </c>
      <c r="T499" s="104">
        <f t="shared" si="134"/>
        <v>3.9956611570247928E-2</v>
      </c>
      <c r="U499" s="104">
        <f t="shared" si="135"/>
        <v>2.5148155999999998E-2</v>
      </c>
      <c r="V499" s="105">
        <f t="shared" si="136"/>
        <v>2.8402892561983473E-2</v>
      </c>
      <c r="W499" s="223">
        <f>AE499*IFERROR(VLOOKUP(AD499,LnLst!B:I,2,FALSE),0)+AG499*IFERROR(VLOOKUP(AF499,LnLst!B:I,2,FALSE),0)+AI499*IFERROR(VLOOKUP(AH499,LnLst!B:I,2,FALSE),0)+AK499*IFERROR(VLOOKUP(AJ499,LnLst!B:I,2,FALSE),0)</f>
        <v>1.1626700000000001</v>
      </c>
      <c r="X499" s="215">
        <f>AE499*IFERROR(VLOOKUP(AD499,LnLst!B:I,3,FALSE),0)+AG499*IFERROR(VLOOKUP(AF499,LnLst!B:I,3,FALSE),0)+AI499*IFERROR(VLOOKUP(AH499,LnLst!B:I,3,FALSE),0)+AK499*IFERROR(VLOOKUP(AJ499,LnLst!B:I,3,FALSE),0)</f>
        <v>7.1298000000000004</v>
      </c>
      <c r="Y499" s="219">
        <f>(AE499*IFERROR(VLOOKUP(AD499,LnLst!B:I,4,FALSE),0)+AG499*IFERROR(VLOOKUP(AF499,LnLst!B:I,4,FALSE),0)+AI499*IFERROR(VLOOKUP(AH499,LnLst!B:I,4,FALSE),0)+AK499*IFERROR(VLOOKUP(AJ499,LnLst!B:I,4,FALSE),0))/1000000</f>
        <v>7.5725000000000011E-5</v>
      </c>
      <c r="Z499" s="215">
        <f>AE499*IFERROR(VLOOKUP(AD499,LnLst!B:I,5,FALSE),0)+AG499*IFERROR(VLOOKUP(AF499,LnLst!B:I,5,FALSE),0)+AI499*IFERROR(VLOOKUP(AH499,LnLst!B:I,5,FALSE),0)+AK499*IFERROR(VLOOKUP(AJ499,LnLst!B:I,5,FALSE),0)</f>
        <v>3.0290000000000004</v>
      </c>
      <c r="AA499" s="215">
        <f>AE499*IFERROR(VLOOKUP(AD499,LnLst!B:I,6,FALSE),0)+AG499*IFERROR(VLOOKUP(AF499,LnLst!B:I,6,FALSE),0)+AI499*IFERROR(VLOOKUP(AH499,LnLst!B:I,6,FALSE),0)+AK499*IFERROR(VLOOKUP(AJ499,LnLst!B:I,6,FALSE),0)</f>
        <v>19.338999999999999</v>
      </c>
      <c r="AB499" s="207">
        <f>(AE499*IFERROR(VLOOKUP(AD499,LnLst!B:I,7,FALSE),0)+AG499*IFERROR(VLOOKUP(AF499,LnLst!B:I,7,FALSE),0)+AI499*IFERROR(VLOOKUP(AH499,LnLst!B:I,7,FALSE),0)+AK499*IFERROR(VLOOKUP(AJ499,LnLst!B:I,7,FALSE),0))/1000000</f>
        <v>5.1959000000000002E-5</v>
      </c>
      <c r="AC499" s="211">
        <f>AE499*IFERROR(VLOOKUP(AD499,LnLst!B:I,8,FALSE),0)+AG499*IFERROR(VLOOKUP(AF499,LnLst!B:I,8,FALSE),0)+AI499*IFERROR(VLOOKUP(AH499,LnLst!B:I,8,FALSE),0)+AK499*IFERROR(VLOOKUP(AJ499,LnLst!B:I,8,FALSE),0)</f>
        <v>13.747</v>
      </c>
      <c r="AD499" s="106" t="s">
        <v>8</v>
      </c>
      <c r="AE499" s="263">
        <v>23.3</v>
      </c>
      <c r="AF499" s="245" t="s">
        <v>1462</v>
      </c>
      <c r="AG499" s="263"/>
      <c r="AH499" s="250" t="s">
        <v>1462</v>
      </c>
      <c r="AI499" s="263"/>
      <c r="AJ499" s="245" t="s">
        <v>1462</v>
      </c>
      <c r="AK499" s="263"/>
      <c r="AL499" s="84">
        <v>650</v>
      </c>
      <c r="AM499" s="72">
        <v>654</v>
      </c>
      <c r="AN499" s="83">
        <v>0</v>
      </c>
      <c r="AO499" s="72">
        <v>0</v>
      </c>
      <c r="AP499" s="66" t="s">
        <v>968</v>
      </c>
      <c r="AQ499" s="107" t="s">
        <v>276</v>
      </c>
      <c r="AR499" s="61" t="s">
        <v>958</v>
      </c>
      <c r="AS499" s="364"/>
      <c r="AT499" s="205"/>
      <c r="DN499" s="111">
        <f>(AE499*IFERROR(VLOOKUP(AD499,LnLst!B:I,2,FALSE),0))*(100/(H499^2))</f>
        <v>2.4022107438016532E-3</v>
      </c>
      <c r="DO499" s="111">
        <f>(AE499*IFERROR(VLOOKUP(AD499,LnLst!B:I,3,FALSE),0))*(100/(H499^2))</f>
        <v>1.4730991735537191E-2</v>
      </c>
      <c r="DP499" s="111">
        <f>(AE499*IFERROR(VLOOKUP(AD499,LnLst!B:I,4,FALSE),0))*(H499^2/100)/1000000</f>
        <v>3.66509E-2</v>
      </c>
      <c r="DQ499" s="111">
        <f>(AE499*IFERROR(VLOOKUP(AD499,LnLst!B:I,5,FALSE),0))*(100/(H499^2))</f>
        <v>6.2582644628099184E-3</v>
      </c>
      <c r="DR499" s="111">
        <f>(AE499*IFERROR(VLOOKUP(AD499,LnLst!B:I,6,FALSE),0))*(100/(H499^2))</f>
        <v>3.9956611570247935E-2</v>
      </c>
      <c r="DS499" s="111">
        <f>(AE499*IFERROR(VLOOKUP(AD499,LnLst!B:I,7,FALSE),0))*(H499^2/100)/1000000</f>
        <v>2.5148156000000001E-2</v>
      </c>
      <c r="DT499" s="111">
        <f>(AE499*IFERROR(VLOOKUP(AD499,LnLst!B:I,8,FALSE),0))*(100/(H499^2))</f>
        <v>2.8402892561983473E-2</v>
      </c>
      <c r="DU499" s="111">
        <f>AG499*IFERROR(VLOOKUP(AF499,LnLst!B:I,2,FALSE),0)*100/H499^2</f>
        <v>0</v>
      </c>
      <c r="DV499" s="111">
        <f>(AG499*IFERROR(VLOOKUP(AF499,LnLst!B:I,3,FALSE),0))*(100/(H499^2))</f>
        <v>0</v>
      </c>
      <c r="DW499" s="111">
        <f>(AG499*IFERROR(VLOOKUP(AF499,LnLst!B:I,4,FALSE),0))*(H499^2/100)/1000000</f>
        <v>0</v>
      </c>
      <c r="DX499" s="111">
        <f>(AG499*IFERROR(VLOOKUP(AF499,LnLst!B:I,5,FALSE),0))*(100/(H499^2))</f>
        <v>0</v>
      </c>
      <c r="DY499" s="111">
        <f>(AG499*IFERROR(VLOOKUP(AF499,LnLst!B:I,6,FALSE),0))*(100/(H499^2))</f>
        <v>0</v>
      </c>
      <c r="DZ499" s="111">
        <f>(AG499*IFERROR(VLOOKUP(AF499,LnLst!B:I,7,FALSE),0))*(H499^2/100)/1000000</f>
        <v>0</v>
      </c>
      <c r="EA499" s="111">
        <f>(AG499*IFERROR(VLOOKUP(AF499,LnLst!B:I,8,FALSE),0))*(100/(H499^2))</f>
        <v>0</v>
      </c>
      <c r="EB499" s="111">
        <f>AI499*IFERROR(VLOOKUP(AH499,LnLst!B:I,2,FALSE),0)*100/H499^2</f>
        <v>0</v>
      </c>
      <c r="EC499" s="111">
        <f>AI499*IFERROR(VLOOKUP(AH499,LnLst!B:I,3,FALSE),0)*100/H499^2</f>
        <v>0</v>
      </c>
      <c r="ED499" s="111">
        <f>(AI499*IFERROR(VLOOKUP(AH499,LnLst!B:I,4,FALSE),0))*(H499^2/100)/1000000</f>
        <v>0</v>
      </c>
      <c r="EE499" s="111">
        <f>AI499*IFERROR(VLOOKUP(AH499,LnLst!B:I,5,FALSE),0)*100/H499^2</f>
        <v>0</v>
      </c>
      <c r="EF499" s="111">
        <f>AI499*IFERROR(VLOOKUP(AH499,LnLst!B:I,6,FALSE),0)*100/H499^2</f>
        <v>0</v>
      </c>
      <c r="EG499" s="111">
        <f>(AI499*IFERROR(VLOOKUP(AH499,LnLst!B:I,7,FALSE),0))*(H499^2/100)/1000000</f>
        <v>0</v>
      </c>
      <c r="EH499" s="111">
        <f>AI499*IFERROR(VLOOKUP(AH499,LnLst!B:I,8,FALSE),0)*100/H499^2</f>
        <v>0</v>
      </c>
      <c r="EI499" s="236">
        <f>AK499*IFERROR(VLOOKUP(AJ499,LnLst!B:I,2,FALSE),0)*100/H499^2</f>
        <v>0</v>
      </c>
      <c r="EJ499" s="111">
        <f>AK499*IFERROR(VLOOKUP(AJ499,LnLst!B:I,3,FALSE),0)*100/H499^2</f>
        <v>0</v>
      </c>
      <c r="EK499" s="111">
        <f>(AK499*IFERROR(VLOOKUP(AJ499,LnLst!B:I,4,FALSE),0))*(H499^2/100)/1000000</f>
        <v>0</v>
      </c>
      <c r="EL499" s="111">
        <f>AK499*IFERROR(VLOOKUP(AJ499,LnLst!B:I,5,FALSE),0)*100/H499^2</f>
        <v>0</v>
      </c>
      <c r="EM499" s="111">
        <f>AK499*IFERROR(VLOOKUP(AJ499,LnLst!B:I,6,FALSE),0)*100/H499^2</f>
        <v>0</v>
      </c>
      <c r="EN499" s="111">
        <f>(AK499*IFERROR(VLOOKUP(AJ499,LnLst!B:I,7,FALSE),0))*(H499^2/100)/1000000</f>
        <v>0</v>
      </c>
      <c r="EO499" s="111">
        <f>AK499*IFERROR(VLOOKUP(AJ499,LnLst!B:I,8,FALSE),0)*100/H499^2</f>
        <v>0</v>
      </c>
    </row>
    <row r="500" spans="1:145" ht="15" customHeight="1" x14ac:dyDescent="0.25">
      <c r="A500" s="81" t="s">
        <v>1143</v>
      </c>
      <c r="B500" s="82" t="s">
        <v>397</v>
      </c>
      <c r="C500" s="102" t="s">
        <v>73</v>
      </c>
      <c r="D500" s="82" t="s">
        <v>175</v>
      </c>
      <c r="E500" s="9" t="s">
        <v>1641</v>
      </c>
      <c r="F500" s="426" t="s">
        <v>1717</v>
      </c>
      <c r="G500" s="83">
        <v>2</v>
      </c>
      <c r="H500" s="60">
        <v>220</v>
      </c>
      <c r="I500" s="194" t="str">
        <f t="shared" si="127"/>
        <v xml:space="preserve">2*405 AAAC             </v>
      </c>
      <c r="J500" s="228">
        <f t="shared" si="128"/>
        <v>23.3</v>
      </c>
      <c r="K500" s="113" t="s">
        <v>16</v>
      </c>
      <c r="L500" s="232" t="s">
        <v>23</v>
      </c>
      <c r="M500" s="240">
        <v>1150</v>
      </c>
      <c r="N500" s="115">
        <f t="shared" si="129"/>
        <v>438.19600000000003</v>
      </c>
      <c r="O500" s="241">
        <v>1150</v>
      </c>
      <c r="P500" s="235">
        <f t="shared" si="130"/>
        <v>2.4022107438016532E-3</v>
      </c>
      <c r="Q500" s="104">
        <f t="shared" si="131"/>
        <v>1.4730991735537191E-2</v>
      </c>
      <c r="R500" s="104">
        <f t="shared" si="132"/>
        <v>3.6650900000000007E-2</v>
      </c>
      <c r="S500" s="104">
        <f t="shared" si="133"/>
        <v>6.2582644628099184E-3</v>
      </c>
      <c r="T500" s="104">
        <f t="shared" si="134"/>
        <v>3.9956611570247928E-2</v>
      </c>
      <c r="U500" s="104">
        <f t="shared" si="135"/>
        <v>2.5148155999999998E-2</v>
      </c>
      <c r="V500" s="105">
        <f t="shared" si="136"/>
        <v>2.8402892561983473E-2</v>
      </c>
      <c r="W500" s="223">
        <f>AE500*IFERROR(VLOOKUP(AD500,LnLst!B:I,2,FALSE),0)+AG500*IFERROR(VLOOKUP(AF500,LnLst!B:I,2,FALSE),0)+AI500*IFERROR(VLOOKUP(AH500,LnLst!B:I,2,FALSE),0)+AK500*IFERROR(VLOOKUP(AJ500,LnLst!B:I,2,FALSE),0)</f>
        <v>1.1626700000000001</v>
      </c>
      <c r="X500" s="215">
        <f>AE500*IFERROR(VLOOKUP(AD500,LnLst!B:I,3,FALSE),0)+AG500*IFERROR(VLOOKUP(AF500,LnLst!B:I,3,FALSE),0)+AI500*IFERROR(VLOOKUP(AH500,LnLst!B:I,3,FALSE),0)+AK500*IFERROR(VLOOKUP(AJ500,LnLst!B:I,3,FALSE),0)</f>
        <v>7.1298000000000004</v>
      </c>
      <c r="Y500" s="219">
        <f>(AE500*IFERROR(VLOOKUP(AD500,LnLst!B:I,4,FALSE),0)+AG500*IFERROR(VLOOKUP(AF500,LnLst!B:I,4,FALSE),0)+AI500*IFERROR(VLOOKUP(AH500,LnLst!B:I,4,FALSE),0)+AK500*IFERROR(VLOOKUP(AJ500,LnLst!B:I,4,FALSE),0))/1000000</f>
        <v>7.5725000000000011E-5</v>
      </c>
      <c r="Z500" s="215">
        <f>AE500*IFERROR(VLOOKUP(AD500,LnLst!B:I,5,FALSE),0)+AG500*IFERROR(VLOOKUP(AF500,LnLst!B:I,5,FALSE),0)+AI500*IFERROR(VLOOKUP(AH500,LnLst!B:I,5,FALSE),0)+AK500*IFERROR(VLOOKUP(AJ500,LnLst!B:I,5,FALSE),0)</f>
        <v>3.0290000000000004</v>
      </c>
      <c r="AA500" s="215">
        <f>AE500*IFERROR(VLOOKUP(AD500,LnLst!B:I,6,FALSE),0)+AG500*IFERROR(VLOOKUP(AF500,LnLst!B:I,6,FALSE),0)+AI500*IFERROR(VLOOKUP(AH500,LnLst!B:I,6,FALSE),0)+AK500*IFERROR(VLOOKUP(AJ500,LnLst!B:I,6,FALSE),0)</f>
        <v>19.338999999999999</v>
      </c>
      <c r="AB500" s="207">
        <f>(AE500*IFERROR(VLOOKUP(AD500,LnLst!B:I,7,FALSE),0)+AG500*IFERROR(VLOOKUP(AF500,LnLst!B:I,7,FALSE),0)+AI500*IFERROR(VLOOKUP(AH500,LnLst!B:I,7,FALSE),0)+AK500*IFERROR(VLOOKUP(AJ500,LnLst!B:I,7,FALSE),0))/1000000</f>
        <v>5.1959000000000002E-5</v>
      </c>
      <c r="AC500" s="211">
        <f>AE500*IFERROR(VLOOKUP(AD500,LnLst!B:I,8,FALSE),0)+AG500*IFERROR(VLOOKUP(AF500,LnLst!B:I,8,FALSE),0)+AI500*IFERROR(VLOOKUP(AH500,LnLst!B:I,8,FALSE),0)+AK500*IFERROR(VLOOKUP(AJ500,LnLst!B:I,8,FALSE),0)</f>
        <v>13.747</v>
      </c>
      <c r="AD500" s="106" t="s">
        <v>8</v>
      </c>
      <c r="AE500" s="263">
        <v>23.3</v>
      </c>
      <c r="AF500" s="245" t="s">
        <v>1462</v>
      </c>
      <c r="AG500" s="263"/>
      <c r="AH500" s="250" t="s">
        <v>1462</v>
      </c>
      <c r="AI500" s="263"/>
      <c r="AJ500" s="245" t="s">
        <v>1462</v>
      </c>
      <c r="AK500" s="263"/>
      <c r="AL500" s="84">
        <v>650</v>
      </c>
      <c r="AM500" s="72">
        <v>654</v>
      </c>
      <c r="AN500" s="83">
        <v>0</v>
      </c>
      <c r="AO500" s="72">
        <v>0</v>
      </c>
      <c r="AP500" s="66" t="s">
        <v>969</v>
      </c>
      <c r="AQ500" s="107" t="s">
        <v>276</v>
      </c>
      <c r="AR500" s="61" t="s">
        <v>958</v>
      </c>
      <c r="AS500" s="364"/>
      <c r="AT500" s="205"/>
      <c r="DN500" s="111">
        <f>(AE500*IFERROR(VLOOKUP(AD500,LnLst!B:I,2,FALSE),0))*(100/(H500^2))</f>
        <v>2.4022107438016532E-3</v>
      </c>
      <c r="DO500" s="111">
        <f>(AE500*IFERROR(VLOOKUP(AD500,LnLst!B:I,3,FALSE),0))*(100/(H500^2))</f>
        <v>1.4730991735537191E-2</v>
      </c>
      <c r="DP500" s="111">
        <f>(AE500*IFERROR(VLOOKUP(AD500,LnLst!B:I,4,FALSE),0))*(H500^2/100)/1000000</f>
        <v>3.66509E-2</v>
      </c>
      <c r="DQ500" s="111">
        <f>(AE500*IFERROR(VLOOKUP(AD500,LnLst!B:I,5,FALSE),0))*(100/(H500^2))</f>
        <v>6.2582644628099184E-3</v>
      </c>
      <c r="DR500" s="111">
        <f>(AE500*IFERROR(VLOOKUP(AD500,LnLst!B:I,6,FALSE),0))*(100/(H500^2))</f>
        <v>3.9956611570247935E-2</v>
      </c>
      <c r="DS500" s="111">
        <f>(AE500*IFERROR(VLOOKUP(AD500,LnLst!B:I,7,FALSE),0))*(H500^2/100)/1000000</f>
        <v>2.5148156000000001E-2</v>
      </c>
      <c r="DT500" s="111">
        <f>(AE500*IFERROR(VLOOKUP(AD500,LnLst!B:I,8,FALSE),0))*(100/(H500^2))</f>
        <v>2.8402892561983473E-2</v>
      </c>
      <c r="DU500" s="111">
        <f>AG500*IFERROR(VLOOKUP(AF500,LnLst!B:I,2,FALSE),0)*100/H500^2</f>
        <v>0</v>
      </c>
      <c r="DV500" s="111">
        <f>(AG500*IFERROR(VLOOKUP(AF500,LnLst!B:I,3,FALSE),0))*(100/(H500^2))</f>
        <v>0</v>
      </c>
      <c r="DW500" s="111">
        <f>(AG500*IFERROR(VLOOKUP(AF500,LnLst!B:I,4,FALSE),0))*(H500^2/100)/1000000</f>
        <v>0</v>
      </c>
      <c r="DX500" s="111">
        <f>(AG500*IFERROR(VLOOKUP(AF500,LnLst!B:I,5,FALSE),0))*(100/(H500^2))</f>
        <v>0</v>
      </c>
      <c r="DY500" s="111">
        <f>(AG500*IFERROR(VLOOKUP(AF500,LnLst!B:I,6,FALSE),0))*(100/(H500^2))</f>
        <v>0</v>
      </c>
      <c r="DZ500" s="111">
        <f>(AG500*IFERROR(VLOOKUP(AF500,LnLst!B:I,7,FALSE),0))*(H500^2/100)/1000000</f>
        <v>0</v>
      </c>
      <c r="EA500" s="111">
        <f>(AG500*IFERROR(VLOOKUP(AF500,LnLst!B:I,8,FALSE),0))*(100/(H500^2))</f>
        <v>0</v>
      </c>
      <c r="EB500" s="111">
        <f>AI500*IFERROR(VLOOKUP(AH500,LnLst!B:I,2,FALSE),0)*100/H500^2</f>
        <v>0</v>
      </c>
      <c r="EC500" s="111">
        <f>AI500*IFERROR(VLOOKUP(AH500,LnLst!B:I,3,FALSE),0)*100/H500^2</f>
        <v>0</v>
      </c>
      <c r="ED500" s="111">
        <f>(AI500*IFERROR(VLOOKUP(AH500,LnLst!B:I,4,FALSE),0))*(H500^2/100)/1000000</f>
        <v>0</v>
      </c>
      <c r="EE500" s="111">
        <f>AI500*IFERROR(VLOOKUP(AH500,LnLst!B:I,5,FALSE),0)*100/H500^2</f>
        <v>0</v>
      </c>
      <c r="EF500" s="111">
        <f>AI500*IFERROR(VLOOKUP(AH500,LnLst!B:I,6,FALSE),0)*100/H500^2</f>
        <v>0</v>
      </c>
      <c r="EG500" s="111">
        <f>(AI500*IFERROR(VLOOKUP(AH500,LnLst!B:I,7,FALSE),0))*(H500^2/100)/1000000</f>
        <v>0</v>
      </c>
      <c r="EH500" s="111">
        <f>AI500*IFERROR(VLOOKUP(AH500,LnLst!B:I,8,FALSE),0)*100/H500^2</f>
        <v>0</v>
      </c>
      <c r="EI500" s="236">
        <f>AK500*IFERROR(VLOOKUP(AJ500,LnLst!B:I,2,FALSE),0)*100/H500^2</f>
        <v>0</v>
      </c>
      <c r="EJ500" s="111">
        <f>AK500*IFERROR(VLOOKUP(AJ500,LnLst!B:I,3,FALSE),0)*100/H500^2</f>
        <v>0</v>
      </c>
      <c r="EK500" s="111">
        <f>(AK500*IFERROR(VLOOKUP(AJ500,LnLst!B:I,4,FALSE),0))*(H500^2/100)/1000000</f>
        <v>0</v>
      </c>
      <c r="EL500" s="111">
        <f>AK500*IFERROR(VLOOKUP(AJ500,LnLst!B:I,5,FALSE),0)*100/H500^2</f>
        <v>0</v>
      </c>
      <c r="EM500" s="111">
        <f>AK500*IFERROR(VLOOKUP(AJ500,LnLst!B:I,6,FALSE),0)*100/H500^2</f>
        <v>0</v>
      </c>
      <c r="EN500" s="111">
        <f>(AK500*IFERROR(VLOOKUP(AJ500,LnLst!B:I,7,FALSE),0))*(H500^2/100)/1000000</f>
        <v>0</v>
      </c>
      <c r="EO500" s="111">
        <f>AK500*IFERROR(VLOOKUP(AJ500,LnLst!B:I,8,FALSE),0)*100/H500^2</f>
        <v>0</v>
      </c>
    </row>
    <row r="501" spans="1:145" ht="15" customHeight="1" x14ac:dyDescent="0.25">
      <c r="A501" s="81" t="s">
        <v>400</v>
      </c>
      <c r="B501" s="82" t="s">
        <v>344</v>
      </c>
      <c r="C501" s="102" t="s">
        <v>1606</v>
      </c>
      <c r="D501" s="82" t="s">
        <v>79</v>
      </c>
      <c r="E501" s="9" t="s">
        <v>1641</v>
      </c>
      <c r="F501" s="426" t="s">
        <v>1717</v>
      </c>
      <c r="G501" s="83">
        <v>1</v>
      </c>
      <c r="H501" s="60">
        <v>220</v>
      </c>
      <c r="I501" s="194" t="str">
        <f t="shared" si="127"/>
        <v xml:space="preserve">2*405 AAAC             </v>
      </c>
      <c r="J501" s="228">
        <f t="shared" si="128"/>
        <v>37</v>
      </c>
      <c r="K501" s="113" t="s">
        <v>23</v>
      </c>
      <c r="L501" s="232" t="s">
        <v>41</v>
      </c>
      <c r="M501" s="240">
        <v>1150</v>
      </c>
      <c r="N501" s="115">
        <f t="shared" si="129"/>
        <v>438.19600000000003</v>
      </c>
      <c r="O501" s="241">
        <v>1150</v>
      </c>
      <c r="P501" s="235">
        <f t="shared" si="130"/>
        <v>3.8146694214876032E-3</v>
      </c>
      <c r="Q501" s="104">
        <f t="shared" si="131"/>
        <v>2.3392561983471071E-2</v>
      </c>
      <c r="R501" s="104">
        <f t="shared" si="132"/>
        <v>5.8201000000000003E-2</v>
      </c>
      <c r="S501" s="104">
        <f t="shared" si="133"/>
        <v>9.9380165289256212E-3</v>
      </c>
      <c r="T501" s="104">
        <f t="shared" si="134"/>
        <v>6.3450413223140489E-2</v>
      </c>
      <c r="U501" s="104">
        <f t="shared" si="135"/>
        <v>3.9934840000000006E-2</v>
      </c>
      <c r="V501" s="105">
        <f t="shared" si="136"/>
        <v>4.5103305785123969E-2</v>
      </c>
      <c r="W501" s="223">
        <f>AE501*IFERROR(VLOOKUP(AD501,LnLst!B:I,2,FALSE),0)+AG501*IFERROR(VLOOKUP(AF501,LnLst!B:I,2,FALSE),0)+AI501*IFERROR(VLOOKUP(AH501,LnLst!B:I,2,FALSE),0)+AK501*IFERROR(VLOOKUP(AJ501,LnLst!B:I,2,FALSE),0)</f>
        <v>1.8463000000000001</v>
      </c>
      <c r="X501" s="215">
        <f>AE501*IFERROR(VLOOKUP(AD501,LnLst!B:I,3,FALSE),0)+AG501*IFERROR(VLOOKUP(AF501,LnLst!B:I,3,FALSE),0)+AI501*IFERROR(VLOOKUP(AH501,LnLst!B:I,3,FALSE),0)+AK501*IFERROR(VLOOKUP(AJ501,LnLst!B:I,3,FALSE),0)</f>
        <v>11.321999999999999</v>
      </c>
      <c r="Y501" s="219">
        <f>(AE501*IFERROR(VLOOKUP(AD501,LnLst!B:I,4,FALSE),0)+AG501*IFERROR(VLOOKUP(AF501,LnLst!B:I,4,FALSE),0)+AI501*IFERROR(VLOOKUP(AH501,LnLst!B:I,4,FALSE),0)+AK501*IFERROR(VLOOKUP(AJ501,LnLst!B:I,4,FALSE),0))/1000000</f>
        <v>1.2025E-4</v>
      </c>
      <c r="Z501" s="215">
        <f>AE501*IFERROR(VLOOKUP(AD501,LnLst!B:I,5,FALSE),0)+AG501*IFERROR(VLOOKUP(AF501,LnLst!B:I,5,FALSE),0)+AI501*IFERROR(VLOOKUP(AH501,LnLst!B:I,5,FALSE),0)+AK501*IFERROR(VLOOKUP(AJ501,LnLst!B:I,5,FALSE),0)</f>
        <v>4.8100000000000005</v>
      </c>
      <c r="AA501" s="215">
        <f>AE501*IFERROR(VLOOKUP(AD501,LnLst!B:I,6,FALSE),0)+AG501*IFERROR(VLOOKUP(AF501,LnLst!B:I,6,FALSE),0)+AI501*IFERROR(VLOOKUP(AH501,LnLst!B:I,6,FALSE),0)+AK501*IFERROR(VLOOKUP(AJ501,LnLst!B:I,6,FALSE),0)</f>
        <v>30.709999999999997</v>
      </c>
      <c r="AB501" s="207">
        <f>(AE501*IFERROR(VLOOKUP(AD501,LnLst!B:I,7,FALSE),0)+AG501*IFERROR(VLOOKUP(AF501,LnLst!B:I,7,FALSE),0)+AI501*IFERROR(VLOOKUP(AH501,LnLst!B:I,7,FALSE),0)+AK501*IFERROR(VLOOKUP(AJ501,LnLst!B:I,7,FALSE),0))/1000000</f>
        <v>8.2510000000000008E-5</v>
      </c>
      <c r="AC501" s="211">
        <f>AE501*IFERROR(VLOOKUP(AD501,LnLst!B:I,8,FALSE),0)+AG501*IFERROR(VLOOKUP(AF501,LnLst!B:I,8,FALSE),0)+AI501*IFERROR(VLOOKUP(AH501,LnLst!B:I,8,FALSE),0)+AK501*IFERROR(VLOOKUP(AJ501,LnLst!B:I,8,FALSE),0)</f>
        <v>21.83</v>
      </c>
      <c r="AD501" s="106" t="s">
        <v>8</v>
      </c>
      <c r="AE501" s="263">
        <v>37</v>
      </c>
      <c r="AF501" s="245" t="s">
        <v>1462</v>
      </c>
      <c r="AG501" s="263"/>
      <c r="AH501" s="250" t="s">
        <v>1462</v>
      </c>
      <c r="AI501" s="263"/>
      <c r="AJ501" s="245" t="s">
        <v>1462</v>
      </c>
      <c r="AK501" s="263"/>
      <c r="AL501" s="84">
        <v>670</v>
      </c>
      <c r="AM501" s="72">
        <v>672</v>
      </c>
      <c r="AN501" s="83">
        <v>0</v>
      </c>
      <c r="AO501" s="72">
        <v>0</v>
      </c>
      <c r="AP501" s="66" t="s">
        <v>970</v>
      </c>
      <c r="AQ501" s="107" t="s">
        <v>655</v>
      </c>
      <c r="AR501" s="61" t="s">
        <v>277</v>
      </c>
      <c r="AS501" s="364"/>
      <c r="AT501" s="205"/>
      <c r="DN501" s="111">
        <f>(AE501*IFERROR(VLOOKUP(AD501,LnLst!B:I,2,FALSE),0))*(100/(H501^2))</f>
        <v>3.8146694214876036E-3</v>
      </c>
      <c r="DO501" s="111">
        <f>(AE501*IFERROR(VLOOKUP(AD501,LnLst!B:I,3,FALSE),0))*(100/(H501^2))</f>
        <v>2.3392561983471075E-2</v>
      </c>
      <c r="DP501" s="111">
        <f>(AE501*IFERROR(VLOOKUP(AD501,LnLst!B:I,4,FALSE),0))*(H501^2/100)/1000000</f>
        <v>5.8201000000000003E-2</v>
      </c>
      <c r="DQ501" s="111">
        <f>(AE501*IFERROR(VLOOKUP(AD501,LnLst!B:I,5,FALSE),0))*(100/(H501^2))</f>
        <v>9.9380165289256212E-3</v>
      </c>
      <c r="DR501" s="111">
        <f>(AE501*IFERROR(VLOOKUP(AD501,LnLst!B:I,6,FALSE),0))*(100/(H501^2))</f>
        <v>6.3450413223140489E-2</v>
      </c>
      <c r="DS501" s="111">
        <f>(AE501*IFERROR(VLOOKUP(AD501,LnLst!B:I,7,FALSE),0))*(H501^2/100)/1000000</f>
        <v>3.9934840000000006E-2</v>
      </c>
      <c r="DT501" s="111">
        <f>(AE501*IFERROR(VLOOKUP(AD501,LnLst!B:I,8,FALSE),0))*(100/(H501^2))</f>
        <v>4.5103305785123962E-2</v>
      </c>
      <c r="DU501" s="111">
        <f>AG501*IFERROR(VLOOKUP(AF501,LnLst!B:I,2,FALSE),0)*100/H501^2</f>
        <v>0</v>
      </c>
      <c r="DV501" s="111">
        <f>(AG501*IFERROR(VLOOKUP(AF501,LnLst!B:I,3,FALSE),0))*(100/(H501^2))</f>
        <v>0</v>
      </c>
      <c r="DW501" s="111">
        <f>(AG501*IFERROR(VLOOKUP(AF501,LnLst!B:I,4,FALSE),0))*(H501^2/100)/1000000</f>
        <v>0</v>
      </c>
      <c r="DX501" s="111">
        <f>(AG501*IFERROR(VLOOKUP(AF501,LnLst!B:I,5,FALSE),0))*(100/(H501^2))</f>
        <v>0</v>
      </c>
      <c r="DY501" s="111">
        <f>(AG501*IFERROR(VLOOKUP(AF501,LnLst!B:I,6,FALSE),0))*(100/(H501^2))</f>
        <v>0</v>
      </c>
      <c r="DZ501" s="111">
        <f>(AG501*IFERROR(VLOOKUP(AF501,LnLst!B:I,7,FALSE),0))*(H501^2/100)/1000000</f>
        <v>0</v>
      </c>
      <c r="EA501" s="111">
        <f>(AG501*IFERROR(VLOOKUP(AF501,LnLst!B:I,8,FALSE),0))*(100/(H501^2))</f>
        <v>0</v>
      </c>
      <c r="EB501" s="111">
        <f>AI501*IFERROR(VLOOKUP(AH501,LnLst!B:I,2,FALSE),0)*100/H501^2</f>
        <v>0</v>
      </c>
      <c r="EC501" s="111">
        <f>AI501*IFERROR(VLOOKUP(AH501,LnLst!B:I,3,FALSE),0)*100/H501^2</f>
        <v>0</v>
      </c>
      <c r="ED501" s="111">
        <f>(AI501*IFERROR(VLOOKUP(AH501,LnLst!B:I,4,FALSE),0))*(H501^2/100)/1000000</f>
        <v>0</v>
      </c>
      <c r="EE501" s="111">
        <f>AI501*IFERROR(VLOOKUP(AH501,LnLst!B:I,5,FALSE),0)*100/H501^2</f>
        <v>0</v>
      </c>
      <c r="EF501" s="111">
        <f>AI501*IFERROR(VLOOKUP(AH501,LnLst!B:I,6,FALSE),0)*100/H501^2</f>
        <v>0</v>
      </c>
      <c r="EG501" s="111">
        <f>(AI501*IFERROR(VLOOKUP(AH501,LnLst!B:I,7,FALSE),0))*(H501^2/100)/1000000</f>
        <v>0</v>
      </c>
      <c r="EH501" s="111">
        <f>AI501*IFERROR(VLOOKUP(AH501,LnLst!B:I,8,FALSE),0)*100/H501^2</f>
        <v>0</v>
      </c>
      <c r="EI501" s="236">
        <f>AK501*IFERROR(VLOOKUP(AJ501,LnLst!B:I,2,FALSE),0)*100/H501^2</f>
        <v>0</v>
      </c>
      <c r="EJ501" s="111">
        <f>AK501*IFERROR(VLOOKUP(AJ501,LnLst!B:I,3,FALSE),0)*100/H501^2</f>
        <v>0</v>
      </c>
      <c r="EK501" s="111">
        <f>(AK501*IFERROR(VLOOKUP(AJ501,LnLst!B:I,4,FALSE),0))*(H501^2/100)/1000000</f>
        <v>0</v>
      </c>
      <c r="EL501" s="111">
        <f>AK501*IFERROR(VLOOKUP(AJ501,LnLst!B:I,5,FALSE),0)*100/H501^2</f>
        <v>0</v>
      </c>
      <c r="EM501" s="111">
        <f>AK501*IFERROR(VLOOKUP(AJ501,LnLst!B:I,6,FALSE),0)*100/H501^2</f>
        <v>0</v>
      </c>
      <c r="EN501" s="111">
        <f>(AK501*IFERROR(VLOOKUP(AJ501,LnLst!B:I,7,FALSE),0))*(H501^2/100)/1000000</f>
        <v>0</v>
      </c>
      <c r="EO501" s="111">
        <f>AK501*IFERROR(VLOOKUP(AJ501,LnLst!B:I,8,FALSE),0)*100/H501^2</f>
        <v>0</v>
      </c>
    </row>
    <row r="502" spans="1:145" ht="15" customHeight="1" x14ac:dyDescent="0.25">
      <c r="A502" s="81" t="s">
        <v>400</v>
      </c>
      <c r="B502" s="82" t="s">
        <v>344</v>
      </c>
      <c r="C502" s="102" t="s">
        <v>1606</v>
      </c>
      <c r="D502" s="82" t="s">
        <v>79</v>
      </c>
      <c r="E502" s="9" t="s">
        <v>1641</v>
      </c>
      <c r="F502" s="426" t="s">
        <v>1717</v>
      </c>
      <c r="G502" s="83">
        <v>2</v>
      </c>
      <c r="H502" s="60">
        <v>220</v>
      </c>
      <c r="I502" s="194" t="str">
        <f t="shared" si="127"/>
        <v xml:space="preserve">2*405 AAAC             </v>
      </c>
      <c r="J502" s="228">
        <f t="shared" si="128"/>
        <v>37</v>
      </c>
      <c r="K502" s="113" t="s">
        <v>23</v>
      </c>
      <c r="L502" s="232" t="s">
        <v>41</v>
      </c>
      <c r="M502" s="240">
        <v>1150</v>
      </c>
      <c r="N502" s="115">
        <f t="shared" si="129"/>
        <v>438.19600000000003</v>
      </c>
      <c r="O502" s="241">
        <v>1150</v>
      </c>
      <c r="P502" s="235">
        <f t="shared" si="130"/>
        <v>3.8146694214876032E-3</v>
      </c>
      <c r="Q502" s="104">
        <f t="shared" si="131"/>
        <v>2.3392561983471071E-2</v>
      </c>
      <c r="R502" s="104">
        <f t="shared" si="132"/>
        <v>5.8201000000000003E-2</v>
      </c>
      <c r="S502" s="104">
        <f t="shared" si="133"/>
        <v>9.9380165289256212E-3</v>
      </c>
      <c r="T502" s="104">
        <f t="shared" si="134"/>
        <v>6.3450413223140489E-2</v>
      </c>
      <c r="U502" s="104">
        <f t="shared" si="135"/>
        <v>3.9934840000000006E-2</v>
      </c>
      <c r="V502" s="105">
        <f t="shared" si="136"/>
        <v>4.5103305785123969E-2</v>
      </c>
      <c r="W502" s="223">
        <f>AE502*IFERROR(VLOOKUP(AD502,LnLst!B:I,2,FALSE),0)+AG502*IFERROR(VLOOKUP(AF502,LnLst!B:I,2,FALSE),0)+AI502*IFERROR(VLOOKUP(AH502,LnLst!B:I,2,FALSE),0)+AK502*IFERROR(VLOOKUP(AJ502,LnLst!B:I,2,FALSE),0)</f>
        <v>1.8463000000000001</v>
      </c>
      <c r="X502" s="215">
        <f>AE502*IFERROR(VLOOKUP(AD502,LnLst!B:I,3,FALSE),0)+AG502*IFERROR(VLOOKUP(AF502,LnLst!B:I,3,FALSE),0)+AI502*IFERROR(VLOOKUP(AH502,LnLst!B:I,3,FALSE),0)+AK502*IFERROR(VLOOKUP(AJ502,LnLst!B:I,3,FALSE),0)</f>
        <v>11.321999999999999</v>
      </c>
      <c r="Y502" s="219">
        <f>(AE502*IFERROR(VLOOKUP(AD502,LnLst!B:I,4,FALSE),0)+AG502*IFERROR(VLOOKUP(AF502,LnLst!B:I,4,FALSE),0)+AI502*IFERROR(VLOOKUP(AH502,LnLst!B:I,4,FALSE),0)+AK502*IFERROR(VLOOKUP(AJ502,LnLst!B:I,4,FALSE),0))/1000000</f>
        <v>1.2025E-4</v>
      </c>
      <c r="Z502" s="215">
        <f>AE502*IFERROR(VLOOKUP(AD502,LnLst!B:I,5,FALSE),0)+AG502*IFERROR(VLOOKUP(AF502,LnLst!B:I,5,FALSE),0)+AI502*IFERROR(VLOOKUP(AH502,LnLst!B:I,5,FALSE),0)+AK502*IFERROR(VLOOKUP(AJ502,LnLst!B:I,5,FALSE),0)</f>
        <v>4.8100000000000005</v>
      </c>
      <c r="AA502" s="215">
        <f>AE502*IFERROR(VLOOKUP(AD502,LnLst!B:I,6,FALSE),0)+AG502*IFERROR(VLOOKUP(AF502,LnLst!B:I,6,FALSE),0)+AI502*IFERROR(VLOOKUP(AH502,LnLst!B:I,6,FALSE),0)+AK502*IFERROR(VLOOKUP(AJ502,LnLst!B:I,6,FALSE),0)</f>
        <v>30.709999999999997</v>
      </c>
      <c r="AB502" s="207">
        <f>(AE502*IFERROR(VLOOKUP(AD502,LnLst!B:I,7,FALSE),0)+AG502*IFERROR(VLOOKUP(AF502,LnLst!B:I,7,FALSE),0)+AI502*IFERROR(VLOOKUP(AH502,LnLst!B:I,7,FALSE),0)+AK502*IFERROR(VLOOKUP(AJ502,LnLst!B:I,7,FALSE),0))/1000000</f>
        <v>8.2510000000000008E-5</v>
      </c>
      <c r="AC502" s="211">
        <f>AE502*IFERROR(VLOOKUP(AD502,LnLst!B:I,8,FALSE),0)+AG502*IFERROR(VLOOKUP(AF502,LnLst!B:I,8,FALSE),0)+AI502*IFERROR(VLOOKUP(AH502,LnLst!B:I,8,FALSE),0)+AK502*IFERROR(VLOOKUP(AJ502,LnLst!B:I,8,FALSE),0)</f>
        <v>21.83</v>
      </c>
      <c r="AD502" s="106" t="s">
        <v>8</v>
      </c>
      <c r="AE502" s="263">
        <v>37</v>
      </c>
      <c r="AF502" s="245" t="s">
        <v>1462</v>
      </c>
      <c r="AG502" s="263"/>
      <c r="AH502" s="250" t="s">
        <v>1462</v>
      </c>
      <c r="AI502" s="263"/>
      <c r="AJ502" s="245" t="s">
        <v>1462</v>
      </c>
      <c r="AK502" s="263"/>
      <c r="AL502" s="84">
        <v>670</v>
      </c>
      <c r="AM502" s="72">
        <v>672</v>
      </c>
      <c r="AN502" s="83">
        <v>0</v>
      </c>
      <c r="AO502" s="72">
        <v>0</v>
      </c>
      <c r="AP502" s="66" t="s">
        <v>971</v>
      </c>
      <c r="AQ502" s="107" t="s">
        <v>655</v>
      </c>
      <c r="AR502" s="61" t="s">
        <v>277</v>
      </c>
      <c r="AS502" s="364"/>
      <c r="AT502" s="205"/>
      <c r="DN502" s="111">
        <f>(AE502*IFERROR(VLOOKUP(AD502,LnLst!B:I,2,FALSE),0))*(100/(H502^2))</f>
        <v>3.8146694214876036E-3</v>
      </c>
      <c r="DO502" s="111">
        <f>(AE502*IFERROR(VLOOKUP(AD502,LnLst!B:I,3,FALSE),0))*(100/(H502^2))</f>
        <v>2.3392561983471075E-2</v>
      </c>
      <c r="DP502" s="111">
        <f>(AE502*IFERROR(VLOOKUP(AD502,LnLst!B:I,4,FALSE),0))*(H502^2/100)/1000000</f>
        <v>5.8201000000000003E-2</v>
      </c>
      <c r="DQ502" s="111">
        <f>(AE502*IFERROR(VLOOKUP(AD502,LnLst!B:I,5,FALSE),0))*(100/(H502^2))</f>
        <v>9.9380165289256212E-3</v>
      </c>
      <c r="DR502" s="111">
        <f>(AE502*IFERROR(VLOOKUP(AD502,LnLst!B:I,6,FALSE),0))*(100/(H502^2))</f>
        <v>6.3450413223140489E-2</v>
      </c>
      <c r="DS502" s="111">
        <f>(AE502*IFERROR(VLOOKUP(AD502,LnLst!B:I,7,FALSE),0))*(H502^2/100)/1000000</f>
        <v>3.9934840000000006E-2</v>
      </c>
      <c r="DT502" s="111">
        <f>(AE502*IFERROR(VLOOKUP(AD502,LnLst!B:I,8,FALSE),0))*(100/(H502^2))</f>
        <v>4.5103305785123962E-2</v>
      </c>
      <c r="DU502" s="111">
        <f>AG502*IFERROR(VLOOKUP(AF502,LnLst!B:I,2,FALSE),0)*100/H502^2</f>
        <v>0</v>
      </c>
      <c r="DV502" s="111">
        <f>(AG502*IFERROR(VLOOKUP(AF502,LnLst!B:I,3,FALSE),0))*(100/(H502^2))</f>
        <v>0</v>
      </c>
      <c r="DW502" s="111">
        <f>(AG502*IFERROR(VLOOKUP(AF502,LnLst!B:I,4,FALSE),0))*(H502^2/100)/1000000</f>
        <v>0</v>
      </c>
      <c r="DX502" s="111">
        <f>(AG502*IFERROR(VLOOKUP(AF502,LnLst!B:I,5,FALSE),0))*(100/(H502^2))</f>
        <v>0</v>
      </c>
      <c r="DY502" s="111">
        <f>(AG502*IFERROR(VLOOKUP(AF502,LnLst!B:I,6,FALSE),0))*(100/(H502^2))</f>
        <v>0</v>
      </c>
      <c r="DZ502" s="111">
        <f>(AG502*IFERROR(VLOOKUP(AF502,LnLst!B:I,7,FALSE),0))*(H502^2/100)/1000000</f>
        <v>0</v>
      </c>
      <c r="EA502" s="111">
        <f>(AG502*IFERROR(VLOOKUP(AF502,LnLst!B:I,8,FALSE),0))*(100/(H502^2))</f>
        <v>0</v>
      </c>
      <c r="EB502" s="111">
        <f>AI502*IFERROR(VLOOKUP(AH502,LnLst!B:I,2,FALSE),0)*100/H502^2</f>
        <v>0</v>
      </c>
      <c r="EC502" s="111">
        <f>AI502*IFERROR(VLOOKUP(AH502,LnLst!B:I,3,FALSE),0)*100/H502^2</f>
        <v>0</v>
      </c>
      <c r="ED502" s="111">
        <f>(AI502*IFERROR(VLOOKUP(AH502,LnLst!B:I,4,FALSE),0))*(H502^2/100)/1000000</f>
        <v>0</v>
      </c>
      <c r="EE502" s="111">
        <f>AI502*IFERROR(VLOOKUP(AH502,LnLst!B:I,5,FALSE),0)*100/H502^2</f>
        <v>0</v>
      </c>
      <c r="EF502" s="111">
        <f>AI502*IFERROR(VLOOKUP(AH502,LnLst!B:I,6,FALSE),0)*100/H502^2</f>
        <v>0</v>
      </c>
      <c r="EG502" s="111">
        <f>(AI502*IFERROR(VLOOKUP(AH502,LnLst!B:I,7,FALSE),0))*(H502^2/100)/1000000</f>
        <v>0</v>
      </c>
      <c r="EH502" s="111">
        <f>AI502*IFERROR(VLOOKUP(AH502,LnLst!B:I,8,FALSE),0)*100/H502^2</f>
        <v>0</v>
      </c>
      <c r="EI502" s="236">
        <f>AK502*IFERROR(VLOOKUP(AJ502,LnLst!B:I,2,FALSE),0)*100/H502^2</f>
        <v>0</v>
      </c>
      <c r="EJ502" s="111">
        <f>AK502*IFERROR(VLOOKUP(AJ502,LnLst!B:I,3,FALSE),0)*100/H502^2</f>
        <v>0</v>
      </c>
      <c r="EK502" s="111">
        <f>(AK502*IFERROR(VLOOKUP(AJ502,LnLst!B:I,4,FALSE),0))*(H502^2/100)/1000000</f>
        <v>0</v>
      </c>
      <c r="EL502" s="111">
        <f>AK502*IFERROR(VLOOKUP(AJ502,LnLst!B:I,5,FALSE),0)*100/H502^2</f>
        <v>0</v>
      </c>
      <c r="EM502" s="111">
        <f>AK502*IFERROR(VLOOKUP(AJ502,LnLst!B:I,6,FALSE),0)*100/H502^2</f>
        <v>0</v>
      </c>
      <c r="EN502" s="111">
        <f>(AK502*IFERROR(VLOOKUP(AJ502,LnLst!B:I,7,FALSE),0))*(H502^2/100)/1000000</f>
        <v>0</v>
      </c>
      <c r="EO502" s="111">
        <f>AK502*IFERROR(VLOOKUP(AJ502,LnLst!B:I,8,FALSE),0)*100/H502^2</f>
        <v>0</v>
      </c>
    </row>
    <row r="503" spans="1:145" ht="15" customHeight="1" x14ac:dyDescent="0.25">
      <c r="A503" s="81" t="s">
        <v>344</v>
      </c>
      <c r="B503" s="82" t="s">
        <v>402</v>
      </c>
      <c r="C503" s="102" t="s">
        <v>79</v>
      </c>
      <c r="D503" s="82" t="s">
        <v>180</v>
      </c>
      <c r="E503" s="9" t="s">
        <v>1641</v>
      </c>
      <c r="F503" s="426" t="s">
        <v>1717</v>
      </c>
      <c r="G503" s="83">
        <v>1</v>
      </c>
      <c r="H503" s="60">
        <v>220</v>
      </c>
      <c r="I503" s="194" t="str">
        <f t="shared" si="127"/>
        <v xml:space="preserve">2*405 AAAC             </v>
      </c>
      <c r="J503" s="228">
        <f t="shared" si="128"/>
        <v>25</v>
      </c>
      <c r="K503" s="113" t="s">
        <v>30</v>
      </c>
      <c r="L503" s="232" t="s">
        <v>16</v>
      </c>
      <c r="M503" s="240">
        <v>1150</v>
      </c>
      <c r="N503" s="115">
        <f t="shared" si="129"/>
        <v>438.19600000000003</v>
      </c>
      <c r="O503" s="241">
        <v>1150</v>
      </c>
      <c r="P503" s="235">
        <f t="shared" si="130"/>
        <v>2.5774793388429751E-3</v>
      </c>
      <c r="Q503" s="104">
        <f t="shared" si="131"/>
        <v>1.5805785123966944E-2</v>
      </c>
      <c r="R503" s="104">
        <f t="shared" si="132"/>
        <v>3.9324999999999999E-2</v>
      </c>
      <c r="S503" s="104">
        <f t="shared" si="133"/>
        <v>6.7148760330578514E-3</v>
      </c>
      <c r="T503" s="104">
        <f t="shared" si="134"/>
        <v>4.2871900826446284E-2</v>
      </c>
      <c r="U503" s="104">
        <f t="shared" si="135"/>
        <v>2.6983E-2</v>
      </c>
      <c r="V503" s="105">
        <f t="shared" si="136"/>
        <v>3.0475206611570247E-2</v>
      </c>
      <c r="W503" s="223">
        <f>AE503*IFERROR(VLOOKUP(AD503,LnLst!B:I,2,FALSE),0)+AG503*IFERROR(VLOOKUP(AF503,LnLst!B:I,2,FALSE),0)+AI503*IFERROR(VLOOKUP(AH503,LnLst!B:I,2,FALSE),0)+AK503*IFERROR(VLOOKUP(AJ503,LnLst!B:I,2,FALSE),0)</f>
        <v>1.2475000000000001</v>
      </c>
      <c r="X503" s="215">
        <f>AE503*IFERROR(VLOOKUP(AD503,LnLst!B:I,3,FALSE),0)+AG503*IFERROR(VLOOKUP(AF503,LnLst!B:I,3,FALSE),0)+AI503*IFERROR(VLOOKUP(AH503,LnLst!B:I,3,FALSE),0)+AK503*IFERROR(VLOOKUP(AJ503,LnLst!B:I,3,FALSE),0)</f>
        <v>7.6499999999999995</v>
      </c>
      <c r="Y503" s="219">
        <f>(AE503*IFERROR(VLOOKUP(AD503,LnLst!B:I,4,FALSE),0)+AG503*IFERROR(VLOOKUP(AF503,LnLst!B:I,4,FALSE),0)+AI503*IFERROR(VLOOKUP(AH503,LnLst!B:I,4,FALSE),0)+AK503*IFERROR(VLOOKUP(AJ503,LnLst!B:I,4,FALSE),0))/1000000</f>
        <v>8.1249999999999996E-5</v>
      </c>
      <c r="Z503" s="215">
        <f>AE503*IFERROR(VLOOKUP(AD503,LnLst!B:I,5,FALSE),0)+AG503*IFERROR(VLOOKUP(AF503,LnLst!B:I,5,FALSE),0)+AI503*IFERROR(VLOOKUP(AH503,LnLst!B:I,5,FALSE),0)+AK503*IFERROR(VLOOKUP(AJ503,LnLst!B:I,5,FALSE),0)</f>
        <v>3.25</v>
      </c>
      <c r="AA503" s="215">
        <f>AE503*IFERROR(VLOOKUP(AD503,LnLst!B:I,6,FALSE),0)+AG503*IFERROR(VLOOKUP(AF503,LnLst!B:I,6,FALSE),0)+AI503*IFERROR(VLOOKUP(AH503,LnLst!B:I,6,FALSE),0)+AK503*IFERROR(VLOOKUP(AJ503,LnLst!B:I,6,FALSE),0)</f>
        <v>20.75</v>
      </c>
      <c r="AB503" s="207">
        <f>(AE503*IFERROR(VLOOKUP(AD503,LnLst!B:I,7,FALSE),0)+AG503*IFERROR(VLOOKUP(AF503,LnLst!B:I,7,FALSE),0)+AI503*IFERROR(VLOOKUP(AH503,LnLst!B:I,7,FALSE),0)+AK503*IFERROR(VLOOKUP(AJ503,LnLst!B:I,7,FALSE),0))/1000000</f>
        <v>5.575E-5</v>
      </c>
      <c r="AC503" s="211">
        <f>AE503*IFERROR(VLOOKUP(AD503,LnLst!B:I,8,FALSE),0)+AG503*IFERROR(VLOOKUP(AF503,LnLst!B:I,8,FALSE),0)+AI503*IFERROR(VLOOKUP(AH503,LnLst!B:I,8,FALSE),0)+AK503*IFERROR(VLOOKUP(AJ503,LnLst!B:I,8,FALSE),0)</f>
        <v>14.75</v>
      </c>
      <c r="AD503" s="106" t="s">
        <v>8</v>
      </c>
      <c r="AE503" s="263">
        <v>25</v>
      </c>
      <c r="AF503" s="245" t="s">
        <v>1462</v>
      </c>
      <c r="AG503" s="263"/>
      <c r="AH503" s="250" t="s">
        <v>1462</v>
      </c>
      <c r="AI503" s="263"/>
      <c r="AJ503" s="245" t="s">
        <v>1462</v>
      </c>
      <c r="AK503" s="263"/>
      <c r="AL503" s="84">
        <v>672</v>
      </c>
      <c r="AM503" s="72">
        <v>674</v>
      </c>
      <c r="AN503" s="83">
        <v>0</v>
      </c>
      <c r="AO503" s="72">
        <v>0</v>
      </c>
      <c r="AP503" s="66" t="s">
        <v>973</v>
      </c>
      <c r="AQ503" s="107" t="s">
        <v>277</v>
      </c>
      <c r="AR503" s="61" t="s">
        <v>946</v>
      </c>
      <c r="AS503" s="364"/>
      <c r="AT503" s="205"/>
      <c r="DN503" s="111">
        <f>(AE503*IFERROR(VLOOKUP(AD503,LnLst!B:I,2,FALSE),0))*(100/(H503^2))</f>
        <v>2.5774793388429755E-3</v>
      </c>
      <c r="DO503" s="111">
        <f>(AE503*IFERROR(VLOOKUP(AD503,LnLst!B:I,3,FALSE),0))*(100/(H503^2))</f>
        <v>1.580578512396694E-2</v>
      </c>
      <c r="DP503" s="111">
        <f>(AE503*IFERROR(VLOOKUP(AD503,LnLst!B:I,4,FALSE),0))*(H503^2/100)/1000000</f>
        <v>3.9324999999999999E-2</v>
      </c>
      <c r="DQ503" s="111">
        <f>(AE503*IFERROR(VLOOKUP(AD503,LnLst!B:I,5,FALSE),0))*(100/(H503^2))</f>
        <v>6.7148760330578514E-3</v>
      </c>
      <c r="DR503" s="111">
        <f>(AE503*IFERROR(VLOOKUP(AD503,LnLst!B:I,6,FALSE),0))*(100/(H503^2))</f>
        <v>4.2871900826446284E-2</v>
      </c>
      <c r="DS503" s="111">
        <f>(AE503*IFERROR(VLOOKUP(AD503,LnLst!B:I,7,FALSE),0))*(H503^2/100)/1000000</f>
        <v>2.6983E-2</v>
      </c>
      <c r="DT503" s="111">
        <f>(AE503*IFERROR(VLOOKUP(AD503,LnLst!B:I,8,FALSE),0))*(100/(H503^2))</f>
        <v>3.0475206611570251E-2</v>
      </c>
      <c r="DU503" s="111">
        <f>AG503*IFERROR(VLOOKUP(AF503,LnLst!B:I,2,FALSE),0)*100/H503^2</f>
        <v>0</v>
      </c>
      <c r="DV503" s="111">
        <f>(AG503*IFERROR(VLOOKUP(AF503,LnLst!B:I,3,FALSE),0))*(100/(H503^2))</f>
        <v>0</v>
      </c>
      <c r="DW503" s="111">
        <f>(AG503*IFERROR(VLOOKUP(AF503,LnLst!B:I,4,FALSE),0))*(H503^2/100)/1000000</f>
        <v>0</v>
      </c>
      <c r="DX503" s="111">
        <f>(AG503*IFERROR(VLOOKUP(AF503,LnLst!B:I,5,FALSE),0))*(100/(H503^2))</f>
        <v>0</v>
      </c>
      <c r="DY503" s="111">
        <f>(AG503*IFERROR(VLOOKUP(AF503,LnLst!B:I,6,FALSE),0))*(100/(H503^2))</f>
        <v>0</v>
      </c>
      <c r="DZ503" s="111">
        <f>(AG503*IFERROR(VLOOKUP(AF503,LnLst!B:I,7,FALSE),0))*(H503^2/100)/1000000</f>
        <v>0</v>
      </c>
      <c r="EA503" s="111">
        <f>(AG503*IFERROR(VLOOKUP(AF503,LnLst!B:I,8,FALSE),0))*(100/(H503^2))</f>
        <v>0</v>
      </c>
      <c r="EB503" s="111">
        <f>AI503*IFERROR(VLOOKUP(AH503,LnLst!B:I,2,FALSE),0)*100/H503^2</f>
        <v>0</v>
      </c>
      <c r="EC503" s="111">
        <f>AI503*IFERROR(VLOOKUP(AH503,LnLst!B:I,3,FALSE),0)*100/H503^2</f>
        <v>0</v>
      </c>
      <c r="ED503" s="111">
        <f>(AI503*IFERROR(VLOOKUP(AH503,LnLst!B:I,4,FALSE),0))*(H503^2/100)/1000000</f>
        <v>0</v>
      </c>
      <c r="EE503" s="111">
        <f>AI503*IFERROR(VLOOKUP(AH503,LnLst!B:I,5,FALSE),0)*100/H503^2</f>
        <v>0</v>
      </c>
      <c r="EF503" s="111">
        <f>AI503*IFERROR(VLOOKUP(AH503,LnLst!B:I,6,FALSE),0)*100/H503^2</f>
        <v>0</v>
      </c>
      <c r="EG503" s="111">
        <f>(AI503*IFERROR(VLOOKUP(AH503,LnLst!B:I,7,FALSE),0))*(H503^2/100)/1000000</f>
        <v>0</v>
      </c>
      <c r="EH503" s="111">
        <f>AI503*IFERROR(VLOOKUP(AH503,LnLst!B:I,8,FALSE),0)*100/H503^2</f>
        <v>0</v>
      </c>
      <c r="EI503" s="236">
        <f>AK503*IFERROR(VLOOKUP(AJ503,LnLst!B:I,2,FALSE),0)*100/H503^2</f>
        <v>0</v>
      </c>
      <c r="EJ503" s="111">
        <f>AK503*IFERROR(VLOOKUP(AJ503,LnLst!B:I,3,FALSE),0)*100/H503^2</f>
        <v>0</v>
      </c>
      <c r="EK503" s="111">
        <f>(AK503*IFERROR(VLOOKUP(AJ503,LnLst!B:I,4,FALSE),0))*(H503^2/100)/1000000</f>
        <v>0</v>
      </c>
      <c r="EL503" s="111">
        <f>AK503*IFERROR(VLOOKUP(AJ503,LnLst!B:I,5,FALSE),0)*100/H503^2</f>
        <v>0</v>
      </c>
      <c r="EM503" s="111">
        <f>AK503*IFERROR(VLOOKUP(AJ503,LnLst!B:I,6,FALSE),0)*100/H503^2</f>
        <v>0</v>
      </c>
      <c r="EN503" s="111">
        <f>(AK503*IFERROR(VLOOKUP(AJ503,LnLst!B:I,7,FALSE),0))*(H503^2/100)/1000000</f>
        <v>0</v>
      </c>
      <c r="EO503" s="111">
        <f>AK503*IFERROR(VLOOKUP(AJ503,LnLst!B:I,8,FALSE),0)*100/H503^2</f>
        <v>0</v>
      </c>
    </row>
    <row r="504" spans="1:145" ht="15" customHeight="1" x14ac:dyDescent="0.25">
      <c r="A504" s="81" t="s">
        <v>344</v>
      </c>
      <c r="B504" s="82" t="s">
        <v>402</v>
      </c>
      <c r="C504" s="102" t="s">
        <v>79</v>
      </c>
      <c r="D504" s="82" t="s">
        <v>180</v>
      </c>
      <c r="E504" s="9" t="s">
        <v>1641</v>
      </c>
      <c r="F504" s="426" t="s">
        <v>1717</v>
      </c>
      <c r="G504" s="83">
        <v>2</v>
      </c>
      <c r="H504" s="60">
        <v>220</v>
      </c>
      <c r="I504" s="194" t="str">
        <f t="shared" si="127"/>
        <v xml:space="preserve">2*405 AAAC             </v>
      </c>
      <c r="J504" s="228">
        <f t="shared" si="128"/>
        <v>25</v>
      </c>
      <c r="K504" s="113" t="s">
        <v>30</v>
      </c>
      <c r="L504" s="232" t="s">
        <v>16</v>
      </c>
      <c r="M504" s="240">
        <v>1150</v>
      </c>
      <c r="N504" s="115">
        <f t="shared" si="129"/>
        <v>438.19600000000003</v>
      </c>
      <c r="O504" s="241">
        <v>1150</v>
      </c>
      <c r="P504" s="235">
        <f t="shared" si="130"/>
        <v>2.5774793388429751E-3</v>
      </c>
      <c r="Q504" s="104">
        <f t="shared" si="131"/>
        <v>1.5805785123966944E-2</v>
      </c>
      <c r="R504" s="104">
        <f t="shared" si="132"/>
        <v>3.9324999999999999E-2</v>
      </c>
      <c r="S504" s="104">
        <f t="shared" si="133"/>
        <v>6.7148760330578514E-3</v>
      </c>
      <c r="T504" s="104">
        <f t="shared" si="134"/>
        <v>4.2871900826446284E-2</v>
      </c>
      <c r="U504" s="104">
        <f t="shared" si="135"/>
        <v>2.6983E-2</v>
      </c>
      <c r="V504" s="105">
        <f t="shared" si="136"/>
        <v>3.0475206611570247E-2</v>
      </c>
      <c r="W504" s="223">
        <f>AE504*IFERROR(VLOOKUP(AD504,LnLst!B:I,2,FALSE),0)+AG504*IFERROR(VLOOKUP(AF504,LnLst!B:I,2,FALSE),0)+AI504*IFERROR(VLOOKUP(AH504,LnLst!B:I,2,FALSE),0)+AK504*IFERROR(VLOOKUP(AJ504,LnLst!B:I,2,FALSE),0)</f>
        <v>1.2475000000000001</v>
      </c>
      <c r="X504" s="215">
        <f>AE504*IFERROR(VLOOKUP(AD504,LnLst!B:I,3,FALSE),0)+AG504*IFERROR(VLOOKUP(AF504,LnLst!B:I,3,FALSE),0)+AI504*IFERROR(VLOOKUP(AH504,LnLst!B:I,3,FALSE),0)+AK504*IFERROR(VLOOKUP(AJ504,LnLst!B:I,3,FALSE),0)</f>
        <v>7.6499999999999995</v>
      </c>
      <c r="Y504" s="219">
        <f>(AE504*IFERROR(VLOOKUP(AD504,LnLst!B:I,4,FALSE),0)+AG504*IFERROR(VLOOKUP(AF504,LnLst!B:I,4,FALSE),0)+AI504*IFERROR(VLOOKUP(AH504,LnLst!B:I,4,FALSE),0)+AK504*IFERROR(VLOOKUP(AJ504,LnLst!B:I,4,FALSE),0))/1000000</f>
        <v>8.1249999999999996E-5</v>
      </c>
      <c r="Z504" s="215">
        <f>AE504*IFERROR(VLOOKUP(AD504,LnLst!B:I,5,FALSE),0)+AG504*IFERROR(VLOOKUP(AF504,LnLst!B:I,5,FALSE),0)+AI504*IFERROR(VLOOKUP(AH504,LnLst!B:I,5,FALSE),0)+AK504*IFERROR(VLOOKUP(AJ504,LnLst!B:I,5,FALSE),0)</f>
        <v>3.25</v>
      </c>
      <c r="AA504" s="215">
        <f>AE504*IFERROR(VLOOKUP(AD504,LnLst!B:I,6,FALSE),0)+AG504*IFERROR(VLOOKUP(AF504,LnLst!B:I,6,FALSE),0)+AI504*IFERROR(VLOOKUP(AH504,LnLst!B:I,6,FALSE),0)+AK504*IFERROR(VLOOKUP(AJ504,LnLst!B:I,6,FALSE),0)</f>
        <v>20.75</v>
      </c>
      <c r="AB504" s="207">
        <f>(AE504*IFERROR(VLOOKUP(AD504,LnLst!B:I,7,FALSE),0)+AG504*IFERROR(VLOOKUP(AF504,LnLst!B:I,7,FALSE),0)+AI504*IFERROR(VLOOKUP(AH504,LnLst!B:I,7,FALSE),0)+AK504*IFERROR(VLOOKUP(AJ504,LnLst!B:I,7,FALSE),0))/1000000</f>
        <v>5.575E-5</v>
      </c>
      <c r="AC504" s="211">
        <f>AE504*IFERROR(VLOOKUP(AD504,LnLst!B:I,8,FALSE),0)+AG504*IFERROR(VLOOKUP(AF504,LnLst!B:I,8,FALSE),0)+AI504*IFERROR(VLOOKUP(AH504,LnLst!B:I,8,FALSE),0)+AK504*IFERROR(VLOOKUP(AJ504,LnLst!B:I,8,FALSE),0)</f>
        <v>14.75</v>
      </c>
      <c r="AD504" s="106" t="s">
        <v>8</v>
      </c>
      <c r="AE504" s="263">
        <v>25</v>
      </c>
      <c r="AF504" s="245" t="s">
        <v>1462</v>
      </c>
      <c r="AG504" s="263"/>
      <c r="AH504" s="250" t="s">
        <v>1462</v>
      </c>
      <c r="AI504" s="263"/>
      <c r="AJ504" s="245" t="s">
        <v>1462</v>
      </c>
      <c r="AK504" s="263"/>
      <c r="AL504" s="84">
        <v>672</v>
      </c>
      <c r="AM504" s="72">
        <v>674</v>
      </c>
      <c r="AN504" s="83">
        <v>0</v>
      </c>
      <c r="AO504" s="72">
        <v>0</v>
      </c>
      <c r="AP504" s="66" t="s">
        <v>972</v>
      </c>
      <c r="AQ504" s="107" t="s">
        <v>277</v>
      </c>
      <c r="AR504" s="61" t="s">
        <v>946</v>
      </c>
      <c r="AS504" s="364"/>
      <c r="AT504" s="205"/>
      <c r="DN504" s="111">
        <f>(AE504*IFERROR(VLOOKUP(AD504,LnLst!B:I,2,FALSE),0))*(100/(H504^2))</f>
        <v>2.5774793388429755E-3</v>
      </c>
      <c r="DO504" s="111">
        <f>(AE504*IFERROR(VLOOKUP(AD504,LnLst!B:I,3,FALSE),0))*(100/(H504^2))</f>
        <v>1.580578512396694E-2</v>
      </c>
      <c r="DP504" s="111">
        <f>(AE504*IFERROR(VLOOKUP(AD504,LnLst!B:I,4,FALSE),0))*(H504^2/100)/1000000</f>
        <v>3.9324999999999999E-2</v>
      </c>
      <c r="DQ504" s="111">
        <f>(AE504*IFERROR(VLOOKUP(AD504,LnLst!B:I,5,FALSE),0))*(100/(H504^2))</f>
        <v>6.7148760330578514E-3</v>
      </c>
      <c r="DR504" s="111">
        <f>(AE504*IFERROR(VLOOKUP(AD504,LnLst!B:I,6,FALSE),0))*(100/(H504^2))</f>
        <v>4.2871900826446284E-2</v>
      </c>
      <c r="DS504" s="111">
        <f>(AE504*IFERROR(VLOOKUP(AD504,LnLst!B:I,7,FALSE),0))*(H504^2/100)/1000000</f>
        <v>2.6983E-2</v>
      </c>
      <c r="DT504" s="111">
        <f>(AE504*IFERROR(VLOOKUP(AD504,LnLst!B:I,8,FALSE),0))*(100/(H504^2))</f>
        <v>3.0475206611570251E-2</v>
      </c>
      <c r="DU504" s="111">
        <f>AG504*IFERROR(VLOOKUP(AF504,LnLst!B:I,2,FALSE),0)*100/H504^2</f>
        <v>0</v>
      </c>
      <c r="DV504" s="111">
        <f>(AG504*IFERROR(VLOOKUP(AF504,LnLst!B:I,3,FALSE),0))*(100/(H504^2))</f>
        <v>0</v>
      </c>
      <c r="DW504" s="111">
        <f>(AG504*IFERROR(VLOOKUP(AF504,LnLst!B:I,4,FALSE),0))*(H504^2/100)/1000000</f>
        <v>0</v>
      </c>
      <c r="DX504" s="111">
        <f>(AG504*IFERROR(VLOOKUP(AF504,LnLst!B:I,5,FALSE),0))*(100/(H504^2))</f>
        <v>0</v>
      </c>
      <c r="DY504" s="111">
        <f>(AG504*IFERROR(VLOOKUP(AF504,LnLst!B:I,6,FALSE),0))*(100/(H504^2))</f>
        <v>0</v>
      </c>
      <c r="DZ504" s="111">
        <f>(AG504*IFERROR(VLOOKUP(AF504,LnLst!B:I,7,FALSE),0))*(H504^2/100)/1000000</f>
        <v>0</v>
      </c>
      <c r="EA504" s="111">
        <f>(AG504*IFERROR(VLOOKUP(AF504,LnLst!B:I,8,FALSE),0))*(100/(H504^2))</f>
        <v>0</v>
      </c>
      <c r="EB504" s="111">
        <f>AI504*IFERROR(VLOOKUP(AH504,LnLst!B:I,2,FALSE),0)*100/H504^2</f>
        <v>0</v>
      </c>
      <c r="EC504" s="111">
        <f>AI504*IFERROR(VLOOKUP(AH504,LnLst!B:I,3,FALSE),0)*100/H504^2</f>
        <v>0</v>
      </c>
      <c r="ED504" s="111">
        <f>(AI504*IFERROR(VLOOKUP(AH504,LnLst!B:I,4,FALSE),0))*(H504^2/100)/1000000</f>
        <v>0</v>
      </c>
      <c r="EE504" s="111">
        <f>AI504*IFERROR(VLOOKUP(AH504,LnLst!B:I,5,FALSE),0)*100/H504^2</f>
        <v>0</v>
      </c>
      <c r="EF504" s="111">
        <f>AI504*IFERROR(VLOOKUP(AH504,LnLst!B:I,6,FALSE),0)*100/H504^2</f>
        <v>0</v>
      </c>
      <c r="EG504" s="111">
        <f>(AI504*IFERROR(VLOOKUP(AH504,LnLst!B:I,7,FALSE),0))*(H504^2/100)/1000000</f>
        <v>0</v>
      </c>
      <c r="EH504" s="111">
        <f>AI504*IFERROR(VLOOKUP(AH504,LnLst!B:I,8,FALSE),0)*100/H504^2</f>
        <v>0</v>
      </c>
      <c r="EI504" s="236">
        <f>AK504*IFERROR(VLOOKUP(AJ504,LnLst!B:I,2,FALSE),0)*100/H504^2</f>
        <v>0</v>
      </c>
      <c r="EJ504" s="111">
        <f>AK504*IFERROR(VLOOKUP(AJ504,LnLst!B:I,3,FALSE),0)*100/H504^2</f>
        <v>0</v>
      </c>
      <c r="EK504" s="111">
        <f>(AK504*IFERROR(VLOOKUP(AJ504,LnLst!B:I,4,FALSE),0))*(H504^2/100)/1000000</f>
        <v>0</v>
      </c>
      <c r="EL504" s="111">
        <f>AK504*IFERROR(VLOOKUP(AJ504,LnLst!B:I,5,FALSE),0)*100/H504^2</f>
        <v>0</v>
      </c>
      <c r="EM504" s="111">
        <f>AK504*IFERROR(VLOOKUP(AJ504,LnLst!B:I,6,FALSE),0)*100/H504^2</f>
        <v>0</v>
      </c>
      <c r="EN504" s="111">
        <f>(AK504*IFERROR(VLOOKUP(AJ504,LnLst!B:I,7,FALSE),0))*(H504^2/100)/1000000</f>
        <v>0</v>
      </c>
      <c r="EO504" s="111">
        <f>AK504*IFERROR(VLOOKUP(AJ504,LnLst!B:I,8,FALSE),0)*100/H504^2</f>
        <v>0</v>
      </c>
    </row>
    <row r="505" spans="1:145" ht="15" customHeight="1" x14ac:dyDescent="0.25">
      <c r="A505" s="81" t="s">
        <v>447</v>
      </c>
      <c r="B505" s="82" t="s">
        <v>455</v>
      </c>
      <c r="C505" s="102" t="s">
        <v>1610</v>
      </c>
      <c r="D505" s="82" t="s">
        <v>1602</v>
      </c>
      <c r="E505" s="9" t="s">
        <v>1641</v>
      </c>
      <c r="F505" s="426" t="s">
        <v>1717</v>
      </c>
      <c r="G505" s="83">
        <v>1</v>
      </c>
      <c r="H505" s="60">
        <v>220</v>
      </c>
      <c r="I505" s="194" t="str">
        <f t="shared" si="127"/>
        <v xml:space="preserve">2*380/50 ACSR    2*405 AAAC         </v>
      </c>
      <c r="J505" s="228">
        <f t="shared" si="128"/>
        <v>23.5</v>
      </c>
      <c r="K505" s="113" t="s">
        <v>16</v>
      </c>
      <c r="L505" s="232" t="s">
        <v>16</v>
      </c>
      <c r="M505" s="240">
        <v>1150</v>
      </c>
      <c r="N505" s="115">
        <f t="shared" si="129"/>
        <v>438.19600000000003</v>
      </c>
      <c r="O505" s="241">
        <v>1150</v>
      </c>
      <c r="P505" s="235">
        <f t="shared" si="130"/>
        <v>2.0716669421487603E-3</v>
      </c>
      <c r="Q505" s="104">
        <f t="shared" si="131"/>
        <v>1.4695983471074382E-2</v>
      </c>
      <c r="R505" s="104">
        <f t="shared" si="132"/>
        <v>4.1409549279999999E-2</v>
      </c>
      <c r="S505" s="104">
        <f t="shared" si="133"/>
        <v>5.5047107438016525E-3</v>
      </c>
      <c r="T505" s="104">
        <f t="shared" si="134"/>
        <v>4.5143223140495861E-2</v>
      </c>
      <c r="U505" s="104">
        <f t="shared" si="135"/>
        <v>2.5364020000000001E-2</v>
      </c>
      <c r="V505" s="105">
        <f t="shared" si="136"/>
        <v>2.8646694214876027E-2</v>
      </c>
      <c r="W505" s="223">
        <f>AE505*IFERROR(VLOOKUP(AD505,LnLst!B:I,2,FALSE),0)+AG505*IFERROR(VLOOKUP(AF505,LnLst!B:I,2,FALSE),0)+AI505*IFERROR(VLOOKUP(AH505,LnLst!B:I,2,FALSE),0)+AK505*IFERROR(VLOOKUP(AJ505,LnLst!B:I,2,FALSE),0)</f>
        <v>1.0026868</v>
      </c>
      <c r="X505" s="215">
        <f>AE505*IFERROR(VLOOKUP(AD505,LnLst!B:I,3,FALSE),0)+AG505*IFERROR(VLOOKUP(AF505,LnLst!B:I,3,FALSE),0)+AI505*IFERROR(VLOOKUP(AH505,LnLst!B:I,3,FALSE),0)+AK505*IFERROR(VLOOKUP(AJ505,LnLst!B:I,3,FALSE),0)</f>
        <v>7.1128560000000007</v>
      </c>
      <c r="Y505" s="219">
        <f>(AE505*IFERROR(VLOOKUP(AD505,LnLst!B:I,4,FALSE),0)+AG505*IFERROR(VLOOKUP(AF505,LnLst!B:I,4,FALSE),0)+AI505*IFERROR(VLOOKUP(AH505,LnLst!B:I,4,FALSE),0)+AK505*IFERROR(VLOOKUP(AJ505,LnLst!B:I,4,FALSE),0))/1000000</f>
        <v>8.5556920000000002E-5</v>
      </c>
      <c r="Z505" s="215">
        <f>AE505*IFERROR(VLOOKUP(AD505,LnLst!B:I,5,FALSE),0)+AG505*IFERROR(VLOOKUP(AF505,LnLst!B:I,5,FALSE),0)+AI505*IFERROR(VLOOKUP(AH505,LnLst!B:I,5,FALSE),0)+AK505*IFERROR(VLOOKUP(AJ505,LnLst!B:I,5,FALSE),0)</f>
        <v>2.6642800000000002</v>
      </c>
      <c r="AA505" s="215">
        <f>AE505*IFERROR(VLOOKUP(AD505,LnLst!B:I,6,FALSE),0)+AG505*IFERROR(VLOOKUP(AF505,LnLst!B:I,6,FALSE),0)+AI505*IFERROR(VLOOKUP(AH505,LnLst!B:I,6,FALSE),0)+AK505*IFERROR(VLOOKUP(AJ505,LnLst!B:I,6,FALSE),0)</f>
        <v>21.849319999999999</v>
      </c>
      <c r="AB505" s="207">
        <f>(AE505*IFERROR(VLOOKUP(AD505,LnLst!B:I,7,FALSE),0)+AG505*IFERROR(VLOOKUP(AF505,LnLst!B:I,7,FALSE),0)+AI505*IFERROR(VLOOKUP(AH505,LnLst!B:I,7,FALSE),0)+AK505*IFERROR(VLOOKUP(AJ505,LnLst!B:I,7,FALSE),0))/1000000</f>
        <v>5.2405000000000004E-5</v>
      </c>
      <c r="AC505" s="211">
        <f>AE505*IFERROR(VLOOKUP(AD505,LnLst!B:I,8,FALSE),0)+AG505*IFERROR(VLOOKUP(AF505,LnLst!B:I,8,FALSE),0)+AI505*IFERROR(VLOOKUP(AH505,LnLst!B:I,8,FALSE),0)+AK505*IFERROR(VLOOKUP(AJ505,LnLst!B:I,8,FALSE),0)</f>
        <v>13.864999999999998</v>
      </c>
      <c r="AD505" s="106" t="s">
        <v>25</v>
      </c>
      <c r="AE505" s="263">
        <v>19.536000000000001</v>
      </c>
      <c r="AF505" s="245" t="s">
        <v>8</v>
      </c>
      <c r="AG505" s="263">
        <v>3.964</v>
      </c>
      <c r="AH505" s="250" t="s">
        <v>1462</v>
      </c>
      <c r="AI505" s="263"/>
      <c r="AJ505" s="245" t="s">
        <v>1462</v>
      </c>
      <c r="AK505" s="263"/>
      <c r="AL505" s="84">
        <v>606</v>
      </c>
      <c r="AM505" s="72">
        <v>608</v>
      </c>
      <c r="AN505" s="83">
        <v>0</v>
      </c>
      <c r="AO505" s="72">
        <v>0</v>
      </c>
      <c r="AP505" s="66" t="s">
        <v>975</v>
      </c>
      <c r="AQ505" s="107" t="s">
        <v>281</v>
      </c>
      <c r="AR505" s="61" t="s">
        <v>280</v>
      </c>
      <c r="AS505" s="364"/>
      <c r="AT505" s="205"/>
      <c r="DN505" s="111">
        <f>(AE505*IFERROR(VLOOKUP(AD505,LnLst!B:I,2,FALSE),0))*(100/(H505^2))</f>
        <v>1.6629818181818183E-3</v>
      </c>
      <c r="DO505" s="111">
        <f>(AE505*IFERROR(VLOOKUP(AD505,LnLst!B:I,3,FALSE),0))*(100/(H505^2))</f>
        <v>1.2189818181818182E-2</v>
      </c>
      <c r="DP505" s="111">
        <f>(AE505*IFERROR(VLOOKUP(AD505,LnLst!B:I,4,FALSE),0))*(H505^2/100)/1000000</f>
        <v>3.5174177280000003E-2</v>
      </c>
      <c r="DQ505" s="111">
        <f>(AE505*IFERROR(VLOOKUP(AD505,LnLst!B:I,5,FALSE),0))*(100/(H505^2))</f>
        <v>4.4400000000000004E-3</v>
      </c>
      <c r="DR505" s="111">
        <f>(AE505*IFERROR(VLOOKUP(AD505,LnLst!B:I,6,FALSE),0))*(100/(H505^2))</f>
        <v>3.8345454545454551E-2</v>
      </c>
      <c r="DS505" s="111">
        <f>(AE505*IFERROR(VLOOKUP(AD505,LnLst!B:I,7,FALSE),0))*(H505^2/100)/1000000</f>
        <v>2.108559552E-2</v>
      </c>
      <c r="DT505" s="111">
        <f>(AE505*IFERROR(VLOOKUP(AD505,LnLst!B:I,8,FALSE),0))*(100/(H505^2))</f>
        <v>2.3814545454545453E-2</v>
      </c>
      <c r="DU505" s="111">
        <f>AG505*IFERROR(VLOOKUP(AF505,LnLst!B:I,2,FALSE),0)*100/H505^2</f>
        <v>4.0868512396694212E-4</v>
      </c>
      <c r="DV505" s="111">
        <f>(AG505*IFERROR(VLOOKUP(AF505,LnLst!B:I,3,FALSE),0))*(100/(H505^2))</f>
        <v>2.5061652892561987E-3</v>
      </c>
      <c r="DW505" s="111">
        <f>(AG505*IFERROR(VLOOKUP(AF505,LnLst!B:I,4,FALSE),0))*(H505^2/100)/1000000</f>
        <v>6.2353719999999994E-3</v>
      </c>
      <c r="DX505" s="111">
        <f>(AG505*IFERROR(VLOOKUP(AF505,LnLst!B:I,5,FALSE),0))*(100/(H505^2))</f>
        <v>1.0647107438016528E-3</v>
      </c>
      <c r="DY505" s="111">
        <f>(AG505*IFERROR(VLOOKUP(AF505,LnLst!B:I,6,FALSE),0))*(100/(H505^2))</f>
        <v>6.7977685950413227E-3</v>
      </c>
      <c r="DZ505" s="111">
        <f>(AG505*IFERROR(VLOOKUP(AF505,LnLst!B:I,7,FALSE),0))*(H505^2/100)/1000000</f>
        <v>4.2784244800000001E-3</v>
      </c>
      <c r="EA505" s="111">
        <f>(AG505*IFERROR(VLOOKUP(AF505,LnLst!B:I,8,FALSE),0))*(100/(H505^2))</f>
        <v>4.8321487603305777E-3</v>
      </c>
      <c r="EB505" s="111">
        <f>AI505*IFERROR(VLOOKUP(AH505,LnLst!B:I,2,FALSE),0)*100/H505^2</f>
        <v>0</v>
      </c>
      <c r="EC505" s="111">
        <f>AI505*IFERROR(VLOOKUP(AH505,LnLst!B:I,3,FALSE),0)*100/H505^2</f>
        <v>0</v>
      </c>
      <c r="ED505" s="111">
        <f>(AI505*IFERROR(VLOOKUP(AH505,LnLst!B:I,4,FALSE),0))*(H505^2/100)/1000000</f>
        <v>0</v>
      </c>
      <c r="EE505" s="111">
        <f>AI505*IFERROR(VLOOKUP(AH505,LnLst!B:I,5,FALSE),0)*100/H505^2</f>
        <v>0</v>
      </c>
      <c r="EF505" s="111">
        <f>AI505*IFERROR(VLOOKUP(AH505,LnLst!B:I,6,FALSE),0)*100/H505^2</f>
        <v>0</v>
      </c>
      <c r="EG505" s="111">
        <f>(AI505*IFERROR(VLOOKUP(AH505,LnLst!B:I,7,FALSE),0))*(H505^2/100)/1000000</f>
        <v>0</v>
      </c>
      <c r="EH505" s="111">
        <f>AI505*IFERROR(VLOOKUP(AH505,LnLst!B:I,8,FALSE),0)*100/H505^2</f>
        <v>0</v>
      </c>
      <c r="EI505" s="236">
        <f>AK505*IFERROR(VLOOKUP(AJ505,LnLst!B:I,2,FALSE),0)*100/H505^2</f>
        <v>0</v>
      </c>
      <c r="EJ505" s="111">
        <f>AK505*IFERROR(VLOOKUP(AJ505,LnLst!B:I,3,FALSE),0)*100/H505^2</f>
        <v>0</v>
      </c>
      <c r="EK505" s="111">
        <f>(AK505*IFERROR(VLOOKUP(AJ505,LnLst!B:I,4,FALSE),0))*(H505^2/100)/1000000</f>
        <v>0</v>
      </c>
      <c r="EL505" s="111">
        <f>AK505*IFERROR(VLOOKUP(AJ505,LnLst!B:I,5,FALSE),0)*100/H505^2</f>
        <v>0</v>
      </c>
      <c r="EM505" s="111">
        <f>AK505*IFERROR(VLOOKUP(AJ505,LnLst!B:I,6,FALSE),0)*100/H505^2</f>
        <v>0</v>
      </c>
      <c r="EN505" s="111">
        <f>(AK505*IFERROR(VLOOKUP(AJ505,LnLst!B:I,7,FALSE),0))*(H505^2/100)/1000000</f>
        <v>0</v>
      </c>
      <c r="EO505" s="111">
        <f>AK505*IFERROR(VLOOKUP(AJ505,LnLst!B:I,8,FALSE),0)*100/H505^2</f>
        <v>0</v>
      </c>
    </row>
    <row r="506" spans="1:145" ht="15" customHeight="1" x14ac:dyDescent="0.25">
      <c r="A506" s="81" t="s">
        <v>447</v>
      </c>
      <c r="B506" s="82" t="s">
        <v>455</v>
      </c>
      <c r="C506" s="102" t="s">
        <v>1610</v>
      </c>
      <c r="D506" s="82" t="s">
        <v>1602</v>
      </c>
      <c r="E506" s="9" t="s">
        <v>1641</v>
      </c>
      <c r="F506" s="426" t="s">
        <v>1717</v>
      </c>
      <c r="G506" s="83">
        <v>2</v>
      </c>
      <c r="H506" s="60">
        <v>220</v>
      </c>
      <c r="I506" s="194" t="str">
        <f t="shared" si="127"/>
        <v xml:space="preserve">2*380/50 ACSR    2*405 AAAC         </v>
      </c>
      <c r="J506" s="228">
        <f t="shared" si="128"/>
        <v>23.5</v>
      </c>
      <c r="K506" s="113" t="s">
        <v>16</v>
      </c>
      <c r="L506" s="232" t="s">
        <v>16</v>
      </c>
      <c r="M506" s="240">
        <v>1150</v>
      </c>
      <c r="N506" s="115">
        <f t="shared" si="129"/>
        <v>438.19600000000003</v>
      </c>
      <c r="O506" s="241">
        <v>1150</v>
      </c>
      <c r="P506" s="235">
        <f t="shared" si="130"/>
        <v>2.0716669421487603E-3</v>
      </c>
      <c r="Q506" s="104">
        <f t="shared" si="131"/>
        <v>1.4695983471074382E-2</v>
      </c>
      <c r="R506" s="104">
        <f t="shared" si="132"/>
        <v>4.1409549279999999E-2</v>
      </c>
      <c r="S506" s="104">
        <f t="shared" si="133"/>
        <v>5.5047107438016525E-3</v>
      </c>
      <c r="T506" s="104">
        <f t="shared" si="134"/>
        <v>4.5143223140495861E-2</v>
      </c>
      <c r="U506" s="104">
        <f t="shared" si="135"/>
        <v>2.5364020000000001E-2</v>
      </c>
      <c r="V506" s="105">
        <f t="shared" si="136"/>
        <v>2.8646694214876027E-2</v>
      </c>
      <c r="W506" s="223">
        <f>AE506*IFERROR(VLOOKUP(AD506,LnLst!B:I,2,FALSE),0)+AG506*IFERROR(VLOOKUP(AF506,LnLst!B:I,2,FALSE),0)+AI506*IFERROR(VLOOKUP(AH506,LnLst!B:I,2,FALSE),0)+AK506*IFERROR(VLOOKUP(AJ506,LnLst!B:I,2,FALSE),0)</f>
        <v>1.0026868</v>
      </c>
      <c r="X506" s="215">
        <f>AE506*IFERROR(VLOOKUP(AD506,LnLst!B:I,3,FALSE),0)+AG506*IFERROR(VLOOKUP(AF506,LnLst!B:I,3,FALSE),0)+AI506*IFERROR(VLOOKUP(AH506,LnLst!B:I,3,FALSE),0)+AK506*IFERROR(VLOOKUP(AJ506,LnLst!B:I,3,FALSE),0)</f>
        <v>7.1128560000000007</v>
      </c>
      <c r="Y506" s="219">
        <f>(AE506*IFERROR(VLOOKUP(AD506,LnLst!B:I,4,FALSE),0)+AG506*IFERROR(VLOOKUP(AF506,LnLst!B:I,4,FALSE),0)+AI506*IFERROR(VLOOKUP(AH506,LnLst!B:I,4,FALSE),0)+AK506*IFERROR(VLOOKUP(AJ506,LnLst!B:I,4,FALSE),0))/1000000</f>
        <v>8.5556920000000002E-5</v>
      </c>
      <c r="Z506" s="215">
        <f>AE506*IFERROR(VLOOKUP(AD506,LnLst!B:I,5,FALSE),0)+AG506*IFERROR(VLOOKUP(AF506,LnLst!B:I,5,FALSE),0)+AI506*IFERROR(VLOOKUP(AH506,LnLst!B:I,5,FALSE),0)+AK506*IFERROR(VLOOKUP(AJ506,LnLst!B:I,5,FALSE),0)</f>
        <v>2.6642800000000002</v>
      </c>
      <c r="AA506" s="215">
        <f>AE506*IFERROR(VLOOKUP(AD506,LnLst!B:I,6,FALSE),0)+AG506*IFERROR(VLOOKUP(AF506,LnLst!B:I,6,FALSE),0)+AI506*IFERROR(VLOOKUP(AH506,LnLst!B:I,6,FALSE),0)+AK506*IFERROR(VLOOKUP(AJ506,LnLst!B:I,6,FALSE),0)</f>
        <v>21.849319999999999</v>
      </c>
      <c r="AB506" s="207">
        <f>(AE506*IFERROR(VLOOKUP(AD506,LnLst!B:I,7,FALSE),0)+AG506*IFERROR(VLOOKUP(AF506,LnLst!B:I,7,FALSE),0)+AI506*IFERROR(VLOOKUP(AH506,LnLst!B:I,7,FALSE),0)+AK506*IFERROR(VLOOKUP(AJ506,LnLst!B:I,7,FALSE),0))/1000000</f>
        <v>5.2405000000000004E-5</v>
      </c>
      <c r="AC506" s="211">
        <f>AE506*IFERROR(VLOOKUP(AD506,LnLst!B:I,8,FALSE),0)+AG506*IFERROR(VLOOKUP(AF506,LnLst!B:I,8,FALSE),0)+AI506*IFERROR(VLOOKUP(AH506,LnLst!B:I,8,FALSE),0)+AK506*IFERROR(VLOOKUP(AJ506,LnLst!B:I,8,FALSE),0)</f>
        <v>13.864999999999998</v>
      </c>
      <c r="AD506" s="106" t="s">
        <v>25</v>
      </c>
      <c r="AE506" s="263">
        <v>19.536000000000001</v>
      </c>
      <c r="AF506" s="245" t="s">
        <v>8</v>
      </c>
      <c r="AG506" s="263">
        <v>3.964</v>
      </c>
      <c r="AH506" s="250" t="s">
        <v>1462</v>
      </c>
      <c r="AI506" s="263"/>
      <c r="AJ506" s="245" t="s">
        <v>1462</v>
      </c>
      <c r="AK506" s="263"/>
      <c r="AL506" s="84">
        <v>606</v>
      </c>
      <c r="AM506" s="72">
        <v>608</v>
      </c>
      <c r="AN506" s="83">
        <v>0</v>
      </c>
      <c r="AO506" s="72">
        <v>0</v>
      </c>
      <c r="AP506" s="66" t="s">
        <v>974</v>
      </c>
      <c r="AQ506" s="107" t="s">
        <v>281</v>
      </c>
      <c r="AR506" s="61" t="s">
        <v>280</v>
      </c>
      <c r="AS506" s="364"/>
      <c r="AT506" s="205"/>
      <c r="DN506" s="111">
        <f>(AE506*IFERROR(VLOOKUP(AD506,LnLst!B:I,2,FALSE),0))*(100/(H506^2))</f>
        <v>1.6629818181818183E-3</v>
      </c>
      <c r="DO506" s="111">
        <f>(AE506*IFERROR(VLOOKUP(AD506,LnLst!B:I,3,FALSE),0))*(100/(H506^2))</f>
        <v>1.2189818181818182E-2</v>
      </c>
      <c r="DP506" s="111">
        <f>(AE506*IFERROR(VLOOKUP(AD506,LnLst!B:I,4,FALSE),0))*(H506^2/100)/1000000</f>
        <v>3.5174177280000003E-2</v>
      </c>
      <c r="DQ506" s="111">
        <f>(AE506*IFERROR(VLOOKUP(AD506,LnLst!B:I,5,FALSE),0))*(100/(H506^2))</f>
        <v>4.4400000000000004E-3</v>
      </c>
      <c r="DR506" s="111">
        <f>(AE506*IFERROR(VLOOKUP(AD506,LnLst!B:I,6,FALSE),0))*(100/(H506^2))</f>
        <v>3.8345454545454551E-2</v>
      </c>
      <c r="DS506" s="111">
        <f>(AE506*IFERROR(VLOOKUP(AD506,LnLst!B:I,7,FALSE),0))*(H506^2/100)/1000000</f>
        <v>2.108559552E-2</v>
      </c>
      <c r="DT506" s="111">
        <f>(AE506*IFERROR(VLOOKUP(AD506,LnLst!B:I,8,FALSE),0))*(100/(H506^2))</f>
        <v>2.3814545454545453E-2</v>
      </c>
      <c r="DU506" s="111">
        <f>AG506*IFERROR(VLOOKUP(AF506,LnLst!B:I,2,FALSE),0)*100/H506^2</f>
        <v>4.0868512396694212E-4</v>
      </c>
      <c r="DV506" s="111">
        <f>(AG506*IFERROR(VLOOKUP(AF506,LnLst!B:I,3,FALSE),0))*(100/(H506^2))</f>
        <v>2.5061652892561987E-3</v>
      </c>
      <c r="DW506" s="111">
        <f>(AG506*IFERROR(VLOOKUP(AF506,LnLst!B:I,4,FALSE),0))*(H506^2/100)/1000000</f>
        <v>6.2353719999999994E-3</v>
      </c>
      <c r="DX506" s="111">
        <f>(AG506*IFERROR(VLOOKUP(AF506,LnLst!B:I,5,FALSE),0))*(100/(H506^2))</f>
        <v>1.0647107438016528E-3</v>
      </c>
      <c r="DY506" s="111">
        <f>(AG506*IFERROR(VLOOKUP(AF506,LnLst!B:I,6,FALSE),0))*(100/(H506^2))</f>
        <v>6.7977685950413227E-3</v>
      </c>
      <c r="DZ506" s="111">
        <f>(AG506*IFERROR(VLOOKUP(AF506,LnLst!B:I,7,FALSE),0))*(H506^2/100)/1000000</f>
        <v>4.2784244800000001E-3</v>
      </c>
      <c r="EA506" s="111">
        <f>(AG506*IFERROR(VLOOKUP(AF506,LnLst!B:I,8,FALSE),0))*(100/(H506^2))</f>
        <v>4.8321487603305777E-3</v>
      </c>
      <c r="EB506" s="111">
        <f>AI506*IFERROR(VLOOKUP(AH506,LnLst!B:I,2,FALSE),0)*100/H506^2</f>
        <v>0</v>
      </c>
      <c r="EC506" s="111">
        <f>AI506*IFERROR(VLOOKUP(AH506,LnLst!B:I,3,FALSE),0)*100/H506^2</f>
        <v>0</v>
      </c>
      <c r="ED506" s="111">
        <f>(AI506*IFERROR(VLOOKUP(AH506,LnLst!B:I,4,FALSE),0))*(H506^2/100)/1000000</f>
        <v>0</v>
      </c>
      <c r="EE506" s="111">
        <f>AI506*IFERROR(VLOOKUP(AH506,LnLst!B:I,5,FALSE),0)*100/H506^2</f>
        <v>0</v>
      </c>
      <c r="EF506" s="111">
        <f>AI506*IFERROR(VLOOKUP(AH506,LnLst!B:I,6,FALSE),0)*100/H506^2</f>
        <v>0</v>
      </c>
      <c r="EG506" s="111">
        <f>(AI506*IFERROR(VLOOKUP(AH506,LnLst!B:I,7,FALSE),0))*(H506^2/100)/1000000</f>
        <v>0</v>
      </c>
      <c r="EH506" s="111">
        <f>AI506*IFERROR(VLOOKUP(AH506,LnLst!B:I,8,FALSE),0)*100/H506^2</f>
        <v>0</v>
      </c>
      <c r="EI506" s="236">
        <f>AK506*IFERROR(VLOOKUP(AJ506,LnLst!B:I,2,FALSE),0)*100/H506^2</f>
        <v>0</v>
      </c>
      <c r="EJ506" s="111">
        <f>AK506*IFERROR(VLOOKUP(AJ506,LnLst!B:I,3,FALSE),0)*100/H506^2</f>
        <v>0</v>
      </c>
      <c r="EK506" s="111">
        <f>(AK506*IFERROR(VLOOKUP(AJ506,LnLst!B:I,4,FALSE),0))*(H506^2/100)/1000000</f>
        <v>0</v>
      </c>
      <c r="EL506" s="111">
        <f>AK506*IFERROR(VLOOKUP(AJ506,LnLst!B:I,5,FALSE),0)*100/H506^2</f>
        <v>0</v>
      </c>
      <c r="EM506" s="111">
        <f>AK506*IFERROR(VLOOKUP(AJ506,LnLst!B:I,6,FALSE),0)*100/H506^2</f>
        <v>0</v>
      </c>
      <c r="EN506" s="111">
        <f>(AK506*IFERROR(VLOOKUP(AJ506,LnLst!B:I,7,FALSE),0))*(H506^2/100)/1000000</f>
        <v>0</v>
      </c>
      <c r="EO506" s="111">
        <f>AK506*IFERROR(VLOOKUP(AJ506,LnLst!B:I,8,FALSE),0)*100/H506^2</f>
        <v>0</v>
      </c>
    </row>
    <row r="507" spans="1:145" ht="15" customHeight="1" x14ac:dyDescent="0.25">
      <c r="A507" s="81" t="s">
        <v>1363</v>
      </c>
      <c r="B507" s="82" t="s">
        <v>1393</v>
      </c>
      <c r="C507" s="102" t="s">
        <v>165</v>
      </c>
      <c r="D507" s="82" t="s">
        <v>166</v>
      </c>
      <c r="E507" s="9" t="s">
        <v>1641</v>
      </c>
      <c r="F507" s="426" t="s">
        <v>1717</v>
      </c>
      <c r="G507" s="83">
        <v>1</v>
      </c>
      <c r="H507" s="60">
        <v>220</v>
      </c>
      <c r="I507" s="194" t="str">
        <f t="shared" si="127"/>
        <v xml:space="preserve">Thermal Stacir 1*238/97    2*405 AAAC         </v>
      </c>
      <c r="J507" s="228">
        <f t="shared" si="128"/>
        <v>44</v>
      </c>
      <c r="K507" s="113" t="s">
        <v>28</v>
      </c>
      <c r="L507" s="232" t="s">
        <v>23</v>
      </c>
      <c r="M507" s="240">
        <v>1150</v>
      </c>
      <c r="N507" s="115">
        <f t="shared" si="129"/>
        <v>438.19600000000003</v>
      </c>
      <c r="O507" s="241">
        <v>1150</v>
      </c>
      <c r="P507" s="235">
        <f t="shared" si="130"/>
        <v>8.8178205537190087E-3</v>
      </c>
      <c r="Q507" s="104">
        <f t="shared" si="131"/>
        <v>3.6881010892561981E-2</v>
      </c>
      <c r="R507" s="104">
        <f t="shared" si="132"/>
        <v>5.8995313192639995E-2</v>
      </c>
      <c r="S507" s="104">
        <f t="shared" si="133"/>
        <v>2.5739795297520664E-2</v>
      </c>
      <c r="T507" s="104">
        <f t="shared" si="134"/>
        <v>0.10560668264462809</v>
      </c>
      <c r="U507" s="104">
        <f t="shared" si="135"/>
        <v>3.9863178005551995E-2</v>
      </c>
      <c r="V507" s="105">
        <f t="shared" si="136"/>
        <v>6.6012643443801658E-2</v>
      </c>
      <c r="W507" s="223">
        <f>AE507*IFERROR(VLOOKUP(AD507,LnLst!B:I,2,FALSE),0)+AG507*IFERROR(VLOOKUP(AF507,LnLst!B:I,2,FALSE),0)+AI507*IFERROR(VLOOKUP(AH507,LnLst!B:I,2,FALSE),0)+AK507*IFERROR(VLOOKUP(AJ507,LnLst!B:I,2,FALSE),0)</f>
        <v>4.267825148</v>
      </c>
      <c r="X507" s="215">
        <f>AE507*IFERROR(VLOOKUP(AD507,LnLst!B:I,3,FALSE),0)+AG507*IFERROR(VLOOKUP(AF507,LnLst!B:I,3,FALSE),0)+AI507*IFERROR(VLOOKUP(AH507,LnLst!B:I,3,FALSE),0)+AK507*IFERROR(VLOOKUP(AJ507,LnLst!B:I,3,FALSE),0)</f>
        <v>17.850409272</v>
      </c>
      <c r="Y507" s="219">
        <f>(AE507*IFERROR(VLOOKUP(AD507,LnLst!B:I,4,FALSE),0)+AG507*IFERROR(VLOOKUP(AF507,LnLst!B:I,4,FALSE),0)+AI507*IFERROR(VLOOKUP(AH507,LnLst!B:I,4,FALSE),0)+AK507*IFERROR(VLOOKUP(AJ507,LnLst!B:I,4,FALSE),0))/1000000</f>
        <v>1.2189114296E-4</v>
      </c>
      <c r="Z507" s="215">
        <f>AE507*IFERROR(VLOOKUP(AD507,LnLst!B:I,5,FALSE),0)+AG507*IFERROR(VLOOKUP(AF507,LnLst!B:I,5,FALSE),0)+AI507*IFERROR(VLOOKUP(AH507,LnLst!B:I,5,FALSE),0)+AK507*IFERROR(VLOOKUP(AJ507,LnLst!B:I,5,FALSE),0)</f>
        <v>12.458060924000002</v>
      </c>
      <c r="AA507" s="215">
        <f>AE507*IFERROR(VLOOKUP(AD507,LnLst!B:I,6,FALSE),0)+AG507*IFERROR(VLOOKUP(AF507,LnLst!B:I,6,FALSE),0)+AI507*IFERROR(VLOOKUP(AH507,LnLst!B:I,6,FALSE),0)+AK507*IFERROR(VLOOKUP(AJ507,LnLst!B:I,6,FALSE),0)</f>
        <v>51.113634400000002</v>
      </c>
      <c r="AB507" s="207">
        <f>(AE507*IFERROR(VLOOKUP(AD507,LnLst!B:I,7,FALSE),0)+AG507*IFERROR(VLOOKUP(AF507,LnLst!B:I,7,FALSE),0)+AI507*IFERROR(VLOOKUP(AH507,LnLst!B:I,7,FALSE),0)+AK507*IFERROR(VLOOKUP(AJ507,LnLst!B:I,7,FALSE),0))/1000000</f>
        <v>8.2361938027999994E-5</v>
      </c>
      <c r="AC507" s="211">
        <f>AE507*IFERROR(VLOOKUP(AD507,LnLst!B:I,8,FALSE),0)+AG507*IFERROR(VLOOKUP(AF507,LnLst!B:I,8,FALSE),0)+AI507*IFERROR(VLOOKUP(AH507,LnLst!B:I,8,FALSE),0)+AK507*IFERROR(VLOOKUP(AJ507,LnLst!B:I,8,FALSE),0)</f>
        <v>31.950119426800001</v>
      </c>
      <c r="AD507" s="106" t="s">
        <v>1465</v>
      </c>
      <c r="AE507" s="263">
        <v>32.244</v>
      </c>
      <c r="AF507" s="245" t="s">
        <v>8</v>
      </c>
      <c r="AG507" s="263">
        <v>11.756</v>
      </c>
      <c r="AH507" s="250" t="s">
        <v>1462</v>
      </c>
      <c r="AI507" s="263"/>
      <c r="AJ507" s="245" t="s">
        <v>1462</v>
      </c>
      <c r="AK507" s="263"/>
      <c r="AL507" s="84">
        <v>604</v>
      </c>
      <c r="AM507" s="72">
        <v>612</v>
      </c>
      <c r="AN507" s="83">
        <v>0</v>
      </c>
      <c r="AO507" s="72">
        <v>0</v>
      </c>
      <c r="AP507" s="66" t="s">
        <v>976</v>
      </c>
      <c r="AQ507" s="107" t="s">
        <v>282</v>
      </c>
      <c r="AR507" s="61" t="s">
        <v>522</v>
      </c>
      <c r="AS507" s="364"/>
      <c r="AT507" s="205"/>
      <c r="DN507" s="111">
        <f>(AE507*IFERROR(VLOOKUP(AD507,LnLst!B:I,2,FALSE),0))*(100/(H507^2))</f>
        <v>7.6057866694214885E-3</v>
      </c>
      <c r="DO507" s="111">
        <f>(AE507*IFERROR(VLOOKUP(AD507,LnLst!B:I,3,FALSE),0))*(100/(H507^2))</f>
        <v>2.944849849586777E-2</v>
      </c>
      <c r="DP507" s="111">
        <f>(AE507*IFERROR(VLOOKUP(AD507,LnLst!B:I,4,FALSE),0))*(H507^2/100)/1000000</f>
        <v>4.0503125192640002E-2</v>
      </c>
      <c r="DQ507" s="111">
        <f>(AE507*IFERROR(VLOOKUP(AD507,LnLst!B:I,5,FALSE),0))*(100/(H507^2))</f>
        <v>2.2582191991735539E-2</v>
      </c>
      <c r="DR507" s="111">
        <f>(AE507*IFERROR(VLOOKUP(AD507,LnLst!B:I,6,FALSE),0))*(100/(H507^2))</f>
        <v>8.5446600000000011E-2</v>
      </c>
      <c r="DS507" s="111">
        <f>(AE507*IFERROR(VLOOKUP(AD507,LnLst!B:I,7,FALSE),0))*(H507^2/100)/1000000</f>
        <v>2.7174692085552E-2</v>
      </c>
      <c r="DT507" s="111">
        <f>(AE507*IFERROR(VLOOKUP(AD507,LnLst!B:I,8,FALSE),0))*(100/(H507^2))</f>
        <v>5.1681982286776867E-2</v>
      </c>
      <c r="DU507" s="111">
        <f>AG507*IFERROR(VLOOKUP(AF507,LnLst!B:I,2,FALSE),0)*100/H507^2</f>
        <v>1.2120338842975208E-3</v>
      </c>
      <c r="DV507" s="111">
        <f>(AG507*IFERROR(VLOOKUP(AF507,LnLst!B:I,3,FALSE),0))*(100/(H507^2))</f>
        <v>7.4325123966942144E-3</v>
      </c>
      <c r="DW507" s="111">
        <f>(AG507*IFERROR(VLOOKUP(AF507,LnLst!B:I,4,FALSE),0))*(H507^2/100)/1000000</f>
        <v>1.8492188000000003E-2</v>
      </c>
      <c r="DX507" s="111">
        <f>(AG507*IFERROR(VLOOKUP(AF507,LnLst!B:I,5,FALSE),0))*(100/(H507^2))</f>
        <v>3.1576033057851244E-3</v>
      </c>
      <c r="DY507" s="111">
        <f>(AG507*IFERROR(VLOOKUP(AF507,LnLst!B:I,6,FALSE),0))*(100/(H507^2))</f>
        <v>2.0160082644628097E-2</v>
      </c>
      <c r="DZ507" s="111">
        <f>(AG507*IFERROR(VLOOKUP(AF507,LnLst!B:I,7,FALSE),0))*(H507^2/100)/1000000</f>
        <v>1.2688485920000001E-2</v>
      </c>
      <c r="EA507" s="111">
        <f>(AG507*IFERROR(VLOOKUP(AF507,LnLst!B:I,8,FALSE),0))*(100/(H507^2))</f>
        <v>1.4330661157024794E-2</v>
      </c>
      <c r="EB507" s="111">
        <f>AI507*IFERROR(VLOOKUP(AH507,LnLst!B:I,2,FALSE),0)*100/H507^2</f>
        <v>0</v>
      </c>
      <c r="EC507" s="111">
        <f>AI507*IFERROR(VLOOKUP(AH507,LnLst!B:I,3,FALSE),0)*100/H507^2</f>
        <v>0</v>
      </c>
      <c r="ED507" s="111">
        <f>(AI507*IFERROR(VLOOKUP(AH507,LnLst!B:I,4,FALSE),0))*(H507^2/100)/1000000</f>
        <v>0</v>
      </c>
      <c r="EE507" s="111">
        <f>AI507*IFERROR(VLOOKUP(AH507,LnLst!B:I,5,FALSE),0)*100/H507^2</f>
        <v>0</v>
      </c>
      <c r="EF507" s="111">
        <f>AI507*IFERROR(VLOOKUP(AH507,LnLst!B:I,6,FALSE),0)*100/H507^2</f>
        <v>0</v>
      </c>
      <c r="EG507" s="111">
        <f>(AI507*IFERROR(VLOOKUP(AH507,LnLst!B:I,7,FALSE),0))*(H507^2/100)/1000000</f>
        <v>0</v>
      </c>
      <c r="EH507" s="111">
        <f>AI507*IFERROR(VLOOKUP(AH507,LnLst!B:I,8,FALSE),0)*100/H507^2</f>
        <v>0</v>
      </c>
      <c r="EI507" s="236">
        <f>AK507*IFERROR(VLOOKUP(AJ507,LnLst!B:I,2,FALSE),0)*100/H507^2</f>
        <v>0</v>
      </c>
      <c r="EJ507" s="111">
        <f>AK507*IFERROR(VLOOKUP(AJ507,LnLst!B:I,3,FALSE),0)*100/H507^2</f>
        <v>0</v>
      </c>
      <c r="EK507" s="111">
        <f>(AK507*IFERROR(VLOOKUP(AJ507,LnLst!B:I,4,FALSE),0))*(H507^2/100)/1000000</f>
        <v>0</v>
      </c>
      <c r="EL507" s="111">
        <f>AK507*IFERROR(VLOOKUP(AJ507,LnLst!B:I,5,FALSE),0)*100/H507^2</f>
        <v>0</v>
      </c>
      <c r="EM507" s="111">
        <f>AK507*IFERROR(VLOOKUP(AJ507,LnLst!B:I,6,FALSE),0)*100/H507^2</f>
        <v>0</v>
      </c>
      <c r="EN507" s="111">
        <f>(AK507*IFERROR(VLOOKUP(AJ507,LnLst!B:I,7,FALSE),0))*(H507^2/100)/1000000</f>
        <v>0</v>
      </c>
      <c r="EO507" s="111">
        <f>AK507*IFERROR(VLOOKUP(AJ507,LnLst!B:I,8,FALSE),0)*100/H507^2</f>
        <v>0</v>
      </c>
    </row>
    <row r="508" spans="1:145" ht="15" customHeight="1" x14ac:dyDescent="0.25">
      <c r="A508" s="81" t="s">
        <v>1363</v>
      </c>
      <c r="B508" s="82" t="s">
        <v>1393</v>
      </c>
      <c r="C508" s="102" t="s">
        <v>165</v>
      </c>
      <c r="D508" s="82" t="s">
        <v>166</v>
      </c>
      <c r="E508" s="9" t="s">
        <v>1641</v>
      </c>
      <c r="F508" s="426" t="s">
        <v>1717</v>
      </c>
      <c r="G508" s="83">
        <v>2</v>
      </c>
      <c r="H508" s="60">
        <v>220</v>
      </c>
      <c r="I508" s="194" t="str">
        <f t="shared" si="127"/>
        <v xml:space="preserve">Thermal Stacir 1*238/97    2*405 AAAC         </v>
      </c>
      <c r="J508" s="228">
        <f t="shared" si="128"/>
        <v>44</v>
      </c>
      <c r="K508" s="113" t="s">
        <v>28</v>
      </c>
      <c r="L508" s="232" t="s">
        <v>23</v>
      </c>
      <c r="M508" s="240">
        <v>1150</v>
      </c>
      <c r="N508" s="115">
        <f t="shared" si="129"/>
        <v>438.19600000000003</v>
      </c>
      <c r="O508" s="241">
        <v>1150</v>
      </c>
      <c r="P508" s="235">
        <f t="shared" si="130"/>
        <v>8.8178205537190087E-3</v>
      </c>
      <c r="Q508" s="104">
        <f t="shared" si="131"/>
        <v>3.6881010892561981E-2</v>
      </c>
      <c r="R508" s="104">
        <f t="shared" si="132"/>
        <v>5.8995313192639995E-2</v>
      </c>
      <c r="S508" s="104">
        <f t="shared" si="133"/>
        <v>2.5739795297520664E-2</v>
      </c>
      <c r="T508" s="104">
        <f t="shared" si="134"/>
        <v>0.10560668264462809</v>
      </c>
      <c r="U508" s="104">
        <f t="shared" si="135"/>
        <v>3.9863178005551995E-2</v>
      </c>
      <c r="V508" s="105">
        <f t="shared" si="136"/>
        <v>6.6012643443801658E-2</v>
      </c>
      <c r="W508" s="223">
        <f>AE508*IFERROR(VLOOKUP(AD508,LnLst!B:I,2,FALSE),0)+AG508*IFERROR(VLOOKUP(AF508,LnLst!B:I,2,FALSE),0)+AI508*IFERROR(VLOOKUP(AH508,LnLst!B:I,2,FALSE),0)+AK508*IFERROR(VLOOKUP(AJ508,LnLst!B:I,2,FALSE),0)</f>
        <v>4.267825148</v>
      </c>
      <c r="X508" s="215">
        <f>AE508*IFERROR(VLOOKUP(AD508,LnLst!B:I,3,FALSE),0)+AG508*IFERROR(VLOOKUP(AF508,LnLst!B:I,3,FALSE),0)+AI508*IFERROR(VLOOKUP(AH508,LnLst!B:I,3,FALSE),0)+AK508*IFERROR(VLOOKUP(AJ508,LnLst!B:I,3,FALSE),0)</f>
        <v>17.850409272</v>
      </c>
      <c r="Y508" s="219">
        <f>(AE508*IFERROR(VLOOKUP(AD508,LnLst!B:I,4,FALSE),0)+AG508*IFERROR(VLOOKUP(AF508,LnLst!B:I,4,FALSE),0)+AI508*IFERROR(VLOOKUP(AH508,LnLst!B:I,4,FALSE),0)+AK508*IFERROR(VLOOKUP(AJ508,LnLst!B:I,4,FALSE),0))/1000000</f>
        <v>1.2189114296E-4</v>
      </c>
      <c r="Z508" s="215">
        <f>AE508*IFERROR(VLOOKUP(AD508,LnLst!B:I,5,FALSE),0)+AG508*IFERROR(VLOOKUP(AF508,LnLst!B:I,5,FALSE),0)+AI508*IFERROR(VLOOKUP(AH508,LnLst!B:I,5,FALSE),0)+AK508*IFERROR(VLOOKUP(AJ508,LnLst!B:I,5,FALSE),0)</f>
        <v>12.458060924000002</v>
      </c>
      <c r="AA508" s="215">
        <f>AE508*IFERROR(VLOOKUP(AD508,LnLst!B:I,6,FALSE),0)+AG508*IFERROR(VLOOKUP(AF508,LnLst!B:I,6,FALSE),0)+AI508*IFERROR(VLOOKUP(AH508,LnLst!B:I,6,FALSE),0)+AK508*IFERROR(VLOOKUP(AJ508,LnLst!B:I,6,FALSE),0)</f>
        <v>51.113634400000002</v>
      </c>
      <c r="AB508" s="207">
        <f>(AE508*IFERROR(VLOOKUP(AD508,LnLst!B:I,7,FALSE),0)+AG508*IFERROR(VLOOKUP(AF508,LnLst!B:I,7,FALSE),0)+AI508*IFERROR(VLOOKUP(AH508,LnLst!B:I,7,FALSE),0)+AK508*IFERROR(VLOOKUP(AJ508,LnLst!B:I,7,FALSE),0))/1000000</f>
        <v>8.2361938027999994E-5</v>
      </c>
      <c r="AC508" s="211">
        <f>AE508*IFERROR(VLOOKUP(AD508,LnLst!B:I,8,FALSE),0)+AG508*IFERROR(VLOOKUP(AF508,LnLst!B:I,8,FALSE),0)+AI508*IFERROR(VLOOKUP(AH508,LnLst!B:I,8,FALSE),0)+AK508*IFERROR(VLOOKUP(AJ508,LnLst!B:I,8,FALSE),0)</f>
        <v>31.950119426800001</v>
      </c>
      <c r="AD508" s="106" t="s">
        <v>1465</v>
      </c>
      <c r="AE508" s="263">
        <v>32.244</v>
      </c>
      <c r="AF508" s="245" t="s">
        <v>8</v>
      </c>
      <c r="AG508" s="263">
        <v>11.756</v>
      </c>
      <c r="AH508" s="250" t="s">
        <v>1462</v>
      </c>
      <c r="AI508" s="263"/>
      <c r="AJ508" s="245" t="s">
        <v>1462</v>
      </c>
      <c r="AK508" s="263"/>
      <c r="AL508" s="84">
        <v>604</v>
      </c>
      <c r="AM508" s="72">
        <v>612</v>
      </c>
      <c r="AN508" s="83">
        <v>0</v>
      </c>
      <c r="AO508" s="72">
        <v>0</v>
      </c>
      <c r="AP508" s="66" t="s">
        <v>977</v>
      </c>
      <c r="AQ508" s="107" t="s">
        <v>282</v>
      </c>
      <c r="AR508" s="61" t="s">
        <v>522</v>
      </c>
      <c r="AS508" s="364"/>
      <c r="AT508" s="205"/>
      <c r="DN508" s="111">
        <f>(AE508*IFERROR(VLOOKUP(AD508,LnLst!B:I,2,FALSE),0))*(100/(H508^2))</f>
        <v>7.6057866694214885E-3</v>
      </c>
      <c r="DO508" s="111">
        <f>(AE508*IFERROR(VLOOKUP(AD508,LnLst!B:I,3,FALSE),0))*(100/(H508^2))</f>
        <v>2.944849849586777E-2</v>
      </c>
      <c r="DP508" s="111">
        <f>(AE508*IFERROR(VLOOKUP(AD508,LnLst!B:I,4,FALSE),0))*(H508^2/100)/1000000</f>
        <v>4.0503125192640002E-2</v>
      </c>
      <c r="DQ508" s="111">
        <f>(AE508*IFERROR(VLOOKUP(AD508,LnLst!B:I,5,FALSE),0))*(100/(H508^2))</f>
        <v>2.2582191991735539E-2</v>
      </c>
      <c r="DR508" s="111">
        <f>(AE508*IFERROR(VLOOKUP(AD508,LnLst!B:I,6,FALSE),0))*(100/(H508^2))</f>
        <v>8.5446600000000011E-2</v>
      </c>
      <c r="DS508" s="111">
        <f>(AE508*IFERROR(VLOOKUP(AD508,LnLst!B:I,7,FALSE),0))*(H508^2/100)/1000000</f>
        <v>2.7174692085552E-2</v>
      </c>
      <c r="DT508" s="111">
        <f>(AE508*IFERROR(VLOOKUP(AD508,LnLst!B:I,8,FALSE),0))*(100/(H508^2))</f>
        <v>5.1681982286776867E-2</v>
      </c>
      <c r="DU508" s="111">
        <f>AG508*IFERROR(VLOOKUP(AF508,LnLst!B:I,2,FALSE),0)*100/H508^2</f>
        <v>1.2120338842975208E-3</v>
      </c>
      <c r="DV508" s="111">
        <f>(AG508*IFERROR(VLOOKUP(AF508,LnLst!B:I,3,FALSE),0))*(100/(H508^2))</f>
        <v>7.4325123966942144E-3</v>
      </c>
      <c r="DW508" s="111">
        <f>(AG508*IFERROR(VLOOKUP(AF508,LnLst!B:I,4,FALSE),0))*(H508^2/100)/1000000</f>
        <v>1.8492188000000003E-2</v>
      </c>
      <c r="DX508" s="111">
        <f>(AG508*IFERROR(VLOOKUP(AF508,LnLst!B:I,5,FALSE),0))*(100/(H508^2))</f>
        <v>3.1576033057851244E-3</v>
      </c>
      <c r="DY508" s="111">
        <f>(AG508*IFERROR(VLOOKUP(AF508,LnLst!B:I,6,FALSE),0))*(100/(H508^2))</f>
        <v>2.0160082644628097E-2</v>
      </c>
      <c r="DZ508" s="111">
        <f>(AG508*IFERROR(VLOOKUP(AF508,LnLst!B:I,7,FALSE),0))*(H508^2/100)/1000000</f>
        <v>1.2688485920000001E-2</v>
      </c>
      <c r="EA508" s="111">
        <f>(AG508*IFERROR(VLOOKUP(AF508,LnLst!B:I,8,FALSE),0))*(100/(H508^2))</f>
        <v>1.4330661157024794E-2</v>
      </c>
      <c r="EB508" s="111">
        <f>AI508*IFERROR(VLOOKUP(AH508,LnLst!B:I,2,FALSE),0)*100/H508^2</f>
        <v>0</v>
      </c>
      <c r="EC508" s="111">
        <f>AI508*IFERROR(VLOOKUP(AH508,LnLst!B:I,3,FALSE),0)*100/H508^2</f>
        <v>0</v>
      </c>
      <c r="ED508" s="111">
        <f>(AI508*IFERROR(VLOOKUP(AH508,LnLst!B:I,4,FALSE),0))*(H508^2/100)/1000000</f>
        <v>0</v>
      </c>
      <c r="EE508" s="111">
        <f>AI508*IFERROR(VLOOKUP(AH508,LnLst!B:I,5,FALSE),0)*100/H508^2</f>
        <v>0</v>
      </c>
      <c r="EF508" s="111">
        <f>AI508*IFERROR(VLOOKUP(AH508,LnLst!B:I,6,FALSE),0)*100/H508^2</f>
        <v>0</v>
      </c>
      <c r="EG508" s="111">
        <f>(AI508*IFERROR(VLOOKUP(AH508,LnLst!B:I,7,FALSE),0))*(H508^2/100)/1000000</f>
        <v>0</v>
      </c>
      <c r="EH508" s="111">
        <f>AI508*IFERROR(VLOOKUP(AH508,LnLst!B:I,8,FALSE),0)*100/H508^2</f>
        <v>0</v>
      </c>
      <c r="EI508" s="236">
        <f>AK508*IFERROR(VLOOKUP(AJ508,LnLst!B:I,2,FALSE),0)*100/H508^2</f>
        <v>0</v>
      </c>
      <c r="EJ508" s="111">
        <f>AK508*IFERROR(VLOOKUP(AJ508,LnLst!B:I,3,FALSE),0)*100/H508^2</f>
        <v>0</v>
      </c>
      <c r="EK508" s="111">
        <f>(AK508*IFERROR(VLOOKUP(AJ508,LnLst!B:I,4,FALSE),0))*(H508^2/100)/1000000</f>
        <v>0</v>
      </c>
      <c r="EL508" s="111">
        <f>AK508*IFERROR(VLOOKUP(AJ508,LnLst!B:I,5,FALSE),0)*100/H508^2</f>
        <v>0</v>
      </c>
      <c r="EM508" s="111">
        <f>AK508*IFERROR(VLOOKUP(AJ508,LnLst!B:I,6,FALSE),0)*100/H508^2</f>
        <v>0</v>
      </c>
      <c r="EN508" s="111">
        <f>(AK508*IFERROR(VLOOKUP(AJ508,LnLst!B:I,7,FALSE),0))*(H508^2/100)/1000000</f>
        <v>0</v>
      </c>
      <c r="EO508" s="111">
        <f>AK508*IFERROR(VLOOKUP(AJ508,LnLst!B:I,8,FALSE),0)*100/H508^2</f>
        <v>0</v>
      </c>
    </row>
    <row r="509" spans="1:145" ht="15" customHeight="1" x14ac:dyDescent="0.25">
      <c r="A509" s="81" t="s">
        <v>1363</v>
      </c>
      <c r="B509" s="82" t="s">
        <v>447</v>
      </c>
      <c r="C509" s="102" t="s">
        <v>165</v>
      </c>
      <c r="D509" s="82" t="s">
        <v>1610</v>
      </c>
      <c r="E509" s="9" t="s">
        <v>1641</v>
      </c>
      <c r="F509" s="426" t="s">
        <v>1717</v>
      </c>
      <c r="G509" s="83">
        <v>1</v>
      </c>
      <c r="H509" s="60">
        <v>220</v>
      </c>
      <c r="I509" s="194" t="str">
        <f t="shared" si="127"/>
        <v xml:space="preserve">2*507 AAAC             </v>
      </c>
      <c r="J509" s="228">
        <f t="shared" si="128"/>
        <v>2</v>
      </c>
      <c r="K509" s="113" t="s">
        <v>16</v>
      </c>
      <c r="L509" s="232" t="s">
        <v>16</v>
      </c>
      <c r="M509" s="240">
        <v>1200</v>
      </c>
      <c r="N509" s="115">
        <f t="shared" si="129"/>
        <v>457.24799999999999</v>
      </c>
      <c r="O509" s="241">
        <v>1500</v>
      </c>
      <c r="P509" s="235">
        <f t="shared" si="130"/>
        <v>1.5289256198347106E-4</v>
      </c>
      <c r="Q509" s="104">
        <f t="shared" si="131"/>
        <v>1.2314049586776858E-3</v>
      </c>
      <c r="R509" s="104">
        <f t="shared" si="132"/>
        <v>3.6396799999999997E-3</v>
      </c>
      <c r="S509" s="104">
        <f t="shared" si="133"/>
        <v>1.5702479338842975E-3</v>
      </c>
      <c r="T509" s="104">
        <f t="shared" si="134"/>
        <v>3.9256198347107441E-3</v>
      </c>
      <c r="U509" s="104">
        <f t="shared" si="135"/>
        <v>2.1586399999999999E-3</v>
      </c>
      <c r="V509" s="105">
        <f t="shared" si="136"/>
        <v>2.4380165289256198E-3</v>
      </c>
      <c r="W509" s="223">
        <f>AE509*IFERROR(VLOOKUP(AD509,LnLst!B:I,2,FALSE),0)+AG509*IFERROR(VLOOKUP(AF509,LnLst!B:I,2,FALSE),0)+AI509*IFERROR(VLOOKUP(AH509,LnLst!B:I,2,FALSE),0)+AK509*IFERROR(VLOOKUP(AJ509,LnLst!B:I,2,FALSE),0)</f>
        <v>7.3999999999999996E-2</v>
      </c>
      <c r="X509" s="215">
        <f>AE509*IFERROR(VLOOKUP(AD509,LnLst!B:I,3,FALSE),0)+AG509*IFERROR(VLOOKUP(AF509,LnLst!B:I,3,FALSE),0)+AI509*IFERROR(VLOOKUP(AH509,LnLst!B:I,3,FALSE),0)+AK509*IFERROR(VLOOKUP(AJ509,LnLst!B:I,3,FALSE),0)</f>
        <v>0.59599999999999997</v>
      </c>
      <c r="Y509" s="219">
        <f>(AE509*IFERROR(VLOOKUP(AD509,LnLst!B:I,4,FALSE),0)+AG509*IFERROR(VLOOKUP(AF509,LnLst!B:I,4,FALSE),0)+AI509*IFERROR(VLOOKUP(AH509,LnLst!B:I,4,FALSE),0)+AK509*IFERROR(VLOOKUP(AJ509,LnLst!B:I,4,FALSE),0))/1000000</f>
        <v>7.5199999999999992E-6</v>
      </c>
      <c r="Z509" s="215">
        <f>AE509*IFERROR(VLOOKUP(AD509,LnLst!B:I,5,FALSE),0)+AG509*IFERROR(VLOOKUP(AF509,LnLst!B:I,5,FALSE),0)+AI509*IFERROR(VLOOKUP(AH509,LnLst!B:I,5,FALSE),0)+AK509*IFERROR(VLOOKUP(AJ509,LnLst!B:I,5,FALSE),0)</f>
        <v>0.76</v>
      </c>
      <c r="AA509" s="215">
        <f>AE509*IFERROR(VLOOKUP(AD509,LnLst!B:I,6,FALSE),0)+AG509*IFERROR(VLOOKUP(AF509,LnLst!B:I,6,FALSE),0)+AI509*IFERROR(VLOOKUP(AH509,LnLst!B:I,6,FALSE),0)+AK509*IFERROR(VLOOKUP(AJ509,LnLst!B:I,6,FALSE),0)</f>
        <v>1.9</v>
      </c>
      <c r="AB509" s="207">
        <f>(AE509*IFERROR(VLOOKUP(AD509,LnLst!B:I,7,FALSE),0)+AG509*IFERROR(VLOOKUP(AF509,LnLst!B:I,7,FALSE),0)+AI509*IFERROR(VLOOKUP(AH509,LnLst!B:I,7,FALSE),0)+AK509*IFERROR(VLOOKUP(AJ509,LnLst!B:I,7,FALSE),0))/1000000</f>
        <v>4.4599999999999996E-6</v>
      </c>
      <c r="AC509" s="211">
        <f>AE509*IFERROR(VLOOKUP(AD509,LnLst!B:I,8,FALSE),0)+AG509*IFERROR(VLOOKUP(AF509,LnLst!B:I,8,FALSE),0)+AI509*IFERROR(VLOOKUP(AH509,LnLst!B:I,8,FALSE),0)+AK509*IFERROR(VLOOKUP(AJ509,LnLst!B:I,8,FALSE),0)</f>
        <v>1.18</v>
      </c>
      <c r="AD509" s="106" t="s">
        <v>1525</v>
      </c>
      <c r="AE509" s="263">
        <v>2</v>
      </c>
      <c r="AF509" s="245" t="s">
        <v>1462</v>
      </c>
      <c r="AG509" s="263"/>
      <c r="AH509" s="250" t="s">
        <v>1462</v>
      </c>
      <c r="AI509" s="263"/>
      <c r="AJ509" s="245" t="s">
        <v>1462</v>
      </c>
      <c r="AK509" s="263"/>
      <c r="AL509" s="84">
        <v>604</v>
      </c>
      <c r="AM509" s="72">
        <v>606</v>
      </c>
      <c r="AN509" s="83">
        <v>0</v>
      </c>
      <c r="AO509" s="72">
        <v>0</v>
      </c>
      <c r="AP509" s="66" t="s">
        <v>978</v>
      </c>
      <c r="AQ509" s="107" t="s">
        <v>282</v>
      </c>
      <c r="AR509" s="61" t="s">
        <v>281</v>
      </c>
      <c r="AS509" s="364"/>
      <c r="AT509" s="205" t="s">
        <v>39</v>
      </c>
      <c r="DN509" s="111">
        <f>(AE509*IFERROR(VLOOKUP(AD509,LnLst!B:I,2,FALSE),0))*(100/(H509^2))</f>
        <v>1.5289256198347108E-4</v>
      </c>
      <c r="DO509" s="111">
        <f>(AE509*IFERROR(VLOOKUP(AD509,LnLst!B:I,3,FALSE),0))*(100/(H509^2))</f>
        <v>1.231404958677686E-3</v>
      </c>
      <c r="DP509" s="111">
        <f>(AE509*IFERROR(VLOOKUP(AD509,LnLst!B:I,4,FALSE),0))*(H509^2/100)/1000000</f>
        <v>3.6396799999999997E-3</v>
      </c>
      <c r="DQ509" s="111">
        <f>(AE509*IFERROR(VLOOKUP(AD509,LnLst!B:I,5,FALSE),0))*(100/(H509^2))</f>
        <v>1.5702479338842977E-3</v>
      </c>
      <c r="DR509" s="111">
        <f>(AE509*IFERROR(VLOOKUP(AD509,LnLst!B:I,6,FALSE),0))*(100/(H509^2))</f>
        <v>3.9256198347107441E-3</v>
      </c>
      <c r="DS509" s="111">
        <f>(AE509*IFERROR(VLOOKUP(AD509,LnLst!B:I,7,FALSE),0))*(H509^2/100)/1000000</f>
        <v>2.1586399999999999E-3</v>
      </c>
      <c r="DT509" s="111">
        <f>(AE509*IFERROR(VLOOKUP(AD509,LnLst!B:I,8,FALSE),0))*(100/(H509^2))</f>
        <v>2.4380165289256198E-3</v>
      </c>
      <c r="DU509" s="111">
        <f>AG509*IFERROR(VLOOKUP(AF509,LnLst!B:I,2,FALSE),0)*100/H509^2</f>
        <v>0</v>
      </c>
      <c r="DV509" s="111">
        <f>(AG509*IFERROR(VLOOKUP(AF509,LnLst!B:I,3,FALSE),0))*(100/(H509^2))</f>
        <v>0</v>
      </c>
      <c r="DW509" s="111">
        <f>(AG509*IFERROR(VLOOKUP(AF509,LnLst!B:I,4,FALSE),0))*(H509^2/100)/1000000</f>
        <v>0</v>
      </c>
      <c r="DX509" s="111">
        <f>(AG509*IFERROR(VLOOKUP(AF509,LnLst!B:I,5,FALSE),0))*(100/(H509^2))</f>
        <v>0</v>
      </c>
      <c r="DY509" s="111">
        <f>(AG509*IFERROR(VLOOKUP(AF509,LnLst!B:I,6,FALSE),0))*(100/(H509^2))</f>
        <v>0</v>
      </c>
      <c r="DZ509" s="111">
        <f>(AG509*IFERROR(VLOOKUP(AF509,LnLst!B:I,7,FALSE),0))*(H509^2/100)/1000000</f>
        <v>0</v>
      </c>
      <c r="EA509" s="111">
        <f>(AG509*IFERROR(VLOOKUP(AF509,LnLst!B:I,8,FALSE),0))*(100/(H509^2))</f>
        <v>0</v>
      </c>
      <c r="EB509" s="111">
        <f>AI509*IFERROR(VLOOKUP(AH509,LnLst!B:I,2,FALSE),0)*100/H509^2</f>
        <v>0</v>
      </c>
      <c r="EC509" s="111">
        <f>AI509*IFERROR(VLOOKUP(AH509,LnLst!B:I,3,FALSE),0)*100/H509^2</f>
        <v>0</v>
      </c>
      <c r="ED509" s="111">
        <f>(AI509*IFERROR(VLOOKUP(AH509,LnLst!B:I,4,FALSE),0))*(H509^2/100)/1000000</f>
        <v>0</v>
      </c>
      <c r="EE509" s="111">
        <f>AI509*IFERROR(VLOOKUP(AH509,LnLst!B:I,5,FALSE),0)*100/H509^2</f>
        <v>0</v>
      </c>
      <c r="EF509" s="111">
        <f>AI509*IFERROR(VLOOKUP(AH509,LnLst!B:I,6,FALSE),0)*100/H509^2</f>
        <v>0</v>
      </c>
      <c r="EG509" s="111">
        <f>(AI509*IFERROR(VLOOKUP(AH509,LnLst!B:I,7,FALSE),0))*(H509^2/100)/1000000</f>
        <v>0</v>
      </c>
      <c r="EH509" s="111">
        <f>AI509*IFERROR(VLOOKUP(AH509,LnLst!B:I,8,FALSE),0)*100/H509^2</f>
        <v>0</v>
      </c>
      <c r="EI509" s="236">
        <f>AK509*IFERROR(VLOOKUP(AJ509,LnLst!B:I,2,FALSE),0)*100/H509^2</f>
        <v>0</v>
      </c>
      <c r="EJ509" s="111">
        <f>AK509*IFERROR(VLOOKUP(AJ509,LnLst!B:I,3,FALSE),0)*100/H509^2</f>
        <v>0</v>
      </c>
      <c r="EK509" s="111">
        <f>(AK509*IFERROR(VLOOKUP(AJ509,LnLst!B:I,4,FALSE),0))*(H509^2/100)/1000000</f>
        <v>0</v>
      </c>
      <c r="EL509" s="111">
        <f>AK509*IFERROR(VLOOKUP(AJ509,LnLst!B:I,5,FALSE),0)*100/H509^2</f>
        <v>0</v>
      </c>
      <c r="EM509" s="111">
        <f>AK509*IFERROR(VLOOKUP(AJ509,LnLst!B:I,6,FALSE),0)*100/H509^2</f>
        <v>0</v>
      </c>
      <c r="EN509" s="111">
        <f>(AK509*IFERROR(VLOOKUP(AJ509,LnLst!B:I,7,FALSE),0))*(H509^2/100)/1000000</f>
        <v>0</v>
      </c>
      <c r="EO509" s="111">
        <f>AK509*IFERROR(VLOOKUP(AJ509,LnLst!B:I,8,FALSE),0)*100/H509^2</f>
        <v>0</v>
      </c>
    </row>
    <row r="510" spans="1:145" ht="15" customHeight="1" x14ac:dyDescent="0.25">
      <c r="A510" s="81" t="s">
        <v>1363</v>
      </c>
      <c r="B510" s="82" t="s">
        <v>447</v>
      </c>
      <c r="C510" s="102" t="s">
        <v>165</v>
      </c>
      <c r="D510" s="82" t="s">
        <v>1610</v>
      </c>
      <c r="E510" s="9" t="s">
        <v>1641</v>
      </c>
      <c r="F510" s="426" t="s">
        <v>1717</v>
      </c>
      <c r="G510" s="83">
        <v>2</v>
      </c>
      <c r="H510" s="60">
        <v>220</v>
      </c>
      <c r="I510" s="194" t="str">
        <f t="shared" si="127"/>
        <v xml:space="preserve">2*507 AAAC             </v>
      </c>
      <c r="J510" s="228">
        <f t="shared" si="128"/>
        <v>2</v>
      </c>
      <c r="K510" s="113" t="s">
        <v>28</v>
      </c>
      <c r="L510" s="232" t="s">
        <v>16</v>
      </c>
      <c r="M510" s="240">
        <v>1200</v>
      </c>
      <c r="N510" s="115">
        <f t="shared" si="129"/>
        <v>457.24799999999999</v>
      </c>
      <c r="O510" s="241">
        <v>1500</v>
      </c>
      <c r="P510" s="235">
        <f t="shared" si="130"/>
        <v>1.5289256198347106E-4</v>
      </c>
      <c r="Q510" s="104">
        <f t="shared" si="131"/>
        <v>1.2314049586776858E-3</v>
      </c>
      <c r="R510" s="104">
        <f t="shared" si="132"/>
        <v>3.6396799999999997E-3</v>
      </c>
      <c r="S510" s="104">
        <f t="shared" si="133"/>
        <v>1.5702479338842975E-3</v>
      </c>
      <c r="T510" s="104">
        <f t="shared" si="134"/>
        <v>3.9256198347107441E-3</v>
      </c>
      <c r="U510" s="104">
        <f t="shared" si="135"/>
        <v>2.1586399999999999E-3</v>
      </c>
      <c r="V510" s="105">
        <f t="shared" si="136"/>
        <v>2.4380165289256198E-3</v>
      </c>
      <c r="W510" s="223">
        <f>AE510*IFERROR(VLOOKUP(AD510,LnLst!B:I,2,FALSE),0)+AG510*IFERROR(VLOOKUP(AF510,LnLst!B:I,2,FALSE),0)+AI510*IFERROR(VLOOKUP(AH510,LnLst!B:I,2,FALSE),0)+AK510*IFERROR(VLOOKUP(AJ510,LnLst!B:I,2,FALSE),0)</f>
        <v>7.3999999999999996E-2</v>
      </c>
      <c r="X510" s="215">
        <f>AE510*IFERROR(VLOOKUP(AD510,LnLst!B:I,3,FALSE),0)+AG510*IFERROR(VLOOKUP(AF510,LnLst!B:I,3,FALSE),0)+AI510*IFERROR(VLOOKUP(AH510,LnLst!B:I,3,FALSE),0)+AK510*IFERROR(VLOOKUP(AJ510,LnLst!B:I,3,FALSE),0)</f>
        <v>0.59599999999999997</v>
      </c>
      <c r="Y510" s="219">
        <f>(AE510*IFERROR(VLOOKUP(AD510,LnLst!B:I,4,FALSE),0)+AG510*IFERROR(VLOOKUP(AF510,LnLst!B:I,4,FALSE),0)+AI510*IFERROR(VLOOKUP(AH510,LnLst!B:I,4,FALSE),0)+AK510*IFERROR(VLOOKUP(AJ510,LnLst!B:I,4,FALSE),0))/1000000</f>
        <v>7.5199999999999992E-6</v>
      </c>
      <c r="Z510" s="215">
        <f>AE510*IFERROR(VLOOKUP(AD510,LnLst!B:I,5,FALSE),0)+AG510*IFERROR(VLOOKUP(AF510,LnLst!B:I,5,FALSE),0)+AI510*IFERROR(VLOOKUP(AH510,LnLst!B:I,5,FALSE),0)+AK510*IFERROR(VLOOKUP(AJ510,LnLst!B:I,5,FALSE),0)</f>
        <v>0.76</v>
      </c>
      <c r="AA510" s="215">
        <f>AE510*IFERROR(VLOOKUP(AD510,LnLst!B:I,6,FALSE),0)+AG510*IFERROR(VLOOKUP(AF510,LnLst!B:I,6,FALSE),0)+AI510*IFERROR(VLOOKUP(AH510,LnLst!B:I,6,FALSE),0)+AK510*IFERROR(VLOOKUP(AJ510,LnLst!B:I,6,FALSE),0)</f>
        <v>1.9</v>
      </c>
      <c r="AB510" s="207">
        <f>(AE510*IFERROR(VLOOKUP(AD510,LnLst!B:I,7,FALSE),0)+AG510*IFERROR(VLOOKUP(AF510,LnLst!B:I,7,FALSE),0)+AI510*IFERROR(VLOOKUP(AH510,LnLst!B:I,7,FALSE),0)+AK510*IFERROR(VLOOKUP(AJ510,LnLst!B:I,7,FALSE),0))/1000000</f>
        <v>4.4599999999999996E-6</v>
      </c>
      <c r="AC510" s="211">
        <f>AE510*IFERROR(VLOOKUP(AD510,LnLst!B:I,8,FALSE),0)+AG510*IFERROR(VLOOKUP(AF510,LnLst!B:I,8,FALSE),0)+AI510*IFERROR(VLOOKUP(AH510,LnLst!B:I,8,FALSE),0)+AK510*IFERROR(VLOOKUP(AJ510,LnLst!B:I,8,FALSE),0)</f>
        <v>1.18</v>
      </c>
      <c r="AD510" s="106" t="s">
        <v>1525</v>
      </c>
      <c r="AE510" s="263">
        <v>2</v>
      </c>
      <c r="AF510" s="245" t="s">
        <v>1462</v>
      </c>
      <c r="AG510" s="263"/>
      <c r="AH510" s="250" t="s">
        <v>1462</v>
      </c>
      <c r="AI510" s="263"/>
      <c r="AJ510" s="245" t="s">
        <v>1462</v>
      </c>
      <c r="AK510" s="263"/>
      <c r="AL510" s="84">
        <v>604</v>
      </c>
      <c r="AM510" s="72">
        <v>606</v>
      </c>
      <c r="AN510" s="83">
        <v>0</v>
      </c>
      <c r="AO510" s="72">
        <v>0</v>
      </c>
      <c r="AP510" s="66" t="s">
        <v>979</v>
      </c>
      <c r="AQ510" s="107" t="s">
        <v>282</v>
      </c>
      <c r="AR510" s="61" t="s">
        <v>281</v>
      </c>
      <c r="AS510" s="364"/>
      <c r="AT510" s="205" t="s">
        <v>39</v>
      </c>
      <c r="DN510" s="111">
        <f>(AE510*IFERROR(VLOOKUP(AD510,LnLst!B:I,2,FALSE),0))*(100/(H510^2))</f>
        <v>1.5289256198347108E-4</v>
      </c>
      <c r="DO510" s="111">
        <f>(AE510*IFERROR(VLOOKUP(AD510,LnLst!B:I,3,FALSE),0))*(100/(H510^2))</f>
        <v>1.231404958677686E-3</v>
      </c>
      <c r="DP510" s="111">
        <f>(AE510*IFERROR(VLOOKUP(AD510,LnLst!B:I,4,FALSE),0))*(H510^2/100)/1000000</f>
        <v>3.6396799999999997E-3</v>
      </c>
      <c r="DQ510" s="111">
        <f>(AE510*IFERROR(VLOOKUP(AD510,LnLst!B:I,5,FALSE),0))*(100/(H510^2))</f>
        <v>1.5702479338842977E-3</v>
      </c>
      <c r="DR510" s="111">
        <f>(AE510*IFERROR(VLOOKUP(AD510,LnLst!B:I,6,FALSE),0))*(100/(H510^2))</f>
        <v>3.9256198347107441E-3</v>
      </c>
      <c r="DS510" s="111">
        <f>(AE510*IFERROR(VLOOKUP(AD510,LnLst!B:I,7,FALSE),0))*(H510^2/100)/1000000</f>
        <v>2.1586399999999999E-3</v>
      </c>
      <c r="DT510" s="111">
        <f>(AE510*IFERROR(VLOOKUP(AD510,LnLst!B:I,8,FALSE),0))*(100/(H510^2))</f>
        <v>2.4380165289256198E-3</v>
      </c>
      <c r="DU510" s="111">
        <f>AG510*IFERROR(VLOOKUP(AF510,LnLst!B:I,2,FALSE),0)*100/H510^2</f>
        <v>0</v>
      </c>
      <c r="DV510" s="111">
        <f>(AG510*IFERROR(VLOOKUP(AF510,LnLst!B:I,3,FALSE),0))*(100/(H510^2))</f>
        <v>0</v>
      </c>
      <c r="DW510" s="111">
        <f>(AG510*IFERROR(VLOOKUP(AF510,LnLst!B:I,4,FALSE),0))*(H510^2/100)/1000000</f>
        <v>0</v>
      </c>
      <c r="DX510" s="111">
        <f>(AG510*IFERROR(VLOOKUP(AF510,LnLst!B:I,5,FALSE),0))*(100/(H510^2))</f>
        <v>0</v>
      </c>
      <c r="DY510" s="111">
        <f>(AG510*IFERROR(VLOOKUP(AF510,LnLst!B:I,6,FALSE),0))*(100/(H510^2))</f>
        <v>0</v>
      </c>
      <c r="DZ510" s="111">
        <f>(AG510*IFERROR(VLOOKUP(AF510,LnLst!B:I,7,FALSE),0))*(H510^2/100)/1000000</f>
        <v>0</v>
      </c>
      <c r="EA510" s="111">
        <f>(AG510*IFERROR(VLOOKUP(AF510,LnLst!B:I,8,FALSE),0))*(100/(H510^2))</f>
        <v>0</v>
      </c>
      <c r="EB510" s="111">
        <f>AI510*IFERROR(VLOOKUP(AH510,LnLst!B:I,2,FALSE),0)*100/H510^2</f>
        <v>0</v>
      </c>
      <c r="EC510" s="111">
        <f>AI510*IFERROR(VLOOKUP(AH510,LnLst!B:I,3,FALSE),0)*100/H510^2</f>
        <v>0</v>
      </c>
      <c r="ED510" s="111">
        <f>(AI510*IFERROR(VLOOKUP(AH510,LnLst!B:I,4,FALSE),0))*(H510^2/100)/1000000</f>
        <v>0</v>
      </c>
      <c r="EE510" s="111">
        <f>AI510*IFERROR(VLOOKUP(AH510,LnLst!B:I,5,FALSE),0)*100/H510^2</f>
        <v>0</v>
      </c>
      <c r="EF510" s="111">
        <f>AI510*IFERROR(VLOOKUP(AH510,LnLst!B:I,6,FALSE),0)*100/H510^2</f>
        <v>0</v>
      </c>
      <c r="EG510" s="111">
        <f>(AI510*IFERROR(VLOOKUP(AH510,LnLst!B:I,7,FALSE),0))*(H510^2/100)/1000000</f>
        <v>0</v>
      </c>
      <c r="EH510" s="111">
        <f>AI510*IFERROR(VLOOKUP(AH510,LnLst!B:I,8,FALSE),0)*100/H510^2</f>
        <v>0</v>
      </c>
      <c r="EI510" s="236">
        <f>AK510*IFERROR(VLOOKUP(AJ510,LnLst!B:I,2,FALSE),0)*100/H510^2</f>
        <v>0</v>
      </c>
      <c r="EJ510" s="111">
        <f>AK510*IFERROR(VLOOKUP(AJ510,LnLst!B:I,3,FALSE),0)*100/H510^2</f>
        <v>0</v>
      </c>
      <c r="EK510" s="111">
        <f>(AK510*IFERROR(VLOOKUP(AJ510,LnLst!B:I,4,FALSE),0))*(H510^2/100)/1000000</f>
        <v>0</v>
      </c>
      <c r="EL510" s="111">
        <f>AK510*IFERROR(VLOOKUP(AJ510,LnLst!B:I,5,FALSE),0)*100/H510^2</f>
        <v>0</v>
      </c>
      <c r="EM510" s="111">
        <f>AK510*IFERROR(VLOOKUP(AJ510,LnLst!B:I,6,FALSE),0)*100/H510^2</f>
        <v>0</v>
      </c>
      <c r="EN510" s="111">
        <f>(AK510*IFERROR(VLOOKUP(AJ510,LnLst!B:I,7,FALSE),0))*(H510^2/100)/1000000</f>
        <v>0</v>
      </c>
      <c r="EO510" s="111">
        <f>AK510*IFERROR(VLOOKUP(AJ510,LnLst!B:I,8,FALSE),0)*100/H510^2</f>
        <v>0</v>
      </c>
    </row>
    <row r="511" spans="1:145" ht="15" customHeight="1" x14ac:dyDescent="0.25">
      <c r="A511" s="81" t="s">
        <v>439</v>
      </c>
      <c r="B511" s="82" t="s">
        <v>1363</v>
      </c>
      <c r="C511" s="102" t="s">
        <v>164</v>
      </c>
      <c r="D511" s="82" t="s">
        <v>165</v>
      </c>
      <c r="E511" s="9" t="s">
        <v>1641</v>
      </c>
      <c r="F511" s="426" t="s">
        <v>1717</v>
      </c>
      <c r="G511" s="83">
        <v>1</v>
      </c>
      <c r="H511" s="60">
        <v>220</v>
      </c>
      <c r="I511" s="194" t="str">
        <f t="shared" si="127"/>
        <v xml:space="preserve">1*380/88 ACSR             </v>
      </c>
      <c r="J511" s="228">
        <f t="shared" si="128"/>
        <v>15</v>
      </c>
      <c r="K511" s="113" t="s">
        <v>22</v>
      </c>
      <c r="L511" s="232" t="s">
        <v>31</v>
      </c>
      <c r="M511" s="240">
        <v>500</v>
      </c>
      <c r="N511" s="115">
        <f t="shared" si="129"/>
        <v>190.52</v>
      </c>
      <c r="O511" s="241">
        <v>670</v>
      </c>
      <c r="P511" s="235">
        <f t="shared" si="130"/>
        <v>2.5878099173553722E-3</v>
      </c>
      <c r="Q511" s="104">
        <f t="shared" si="131"/>
        <v>1.2396694214876033E-2</v>
      </c>
      <c r="R511" s="104">
        <f t="shared" si="132"/>
        <v>2.0691000000000001E-2</v>
      </c>
      <c r="S511" s="104">
        <f t="shared" si="133"/>
        <v>9.2975206611570251E-3</v>
      </c>
      <c r="T511" s="104">
        <f t="shared" si="134"/>
        <v>2.9442148760330578E-2</v>
      </c>
      <c r="U511" s="104">
        <f t="shared" si="135"/>
        <v>1.6189800000000001E-2</v>
      </c>
      <c r="V511" s="105">
        <f t="shared" si="136"/>
        <v>1.8285123966942148E-2</v>
      </c>
      <c r="W511" s="223">
        <f>AE511*IFERROR(VLOOKUP(AD511,LnLst!B:I,2,FALSE),0)+AG511*IFERROR(VLOOKUP(AF511,LnLst!B:I,2,FALSE),0)+AI511*IFERROR(VLOOKUP(AH511,LnLst!B:I,2,FALSE),0)+AK511*IFERROR(VLOOKUP(AJ511,LnLst!B:I,2,FALSE),0)</f>
        <v>1.2525000000000002</v>
      </c>
      <c r="X511" s="215">
        <f>AE511*IFERROR(VLOOKUP(AD511,LnLst!B:I,3,FALSE),0)+AG511*IFERROR(VLOOKUP(AF511,LnLst!B:I,3,FALSE),0)+AI511*IFERROR(VLOOKUP(AH511,LnLst!B:I,3,FALSE),0)+AK511*IFERROR(VLOOKUP(AJ511,LnLst!B:I,3,FALSE),0)</f>
        <v>6</v>
      </c>
      <c r="Y511" s="219">
        <f>(AE511*IFERROR(VLOOKUP(AD511,LnLst!B:I,4,FALSE),0)+AG511*IFERROR(VLOOKUP(AF511,LnLst!B:I,4,FALSE),0)+AI511*IFERROR(VLOOKUP(AH511,LnLst!B:I,4,FALSE),0)+AK511*IFERROR(VLOOKUP(AJ511,LnLst!B:I,4,FALSE),0))/1000000</f>
        <v>4.2750000000000002E-5</v>
      </c>
      <c r="Z511" s="215">
        <f>AE511*IFERROR(VLOOKUP(AD511,LnLst!B:I,5,FALSE),0)+AG511*IFERROR(VLOOKUP(AF511,LnLst!B:I,5,FALSE),0)+AI511*IFERROR(VLOOKUP(AH511,LnLst!B:I,5,FALSE),0)+AK511*IFERROR(VLOOKUP(AJ511,LnLst!B:I,5,FALSE),0)</f>
        <v>4.5</v>
      </c>
      <c r="AA511" s="215">
        <f>AE511*IFERROR(VLOOKUP(AD511,LnLst!B:I,6,FALSE),0)+AG511*IFERROR(VLOOKUP(AF511,LnLst!B:I,6,FALSE),0)+AI511*IFERROR(VLOOKUP(AH511,LnLst!B:I,6,FALSE),0)+AK511*IFERROR(VLOOKUP(AJ511,LnLst!B:I,6,FALSE),0)</f>
        <v>14.25</v>
      </c>
      <c r="AB511" s="207">
        <f>(AE511*IFERROR(VLOOKUP(AD511,LnLst!B:I,7,FALSE),0)+AG511*IFERROR(VLOOKUP(AF511,LnLst!B:I,7,FALSE),0)+AI511*IFERROR(VLOOKUP(AH511,LnLst!B:I,7,FALSE),0)+AK511*IFERROR(VLOOKUP(AJ511,LnLst!B:I,7,FALSE),0))/1000000</f>
        <v>3.345E-5</v>
      </c>
      <c r="AC511" s="211">
        <f>AE511*IFERROR(VLOOKUP(AD511,LnLst!B:I,8,FALSE),0)+AG511*IFERROR(VLOOKUP(AF511,LnLst!B:I,8,FALSE),0)+AI511*IFERROR(VLOOKUP(AH511,LnLst!B:I,8,FALSE),0)+AK511*IFERROR(VLOOKUP(AJ511,LnLst!B:I,8,FALSE),0)</f>
        <v>8.85</v>
      </c>
      <c r="AD511" s="106" t="s">
        <v>6</v>
      </c>
      <c r="AE511" s="263">
        <v>15</v>
      </c>
      <c r="AF511" s="245" t="s">
        <v>1462</v>
      </c>
      <c r="AG511" s="263"/>
      <c r="AH511" s="250" t="s">
        <v>1462</v>
      </c>
      <c r="AI511" s="263"/>
      <c r="AJ511" s="245" t="s">
        <v>1462</v>
      </c>
      <c r="AK511" s="263"/>
      <c r="AL511" s="84">
        <v>602</v>
      </c>
      <c r="AM511" s="72">
        <v>604</v>
      </c>
      <c r="AN511" s="83">
        <v>0</v>
      </c>
      <c r="AO511" s="72">
        <v>0</v>
      </c>
      <c r="AP511" s="66" t="s">
        <v>980</v>
      </c>
      <c r="AQ511" s="107" t="s">
        <v>273</v>
      </c>
      <c r="AR511" s="61" t="s">
        <v>282</v>
      </c>
      <c r="AS511" s="364"/>
      <c r="AT511" s="205"/>
      <c r="DN511" s="111">
        <f>(AE511*IFERROR(VLOOKUP(AD511,LnLst!B:I,2,FALSE),0))*(100/(H511^2))</f>
        <v>2.5878099173553722E-3</v>
      </c>
      <c r="DO511" s="111">
        <f>(AE511*IFERROR(VLOOKUP(AD511,LnLst!B:I,3,FALSE),0))*(100/(H511^2))</f>
        <v>1.2396694214876033E-2</v>
      </c>
      <c r="DP511" s="111">
        <f>(AE511*IFERROR(VLOOKUP(AD511,LnLst!B:I,4,FALSE),0))*(H511^2/100)/1000000</f>
        <v>2.0691000000000001E-2</v>
      </c>
      <c r="DQ511" s="111">
        <f>(AE511*IFERROR(VLOOKUP(AD511,LnLst!B:I,5,FALSE),0))*(100/(H511^2))</f>
        <v>9.2975206611570251E-3</v>
      </c>
      <c r="DR511" s="111">
        <f>(AE511*IFERROR(VLOOKUP(AD511,LnLst!B:I,6,FALSE),0))*(100/(H511^2))</f>
        <v>2.9442148760330578E-2</v>
      </c>
      <c r="DS511" s="111">
        <f>(AE511*IFERROR(VLOOKUP(AD511,LnLst!B:I,7,FALSE),0))*(H511^2/100)/1000000</f>
        <v>1.6189800000000001E-2</v>
      </c>
      <c r="DT511" s="111">
        <f>(AE511*IFERROR(VLOOKUP(AD511,LnLst!B:I,8,FALSE),0))*(100/(H511^2))</f>
        <v>1.8285123966942148E-2</v>
      </c>
      <c r="DU511" s="111">
        <f>AG511*IFERROR(VLOOKUP(AF511,LnLst!B:I,2,FALSE),0)*100/H511^2</f>
        <v>0</v>
      </c>
      <c r="DV511" s="111">
        <f>(AG511*IFERROR(VLOOKUP(AF511,LnLst!B:I,3,FALSE),0))*(100/(H511^2))</f>
        <v>0</v>
      </c>
      <c r="DW511" s="111">
        <f>(AG511*IFERROR(VLOOKUP(AF511,LnLst!B:I,4,FALSE),0))*(H511^2/100)/1000000</f>
        <v>0</v>
      </c>
      <c r="DX511" s="111">
        <f>(AG511*IFERROR(VLOOKUP(AF511,LnLst!B:I,5,FALSE),0))*(100/(H511^2))</f>
        <v>0</v>
      </c>
      <c r="DY511" s="111">
        <f>(AG511*IFERROR(VLOOKUP(AF511,LnLst!B:I,6,FALSE),0))*(100/(H511^2))</f>
        <v>0</v>
      </c>
      <c r="DZ511" s="111">
        <f>(AG511*IFERROR(VLOOKUP(AF511,LnLst!B:I,7,FALSE),0))*(H511^2/100)/1000000</f>
        <v>0</v>
      </c>
      <c r="EA511" s="111">
        <f>(AG511*IFERROR(VLOOKUP(AF511,LnLst!B:I,8,FALSE),0))*(100/(H511^2))</f>
        <v>0</v>
      </c>
      <c r="EB511" s="111">
        <f>AI511*IFERROR(VLOOKUP(AH511,LnLst!B:I,2,FALSE),0)*100/H511^2</f>
        <v>0</v>
      </c>
      <c r="EC511" s="111">
        <f>AI511*IFERROR(VLOOKUP(AH511,LnLst!B:I,3,FALSE),0)*100/H511^2</f>
        <v>0</v>
      </c>
      <c r="ED511" s="111">
        <f>(AI511*IFERROR(VLOOKUP(AH511,LnLst!B:I,4,FALSE),0))*(H511^2/100)/1000000</f>
        <v>0</v>
      </c>
      <c r="EE511" s="111">
        <f>AI511*IFERROR(VLOOKUP(AH511,LnLst!B:I,5,FALSE),0)*100/H511^2</f>
        <v>0</v>
      </c>
      <c r="EF511" s="111">
        <f>AI511*IFERROR(VLOOKUP(AH511,LnLst!B:I,6,FALSE),0)*100/H511^2</f>
        <v>0</v>
      </c>
      <c r="EG511" s="111">
        <f>(AI511*IFERROR(VLOOKUP(AH511,LnLst!B:I,7,FALSE),0))*(H511^2/100)/1000000</f>
        <v>0</v>
      </c>
      <c r="EH511" s="111">
        <f>AI511*IFERROR(VLOOKUP(AH511,LnLst!B:I,8,FALSE),0)*100/H511^2</f>
        <v>0</v>
      </c>
      <c r="EI511" s="236">
        <f>AK511*IFERROR(VLOOKUP(AJ511,LnLst!B:I,2,FALSE),0)*100/H511^2</f>
        <v>0</v>
      </c>
      <c r="EJ511" s="111">
        <f>AK511*IFERROR(VLOOKUP(AJ511,LnLst!B:I,3,FALSE),0)*100/H511^2</f>
        <v>0</v>
      </c>
      <c r="EK511" s="111">
        <f>(AK511*IFERROR(VLOOKUP(AJ511,LnLst!B:I,4,FALSE),0))*(H511^2/100)/1000000</f>
        <v>0</v>
      </c>
      <c r="EL511" s="111">
        <f>AK511*IFERROR(VLOOKUP(AJ511,LnLst!B:I,5,FALSE),0)*100/H511^2</f>
        <v>0</v>
      </c>
      <c r="EM511" s="111">
        <f>AK511*IFERROR(VLOOKUP(AJ511,LnLst!B:I,6,FALSE),0)*100/H511^2</f>
        <v>0</v>
      </c>
      <c r="EN511" s="111">
        <f>(AK511*IFERROR(VLOOKUP(AJ511,LnLst!B:I,7,FALSE),0))*(H511^2/100)/1000000</f>
        <v>0</v>
      </c>
      <c r="EO511" s="111">
        <f>AK511*IFERROR(VLOOKUP(AJ511,LnLst!B:I,8,FALSE),0)*100/H511^2</f>
        <v>0</v>
      </c>
    </row>
    <row r="512" spans="1:145" ht="15" customHeight="1" x14ac:dyDescent="0.25">
      <c r="A512" s="81" t="s">
        <v>439</v>
      </c>
      <c r="B512" s="82" t="s">
        <v>1363</v>
      </c>
      <c r="C512" s="102" t="s">
        <v>164</v>
      </c>
      <c r="D512" s="82" t="s">
        <v>165</v>
      </c>
      <c r="E512" s="9" t="s">
        <v>1641</v>
      </c>
      <c r="F512" s="426" t="s">
        <v>1717</v>
      </c>
      <c r="G512" s="83">
        <v>2</v>
      </c>
      <c r="H512" s="60">
        <v>220</v>
      </c>
      <c r="I512" s="194" t="str">
        <f t="shared" si="127"/>
        <v xml:space="preserve">1*380/88 ACSR             </v>
      </c>
      <c r="J512" s="228">
        <f t="shared" si="128"/>
        <v>15</v>
      </c>
      <c r="K512" s="113" t="s">
        <v>22</v>
      </c>
      <c r="L512" s="232" t="s">
        <v>31</v>
      </c>
      <c r="M512" s="240">
        <v>500</v>
      </c>
      <c r="N512" s="115">
        <f t="shared" si="129"/>
        <v>190.52</v>
      </c>
      <c r="O512" s="241">
        <v>670</v>
      </c>
      <c r="P512" s="235">
        <f t="shared" si="130"/>
        <v>2.5878099173553722E-3</v>
      </c>
      <c r="Q512" s="104">
        <f t="shared" si="131"/>
        <v>1.2396694214876033E-2</v>
      </c>
      <c r="R512" s="104">
        <f t="shared" si="132"/>
        <v>2.0691000000000001E-2</v>
      </c>
      <c r="S512" s="104">
        <f t="shared" si="133"/>
        <v>9.2975206611570251E-3</v>
      </c>
      <c r="T512" s="104">
        <f t="shared" si="134"/>
        <v>2.9442148760330578E-2</v>
      </c>
      <c r="U512" s="104">
        <f t="shared" si="135"/>
        <v>1.6189800000000001E-2</v>
      </c>
      <c r="V512" s="105">
        <f t="shared" si="136"/>
        <v>1.8285123966942148E-2</v>
      </c>
      <c r="W512" s="223">
        <f>AE512*IFERROR(VLOOKUP(AD512,LnLst!B:I,2,FALSE),0)+AG512*IFERROR(VLOOKUP(AF512,LnLst!B:I,2,FALSE),0)+AI512*IFERROR(VLOOKUP(AH512,LnLst!B:I,2,FALSE),0)+AK512*IFERROR(VLOOKUP(AJ512,LnLst!B:I,2,FALSE),0)</f>
        <v>1.2525000000000002</v>
      </c>
      <c r="X512" s="215">
        <f>AE512*IFERROR(VLOOKUP(AD512,LnLst!B:I,3,FALSE),0)+AG512*IFERROR(VLOOKUP(AF512,LnLst!B:I,3,FALSE),0)+AI512*IFERROR(VLOOKUP(AH512,LnLst!B:I,3,FALSE),0)+AK512*IFERROR(VLOOKUP(AJ512,LnLst!B:I,3,FALSE),0)</f>
        <v>6</v>
      </c>
      <c r="Y512" s="219">
        <f>(AE512*IFERROR(VLOOKUP(AD512,LnLst!B:I,4,FALSE),0)+AG512*IFERROR(VLOOKUP(AF512,LnLst!B:I,4,FALSE),0)+AI512*IFERROR(VLOOKUP(AH512,LnLst!B:I,4,FALSE),0)+AK512*IFERROR(VLOOKUP(AJ512,LnLst!B:I,4,FALSE),0))/1000000</f>
        <v>4.2750000000000002E-5</v>
      </c>
      <c r="Z512" s="215">
        <f>AE512*IFERROR(VLOOKUP(AD512,LnLst!B:I,5,FALSE),0)+AG512*IFERROR(VLOOKUP(AF512,LnLst!B:I,5,FALSE),0)+AI512*IFERROR(VLOOKUP(AH512,LnLst!B:I,5,FALSE),0)+AK512*IFERROR(VLOOKUP(AJ512,LnLst!B:I,5,FALSE),0)</f>
        <v>4.5</v>
      </c>
      <c r="AA512" s="215">
        <f>AE512*IFERROR(VLOOKUP(AD512,LnLst!B:I,6,FALSE),0)+AG512*IFERROR(VLOOKUP(AF512,LnLst!B:I,6,FALSE),0)+AI512*IFERROR(VLOOKUP(AH512,LnLst!B:I,6,FALSE),0)+AK512*IFERROR(VLOOKUP(AJ512,LnLst!B:I,6,FALSE),0)</f>
        <v>14.25</v>
      </c>
      <c r="AB512" s="207">
        <f>(AE512*IFERROR(VLOOKUP(AD512,LnLst!B:I,7,FALSE),0)+AG512*IFERROR(VLOOKUP(AF512,LnLst!B:I,7,FALSE),0)+AI512*IFERROR(VLOOKUP(AH512,LnLst!B:I,7,FALSE),0)+AK512*IFERROR(VLOOKUP(AJ512,LnLst!B:I,7,FALSE),0))/1000000</f>
        <v>3.345E-5</v>
      </c>
      <c r="AC512" s="211">
        <f>AE512*IFERROR(VLOOKUP(AD512,LnLst!B:I,8,FALSE),0)+AG512*IFERROR(VLOOKUP(AF512,LnLst!B:I,8,FALSE),0)+AI512*IFERROR(VLOOKUP(AH512,LnLst!B:I,8,FALSE),0)+AK512*IFERROR(VLOOKUP(AJ512,LnLst!B:I,8,FALSE),0)</f>
        <v>8.85</v>
      </c>
      <c r="AD512" s="106" t="s">
        <v>6</v>
      </c>
      <c r="AE512" s="263">
        <v>15</v>
      </c>
      <c r="AF512" s="245" t="s">
        <v>1462</v>
      </c>
      <c r="AG512" s="263"/>
      <c r="AH512" s="250" t="s">
        <v>1462</v>
      </c>
      <c r="AI512" s="263"/>
      <c r="AJ512" s="245" t="s">
        <v>1462</v>
      </c>
      <c r="AK512" s="263"/>
      <c r="AL512" s="84">
        <v>602</v>
      </c>
      <c r="AM512" s="72">
        <v>604</v>
      </c>
      <c r="AN512" s="83">
        <v>0</v>
      </c>
      <c r="AO512" s="72">
        <v>0</v>
      </c>
      <c r="AP512" s="66" t="s">
        <v>981</v>
      </c>
      <c r="AQ512" s="107" t="s">
        <v>273</v>
      </c>
      <c r="AR512" s="61" t="s">
        <v>282</v>
      </c>
      <c r="AS512" s="364"/>
      <c r="AT512" s="205"/>
      <c r="DN512" s="111">
        <f>(AE512*IFERROR(VLOOKUP(AD512,LnLst!B:I,2,FALSE),0))*(100/(H512^2))</f>
        <v>2.5878099173553722E-3</v>
      </c>
      <c r="DO512" s="111">
        <f>(AE512*IFERROR(VLOOKUP(AD512,LnLst!B:I,3,FALSE),0))*(100/(H512^2))</f>
        <v>1.2396694214876033E-2</v>
      </c>
      <c r="DP512" s="111">
        <f>(AE512*IFERROR(VLOOKUP(AD512,LnLst!B:I,4,FALSE),0))*(H512^2/100)/1000000</f>
        <v>2.0691000000000001E-2</v>
      </c>
      <c r="DQ512" s="111">
        <f>(AE512*IFERROR(VLOOKUP(AD512,LnLst!B:I,5,FALSE),0))*(100/(H512^2))</f>
        <v>9.2975206611570251E-3</v>
      </c>
      <c r="DR512" s="111">
        <f>(AE512*IFERROR(VLOOKUP(AD512,LnLst!B:I,6,FALSE),0))*(100/(H512^2))</f>
        <v>2.9442148760330578E-2</v>
      </c>
      <c r="DS512" s="111">
        <f>(AE512*IFERROR(VLOOKUP(AD512,LnLst!B:I,7,FALSE),0))*(H512^2/100)/1000000</f>
        <v>1.6189800000000001E-2</v>
      </c>
      <c r="DT512" s="111">
        <f>(AE512*IFERROR(VLOOKUP(AD512,LnLst!B:I,8,FALSE),0))*(100/(H512^2))</f>
        <v>1.8285123966942148E-2</v>
      </c>
      <c r="DU512" s="111">
        <f>AG512*IFERROR(VLOOKUP(AF512,LnLst!B:I,2,FALSE),0)*100/H512^2</f>
        <v>0</v>
      </c>
      <c r="DV512" s="111">
        <f>(AG512*IFERROR(VLOOKUP(AF512,LnLst!B:I,3,FALSE),0))*(100/(H512^2))</f>
        <v>0</v>
      </c>
      <c r="DW512" s="111">
        <f>(AG512*IFERROR(VLOOKUP(AF512,LnLst!B:I,4,FALSE),0))*(H512^2/100)/1000000</f>
        <v>0</v>
      </c>
      <c r="DX512" s="111">
        <f>(AG512*IFERROR(VLOOKUP(AF512,LnLst!B:I,5,FALSE),0))*(100/(H512^2))</f>
        <v>0</v>
      </c>
      <c r="DY512" s="111">
        <f>(AG512*IFERROR(VLOOKUP(AF512,LnLst!B:I,6,FALSE),0))*(100/(H512^2))</f>
        <v>0</v>
      </c>
      <c r="DZ512" s="111">
        <f>(AG512*IFERROR(VLOOKUP(AF512,LnLst!B:I,7,FALSE),0))*(H512^2/100)/1000000</f>
        <v>0</v>
      </c>
      <c r="EA512" s="111">
        <f>(AG512*IFERROR(VLOOKUP(AF512,LnLst!B:I,8,FALSE),0))*(100/(H512^2))</f>
        <v>0</v>
      </c>
      <c r="EB512" s="111">
        <f>AI512*IFERROR(VLOOKUP(AH512,LnLst!B:I,2,FALSE),0)*100/H512^2</f>
        <v>0</v>
      </c>
      <c r="EC512" s="111">
        <f>AI512*IFERROR(VLOOKUP(AH512,LnLst!B:I,3,FALSE),0)*100/H512^2</f>
        <v>0</v>
      </c>
      <c r="ED512" s="111">
        <f>(AI512*IFERROR(VLOOKUP(AH512,LnLst!B:I,4,FALSE),0))*(H512^2/100)/1000000</f>
        <v>0</v>
      </c>
      <c r="EE512" s="111">
        <f>AI512*IFERROR(VLOOKUP(AH512,LnLst!B:I,5,FALSE),0)*100/H512^2</f>
        <v>0</v>
      </c>
      <c r="EF512" s="111">
        <f>AI512*IFERROR(VLOOKUP(AH512,LnLst!B:I,6,FALSE),0)*100/H512^2</f>
        <v>0</v>
      </c>
      <c r="EG512" s="111">
        <f>(AI512*IFERROR(VLOOKUP(AH512,LnLst!B:I,7,FALSE),0))*(H512^2/100)/1000000</f>
        <v>0</v>
      </c>
      <c r="EH512" s="111">
        <f>AI512*IFERROR(VLOOKUP(AH512,LnLst!B:I,8,FALSE),0)*100/H512^2</f>
        <v>0</v>
      </c>
      <c r="EI512" s="236">
        <f>AK512*IFERROR(VLOOKUP(AJ512,LnLst!B:I,2,FALSE),0)*100/H512^2</f>
        <v>0</v>
      </c>
      <c r="EJ512" s="111">
        <f>AK512*IFERROR(VLOOKUP(AJ512,LnLst!B:I,3,FALSE),0)*100/H512^2</f>
        <v>0</v>
      </c>
      <c r="EK512" s="111">
        <f>(AK512*IFERROR(VLOOKUP(AJ512,LnLst!B:I,4,FALSE),0))*(H512^2/100)/1000000</f>
        <v>0</v>
      </c>
      <c r="EL512" s="111">
        <f>AK512*IFERROR(VLOOKUP(AJ512,LnLst!B:I,5,FALSE),0)*100/H512^2</f>
        <v>0</v>
      </c>
      <c r="EM512" s="111">
        <f>AK512*IFERROR(VLOOKUP(AJ512,LnLst!B:I,6,FALSE),0)*100/H512^2</f>
        <v>0</v>
      </c>
      <c r="EN512" s="111">
        <f>(AK512*IFERROR(VLOOKUP(AJ512,LnLst!B:I,7,FALSE),0))*(H512^2/100)/1000000</f>
        <v>0</v>
      </c>
      <c r="EO512" s="111">
        <f>AK512*IFERROR(VLOOKUP(AJ512,LnLst!B:I,8,FALSE),0)*100/H512^2</f>
        <v>0</v>
      </c>
    </row>
    <row r="513" spans="1:145" ht="15" customHeight="1" x14ac:dyDescent="0.25">
      <c r="A513" s="81" t="s">
        <v>421</v>
      </c>
      <c r="B513" s="82" t="s">
        <v>440</v>
      </c>
      <c r="C513" s="102" t="s">
        <v>160</v>
      </c>
      <c r="D513" s="82" t="s">
        <v>1611</v>
      </c>
      <c r="E513" s="9" t="s">
        <v>1641</v>
      </c>
      <c r="F513" s="426" t="s">
        <v>1717</v>
      </c>
      <c r="G513" s="83">
        <v>1</v>
      </c>
      <c r="H513" s="60">
        <v>220</v>
      </c>
      <c r="I513" s="194" t="str">
        <f t="shared" si="127"/>
        <v xml:space="preserve">1*380/88 ACSR    2*380/50 ACSR         </v>
      </c>
      <c r="J513" s="228">
        <f t="shared" si="128"/>
        <v>47</v>
      </c>
      <c r="K513" s="113" t="s">
        <v>21</v>
      </c>
      <c r="L513" s="232" t="s">
        <v>23</v>
      </c>
      <c r="M513" s="240">
        <v>250</v>
      </c>
      <c r="N513" s="115">
        <f t="shared" si="129"/>
        <v>95.26</v>
      </c>
      <c r="O513" s="241">
        <v>670</v>
      </c>
      <c r="P513" s="235">
        <f t="shared" si="130"/>
        <v>6.6227272727272732E-3</v>
      </c>
      <c r="Q513" s="104">
        <f t="shared" si="131"/>
        <v>3.5400826446280995E-2</v>
      </c>
      <c r="R513" s="104">
        <f t="shared" si="132"/>
        <v>7.1990160000000011E-2</v>
      </c>
      <c r="S513" s="104">
        <f t="shared" si="133"/>
        <v>2.2458677685950414E-2</v>
      </c>
      <c r="T513" s="104">
        <f t="shared" si="134"/>
        <v>9.2252066115702483E-2</v>
      </c>
      <c r="U513" s="104">
        <f t="shared" si="135"/>
        <v>5.0728040000000002E-2</v>
      </c>
      <c r="V513" s="105">
        <f t="shared" si="136"/>
        <v>5.7293388429752054E-2</v>
      </c>
      <c r="W513" s="223">
        <f>AE513*IFERROR(VLOOKUP(AD513,LnLst!B:I,2,FALSE),0)+AG513*IFERROR(VLOOKUP(AF513,LnLst!B:I,2,FALSE),0)+AI513*IFERROR(VLOOKUP(AH513,LnLst!B:I,2,FALSE),0)+AK513*IFERROR(VLOOKUP(AJ513,LnLst!B:I,2,FALSE),0)</f>
        <v>3.2054000000000005</v>
      </c>
      <c r="X513" s="215">
        <f>AE513*IFERROR(VLOOKUP(AD513,LnLst!B:I,3,FALSE),0)+AG513*IFERROR(VLOOKUP(AF513,LnLst!B:I,3,FALSE),0)+AI513*IFERROR(VLOOKUP(AH513,LnLst!B:I,3,FALSE),0)+AK513*IFERROR(VLOOKUP(AJ513,LnLst!B:I,3,FALSE),0)</f>
        <v>17.134</v>
      </c>
      <c r="Y513" s="219">
        <f>(AE513*IFERROR(VLOOKUP(AD513,LnLst!B:I,4,FALSE),0)+AG513*IFERROR(VLOOKUP(AF513,LnLst!B:I,4,FALSE),0)+AI513*IFERROR(VLOOKUP(AH513,LnLst!B:I,4,FALSE),0)+AK513*IFERROR(VLOOKUP(AJ513,LnLst!B:I,4,FALSE),0))/1000000</f>
        <v>1.4874000000000002E-4</v>
      </c>
      <c r="Z513" s="215">
        <f>AE513*IFERROR(VLOOKUP(AD513,LnLst!B:I,5,FALSE),0)+AG513*IFERROR(VLOOKUP(AF513,LnLst!B:I,5,FALSE),0)+AI513*IFERROR(VLOOKUP(AH513,LnLst!B:I,5,FALSE),0)+AK513*IFERROR(VLOOKUP(AJ513,LnLst!B:I,5,FALSE),0)</f>
        <v>10.870000000000001</v>
      </c>
      <c r="AA513" s="215">
        <f>AE513*IFERROR(VLOOKUP(AD513,LnLst!B:I,6,FALSE),0)+AG513*IFERROR(VLOOKUP(AF513,LnLst!B:I,6,FALSE),0)+AI513*IFERROR(VLOOKUP(AH513,LnLst!B:I,6,FALSE),0)+AK513*IFERROR(VLOOKUP(AJ513,LnLst!B:I,6,FALSE),0)</f>
        <v>44.65</v>
      </c>
      <c r="AB513" s="207">
        <f>(AE513*IFERROR(VLOOKUP(AD513,LnLst!B:I,7,FALSE),0)+AG513*IFERROR(VLOOKUP(AF513,LnLst!B:I,7,FALSE),0)+AI513*IFERROR(VLOOKUP(AH513,LnLst!B:I,7,FALSE),0)+AK513*IFERROR(VLOOKUP(AJ513,LnLst!B:I,7,FALSE),0))/1000000</f>
        <v>1.0481000000000001E-4</v>
      </c>
      <c r="AC513" s="211">
        <f>AE513*IFERROR(VLOOKUP(AD513,LnLst!B:I,8,FALSE),0)+AG513*IFERROR(VLOOKUP(AF513,LnLst!B:I,8,FALSE),0)+AI513*IFERROR(VLOOKUP(AH513,LnLst!B:I,8,FALSE),0)+AK513*IFERROR(VLOOKUP(AJ513,LnLst!B:I,8,FALSE),0)</f>
        <v>27.729999999999997</v>
      </c>
      <c r="AD513" s="106" t="s">
        <v>6</v>
      </c>
      <c r="AE513" s="263">
        <v>30</v>
      </c>
      <c r="AF513" s="245" t="s">
        <v>25</v>
      </c>
      <c r="AG513" s="263">
        <v>17</v>
      </c>
      <c r="AH513" s="250" t="s">
        <v>1462</v>
      </c>
      <c r="AI513" s="263"/>
      <c r="AJ513" s="245" t="s">
        <v>1462</v>
      </c>
      <c r="AK513" s="263"/>
      <c r="AL513" s="84">
        <v>526</v>
      </c>
      <c r="AM513" s="72">
        <v>614</v>
      </c>
      <c r="AN513" s="83">
        <v>0</v>
      </c>
      <c r="AO513" s="72">
        <v>0</v>
      </c>
      <c r="AP513" s="66" t="s">
        <v>982</v>
      </c>
      <c r="AQ513" s="107" t="s">
        <v>160</v>
      </c>
      <c r="AR513" s="61" t="s">
        <v>984</v>
      </c>
      <c r="AS513" s="365"/>
      <c r="AT513" s="277" t="s">
        <v>1129</v>
      </c>
      <c r="DN513" s="111">
        <f>(AE513*IFERROR(VLOOKUP(AD513,LnLst!B:I,2,FALSE),0))*(100/(H513^2))</f>
        <v>5.1756198347107443E-3</v>
      </c>
      <c r="DO513" s="111">
        <f>(AE513*IFERROR(VLOOKUP(AD513,LnLst!B:I,3,FALSE),0))*(100/(H513^2))</f>
        <v>2.4793388429752067E-2</v>
      </c>
      <c r="DP513" s="111">
        <f>(AE513*IFERROR(VLOOKUP(AD513,LnLst!B:I,4,FALSE),0))*(H513^2/100)/1000000</f>
        <v>4.1382000000000002E-2</v>
      </c>
      <c r="DQ513" s="111">
        <f>(AE513*IFERROR(VLOOKUP(AD513,LnLst!B:I,5,FALSE),0))*(100/(H513^2))</f>
        <v>1.859504132231405E-2</v>
      </c>
      <c r="DR513" s="111">
        <f>(AE513*IFERROR(VLOOKUP(AD513,LnLst!B:I,6,FALSE),0))*(100/(H513^2))</f>
        <v>5.8884297520661155E-2</v>
      </c>
      <c r="DS513" s="111">
        <f>(AE513*IFERROR(VLOOKUP(AD513,LnLst!B:I,7,FALSE),0))*(H513^2/100)/1000000</f>
        <v>3.2379600000000001E-2</v>
      </c>
      <c r="DT513" s="111">
        <f>(AE513*IFERROR(VLOOKUP(AD513,LnLst!B:I,8,FALSE),0))*(100/(H513^2))</f>
        <v>3.6570247933884296E-2</v>
      </c>
      <c r="DU513" s="111">
        <f>AG513*IFERROR(VLOOKUP(AF513,LnLst!B:I,2,FALSE),0)*100/H513^2</f>
        <v>1.4471074380165291E-3</v>
      </c>
      <c r="DV513" s="111">
        <f>(AG513*IFERROR(VLOOKUP(AF513,LnLst!B:I,3,FALSE),0))*(100/(H513^2))</f>
        <v>1.0607438016528924E-2</v>
      </c>
      <c r="DW513" s="111">
        <f>(AG513*IFERROR(VLOOKUP(AF513,LnLst!B:I,4,FALSE),0))*(H513^2/100)/1000000</f>
        <v>3.0608159999999999E-2</v>
      </c>
      <c r="DX513" s="111">
        <f>(AG513*IFERROR(VLOOKUP(AF513,LnLst!B:I,5,FALSE),0))*(100/(H513^2))</f>
        <v>3.8636363636363638E-3</v>
      </c>
      <c r="DY513" s="111">
        <f>(AG513*IFERROR(VLOOKUP(AF513,LnLst!B:I,6,FALSE),0))*(100/(H513^2))</f>
        <v>3.3367768595041321E-2</v>
      </c>
      <c r="DZ513" s="111">
        <f>(AG513*IFERROR(VLOOKUP(AF513,LnLst!B:I,7,FALSE),0))*(H513^2/100)/1000000</f>
        <v>1.8348439999999997E-2</v>
      </c>
      <c r="EA513" s="111">
        <f>(AG513*IFERROR(VLOOKUP(AF513,LnLst!B:I,8,FALSE),0))*(100/(H513^2))</f>
        <v>2.0723140495867768E-2</v>
      </c>
      <c r="EB513" s="111">
        <f>AI513*IFERROR(VLOOKUP(AH513,LnLst!B:I,2,FALSE),0)*100/H513^2</f>
        <v>0</v>
      </c>
      <c r="EC513" s="111">
        <f>AI513*IFERROR(VLOOKUP(AH513,LnLst!B:I,3,FALSE),0)*100/H513^2</f>
        <v>0</v>
      </c>
      <c r="ED513" s="111">
        <f>(AI513*IFERROR(VLOOKUP(AH513,LnLst!B:I,4,FALSE),0))*(H513^2/100)/1000000</f>
        <v>0</v>
      </c>
      <c r="EE513" s="111">
        <f>AI513*IFERROR(VLOOKUP(AH513,LnLst!B:I,5,FALSE),0)*100/H513^2</f>
        <v>0</v>
      </c>
      <c r="EF513" s="111">
        <f>AI513*IFERROR(VLOOKUP(AH513,LnLst!B:I,6,FALSE),0)*100/H513^2</f>
        <v>0</v>
      </c>
      <c r="EG513" s="111">
        <f>(AI513*IFERROR(VLOOKUP(AH513,LnLst!B:I,7,FALSE),0))*(H513^2/100)/1000000</f>
        <v>0</v>
      </c>
      <c r="EH513" s="111">
        <f>AI513*IFERROR(VLOOKUP(AH513,LnLst!B:I,8,FALSE),0)*100/H513^2</f>
        <v>0</v>
      </c>
      <c r="EI513" s="236">
        <f>AK513*IFERROR(VLOOKUP(AJ513,LnLst!B:I,2,FALSE),0)*100/H513^2</f>
        <v>0</v>
      </c>
      <c r="EJ513" s="111">
        <f>AK513*IFERROR(VLOOKUP(AJ513,LnLst!B:I,3,FALSE),0)*100/H513^2</f>
        <v>0</v>
      </c>
      <c r="EK513" s="111">
        <f>(AK513*IFERROR(VLOOKUP(AJ513,LnLst!B:I,4,FALSE),0))*(H513^2/100)/1000000</f>
        <v>0</v>
      </c>
      <c r="EL513" s="111">
        <f>AK513*IFERROR(VLOOKUP(AJ513,LnLst!B:I,5,FALSE),0)*100/H513^2</f>
        <v>0</v>
      </c>
      <c r="EM513" s="111">
        <f>AK513*IFERROR(VLOOKUP(AJ513,LnLst!B:I,6,FALSE),0)*100/H513^2</f>
        <v>0</v>
      </c>
      <c r="EN513" s="111">
        <f>(AK513*IFERROR(VLOOKUP(AJ513,LnLst!B:I,7,FALSE),0))*(H513^2/100)/1000000</f>
        <v>0</v>
      </c>
      <c r="EO513" s="111">
        <f>AK513*IFERROR(VLOOKUP(AJ513,LnLst!B:I,8,FALSE),0)*100/H513^2</f>
        <v>0</v>
      </c>
    </row>
    <row r="514" spans="1:145" ht="15" customHeight="1" x14ac:dyDescent="0.25">
      <c r="A514" s="81" t="s">
        <v>421</v>
      </c>
      <c r="B514" s="82" t="s">
        <v>440</v>
      </c>
      <c r="C514" s="102" t="s">
        <v>160</v>
      </c>
      <c r="D514" s="82" t="s">
        <v>1611</v>
      </c>
      <c r="E514" s="9" t="s">
        <v>1641</v>
      </c>
      <c r="F514" s="426" t="s">
        <v>1717</v>
      </c>
      <c r="G514" s="83">
        <v>2</v>
      </c>
      <c r="H514" s="60">
        <v>220</v>
      </c>
      <c r="I514" s="194" t="str">
        <f t="shared" si="127"/>
        <v xml:space="preserve">1*380/88 ACSR    2*380/50 ACSR         </v>
      </c>
      <c r="J514" s="228">
        <f t="shared" si="128"/>
        <v>47</v>
      </c>
      <c r="K514" s="113" t="s">
        <v>21</v>
      </c>
      <c r="L514" s="232" t="s">
        <v>23</v>
      </c>
      <c r="M514" s="240">
        <v>250</v>
      </c>
      <c r="N514" s="115">
        <f t="shared" si="129"/>
        <v>95.26</v>
      </c>
      <c r="O514" s="241">
        <v>670</v>
      </c>
      <c r="P514" s="235">
        <f t="shared" si="130"/>
        <v>6.6227272727272732E-3</v>
      </c>
      <c r="Q514" s="104">
        <f t="shared" si="131"/>
        <v>3.5400826446280995E-2</v>
      </c>
      <c r="R514" s="104">
        <f t="shared" si="132"/>
        <v>7.1990160000000011E-2</v>
      </c>
      <c r="S514" s="104">
        <f t="shared" si="133"/>
        <v>2.2458677685950414E-2</v>
      </c>
      <c r="T514" s="104">
        <f t="shared" si="134"/>
        <v>9.2252066115702483E-2</v>
      </c>
      <c r="U514" s="104">
        <f t="shared" si="135"/>
        <v>5.0728040000000002E-2</v>
      </c>
      <c r="V514" s="105">
        <f t="shared" si="136"/>
        <v>5.7293388429752054E-2</v>
      </c>
      <c r="W514" s="223">
        <f>AE514*IFERROR(VLOOKUP(AD514,LnLst!B:I,2,FALSE),0)+AG514*IFERROR(VLOOKUP(AF514,LnLst!B:I,2,FALSE),0)+AI514*IFERROR(VLOOKUP(AH514,LnLst!B:I,2,FALSE),0)+AK514*IFERROR(VLOOKUP(AJ514,LnLst!B:I,2,FALSE),0)</f>
        <v>3.2054000000000005</v>
      </c>
      <c r="X514" s="215">
        <f>AE514*IFERROR(VLOOKUP(AD514,LnLst!B:I,3,FALSE),0)+AG514*IFERROR(VLOOKUP(AF514,LnLst!B:I,3,FALSE),0)+AI514*IFERROR(VLOOKUP(AH514,LnLst!B:I,3,FALSE),0)+AK514*IFERROR(VLOOKUP(AJ514,LnLst!B:I,3,FALSE),0)</f>
        <v>17.134</v>
      </c>
      <c r="Y514" s="219">
        <f>(AE514*IFERROR(VLOOKUP(AD514,LnLst!B:I,4,FALSE),0)+AG514*IFERROR(VLOOKUP(AF514,LnLst!B:I,4,FALSE),0)+AI514*IFERROR(VLOOKUP(AH514,LnLst!B:I,4,FALSE),0)+AK514*IFERROR(VLOOKUP(AJ514,LnLst!B:I,4,FALSE),0))/1000000</f>
        <v>1.4874000000000002E-4</v>
      </c>
      <c r="Z514" s="215">
        <f>AE514*IFERROR(VLOOKUP(AD514,LnLst!B:I,5,FALSE),0)+AG514*IFERROR(VLOOKUP(AF514,LnLst!B:I,5,FALSE),0)+AI514*IFERROR(VLOOKUP(AH514,LnLst!B:I,5,FALSE),0)+AK514*IFERROR(VLOOKUP(AJ514,LnLst!B:I,5,FALSE),0)</f>
        <v>10.870000000000001</v>
      </c>
      <c r="AA514" s="215">
        <f>AE514*IFERROR(VLOOKUP(AD514,LnLst!B:I,6,FALSE),0)+AG514*IFERROR(VLOOKUP(AF514,LnLst!B:I,6,FALSE),0)+AI514*IFERROR(VLOOKUP(AH514,LnLst!B:I,6,FALSE),0)+AK514*IFERROR(VLOOKUP(AJ514,LnLst!B:I,6,FALSE),0)</f>
        <v>44.65</v>
      </c>
      <c r="AB514" s="207">
        <f>(AE514*IFERROR(VLOOKUP(AD514,LnLst!B:I,7,FALSE),0)+AG514*IFERROR(VLOOKUP(AF514,LnLst!B:I,7,FALSE),0)+AI514*IFERROR(VLOOKUP(AH514,LnLst!B:I,7,FALSE),0)+AK514*IFERROR(VLOOKUP(AJ514,LnLst!B:I,7,FALSE),0))/1000000</f>
        <v>1.0481000000000001E-4</v>
      </c>
      <c r="AC514" s="211">
        <f>AE514*IFERROR(VLOOKUP(AD514,LnLst!B:I,8,FALSE),0)+AG514*IFERROR(VLOOKUP(AF514,LnLst!B:I,8,FALSE),0)+AI514*IFERROR(VLOOKUP(AH514,LnLst!B:I,8,FALSE),0)+AK514*IFERROR(VLOOKUP(AJ514,LnLst!B:I,8,FALSE),0)</f>
        <v>27.729999999999997</v>
      </c>
      <c r="AD514" s="106" t="s">
        <v>6</v>
      </c>
      <c r="AE514" s="263">
        <v>30</v>
      </c>
      <c r="AF514" s="245" t="s">
        <v>25</v>
      </c>
      <c r="AG514" s="263">
        <v>17</v>
      </c>
      <c r="AH514" s="250" t="s">
        <v>1462</v>
      </c>
      <c r="AI514" s="263"/>
      <c r="AJ514" s="245" t="s">
        <v>1462</v>
      </c>
      <c r="AK514" s="263"/>
      <c r="AL514" s="84">
        <v>526</v>
      </c>
      <c r="AM514" s="72">
        <v>614</v>
      </c>
      <c r="AN514" s="83">
        <v>0</v>
      </c>
      <c r="AO514" s="72">
        <v>0</v>
      </c>
      <c r="AP514" s="66" t="s">
        <v>983</v>
      </c>
      <c r="AQ514" s="107" t="s">
        <v>160</v>
      </c>
      <c r="AR514" s="61" t="s">
        <v>984</v>
      </c>
      <c r="AS514" s="364"/>
      <c r="AT514" s="278"/>
      <c r="DN514" s="111">
        <f>(AE514*IFERROR(VLOOKUP(AD514,LnLst!B:I,2,FALSE),0))*(100/(H514^2))</f>
        <v>5.1756198347107443E-3</v>
      </c>
      <c r="DO514" s="111">
        <f>(AE514*IFERROR(VLOOKUP(AD514,LnLst!B:I,3,FALSE),0))*(100/(H514^2))</f>
        <v>2.4793388429752067E-2</v>
      </c>
      <c r="DP514" s="111">
        <f>(AE514*IFERROR(VLOOKUP(AD514,LnLst!B:I,4,FALSE),0))*(H514^2/100)/1000000</f>
        <v>4.1382000000000002E-2</v>
      </c>
      <c r="DQ514" s="111">
        <f>(AE514*IFERROR(VLOOKUP(AD514,LnLst!B:I,5,FALSE),0))*(100/(H514^2))</f>
        <v>1.859504132231405E-2</v>
      </c>
      <c r="DR514" s="111">
        <f>(AE514*IFERROR(VLOOKUP(AD514,LnLst!B:I,6,FALSE),0))*(100/(H514^2))</f>
        <v>5.8884297520661155E-2</v>
      </c>
      <c r="DS514" s="111">
        <f>(AE514*IFERROR(VLOOKUP(AD514,LnLst!B:I,7,FALSE),0))*(H514^2/100)/1000000</f>
        <v>3.2379600000000001E-2</v>
      </c>
      <c r="DT514" s="111">
        <f>(AE514*IFERROR(VLOOKUP(AD514,LnLst!B:I,8,FALSE),0))*(100/(H514^2))</f>
        <v>3.6570247933884296E-2</v>
      </c>
      <c r="DU514" s="111">
        <f>AG514*IFERROR(VLOOKUP(AF514,LnLst!B:I,2,FALSE),0)*100/H514^2</f>
        <v>1.4471074380165291E-3</v>
      </c>
      <c r="DV514" s="111">
        <f>(AG514*IFERROR(VLOOKUP(AF514,LnLst!B:I,3,FALSE),0))*(100/(H514^2))</f>
        <v>1.0607438016528924E-2</v>
      </c>
      <c r="DW514" s="111">
        <f>(AG514*IFERROR(VLOOKUP(AF514,LnLst!B:I,4,FALSE),0))*(H514^2/100)/1000000</f>
        <v>3.0608159999999999E-2</v>
      </c>
      <c r="DX514" s="111">
        <f>(AG514*IFERROR(VLOOKUP(AF514,LnLst!B:I,5,FALSE),0))*(100/(H514^2))</f>
        <v>3.8636363636363638E-3</v>
      </c>
      <c r="DY514" s="111">
        <f>(AG514*IFERROR(VLOOKUP(AF514,LnLst!B:I,6,FALSE),0))*(100/(H514^2))</f>
        <v>3.3367768595041321E-2</v>
      </c>
      <c r="DZ514" s="111">
        <f>(AG514*IFERROR(VLOOKUP(AF514,LnLst!B:I,7,FALSE),0))*(H514^2/100)/1000000</f>
        <v>1.8348439999999997E-2</v>
      </c>
      <c r="EA514" s="111">
        <f>(AG514*IFERROR(VLOOKUP(AF514,LnLst!B:I,8,FALSE),0))*(100/(H514^2))</f>
        <v>2.0723140495867768E-2</v>
      </c>
      <c r="EB514" s="111">
        <f>AI514*IFERROR(VLOOKUP(AH514,LnLst!B:I,2,FALSE),0)*100/H514^2</f>
        <v>0</v>
      </c>
      <c r="EC514" s="111">
        <f>AI514*IFERROR(VLOOKUP(AH514,LnLst!B:I,3,FALSE),0)*100/H514^2</f>
        <v>0</v>
      </c>
      <c r="ED514" s="111">
        <f>(AI514*IFERROR(VLOOKUP(AH514,LnLst!B:I,4,FALSE),0))*(H514^2/100)/1000000</f>
        <v>0</v>
      </c>
      <c r="EE514" s="111">
        <f>AI514*IFERROR(VLOOKUP(AH514,LnLst!B:I,5,FALSE),0)*100/H514^2</f>
        <v>0</v>
      </c>
      <c r="EF514" s="111">
        <f>AI514*IFERROR(VLOOKUP(AH514,LnLst!B:I,6,FALSE),0)*100/H514^2</f>
        <v>0</v>
      </c>
      <c r="EG514" s="111">
        <f>(AI514*IFERROR(VLOOKUP(AH514,LnLst!B:I,7,FALSE),0))*(H514^2/100)/1000000</f>
        <v>0</v>
      </c>
      <c r="EH514" s="111">
        <f>AI514*IFERROR(VLOOKUP(AH514,LnLst!B:I,8,FALSE),0)*100/H514^2</f>
        <v>0</v>
      </c>
      <c r="EI514" s="236">
        <f>AK514*IFERROR(VLOOKUP(AJ514,LnLst!B:I,2,FALSE),0)*100/H514^2</f>
        <v>0</v>
      </c>
      <c r="EJ514" s="111">
        <f>AK514*IFERROR(VLOOKUP(AJ514,LnLst!B:I,3,FALSE),0)*100/H514^2</f>
        <v>0</v>
      </c>
      <c r="EK514" s="111">
        <f>(AK514*IFERROR(VLOOKUP(AJ514,LnLst!B:I,4,FALSE),0))*(H514^2/100)/1000000</f>
        <v>0</v>
      </c>
      <c r="EL514" s="111">
        <f>AK514*IFERROR(VLOOKUP(AJ514,LnLst!B:I,5,FALSE),0)*100/H514^2</f>
        <v>0</v>
      </c>
      <c r="EM514" s="111">
        <f>AK514*IFERROR(VLOOKUP(AJ514,LnLst!B:I,6,FALSE),0)*100/H514^2</f>
        <v>0</v>
      </c>
      <c r="EN514" s="111">
        <f>(AK514*IFERROR(VLOOKUP(AJ514,LnLst!B:I,7,FALSE),0))*(H514^2/100)/1000000</f>
        <v>0</v>
      </c>
      <c r="EO514" s="111">
        <f>AK514*IFERROR(VLOOKUP(AJ514,LnLst!B:I,8,FALSE),0)*100/H514^2</f>
        <v>0</v>
      </c>
    </row>
    <row r="515" spans="1:145" ht="15" customHeight="1" x14ac:dyDescent="0.25">
      <c r="A515" s="81" t="s">
        <v>414</v>
      </c>
      <c r="B515" s="82" t="s">
        <v>440</v>
      </c>
      <c r="C515" s="102" t="s">
        <v>166</v>
      </c>
      <c r="D515" s="82" t="s">
        <v>1611</v>
      </c>
      <c r="E515" s="9" t="s">
        <v>1641</v>
      </c>
      <c r="F515" s="426" t="s">
        <v>1717</v>
      </c>
      <c r="G515" s="83">
        <v>1</v>
      </c>
      <c r="H515" s="60">
        <v>220</v>
      </c>
      <c r="I515" s="194" t="str">
        <f t="shared" si="127"/>
        <v xml:space="preserve">2*405 AAAC    Thermal Invar 1*255/88         </v>
      </c>
      <c r="J515" s="228">
        <f t="shared" si="128"/>
        <v>46.5</v>
      </c>
      <c r="K515" s="113" t="s">
        <v>23</v>
      </c>
      <c r="L515" s="232" t="s">
        <v>23</v>
      </c>
      <c r="M515" s="240">
        <v>1150</v>
      </c>
      <c r="N515" s="115">
        <f t="shared" si="129"/>
        <v>438.19600000000003</v>
      </c>
      <c r="O515" s="241">
        <v>1150</v>
      </c>
      <c r="P515" s="235">
        <f t="shared" si="130"/>
        <v>9.2805855289256195E-3</v>
      </c>
      <c r="Q515" s="104">
        <f t="shared" si="131"/>
        <v>3.8895561867768588E-2</v>
      </c>
      <c r="R515" s="104">
        <f t="shared" si="132"/>
        <v>6.2438588393279995E-2</v>
      </c>
      <c r="S515" s="104">
        <f t="shared" si="133"/>
        <v>2.7077917661157021E-2</v>
      </c>
      <c r="T515" s="104">
        <f t="shared" si="134"/>
        <v>0.1113377041322314</v>
      </c>
      <c r="U515" s="104">
        <f t="shared" si="135"/>
        <v>4.2196264735504002E-2</v>
      </c>
      <c r="V515" s="105">
        <f t="shared" si="136"/>
        <v>6.9652800751239669E-2</v>
      </c>
      <c r="W515" s="223">
        <f>AE515*IFERROR(VLOOKUP(AD515,LnLst!B:I,2,FALSE),0)+AG515*IFERROR(VLOOKUP(AF515,LnLst!B:I,2,FALSE),0)+AI515*IFERROR(VLOOKUP(AH515,LnLst!B:I,2,FALSE),0)+AK515*IFERROR(VLOOKUP(AJ515,LnLst!B:I,2,FALSE),0)</f>
        <v>4.4918033959999999</v>
      </c>
      <c r="X515" s="215">
        <f>AE515*IFERROR(VLOOKUP(AD515,LnLst!B:I,3,FALSE),0)+AG515*IFERROR(VLOOKUP(AF515,LnLst!B:I,3,FALSE),0)+AI515*IFERROR(VLOOKUP(AH515,LnLst!B:I,3,FALSE),0)+AK515*IFERROR(VLOOKUP(AJ515,LnLst!B:I,3,FALSE),0)</f>
        <v>18.825451943999997</v>
      </c>
      <c r="Y515" s="219">
        <f>(AE515*IFERROR(VLOOKUP(AD515,LnLst!B:I,4,FALSE),0)+AG515*IFERROR(VLOOKUP(AF515,LnLst!B:I,4,FALSE),0)+AI515*IFERROR(VLOOKUP(AH515,LnLst!B:I,4,FALSE),0)+AK515*IFERROR(VLOOKUP(AJ515,LnLst!B:I,4,FALSE),0))/1000000</f>
        <v>1.2900534791999998E-4</v>
      </c>
      <c r="Z515" s="215">
        <f>AE515*IFERROR(VLOOKUP(AD515,LnLst!B:I,5,FALSE),0)+AG515*IFERROR(VLOOKUP(AF515,LnLst!B:I,5,FALSE),0)+AI515*IFERROR(VLOOKUP(AH515,LnLst!B:I,5,FALSE),0)+AK515*IFERROR(VLOOKUP(AJ515,LnLst!B:I,5,FALSE),0)</f>
        <v>13.105712147999999</v>
      </c>
      <c r="AA515" s="215">
        <f>AE515*IFERROR(VLOOKUP(AD515,LnLst!B:I,6,FALSE),0)+AG515*IFERROR(VLOOKUP(AF515,LnLst!B:I,6,FALSE),0)+AI515*IFERROR(VLOOKUP(AH515,LnLst!B:I,6,FALSE),0)+AK515*IFERROR(VLOOKUP(AJ515,LnLst!B:I,6,FALSE),0)</f>
        <v>53.887448800000001</v>
      </c>
      <c r="AB515" s="207">
        <f>(AE515*IFERROR(VLOOKUP(AD515,LnLst!B:I,7,FALSE),0)+AG515*IFERROR(VLOOKUP(AF515,LnLst!B:I,7,FALSE),0)+AI515*IFERROR(VLOOKUP(AH515,LnLst!B:I,7,FALSE),0)+AK515*IFERROR(VLOOKUP(AJ515,LnLst!B:I,7,FALSE),0))/1000000</f>
        <v>8.7182365156000008E-5</v>
      </c>
      <c r="AC515" s="211">
        <f>AE515*IFERROR(VLOOKUP(AD515,LnLst!B:I,8,FALSE),0)+AG515*IFERROR(VLOOKUP(AF515,LnLst!B:I,8,FALSE),0)+AI515*IFERROR(VLOOKUP(AH515,LnLst!B:I,8,FALSE),0)+AK515*IFERROR(VLOOKUP(AJ515,LnLst!B:I,8,FALSE),0)</f>
        <v>33.7119555636</v>
      </c>
      <c r="AD515" s="106" t="s">
        <v>8</v>
      </c>
      <c r="AE515" s="263">
        <v>12.712</v>
      </c>
      <c r="AF515" s="245" t="s">
        <v>1466</v>
      </c>
      <c r="AG515" s="263">
        <v>33.787999999999997</v>
      </c>
      <c r="AH515" s="250" t="s">
        <v>1462</v>
      </c>
      <c r="AI515" s="263"/>
      <c r="AJ515" s="245" t="s">
        <v>1462</v>
      </c>
      <c r="AK515" s="263"/>
      <c r="AL515" s="84">
        <v>611</v>
      </c>
      <c r="AM515" s="72">
        <v>613</v>
      </c>
      <c r="AN515" s="83">
        <v>0</v>
      </c>
      <c r="AO515" s="72">
        <v>0</v>
      </c>
      <c r="AP515" s="66" t="s">
        <v>985</v>
      </c>
      <c r="AQ515" s="107" t="s">
        <v>908</v>
      </c>
      <c r="AR515" s="61" t="s">
        <v>984</v>
      </c>
      <c r="AS515" s="365"/>
      <c r="AT515" s="277" t="s">
        <v>1315</v>
      </c>
      <c r="DN515" s="111">
        <f>(AE515*IFERROR(VLOOKUP(AD515,LnLst!B:I,2,FALSE),0))*(100/(H515^2))</f>
        <v>1.3105966942148761E-3</v>
      </c>
      <c r="DO515" s="111">
        <f>(AE515*IFERROR(VLOOKUP(AD515,LnLst!B:I,3,FALSE),0))*(100/(H515^2))</f>
        <v>8.0369256198347117E-3</v>
      </c>
      <c r="DP515" s="111">
        <f>(AE515*IFERROR(VLOOKUP(AD515,LnLst!B:I,4,FALSE),0))*(H515^2/100)/1000000</f>
        <v>1.9995975999999999E-2</v>
      </c>
      <c r="DQ515" s="111">
        <f>(AE515*IFERROR(VLOOKUP(AD515,LnLst!B:I,5,FALSE),0))*(100/(H515^2))</f>
        <v>3.4143801652892565E-3</v>
      </c>
      <c r="DR515" s="111">
        <f>(AE515*IFERROR(VLOOKUP(AD515,LnLst!B:I,6,FALSE),0))*(100/(H515^2))</f>
        <v>2.1799504132231404E-2</v>
      </c>
      <c r="DS515" s="111">
        <f>(AE515*IFERROR(VLOOKUP(AD515,LnLst!B:I,7,FALSE),0))*(H515^2/100)/1000000</f>
        <v>1.372031584E-2</v>
      </c>
      <c r="DT515" s="111">
        <f>(AE515*IFERROR(VLOOKUP(AD515,LnLst!B:I,8,FALSE),0))*(100/(H515^2))</f>
        <v>1.5496033057851239E-2</v>
      </c>
      <c r="DU515" s="111">
        <f>AG515*IFERROR(VLOOKUP(AF515,LnLst!B:I,2,FALSE),0)*100/H515^2</f>
        <v>7.969988834710744E-3</v>
      </c>
      <c r="DV515" s="111">
        <f>(AG515*IFERROR(VLOOKUP(AF515,LnLst!B:I,3,FALSE),0))*(100/(H515^2))</f>
        <v>3.0858636247933884E-2</v>
      </c>
      <c r="DW515" s="111">
        <f>(AG515*IFERROR(VLOOKUP(AF515,LnLst!B:I,4,FALSE),0))*(H515^2/100)/1000000</f>
        <v>4.2442612393279996E-2</v>
      </c>
      <c r="DX515" s="111">
        <f>(AG515*IFERROR(VLOOKUP(AF515,LnLst!B:I,5,FALSE),0))*(100/(H515^2))</f>
        <v>2.3663537495867769E-2</v>
      </c>
      <c r="DY515" s="111">
        <f>(AG515*IFERROR(VLOOKUP(AF515,LnLst!B:I,6,FALSE),0))*(100/(H515^2))</f>
        <v>8.9538199999999998E-2</v>
      </c>
      <c r="DZ515" s="111">
        <f>(AG515*IFERROR(VLOOKUP(AF515,LnLst!B:I,7,FALSE),0))*(H515^2/100)/1000000</f>
        <v>2.8475948895503995E-2</v>
      </c>
      <c r="EA515" s="111">
        <f>(AG515*IFERROR(VLOOKUP(AF515,LnLst!B:I,8,FALSE),0))*(100/(H515^2))</f>
        <v>5.4156767693388431E-2</v>
      </c>
      <c r="EB515" s="111">
        <f>AI515*IFERROR(VLOOKUP(AH515,LnLst!B:I,2,FALSE),0)*100/H515^2</f>
        <v>0</v>
      </c>
      <c r="EC515" s="111">
        <f>AI515*IFERROR(VLOOKUP(AH515,LnLst!B:I,3,FALSE),0)*100/H515^2</f>
        <v>0</v>
      </c>
      <c r="ED515" s="111">
        <f>(AI515*IFERROR(VLOOKUP(AH515,LnLst!B:I,4,FALSE),0))*(H515^2/100)/1000000</f>
        <v>0</v>
      </c>
      <c r="EE515" s="111">
        <f>AI515*IFERROR(VLOOKUP(AH515,LnLst!B:I,5,FALSE),0)*100/H515^2</f>
        <v>0</v>
      </c>
      <c r="EF515" s="111">
        <f>AI515*IFERROR(VLOOKUP(AH515,LnLst!B:I,6,FALSE),0)*100/H515^2</f>
        <v>0</v>
      </c>
      <c r="EG515" s="111">
        <f>(AI515*IFERROR(VLOOKUP(AH515,LnLst!B:I,7,FALSE),0))*(H515^2/100)/1000000</f>
        <v>0</v>
      </c>
      <c r="EH515" s="111">
        <f>AI515*IFERROR(VLOOKUP(AH515,LnLst!B:I,8,FALSE),0)*100/H515^2</f>
        <v>0</v>
      </c>
      <c r="EI515" s="236">
        <f>AK515*IFERROR(VLOOKUP(AJ515,LnLst!B:I,2,FALSE),0)*100/H515^2</f>
        <v>0</v>
      </c>
      <c r="EJ515" s="111">
        <f>AK515*IFERROR(VLOOKUP(AJ515,LnLst!B:I,3,FALSE),0)*100/H515^2</f>
        <v>0</v>
      </c>
      <c r="EK515" s="111">
        <f>(AK515*IFERROR(VLOOKUP(AJ515,LnLst!B:I,4,FALSE),0))*(H515^2/100)/1000000</f>
        <v>0</v>
      </c>
      <c r="EL515" s="111">
        <f>AK515*IFERROR(VLOOKUP(AJ515,LnLst!B:I,5,FALSE),0)*100/H515^2</f>
        <v>0</v>
      </c>
      <c r="EM515" s="111">
        <f>AK515*IFERROR(VLOOKUP(AJ515,LnLst!B:I,6,FALSE),0)*100/H515^2</f>
        <v>0</v>
      </c>
      <c r="EN515" s="111">
        <f>(AK515*IFERROR(VLOOKUP(AJ515,LnLst!B:I,7,FALSE),0))*(H515^2/100)/1000000</f>
        <v>0</v>
      </c>
      <c r="EO515" s="111">
        <f>AK515*IFERROR(VLOOKUP(AJ515,LnLst!B:I,8,FALSE),0)*100/H515^2</f>
        <v>0</v>
      </c>
    </row>
    <row r="516" spans="1:145" ht="15" customHeight="1" x14ac:dyDescent="0.25">
      <c r="A516" s="81" t="s">
        <v>414</v>
      </c>
      <c r="B516" s="82" t="s">
        <v>440</v>
      </c>
      <c r="C516" s="102" t="s">
        <v>166</v>
      </c>
      <c r="D516" s="82" t="s">
        <v>1611</v>
      </c>
      <c r="E516" s="9" t="s">
        <v>1641</v>
      </c>
      <c r="F516" s="426" t="s">
        <v>1717</v>
      </c>
      <c r="G516" s="83">
        <v>2</v>
      </c>
      <c r="H516" s="60">
        <v>220</v>
      </c>
      <c r="I516" s="194" t="str">
        <f t="shared" si="127"/>
        <v xml:space="preserve">2*405 AAAC    Thermal Invar 1*255/88         </v>
      </c>
      <c r="J516" s="228">
        <f t="shared" si="128"/>
        <v>46.5</v>
      </c>
      <c r="K516" s="113" t="s">
        <v>23</v>
      </c>
      <c r="L516" s="232" t="s">
        <v>23</v>
      </c>
      <c r="M516" s="240">
        <v>1150</v>
      </c>
      <c r="N516" s="115">
        <f t="shared" si="129"/>
        <v>438.19600000000003</v>
      </c>
      <c r="O516" s="241">
        <v>1150</v>
      </c>
      <c r="P516" s="235">
        <f t="shared" si="130"/>
        <v>9.2805855289256195E-3</v>
      </c>
      <c r="Q516" s="104">
        <f t="shared" si="131"/>
        <v>3.8895561867768588E-2</v>
      </c>
      <c r="R516" s="104">
        <f t="shared" si="132"/>
        <v>6.2438588393279995E-2</v>
      </c>
      <c r="S516" s="104">
        <f t="shared" si="133"/>
        <v>2.7077917661157021E-2</v>
      </c>
      <c r="T516" s="104">
        <f t="shared" si="134"/>
        <v>0.1113377041322314</v>
      </c>
      <c r="U516" s="104">
        <f t="shared" si="135"/>
        <v>4.2196264735504002E-2</v>
      </c>
      <c r="V516" s="105">
        <f t="shared" si="136"/>
        <v>6.9652800751239669E-2</v>
      </c>
      <c r="W516" s="223">
        <f>AE516*IFERROR(VLOOKUP(AD516,LnLst!B:I,2,FALSE),0)+AG516*IFERROR(VLOOKUP(AF516,LnLst!B:I,2,FALSE),0)+AI516*IFERROR(VLOOKUP(AH516,LnLst!B:I,2,FALSE),0)+AK516*IFERROR(VLOOKUP(AJ516,LnLst!B:I,2,FALSE),0)</f>
        <v>4.4918033959999999</v>
      </c>
      <c r="X516" s="215">
        <f>AE516*IFERROR(VLOOKUP(AD516,LnLst!B:I,3,FALSE),0)+AG516*IFERROR(VLOOKUP(AF516,LnLst!B:I,3,FALSE),0)+AI516*IFERROR(VLOOKUP(AH516,LnLst!B:I,3,FALSE),0)+AK516*IFERROR(VLOOKUP(AJ516,LnLst!B:I,3,FALSE),0)</f>
        <v>18.825451943999997</v>
      </c>
      <c r="Y516" s="219">
        <f>(AE516*IFERROR(VLOOKUP(AD516,LnLst!B:I,4,FALSE),0)+AG516*IFERROR(VLOOKUP(AF516,LnLst!B:I,4,FALSE),0)+AI516*IFERROR(VLOOKUP(AH516,LnLst!B:I,4,FALSE),0)+AK516*IFERROR(VLOOKUP(AJ516,LnLst!B:I,4,FALSE),0))/1000000</f>
        <v>1.2900534791999998E-4</v>
      </c>
      <c r="Z516" s="215">
        <f>AE516*IFERROR(VLOOKUP(AD516,LnLst!B:I,5,FALSE),0)+AG516*IFERROR(VLOOKUP(AF516,LnLst!B:I,5,FALSE),0)+AI516*IFERROR(VLOOKUP(AH516,LnLst!B:I,5,FALSE),0)+AK516*IFERROR(VLOOKUP(AJ516,LnLst!B:I,5,FALSE),0)</f>
        <v>13.105712147999999</v>
      </c>
      <c r="AA516" s="215">
        <f>AE516*IFERROR(VLOOKUP(AD516,LnLst!B:I,6,FALSE),0)+AG516*IFERROR(VLOOKUP(AF516,LnLst!B:I,6,FALSE),0)+AI516*IFERROR(VLOOKUP(AH516,LnLst!B:I,6,FALSE),0)+AK516*IFERROR(VLOOKUP(AJ516,LnLst!B:I,6,FALSE),0)</f>
        <v>53.887448800000001</v>
      </c>
      <c r="AB516" s="207">
        <f>(AE516*IFERROR(VLOOKUP(AD516,LnLst!B:I,7,FALSE),0)+AG516*IFERROR(VLOOKUP(AF516,LnLst!B:I,7,FALSE),0)+AI516*IFERROR(VLOOKUP(AH516,LnLst!B:I,7,FALSE),0)+AK516*IFERROR(VLOOKUP(AJ516,LnLst!B:I,7,FALSE),0))/1000000</f>
        <v>8.7182365156000008E-5</v>
      </c>
      <c r="AC516" s="211">
        <f>AE516*IFERROR(VLOOKUP(AD516,LnLst!B:I,8,FALSE),0)+AG516*IFERROR(VLOOKUP(AF516,LnLst!B:I,8,FALSE),0)+AI516*IFERROR(VLOOKUP(AH516,LnLst!B:I,8,FALSE),0)+AK516*IFERROR(VLOOKUP(AJ516,LnLst!B:I,8,FALSE),0)</f>
        <v>33.7119555636</v>
      </c>
      <c r="AD516" s="106" t="s">
        <v>8</v>
      </c>
      <c r="AE516" s="263">
        <v>12.712</v>
      </c>
      <c r="AF516" s="245" t="s">
        <v>1466</v>
      </c>
      <c r="AG516" s="263">
        <v>33.787999999999997</v>
      </c>
      <c r="AH516" s="250" t="s">
        <v>1462</v>
      </c>
      <c r="AI516" s="263"/>
      <c r="AJ516" s="245" t="s">
        <v>1462</v>
      </c>
      <c r="AK516" s="263"/>
      <c r="AL516" s="84">
        <v>611</v>
      </c>
      <c r="AM516" s="72">
        <v>613</v>
      </c>
      <c r="AN516" s="83">
        <v>0</v>
      </c>
      <c r="AO516" s="72">
        <v>0</v>
      </c>
      <c r="AP516" s="66" t="s">
        <v>986</v>
      </c>
      <c r="AQ516" s="107" t="s">
        <v>908</v>
      </c>
      <c r="AR516" s="61" t="s">
        <v>984</v>
      </c>
      <c r="AS516" s="364"/>
      <c r="AT516" s="278"/>
      <c r="DN516" s="111">
        <f>(AE516*IFERROR(VLOOKUP(AD516,LnLst!B:I,2,FALSE),0))*(100/(H516^2))</f>
        <v>1.3105966942148761E-3</v>
      </c>
      <c r="DO516" s="111">
        <f>(AE516*IFERROR(VLOOKUP(AD516,LnLst!B:I,3,FALSE),0))*(100/(H516^2))</f>
        <v>8.0369256198347117E-3</v>
      </c>
      <c r="DP516" s="111">
        <f>(AE516*IFERROR(VLOOKUP(AD516,LnLst!B:I,4,FALSE),0))*(H516^2/100)/1000000</f>
        <v>1.9995975999999999E-2</v>
      </c>
      <c r="DQ516" s="111">
        <f>(AE516*IFERROR(VLOOKUP(AD516,LnLst!B:I,5,FALSE),0))*(100/(H516^2))</f>
        <v>3.4143801652892565E-3</v>
      </c>
      <c r="DR516" s="111">
        <f>(AE516*IFERROR(VLOOKUP(AD516,LnLst!B:I,6,FALSE),0))*(100/(H516^2))</f>
        <v>2.1799504132231404E-2</v>
      </c>
      <c r="DS516" s="111">
        <f>(AE516*IFERROR(VLOOKUP(AD516,LnLst!B:I,7,FALSE),0))*(H516^2/100)/1000000</f>
        <v>1.372031584E-2</v>
      </c>
      <c r="DT516" s="111">
        <f>(AE516*IFERROR(VLOOKUP(AD516,LnLst!B:I,8,FALSE),0))*(100/(H516^2))</f>
        <v>1.5496033057851239E-2</v>
      </c>
      <c r="DU516" s="111">
        <f>AG516*IFERROR(VLOOKUP(AF516,LnLst!B:I,2,FALSE),0)*100/H516^2</f>
        <v>7.969988834710744E-3</v>
      </c>
      <c r="DV516" s="111">
        <f>(AG516*IFERROR(VLOOKUP(AF516,LnLst!B:I,3,FALSE),0))*(100/(H516^2))</f>
        <v>3.0858636247933884E-2</v>
      </c>
      <c r="DW516" s="111">
        <f>(AG516*IFERROR(VLOOKUP(AF516,LnLst!B:I,4,FALSE),0))*(H516^2/100)/1000000</f>
        <v>4.2442612393279996E-2</v>
      </c>
      <c r="DX516" s="111">
        <f>(AG516*IFERROR(VLOOKUP(AF516,LnLst!B:I,5,FALSE),0))*(100/(H516^2))</f>
        <v>2.3663537495867769E-2</v>
      </c>
      <c r="DY516" s="111">
        <f>(AG516*IFERROR(VLOOKUP(AF516,LnLst!B:I,6,FALSE),0))*(100/(H516^2))</f>
        <v>8.9538199999999998E-2</v>
      </c>
      <c r="DZ516" s="111">
        <f>(AG516*IFERROR(VLOOKUP(AF516,LnLst!B:I,7,FALSE),0))*(H516^2/100)/1000000</f>
        <v>2.8475948895503995E-2</v>
      </c>
      <c r="EA516" s="111">
        <f>(AG516*IFERROR(VLOOKUP(AF516,LnLst!B:I,8,FALSE),0))*(100/(H516^2))</f>
        <v>5.4156767693388431E-2</v>
      </c>
      <c r="EB516" s="111">
        <f>AI516*IFERROR(VLOOKUP(AH516,LnLst!B:I,2,FALSE),0)*100/H516^2</f>
        <v>0</v>
      </c>
      <c r="EC516" s="111">
        <f>AI516*IFERROR(VLOOKUP(AH516,LnLst!B:I,3,FALSE),0)*100/H516^2</f>
        <v>0</v>
      </c>
      <c r="ED516" s="111">
        <f>(AI516*IFERROR(VLOOKUP(AH516,LnLst!B:I,4,FALSE),0))*(H516^2/100)/1000000</f>
        <v>0</v>
      </c>
      <c r="EE516" s="111">
        <f>AI516*IFERROR(VLOOKUP(AH516,LnLst!B:I,5,FALSE),0)*100/H516^2</f>
        <v>0</v>
      </c>
      <c r="EF516" s="111">
        <f>AI516*IFERROR(VLOOKUP(AH516,LnLst!B:I,6,FALSE),0)*100/H516^2</f>
        <v>0</v>
      </c>
      <c r="EG516" s="111">
        <f>(AI516*IFERROR(VLOOKUP(AH516,LnLst!B:I,7,FALSE),0))*(H516^2/100)/1000000</f>
        <v>0</v>
      </c>
      <c r="EH516" s="111">
        <f>AI516*IFERROR(VLOOKUP(AH516,LnLst!B:I,8,FALSE),0)*100/H516^2</f>
        <v>0</v>
      </c>
      <c r="EI516" s="236">
        <f>AK516*IFERROR(VLOOKUP(AJ516,LnLst!B:I,2,FALSE),0)*100/H516^2</f>
        <v>0</v>
      </c>
      <c r="EJ516" s="111">
        <f>AK516*IFERROR(VLOOKUP(AJ516,LnLst!B:I,3,FALSE),0)*100/H516^2</f>
        <v>0</v>
      </c>
      <c r="EK516" s="111">
        <f>(AK516*IFERROR(VLOOKUP(AJ516,LnLst!B:I,4,FALSE),0))*(H516^2/100)/1000000</f>
        <v>0</v>
      </c>
      <c r="EL516" s="111">
        <f>AK516*IFERROR(VLOOKUP(AJ516,LnLst!B:I,5,FALSE),0)*100/H516^2</f>
        <v>0</v>
      </c>
      <c r="EM516" s="111">
        <f>AK516*IFERROR(VLOOKUP(AJ516,LnLst!B:I,6,FALSE),0)*100/H516^2</f>
        <v>0</v>
      </c>
      <c r="EN516" s="111">
        <f>(AK516*IFERROR(VLOOKUP(AJ516,LnLst!B:I,7,FALSE),0))*(H516^2/100)/1000000</f>
        <v>0</v>
      </c>
      <c r="EO516" s="111">
        <f>AK516*IFERROR(VLOOKUP(AJ516,LnLst!B:I,8,FALSE),0)*100/H516^2</f>
        <v>0</v>
      </c>
    </row>
    <row r="517" spans="1:145" ht="15" customHeight="1" x14ac:dyDescent="0.25">
      <c r="A517" s="81" t="s">
        <v>412</v>
      </c>
      <c r="B517" s="82" t="s">
        <v>408</v>
      </c>
      <c r="C517" s="102" t="s">
        <v>167</v>
      </c>
      <c r="D517" s="82" t="s">
        <v>172</v>
      </c>
      <c r="E517" s="9" t="s">
        <v>1641</v>
      </c>
      <c r="F517" s="426" t="s">
        <v>1717</v>
      </c>
      <c r="G517" s="83">
        <v>1</v>
      </c>
      <c r="H517" s="60">
        <v>220</v>
      </c>
      <c r="I517" s="194" t="str">
        <f t="shared" ref="I517:I580" si="146">AD517&amp;"    "&amp;AF517&amp;"     "&amp;AH517&amp;"    "&amp;AJ517</f>
        <v xml:space="preserve">Thermal Invar 1*255/88    2*380/50 ACSR         </v>
      </c>
      <c r="J517" s="228">
        <f t="shared" ref="J517:J580" si="147">AE517+AG517+AI517+AK517</f>
        <v>35</v>
      </c>
      <c r="K517" s="113" t="s">
        <v>16</v>
      </c>
      <c r="L517" s="232" t="s">
        <v>23</v>
      </c>
      <c r="M517" s="240">
        <v>1200</v>
      </c>
      <c r="N517" s="115">
        <f t="shared" si="129"/>
        <v>457.24799999999999</v>
      </c>
      <c r="O517" s="241">
        <v>1200</v>
      </c>
      <c r="P517" s="235">
        <f t="shared" si="130"/>
        <v>7.6226933884297526E-3</v>
      </c>
      <c r="Q517" s="104">
        <f t="shared" si="131"/>
        <v>3.0750352066115701E-2</v>
      </c>
      <c r="R517" s="104">
        <f t="shared" si="132"/>
        <v>4.6251268447999996E-2</v>
      </c>
      <c r="S517" s="104">
        <f t="shared" si="133"/>
        <v>2.2525427272727272E-2</v>
      </c>
      <c r="T517" s="104">
        <f t="shared" si="134"/>
        <v>8.9863801652892566E-2</v>
      </c>
      <c r="U517" s="104">
        <f t="shared" si="135"/>
        <v>3.0490857566400003E-2</v>
      </c>
      <c r="V517" s="105">
        <f t="shared" si="136"/>
        <v>5.448731561983472E-2</v>
      </c>
      <c r="W517" s="223">
        <f>AE517*IFERROR(VLOOKUP(AD517,LnLst!B:I,2,FALSE),0)+AG517*IFERROR(VLOOKUP(AF517,LnLst!B:I,2,FALSE),0)+AI517*IFERROR(VLOOKUP(AH517,LnLst!B:I,2,FALSE),0)+AK517*IFERROR(VLOOKUP(AJ517,LnLst!B:I,2,FALSE),0)</f>
        <v>3.6893836000000002</v>
      </c>
      <c r="X517" s="215">
        <f>AE517*IFERROR(VLOOKUP(AD517,LnLst!B:I,3,FALSE),0)+AG517*IFERROR(VLOOKUP(AF517,LnLst!B:I,3,FALSE),0)+AI517*IFERROR(VLOOKUP(AH517,LnLst!B:I,3,FALSE),0)+AK517*IFERROR(VLOOKUP(AJ517,LnLst!B:I,3,FALSE),0)</f>
        <v>14.883170399999999</v>
      </c>
      <c r="Y517" s="219">
        <f>(AE517*IFERROR(VLOOKUP(AD517,LnLst!B:I,4,FALSE),0)+AG517*IFERROR(VLOOKUP(AF517,LnLst!B:I,4,FALSE),0)+AI517*IFERROR(VLOOKUP(AH517,LnLst!B:I,4,FALSE),0)+AK517*IFERROR(VLOOKUP(AJ517,LnLst!B:I,4,FALSE),0))/1000000</f>
        <v>9.5560471999999998E-5</v>
      </c>
      <c r="Z517" s="215">
        <f>AE517*IFERROR(VLOOKUP(AD517,LnLst!B:I,5,FALSE),0)+AG517*IFERROR(VLOOKUP(AF517,LnLst!B:I,5,FALSE),0)+AI517*IFERROR(VLOOKUP(AH517,LnLst!B:I,5,FALSE),0)+AK517*IFERROR(VLOOKUP(AJ517,LnLst!B:I,5,FALSE),0)</f>
        <v>10.9023068</v>
      </c>
      <c r="AA517" s="215">
        <f>AE517*IFERROR(VLOOKUP(AD517,LnLst!B:I,6,FALSE),0)+AG517*IFERROR(VLOOKUP(AF517,LnLst!B:I,6,FALSE),0)+AI517*IFERROR(VLOOKUP(AH517,LnLst!B:I,6,FALSE),0)+AK517*IFERROR(VLOOKUP(AJ517,LnLst!B:I,6,FALSE),0)</f>
        <v>43.494080000000004</v>
      </c>
      <c r="AB517" s="207">
        <f>(AE517*IFERROR(VLOOKUP(AD517,LnLst!B:I,7,FALSE),0)+AG517*IFERROR(VLOOKUP(AF517,LnLst!B:I,7,FALSE),0)+AI517*IFERROR(VLOOKUP(AH517,LnLst!B:I,7,FALSE),0)+AK517*IFERROR(VLOOKUP(AJ517,LnLst!B:I,7,FALSE),0))/1000000</f>
        <v>6.2997639600000004E-5</v>
      </c>
      <c r="AC517" s="211">
        <f>AE517*IFERROR(VLOOKUP(AD517,LnLst!B:I,8,FALSE),0)+AG517*IFERROR(VLOOKUP(AF517,LnLst!B:I,8,FALSE),0)+AI517*IFERROR(VLOOKUP(AH517,LnLst!B:I,8,FALSE),0)+AK517*IFERROR(VLOOKUP(AJ517,LnLst!B:I,8,FALSE),0)</f>
        <v>26.371860760000004</v>
      </c>
      <c r="AD517" s="106" t="s">
        <v>1466</v>
      </c>
      <c r="AE517" s="263">
        <v>30.8</v>
      </c>
      <c r="AF517" s="245" t="s">
        <v>25</v>
      </c>
      <c r="AG517" s="263">
        <v>4.2</v>
      </c>
      <c r="AH517" s="250" t="s">
        <v>1462</v>
      </c>
      <c r="AI517" s="263"/>
      <c r="AJ517" s="245" t="s">
        <v>1462</v>
      </c>
      <c r="AK517" s="263"/>
      <c r="AL517" s="84">
        <v>616</v>
      </c>
      <c r="AM517" s="72">
        <v>626</v>
      </c>
      <c r="AN517" s="83">
        <v>0</v>
      </c>
      <c r="AO517" s="72">
        <v>0</v>
      </c>
      <c r="AP517" s="66" t="s">
        <v>987</v>
      </c>
      <c r="AQ517" s="107" t="s">
        <v>167</v>
      </c>
      <c r="AR517" s="61" t="s">
        <v>172</v>
      </c>
      <c r="AS517" s="364"/>
      <c r="AT517" s="205"/>
      <c r="DN517" s="111">
        <f>(AE517*IFERROR(VLOOKUP(AD517,LnLst!B:I,2,FALSE),0))*(100/(H517^2))</f>
        <v>7.2651727272727284E-3</v>
      </c>
      <c r="DO517" s="111">
        <f>(AE517*IFERROR(VLOOKUP(AD517,LnLst!B:I,3,FALSE),0))*(100/(H517^2))</f>
        <v>2.8129690909090909E-2</v>
      </c>
      <c r="DP517" s="111">
        <f>(AE517*IFERROR(VLOOKUP(AD517,LnLst!B:I,4,FALSE),0))*(H517^2/100)/1000000</f>
        <v>3.8689252448000006E-2</v>
      </c>
      <c r="DQ517" s="111">
        <f>(AE517*IFERROR(VLOOKUP(AD517,LnLst!B:I,5,FALSE),0))*(100/(H517^2))</f>
        <v>2.1570881818181818E-2</v>
      </c>
      <c r="DR517" s="111">
        <f>(AE517*IFERROR(VLOOKUP(AD517,LnLst!B:I,6,FALSE),0))*(100/(H517^2))</f>
        <v>8.1620000000000012E-2</v>
      </c>
      <c r="DS517" s="111">
        <f>(AE517*IFERROR(VLOOKUP(AD517,LnLst!B:I,7,FALSE),0))*(H517^2/100)/1000000</f>
        <v>2.59577135664E-2</v>
      </c>
      <c r="DT517" s="111">
        <f>(AE517*IFERROR(VLOOKUP(AD517,LnLst!B:I,8,FALSE),0))*(100/(H517^2))</f>
        <v>4.9367480909090919E-2</v>
      </c>
      <c r="DU517" s="111">
        <f>AG517*IFERROR(VLOOKUP(AF517,LnLst!B:I,2,FALSE),0)*100/H517^2</f>
        <v>3.5752066115702475E-4</v>
      </c>
      <c r="DV517" s="111">
        <f>(AG517*IFERROR(VLOOKUP(AF517,LnLst!B:I,3,FALSE),0))*(100/(H517^2))</f>
        <v>2.6206611570247936E-3</v>
      </c>
      <c r="DW517" s="111">
        <f>(AG517*IFERROR(VLOOKUP(AF517,LnLst!B:I,4,FALSE),0))*(H517^2/100)/1000000</f>
        <v>7.5620160000000013E-3</v>
      </c>
      <c r="DX517" s="111">
        <f>(AG517*IFERROR(VLOOKUP(AF517,LnLst!B:I,5,FALSE),0))*(100/(H517^2))</f>
        <v>9.5454545454545466E-4</v>
      </c>
      <c r="DY517" s="111">
        <f>(AG517*IFERROR(VLOOKUP(AF517,LnLst!B:I,6,FALSE),0))*(100/(H517^2))</f>
        <v>8.2438016528925614E-3</v>
      </c>
      <c r="DZ517" s="111">
        <f>(AG517*IFERROR(VLOOKUP(AF517,LnLst!B:I,7,FALSE),0))*(H517^2/100)/1000000</f>
        <v>4.5331440000000002E-3</v>
      </c>
      <c r="EA517" s="111">
        <f>(AG517*IFERROR(VLOOKUP(AF517,LnLst!B:I,8,FALSE),0))*(100/(H517^2))</f>
        <v>5.1198347107438017E-3</v>
      </c>
      <c r="EB517" s="111">
        <f>AI517*IFERROR(VLOOKUP(AH517,LnLst!B:I,2,FALSE),0)*100/H517^2</f>
        <v>0</v>
      </c>
      <c r="EC517" s="111">
        <f>AI517*IFERROR(VLOOKUP(AH517,LnLst!B:I,3,FALSE),0)*100/H517^2</f>
        <v>0</v>
      </c>
      <c r="ED517" s="111">
        <f>(AI517*IFERROR(VLOOKUP(AH517,LnLst!B:I,4,FALSE),0))*(H517^2/100)/1000000</f>
        <v>0</v>
      </c>
      <c r="EE517" s="111">
        <f>AI517*IFERROR(VLOOKUP(AH517,LnLst!B:I,5,FALSE),0)*100/H517^2</f>
        <v>0</v>
      </c>
      <c r="EF517" s="111">
        <f>AI517*IFERROR(VLOOKUP(AH517,LnLst!B:I,6,FALSE),0)*100/H517^2</f>
        <v>0</v>
      </c>
      <c r="EG517" s="111">
        <f>(AI517*IFERROR(VLOOKUP(AH517,LnLst!B:I,7,FALSE),0))*(H517^2/100)/1000000</f>
        <v>0</v>
      </c>
      <c r="EH517" s="111">
        <f>AI517*IFERROR(VLOOKUP(AH517,LnLst!B:I,8,FALSE),0)*100/H517^2</f>
        <v>0</v>
      </c>
      <c r="EI517" s="236">
        <f>AK517*IFERROR(VLOOKUP(AJ517,LnLst!B:I,2,FALSE),0)*100/H517^2</f>
        <v>0</v>
      </c>
      <c r="EJ517" s="111">
        <f>AK517*IFERROR(VLOOKUP(AJ517,LnLst!B:I,3,FALSE),0)*100/H517^2</f>
        <v>0</v>
      </c>
      <c r="EK517" s="111">
        <f>(AK517*IFERROR(VLOOKUP(AJ517,LnLst!B:I,4,FALSE),0))*(H517^2/100)/1000000</f>
        <v>0</v>
      </c>
      <c r="EL517" s="111">
        <f>AK517*IFERROR(VLOOKUP(AJ517,LnLst!B:I,5,FALSE),0)*100/H517^2</f>
        <v>0</v>
      </c>
      <c r="EM517" s="111">
        <f>AK517*IFERROR(VLOOKUP(AJ517,LnLst!B:I,6,FALSE),0)*100/H517^2</f>
        <v>0</v>
      </c>
      <c r="EN517" s="111">
        <f>(AK517*IFERROR(VLOOKUP(AJ517,LnLst!B:I,7,FALSE),0))*(H517^2/100)/1000000</f>
        <v>0</v>
      </c>
      <c r="EO517" s="111">
        <f>AK517*IFERROR(VLOOKUP(AJ517,LnLst!B:I,8,FALSE),0)*100/H517^2</f>
        <v>0</v>
      </c>
    </row>
    <row r="518" spans="1:145" ht="15" customHeight="1" x14ac:dyDescent="0.25">
      <c r="A518" s="81" t="s">
        <v>412</v>
      </c>
      <c r="B518" s="82" t="s">
        <v>408</v>
      </c>
      <c r="C518" s="102" t="s">
        <v>167</v>
      </c>
      <c r="D518" s="82" t="s">
        <v>172</v>
      </c>
      <c r="E518" s="9" t="s">
        <v>1641</v>
      </c>
      <c r="F518" s="426" t="s">
        <v>1717</v>
      </c>
      <c r="G518" s="83">
        <v>2</v>
      </c>
      <c r="H518" s="60">
        <v>220</v>
      </c>
      <c r="I518" s="194" t="str">
        <f t="shared" si="146"/>
        <v xml:space="preserve">Thermal Invar 1*255/88    2*380/50 ACSR         </v>
      </c>
      <c r="J518" s="228">
        <f t="shared" si="147"/>
        <v>35</v>
      </c>
      <c r="K518" s="113" t="s">
        <v>16</v>
      </c>
      <c r="L518" s="232" t="s">
        <v>23</v>
      </c>
      <c r="M518" s="240">
        <v>1200</v>
      </c>
      <c r="N518" s="115">
        <f t="shared" si="129"/>
        <v>457.24799999999999</v>
      </c>
      <c r="O518" s="241">
        <v>1200</v>
      </c>
      <c r="P518" s="235">
        <f t="shared" si="130"/>
        <v>7.6226933884297526E-3</v>
      </c>
      <c r="Q518" s="104">
        <f t="shared" si="131"/>
        <v>3.0750352066115701E-2</v>
      </c>
      <c r="R518" s="104">
        <f t="shared" si="132"/>
        <v>4.6251268447999996E-2</v>
      </c>
      <c r="S518" s="104">
        <f t="shared" si="133"/>
        <v>2.2525427272727272E-2</v>
      </c>
      <c r="T518" s="104">
        <f t="shared" si="134"/>
        <v>8.9863801652892566E-2</v>
      </c>
      <c r="U518" s="104">
        <f t="shared" si="135"/>
        <v>3.0490857566400003E-2</v>
      </c>
      <c r="V518" s="105">
        <f t="shared" si="136"/>
        <v>5.448731561983472E-2</v>
      </c>
      <c r="W518" s="223">
        <f>AE518*IFERROR(VLOOKUP(AD518,LnLst!B:I,2,FALSE),0)+AG518*IFERROR(VLOOKUP(AF518,LnLst!B:I,2,FALSE),0)+AI518*IFERROR(VLOOKUP(AH518,LnLst!B:I,2,FALSE),0)+AK518*IFERROR(VLOOKUP(AJ518,LnLst!B:I,2,FALSE),0)</f>
        <v>3.6893836000000002</v>
      </c>
      <c r="X518" s="215">
        <f>AE518*IFERROR(VLOOKUP(AD518,LnLst!B:I,3,FALSE),0)+AG518*IFERROR(VLOOKUP(AF518,LnLst!B:I,3,FALSE),0)+AI518*IFERROR(VLOOKUP(AH518,LnLst!B:I,3,FALSE),0)+AK518*IFERROR(VLOOKUP(AJ518,LnLst!B:I,3,FALSE),0)</f>
        <v>14.883170399999999</v>
      </c>
      <c r="Y518" s="219">
        <f>(AE518*IFERROR(VLOOKUP(AD518,LnLst!B:I,4,FALSE),0)+AG518*IFERROR(VLOOKUP(AF518,LnLst!B:I,4,FALSE),0)+AI518*IFERROR(VLOOKUP(AH518,LnLst!B:I,4,FALSE),0)+AK518*IFERROR(VLOOKUP(AJ518,LnLst!B:I,4,FALSE),0))/1000000</f>
        <v>9.5560471999999998E-5</v>
      </c>
      <c r="Z518" s="215">
        <f>AE518*IFERROR(VLOOKUP(AD518,LnLst!B:I,5,FALSE),0)+AG518*IFERROR(VLOOKUP(AF518,LnLst!B:I,5,FALSE),0)+AI518*IFERROR(VLOOKUP(AH518,LnLst!B:I,5,FALSE),0)+AK518*IFERROR(VLOOKUP(AJ518,LnLst!B:I,5,FALSE),0)</f>
        <v>10.9023068</v>
      </c>
      <c r="AA518" s="215">
        <f>AE518*IFERROR(VLOOKUP(AD518,LnLst!B:I,6,FALSE),0)+AG518*IFERROR(VLOOKUP(AF518,LnLst!B:I,6,FALSE),0)+AI518*IFERROR(VLOOKUP(AH518,LnLst!B:I,6,FALSE),0)+AK518*IFERROR(VLOOKUP(AJ518,LnLst!B:I,6,FALSE),0)</f>
        <v>43.494080000000004</v>
      </c>
      <c r="AB518" s="207">
        <f>(AE518*IFERROR(VLOOKUP(AD518,LnLst!B:I,7,FALSE),0)+AG518*IFERROR(VLOOKUP(AF518,LnLst!B:I,7,FALSE),0)+AI518*IFERROR(VLOOKUP(AH518,LnLst!B:I,7,FALSE),0)+AK518*IFERROR(VLOOKUP(AJ518,LnLst!B:I,7,FALSE),0))/1000000</f>
        <v>6.2997639600000004E-5</v>
      </c>
      <c r="AC518" s="211">
        <f>AE518*IFERROR(VLOOKUP(AD518,LnLst!B:I,8,FALSE),0)+AG518*IFERROR(VLOOKUP(AF518,LnLst!B:I,8,FALSE),0)+AI518*IFERROR(VLOOKUP(AH518,LnLst!B:I,8,FALSE),0)+AK518*IFERROR(VLOOKUP(AJ518,LnLst!B:I,8,FALSE),0)</f>
        <v>26.371860760000004</v>
      </c>
      <c r="AD518" s="106" t="s">
        <v>1466</v>
      </c>
      <c r="AE518" s="263">
        <v>30.8</v>
      </c>
      <c r="AF518" s="245" t="s">
        <v>25</v>
      </c>
      <c r="AG518" s="263">
        <v>4.2</v>
      </c>
      <c r="AH518" s="250" t="s">
        <v>1462</v>
      </c>
      <c r="AI518" s="263"/>
      <c r="AJ518" s="245" t="s">
        <v>1462</v>
      </c>
      <c r="AK518" s="263"/>
      <c r="AL518" s="84">
        <v>616</v>
      </c>
      <c r="AM518" s="72">
        <v>626</v>
      </c>
      <c r="AN518" s="83">
        <v>0</v>
      </c>
      <c r="AO518" s="72">
        <v>0</v>
      </c>
      <c r="AP518" s="66" t="s">
        <v>987</v>
      </c>
      <c r="AQ518" s="107" t="s">
        <v>167</v>
      </c>
      <c r="AR518" s="61" t="s">
        <v>172</v>
      </c>
      <c r="AS518" s="364"/>
      <c r="AT518" s="205"/>
      <c r="DN518" s="111">
        <f>(AE518*IFERROR(VLOOKUP(AD518,LnLst!B:I,2,FALSE),0))*(100/(H518^2))</f>
        <v>7.2651727272727284E-3</v>
      </c>
      <c r="DO518" s="111">
        <f>(AE518*IFERROR(VLOOKUP(AD518,LnLst!B:I,3,FALSE),0))*(100/(H518^2))</f>
        <v>2.8129690909090909E-2</v>
      </c>
      <c r="DP518" s="111">
        <f>(AE518*IFERROR(VLOOKUP(AD518,LnLst!B:I,4,FALSE),0))*(H518^2/100)/1000000</f>
        <v>3.8689252448000006E-2</v>
      </c>
      <c r="DQ518" s="111">
        <f>(AE518*IFERROR(VLOOKUP(AD518,LnLst!B:I,5,FALSE),0))*(100/(H518^2))</f>
        <v>2.1570881818181818E-2</v>
      </c>
      <c r="DR518" s="111">
        <f>(AE518*IFERROR(VLOOKUP(AD518,LnLst!B:I,6,FALSE),0))*(100/(H518^2))</f>
        <v>8.1620000000000012E-2</v>
      </c>
      <c r="DS518" s="111">
        <f>(AE518*IFERROR(VLOOKUP(AD518,LnLst!B:I,7,FALSE),0))*(H518^2/100)/1000000</f>
        <v>2.59577135664E-2</v>
      </c>
      <c r="DT518" s="111">
        <f>(AE518*IFERROR(VLOOKUP(AD518,LnLst!B:I,8,FALSE),0))*(100/(H518^2))</f>
        <v>4.9367480909090919E-2</v>
      </c>
      <c r="DU518" s="111">
        <f>AG518*IFERROR(VLOOKUP(AF518,LnLst!B:I,2,FALSE),0)*100/H518^2</f>
        <v>3.5752066115702475E-4</v>
      </c>
      <c r="DV518" s="111">
        <f>(AG518*IFERROR(VLOOKUP(AF518,LnLst!B:I,3,FALSE),0))*(100/(H518^2))</f>
        <v>2.6206611570247936E-3</v>
      </c>
      <c r="DW518" s="111">
        <f>(AG518*IFERROR(VLOOKUP(AF518,LnLst!B:I,4,FALSE),0))*(H518^2/100)/1000000</f>
        <v>7.5620160000000013E-3</v>
      </c>
      <c r="DX518" s="111">
        <f>(AG518*IFERROR(VLOOKUP(AF518,LnLst!B:I,5,FALSE),0))*(100/(H518^2))</f>
        <v>9.5454545454545466E-4</v>
      </c>
      <c r="DY518" s="111">
        <f>(AG518*IFERROR(VLOOKUP(AF518,LnLst!B:I,6,FALSE),0))*(100/(H518^2))</f>
        <v>8.2438016528925614E-3</v>
      </c>
      <c r="DZ518" s="111">
        <f>(AG518*IFERROR(VLOOKUP(AF518,LnLst!B:I,7,FALSE),0))*(H518^2/100)/1000000</f>
        <v>4.5331440000000002E-3</v>
      </c>
      <c r="EA518" s="111">
        <f>(AG518*IFERROR(VLOOKUP(AF518,LnLst!B:I,8,FALSE),0))*(100/(H518^2))</f>
        <v>5.1198347107438017E-3</v>
      </c>
      <c r="EB518" s="111">
        <f>AI518*IFERROR(VLOOKUP(AH518,LnLst!B:I,2,FALSE),0)*100/H518^2</f>
        <v>0</v>
      </c>
      <c r="EC518" s="111">
        <f>AI518*IFERROR(VLOOKUP(AH518,LnLst!B:I,3,FALSE),0)*100/H518^2</f>
        <v>0</v>
      </c>
      <c r="ED518" s="111">
        <f>(AI518*IFERROR(VLOOKUP(AH518,LnLst!B:I,4,FALSE),0))*(H518^2/100)/1000000</f>
        <v>0</v>
      </c>
      <c r="EE518" s="111">
        <f>AI518*IFERROR(VLOOKUP(AH518,LnLst!B:I,5,FALSE),0)*100/H518^2</f>
        <v>0</v>
      </c>
      <c r="EF518" s="111">
        <f>AI518*IFERROR(VLOOKUP(AH518,LnLst!B:I,6,FALSE),0)*100/H518^2</f>
        <v>0</v>
      </c>
      <c r="EG518" s="111">
        <f>(AI518*IFERROR(VLOOKUP(AH518,LnLst!B:I,7,FALSE),0))*(H518^2/100)/1000000</f>
        <v>0</v>
      </c>
      <c r="EH518" s="111">
        <f>AI518*IFERROR(VLOOKUP(AH518,LnLst!B:I,8,FALSE),0)*100/H518^2</f>
        <v>0</v>
      </c>
      <c r="EI518" s="236">
        <f>AK518*IFERROR(VLOOKUP(AJ518,LnLst!B:I,2,FALSE),0)*100/H518^2</f>
        <v>0</v>
      </c>
      <c r="EJ518" s="111">
        <f>AK518*IFERROR(VLOOKUP(AJ518,LnLst!B:I,3,FALSE),0)*100/H518^2</f>
        <v>0</v>
      </c>
      <c r="EK518" s="111">
        <f>(AK518*IFERROR(VLOOKUP(AJ518,LnLst!B:I,4,FALSE),0))*(H518^2/100)/1000000</f>
        <v>0</v>
      </c>
      <c r="EL518" s="111">
        <f>AK518*IFERROR(VLOOKUP(AJ518,LnLst!B:I,5,FALSE),0)*100/H518^2</f>
        <v>0</v>
      </c>
      <c r="EM518" s="111">
        <f>AK518*IFERROR(VLOOKUP(AJ518,LnLst!B:I,6,FALSE),0)*100/H518^2</f>
        <v>0</v>
      </c>
      <c r="EN518" s="111">
        <f>(AK518*IFERROR(VLOOKUP(AJ518,LnLst!B:I,7,FALSE),0))*(H518^2/100)/1000000</f>
        <v>0</v>
      </c>
      <c r="EO518" s="111">
        <f>AK518*IFERROR(VLOOKUP(AJ518,LnLst!B:I,8,FALSE),0)*100/H518^2</f>
        <v>0</v>
      </c>
    </row>
    <row r="519" spans="1:145" ht="15" customHeight="1" x14ac:dyDescent="0.25">
      <c r="A519" s="81" t="s">
        <v>412</v>
      </c>
      <c r="B519" s="82" t="s">
        <v>490</v>
      </c>
      <c r="C519" s="102" t="s">
        <v>167</v>
      </c>
      <c r="D519" s="82" t="s">
        <v>486</v>
      </c>
      <c r="E519" s="9" t="s">
        <v>1641</v>
      </c>
      <c r="F519" s="426" t="s">
        <v>1717</v>
      </c>
      <c r="G519" s="83">
        <v>1</v>
      </c>
      <c r="H519" s="60">
        <v>220</v>
      </c>
      <c r="I519" s="194" t="str">
        <f t="shared" si="146"/>
        <v xml:space="preserve">Thermal Invar 1*255/88    3*380/50 ACSR         </v>
      </c>
      <c r="J519" s="228">
        <f t="shared" si="147"/>
        <v>27.3</v>
      </c>
      <c r="K519" s="113" t="s">
        <v>16</v>
      </c>
      <c r="L519" s="232" t="s">
        <v>23</v>
      </c>
      <c r="M519" s="240">
        <v>1200</v>
      </c>
      <c r="N519" s="115">
        <f t="shared" si="129"/>
        <v>457.24799999999999</v>
      </c>
      <c r="O519" s="241">
        <v>1200</v>
      </c>
      <c r="P519" s="235">
        <f t="shared" si="130"/>
        <v>5.8664423553719024E-3</v>
      </c>
      <c r="Q519" s="104">
        <f t="shared" si="131"/>
        <v>2.4021742561983472E-2</v>
      </c>
      <c r="R519" s="104">
        <f t="shared" si="132"/>
        <v>3.6274232807999997E-2</v>
      </c>
      <c r="S519" s="104">
        <f t="shared" si="133"/>
        <v>1.8549577066115701E-2</v>
      </c>
      <c r="T519" s="104">
        <f t="shared" si="134"/>
        <v>6.9229710743801645E-2</v>
      </c>
      <c r="U519" s="104">
        <f t="shared" si="135"/>
        <v>2.47194646644E-2</v>
      </c>
      <c r="V519" s="105">
        <f t="shared" si="136"/>
        <v>4.0374638863636375E-2</v>
      </c>
      <c r="W519" s="223">
        <f>AE519*IFERROR(VLOOKUP(AD519,LnLst!B:I,2,FALSE),0)+AG519*IFERROR(VLOOKUP(AF519,LnLst!B:I,2,FALSE),0)+AI519*IFERROR(VLOOKUP(AH519,LnLst!B:I,2,FALSE),0)+AK519*IFERROR(VLOOKUP(AJ519,LnLst!B:I,2,FALSE),0)</f>
        <v>2.8393581000000006</v>
      </c>
      <c r="X519" s="215">
        <f>AE519*IFERROR(VLOOKUP(AD519,LnLst!B:I,3,FALSE),0)+AG519*IFERROR(VLOOKUP(AF519,LnLst!B:I,3,FALSE),0)+AI519*IFERROR(VLOOKUP(AH519,LnLst!B:I,3,FALSE),0)+AK519*IFERROR(VLOOKUP(AJ519,LnLst!B:I,3,FALSE),0)</f>
        <v>11.6265234</v>
      </c>
      <c r="Y519" s="219">
        <f>(AE519*IFERROR(VLOOKUP(AD519,LnLst!B:I,4,FALSE),0)+AG519*IFERROR(VLOOKUP(AF519,LnLst!B:I,4,FALSE),0)+AI519*IFERROR(VLOOKUP(AH519,LnLst!B:I,4,FALSE),0)+AK519*IFERROR(VLOOKUP(AJ519,LnLst!B:I,4,FALSE),0))/1000000</f>
        <v>7.4946762000000002E-5</v>
      </c>
      <c r="Z519" s="215">
        <f>AE519*IFERROR(VLOOKUP(AD519,LnLst!B:I,5,FALSE),0)+AG519*IFERROR(VLOOKUP(AF519,LnLst!B:I,5,FALSE),0)+AI519*IFERROR(VLOOKUP(AH519,LnLst!B:I,5,FALSE),0)+AK519*IFERROR(VLOOKUP(AJ519,LnLst!B:I,5,FALSE),0)</f>
        <v>8.9779952999999999</v>
      </c>
      <c r="AA519" s="215">
        <f>AE519*IFERROR(VLOOKUP(AD519,LnLst!B:I,6,FALSE),0)+AG519*IFERROR(VLOOKUP(AF519,LnLst!B:I,6,FALSE),0)+AI519*IFERROR(VLOOKUP(AH519,LnLst!B:I,6,FALSE),0)+AK519*IFERROR(VLOOKUP(AJ519,LnLst!B:I,6,FALSE),0)</f>
        <v>33.507179999999998</v>
      </c>
      <c r="AB519" s="207">
        <f>(AE519*IFERROR(VLOOKUP(AD519,LnLst!B:I,7,FALSE),0)+AG519*IFERROR(VLOOKUP(AF519,LnLst!B:I,7,FALSE),0)+AI519*IFERROR(VLOOKUP(AH519,LnLst!B:I,7,FALSE),0)+AK519*IFERROR(VLOOKUP(AJ519,LnLst!B:I,7,FALSE),0))/1000000</f>
        <v>5.1073274099999998E-5</v>
      </c>
      <c r="AC519" s="211">
        <f>AE519*IFERROR(VLOOKUP(AD519,LnLst!B:I,8,FALSE),0)+AG519*IFERROR(VLOOKUP(AF519,LnLst!B:I,8,FALSE),0)+AI519*IFERROR(VLOOKUP(AH519,LnLst!B:I,8,FALSE),0)+AK519*IFERROR(VLOOKUP(AJ519,LnLst!B:I,8,FALSE),0)</f>
        <v>19.541325210000004</v>
      </c>
      <c r="AD519" s="106" t="s">
        <v>1466</v>
      </c>
      <c r="AE519" s="263">
        <v>24.3</v>
      </c>
      <c r="AF519" s="245" t="s">
        <v>241</v>
      </c>
      <c r="AG519" s="263">
        <v>3</v>
      </c>
      <c r="AH519" s="250" t="s">
        <v>1462</v>
      </c>
      <c r="AI519" s="263"/>
      <c r="AJ519" s="245" t="s">
        <v>1462</v>
      </c>
      <c r="AK519" s="263"/>
      <c r="AL519" s="84">
        <v>616</v>
      </c>
      <c r="AM519" s="72">
        <v>625</v>
      </c>
      <c r="AN519" s="83">
        <v>0</v>
      </c>
      <c r="AO519" s="72">
        <v>0</v>
      </c>
      <c r="AP519" s="66" t="s">
        <v>1200</v>
      </c>
      <c r="AQ519" s="107" t="s">
        <v>167</v>
      </c>
      <c r="AR519" s="61" t="s">
        <v>1201</v>
      </c>
      <c r="AS519" s="364"/>
      <c r="AT519" s="205"/>
      <c r="DN519" s="111">
        <f>(AE519*IFERROR(VLOOKUP(AD519,LnLst!B:I,2,FALSE),0))*(100/(H519^2))</f>
        <v>5.7319382231404972E-3</v>
      </c>
      <c r="DO519" s="111">
        <f>(AE519*IFERROR(VLOOKUP(AD519,LnLst!B:I,3,FALSE),0))*(100/(H519^2))</f>
        <v>2.2193230165289256E-2</v>
      </c>
      <c r="DP519" s="111">
        <f>(AE519*IFERROR(VLOOKUP(AD519,LnLst!B:I,4,FALSE),0))*(H519^2/100)/1000000</f>
        <v>3.0524312808000002E-2</v>
      </c>
      <c r="DQ519" s="111">
        <f>(AE519*IFERROR(VLOOKUP(AD519,LnLst!B:I,5,FALSE),0))*(100/(H519^2))</f>
        <v>1.7018585330578512E-2</v>
      </c>
      <c r="DR519" s="111">
        <f>(AE519*IFERROR(VLOOKUP(AD519,LnLst!B:I,6,FALSE),0))*(100/(H519^2))</f>
        <v>6.4394999999999994E-2</v>
      </c>
      <c r="DS519" s="111">
        <f>(AE519*IFERROR(VLOOKUP(AD519,LnLst!B:I,7,FALSE),0))*(H519^2/100)/1000000</f>
        <v>2.0479624664400002E-2</v>
      </c>
      <c r="DT519" s="111">
        <f>(AE519*IFERROR(VLOOKUP(AD519,LnLst!B:I,8,FALSE),0))*(100/(H519^2))</f>
        <v>3.8949019028925627E-2</v>
      </c>
      <c r="DU519" s="111">
        <f>AG519*IFERROR(VLOOKUP(AF519,LnLst!B:I,2,FALSE),0)*100/H519^2</f>
        <v>1.3450413223140497E-4</v>
      </c>
      <c r="DV519" s="111">
        <f>(AG519*IFERROR(VLOOKUP(AF519,LnLst!B:I,3,FALSE),0))*(100/(H519^2))</f>
        <v>1.828512396694215E-3</v>
      </c>
      <c r="DW519" s="111">
        <f>(AG519*IFERROR(VLOOKUP(AF519,LnLst!B:I,4,FALSE),0))*(H519^2/100)/1000000</f>
        <v>5.7499199999999995E-3</v>
      </c>
      <c r="DX519" s="111">
        <f>(AG519*IFERROR(VLOOKUP(AF519,LnLst!B:I,5,FALSE),0))*(100/(H519^2))</f>
        <v>1.5309917355371902E-3</v>
      </c>
      <c r="DY519" s="111">
        <f>(AG519*IFERROR(VLOOKUP(AF519,LnLst!B:I,6,FALSE),0))*(100/(H519^2))</f>
        <v>4.834710743801653E-3</v>
      </c>
      <c r="DZ519" s="111">
        <f>(AG519*IFERROR(VLOOKUP(AF519,LnLst!B:I,7,FALSE),0))*(H519^2/100)/1000000</f>
        <v>4.2398399999999999E-3</v>
      </c>
      <c r="EA519" s="111">
        <f>(AG519*IFERROR(VLOOKUP(AF519,LnLst!B:I,8,FALSE),0))*(100/(H519^2))</f>
        <v>1.425619834710744E-3</v>
      </c>
      <c r="EB519" s="111">
        <f>AI519*IFERROR(VLOOKUP(AH519,LnLst!B:I,2,FALSE),0)*100/H519^2</f>
        <v>0</v>
      </c>
      <c r="EC519" s="111">
        <f>AI519*IFERROR(VLOOKUP(AH519,LnLst!B:I,3,FALSE),0)*100/H519^2</f>
        <v>0</v>
      </c>
      <c r="ED519" s="111">
        <f>(AI519*IFERROR(VLOOKUP(AH519,LnLst!B:I,4,FALSE),0))*(H519^2/100)/1000000</f>
        <v>0</v>
      </c>
      <c r="EE519" s="111">
        <f>AI519*IFERROR(VLOOKUP(AH519,LnLst!B:I,5,FALSE),0)*100/H519^2</f>
        <v>0</v>
      </c>
      <c r="EF519" s="111">
        <f>AI519*IFERROR(VLOOKUP(AH519,LnLst!B:I,6,FALSE),0)*100/H519^2</f>
        <v>0</v>
      </c>
      <c r="EG519" s="111">
        <f>(AI519*IFERROR(VLOOKUP(AH519,LnLst!B:I,7,FALSE),0))*(H519^2/100)/1000000</f>
        <v>0</v>
      </c>
      <c r="EH519" s="111">
        <f>AI519*IFERROR(VLOOKUP(AH519,LnLst!B:I,8,FALSE),0)*100/H519^2</f>
        <v>0</v>
      </c>
      <c r="EI519" s="236">
        <f>AK519*IFERROR(VLOOKUP(AJ519,LnLst!B:I,2,FALSE),0)*100/H519^2</f>
        <v>0</v>
      </c>
      <c r="EJ519" s="111">
        <f>AK519*IFERROR(VLOOKUP(AJ519,LnLst!B:I,3,FALSE),0)*100/H519^2</f>
        <v>0</v>
      </c>
      <c r="EK519" s="111">
        <f>(AK519*IFERROR(VLOOKUP(AJ519,LnLst!B:I,4,FALSE),0))*(H519^2/100)/1000000</f>
        <v>0</v>
      </c>
      <c r="EL519" s="111">
        <f>AK519*IFERROR(VLOOKUP(AJ519,LnLst!B:I,5,FALSE),0)*100/H519^2</f>
        <v>0</v>
      </c>
      <c r="EM519" s="111">
        <f>AK519*IFERROR(VLOOKUP(AJ519,LnLst!B:I,6,FALSE),0)*100/H519^2</f>
        <v>0</v>
      </c>
      <c r="EN519" s="111">
        <f>(AK519*IFERROR(VLOOKUP(AJ519,LnLst!B:I,7,FALSE),0))*(H519^2/100)/1000000</f>
        <v>0</v>
      </c>
      <c r="EO519" s="111">
        <f>AK519*IFERROR(VLOOKUP(AJ519,LnLst!B:I,8,FALSE),0)*100/H519^2</f>
        <v>0</v>
      </c>
    </row>
    <row r="520" spans="1:145" ht="15" customHeight="1" x14ac:dyDescent="0.25">
      <c r="A520" s="81" t="s">
        <v>412</v>
      </c>
      <c r="B520" s="82" t="s">
        <v>490</v>
      </c>
      <c r="C520" s="102" t="s">
        <v>167</v>
      </c>
      <c r="D520" s="82" t="s">
        <v>486</v>
      </c>
      <c r="E520" s="9" t="s">
        <v>1641</v>
      </c>
      <c r="F520" s="426" t="s">
        <v>1717</v>
      </c>
      <c r="G520" s="83">
        <v>2</v>
      </c>
      <c r="H520" s="60">
        <v>220</v>
      </c>
      <c r="I520" s="194" t="str">
        <f t="shared" si="146"/>
        <v xml:space="preserve">Thermal Invar 1*255/88    3*380/50 ACSR         </v>
      </c>
      <c r="J520" s="228">
        <f t="shared" si="147"/>
        <v>27.3</v>
      </c>
      <c r="K520" s="113" t="s">
        <v>16</v>
      </c>
      <c r="L520" s="232" t="s">
        <v>23</v>
      </c>
      <c r="M520" s="240">
        <v>1200</v>
      </c>
      <c r="N520" s="115">
        <f t="shared" si="129"/>
        <v>457.24799999999999</v>
      </c>
      <c r="O520" s="241">
        <v>1200</v>
      </c>
      <c r="P520" s="235">
        <f t="shared" si="130"/>
        <v>5.8664423553719024E-3</v>
      </c>
      <c r="Q520" s="104">
        <f t="shared" si="131"/>
        <v>2.4021742561983472E-2</v>
      </c>
      <c r="R520" s="104">
        <f t="shared" si="132"/>
        <v>3.6274232807999997E-2</v>
      </c>
      <c r="S520" s="104">
        <f t="shared" si="133"/>
        <v>1.8549577066115701E-2</v>
      </c>
      <c r="T520" s="104">
        <f t="shared" si="134"/>
        <v>6.9229710743801645E-2</v>
      </c>
      <c r="U520" s="104">
        <f t="shared" si="135"/>
        <v>2.47194646644E-2</v>
      </c>
      <c r="V520" s="105">
        <f t="shared" si="136"/>
        <v>4.0374638863636375E-2</v>
      </c>
      <c r="W520" s="223">
        <f>AE520*IFERROR(VLOOKUP(AD520,LnLst!B:I,2,FALSE),0)+AG520*IFERROR(VLOOKUP(AF520,LnLst!B:I,2,FALSE),0)+AI520*IFERROR(VLOOKUP(AH520,LnLst!B:I,2,FALSE),0)+AK520*IFERROR(VLOOKUP(AJ520,LnLst!B:I,2,FALSE),0)</f>
        <v>2.8393581000000006</v>
      </c>
      <c r="X520" s="215">
        <f>AE520*IFERROR(VLOOKUP(AD520,LnLst!B:I,3,FALSE),0)+AG520*IFERROR(VLOOKUP(AF520,LnLst!B:I,3,FALSE),0)+AI520*IFERROR(VLOOKUP(AH520,LnLst!B:I,3,FALSE),0)+AK520*IFERROR(VLOOKUP(AJ520,LnLst!B:I,3,FALSE),0)</f>
        <v>11.6265234</v>
      </c>
      <c r="Y520" s="219">
        <f>(AE520*IFERROR(VLOOKUP(AD520,LnLst!B:I,4,FALSE),0)+AG520*IFERROR(VLOOKUP(AF520,LnLst!B:I,4,FALSE),0)+AI520*IFERROR(VLOOKUP(AH520,LnLst!B:I,4,FALSE),0)+AK520*IFERROR(VLOOKUP(AJ520,LnLst!B:I,4,FALSE),0))/1000000</f>
        <v>7.4946762000000002E-5</v>
      </c>
      <c r="Z520" s="215">
        <f>AE520*IFERROR(VLOOKUP(AD520,LnLst!B:I,5,FALSE),0)+AG520*IFERROR(VLOOKUP(AF520,LnLst!B:I,5,FALSE),0)+AI520*IFERROR(VLOOKUP(AH520,LnLst!B:I,5,FALSE),0)+AK520*IFERROR(VLOOKUP(AJ520,LnLst!B:I,5,FALSE),0)</f>
        <v>8.9779952999999999</v>
      </c>
      <c r="AA520" s="215">
        <f>AE520*IFERROR(VLOOKUP(AD520,LnLst!B:I,6,FALSE),0)+AG520*IFERROR(VLOOKUP(AF520,LnLst!B:I,6,FALSE),0)+AI520*IFERROR(VLOOKUP(AH520,LnLst!B:I,6,FALSE),0)+AK520*IFERROR(VLOOKUP(AJ520,LnLst!B:I,6,FALSE),0)</f>
        <v>33.507179999999998</v>
      </c>
      <c r="AB520" s="207">
        <f>(AE520*IFERROR(VLOOKUP(AD520,LnLst!B:I,7,FALSE),0)+AG520*IFERROR(VLOOKUP(AF520,LnLst!B:I,7,FALSE),0)+AI520*IFERROR(VLOOKUP(AH520,LnLst!B:I,7,FALSE),0)+AK520*IFERROR(VLOOKUP(AJ520,LnLst!B:I,7,FALSE),0))/1000000</f>
        <v>5.1073274099999998E-5</v>
      </c>
      <c r="AC520" s="211">
        <f>AE520*IFERROR(VLOOKUP(AD520,LnLst!B:I,8,FALSE),0)+AG520*IFERROR(VLOOKUP(AF520,LnLst!B:I,8,FALSE),0)+AI520*IFERROR(VLOOKUP(AH520,LnLst!B:I,8,FALSE),0)+AK520*IFERROR(VLOOKUP(AJ520,LnLst!B:I,8,FALSE),0)</f>
        <v>19.541325210000004</v>
      </c>
      <c r="AD520" s="106" t="s">
        <v>1466</v>
      </c>
      <c r="AE520" s="263">
        <v>24.3</v>
      </c>
      <c r="AF520" s="245" t="s">
        <v>241</v>
      </c>
      <c r="AG520" s="263">
        <v>3</v>
      </c>
      <c r="AH520" s="250" t="s">
        <v>1462</v>
      </c>
      <c r="AI520" s="263"/>
      <c r="AJ520" s="245" t="s">
        <v>1462</v>
      </c>
      <c r="AK520" s="263"/>
      <c r="AL520" s="84">
        <v>616</v>
      </c>
      <c r="AM520" s="72">
        <v>625</v>
      </c>
      <c r="AN520" s="83">
        <v>0</v>
      </c>
      <c r="AO520" s="72">
        <v>0</v>
      </c>
      <c r="AP520" s="66" t="s">
        <v>1200</v>
      </c>
      <c r="AQ520" s="107" t="s">
        <v>167</v>
      </c>
      <c r="AR520" s="61" t="s">
        <v>1201</v>
      </c>
      <c r="AS520" s="364"/>
      <c r="AT520" s="205"/>
      <c r="DN520" s="111">
        <f>(AE520*IFERROR(VLOOKUP(AD520,LnLst!B:I,2,FALSE),0))*(100/(H520^2))</f>
        <v>5.7319382231404972E-3</v>
      </c>
      <c r="DO520" s="111">
        <f>(AE520*IFERROR(VLOOKUP(AD520,LnLst!B:I,3,FALSE),0))*(100/(H520^2))</f>
        <v>2.2193230165289256E-2</v>
      </c>
      <c r="DP520" s="111">
        <f>(AE520*IFERROR(VLOOKUP(AD520,LnLst!B:I,4,FALSE),0))*(H520^2/100)/1000000</f>
        <v>3.0524312808000002E-2</v>
      </c>
      <c r="DQ520" s="111">
        <f>(AE520*IFERROR(VLOOKUP(AD520,LnLst!B:I,5,FALSE),0))*(100/(H520^2))</f>
        <v>1.7018585330578512E-2</v>
      </c>
      <c r="DR520" s="111">
        <f>(AE520*IFERROR(VLOOKUP(AD520,LnLst!B:I,6,FALSE),0))*(100/(H520^2))</f>
        <v>6.4394999999999994E-2</v>
      </c>
      <c r="DS520" s="111">
        <f>(AE520*IFERROR(VLOOKUP(AD520,LnLst!B:I,7,FALSE),0))*(H520^2/100)/1000000</f>
        <v>2.0479624664400002E-2</v>
      </c>
      <c r="DT520" s="111">
        <f>(AE520*IFERROR(VLOOKUP(AD520,LnLst!B:I,8,FALSE),0))*(100/(H520^2))</f>
        <v>3.8949019028925627E-2</v>
      </c>
      <c r="DU520" s="111">
        <f>AG520*IFERROR(VLOOKUP(AF520,LnLst!B:I,2,FALSE),0)*100/H520^2</f>
        <v>1.3450413223140497E-4</v>
      </c>
      <c r="DV520" s="111">
        <f>(AG520*IFERROR(VLOOKUP(AF520,LnLst!B:I,3,FALSE),0))*(100/(H520^2))</f>
        <v>1.828512396694215E-3</v>
      </c>
      <c r="DW520" s="111">
        <f>(AG520*IFERROR(VLOOKUP(AF520,LnLst!B:I,4,FALSE),0))*(H520^2/100)/1000000</f>
        <v>5.7499199999999995E-3</v>
      </c>
      <c r="DX520" s="111">
        <f>(AG520*IFERROR(VLOOKUP(AF520,LnLst!B:I,5,FALSE),0))*(100/(H520^2))</f>
        <v>1.5309917355371902E-3</v>
      </c>
      <c r="DY520" s="111">
        <f>(AG520*IFERROR(VLOOKUP(AF520,LnLst!B:I,6,FALSE),0))*(100/(H520^2))</f>
        <v>4.834710743801653E-3</v>
      </c>
      <c r="DZ520" s="111">
        <f>(AG520*IFERROR(VLOOKUP(AF520,LnLst!B:I,7,FALSE),0))*(H520^2/100)/1000000</f>
        <v>4.2398399999999999E-3</v>
      </c>
      <c r="EA520" s="111">
        <f>(AG520*IFERROR(VLOOKUP(AF520,LnLst!B:I,8,FALSE),0))*(100/(H520^2))</f>
        <v>1.425619834710744E-3</v>
      </c>
      <c r="EB520" s="111">
        <f>AI520*IFERROR(VLOOKUP(AH520,LnLst!B:I,2,FALSE),0)*100/H520^2</f>
        <v>0</v>
      </c>
      <c r="EC520" s="111">
        <f>AI520*IFERROR(VLOOKUP(AH520,LnLst!B:I,3,FALSE),0)*100/H520^2</f>
        <v>0</v>
      </c>
      <c r="ED520" s="111">
        <f>(AI520*IFERROR(VLOOKUP(AH520,LnLst!B:I,4,FALSE),0))*(H520^2/100)/1000000</f>
        <v>0</v>
      </c>
      <c r="EE520" s="111">
        <f>AI520*IFERROR(VLOOKUP(AH520,LnLst!B:I,5,FALSE),0)*100/H520^2</f>
        <v>0</v>
      </c>
      <c r="EF520" s="111">
        <f>AI520*IFERROR(VLOOKUP(AH520,LnLst!B:I,6,FALSE),0)*100/H520^2</f>
        <v>0</v>
      </c>
      <c r="EG520" s="111">
        <f>(AI520*IFERROR(VLOOKUP(AH520,LnLst!B:I,7,FALSE),0))*(H520^2/100)/1000000</f>
        <v>0</v>
      </c>
      <c r="EH520" s="111">
        <f>AI520*IFERROR(VLOOKUP(AH520,LnLst!B:I,8,FALSE),0)*100/H520^2</f>
        <v>0</v>
      </c>
      <c r="EI520" s="236">
        <f>AK520*IFERROR(VLOOKUP(AJ520,LnLst!B:I,2,FALSE),0)*100/H520^2</f>
        <v>0</v>
      </c>
      <c r="EJ520" s="111">
        <f>AK520*IFERROR(VLOOKUP(AJ520,LnLst!B:I,3,FALSE),0)*100/H520^2</f>
        <v>0</v>
      </c>
      <c r="EK520" s="111">
        <f>(AK520*IFERROR(VLOOKUP(AJ520,LnLst!B:I,4,FALSE),0))*(H520^2/100)/1000000</f>
        <v>0</v>
      </c>
      <c r="EL520" s="111">
        <f>AK520*IFERROR(VLOOKUP(AJ520,LnLst!B:I,5,FALSE),0)*100/H520^2</f>
        <v>0</v>
      </c>
      <c r="EM520" s="111">
        <f>AK520*IFERROR(VLOOKUP(AJ520,LnLst!B:I,6,FALSE),0)*100/H520^2</f>
        <v>0</v>
      </c>
      <c r="EN520" s="111">
        <f>(AK520*IFERROR(VLOOKUP(AJ520,LnLst!B:I,7,FALSE),0))*(H520^2/100)/1000000</f>
        <v>0</v>
      </c>
      <c r="EO520" s="111">
        <f>AK520*IFERROR(VLOOKUP(AJ520,LnLst!B:I,8,FALSE),0)*100/H520^2</f>
        <v>0</v>
      </c>
    </row>
    <row r="521" spans="1:145" ht="15" customHeight="1" x14ac:dyDescent="0.25">
      <c r="A521" s="81" t="s">
        <v>490</v>
      </c>
      <c r="B521" s="82" t="s">
        <v>59</v>
      </c>
      <c r="C521" s="102" t="s">
        <v>486</v>
      </c>
      <c r="D521" s="82" t="s">
        <v>1540</v>
      </c>
      <c r="E521" s="9" t="s">
        <v>1641</v>
      </c>
      <c r="F521" s="426" t="s">
        <v>1717</v>
      </c>
      <c r="G521" s="83">
        <v>1</v>
      </c>
      <c r="H521" s="60">
        <v>220</v>
      </c>
      <c r="I521" s="194" t="str">
        <f t="shared" si="146"/>
        <v xml:space="preserve">3*380/50 ACSR             </v>
      </c>
      <c r="J521" s="228">
        <f t="shared" si="147"/>
        <v>31</v>
      </c>
      <c r="K521" s="113" t="s">
        <v>23</v>
      </c>
      <c r="L521" s="232" t="s">
        <v>41</v>
      </c>
      <c r="M521" s="240">
        <v>1600</v>
      </c>
      <c r="N521" s="115">
        <f t="shared" si="129"/>
        <v>609.66399999999999</v>
      </c>
      <c r="O521" s="241">
        <v>1800</v>
      </c>
      <c r="P521" s="235">
        <f t="shared" si="130"/>
        <v>1.3898760330578511E-3</v>
      </c>
      <c r="Q521" s="104">
        <f t="shared" si="131"/>
        <v>1.8894628099173555E-2</v>
      </c>
      <c r="R521" s="104">
        <f t="shared" si="132"/>
        <v>5.9415839999999998E-2</v>
      </c>
      <c r="S521" s="104">
        <f t="shared" si="133"/>
        <v>1.5820247933884299E-2</v>
      </c>
      <c r="T521" s="104">
        <f t="shared" si="134"/>
        <v>4.9958677685950414E-2</v>
      </c>
      <c r="U521" s="104">
        <f t="shared" si="135"/>
        <v>4.3811679999999999E-2</v>
      </c>
      <c r="V521" s="105">
        <f t="shared" si="136"/>
        <v>1.4731404958677686E-2</v>
      </c>
      <c r="W521" s="223">
        <f>AE521*IFERROR(VLOOKUP(AD521,LnLst!B:I,2,FALSE),0)+AG521*IFERROR(VLOOKUP(AF521,LnLst!B:I,2,FALSE),0)+AI521*IFERROR(VLOOKUP(AH521,LnLst!B:I,2,FALSE),0)+AK521*IFERROR(VLOOKUP(AJ521,LnLst!B:I,2,FALSE),0)</f>
        <v>0.67269999999999996</v>
      </c>
      <c r="X521" s="215">
        <f>AE521*IFERROR(VLOOKUP(AD521,LnLst!B:I,3,FALSE),0)+AG521*IFERROR(VLOOKUP(AF521,LnLst!B:I,3,FALSE),0)+AI521*IFERROR(VLOOKUP(AH521,LnLst!B:I,3,FALSE),0)+AK521*IFERROR(VLOOKUP(AJ521,LnLst!B:I,3,FALSE),0)</f>
        <v>9.1449999999999996</v>
      </c>
      <c r="Y521" s="219">
        <f>(AE521*IFERROR(VLOOKUP(AD521,LnLst!B:I,4,FALSE),0)+AG521*IFERROR(VLOOKUP(AF521,LnLst!B:I,4,FALSE),0)+AI521*IFERROR(VLOOKUP(AH521,LnLst!B:I,4,FALSE),0)+AK521*IFERROR(VLOOKUP(AJ521,LnLst!B:I,4,FALSE),0))/1000000</f>
        <v>1.2276E-4</v>
      </c>
      <c r="Z521" s="215">
        <f>AE521*IFERROR(VLOOKUP(AD521,LnLst!B:I,5,FALSE),0)+AG521*IFERROR(VLOOKUP(AF521,LnLst!B:I,5,FALSE),0)+AI521*IFERROR(VLOOKUP(AH521,LnLst!B:I,5,FALSE),0)+AK521*IFERROR(VLOOKUP(AJ521,LnLst!B:I,5,FALSE),0)</f>
        <v>7.657</v>
      </c>
      <c r="AA521" s="215">
        <f>AE521*IFERROR(VLOOKUP(AD521,LnLst!B:I,6,FALSE),0)+AG521*IFERROR(VLOOKUP(AF521,LnLst!B:I,6,FALSE),0)+AI521*IFERROR(VLOOKUP(AH521,LnLst!B:I,6,FALSE),0)+AK521*IFERROR(VLOOKUP(AJ521,LnLst!B:I,6,FALSE),0)</f>
        <v>24.18</v>
      </c>
      <c r="AB521" s="207">
        <f>(AE521*IFERROR(VLOOKUP(AD521,LnLst!B:I,7,FALSE),0)+AG521*IFERROR(VLOOKUP(AF521,LnLst!B:I,7,FALSE),0)+AI521*IFERROR(VLOOKUP(AH521,LnLst!B:I,7,FALSE),0)+AK521*IFERROR(VLOOKUP(AJ521,LnLst!B:I,7,FALSE),0))/1000000</f>
        <v>9.0519999999999994E-5</v>
      </c>
      <c r="AC521" s="211">
        <f>AE521*IFERROR(VLOOKUP(AD521,LnLst!B:I,8,FALSE),0)+AG521*IFERROR(VLOOKUP(AF521,LnLst!B:I,8,FALSE),0)+AI521*IFERROR(VLOOKUP(AH521,LnLst!B:I,8,FALSE),0)+AK521*IFERROR(VLOOKUP(AJ521,LnLst!B:I,8,FALSE),0)</f>
        <v>7.13</v>
      </c>
      <c r="AD521" s="106" t="s">
        <v>241</v>
      </c>
      <c r="AE521" s="263">
        <v>31</v>
      </c>
      <c r="AF521" s="245" t="s">
        <v>1462</v>
      </c>
      <c r="AG521" s="263"/>
      <c r="AH521" s="250" t="s">
        <v>1462</v>
      </c>
      <c r="AI521" s="263"/>
      <c r="AJ521" s="245" t="s">
        <v>1462</v>
      </c>
      <c r="AK521" s="263"/>
      <c r="AL521" s="84">
        <v>625</v>
      </c>
      <c r="AM521" s="72">
        <v>630</v>
      </c>
      <c r="AN521" s="83">
        <v>0</v>
      </c>
      <c r="AO521" s="72">
        <v>0</v>
      </c>
      <c r="AP521" s="66" t="s">
        <v>1202</v>
      </c>
      <c r="AQ521" s="107" t="s">
        <v>1201</v>
      </c>
      <c r="AR521" s="61" t="s">
        <v>520</v>
      </c>
      <c r="AS521" s="364"/>
      <c r="AT521" s="205"/>
      <c r="DN521" s="111">
        <f>(AE521*IFERROR(VLOOKUP(AD521,LnLst!B:I,2,FALSE),0))*(100/(H521^2))</f>
        <v>1.3898760330578511E-3</v>
      </c>
      <c r="DO521" s="111">
        <f>(AE521*IFERROR(VLOOKUP(AD521,LnLst!B:I,3,FALSE),0))*(100/(H521^2))</f>
        <v>1.8894628099173555E-2</v>
      </c>
      <c r="DP521" s="111">
        <f>(AE521*IFERROR(VLOOKUP(AD521,LnLst!B:I,4,FALSE),0))*(H521^2/100)/1000000</f>
        <v>5.9415840000000004E-2</v>
      </c>
      <c r="DQ521" s="111">
        <f>(AE521*IFERROR(VLOOKUP(AD521,LnLst!B:I,5,FALSE),0))*(100/(H521^2))</f>
        <v>1.5820247933884299E-2</v>
      </c>
      <c r="DR521" s="111">
        <f>(AE521*IFERROR(VLOOKUP(AD521,LnLst!B:I,6,FALSE),0))*(100/(H521^2))</f>
        <v>4.9958677685950414E-2</v>
      </c>
      <c r="DS521" s="111">
        <f>(AE521*IFERROR(VLOOKUP(AD521,LnLst!B:I,7,FALSE),0))*(H521^2/100)/1000000</f>
        <v>4.3811679999999999E-2</v>
      </c>
      <c r="DT521" s="111">
        <f>(AE521*IFERROR(VLOOKUP(AD521,LnLst!B:I,8,FALSE),0))*(100/(H521^2))</f>
        <v>1.4731404958677686E-2</v>
      </c>
      <c r="DU521" s="111">
        <f>AG521*IFERROR(VLOOKUP(AF521,LnLst!B:I,2,FALSE),0)*100/H521^2</f>
        <v>0</v>
      </c>
      <c r="DV521" s="111">
        <f>(AG521*IFERROR(VLOOKUP(AF521,LnLst!B:I,3,FALSE),0))*(100/(H521^2))</f>
        <v>0</v>
      </c>
      <c r="DW521" s="111">
        <f>(AG521*IFERROR(VLOOKUP(AF521,LnLst!B:I,4,FALSE),0))*(H521^2/100)/1000000</f>
        <v>0</v>
      </c>
      <c r="DX521" s="111">
        <f>(AG521*IFERROR(VLOOKUP(AF521,LnLst!B:I,5,FALSE),0))*(100/(H521^2))</f>
        <v>0</v>
      </c>
      <c r="DY521" s="111">
        <f>(AG521*IFERROR(VLOOKUP(AF521,LnLst!B:I,6,FALSE),0))*(100/(H521^2))</f>
        <v>0</v>
      </c>
      <c r="DZ521" s="111">
        <f>(AG521*IFERROR(VLOOKUP(AF521,LnLst!B:I,7,FALSE),0))*(H521^2/100)/1000000</f>
        <v>0</v>
      </c>
      <c r="EA521" s="111">
        <f>(AG521*IFERROR(VLOOKUP(AF521,LnLst!B:I,8,FALSE),0))*(100/(H521^2))</f>
        <v>0</v>
      </c>
      <c r="EB521" s="111">
        <f>AI521*IFERROR(VLOOKUP(AH521,LnLst!B:I,2,FALSE),0)*100/H521^2</f>
        <v>0</v>
      </c>
      <c r="EC521" s="111">
        <f>AI521*IFERROR(VLOOKUP(AH521,LnLst!B:I,3,FALSE),0)*100/H521^2</f>
        <v>0</v>
      </c>
      <c r="ED521" s="111">
        <f>(AI521*IFERROR(VLOOKUP(AH521,LnLst!B:I,4,FALSE),0))*(H521^2/100)/1000000</f>
        <v>0</v>
      </c>
      <c r="EE521" s="111">
        <f>AI521*IFERROR(VLOOKUP(AH521,LnLst!B:I,5,FALSE),0)*100/H521^2</f>
        <v>0</v>
      </c>
      <c r="EF521" s="111">
        <f>AI521*IFERROR(VLOOKUP(AH521,LnLst!B:I,6,FALSE),0)*100/H521^2</f>
        <v>0</v>
      </c>
      <c r="EG521" s="111">
        <f>(AI521*IFERROR(VLOOKUP(AH521,LnLst!B:I,7,FALSE),0))*(H521^2/100)/1000000</f>
        <v>0</v>
      </c>
      <c r="EH521" s="111">
        <f>AI521*IFERROR(VLOOKUP(AH521,LnLst!B:I,8,FALSE),0)*100/H521^2</f>
        <v>0</v>
      </c>
      <c r="EI521" s="236">
        <f>AK521*IFERROR(VLOOKUP(AJ521,LnLst!B:I,2,FALSE),0)*100/H521^2</f>
        <v>0</v>
      </c>
      <c r="EJ521" s="111">
        <f>AK521*IFERROR(VLOOKUP(AJ521,LnLst!B:I,3,FALSE),0)*100/H521^2</f>
        <v>0</v>
      </c>
      <c r="EK521" s="111">
        <f>(AK521*IFERROR(VLOOKUP(AJ521,LnLst!B:I,4,FALSE),0))*(H521^2/100)/1000000</f>
        <v>0</v>
      </c>
      <c r="EL521" s="111">
        <f>AK521*IFERROR(VLOOKUP(AJ521,LnLst!B:I,5,FALSE),0)*100/H521^2</f>
        <v>0</v>
      </c>
      <c r="EM521" s="111">
        <f>AK521*IFERROR(VLOOKUP(AJ521,LnLst!B:I,6,FALSE),0)*100/H521^2</f>
        <v>0</v>
      </c>
      <c r="EN521" s="111">
        <f>(AK521*IFERROR(VLOOKUP(AJ521,LnLst!B:I,7,FALSE),0))*(H521^2/100)/1000000</f>
        <v>0</v>
      </c>
      <c r="EO521" s="111">
        <f>AK521*IFERROR(VLOOKUP(AJ521,LnLst!B:I,8,FALSE),0)*100/H521^2</f>
        <v>0</v>
      </c>
    </row>
    <row r="522" spans="1:145" ht="15" customHeight="1" x14ac:dyDescent="0.25">
      <c r="A522" s="81" t="s">
        <v>490</v>
      </c>
      <c r="B522" s="82" t="s">
        <v>59</v>
      </c>
      <c r="C522" s="102" t="s">
        <v>486</v>
      </c>
      <c r="D522" s="82" t="s">
        <v>1540</v>
      </c>
      <c r="E522" s="9" t="s">
        <v>1641</v>
      </c>
      <c r="F522" s="426" t="s">
        <v>1717</v>
      </c>
      <c r="G522" s="83">
        <v>2</v>
      </c>
      <c r="H522" s="60">
        <v>220</v>
      </c>
      <c r="I522" s="194" t="str">
        <f t="shared" si="146"/>
        <v xml:space="preserve">3*380/50 ACSR             </v>
      </c>
      <c r="J522" s="228">
        <f t="shared" si="147"/>
        <v>31</v>
      </c>
      <c r="K522" s="113" t="s">
        <v>23</v>
      </c>
      <c r="L522" s="232" t="s">
        <v>41</v>
      </c>
      <c r="M522" s="240">
        <v>1600</v>
      </c>
      <c r="N522" s="115">
        <f t="shared" si="129"/>
        <v>609.66399999999999</v>
      </c>
      <c r="O522" s="241">
        <v>1800</v>
      </c>
      <c r="P522" s="235">
        <f t="shared" si="130"/>
        <v>1.3898760330578511E-3</v>
      </c>
      <c r="Q522" s="104">
        <f t="shared" si="131"/>
        <v>1.8894628099173555E-2</v>
      </c>
      <c r="R522" s="104">
        <f t="shared" si="132"/>
        <v>5.9415839999999998E-2</v>
      </c>
      <c r="S522" s="104">
        <f t="shared" si="133"/>
        <v>1.5820247933884299E-2</v>
      </c>
      <c r="T522" s="104">
        <f t="shared" si="134"/>
        <v>4.9958677685950414E-2</v>
      </c>
      <c r="U522" s="104">
        <f t="shared" si="135"/>
        <v>4.3811679999999999E-2</v>
      </c>
      <c r="V522" s="105">
        <f t="shared" si="136"/>
        <v>1.4731404958677686E-2</v>
      </c>
      <c r="W522" s="223">
        <f>AE522*IFERROR(VLOOKUP(AD522,LnLst!B:I,2,FALSE),0)+AG522*IFERROR(VLOOKUP(AF522,LnLst!B:I,2,FALSE),0)+AI522*IFERROR(VLOOKUP(AH522,LnLst!B:I,2,FALSE),0)+AK522*IFERROR(VLOOKUP(AJ522,LnLst!B:I,2,FALSE),0)</f>
        <v>0.67269999999999996</v>
      </c>
      <c r="X522" s="215">
        <f>AE522*IFERROR(VLOOKUP(AD522,LnLst!B:I,3,FALSE),0)+AG522*IFERROR(VLOOKUP(AF522,LnLst!B:I,3,FALSE),0)+AI522*IFERROR(VLOOKUP(AH522,LnLst!B:I,3,FALSE),0)+AK522*IFERROR(VLOOKUP(AJ522,LnLst!B:I,3,FALSE),0)</f>
        <v>9.1449999999999996</v>
      </c>
      <c r="Y522" s="219">
        <f>(AE522*IFERROR(VLOOKUP(AD522,LnLst!B:I,4,FALSE),0)+AG522*IFERROR(VLOOKUP(AF522,LnLst!B:I,4,FALSE),0)+AI522*IFERROR(VLOOKUP(AH522,LnLst!B:I,4,FALSE),0)+AK522*IFERROR(VLOOKUP(AJ522,LnLst!B:I,4,FALSE),0))/1000000</f>
        <v>1.2276E-4</v>
      </c>
      <c r="Z522" s="215">
        <f>AE522*IFERROR(VLOOKUP(AD522,LnLst!B:I,5,FALSE),0)+AG522*IFERROR(VLOOKUP(AF522,LnLst!B:I,5,FALSE),0)+AI522*IFERROR(VLOOKUP(AH522,LnLst!B:I,5,FALSE),0)+AK522*IFERROR(VLOOKUP(AJ522,LnLst!B:I,5,FALSE),0)</f>
        <v>7.657</v>
      </c>
      <c r="AA522" s="215">
        <f>AE522*IFERROR(VLOOKUP(AD522,LnLst!B:I,6,FALSE),0)+AG522*IFERROR(VLOOKUP(AF522,LnLst!B:I,6,FALSE),0)+AI522*IFERROR(VLOOKUP(AH522,LnLst!B:I,6,FALSE),0)+AK522*IFERROR(VLOOKUP(AJ522,LnLst!B:I,6,FALSE),0)</f>
        <v>24.18</v>
      </c>
      <c r="AB522" s="207">
        <f>(AE522*IFERROR(VLOOKUP(AD522,LnLst!B:I,7,FALSE),0)+AG522*IFERROR(VLOOKUP(AF522,LnLst!B:I,7,FALSE),0)+AI522*IFERROR(VLOOKUP(AH522,LnLst!B:I,7,FALSE),0)+AK522*IFERROR(VLOOKUP(AJ522,LnLst!B:I,7,FALSE),0))/1000000</f>
        <v>9.0519999999999994E-5</v>
      </c>
      <c r="AC522" s="211">
        <f>AE522*IFERROR(VLOOKUP(AD522,LnLst!B:I,8,FALSE),0)+AG522*IFERROR(VLOOKUP(AF522,LnLst!B:I,8,FALSE),0)+AI522*IFERROR(VLOOKUP(AH522,LnLst!B:I,8,FALSE),0)+AK522*IFERROR(VLOOKUP(AJ522,LnLst!B:I,8,FALSE),0)</f>
        <v>7.13</v>
      </c>
      <c r="AD522" s="106" t="s">
        <v>241</v>
      </c>
      <c r="AE522" s="263">
        <v>31</v>
      </c>
      <c r="AF522" s="245" t="s">
        <v>1462</v>
      </c>
      <c r="AG522" s="263"/>
      <c r="AH522" s="250" t="s">
        <v>1462</v>
      </c>
      <c r="AI522" s="263"/>
      <c r="AJ522" s="245" t="s">
        <v>1462</v>
      </c>
      <c r="AK522" s="263"/>
      <c r="AL522" s="84">
        <v>625</v>
      </c>
      <c r="AM522" s="72">
        <v>630</v>
      </c>
      <c r="AN522" s="83">
        <v>0</v>
      </c>
      <c r="AO522" s="72">
        <v>0</v>
      </c>
      <c r="AP522" s="66" t="s">
        <v>1203</v>
      </c>
      <c r="AQ522" s="107" t="s">
        <v>1201</v>
      </c>
      <c r="AR522" s="61" t="s">
        <v>520</v>
      </c>
      <c r="AS522" s="364"/>
      <c r="AT522" s="205"/>
      <c r="DN522" s="111">
        <f>(AE522*IFERROR(VLOOKUP(AD522,LnLst!B:I,2,FALSE),0))*(100/(H522^2))</f>
        <v>1.3898760330578511E-3</v>
      </c>
      <c r="DO522" s="111">
        <f>(AE522*IFERROR(VLOOKUP(AD522,LnLst!B:I,3,FALSE),0))*(100/(H522^2))</f>
        <v>1.8894628099173555E-2</v>
      </c>
      <c r="DP522" s="111">
        <f>(AE522*IFERROR(VLOOKUP(AD522,LnLst!B:I,4,FALSE),0))*(H522^2/100)/1000000</f>
        <v>5.9415840000000004E-2</v>
      </c>
      <c r="DQ522" s="111">
        <f>(AE522*IFERROR(VLOOKUP(AD522,LnLst!B:I,5,FALSE),0))*(100/(H522^2))</f>
        <v>1.5820247933884299E-2</v>
      </c>
      <c r="DR522" s="111">
        <f>(AE522*IFERROR(VLOOKUP(AD522,LnLst!B:I,6,FALSE),0))*(100/(H522^2))</f>
        <v>4.9958677685950414E-2</v>
      </c>
      <c r="DS522" s="111">
        <f>(AE522*IFERROR(VLOOKUP(AD522,LnLst!B:I,7,FALSE),0))*(H522^2/100)/1000000</f>
        <v>4.3811679999999999E-2</v>
      </c>
      <c r="DT522" s="111">
        <f>(AE522*IFERROR(VLOOKUP(AD522,LnLst!B:I,8,FALSE),0))*(100/(H522^2))</f>
        <v>1.4731404958677686E-2</v>
      </c>
      <c r="DU522" s="111">
        <f>AG522*IFERROR(VLOOKUP(AF522,LnLst!B:I,2,FALSE),0)*100/H522^2</f>
        <v>0</v>
      </c>
      <c r="DV522" s="111">
        <f>(AG522*IFERROR(VLOOKUP(AF522,LnLst!B:I,3,FALSE),0))*(100/(H522^2))</f>
        <v>0</v>
      </c>
      <c r="DW522" s="111">
        <f>(AG522*IFERROR(VLOOKUP(AF522,LnLst!B:I,4,FALSE),0))*(H522^2/100)/1000000</f>
        <v>0</v>
      </c>
      <c r="DX522" s="111">
        <f>(AG522*IFERROR(VLOOKUP(AF522,LnLst!B:I,5,FALSE),0))*(100/(H522^2))</f>
        <v>0</v>
      </c>
      <c r="DY522" s="111">
        <f>(AG522*IFERROR(VLOOKUP(AF522,LnLst!B:I,6,FALSE),0))*(100/(H522^2))</f>
        <v>0</v>
      </c>
      <c r="DZ522" s="111">
        <f>(AG522*IFERROR(VLOOKUP(AF522,LnLst!B:I,7,FALSE),0))*(H522^2/100)/1000000</f>
        <v>0</v>
      </c>
      <c r="EA522" s="111">
        <f>(AG522*IFERROR(VLOOKUP(AF522,LnLst!B:I,8,FALSE),0))*(100/(H522^2))</f>
        <v>0</v>
      </c>
      <c r="EB522" s="111">
        <f>AI522*IFERROR(VLOOKUP(AH522,LnLst!B:I,2,FALSE),0)*100/H522^2</f>
        <v>0</v>
      </c>
      <c r="EC522" s="111">
        <f>AI522*IFERROR(VLOOKUP(AH522,LnLst!B:I,3,FALSE),0)*100/H522^2</f>
        <v>0</v>
      </c>
      <c r="ED522" s="111">
        <f>(AI522*IFERROR(VLOOKUP(AH522,LnLst!B:I,4,FALSE),0))*(H522^2/100)/1000000</f>
        <v>0</v>
      </c>
      <c r="EE522" s="111">
        <f>AI522*IFERROR(VLOOKUP(AH522,LnLst!B:I,5,FALSE),0)*100/H522^2</f>
        <v>0</v>
      </c>
      <c r="EF522" s="111">
        <f>AI522*IFERROR(VLOOKUP(AH522,LnLst!B:I,6,FALSE),0)*100/H522^2</f>
        <v>0</v>
      </c>
      <c r="EG522" s="111">
        <f>(AI522*IFERROR(VLOOKUP(AH522,LnLst!B:I,7,FALSE),0))*(H522^2/100)/1000000</f>
        <v>0</v>
      </c>
      <c r="EH522" s="111">
        <f>AI522*IFERROR(VLOOKUP(AH522,LnLst!B:I,8,FALSE),0)*100/H522^2</f>
        <v>0</v>
      </c>
      <c r="EI522" s="236">
        <f>AK522*IFERROR(VLOOKUP(AJ522,LnLst!B:I,2,FALSE),0)*100/H522^2</f>
        <v>0</v>
      </c>
      <c r="EJ522" s="111">
        <f>AK522*IFERROR(VLOOKUP(AJ522,LnLst!B:I,3,FALSE),0)*100/H522^2</f>
        <v>0</v>
      </c>
      <c r="EK522" s="111">
        <f>(AK522*IFERROR(VLOOKUP(AJ522,LnLst!B:I,4,FALSE),0))*(H522^2/100)/1000000</f>
        <v>0</v>
      </c>
      <c r="EL522" s="111">
        <f>AK522*IFERROR(VLOOKUP(AJ522,LnLst!B:I,5,FALSE),0)*100/H522^2</f>
        <v>0</v>
      </c>
      <c r="EM522" s="111">
        <f>AK522*IFERROR(VLOOKUP(AJ522,LnLst!B:I,6,FALSE),0)*100/H522^2</f>
        <v>0</v>
      </c>
      <c r="EN522" s="111">
        <f>(AK522*IFERROR(VLOOKUP(AJ522,LnLst!B:I,7,FALSE),0))*(H522^2/100)/1000000</f>
        <v>0</v>
      </c>
      <c r="EO522" s="111">
        <f>AK522*IFERROR(VLOOKUP(AJ522,LnLst!B:I,8,FALSE),0)*100/H522^2</f>
        <v>0</v>
      </c>
    </row>
    <row r="523" spans="1:145" ht="15" customHeight="1" x14ac:dyDescent="0.25">
      <c r="A523" s="81" t="s">
        <v>412</v>
      </c>
      <c r="B523" s="82" t="s">
        <v>413</v>
      </c>
      <c r="C523" s="102" t="s">
        <v>167</v>
      </c>
      <c r="D523" s="82" t="s">
        <v>173</v>
      </c>
      <c r="E523" s="9" t="s">
        <v>1641</v>
      </c>
      <c r="F523" s="426" t="s">
        <v>1717</v>
      </c>
      <c r="G523" s="83">
        <v>1</v>
      </c>
      <c r="H523" s="60">
        <v>220</v>
      </c>
      <c r="I523" s="194" t="str">
        <f t="shared" si="146"/>
        <v xml:space="preserve">2*380/50 ACSR    Thermal Invar 431 mm         </v>
      </c>
      <c r="J523" s="228">
        <f t="shared" si="147"/>
        <v>37</v>
      </c>
      <c r="K523" s="113" t="s">
        <v>16</v>
      </c>
      <c r="L523" s="232" t="s">
        <v>23</v>
      </c>
      <c r="M523" s="240">
        <v>1200</v>
      </c>
      <c r="N523" s="115">
        <f t="shared" si="129"/>
        <v>457.24799999999999</v>
      </c>
      <c r="O523" s="241">
        <v>1200</v>
      </c>
      <c r="P523" s="235">
        <f t="shared" si="130"/>
        <v>8.2150644628099182E-3</v>
      </c>
      <c r="Q523" s="104">
        <f t="shared" si="131"/>
        <v>3.2808423140495868E-2</v>
      </c>
      <c r="R523" s="104">
        <f t="shared" si="132"/>
        <v>4.8328089216E-2</v>
      </c>
      <c r="S523" s="104">
        <f t="shared" si="133"/>
        <v>2.430459834710744E-2</v>
      </c>
      <c r="T523" s="104">
        <f t="shared" si="134"/>
        <v>9.5713553719008262E-2</v>
      </c>
      <c r="U523" s="104">
        <f t="shared" si="135"/>
        <v>3.1987193708800002E-2</v>
      </c>
      <c r="V523" s="105">
        <f t="shared" si="136"/>
        <v>5.8000061818181819E-2</v>
      </c>
      <c r="W523" s="223">
        <f>AE523*IFERROR(VLOOKUP(AD523,LnLst!B:I,2,FALSE),0)+AG523*IFERROR(VLOOKUP(AF523,LnLst!B:I,2,FALSE),0)+AI523*IFERROR(VLOOKUP(AH523,LnLst!B:I,2,FALSE),0)+AK523*IFERROR(VLOOKUP(AJ523,LnLst!B:I,2,FALSE),0)</f>
        <v>3.9760912000000004</v>
      </c>
      <c r="X523" s="215">
        <f>AE523*IFERROR(VLOOKUP(AD523,LnLst!B:I,3,FALSE),0)+AG523*IFERROR(VLOOKUP(AF523,LnLst!B:I,3,FALSE),0)+AI523*IFERROR(VLOOKUP(AH523,LnLst!B:I,3,FALSE),0)+AK523*IFERROR(VLOOKUP(AJ523,LnLst!B:I,3,FALSE),0)</f>
        <v>15.8792768</v>
      </c>
      <c r="Y523" s="219">
        <f>(AE523*IFERROR(VLOOKUP(AD523,LnLst!B:I,4,FALSE),0)+AG523*IFERROR(VLOOKUP(AF523,LnLst!B:I,4,FALSE),0)+AI523*IFERROR(VLOOKUP(AH523,LnLst!B:I,4,FALSE),0)+AK523*IFERROR(VLOOKUP(AJ523,LnLst!B:I,4,FALSE),0))/1000000</f>
        <v>9.9851424000000003E-5</v>
      </c>
      <c r="Z523" s="215">
        <f>AE523*IFERROR(VLOOKUP(AD523,LnLst!B:I,5,FALSE),0)+AG523*IFERROR(VLOOKUP(AF523,LnLst!B:I,5,FALSE),0)+AI523*IFERROR(VLOOKUP(AH523,LnLst!B:I,5,FALSE),0)+AK523*IFERROR(VLOOKUP(AJ523,LnLst!B:I,5,FALSE),0)</f>
        <v>11.763425600000001</v>
      </c>
      <c r="AA523" s="215">
        <f>AE523*IFERROR(VLOOKUP(AD523,LnLst!B:I,6,FALSE),0)+AG523*IFERROR(VLOOKUP(AF523,LnLst!B:I,6,FALSE),0)+AI523*IFERROR(VLOOKUP(AH523,LnLst!B:I,6,FALSE),0)+AK523*IFERROR(VLOOKUP(AJ523,LnLst!B:I,6,FALSE),0)</f>
        <v>46.325359999999996</v>
      </c>
      <c r="AB523" s="207">
        <f>(AE523*IFERROR(VLOOKUP(AD523,LnLst!B:I,7,FALSE),0)+AG523*IFERROR(VLOOKUP(AF523,LnLst!B:I,7,FALSE),0)+AI523*IFERROR(VLOOKUP(AH523,LnLst!B:I,7,FALSE),0)+AK523*IFERROR(VLOOKUP(AJ523,LnLst!B:I,7,FALSE),0))/1000000</f>
        <v>6.6089243199999998E-5</v>
      </c>
      <c r="AC523" s="211">
        <f>AE523*IFERROR(VLOOKUP(AD523,LnLst!B:I,8,FALSE),0)+AG523*IFERROR(VLOOKUP(AF523,LnLst!B:I,8,FALSE),0)+AI523*IFERROR(VLOOKUP(AH523,LnLst!B:I,8,FALSE),0)+AK523*IFERROR(VLOOKUP(AJ523,LnLst!B:I,8,FALSE),0)</f>
        <v>28.072029920000002</v>
      </c>
      <c r="AD523" s="106" t="s">
        <v>25</v>
      </c>
      <c r="AE523" s="263">
        <v>3.4</v>
      </c>
      <c r="AF523" s="245" t="s">
        <v>1478</v>
      </c>
      <c r="AG523" s="263">
        <v>33.6</v>
      </c>
      <c r="AH523" s="250" t="s">
        <v>1462</v>
      </c>
      <c r="AI523" s="263"/>
      <c r="AJ523" s="245" t="s">
        <v>1462</v>
      </c>
      <c r="AK523" s="263"/>
      <c r="AL523" s="84">
        <v>616</v>
      </c>
      <c r="AM523" s="72">
        <v>628</v>
      </c>
      <c r="AN523" s="83">
        <v>0</v>
      </c>
      <c r="AO523" s="72">
        <v>0</v>
      </c>
      <c r="AP523" s="66" t="s">
        <v>991</v>
      </c>
      <c r="AQ523" s="107" t="s">
        <v>167</v>
      </c>
      <c r="AR523" s="61" t="s">
        <v>992</v>
      </c>
      <c r="AS523" s="364"/>
      <c r="AT523" s="205"/>
      <c r="DN523" s="111">
        <f>(AE523*IFERROR(VLOOKUP(AD523,LnLst!B:I,2,FALSE),0))*(100/(H523^2))</f>
        <v>2.8942148760330581E-4</v>
      </c>
      <c r="DO523" s="111">
        <f>(AE523*IFERROR(VLOOKUP(AD523,LnLst!B:I,3,FALSE),0))*(100/(H523^2))</f>
        <v>2.1214876033057851E-3</v>
      </c>
      <c r="DP523" s="111">
        <f>(AE523*IFERROR(VLOOKUP(AD523,LnLst!B:I,4,FALSE),0))*(H523^2/100)/1000000</f>
        <v>6.1216319999999992E-3</v>
      </c>
      <c r="DQ523" s="111">
        <f>(AE523*IFERROR(VLOOKUP(AD523,LnLst!B:I,5,FALSE),0))*(100/(H523^2))</f>
        <v>7.7272727272727269E-4</v>
      </c>
      <c r="DR523" s="111">
        <f>(AE523*IFERROR(VLOOKUP(AD523,LnLst!B:I,6,FALSE),0))*(100/(H523^2))</f>
        <v>6.6735537190082649E-3</v>
      </c>
      <c r="DS523" s="111">
        <f>(AE523*IFERROR(VLOOKUP(AD523,LnLst!B:I,7,FALSE),0))*(H523^2/100)/1000000</f>
        <v>3.6696879999999999E-3</v>
      </c>
      <c r="DT523" s="111">
        <f>(AE523*IFERROR(VLOOKUP(AD523,LnLst!B:I,8,FALSE),0))*(100/(H523^2))</f>
        <v>4.1446280991735531E-3</v>
      </c>
      <c r="DU523" s="111">
        <f>AG523*IFERROR(VLOOKUP(AF523,LnLst!B:I,2,FALSE),0)*100/H523^2</f>
        <v>7.9256429752066117E-3</v>
      </c>
      <c r="DV523" s="111">
        <f>(AG523*IFERROR(VLOOKUP(AF523,LnLst!B:I,3,FALSE),0))*(100/(H523^2))</f>
        <v>3.0686935537190083E-2</v>
      </c>
      <c r="DW523" s="111">
        <f>(AG523*IFERROR(VLOOKUP(AF523,LnLst!B:I,4,FALSE),0))*(H523^2/100)/1000000</f>
        <v>4.2206457216000005E-2</v>
      </c>
      <c r="DX523" s="111">
        <f>(AG523*IFERROR(VLOOKUP(AF523,LnLst!B:I,5,FALSE),0))*(100/(H523^2))</f>
        <v>2.3531871074380168E-2</v>
      </c>
      <c r="DY523" s="111">
        <f>(AG523*IFERROR(VLOOKUP(AF523,LnLst!B:I,6,FALSE),0))*(100/(H523^2))</f>
        <v>8.9040000000000008E-2</v>
      </c>
      <c r="DZ523" s="111">
        <f>(AG523*IFERROR(VLOOKUP(AF523,LnLst!B:I,7,FALSE),0))*(H523^2/100)/1000000</f>
        <v>2.8317505708800005E-2</v>
      </c>
      <c r="EA523" s="111">
        <f>(AG523*IFERROR(VLOOKUP(AF523,LnLst!B:I,8,FALSE),0))*(100/(H523^2))</f>
        <v>5.3855433719008271E-2</v>
      </c>
      <c r="EB523" s="111">
        <f>AI523*IFERROR(VLOOKUP(AH523,LnLst!B:I,2,FALSE),0)*100/H523^2</f>
        <v>0</v>
      </c>
      <c r="EC523" s="111">
        <f>AI523*IFERROR(VLOOKUP(AH523,LnLst!B:I,3,FALSE),0)*100/H523^2</f>
        <v>0</v>
      </c>
      <c r="ED523" s="111">
        <f>(AI523*IFERROR(VLOOKUP(AH523,LnLst!B:I,4,FALSE),0))*(H523^2/100)/1000000</f>
        <v>0</v>
      </c>
      <c r="EE523" s="111">
        <f>AI523*IFERROR(VLOOKUP(AH523,LnLst!B:I,5,FALSE),0)*100/H523^2</f>
        <v>0</v>
      </c>
      <c r="EF523" s="111">
        <f>AI523*IFERROR(VLOOKUP(AH523,LnLst!B:I,6,FALSE),0)*100/H523^2</f>
        <v>0</v>
      </c>
      <c r="EG523" s="111">
        <f>(AI523*IFERROR(VLOOKUP(AH523,LnLst!B:I,7,FALSE),0))*(H523^2/100)/1000000</f>
        <v>0</v>
      </c>
      <c r="EH523" s="111">
        <f>AI523*IFERROR(VLOOKUP(AH523,LnLst!B:I,8,FALSE),0)*100/H523^2</f>
        <v>0</v>
      </c>
      <c r="EI523" s="236">
        <f>AK523*IFERROR(VLOOKUP(AJ523,LnLst!B:I,2,FALSE),0)*100/H523^2</f>
        <v>0</v>
      </c>
      <c r="EJ523" s="111">
        <f>AK523*IFERROR(VLOOKUP(AJ523,LnLst!B:I,3,FALSE),0)*100/H523^2</f>
        <v>0</v>
      </c>
      <c r="EK523" s="111">
        <f>(AK523*IFERROR(VLOOKUP(AJ523,LnLst!B:I,4,FALSE),0))*(H523^2/100)/1000000</f>
        <v>0</v>
      </c>
      <c r="EL523" s="111">
        <f>AK523*IFERROR(VLOOKUP(AJ523,LnLst!B:I,5,FALSE),0)*100/H523^2</f>
        <v>0</v>
      </c>
      <c r="EM523" s="111">
        <f>AK523*IFERROR(VLOOKUP(AJ523,LnLst!B:I,6,FALSE),0)*100/H523^2</f>
        <v>0</v>
      </c>
      <c r="EN523" s="111">
        <f>(AK523*IFERROR(VLOOKUP(AJ523,LnLst!B:I,7,FALSE),0))*(H523^2/100)/1000000</f>
        <v>0</v>
      </c>
      <c r="EO523" s="111">
        <f>AK523*IFERROR(VLOOKUP(AJ523,LnLst!B:I,8,FALSE),0)*100/H523^2</f>
        <v>0</v>
      </c>
    </row>
    <row r="524" spans="1:145" ht="15" customHeight="1" x14ac:dyDescent="0.25">
      <c r="A524" s="81" t="s">
        <v>412</v>
      </c>
      <c r="B524" s="82" t="s">
        <v>413</v>
      </c>
      <c r="C524" s="102" t="s">
        <v>167</v>
      </c>
      <c r="D524" s="82" t="s">
        <v>173</v>
      </c>
      <c r="E524" s="9" t="s">
        <v>1641</v>
      </c>
      <c r="F524" s="426" t="s">
        <v>1717</v>
      </c>
      <c r="G524" s="83">
        <v>2</v>
      </c>
      <c r="H524" s="60">
        <v>220</v>
      </c>
      <c r="I524" s="194" t="str">
        <f t="shared" si="146"/>
        <v xml:space="preserve">2*380/50 ACSR    Thermal Invar 431 mm         </v>
      </c>
      <c r="J524" s="228">
        <f t="shared" si="147"/>
        <v>37</v>
      </c>
      <c r="K524" s="113" t="s">
        <v>16</v>
      </c>
      <c r="L524" s="232" t="s">
        <v>23</v>
      </c>
      <c r="M524" s="240">
        <v>1200</v>
      </c>
      <c r="N524" s="115">
        <f t="shared" si="129"/>
        <v>457.24799999999999</v>
      </c>
      <c r="O524" s="241">
        <v>1200</v>
      </c>
      <c r="P524" s="235">
        <f t="shared" si="130"/>
        <v>8.2150644628099182E-3</v>
      </c>
      <c r="Q524" s="104">
        <f t="shared" si="131"/>
        <v>3.2808423140495868E-2</v>
      </c>
      <c r="R524" s="104">
        <f t="shared" si="132"/>
        <v>4.8328089216E-2</v>
      </c>
      <c r="S524" s="104">
        <f t="shared" si="133"/>
        <v>2.430459834710744E-2</v>
      </c>
      <c r="T524" s="104">
        <f t="shared" si="134"/>
        <v>9.5713553719008262E-2</v>
      </c>
      <c r="U524" s="104">
        <f t="shared" si="135"/>
        <v>3.1987193708800002E-2</v>
      </c>
      <c r="V524" s="105">
        <f t="shared" si="136"/>
        <v>5.8000061818181819E-2</v>
      </c>
      <c r="W524" s="223">
        <f>AE524*IFERROR(VLOOKUP(AD524,LnLst!B:I,2,FALSE),0)+AG524*IFERROR(VLOOKUP(AF524,LnLst!B:I,2,FALSE),0)+AI524*IFERROR(VLOOKUP(AH524,LnLst!B:I,2,FALSE),0)+AK524*IFERROR(VLOOKUP(AJ524,LnLst!B:I,2,FALSE),0)</f>
        <v>3.9760912000000004</v>
      </c>
      <c r="X524" s="215">
        <f>AE524*IFERROR(VLOOKUP(AD524,LnLst!B:I,3,FALSE),0)+AG524*IFERROR(VLOOKUP(AF524,LnLst!B:I,3,FALSE),0)+AI524*IFERROR(VLOOKUP(AH524,LnLst!B:I,3,FALSE),0)+AK524*IFERROR(VLOOKUP(AJ524,LnLst!B:I,3,FALSE),0)</f>
        <v>15.8792768</v>
      </c>
      <c r="Y524" s="219">
        <f>(AE524*IFERROR(VLOOKUP(AD524,LnLst!B:I,4,FALSE),0)+AG524*IFERROR(VLOOKUP(AF524,LnLst!B:I,4,FALSE),0)+AI524*IFERROR(VLOOKUP(AH524,LnLst!B:I,4,FALSE),0)+AK524*IFERROR(VLOOKUP(AJ524,LnLst!B:I,4,FALSE),0))/1000000</f>
        <v>9.9851424000000003E-5</v>
      </c>
      <c r="Z524" s="215">
        <f>AE524*IFERROR(VLOOKUP(AD524,LnLst!B:I,5,FALSE),0)+AG524*IFERROR(VLOOKUP(AF524,LnLst!B:I,5,FALSE),0)+AI524*IFERROR(VLOOKUP(AH524,LnLst!B:I,5,FALSE),0)+AK524*IFERROR(VLOOKUP(AJ524,LnLst!B:I,5,FALSE),0)</f>
        <v>11.763425600000001</v>
      </c>
      <c r="AA524" s="215">
        <f>AE524*IFERROR(VLOOKUP(AD524,LnLst!B:I,6,FALSE),0)+AG524*IFERROR(VLOOKUP(AF524,LnLst!B:I,6,FALSE),0)+AI524*IFERROR(VLOOKUP(AH524,LnLst!B:I,6,FALSE),0)+AK524*IFERROR(VLOOKUP(AJ524,LnLst!B:I,6,FALSE),0)</f>
        <v>46.325359999999996</v>
      </c>
      <c r="AB524" s="207">
        <f>(AE524*IFERROR(VLOOKUP(AD524,LnLst!B:I,7,FALSE),0)+AG524*IFERROR(VLOOKUP(AF524,LnLst!B:I,7,FALSE),0)+AI524*IFERROR(VLOOKUP(AH524,LnLst!B:I,7,FALSE),0)+AK524*IFERROR(VLOOKUP(AJ524,LnLst!B:I,7,FALSE),0))/1000000</f>
        <v>6.6089243199999998E-5</v>
      </c>
      <c r="AC524" s="211">
        <f>AE524*IFERROR(VLOOKUP(AD524,LnLst!B:I,8,FALSE),0)+AG524*IFERROR(VLOOKUP(AF524,LnLst!B:I,8,FALSE),0)+AI524*IFERROR(VLOOKUP(AH524,LnLst!B:I,8,FALSE),0)+AK524*IFERROR(VLOOKUP(AJ524,LnLst!B:I,8,FALSE),0)</f>
        <v>28.072029920000002</v>
      </c>
      <c r="AD524" s="106" t="s">
        <v>25</v>
      </c>
      <c r="AE524" s="263">
        <v>3.4</v>
      </c>
      <c r="AF524" s="245" t="s">
        <v>1478</v>
      </c>
      <c r="AG524" s="263">
        <v>33.6</v>
      </c>
      <c r="AH524" s="250" t="s">
        <v>1462</v>
      </c>
      <c r="AI524" s="263"/>
      <c r="AJ524" s="245" t="s">
        <v>1462</v>
      </c>
      <c r="AK524" s="263"/>
      <c r="AL524" s="84">
        <v>616</v>
      </c>
      <c r="AM524" s="72">
        <v>628</v>
      </c>
      <c r="AN524" s="83">
        <v>0</v>
      </c>
      <c r="AO524" s="72">
        <v>0</v>
      </c>
      <c r="AP524" s="66" t="s">
        <v>990</v>
      </c>
      <c r="AQ524" s="107" t="s">
        <v>167</v>
      </c>
      <c r="AR524" s="61" t="s">
        <v>992</v>
      </c>
      <c r="AS524" s="364"/>
      <c r="AT524" s="205"/>
      <c r="DN524" s="111">
        <f>(AE524*IFERROR(VLOOKUP(AD524,LnLst!B:I,2,FALSE),0))*(100/(H524^2))</f>
        <v>2.8942148760330581E-4</v>
      </c>
      <c r="DO524" s="111">
        <f>(AE524*IFERROR(VLOOKUP(AD524,LnLst!B:I,3,FALSE),0))*(100/(H524^2))</f>
        <v>2.1214876033057851E-3</v>
      </c>
      <c r="DP524" s="111">
        <f>(AE524*IFERROR(VLOOKUP(AD524,LnLst!B:I,4,FALSE),0))*(H524^2/100)/1000000</f>
        <v>6.1216319999999992E-3</v>
      </c>
      <c r="DQ524" s="111">
        <f>(AE524*IFERROR(VLOOKUP(AD524,LnLst!B:I,5,FALSE),0))*(100/(H524^2))</f>
        <v>7.7272727272727269E-4</v>
      </c>
      <c r="DR524" s="111">
        <f>(AE524*IFERROR(VLOOKUP(AD524,LnLst!B:I,6,FALSE),0))*(100/(H524^2))</f>
        <v>6.6735537190082649E-3</v>
      </c>
      <c r="DS524" s="111">
        <f>(AE524*IFERROR(VLOOKUP(AD524,LnLst!B:I,7,FALSE),0))*(H524^2/100)/1000000</f>
        <v>3.6696879999999999E-3</v>
      </c>
      <c r="DT524" s="111">
        <f>(AE524*IFERROR(VLOOKUP(AD524,LnLst!B:I,8,FALSE),0))*(100/(H524^2))</f>
        <v>4.1446280991735531E-3</v>
      </c>
      <c r="DU524" s="111">
        <f>AG524*IFERROR(VLOOKUP(AF524,LnLst!B:I,2,FALSE),0)*100/H524^2</f>
        <v>7.9256429752066117E-3</v>
      </c>
      <c r="DV524" s="111">
        <f>(AG524*IFERROR(VLOOKUP(AF524,LnLst!B:I,3,FALSE),0))*(100/(H524^2))</f>
        <v>3.0686935537190083E-2</v>
      </c>
      <c r="DW524" s="111">
        <f>(AG524*IFERROR(VLOOKUP(AF524,LnLst!B:I,4,FALSE),0))*(H524^2/100)/1000000</f>
        <v>4.2206457216000005E-2</v>
      </c>
      <c r="DX524" s="111">
        <f>(AG524*IFERROR(VLOOKUP(AF524,LnLst!B:I,5,FALSE),0))*(100/(H524^2))</f>
        <v>2.3531871074380168E-2</v>
      </c>
      <c r="DY524" s="111">
        <f>(AG524*IFERROR(VLOOKUP(AF524,LnLst!B:I,6,FALSE),0))*(100/(H524^2))</f>
        <v>8.9040000000000008E-2</v>
      </c>
      <c r="DZ524" s="111">
        <f>(AG524*IFERROR(VLOOKUP(AF524,LnLst!B:I,7,FALSE),0))*(H524^2/100)/1000000</f>
        <v>2.8317505708800005E-2</v>
      </c>
      <c r="EA524" s="111">
        <f>(AG524*IFERROR(VLOOKUP(AF524,LnLst!B:I,8,FALSE),0))*(100/(H524^2))</f>
        <v>5.3855433719008271E-2</v>
      </c>
      <c r="EB524" s="111">
        <f>AI524*IFERROR(VLOOKUP(AH524,LnLst!B:I,2,FALSE),0)*100/H524^2</f>
        <v>0</v>
      </c>
      <c r="EC524" s="111">
        <f>AI524*IFERROR(VLOOKUP(AH524,LnLst!B:I,3,FALSE),0)*100/H524^2</f>
        <v>0</v>
      </c>
      <c r="ED524" s="111">
        <f>(AI524*IFERROR(VLOOKUP(AH524,LnLst!B:I,4,FALSE),0))*(H524^2/100)/1000000</f>
        <v>0</v>
      </c>
      <c r="EE524" s="111">
        <f>AI524*IFERROR(VLOOKUP(AH524,LnLst!B:I,5,FALSE),0)*100/H524^2</f>
        <v>0</v>
      </c>
      <c r="EF524" s="111">
        <f>AI524*IFERROR(VLOOKUP(AH524,LnLst!B:I,6,FALSE),0)*100/H524^2</f>
        <v>0</v>
      </c>
      <c r="EG524" s="111">
        <f>(AI524*IFERROR(VLOOKUP(AH524,LnLst!B:I,7,FALSE),0))*(H524^2/100)/1000000</f>
        <v>0</v>
      </c>
      <c r="EH524" s="111">
        <f>AI524*IFERROR(VLOOKUP(AH524,LnLst!B:I,8,FALSE),0)*100/H524^2</f>
        <v>0</v>
      </c>
      <c r="EI524" s="236">
        <f>AK524*IFERROR(VLOOKUP(AJ524,LnLst!B:I,2,FALSE),0)*100/H524^2</f>
        <v>0</v>
      </c>
      <c r="EJ524" s="111">
        <f>AK524*IFERROR(VLOOKUP(AJ524,LnLst!B:I,3,FALSE),0)*100/H524^2</f>
        <v>0</v>
      </c>
      <c r="EK524" s="111">
        <f>(AK524*IFERROR(VLOOKUP(AJ524,LnLst!B:I,4,FALSE),0))*(H524^2/100)/1000000</f>
        <v>0</v>
      </c>
      <c r="EL524" s="111">
        <f>AK524*IFERROR(VLOOKUP(AJ524,LnLst!B:I,5,FALSE),0)*100/H524^2</f>
        <v>0</v>
      </c>
      <c r="EM524" s="111">
        <f>AK524*IFERROR(VLOOKUP(AJ524,LnLst!B:I,6,FALSE),0)*100/H524^2</f>
        <v>0</v>
      </c>
      <c r="EN524" s="111">
        <f>(AK524*IFERROR(VLOOKUP(AJ524,LnLst!B:I,7,FALSE),0))*(H524^2/100)/1000000</f>
        <v>0</v>
      </c>
      <c r="EO524" s="111">
        <f>AK524*IFERROR(VLOOKUP(AJ524,LnLst!B:I,8,FALSE),0)*100/H524^2</f>
        <v>0</v>
      </c>
    </row>
    <row r="525" spans="1:145" ht="15" customHeight="1" x14ac:dyDescent="0.25">
      <c r="A525" s="81" t="s">
        <v>414</v>
      </c>
      <c r="B525" s="82" t="s">
        <v>412</v>
      </c>
      <c r="C525" s="102" t="s">
        <v>166</v>
      </c>
      <c r="D525" s="82" t="s">
        <v>167</v>
      </c>
      <c r="E525" s="9" t="s">
        <v>1641</v>
      </c>
      <c r="F525" s="426" t="s">
        <v>1717</v>
      </c>
      <c r="G525" s="83">
        <v>1</v>
      </c>
      <c r="H525" s="60">
        <v>220</v>
      </c>
      <c r="I525" s="194" t="str">
        <f t="shared" si="146"/>
        <v xml:space="preserve">2*380/50 ACSR             </v>
      </c>
      <c r="J525" s="228">
        <f t="shared" si="147"/>
        <v>60</v>
      </c>
      <c r="K525" s="113" t="s">
        <v>23</v>
      </c>
      <c r="L525" s="232" t="s">
        <v>16</v>
      </c>
      <c r="M525" s="240">
        <v>1200</v>
      </c>
      <c r="N525" s="115">
        <f t="shared" si="129"/>
        <v>457.24799999999999</v>
      </c>
      <c r="O525" s="241">
        <v>1200</v>
      </c>
      <c r="P525" s="235">
        <f t="shared" si="130"/>
        <v>5.1074380165289255E-3</v>
      </c>
      <c r="Q525" s="104">
        <f t="shared" si="131"/>
        <v>3.7438016528925623E-2</v>
      </c>
      <c r="R525" s="104">
        <f t="shared" si="132"/>
        <v>0.10802879999999999</v>
      </c>
      <c r="S525" s="104">
        <f t="shared" si="133"/>
        <v>1.3636363636363636E-2</v>
      </c>
      <c r="T525" s="104">
        <f t="shared" si="134"/>
        <v>0.11776859504132231</v>
      </c>
      <c r="U525" s="104">
        <f t="shared" si="135"/>
        <v>6.4759200000000003E-2</v>
      </c>
      <c r="V525" s="105">
        <f t="shared" si="136"/>
        <v>7.3140495867768593E-2</v>
      </c>
      <c r="W525" s="223">
        <f>AE525*IFERROR(VLOOKUP(AD525,LnLst!B:I,2,FALSE),0)+AG525*IFERROR(VLOOKUP(AF525,LnLst!B:I,2,FALSE),0)+AI525*IFERROR(VLOOKUP(AH525,LnLst!B:I,2,FALSE),0)+AK525*IFERROR(VLOOKUP(AJ525,LnLst!B:I,2,FALSE),0)</f>
        <v>2.472</v>
      </c>
      <c r="X525" s="215">
        <f>AE525*IFERROR(VLOOKUP(AD525,LnLst!B:I,3,FALSE),0)+AG525*IFERROR(VLOOKUP(AF525,LnLst!B:I,3,FALSE),0)+AI525*IFERROR(VLOOKUP(AH525,LnLst!B:I,3,FALSE),0)+AK525*IFERROR(VLOOKUP(AJ525,LnLst!B:I,3,FALSE),0)</f>
        <v>18.12</v>
      </c>
      <c r="Y525" s="219">
        <f>(AE525*IFERROR(VLOOKUP(AD525,LnLst!B:I,4,FALSE),0)+AG525*IFERROR(VLOOKUP(AF525,LnLst!B:I,4,FALSE),0)+AI525*IFERROR(VLOOKUP(AH525,LnLst!B:I,4,FALSE),0)+AK525*IFERROR(VLOOKUP(AJ525,LnLst!B:I,4,FALSE),0))/1000000</f>
        <v>2.232E-4</v>
      </c>
      <c r="Z525" s="215">
        <f>AE525*IFERROR(VLOOKUP(AD525,LnLst!B:I,5,FALSE),0)+AG525*IFERROR(VLOOKUP(AF525,LnLst!B:I,5,FALSE),0)+AI525*IFERROR(VLOOKUP(AH525,LnLst!B:I,5,FALSE),0)+AK525*IFERROR(VLOOKUP(AJ525,LnLst!B:I,5,FALSE),0)</f>
        <v>6.6</v>
      </c>
      <c r="AA525" s="215">
        <f>AE525*IFERROR(VLOOKUP(AD525,LnLst!B:I,6,FALSE),0)+AG525*IFERROR(VLOOKUP(AF525,LnLst!B:I,6,FALSE),0)+AI525*IFERROR(VLOOKUP(AH525,LnLst!B:I,6,FALSE),0)+AK525*IFERROR(VLOOKUP(AJ525,LnLst!B:I,6,FALSE),0)</f>
        <v>57</v>
      </c>
      <c r="AB525" s="207">
        <f>(AE525*IFERROR(VLOOKUP(AD525,LnLst!B:I,7,FALSE),0)+AG525*IFERROR(VLOOKUP(AF525,LnLst!B:I,7,FALSE),0)+AI525*IFERROR(VLOOKUP(AH525,LnLst!B:I,7,FALSE),0)+AK525*IFERROR(VLOOKUP(AJ525,LnLst!B:I,7,FALSE),0))/1000000</f>
        <v>1.338E-4</v>
      </c>
      <c r="AC525" s="211">
        <f>AE525*IFERROR(VLOOKUP(AD525,LnLst!B:I,8,FALSE),0)+AG525*IFERROR(VLOOKUP(AF525,LnLst!B:I,8,FALSE),0)+AI525*IFERROR(VLOOKUP(AH525,LnLst!B:I,8,FALSE),0)+AK525*IFERROR(VLOOKUP(AJ525,LnLst!B:I,8,FALSE),0)</f>
        <v>35.4</v>
      </c>
      <c r="AD525" s="106" t="s">
        <v>25</v>
      </c>
      <c r="AE525" s="263">
        <v>60</v>
      </c>
      <c r="AF525" s="245" t="s">
        <v>1462</v>
      </c>
      <c r="AG525" s="263"/>
      <c r="AH525" s="250" t="s">
        <v>1462</v>
      </c>
      <c r="AI525" s="263"/>
      <c r="AJ525" s="245" t="s">
        <v>1462</v>
      </c>
      <c r="AK525" s="263"/>
      <c r="AL525" s="84">
        <v>611</v>
      </c>
      <c r="AM525" s="72">
        <v>616</v>
      </c>
      <c r="AN525" s="83">
        <v>0</v>
      </c>
      <c r="AO525" s="72">
        <v>0</v>
      </c>
      <c r="AP525" s="66" t="s">
        <v>988</v>
      </c>
      <c r="AQ525" s="107" t="s">
        <v>908</v>
      </c>
      <c r="AR525" s="61" t="s">
        <v>167</v>
      </c>
      <c r="AS525" s="364"/>
      <c r="AT525" s="205"/>
      <c r="DN525" s="111">
        <f>(AE525*IFERROR(VLOOKUP(AD525,LnLst!B:I,2,FALSE),0))*(100/(H525^2))</f>
        <v>5.1074380165289255E-3</v>
      </c>
      <c r="DO525" s="111">
        <f>(AE525*IFERROR(VLOOKUP(AD525,LnLst!B:I,3,FALSE),0))*(100/(H525^2))</f>
        <v>3.7438016528925623E-2</v>
      </c>
      <c r="DP525" s="111">
        <f>(AE525*IFERROR(VLOOKUP(AD525,LnLst!B:I,4,FALSE),0))*(H525^2/100)/1000000</f>
        <v>0.10802880000000001</v>
      </c>
      <c r="DQ525" s="111">
        <f>(AE525*IFERROR(VLOOKUP(AD525,LnLst!B:I,5,FALSE),0))*(100/(H525^2))</f>
        <v>1.3636363636363636E-2</v>
      </c>
      <c r="DR525" s="111">
        <f>(AE525*IFERROR(VLOOKUP(AD525,LnLst!B:I,6,FALSE),0))*(100/(H525^2))</f>
        <v>0.11776859504132231</v>
      </c>
      <c r="DS525" s="111">
        <f>(AE525*IFERROR(VLOOKUP(AD525,LnLst!B:I,7,FALSE),0))*(H525^2/100)/1000000</f>
        <v>6.4759200000000003E-2</v>
      </c>
      <c r="DT525" s="111">
        <f>(AE525*IFERROR(VLOOKUP(AD525,LnLst!B:I,8,FALSE),0))*(100/(H525^2))</f>
        <v>7.3140495867768593E-2</v>
      </c>
      <c r="DU525" s="111">
        <f>AG525*IFERROR(VLOOKUP(AF525,LnLst!B:I,2,FALSE),0)*100/H525^2</f>
        <v>0</v>
      </c>
      <c r="DV525" s="111">
        <f>(AG525*IFERROR(VLOOKUP(AF525,LnLst!B:I,3,FALSE),0))*(100/(H525^2))</f>
        <v>0</v>
      </c>
      <c r="DW525" s="111">
        <f>(AG525*IFERROR(VLOOKUP(AF525,LnLst!B:I,4,FALSE),0))*(H525^2/100)/1000000</f>
        <v>0</v>
      </c>
      <c r="DX525" s="111">
        <f>(AG525*IFERROR(VLOOKUP(AF525,LnLst!B:I,5,FALSE),0))*(100/(H525^2))</f>
        <v>0</v>
      </c>
      <c r="DY525" s="111">
        <f>(AG525*IFERROR(VLOOKUP(AF525,LnLst!B:I,6,FALSE),0))*(100/(H525^2))</f>
        <v>0</v>
      </c>
      <c r="DZ525" s="111">
        <f>(AG525*IFERROR(VLOOKUP(AF525,LnLst!B:I,7,FALSE),0))*(H525^2/100)/1000000</f>
        <v>0</v>
      </c>
      <c r="EA525" s="111">
        <f>(AG525*IFERROR(VLOOKUP(AF525,LnLst!B:I,8,FALSE),0))*(100/(H525^2))</f>
        <v>0</v>
      </c>
      <c r="EB525" s="111">
        <f>AI525*IFERROR(VLOOKUP(AH525,LnLst!B:I,2,FALSE),0)*100/H525^2</f>
        <v>0</v>
      </c>
      <c r="EC525" s="111">
        <f>AI525*IFERROR(VLOOKUP(AH525,LnLst!B:I,3,FALSE),0)*100/H525^2</f>
        <v>0</v>
      </c>
      <c r="ED525" s="111">
        <f>(AI525*IFERROR(VLOOKUP(AH525,LnLst!B:I,4,FALSE),0))*(H525^2/100)/1000000</f>
        <v>0</v>
      </c>
      <c r="EE525" s="111">
        <f>AI525*IFERROR(VLOOKUP(AH525,LnLst!B:I,5,FALSE),0)*100/H525^2</f>
        <v>0</v>
      </c>
      <c r="EF525" s="111">
        <f>AI525*IFERROR(VLOOKUP(AH525,LnLst!B:I,6,FALSE),0)*100/H525^2</f>
        <v>0</v>
      </c>
      <c r="EG525" s="111">
        <f>(AI525*IFERROR(VLOOKUP(AH525,LnLst!B:I,7,FALSE),0))*(H525^2/100)/1000000</f>
        <v>0</v>
      </c>
      <c r="EH525" s="111">
        <f>AI525*IFERROR(VLOOKUP(AH525,LnLst!B:I,8,FALSE),0)*100/H525^2</f>
        <v>0</v>
      </c>
      <c r="EI525" s="236">
        <f>AK525*IFERROR(VLOOKUP(AJ525,LnLst!B:I,2,FALSE),0)*100/H525^2</f>
        <v>0</v>
      </c>
      <c r="EJ525" s="111">
        <f>AK525*IFERROR(VLOOKUP(AJ525,LnLst!B:I,3,FALSE),0)*100/H525^2</f>
        <v>0</v>
      </c>
      <c r="EK525" s="111">
        <f>(AK525*IFERROR(VLOOKUP(AJ525,LnLst!B:I,4,FALSE),0))*(H525^2/100)/1000000</f>
        <v>0</v>
      </c>
      <c r="EL525" s="111">
        <f>AK525*IFERROR(VLOOKUP(AJ525,LnLst!B:I,5,FALSE),0)*100/H525^2</f>
        <v>0</v>
      </c>
      <c r="EM525" s="111">
        <f>AK525*IFERROR(VLOOKUP(AJ525,LnLst!B:I,6,FALSE),0)*100/H525^2</f>
        <v>0</v>
      </c>
      <c r="EN525" s="111">
        <f>(AK525*IFERROR(VLOOKUP(AJ525,LnLst!B:I,7,FALSE),0))*(H525^2/100)/1000000</f>
        <v>0</v>
      </c>
      <c r="EO525" s="111">
        <f>AK525*IFERROR(VLOOKUP(AJ525,LnLst!B:I,8,FALSE),0)*100/H525^2</f>
        <v>0</v>
      </c>
    </row>
    <row r="526" spans="1:145" ht="15" customHeight="1" x14ac:dyDescent="0.25">
      <c r="A526" s="81" t="s">
        <v>414</v>
      </c>
      <c r="B526" s="82" t="s">
        <v>412</v>
      </c>
      <c r="C526" s="102" t="s">
        <v>166</v>
      </c>
      <c r="D526" s="82" t="s">
        <v>167</v>
      </c>
      <c r="E526" s="9" t="s">
        <v>1641</v>
      </c>
      <c r="F526" s="426" t="s">
        <v>1717</v>
      </c>
      <c r="G526" s="83">
        <v>2</v>
      </c>
      <c r="H526" s="60">
        <v>220</v>
      </c>
      <c r="I526" s="194" t="str">
        <f t="shared" si="146"/>
        <v xml:space="preserve">2*380/50 ACSR             </v>
      </c>
      <c r="J526" s="228">
        <f t="shared" si="147"/>
        <v>60</v>
      </c>
      <c r="K526" s="113" t="s">
        <v>23</v>
      </c>
      <c r="L526" s="232" t="s">
        <v>16</v>
      </c>
      <c r="M526" s="240">
        <v>1200</v>
      </c>
      <c r="N526" s="115">
        <f t="shared" si="129"/>
        <v>457.24799999999999</v>
      </c>
      <c r="O526" s="241">
        <v>1200</v>
      </c>
      <c r="P526" s="235">
        <f t="shared" si="130"/>
        <v>5.1074380165289255E-3</v>
      </c>
      <c r="Q526" s="104">
        <f t="shared" si="131"/>
        <v>3.7438016528925623E-2</v>
      </c>
      <c r="R526" s="104">
        <f t="shared" si="132"/>
        <v>0.10802879999999999</v>
      </c>
      <c r="S526" s="104">
        <f t="shared" si="133"/>
        <v>1.3636363636363636E-2</v>
      </c>
      <c r="T526" s="104">
        <f t="shared" si="134"/>
        <v>0.11776859504132231</v>
      </c>
      <c r="U526" s="104">
        <f t="shared" si="135"/>
        <v>6.4759200000000003E-2</v>
      </c>
      <c r="V526" s="105">
        <f t="shared" si="136"/>
        <v>7.3140495867768593E-2</v>
      </c>
      <c r="W526" s="223">
        <f>AE526*IFERROR(VLOOKUP(AD526,LnLst!B:I,2,FALSE),0)+AG526*IFERROR(VLOOKUP(AF526,LnLst!B:I,2,FALSE),0)+AI526*IFERROR(VLOOKUP(AH526,LnLst!B:I,2,FALSE),0)+AK526*IFERROR(VLOOKUP(AJ526,LnLst!B:I,2,FALSE),0)</f>
        <v>2.472</v>
      </c>
      <c r="X526" s="215">
        <f>AE526*IFERROR(VLOOKUP(AD526,LnLst!B:I,3,FALSE),0)+AG526*IFERROR(VLOOKUP(AF526,LnLst!B:I,3,FALSE),0)+AI526*IFERROR(VLOOKUP(AH526,LnLst!B:I,3,FALSE),0)+AK526*IFERROR(VLOOKUP(AJ526,LnLst!B:I,3,FALSE),0)</f>
        <v>18.12</v>
      </c>
      <c r="Y526" s="219">
        <f>(AE526*IFERROR(VLOOKUP(AD526,LnLst!B:I,4,FALSE),0)+AG526*IFERROR(VLOOKUP(AF526,LnLst!B:I,4,FALSE),0)+AI526*IFERROR(VLOOKUP(AH526,LnLst!B:I,4,FALSE),0)+AK526*IFERROR(VLOOKUP(AJ526,LnLst!B:I,4,FALSE),0))/1000000</f>
        <v>2.232E-4</v>
      </c>
      <c r="Z526" s="215">
        <f>AE526*IFERROR(VLOOKUP(AD526,LnLst!B:I,5,FALSE),0)+AG526*IFERROR(VLOOKUP(AF526,LnLst!B:I,5,FALSE),0)+AI526*IFERROR(VLOOKUP(AH526,LnLst!B:I,5,FALSE),0)+AK526*IFERROR(VLOOKUP(AJ526,LnLst!B:I,5,FALSE),0)</f>
        <v>6.6</v>
      </c>
      <c r="AA526" s="215">
        <f>AE526*IFERROR(VLOOKUP(AD526,LnLst!B:I,6,FALSE),0)+AG526*IFERROR(VLOOKUP(AF526,LnLst!B:I,6,FALSE),0)+AI526*IFERROR(VLOOKUP(AH526,LnLst!B:I,6,FALSE),0)+AK526*IFERROR(VLOOKUP(AJ526,LnLst!B:I,6,FALSE),0)</f>
        <v>57</v>
      </c>
      <c r="AB526" s="207">
        <f>(AE526*IFERROR(VLOOKUP(AD526,LnLst!B:I,7,FALSE),0)+AG526*IFERROR(VLOOKUP(AF526,LnLst!B:I,7,FALSE),0)+AI526*IFERROR(VLOOKUP(AH526,LnLst!B:I,7,FALSE),0)+AK526*IFERROR(VLOOKUP(AJ526,LnLst!B:I,7,FALSE),0))/1000000</f>
        <v>1.338E-4</v>
      </c>
      <c r="AC526" s="211">
        <f>AE526*IFERROR(VLOOKUP(AD526,LnLst!B:I,8,FALSE),0)+AG526*IFERROR(VLOOKUP(AF526,LnLst!B:I,8,FALSE),0)+AI526*IFERROR(VLOOKUP(AH526,LnLst!B:I,8,FALSE),0)+AK526*IFERROR(VLOOKUP(AJ526,LnLst!B:I,8,FALSE),0)</f>
        <v>35.4</v>
      </c>
      <c r="AD526" s="106" t="s">
        <v>25</v>
      </c>
      <c r="AE526" s="263">
        <v>60</v>
      </c>
      <c r="AF526" s="245" t="s">
        <v>1462</v>
      </c>
      <c r="AG526" s="263"/>
      <c r="AH526" s="250" t="s">
        <v>1462</v>
      </c>
      <c r="AI526" s="263"/>
      <c r="AJ526" s="245" t="s">
        <v>1462</v>
      </c>
      <c r="AK526" s="263"/>
      <c r="AL526" s="84">
        <v>611</v>
      </c>
      <c r="AM526" s="72">
        <v>616</v>
      </c>
      <c r="AN526" s="83">
        <v>0</v>
      </c>
      <c r="AO526" s="72">
        <v>0</v>
      </c>
      <c r="AP526" s="66" t="s">
        <v>989</v>
      </c>
      <c r="AQ526" s="107" t="s">
        <v>908</v>
      </c>
      <c r="AR526" s="61" t="s">
        <v>167</v>
      </c>
      <c r="AS526" s="364"/>
      <c r="AT526" s="205"/>
      <c r="DN526" s="111">
        <f>(AE526*IFERROR(VLOOKUP(AD526,LnLst!B:I,2,FALSE),0))*(100/(H526^2))</f>
        <v>5.1074380165289255E-3</v>
      </c>
      <c r="DO526" s="111">
        <f>(AE526*IFERROR(VLOOKUP(AD526,LnLst!B:I,3,FALSE),0))*(100/(H526^2))</f>
        <v>3.7438016528925623E-2</v>
      </c>
      <c r="DP526" s="111">
        <f>(AE526*IFERROR(VLOOKUP(AD526,LnLst!B:I,4,FALSE),0))*(H526^2/100)/1000000</f>
        <v>0.10802880000000001</v>
      </c>
      <c r="DQ526" s="111">
        <f>(AE526*IFERROR(VLOOKUP(AD526,LnLst!B:I,5,FALSE),0))*(100/(H526^2))</f>
        <v>1.3636363636363636E-2</v>
      </c>
      <c r="DR526" s="111">
        <f>(AE526*IFERROR(VLOOKUP(AD526,LnLst!B:I,6,FALSE),0))*(100/(H526^2))</f>
        <v>0.11776859504132231</v>
      </c>
      <c r="DS526" s="111">
        <f>(AE526*IFERROR(VLOOKUP(AD526,LnLst!B:I,7,FALSE),0))*(H526^2/100)/1000000</f>
        <v>6.4759200000000003E-2</v>
      </c>
      <c r="DT526" s="111">
        <f>(AE526*IFERROR(VLOOKUP(AD526,LnLst!B:I,8,FALSE),0))*(100/(H526^2))</f>
        <v>7.3140495867768593E-2</v>
      </c>
      <c r="DU526" s="111">
        <f>AG526*IFERROR(VLOOKUP(AF526,LnLst!B:I,2,FALSE),0)*100/H526^2</f>
        <v>0</v>
      </c>
      <c r="DV526" s="111">
        <f>(AG526*IFERROR(VLOOKUP(AF526,LnLst!B:I,3,FALSE),0))*(100/(H526^2))</f>
        <v>0</v>
      </c>
      <c r="DW526" s="111">
        <f>(AG526*IFERROR(VLOOKUP(AF526,LnLst!B:I,4,FALSE),0))*(H526^2/100)/1000000</f>
        <v>0</v>
      </c>
      <c r="DX526" s="111">
        <f>(AG526*IFERROR(VLOOKUP(AF526,LnLst!B:I,5,FALSE),0))*(100/(H526^2))</f>
        <v>0</v>
      </c>
      <c r="DY526" s="111">
        <f>(AG526*IFERROR(VLOOKUP(AF526,LnLst!B:I,6,FALSE),0))*(100/(H526^2))</f>
        <v>0</v>
      </c>
      <c r="DZ526" s="111">
        <f>(AG526*IFERROR(VLOOKUP(AF526,LnLst!B:I,7,FALSE),0))*(H526^2/100)/1000000</f>
        <v>0</v>
      </c>
      <c r="EA526" s="111">
        <f>(AG526*IFERROR(VLOOKUP(AF526,LnLst!B:I,8,FALSE),0))*(100/(H526^2))</f>
        <v>0</v>
      </c>
      <c r="EB526" s="111">
        <f>AI526*IFERROR(VLOOKUP(AH526,LnLst!B:I,2,FALSE),0)*100/H526^2</f>
        <v>0</v>
      </c>
      <c r="EC526" s="111">
        <f>AI526*IFERROR(VLOOKUP(AH526,LnLst!B:I,3,FALSE),0)*100/H526^2</f>
        <v>0</v>
      </c>
      <c r="ED526" s="111">
        <f>(AI526*IFERROR(VLOOKUP(AH526,LnLst!B:I,4,FALSE),0))*(H526^2/100)/1000000</f>
        <v>0</v>
      </c>
      <c r="EE526" s="111">
        <f>AI526*IFERROR(VLOOKUP(AH526,LnLst!B:I,5,FALSE),0)*100/H526^2</f>
        <v>0</v>
      </c>
      <c r="EF526" s="111">
        <f>AI526*IFERROR(VLOOKUP(AH526,LnLst!B:I,6,FALSE),0)*100/H526^2</f>
        <v>0</v>
      </c>
      <c r="EG526" s="111">
        <f>(AI526*IFERROR(VLOOKUP(AH526,LnLst!B:I,7,FALSE),0))*(H526^2/100)/1000000</f>
        <v>0</v>
      </c>
      <c r="EH526" s="111">
        <f>AI526*IFERROR(VLOOKUP(AH526,LnLst!B:I,8,FALSE),0)*100/H526^2</f>
        <v>0</v>
      </c>
      <c r="EI526" s="236">
        <f>AK526*IFERROR(VLOOKUP(AJ526,LnLst!B:I,2,FALSE),0)*100/H526^2</f>
        <v>0</v>
      </c>
      <c r="EJ526" s="111">
        <f>AK526*IFERROR(VLOOKUP(AJ526,LnLst!B:I,3,FALSE),0)*100/H526^2</f>
        <v>0</v>
      </c>
      <c r="EK526" s="111">
        <f>(AK526*IFERROR(VLOOKUP(AJ526,LnLst!B:I,4,FALSE),0))*(H526^2/100)/1000000</f>
        <v>0</v>
      </c>
      <c r="EL526" s="111">
        <f>AK526*IFERROR(VLOOKUP(AJ526,LnLst!B:I,5,FALSE),0)*100/H526^2</f>
        <v>0</v>
      </c>
      <c r="EM526" s="111">
        <f>AK526*IFERROR(VLOOKUP(AJ526,LnLst!B:I,6,FALSE),0)*100/H526^2</f>
        <v>0</v>
      </c>
      <c r="EN526" s="111">
        <f>(AK526*IFERROR(VLOOKUP(AJ526,LnLst!B:I,7,FALSE),0))*(H526^2/100)/1000000</f>
        <v>0</v>
      </c>
      <c r="EO526" s="111">
        <f>AK526*IFERROR(VLOOKUP(AJ526,LnLst!B:I,8,FALSE),0)*100/H526^2</f>
        <v>0</v>
      </c>
    </row>
    <row r="527" spans="1:145" ht="15" customHeight="1" x14ac:dyDescent="0.25">
      <c r="A527" s="81" t="s">
        <v>412</v>
      </c>
      <c r="B527" s="82" t="s">
        <v>436</v>
      </c>
      <c r="C527" s="102" t="s">
        <v>167</v>
      </c>
      <c r="D527" s="82" t="s">
        <v>78</v>
      </c>
      <c r="E527" s="9" t="s">
        <v>1641</v>
      </c>
      <c r="F527" s="426" t="s">
        <v>1717</v>
      </c>
      <c r="G527" s="83">
        <v>1</v>
      </c>
      <c r="H527" s="60">
        <v>220</v>
      </c>
      <c r="I527" s="194" t="str">
        <f t="shared" si="146"/>
        <v xml:space="preserve">2*380/50 ACSR             </v>
      </c>
      <c r="J527" s="228">
        <f t="shared" si="147"/>
        <v>56</v>
      </c>
      <c r="K527" s="113" t="s">
        <v>16</v>
      </c>
      <c r="L527" s="232" t="s">
        <v>22</v>
      </c>
      <c r="M527" s="240">
        <v>1200</v>
      </c>
      <c r="N527" s="115">
        <f t="shared" si="129"/>
        <v>457.24799999999999</v>
      </c>
      <c r="O527" s="241">
        <v>1200</v>
      </c>
      <c r="P527" s="235">
        <f t="shared" si="130"/>
        <v>4.7669421487603302E-3</v>
      </c>
      <c r="Q527" s="104">
        <f t="shared" si="131"/>
        <v>3.4942148760330576E-2</v>
      </c>
      <c r="R527" s="104">
        <f t="shared" si="132"/>
        <v>0.10082688000000001</v>
      </c>
      <c r="S527" s="104">
        <f t="shared" si="133"/>
        <v>1.2727272727272728E-2</v>
      </c>
      <c r="T527" s="104">
        <f t="shared" si="134"/>
        <v>0.10991735537190082</v>
      </c>
      <c r="U527" s="104">
        <f t="shared" si="135"/>
        <v>6.0441919999999989E-2</v>
      </c>
      <c r="V527" s="105">
        <f t="shared" si="136"/>
        <v>6.8264462809917353E-2</v>
      </c>
      <c r="W527" s="223">
        <f>AE527*IFERROR(VLOOKUP(AD527,LnLst!B:I,2,FALSE),0)+AG527*IFERROR(VLOOKUP(AF527,LnLst!B:I,2,FALSE),0)+AI527*IFERROR(VLOOKUP(AH527,LnLst!B:I,2,FALSE),0)+AK527*IFERROR(VLOOKUP(AJ527,LnLst!B:I,2,FALSE),0)</f>
        <v>2.3071999999999999</v>
      </c>
      <c r="X527" s="215">
        <f>AE527*IFERROR(VLOOKUP(AD527,LnLst!B:I,3,FALSE),0)+AG527*IFERROR(VLOOKUP(AF527,LnLst!B:I,3,FALSE),0)+AI527*IFERROR(VLOOKUP(AH527,LnLst!B:I,3,FALSE),0)+AK527*IFERROR(VLOOKUP(AJ527,LnLst!B:I,3,FALSE),0)</f>
        <v>16.911999999999999</v>
      </c>
      <c r="Y527" s="219">
        <f>(AE527*IFERROR(VLOOKUP(AD527,LnLst!B:I,4,FALSE),0)+AG527*IFERROR(VLOOKUP(AF527,LnLst!B:I,4,FALSE),0)+AI527*IFERROR(VLOOKUP(AH527,LnLst!B:I,4,FALSE),0)+AK527*IFERROR(VLOOKUP(AJ527,LnLst!B:I,4,FALSE),0))/1000000</f>
        <v>2.0832000000000001E-4</v>
      </c>
      <c r="Z527" s="215">
        <f>AE527*IFERROR(VLOOKUP(AD527,LnLst!B:I,5,FALSE),0)+AG527*IFERROR(VLOOKUP(AF527,LnLst!B:I,5,FALSE),0)+AI527*IFERROR(VLOOKUP(AH527,LnLst!B:I,5,FALSE),0)+AK527*IFERROR(VLOOKUP(AJ527,LnLst!B:I,5,FALSE),0)</f>
        <v>6.16</v>
      </c>
      <c r="AA527" s="215">
        <f>AE527*IFERROR(VLOOKUP(AD527,LnLst!B:I,6,FALSE),0)+AG527*IFERROR(VLOOKUP(AF527,LnLst!B:I,6,FALSE),0)+AI527*IFERROR(VLOOKUP(AH527,LnLst!B:I,6,FALSE),0)+AK527*IFERROR(VLOOKUP(AJ527,LnLst!B:I,6,FALSE),0)</f>
        <v>53.199999999999996</v>
      </c>
      <c r="AB527" s="207">
        <f>(AE527*IFERROR(VLOOKUP(AD527,LnLst!B:I,7,FALSE),0)+AG527*IFERROR(VLOOKUP(AF527,LnLst!B:I,7,FALSE),0)+AI527*IFERROR(VLOOKUP(AH527,LnLst!B:I,7,FALSE),0)+AK527*IFERROR(VLOOKUP(AJ527,LnLst!B:I,7,FALSE),0))/1000000</f>
        <v>1.2487999999999998E-4</v>
      </c>
      <c r="AC527" s="211">
        <f>AE527*IFERROR(VLOOKUP(AD527,LnLst!B:I,8,FALSE),0)+AG527*IFERROR(VLOOKUP(AF527,LnLst!B:I,8,FALSE),0)+AI527*IFERROR(VLOOKUP(AH527,LnLst!B:I,8,FALSE),0)+AK527*IFERROR(VLOOKUP(AJ527,LnLst!B:I,8,FALSE),0)</f>
        <v>33.04</v>
      </c>
      <c r="AD527" s="106" t="s">
        <v>25</v>
      </c>
      <c r="AE527" s="263">
        <v>56</v>
      </c>
      <c r="AF527" s="245" t="s">
        <v>1462</v>
      </c>
      <c r="AG527" s="263"/>
      <c r="AH527" s="250" t="s">
        <v>1462</v>
      </c>
      <c r="AI527" s="263"/>
      <c r="AJ527" s="245" t="s">
        <v>1462</v>
      </c>
      <c r="AK527" s="263"/>
      <c r="AL527" s="84">
        <v>616</v>
      </c>
      <c r="AM527" s="72">
        <v>618</v>
      </c>
      <c r="AN527" s="83">
        <v>0</v>
      </c>
      <c r="AO527" s="72">
        <v>0</v>
      </c>
      <c r="AP527" s="66" t="s">
        <v>550</v>
      </c>
      <c r="AQ527" s="107" t="s">
        <v>167</v>
      </c>
      <c r="AR527" s="61" t="s">
        <v>78</v>
      </c>
      <c r="AS527" s="364"/>
      <c r="AT527" s="205"/>
      <c r="DN527" s="111">
        <f>(AE527*IFERROR(VLOOKUP(AD527,LnLst!B:I,2,FALSE),0))*(100/(H527^2))</f>
        <v>4.7669421487603302E-3</v>
      </c>
      <c r="DO527" s="111">
        <f>(AE527*IFERROR(VLOOKUP(AD527,LnLst!B:I,3,FALSE),0))*(100/(H527^2))</f>
        <v>3.4942148760330576E-2</v>
      </c>
      <c r="DP527" s="111">
        <f>(AE527*IFERROR(VLOOKUP(AD527,LnLst!B:I,4,FALSE),0))*(H527^2/100)/1000000</f>
        <v>0.10082688000000001</v>
      </c>
      <c r="DQ527" s="111">
        <f>(AE527*IFERROR(VLOOKUP(AD527,LnLst!B:I,5,FALSE),0))*(100/(H527^2))</f>
        <v>1.2727272727272728E-2</v>
      </c>
      <c r="DR527" s="111">
        <f>(AE527*IFERROR(VLOOKUP(AD527,LnLst!B:I,6,FALSE),0))*(100/(H527^2))</f>
        <v>0.10991735537190082</v>
      </c>
      <c r="DS527" s="111">
        <f>(AE527*IFERROR(VLOOKUP(AD527,LnLst!B:I,7,FALSE),0))*(H527^2/100)/1000000</f>
        <v>6.0441919999999996E-2</v>
      </c>
      <c r="DT527" s="111">
        <f>(AE527*IFERROR(VLOOKUP(AD527,LnLst!B:I,8,FALSE),0))*(100/(H527^2))</f>
        <v>6.8264462809917353E-2</v>
      </c>
      <c r="DU527" s="111">
        <f>AG527*IFERROR(VLOOKUP(AF527,LnLst!B:I,2,FALSE),0)*100/H527^2</f>
        <v>0</v>
      </c>
      <c r="DV527" s="111">
        <f>(AG527*IFERROR(VLOOKUP(AF527,LnLst!B:I,3,FALSE),0))*(100/(H527^2))</f>
        <v>0</v>
      </c>
      <c r="DW527" s="111">
        <f>(AG527*IFERROR(VLOOKUP(AF527,LnLst!B:I,4,FALSE),0))*(H527^2/100)/1000000</f>
        <v>0</v>
      </c>
      <c r="DX527" s="111">
        <f>(AG527*IFERROR(VLOOKUP(AF527,LnLst!B:I,5,FALSE),0))*(100/(H527^2))</f>
        <v>0</v>
      </c>
      <c r="DY527" s="111">
        <f>(AG527*IFERROR(VLOOKUP(AF527,LnLst!B:I,6,FALSE),0))*(100/(H527^2))</f>
        <v>0</v>
      </c>
      <c r="DZ527" s="111">
        <f>(AG527*IFERROR(VLOOKUP(AF527,LnLst!B:I,7,FALSE),0))*(H527^2/100)/1000000</f>
        <v>0</v>
      </c>
      <c r="EA527" s="111">
        <f>(AG527*IFERROR(VLOOKUP(AF527,LnLst!B:I,8,FALSE),0))*(100/(H527^2))</f>
        <v>0</v>
      </c>
      <c r="EB527" s="111">
        <f>AI527*IFERROR(VLOOKUP(AH527,LnLst!B:I,2,FALSE),0)*100/H527^2</f>
        <v>0</v>
      </c>
      <c r="EC527" s="111">
        <f>AI527*IFERROR(VLOOKUP(AH527,LnLst!B:I,3,FALSE),0)*100/H527^2</f>
        <v>0</v>
      </c>
      <c r="ED527" s="111">
        <f>(AI527*IFERROR(VLOOKUP(AH527,LnLst!B:I,4,FALSE),0))*(H527^2/100)/1000000</f>
        <v>0</v>
      </c>
      <c r="EE527" s="111">
        <f>AI527*IFERROR(VLOOKUP(AH527,LnLst!B:I,5,FALSE),0)*100/H527^2</f>
        <v>0</v>
      </c>
      <c r="EF527" s="111">
        <f>AI527*IFERROR(VLOOKUP(AH527,LnLst!B:I,6,FALSE),0)*100/H527^2</f>
        <v>0</v>
      </c>
      <c r="EG527" s="111">
        <f>(AI527*IFERROR(VLOOKUP(AH527,LnLst!B:I,7,FALSE),0))*(H527^2/100)/1000000</f>
        <v>0</v>
      </c>
      <c r="EH527" s="111">
        <f>AI527*IFERROR(VLOOKUP(AH527,LnLst!B:I,8,FALSE),0)*100/H527^2</f>
        <v>0</v>
      </c>
      <c r="EI527" s="236">
        <f>AK527*IFERROR(VLOOKUP(AJ527,LnLst!B:I,2,FALSE),0)*100/H527^2</f>
        <v>0</v>
      </c>
      <c r="EJ527" s="111">
        <f>AK527*IFERROR(VLOOKUP(AJ527,LnLst!B:I,3,FALSE),0)*100/H527^2</f>
        <v>0</v>
      </c>
      <c r="EK527" s="111">
        <f>(AK527*IFERROR(VLOOKUP(AJ527,LnLst!B:I,4,FALSE),0))*(H527^2/100)/1000000</f>
        <v>0</v>
      </c>
      <c r="EL527" s="111">
        <f>AK527*IFERROR(VLOOKUP(AJ527,LnLst!B:I,5,FALSE),0)*100/H527^2</f>
        <v>0</v>
      </c>
      <c r="EM527" s="111">
        <f>AK527*IFERROR(VLOOKUP(AJ527,LnLst!B:I,6,FALSE),0)*100/H527^2</f>
        <v>0</v>
      </c>
      <c r="EN527" s="111">
        <f>(AK527*IFERROR(VLOOKUP(AJ527,LnLst!B:I,7,FALSE),0))*(H527^2/100)/1000000</f>
        <v>0</v>
      </c>
      <c r="EO527" s="111">
        <f>AK527*IFERROR(VLOOKUP(AJ527,LnLst!B:I,8,FALSE),0)*100/H527^2</f>
        <v>0</v>
      </c>
    </row>
    <row r="528" spans="1:145" ht="15" customHeight="1" x14ac:dyDescent="0.25">
      <c r="A528" s="81" t="s">
        <v>412</v>
      </c>
      <c r="B528" s="82" t="s">
        <v>436</v>
      </c>
      <c r="C528" s="102" t="s">
        <v>167</v>
      </c>
      <c r="D528" s="82" t="s">
        <v>78</v>
      </c>
      <c r="E528" s="9" t="s">
        <v>1641</v>
      </c>
      <c r="F528" s="426" t="s">
        <v>1717</v>
      </c>
      <c r="G528" s="83">
        <v>2</v>
      </c>
      <c r="H528" s="60">
        <v>220</v>
      </c>
      <c r="I528" s="194" t="str">
        <f t="shared" si="146"/>
        <v xml:space="preserve">2*380/50 ACSR             </v>
      </c>
      <c r="J528" s="228">
        <f t="shared" si="147"/>
        <v>56</v>
      </c>
      <c r="K528" s="113" t="s">
        <v>16</v>
      </c>
      <c r="L528" s="232" t="s">
        <v>22</v>
      </c>
      <c r="M528" s="240">
        <v>1200</v>
      </c>
      <c r="N528" s="115">
        <f t="shared" si="129"/>
        <v>457.24799999999999</v>
      </c>
      <c r="O528" s="241">
        <v>1200</v>
      </c>
      <c r="P528" s="235">
        <f t="shared" si="130"/>
        <v>4.7669421487603302E-3</v>
      </c>
      <c r="Q528" s="104">
        <f t="shared" si="131"/>
        <v>3.4942148760330576E-2</v>
      </c>
      <c r="R528" s="104">
        <f t="shared" si="132"/>
        <v>0.10082688000000001</v>
      </c>
      <c r="S528" s="104">
        <f t="shared" si="133"/>
        <v>1.2727272727272728E-2</v>
      </c>
      <c r="T528" s="104">
        <f t="shared" si="134"/>
        <v>0.10991735537190082</v>
      </c>
      <c r="U528" s="104">
        <f t="shared" si="135"/>
        <v>6.0441919999999989E-2</v>
      </c>
      <c r="V528" s="105">
        <f t="shared" si="136"/>
        <v>6.8264462809917353E-2</v>
      </c>
      <c r="W528" s="223">
        <f>AE528*IFERROR(VLOOKUP(AD528,LnLst!B:I,2,FALSE),0)+AG528*IFERROR(VLOOKUP(AF528,LnLst!B:I,2,FALSE),0)+AI528*IFERROR(VLOOKUP(AH528,LnLst!B:I,2,FALSE),0)+AK528*IFERROR(VLOOKUP(AJ528,LnLst!B:I,2,FALSE),0)</f>
        <v>2.3071999999999999</v>
      </c>
      <c r="X528" s="215">
        <f>AE528*IFERROR(VLOOKUP(AD528,LnLst!B:I,3,FALSE),0)+AG528*IFERROR(VLOOKUP(AF528,LnLst!B:I,3,FALSE),0)+AI528*IFERROR(VLOOKUP(AH528,LnLst!B:I,3,FALSE),0)+AK528*IFERROR(VLOOKUP(AJ528,LnLst!B:I,3,FALSE),0)</f>
        <v>16.911999999999999</v>
      </c>
      <c r="Y528" s="219">
        <f>(AE528*IFERROR(VLOOKUP(AD528,LnLst!B:I,4,FALSE),0)+AG528*IFERROR(VLOOKUP(AF528,LnLst!B:I,4,FALSE),0)+AI528*IFERROR(VLOOKUP(AH528,LnLst!B:I,4,FALSE),0)+AK528*IFERROR(VLOOKUP(AJ528,LnLst!B:I,4,FALSE),0))/1000000</f>
        <v>2.0832000000000001E-4</v>
      </c>
      <c r="Z528" s="215">
        <f>AE528*IFERROR(VLOOKUP(AD528,LnLst!B:I,5,FALSE),0)+AG528*IFERROR(VLOOKUP(AF528,LnLst!B:I,5,FALSE),0)+AI528*IFERROR(VLOOKUP(AH528,LnLst!B:I,5,FALSE),0)+AK528*IFERROR(VLOOKUP(AJ528,LnLst!B:I,5,FALSE),0)</f>
        <v>6.16</v>
      </c>
      <c r="AA528" s="215">
        <f>AE528*IFERROR(VLOOKUP(AD528,LnLst!B:I,6,FALSE),0)+AG528*IFERROR(VLOOKUP(AF528,LnLst!B:I,6,FALSE),0)+AI528*IFERROR(VLOOKUP(AH528,LnLst!B:I,6,FALSE),0)+AK528*IFERROR(VLOOKUP(AJ528,LnLst!B:I,6,FALSE),0)</f>
        <v>53.199999999999996</v>
      </c>
      <c r="AB528" s="207">
        <f>(AE528*IFERROR(VLOOKUP(AD528,LnLst!B:I,7,FALSE),0)+AG528*IFERROR(VLOOKUP(AF528,LnLst!B:I,7,FALSE),0)+AI528*IFERROR(VLOOKUP(AH528,LnLst!B:I,7,FALSE),0)+AK528*IFERROR(VLOOKUP(AJ528,LnLst!B:I,7,FALSE),0))/1000000</f>
        <v>1.2487999999999998E-4</v>
      </c>
      <c r="AC528" s="211">
        <f>AE528*IFERROR(VLOOKUP(AD528,LnLst!B:I,8,FALSE),0)+AG528*IFERROR(VLOOKUP(AF528,LnLst!B:I,8,FALSE),0)+AI528*IFERROR(VLOOKUP(AH528,LnLst!B:I,8,FALSE),0)+AK528*IFERROR(VLOOKUP(AJ528,LnLst!B:I,8,FALSE),0)</f>
        <v>33.04</v>
      </c>
      <c r="AD528" s="106" t="s">
        <v>25</v>
      </c>
      <c r="AE528" s="263">
        <v>56</v>
      </c>
      <c r="AF528" s="245" t="s">
        <v>1462</v>
      </c>
      <c r="AG528" s="263"/>
      <c r="AH528" s="250" t="s">
        <v>1462</v>
      </c>
      <c r="AI528" s="263"/>
      <c r="AJ528" s="245" t="s">
        <v>1462</v>
      </c>
      <c r="AK528" s="263"/>
      <c r="AL528" s="84">
        <v>616</v>
      </c>
      <c r="AM528" s="72">
        <v>618</v>
      </c>
      <c r="AN528" s="83">
        <v>0</v>
      </c>
      <c r="AO528" s="72">
        <v>0</v>
      </c>
      <c r="AP528" s="66" t="s">
        <v>551</v>
      </c>
      <c r="AQ528" s="107" t="s">
        <v>167</v>
      </c>
      <c r="AR528" s="61" t="s">
        <v>78</v>
      </c>
      <c r="AS528" s="364"/>
      <c r="AT528" s="205"/>
      <c r="DN528" s="111">
        <f>(AE528*IFERROR(VLOOKUP(AD528,LnLst!B:I,2,FALSE),0))*(100/(H528^2))</f>
        <v>4.7669421487603302E-3</v>
      </c>
      <c r="DO528" s="111">
        <f>(AE528*IFERROR(VLOOKUP(AD528,LnLst!B:I,3,FALSE),0))*(100/(H528^2))</f>
        <v>3.4942148760330576E-2</v>
      </c>
      <c r="DP528" s="111">
        <f>(AE528*IFERROR(VLOOKUP(AD528,LnLst!B:I,4,FALSE),0))*(H528^2/100)/1000000</f>
        <v>0.10082688000000001</v>
      </c>
      <c r="DQ528" s="111">
        <f>(AE528*IFERROR(VLOOKUP(AD528,LnLst!B:I,5,FALSE),0))*(100/(H528^2))</f>
        <v>1.2727272727272728E-2</v>
      </c>
      <c r="DR528" s="111">
        <f>(AE528*IFERROR(VLOOKUP(AD528,LnLst!B:I,6,FALSE),0))*(100/(H528^2))</f>
        <v>0.10991735537190082</v>
      </c>
      <c r="DS528" s="111">
        <f>(AE528*IFERROR(VLOOKUP(AD528,LnLst!B:I,7,FALSE),0))*(H528^2/100)/1000000</f>
        <v>6.0441919999999996E-2</v>
      </c>
      <c r="DT528" s="111">
        <f>(AE528*IFERROR(VLOOKUP(AD528,LnLst!B:I,8,FALSE),0))*(100/(H528^2))</f>
        <v>6.8264462809917353E-2</v>
      </c>
      <c r="DU528" s="111">
        <f>AG528*IFERROR(VLOOKUP(AF528,LnLst!B:I,2,FALSE),0)*100/H528^2</f>
        <v>0</v>
      </c>
      <c r="DV528" s="111">
        <f>(AG528*IFERROR(VLOOKUP(AF528,LnLst!B:I,3,FALSE),0))*(100/(H528^2))</f>
        <v>0</v>
      </c>
      <c r="DW528" s="111">
        <f>(AG528*IFERROR(VLOOKUP(AF528,LnLst!B:I,4,FALSE),0))*(H528^2/100)/1000000</f>
        <v>0</v>
      </c>
      <c r="DX528" s="111">
        <f>(AG528*IFERROR(VLOOKUP(AF528,LnLst!B:I,5,FALSE),0))*(100/(H528^2))</f>
        <v>0</v>
      </c>
      <c r="DY528" s="111">
        <f>(AG528*IFERROR(VLOOKUP(AF528,LnLst!B:I,6,FALSE),0))*(100/(H528^2))</f>
        <v>0</v>
      </c>
      <c r="DZ528" s="111">
        <f>(AG528*IFERROR(VLOOKUP(AF528,LnLst!B:I,7,FALSE),0))*(H528^2/100)/1000000</f>
        <v>0</v>
      </c>
      <c r="EA528" s="111">
        <f>(AG528*IFERROR(VLOOKUP(AF528,LnLst!B:I,8,FALSE),0))*(100/(H528^2))</f>
        <v>0</v>
      </c>
      <c r="EB528" s="111">
        <f>AI528*IFERROR(VLOOKUP(AH528,LnLst!B:I,2,FALSE),0)*100/H528^2</f>
        <v>0</v>
      </c>
      <c r="EC528" s="111">
        <f>AI528*IFERROR(VLOOKUP(AH528,LnLst!B:I,3,FALSE),0)*100/H528^2</f>
        <v>0</v>
      </c>
      <c r="ED528" s="111">
        <f>(AI528*IFERROR(VLOOKUP(AH528,LnLst!B:I,4,FALSE),0))*(H528^2/100)/1000000</f>
        <v>0</v>
      </c>
      <c r="EE528" s="111">
        <f>AI528*IFERROR(VLOOKUP(AH528,LnLst!B:I,5,FALSE),0)*100/H528^2</f>
        <v>0</v>
      </c>
      <c r="EF528" s="111">
        <f>AI528*IFERROR(VLOOKUP(AH528,LnLst!B:I,6,FALSE),0)*100/H528^2</f>
        <v>0</v>
      </c>
      <c r="EG528" s="111">
        <f>(AI528*IFERROR(VLOOKUP(AH528,LnLst!B:I,7,FALSE),0))*(H528^2/100)/1000000</f>
        <v>0</v>
      </c>
      <c r="EH528" s="111">
        <f>AI528*IFERROR(VLOOKUP(AH528,LnLst!B:I,8,FALSE),0)*100/H528^2</f>
        <v>0</v>
      </c>
      <c r="EI528" s="236">
        <f>AK528*IFERROR(VLOOKUP(AJ528,LnLst!B:I,2,FALSE),0)*100/H528^2</f>
        <v>0</v>
      </c>
      <c r="EJ528" s="111">
        <f>AK528*IFERROR(VLOOKUP(AJ528,LnLst!B:I,3,FALSE),0)*100/H528^2</f>
        <v>0</v>
      </c>
      <c r="EK528" s="111">
        <f>(AK528*IFERROR(VLOOKUP(AJ528,LnLst!B:I,4,FALSE),0))*(H528^2/100)/1000000</f>
        <v>0</v>
      </c>
      <c r="EL528" s="111">
        <f>AK528*IFERROR(VLOOKUP(AJ528,LnLst!B:I,5,FALSE),0)*100/H528^2</f>
        <v>0</v>
      </c>
      <c r="EM528" s="111">
        <f>AK528*IFERROR(VLOOKUP(AJ528,LnLst!B:I,6,FALSE),0)*100/H528^2</f>
        <v>0</v>
      </c>
      <c r="EN528" s="111">
        <f>(AK528*IFERROR(VLOOKUP(AJ528,LnLst!B:I,7,FALSE),0))*(H528^2/100)/1000000</f>
        <v>0</v>
      </c>
      <c r="EO528" s="111">
        <f>AK528*IFERROR(VLOOKUP(AJ528,LnLst!B:I,8,FALSE),0)*100/H528^2</f>
        <v>0</v>
      </c>
    </row>
    <row r="529" spans="1:145" ht="15" customHeight="1" x14ac:dyDescent="0.25">
      <c r="A529" s="81" t="s">
        <v>409</v>
      </c>
      <c r="B529" s="82" t="s">
        <v>408</v>
      </c>
      <c r="C529" s="102" t="s">
        <v>171</v>
      </c>
      <c r="D529" s="82" t="s">
        <v>172</v>
      </c>
      <c r="E529" s="9" t="s">
        <v>1641</v>
      </c>
      <c r="F529" s="426" t="s">
        <v>1717</v>
      </c>
      <c r="G529" s="83">
        <v>1</v>
      </c>
      <c r="H529" s="60">
        <v>220</v>
      </c>
      <c r="I529" s="194" t="str">
        <f t="shared" si="146"/>
        <v xml:space="preserve">2*380/50 ACSR             </v>
      </c>
      <c r="J529" s="228">
        <f t="shared" si="147"/>
        <v>6</v>
      </c>
      <c r="K529" s="113" t="s">
        <v>24</v>
      </c>
      <c r="L529" s="232" t="s">
        <v>23</v>
      </c>
      <c r="M529" s="240">
        <v>1000</v>
      </c>
      <c r="N529" s="115">
        <f t="shared" si="129"/>
        <v>381.04</v>
      </c>
      <c r="O529" s="241">
        <v>1200</v>
      </c>
      <c r="P529" s="235">
        <f t="shared" si="130"/>
        <v>5.1074380165289253E-4</v>
      </c>
      <c r="Q529" s="104">
        <f t="shared" si="131"/>
        <v>3.7438016528925618E-3</v>
      </c>
      <c r="R529" s="104">
        <f t="shared" si="132"/>
        <v>1.0802879999999999E-2</v>
      </c>
      <c r="S529" s="104">
        <f t="shared" si="133"/>
        <v>1.3636363636363637E-3</v>
      </c>
      <c r="T529" s="104">
        <f t="shared" si="134"/>
        <v>1.177685950413223E-2</v>
      </c>
      <c r="U529" s="104">
        <f t="shared" si="135"/>
        <v>6.4759199999999996E-3</v>
      </c>
      <c r="V529" s="105">
        <f t="shared" si="136"/>
        <v>7.3140495867768593E-3</v>
      </c>
      <c r="W529" s="223">
        <f>AE529*IFERROR(VLOOKUP(AD529,LnLst!B:I,2,FALSE),0)+AG529*IFERROR(VLOOKUP(AF529,LnLst!B:I,2,FALSE),0)+AI529*IFERROR(VLOOKUP(AH529,LnLst!B:I,2,FALSE),0)+AK529*IFERROR(VLOOKUP(AJ529,LnLst!B:I,2,FALSE),0)</f>
        <v>0.2472</v>
      </c>
      <c r="X529" s="215">
        <f>AE529*IFERROR(VLOOKUP(AD529,LnLst!B:I,3,FALSE),0)+AG529*IFERROR(VLOOKUP(AF529,LnLst!B:I,3,FALSE),0)+AI529*IFERROR(VLOOKUP(AH529,LnLst!B:I,3,FALSE),0)+AK529*IFERROR(VLOOKUP(AJ529,LnLst!B:I,3,FALSE),0)</f>
        <v>1.8119999999999998</v>
      </c>
      <c r="Y529" s="219">
        <f>(AE529*IFERROR(VLOOKUP(AD529,LnLst!B:I,4,FALSE),0)+AG529*IFERROR(VLOOKUP(AF529,LnLst!B:I,4,FALSE),0)+AI529*IFERROR(VLOOKUP(AH529,LnLst!B:I,4,FALSE),0)+AK529*IFERROR(VLOOKUP(AJ529,LnLst!B:I,4,FALSE),0))/1000000</f>
        <v>2.232E-5</v>
      </c>
      <c r="Z529" s="215">
        <f>AE529*IFERROR(VLOOKUP(AD529,LnLst!B:I,5,FALSE),0)+AG529*IFERROR(VLOOKUP(AF529,LnLst!B:I,5,FALSE),0)+AI529*IFERROR(VLOOKUP(AH529,LnLst!B:I,5,FALSE),0)+AK529*IFERROR(VLOOKUP(AJ529,LnLst!B:I,5,FALSE),0)</f>
        <v>0.66</v>
      </c>
      <c r="AA529" s="215">
        <f>AE529*IFERROR(VLOOKUP(AD529,LnLst!B:I,6,FALSE),0)+AG529*IFERROR(VLOOKUP(AF529,LnLst!B:I,6,FALSE),0)+AI529*IFERROR(VLOOKUP(AH529,LnLst!B:I,6,FALSE),0)+AK529*IFERROR(VLOOKUP(AJ529,LnLst!B:I,6,FALSE),0)</f>
        <v>5.6999999999999993</v>
      </c>
      <c r="AB529" s="207">
        <f>(AE529*IFERROR(VLOOKUP(AD529,LnLst!B:I,7,FALSE),0)+AG529*IFERROR(VLOOKUP(AF529,LnLst!B:I,7,FALSE),0)+AI529*IFERROR(VLOOKUP(AH529,LnLst!B:I,7,FALSE),0)+AK529*IFERROR(VLOOKUP(AJ529,LnLst!B:I,7,FALSE),0))/1000000</f>
        <v>1.3379999999999999E-5</v>
      </c>
      <c r="AC529" s="211">
        <f>AE529*IFERROR(VLOOKUP(AD529,LnLst!B:I,8,FALSE),0)+AG529*IFERROR(VLOOKUP(AF529,LnLst!B:I,8,FALSE),0)+AI529*IFERROR(VLOOKUP(AH529,LnLst!B:I,8,FALSE),0)+AK529*IFERROR(VLOOKUP(AJ529,LnLst!B:I,8,FALSE),0)</f>
        <v>3.54</v>
      </c>
      <c r="AD529" s="106" t="s">
        <v>25</v>
      </c>
      <c r="AE529" s="263">
        <v>6</v>
      </c>
      <c r="AF529" s="245" t="s">
        <v>1462</v>
      </c>
      <c r="AG529" s="263"/>
      <c r="AH529" s="250" t="s">
        <v>1462</v>
      </c>
      <c r="AI529" s="263"/>
      <c r="AJ529" s="245" t="s">
        <v>1462</v>
      </c>
      <c r="AK529" s="263"/>
      <c r="AL529" s="84">
        <v>624</v>
      </c>
      <c r="AM529" s="72">
        <v>626</v>
      </c>
      <c r="AN529" s="83">
        <v>0</v>
      </c>
      <c r="AO529" s="72">
        <v>0</v>
      </c>
      <c r="AP529" s="66" t="s">
        <v>678</v>
      </c>
      <c r="AQ529" s="107" t="s">
        <v>675</v>
      </c>
      <c r="AR529" s="61" t="s">
        <v>172</v>
      </c>
      <c r="AS529" s="364"/>
      <c r="AT529" s="205" t="s">
        <v>1128</v>
      </c>
      <c r="DN529" s="111">
        <f>(AE529*IFERROR(VLOOKUP(AD529,LnLst!B:I,2,FALSE),0))*(100/(H529^2))</f>
        <v>5.1074380165289253E-4</v>
      </c>
      <c r="DO529" s="111">
        <f>(AE529*IFERROR(VLOOKUP(AD529,LnLst!B:I,3,FALSE),0))*(100/(H529^2))</f>
        <v>3.7438016528925618E-3</v>
      </c>
      <c r="DP529" s="111">
        <f>(AE529*IFERROR(VLOOKUP(AD529,LnLst!B:I,4,FALSE),0))*(H529^2/100)/1000000</f>
        <v>1.0802880000000001E-2</v>
      </c>
      <c r="DQ529" s="111">
        <f>(AE529*IFERROR(VLOOKUP(AD529,LnLst!B:I,5,FALSE),0))*(100/(H529^2))</f>
        <v>1.3636363636363637E-3</v>
      </c>
      <c r="DR529" s="111">
        <f>(AE529*IFERROR(VLOOKUP(AD529,LnLst!B:I,6,FALSE),0))*(100/(H529^2))</f>
        <v>1.177685950413223E-2</v>
      </c>
      <c r="DS529" s="111">
        <f>(AE529*IFERROR(VLOOKUP(AD529,LnLst!B:I,7,FALSE),0))*(H529^2/100)/1000000</f>
        <v>6.4759199999999996E-3</v>
      </c>
      <c r="DT529" s="111">
        <f>(AE529*IFERROR(VLOOKUP(AD529,LnLst!B:I,8,FALSE),0))*(100/(H529^2))</f>
        <v>7.3140495867768602E-3</v>
      </c>
      <c r="DU529" s="111">
        <f>AG529*IFERROR(VLOOKUP(AF529,LnLst!B:I,2,FALSE),0)*100/H529^2</f>
        <v>0</v>
      </c>
      <c r="DV529" s="111">
        <f>(AG529*IFERROR(VLOOKUP(AF529,LnLst!B:I,3,FALSE),0))*(100/(H529^2))</f>
        <v>0</v>
      </c>
      <c r="DW529" s="111">
        <f>(AG529*IFERROR(VLOOKUP(AF529,LnLst!B:I,4,FALSE),0))*(H529^2/100)/1000000</f>
        <v>0</v>
      </c>
      <c r="DX529" s="111">
        <f>(AG529*IFERROR(VLOOKUP(AF529,LnLst!B:I,5,FALSE),0))*(100/(H529^2))</f>
        <v>0</v>
      </c>
      <c r="DY529" s="111">
        <f>(AG529*IFERROR(VLOOKUP(AF529,LnLst!B:I,6,FALSE),0))*(100/(H529^2))</f>
        <v>0</v>
      </c>
      <c r="DZ529" s="111">
        <f>(AG529*IFERROR(VLOOKUP(AF529,LnLst!B:I,7,FALSE),0))*(H529^2/100)/1000000</f>
        <v>0</v>
      </c>
      <c r="EA529" s="111">
        <f>(AG529*IFERROR(VLOOKUP(AF529,LnLst!B:I,8,FALSE),0))*(100/(H529^2))</f>
        <v>0</v>
      </c>
      <c r="EB529" s="111">
        <f>AI529*IFERROR(VLOOKUP(AH529,LnLst!B:I,2,FALSE),0)*100/H529^2</f>
        <v>0</v>
      </c>
      <c r="EC529" s="111">
        <f>AI529*IFERROR(VLOOKUP(AH529,LnLst!B:I,3,FALSE),0)*100/H529^2</f>
        <v>0</v>
      </c>
      <c r="ED529" s="111">
        <f>(AI529*IFERROR(VLOOKUP(AH529,LnLst!B:I,4,FALSE),0))*(H529^2/100)/1000000</f>
        <v>0</v>
      </c>
      <c r="EE529" s="111">
        <f>AI529*IFERROR(VLOOKUP(AH529,LnLst!B:I,5,FALSE),0)*100/H529^2</f>
        <v>0</v>
      </c>
      <c r="EF529" s="111">
        <f>AI529*IFERROR(VLOOKUP(AH529,LnLst!B:I,6,FALSE),0)*100/H529^2</f>
        <v>0</v>
      </c>
      <c r="EG529" s="111">
        <f>(AI529*IFERROR(VLOOKUP(AH529,LnLst!B:I,7,FALSE),0))*(H529^2/100)/1000000</f>
        <v>0</v>
      </c>
      <c r="EH529" s="111">
        <f>AI529*IFERROR(VLOOKUP(AH529,LnLst!B:I,8,FALSE),0)*100/H529^2</f>
        <v>0</v>
      </c>
      <c r="EI529" s="236">
        <f>AK529*IFERROR(VLOOKUP(AJ529,LnLst!B:I,2,FALSE),0)*100/H529^2</f>
        <v>0</v>
      </c>
      <c r="EJ529" s="111">
        <f>AK529*IFERROR(VLOOKUP(AJ529,LnLst!B:I,3,FALSE),0)*100/H529^2</f>
        <v>0</v>
      </c>
      <c r="EK529" s="111">
        <f>(AK529*IFERROR(VLOOKUP(AJ529,LnLst!B:I,4,FALSE),0))*(H529^2/100)/1000000</f>
        <v>0</v>
      </c>
      <c r="EL529" s="111">
        <f>AK529*IFERROR(VLOOKUP(AJ529,LnLst!B:I,5,FALSE),0)*100/H529^2</f>
        <v>0</v>
      </c>
      <c r="EM529" s="111">
        <f>AK529*IFERROR(VLOOKUP(AJ529,LnLst!B:I,6,FALSE),0)*100/H529^2</f>
        <v>0</v>
      </c>
      <c r="EN529" s="111">
        <f>(AK529*IFERROR(VLOOKUP(AJ529,LnLst!B:I,7,FALSE),0))*(H529^2/100)/1000000</f>
        <v>0</v>
      </c>
      <c r="EO529" s="111">
        <f>AK529*IFERROR(VLOOKUP(AJ529,LnLst!B:I,8,FALSE),0)*100/H529^2</f>
        <v>0</v>
      </c>
    </row>
    <row r="530" spans="1:145" ht="15" customHeight="1" x14ac:dyDescent="0.25">
      <c r="A530" s="81" t="s">
        <v>409</v>
      </c>
      <c r="B530" s="82" t="s">
        <v>408</v>
      </c>
      <c r="C530" s="102" t="s">
        <v>171</v>
      </c>
      <c r="D530" s="82" t="s">
        <v>172</v>
      </c>
      <c r="E530" s="9" t="s">
        <v>1641</v>
      </c>
      <c r="F530" s="426" t="s">
        <v>1717</v>
      </c>
      <c r="G530" s="83">
        <v>2</v>
      </c>
      <c r="H530" s="60">
        <v>220</v>
      </c>
      <c r="I530" s="194" t="str">
        <f t="shared" si="146"/>
        <v xml:space="preserve">2*380/50 ACSR             </v>
      </c>
      <c r="J530" s="228">
        <f t="shared" si="147"/>
        <v>6</v>
      </c>
      <c r="K530" s="113" t="s">
        <v>24</v>
      </c>
      <c r="L530" s="232" t="s">
        <v>23</v>
      </c>
      <c r="M530" s="240">
        <v>1000</v>
      </c>
      <c r="N530" s="115">
        <f t="shared" si="129"/>
        <v>381.04</v>
      </c>
      <c r="O530" s="241">
        <v>1200</v>
      </c>
      <c r="P530" s="235">
        <f t="shared" si="130"/>
        <v>5.1074380165289253E-4</v>
      </c>
      <c r="Q530" s="104">
        <f t="shared" si="131"/>
        <v>3.7438016528925618E-3</v>
      </c>
      <c r="R530" s="104">
        <f t="shared" si="132"/>
        <v>1.0802879999999999E-2</v>
      </c>
      <c r="S530" s="104">
        <f t="shared" si="133"/>
        <v>1.3636363636363637E-3</v>
      </c>
      <c r="T530" s="104">
        <f t="shared" si="134"/>
        <v>1.177685950413223E-2</v>
      </c>
      <c r="U530" s="104">
        <f t="shared" si="135"/>
        <v>6.4759199999999996E-3</v>
      </c>
      <c r="V530" s="105">
        <f t="shared" si="136"/>
        <v>7.3140495867768593E-3</v>
      </c>
      <c r="W530" s="223">
        <f>AE530*IFERROR(VLOOKUP(AD530,LnLst!B:I,2,FALSE),0)+AG530*IFERROR(VLOOKUP(AF530,LnLst!B:I,2,FALSE),0)+AI530*IFERROR(VLOOKUP(AH530,LnLst!B:I,2,FALSE),0)+AK530*IFERROR(VLOOKUP(AJ530,LnLst!B:I,2,FALSE),0)</f>
        <v>0.2472</v>
      </c>
      <c r="X530" s="215">
        <f>AE530*IFERROR(VLOOKUP(AD530,LnLst!B:I,3,FALSE),0)+AG530*IFERROR(VLOOKUP(AF530,LnLst!B:I,3,FALSE),0)+AI530*IFERROR(VLOOKUP(AH530,LnLst!B:I,3,FALSE),0)+AK530*IFERROR(VLOOKUP(AJ530,LnLst!B:I,3,FALSE),0)</f>
        <v>1.8119999999999998</v>
      </c>
      <c r="Y530" s="219">
        <f>(AE530*IFERROR(VLOOKUP(AD530,LnLst!B:I,4,FALSE),0)+AG530*IFERROR(VLOOKUP(AF530,LnLst!B:I,4,FALSE),0)+AI530*IFERROR(VLOOKUP(AH530,LnLst!B:I,4,FALSE),0)+AK530*IFERROR(VLOOKUP(AJ530,LnLst!B:I,4,FALSE),0))/1000000</f>
        <v>2.232E-5</v>
      </c>
      <c r="Z530" s="215">
        <f>AE530*IFERROR(VLOOKUP(AD530,LnLst!B:I,5,FALSE),0)+AG530*IFERROR(VLOOKUP(AF530,LnLst!B:I,5,FALSE),0)+AI530*IFERROR(VLOOKUP(AH530,LnLst!B:I,5,FALSE),0)+AK530*IFERROR(VLOOKUP(AJ530,LnLst!B:I,5,FALSE),0)</f>
        <v>0.66</v>
      </c>
      <c r="AA530" s="215">
        <f>AE530*IFERROR(VLOOKUP(AD530,LnLst!B:I,6,FALSE),0)+AG530*IFERROR(VLOOKUP(AF530,LnLst!B:I,6,FALSE),0)+AI530*IFERROR(VLOOKUP(AH530,LnLst!B:I,6,FALSE),0)+AK530*IFERROR(VLOOKUP(AJ530,LnLst!B:I,6,FALSE),0)</f>
        <v>5.6999999999999993</v>
      </c>
      <c r="AB530" s="207">
        <f>(AE530*IFERROR(VLOOKUP(AD530,LnLst!B:I,7,FALSE),0)+AG530*IFERROR(VLOOKUP(AF530,LnLst!B:I,7,FALSE),0)+AI530*IFERROR(VLOOKUP(AH530,LnLst!B:I,7,FALSE),0)+AK530*IFERROR(VLOOKUP(AJ530,LnLst!B:I,7,FALSE),0))/1000000</f>
        <v>1.3379999999999999E-5</v>
      </c>
      <c r="AC530" s="211">
        <f>AE530*IFERROR(VLOOKUP(AD530,LnLst!B:I,8,FALSE),0)+AG530*IFERROR(VLOOKUP(AF530,LnLst!B:I,8,FALSE),0)+AI530*IFERROR(VLOOKUP(AH530,LnLst!B:I,8,FALSE),0)+AK530*IFERROR(VLOOKUP(AJ530,LnLst!B:I,8,FALSE),0)</f>
        <v>3.54</v>
      </c>
      <c r="AD530" s="106" t="s">
        <v>25</v>
      </c>
      <c r="AE530" s="263">
        <v>6</v>
      </c>
      <c r="AF530" s="245" t="s">
        <v>1462</v>
      </c>
      <c r="AG530" s="263"/>
      <c r="AH530" s="250" t="s">
        <v>1462</v>
      </c>
      <c r="AI530" s="263"/>
      <c r="AJ530" s="245" t="s">
        <v>1462</v>
      </c>
      <c r="AK530" s="263"/>
      <c r="AL530" s="84">
        <v>624</v>
      </c>
      <c r="AM530" s="72">
        <v>626</v>
      </c>
      <c r="AN530" s="83">
        <v>0</v>
      </c>
      <c r="AO530" s="72">
        <v>0</v>
      </c>
      <c r="AP530" s="66" t="s">
        <v>679</v>
      </c>
      <c r="AQ530" s="107" t="s">
        <v>675</v>
      </c>
      <c r="AR530" s="61" t="s">
        <v>172</v>
      </c>
      <c r="AS530" s="364"/>
      <c r="AT530" s="205" t="s">
        <v>1128</v>
      </c>
      <c r="DN530" s="111">
        <f>(AE530*IFERROR(VLOOKUP(AD530,LnLst!B:I,2,FALSE),0))*(100/(H530^2))</f>
        <v>5.1074380165289253E-4</v>
      </c>
      <c r="DO530" s="111">
        <f>(AE530*IFERROR(VLOOKUP(AD530,LnLst!B:I,3,FALSE),0))*(100/(H530^2))</f>
        <v>3.7438016528925618E-3</v>
      </c>
      <c r="DP530" s="111">
        <f>(AE530*IFERROR(VLOOKUP(AD530,LnLst!B:I,4,FALSE),0))*(H530^2/100)/1000000</f>
        <v>1.0802880000000001E-2</v>
      </c>
      <c r="DQ530" s="111">
        <f>(AE530*IFERROR(VLOOKUP(AD530,LnLst!B:I,5,FALSE),0))*(100/(H530^2))</f>
        <v>1.3636363636363637E-3</v>
      </c>
      <c r="DR530" s="111">
        <f>(AE530*IFERROR(VLOOKUP(AD530,LnLst!B:I,6,FALSE),0))*(100/(H530^2))</f>
        <v>1.177685950413223E-2</v>
      </c>
      <c r="DS530" s="111">
        <f>(AE530*IFERROR(VLOOKUP(AD530,LnLst!B:I,7,FALSE),0))*(H530^2/100)/1000000</f>
        <v>6.4759199999999996E-3</v>
      </c>
      <c r="DT530" s="111">
        <f>(AE530*IFERROR(VLOOKUP(AD530,LnLst!B:I,8,FALSE),0))*(100/(H530^2))</f>
        <v>7.3140495867768602E-3</v>
      </c>
      <c r="DU530" s="111">
        <f>AG530*IFERROR(VLOOKUP(AF530,LnLst!B:I,2,FALSE),0)*100/H530^2</f>
        <v>0</v>
      </c>
      <c r="DV530" s="111">
        <f>(AG530*IFERROR(VLOOKUP(AF530,LnLst!B:I,3,FALSE),0))*(100/(H530^2))</f>
        <v>0</v>
      </c>
      <c r="DW530" s="111">
        <f>(AG530*IFERROR(VLOOKUP(AF530,LnLst!B:I,4,FALSE),0))*(H530^2/100)/1000000</f>
        <v>0</v>
      </c>
      <c r="DX530" s="111">
        <f>(AG530*IFERROR(VLOOKUP(AF530,LnLst!B:I,5,FALSE),0))*(100/(H530^2))</f>
        <v>0</v>
      </c>
      <c r="DY530" s="111">
        <f>(AG530*IFERROR(VLOOKUP(AF530,LnLst!B:I,6,FALSE),0))*(100/(H530^2))</f>
        <v>0</v>
      </c>
      <c r="DZ530" s="111">
        <f>(AG530*IFERROR(VLOOKUP(AF530,LnLst!B:I,7,FALSE),0))*(H530^2/100)/1000000</f>
        <v>0</v>
      </c>
      <c r="EA530" s="111">
        <f>(AG530*IFERROR(VLOOKUP(AF530,LnLst!B:I,8,FALSE),0))*(100/(H530^2))</f>
        <v>0</v>
      </c>
      <c r="EB530" s="111">
        <f>AI530*IFERROR(VLOOKUP(AH530,LnLst!B:I,2,FALSE),0)*100/H530^2</f>
        <v>0</v>
      </c>
      <c r="EC530" s="111">
        <f>AI530*IFERROR(VLOOKUP(AH530,LnLst!B:I,3,FALSE),0)*100/H530^2</f>
        <v>0</v>
      </c>
      <c r="ED530" s="111">
        <f>(AI530*IFERROR(VLOOKUP(AH530,LnLst!B:I,4,FALSE),0))*(H530^2/100)/1000000</f>
        <v>0</v>
      </c>
      <c r="EE530" s="111">
        <f>AI530*IFERROR(VLOOKUP(AH530,LnLst!B:I,5,FALSE),0)*100/H530^2</f>
        <v>0</v>
      </c>
      <c r="EF530" s="111">
        <f>AI530*IFERROR(VLOOKUP(AH530,LnLst!B:I,6,FALSE),0)*100/H530^2</f>
        <v>0</v>
      </c>
      <c r="EG530" s="111">
        <f>(AI530*IFERROR(VLOOKUP(AH530,LnLst!B:I,7,FALSE),0))*(H530^2/100)/1000000</f>
        <v>0</v>
      </c>
      <c r="EH530" s="111">
        <f>AI530*IFERROR(VLOOKUP(AH530,LnLst!B:I,8,FALSE),0)*100/H530^2</f>
        <v>0</v>
      </c>
      <c r="EI530" s="236">
        <f>AK530*IFERROR(VLOOKUP(AJ530,LnLst!B:I,2,FALSE),0)*100/H530^2</f>
        <v>0</v>
      </c>
      <c r="EJ530" s="111">
        <f>AK530*IFERROR(VLOOKUP(AJ530,LnLst!B:I,3,FALSE),0)*100/H530^2</f>
        <v>0</v>
      </c>
      <c r="EK530" s="111">
        <f>(AK530*IFERROR(VLOOKUP(AJ530,LnLst!B:I,4,FALSE),0))*(H530^2/100)/1000000</f>
        <v>0</v>
      </c>
      <c r="EL530" s="111">
        <f>AK530*IFERROR(VLOOKUP(AJ530,LnLst!B:I,5,FALSE),0)*100/H530^2</f>
        <v>0</v>
      </c>
      <c r="EM530" s="111">
        <f>AK530*IFERROR(VLOOKUP(AJ530,LnLst!B:I,6,FALSE),0)*100/H530^2</f>
        <v>0</v>
      </c>
      <c r="EN530" s="111">
        <f>(AK530*IFERROR(VLOOKUP(AJ530,LnLst!B:I,7,FALSE),0))*(H530^2/100)/1000000</f>
        <v>0</v>
      </c>
      <c r="EO530" s="111">
        <f>AK530*IFERROR(VLOOKUP(AJ530,LnLst!B:I,8,FALSE),0)*100/H530^2</f>
        <v>0</v>
      </c>
    </row>
    <row r="531" spans="1:145" ht="15" customHeight="1" x14ac:dyDescent="0.25">
      <c r="A531" s="81" t="s">
        <v>1386</v>
      </c>
      <c r="B531" s="82" t="s">
        <v>409</v>
      </c>
      <c r="C531" s="102" t="s">
        <v>170</v>
      </c>
      <c r="D531" s="82" t="s">
        <v>171</v>
      </c>
      <c r="E531" s="9" t="s">
        <v>1641</v>
      </c>
      <c r="F531" s="426" t="s">
        <v>1717</v>
      </c>
      <c r="G531" s="83">
        <v>1</v>
      </c>
      <c r="H531" s="60">
        <v>220</v>
      </c>
      <c r="I531" s="194" t="str">
        <f t="shared" si="146"/>
        <v xml:space="preserve">2*380/50 ACSR             </v>
      </c>
      <c r="J531" s="228">
        <f t="shared" si="147"/>
        <v>0.4</v>
      </c>
      <c r="K531" s="113" t="s">
        <v>24</v>
      </c>
      <c r="L531" s="232" t="s">
        <v>24</v>
      </c>
      <c r="M531" s="240">
        <v>1000</v>
      </c>
      <c r="N531" s="115">
        <f t="shared" si="129"/>
        <v>381.04</v>
      </c>
      <c r="O531" s="241">
        <v>1200</v>
      </c>
      <c r="P531" s="235">
        <f t="shared" si="130"/>
        <v>3.4049586776859508E-5</v>
      </c>
      <c r="Q531" s="104">
        <f t="shared" si="131"/>
        <v>2.4958677685950413E-4</v>
      </c>
      <c r="R531" s="104">
        <f t="shared" si="132"/>
        <v>7.2019200000000003E-4</v>
      </c>
      <c r="S531" s="104">
        <f t="shared" si="133"/>
        <v>9.0909090909090917E-5</v>
      </c>
      <c r="T531" s="104">
        <f t="shared" si="134"/>
        <v>7.8512396694214873E-4</v>
      </c>
      <c r="U531" s="104">
        <f t="shared" si="135"/>
        <v>4.3172799999999998E-4</v>
      </c>
      <c r="V531" s="105">
        <f t="shared" si="136"/>
        <v>4.8760330578512392E-4</v>
      </c>
      <c r="W531" s="223">
        <f>AE531*IFERROR(VLOOKUP(AD531,LnLst!B:I,2,FALSE),0)+AG531*IFERROR(VLOOKUP(AF531,LnLst!B:I,2,FALSE),0)+AI531*IFERROR(VLOOKUP(AH531,LnLst!B:I,2,FALSE),0)+AK531*IFERROR(VLOOKUP(AJ531,LnLst!B:I,2,FALSE),0)</f>
        <v>1.6480000000000002E-2</v>
      </c>
      <c r="X531" s="215">
        <f>AE531*IFERROR(VLOOKUP(AD531,LnLst!B:I,3,FALSE),0)+AG531*IFERROR(VLOOKUP(AF531,LnLst!B:I,3,FALSE),0)+AI531*IFERROR(VLOOKUP(AH531,LnLst!B:I,3,FALSE),0)+AK531*IFERROR(VLOOKUP(AJ531,LnLst!B:I,3,FALSE),0)</f>
        <v>0.1208</v>
      </c>
      <c r="Y531" s="219">
        <f>(AE531*IFERROR(VLOOKUP(AD531,LnLst!B:I,4,FALSE),0)+AG531*IFERROR(VLOOKUP(AF531,LnLst!B:I,4,FALSE),0)+AI531*IFERROR(VLOOKUP(AH531,LnLst!B:I,4,FALSE),0)+AK531*IFERROR(VLOOKUP(AJ531,LnLst!B:I,4,FALSE),0))/1000000</f>
        <v>1.4880000000000002E-6</v>
      </c>
      <c r="Z531" s="215">
        <f>AE531*IFERROR(VLOOKUP(AD531,LnLst!B:I,5,FALSE),0)+AG531*IFERROR(VLOOKUP(AF531,LnLst!B:I,5,FALSE),0)+AI531*IFERROR(VLOOKUP(AH531,LnLst!B:I,5,FALSE),0)+AK531*IFERROR(VLOOKUP(AJ531,LnLst!B:I,5,FALSE),0)</f>
        <v>4.4000000000000004E-2</v>
      </c>
      <c r="AA531" s="215">
        <f>AE531*IFERROR(VLOOKUP(AD531,LnLst!B:I,6,FALSE),0)+AG531*IFERROR(VLOOKUP(AF531,LnLst!B:I,6,FALSE),0)+AI531*IFERROR(VLOOKUP(AH531,LnLst!B:I,6,FALSE),0)+AK531*IFERROR(VLOOKUP(AJ531,LnLst!B:I,6,FALSE),0)</f>
        <v>0.38</v>
      </c>
      <c r="AB531" s="207">
        <f>(AE531*IFERROR(VLOOKUP(AD531,LnLst!B:I,7,FALSE),0)+AG531*IFERROR(VLOOKUP(AF531,LnLst!B:I,7,FALSE),0)+AI531*IFERROR(VLOOKUP(AH531,LnLst!B:I,7,FALSE),0)+AK531*IFERROR(VLOOKUP(AJ531,LnLst!B:I,7,FALSE),0))/1000000</f>
        <v>8.9199999999999999E-7</v>
      </c>
      <c r="AC531" s="211">
        <f>AE531*IFERROR(VLOOKUP(AD531,LnLst!B:I,8,FALSE),0)+AG531*IFERROR(VLOOKUP(AF531,LnLst!B:I,8,FALSE),0)+AI531*IFERROR(VLOOKUP(AH531,LnLst!B:I,8,FALSE),0)+AK531*IFERROR(VLOOKUP(AJ531,LnLst!B:I,8,FALSE),0)</f>
        <v>0.23599999999999999</v>
      </c>
      <c r="AD531" s="106" t="s">
        <v>25</v>
      </c>
      <c r="AE531" s="263">
        <v>0.4</v>
      </c>
      <c r="AF531" s="245" t="s">
        <v>1462</v>
      </c>
      <c r="AG531" s="263"/>
      <c r="AH531" s="250" t="s">
        <v>1462</v>
      </c>
      <c r="AI531" s="263"/>
      <c r="AJ531" s="245" t="s">
        <v>1462</v>
      </c>
      <c r="AK531" s="263"/>
      <c r="AL531" s="84">
        <v>622</v>
      </c>
      <c r="AM531" s="72">
        <v>624</v>
      </c>
      <c r="AN531" s="83">
        <v>0</v>
      </c>
      <c r="AO531" s="72">
        <v>0</v>
      </c>
      <c r="AP531" s="66" t="s">
        <v>680</v>
      </c>
      <c r="AQ531" s="107" t="s">
        <v>676</v>
      </c>
      <c r="AR531" s="61" t="s">
        <v>675</v>
      </c>
      <c r="AS531" s="365"/>
      <c r="AT531" s="277" t="s">
        <v>1130</v>
      </c>
      <c r="DN531" s="111">
        <f>(AE531*IFERROR(VLOOKUP(AD531,LnLst!B:I,2,FALSE),0))*(100/(H531^2))</f>
        <v>3.4049586776859508E-5</v>
      </c>
      <c r="DO531" s="111">
        <f>(AE531*IFERROR(VLOOKUP(AD531,LnLst!B:I,3,FALSE),0))*(100/(H531^2))</f>
        <v>2.4958677685950413E-4</v>
      </c>
      <c r="DP531" s="111">
        <f>(AE531*IFERROR(VLOOKUP(AD531,LnLst!B:I,4,FALSE),0))*(H531^2/100)/1000000</f>
        <v>7.2019200000000014E-4</v>
      </c>
      <c r="DQ531" s="111">
        <f>(AE531*IFERROR(VLOOKUP(AD531,LnLst!B:I,5,FALSE),0))*(100/(H531^2))</f>
        <v>9.0909090909090917E-5</v>
      </c>
      <c r="DR531" s="111">
        <f>(AE531*IFERROR(VLOOKUP(AD531,LnLst!B:I,6,FALSE),0))*(100/(H531^2))</f>
        <v>7.8512396694214884E-4</v>
      </c>
      <c r="DS531" s="111">
        <f>(AE531*IFERROR(VLOOKUP(AD531,LnLst!B:I,7,FALSE),0))*(H531^2/100)/1000000</f>
        <v>4.3172799999999998E-4</v>
      </c>
      <c r="DT531" s="111">
        <f>(AE531*IFERROR(VLOOKUP(AD531,LnLst!B:I,8,FALSE),0))*(100/(H531^2))</f>
        <v>4.8760330578512397E-4</v>
      </c>
      <c r="DU531" s="111">
        <f>AG531*IFERROR(VLOOKUP(AF531,LnLst!B:I,2,FALSE),0)*100/H531^2</f>
        <v>0</v>
      </c>
      <c r="DV531" s="111">
        <f>(AG531*IFERROR(VLOOKUP(AF531,LnLst!B:I,3,FALSE),0))*(100/(H531^2))</f>
        <v>0</v>
      </c>
      <c r="DW531" s="111">
        <f>(AG531*IFERROR(VLOOKUP(AF531,LnLst!B:I,4,FALSE),0))*(H531^2/100)/1000000</f>
        <v>0</v>
      </c>
      <c r="DX531" s="111">
        <f>(AG531*IFERROR(VLOOKUP(AF531,LnLst!B:I,5,FALSE),0))*(100/(H531^2))</f>
        <v>0</v>
      </c>
      <c r="DY531" s="111">
        <f>(AG531*IFERROR(VLOOKUP(AF531,LnLst!B:I,6,FALSE),0))*(100/(H531^2))</f>
        <v>0</v>
      </c>
      <c r="DZ531" s="111">
        <f>(AG531*IFERROR(VLOOKUP(AF531,LnLst!B:I,7,FALSE),0))*(H531^2/100)/1000000</f>
        <v>0</v>
      </c>
      <c r="EA531" s="111">
        <f>(AG531*IFERROR(VLOOKUP(AF531,LnLst!B:I,8,FALSE),0))*(100/(H531^2))</f>
        <v>0</v>
      </c>
      <c r="EB531" s="111">
        <f>AI531*IFERROR(VLOOKUP(AH531,LnLst!B:I,2,FALSE),0)*100/H531^2</f>
        <v>0</v>
      </c>
      <c r="EC531" s="111">
        <f>AI531*IFERROR(VLOOKUP(AH531,LnLst!B:I,3,FALSE),0)*100/H531^2</f>
        <v>0</v>
      </c>
      <c r="ED531" s="111">
        <f>(AI531*IFERROR(VLOOKUP(AH531,LnLst!B:I,4,FALSE),0))*(H531^2/100)/1000000</f>
        <v>0</v>
      </c>
      <c r="EE531" s="111">
        <f>AI531*IFERROR(VLOOKUP(AH531,LnLst!B:I,5,FALSE),0)*100/H531^2</f>
        <v>0</v>
      </c>
      <c r="EF531" s="111">
        <f>AI531*IFERROR(VLOOKUP(AH531,LnLst!B:I,6,FALSE),0)*100/H531^2</f>
        <v>0</v>
      </c>
      <c r="EG531" s="111">
        <f>(AI531*IFERROR(VLOOKUP(AH531,LnLst!B:I,7,FALSE),0))*(H531^2/100)/1000000</f>
        <v>0</v>
      </c>
      <c r="EH531" s="111">
        <f>AI531*IFERROR(VLOOKUP(AH531,LnLst!B:I,8,FALSE),0)*100/H531^2</f>
        <v>0</v>
      </c>
      <c r="EI531" s="236">
        <f>AK531*IFERROR(VLOOKUP(AJ531,LnLst!B:I,2,FALSE),0)*100/H531^2</f>
        <v>0</v>
      </c>
      <c r="EJ531" s="111">
        <f>AK531*IFERROR(VLOOKUP(AJ531,LnLst!B:I,3,FALSE),0)*100/H531^2</f>
        <v>0</v>
      </c>
      <c r="EK531" s="111">
        <f>(AK531*IFERROR(VLOOKUP(AJ531,LnLst!B:I,4,FALSE),0))*(H531^2/100)/1000000</f>
        <v>0</v>
      </c>
      <c r="EL531" s="111">
        <f>AK531*IFERROR(VLOOKUP(AJ531,LnLst!B:I,5,FALSE),0)*100/H531^2</f>
        <v>0</v>
      </c>
      <c r="EM531" s="111">
        <f>AK531*IFERROR(VLOOKUP(AJ531,LnLst!B:I,6,FALSE),0)*100/H531^2</f>
        <v>0</v>
      </c>
      <c r="EN531" s="111">
        <f>(AK531*IFERROR(VLOOKUP(AJ531,LnLst!B:I,7,FALSE),0))*(H531^2/100)/1000000</f>
        <v>0</v>
      </c>
      <c r="EO531" s="111">
        <f>AK531*IFERROR(VLOOKUP(AJ531,LnLst!B:I,8,FALSE),0)*100/H531^2</f>
        <v>0</v>
      </c>
    </row>
    <row r="532" spans="1:145" ht="15" customHeight="1" x14ac:dyDescent="0.25">
      <c r="A532" s="81" t="s">
        <v>1386</v>
      </c>
      <c r="B532" s="82" t="s">
        <v>409</v>
      </c>
      <c r="C532" s="102" t="s">
        <v>170</v>
      </c>
      <c r="D532" s="82" t="s">
        <v>171</v>
      </c>
      <c r="E532" s="9" t="s">
        <v>1641</v>
      </c>
      <c r="F532" s="426" t="s">
        <v>1717</v>
      </c>
      <c r="G532" s="83">
        <v>2</v>
      </c>
      <c r="H532" s="60">
        <v>220</v>
      </c>
      <c r="I532" s="194" t="str">
        <f t="shared" si="146"/>
        <v xml:space="preserve">2*380/50 ACSR             </v>
      </c>
      <c r="J532" s="228">
        <f t="shared" si="147"/>
        <v>0.4</v>
      </c>
      <c r="K532" s="113" t="s">
        <v>24</v>
      </c>
      <c r="L532" s="232" t="s">
        <v>24</v>
      </c>
      <c r="M532" s="240">
        <v>1000</v>
      </c>
      <c r="N532" s="115">
        <f t="shared" si="129"/>
        <v>381.04</v>
      </c>
      <c r="O532" s="241">
        <v>1200</v>
      </c>
      <c r="P532" s="235">
        <f t="shared" si="130"/>
        <v>3.4049586776859508E-5</v>
      </c>
      <c r="Q532" s="104">
        <f t="shared" si="131"/>
        <v>2.4958677685950413E-4</v>
      </c>
      <c r="R532" s="104">
        <f t="shared" si="132"/>
        <v>7.2019200000000003E-4</v>
      </c>
      <c r="S532" s="104">
        <f t="shared" si="133"/>
        <v>9.0909090909090917E-5</v>
      </c>
      <c r="T532" s="104">
        <f t="shared" si="134"/>
        <v>7.8512396694214873E-4</v>
      </c>
      <c r="U532" s="104">
        <f t="shared" si="135"/>
        <v>4.3172799999999998E-4</v>
      </c>
      <c r="V532" s="105">
        <f t="shared" si="136"/>
        <v>4.8760330578512392E-4</v>
      </c>
      <c r="W532" s="223">
        <f>AE532*IFERROR(VLOOKUP(AD532,LnLst!B:I,2,FALSE),0)+AG532*IFERROR(VLOOKUP(AF532,LnLst!B:I,2,FALSE),0)+AI532*IFERROR(VLOOKUP(AH532,LnLst!B:I,2,FALSE),0)+AK532*IFERROR(VLOOKUP(AJ532,LnLst!B:I,2,FALSE),0)</f>
        <v>1.6480000000000002E-2</v>
      </c>
      <c r="X532" s="215">
        <f>AE532*IFERROR(VLOOKUP(AD532,LnLst!B:I,3,FALSE),0)+AG532*IFERROR(VLOOKUP(AF532,LnLst!B:I,3,FALSE),0)+AI532*IFERROR(VLOOKUP(AH532,LnLst!B:I,3,FALSE),0)+AK532*IFERROR(VLOOKUP(AJ532,LnLst!B:I,3,FALSE),0)</f>
        <v>0.1208</v>
      </c>
      <c r="Y532" s="219">
        <f>(AE532*IFERROR(VLOOKUP(AD532,LnLst!B:I,4,FALSE),0)+AG532*IFERROR(VLOOKUP(AF532,LnLst!B:I,4,FALSE),0)+AI532*IFERROR(VLOOKUP(AH532,LnLst!B:I,4,FALSE),0)+AK532*IFERROR(VLOOKUP(AJ532,LnLst!B:I,4,FALSE),0))/1000000</f>
        <v>1.4880000000000002E-6</v>
      </c>
      <c r="Z532" s="215">
        <f>AE532*IFERROR(VLOOKUP(AD532,LnLst!B:I,5,FALSE),0)+AG532*IFERROR(VLOOKUP(AF532,LnLst!B:I,5,FALSE),0)+AI532*IFERROR(VLOOKUP(AH532,LnLst!B:I,5,FALSE),0)+AK532*IFERROR(VLOOKUP(AJ532,LnLst!B:I,5,FALSE),0)</f>
        <v>4.4000000000000004E-2</v>
      </c>
      <c r="AA532" s="215">
        <f>AE532*IFERROR(VLOOKUP(AD532,LnLst!B:I,6,FALSE),0)+AG532*IFERROR(VLOOKUP(AF532,LnLst!B:I,6,FALSE),0)+AI532*IFERROR(VLOOKUP(AH532,LnLst!B:I,6,FALSE),0)+AK532*IFERROR(VLOOKUP(AJ532,LnLst!B:I,6,FALSE),0)</f>
        <v>0.38</v>
      </c>
      <c r="AB532" s="207">
        <f>(AE532*IFERROR(VLOOKUP(AD532,LnLst!B:I,7,FALSE),0)+AG532*IFERROR(VLOOKUP(AF532,LnLst!B:I,7,FALSE),0)+AI532*IFERROR(VLOOKUP(AH532,LnLst!B:I,7,FALSE),0)+AK532*IFERROR(VLOOKUP(AJ532,LnLst!B:I,7,FALSE),0))/1000000</f>
        <v>8.9199999999999999E-7</v>
      </c>
      <c r="AC532" s="211">
        <f>AE532*IFERROR(VLOOKUP(AD532,LnLst!B:I,8,FALSE),0)+AG532*IFERROR(VLOOKUP(AF532,LnLst!B:I,8,FALSE),0)+AI532*IFERROR(VLOOKUP(AH532,LnLst!B:I,8,FALSE),0)+AK532*IFERROR(VLOOKUP(AJ532,LnLst!B:I,8,FALSE),0)</f>
        <v>0.23599999999999999</v>
      </c>
      <c r="AD532" s="106" t="s">
        <v>25</v>
      </c>
      <c r="AE532" s="263">
        <v>0.4</v>
      </c>
      <c r="AF532" s="245" t="s">
        <v>1462</v>
      </c>
      <c r="AG532" s="263"/>
      <c r="AH532" s="250" t="s">
        <v>1462</v>
      </c>
      <c r="AI532" s="263"/>
      <c r="AJ532" s="245" t="s">
        <v>1462</v>
      </c>
      <c r="AK532" s="263"/>
      <c r="AL532" s="84">
        <v>622</v>
      </c>
      <c r="AM532" s="72">
        <v>624</v>
      </c>
      <c r="AN532" s="83">
        <v>0</v>
      </c>
      <c r="AO532" s="72">
        <v>0</v>
      </c>
      <c r="AP532" s="66" t="s">
        <v>677</v>
      </c>
      <c r="AQ532" s="107" t="s">
        <v>676</v>
      </c>
      <c r="AR532" s="61" t="s">
        <v>675</v>
      </c>
      <c r="AS532" s="364"/>
      <c r="AT532" s="278"/>
      <c r="DN532" s="111">
        <f>(AE532*IFERROR(VLOOKUP(AD532,LnLst!B:I,2,FALSE),0))*(100/(H532^2))</f>
        <v>3.4049586776859508E-5</v>
      </c>
      <c r="DO532" s="111">
        <f>(AE532*IFERROR(VLOOKUP(AD532,LnLst!B:I,3,FALSE),0))*(100/(H532^2))</f>
        <v>2.4958677685950413E-4</v>
      </c>
      <c r="DP532" s="111">
        <f>(AE532*IFERROR(VLOOKUP(AD532,LnLst!B:I,4,FALSE),0))*(H532^2/100)/1000000</f>
        <v>7.2019200000000014E-4</v>
      </c>
      <c r="DQ532" s="111">
        <f>(AE532*IFERROR(VLOOKUP(AD532,LnLst!B:I,5,FALSE),0))*(100/(H532^2))</f>
        <v>9.0909090909090917E-5</v>
      </c>
      <c r="DR532" s="111">
        <f>(AE532*IFERROR(VLOOKUP(AD532,LnLst!B:I,6,FALSE),0))*(100/(H532^2))</f>
        <v>7.8512396694214884E-4</v>
      </c>
      <c r="DS532" s="111">
        <f>(AE532*IFERROR(VLOOKUP(AD532,LnLst!B:I,7,FALSE),0))*(H532^2/100)/1000000</f>
        <v>4.3172799999999998E-4</v>
      </c>
      <c r="DT532" s="111">
        <f>(AE532*IFERROR(VLOOKUP(AD532,LnLst!B:I,8,FALSE),0))*(100/(H532^2))</f>
        <v>4.8760330578512397E-4</v>
      </c>
      <c r="DU532" s="111">
        <f>AG532*IFERROR(VLOOKUP(AF532,LnLst!B:I,2,FALSE),0)*100/H532^2</f>
        <v>0</v>
      </c>
      <c r="DV532" s="111">
        <f>(AG532*IFERROR(VLOOKUP(AF532,LnLst!B:I,3,FALSE),0))*(100/(H532^2))</f>
        <v>0</v>
      </c>
      <c r="DW532" s="111">
        <f>(AG532*IFERROR(VLOOKUP(AF532,LnLst!B:I,4,FALSE),0))*(H532^2/100)/1000000</f>
        <v>0</v>
      </c>
      <c r="DX532" s="111">
        <f>(AG532*IFERROR(VLOOKUP(AF532,LnLst!B:I,5,FALSE),0))*(100/(H532^2))</f>
        <v>0</v>
      </c>
      <c r="DY532" s="111">
        <f>(AG532*IFERROR(VLOOKUP(AF532,LnLst!B:I,6,FALSE),0))*(100/(H532^2))</f>
        <v>0</v>
      </c>
      <c r="DZ532" s="111">
        <f>(AG532*IFERROR(VLOOKUP(AF532,LnLst!B:I,7,FALSE),0))*(H532^2/100)/1000000</f>
        <v>0</v>
      </c>
      <c r="EA532" s="111">
        <f>(AG532*IFERROR(VLOOKUP(AF532,LnLst!B:I,8,FALSE),0))*(100/(H532^2))</f>
        <v>0</v>
      </c>
      <c r="EB532" s="111">
        <f>AI532*IFERROR(VLOOKUP(AH532,LnLst!B:I,2,FALSE),0)*100/H532^2</f>
        <v>0</v>
      </c>
      <c r="EC532" s="111">
        <f>AI532*IFERROR(VLOOKUP(AH532,LnLst!B:I,3,FALSE),0)*100/H532^2</f>
        <v>0</v>
      </c>
      <c r="ED532" s="111">
        <f>(AI532*IFERROR(VLOOKUP(AH532,LnLst!B:I,4,FALSE),0))*(H532^2/100)/1000000</f>
        <v>0</v>
      </c>
      <c r="EE532" s="111">
        <f>AI532*IFERROR(VLOOKUP(AH532,LnLst!B:I,5,FALSE),0)*100/H532^2</f>
        <v>0</v>
      </c>
      <c r="EF532" s="111">
        <f>AI532*IFERROR(VLOOKUP(AH532,LnLst!B:I,6,FALSE),0)*100/H532^2</f>
        <v>0</v>
      </c>
      <c r="EG532" s="111">
        <f>(AI532*IFERROR(VLOOKUP(AH532,LnLst!B:I,7,FALSE),0))*(H532^2/100)/1000000</f>
        <v>0</v>
      </c>
      <c r="EH532" s="111">
        <f>AI532*IFERROR(VLOOKUP(AH532,LnLst!B:I,8,FALSE),0)*100/H532^2</f>
        <v>0</v>
      </c>
      <c r="EI532" s="236">
        <f>AK532*IFERROR(VLOOKUP(AJ532,LnLst!B:I,2,FALSE),0)*100/H532^2</f>
        <v>0</v>
      </c>
      <c r="EJ532" s="111">
        <f>AK532*IFERROR(VLOOKUP(AJ532,LnLst!B:I,3,FALSE),0)*100/H532^2</f>
        <v>0</v>
      </c>
      <c r="EK532" s="111">
        <f>(AK532*IFERROR(VLOOKUP(AJ532,LnLst!B:I,4,FALSE),0))*(H532^2/100)/1000000</f>
        <v>0</v>
      </c>
      <c r="EL532" s="111">
        <f>AK532*IFERROR(VLOOKUP(AJ532,LnLst!B:I,5,FALSE),0)*100/H532^2</f>
        <v>0</v>
      </c>
      <c r="EM532" s="111">
        <f>AK532*IFERROR(VLOOKUP(AJ532,LnLst!B:I,6,FALSE),0)*100/H532^2</f>
        <v>0</v>
      </c>
      <c r="EN532" s="111">
        <f>(AK532*IFERROR(VLOOKUP(AJ532,LnLst!B:I,7,FALSE),0))*(H532^2/100)/1000000</f>
        <v>0</v>
      </c>
      <c r="EO532" s="111">
        <f>AK532*IFERROR(VLOOKUP(AJ532,LnLst!B:I,8,FALSE),0)*100/H532^2</f>
        <v>0</v>
      </c>
    </row>
    <row r="533" spans="1:145" ht="15" customHeight="1" x14ac:dyDescent="0.25">
      <c r="A533" s="81" t="s">
        <v>411</v>
      </c>
      <c r="B533" s="82" t="s">
        <v>1386</v>
      </c>
      <c r="C533" s="102" t="s">
        <v>169</v>
      </c>
      <c r="D533" s="82" t="s">
        <v>170</v>
      </c>
      <c r="E533" s="9" t="s">
        <v>1641</v>
      </c>
      <c r="F533" s="426" t="s">
        <v>1717</v>
      </c>
      <c r="G533" s="83">
        <v>1</v>
      </c>
      <c r="H533" s="60">
        <v>220</v>
      </c>
      <c r="I533" s="194" t="str">
        <f t="shared" si="146"/>
        <v xml:space="preserve">2*380/50 ACSR             </v>
      </c>
      <c r="J533" s="228">
        <f t="shared" si="147"/>
        <v>1.4</v>
      </c>
      <c r="K533" s="113" t="s">
        <v>16</v>
      </c>
      <c r="L533" s="232" t="s">
        <v>24</v>
      </c>
      <c r="M533" s="240">
        <v>1000</v>
      </c>
      <c r="N533" s="115">
        <f t="shared" ref="N533:N604" si="148">1.732*M533*H533/1000</f>
        <v>381.04</v>
      </c>
      <c r="O533" s="241">
        <v>1200</v>
      </c>
      <c r="P533" s="235">
        <f t="shared" ref="P533:P604" si="149">W533*100/H533^2</f>
        <v>1.1917355371900826E-4</v>
      </c>
      <c r="Q533" s="104">
        <f t="shared" ref="Q533:Q604" si="150">X533*100/H533^2</f>
        <v>8.7355371900826439E-4</v>
      </c>
      <c r="R533" s="104">
        <f t="shared" ref="R533:R604" si="151">Y533*H533^2/100</f>
        <v>2.5206719999999998E-3</v>
      </c>
      <c r="S533" s="104">
        <f t="shared" ref="S533:S604" si="152">Z533*100/H533^2</f>
        <v>3.181818181818182E-4</v>
      </c>
      <c r="T533" s="104">
        <f t="shared" ref="T533:T604" si="153">AA533*100/H533^2</f>
        <v>2.7479338842975199E-3</v>
      </c>
      <c r="U533" s="104">
        <f t="shared" ref="U533:U604" si="154">AB533*H533^2/100</f>
        <v>1.5110479999999999E-3</v>
      </c>
      <c r="V533" s="105">
        <f t="shared" ref="V533:V604" si="155">AC533*100/H533^2</f>
        <v>1.7066115702479337E-3</v>
      </c>
      <c r="W533" s="223">
        <f>AE533*IFERROR(VLOOKUP(AD533,LnLst!B:I,2,FALSE),0)+AG533*IFERROR(VLOOKUP(AF533,LnLst!B:I,2,FALSE),0)+AI533*IFERROR(VLOOKUP(AH533,LnLst!B:I,2,FALSE),0)+AK533*IFERROR(VLOOKUP(AJ533,LnLst!B:I,2,FALSE),0)</f>
        <v>5.7679999999999995E-2</v>
      </c>
      <c r="X533" s="215">
        <f>AE533*IFERROR(VLOOKUP(AD533,LnLst!B:I,3,FALSE),0)+AG533*IFERROR(VLOOKUP(AF533,LnLst!B:I,3,FALSE),0)+AI533*IFERROR(VLOOKUP(AH533,LnLst!B:I,3,FALSE),0)+AK533*IFERROR(VLOOKUP(AJ533,LnLst!B:I,3,FALSE),0)</f>
        <v>0.42279999999999995</v>
      </c>
      <c r="Y533" s="219">
        <f>(AE533*IFERROR(VLOOKUP(AD533,LnLst!B:I,4,FALSE),0)+AG533*IFERROR(VLOOKUP(AF533,LnLst!B:I,4,FALSE),0)+AI533*IFERROR(VLOOKUP(AH533,LnLst!B:I,4,FALSE),0)+AK533*IFERROR(VLOOKUP(AJ533,LnLst!B:I,4,FALSE),0))/1000000</f>
        <v>5.2079999999999999E-6</v>
      </c>
      <c r="Z533" s="215">
        <f>AE533*IFERROR(VLOOKUP(AD533,LnLst!B:I,5,FALSE),0)+AG533*IFERROR(VLOOKUP(AF533,LnLst!B:I,5,FALSE),0)+AI533*IFERROR(VLOOKUP(AH533,LnLst!B:I,5,FALSE),0)+AK533*IFERROR(VLOOKUP(AJ533,LnLst!B:I,5,FALSE),0)</f>
        <v>0.154</v>
      </c>
      <c r="AA533" s="215">
        <f>AE533*IFERROR(VLOOKUP(AD533,LnLst!B:I,6,FALSE),0)+AG533*IFERROR(VLOOKUP(AF533,LnLst!B:I,6,FALSE),0)+AI533*IFERROR(VLOOKUP(AH533,LnLst!B:I,6,FALSE),0)+AK533*IFERROR(VLOOKUP(AJ533,LnLst!B:I,6,FALSE),0)</f>
        <v>1.3299999999999998</v>
      </c>
      <c r="AB533" s="207">
        <f>(AE533*IFERROR(VLOOKUP(AD533,LnLst!B:I,7,FALSE),0)+AG533*IFERROR(VLOOKUP(AF533,LnLst!B:I,7,FALSE),0)+AI533*IFERROR(VLOOKUP(AH533,LnLst!B:I,7,FALSE),0)+AK533*IFERROR(VLOOKUP(AJ533,LnLst!B:I,7,FALSE),0))/1000000</f>
        <v>3.1219999999999999E-6</v>
      </c>
      <c r="AC533" s="211">
        <f>AE533*IFERROR(VLOOKUP(AD533,LnLst!B:I,8,FALSE),0)+AG533*IFERROR(VLOOKUP(AF533,LnLst!B:I,8,FALSE),0)+AI533*IFERROR(VLOOKUP(AH533,LnLst!B:I,8,FALSE),0)+AK533*IFERROR(VLOOKUP(AJ533,LnLst!B:I,8,FALSE),0)</f>
        <v>0.82599999999999996</v>
      </c>
      <c r="AD533" s="106" t="s">
        <v>25</v>
      </c>
      <c r="AE533" s="263">
        <v>1.4</v>
      </c>
      <c r="AF533" s="245" t="s">
        <v>1462</v>
      </c>
      <c r="AG533" s="263"/>
      <c r="AH533" s="250" t="s">
        <v>1462</v>
      </c>
      <c r="AI533" s="263"/>
      <c r="AJ533" s="245" t="s">
        <v>1462</v>
      </c>
      <c r="AK533" s="263"/>
      <c r="AL533" s="84">
        <v>620</v>
      </c>
      <c r="AM533" s="72">
        <v>622</v>
      </c>
      <c r="AN533" s="83">
        <v>0</v>
      </c>
      <c r="AO533" s="72">
        <v>0</v>
      </c>
      <c r="AP533" s="66" t="s">
        <v>682</v>
      </c>
      <c r="AQ533" s="107" t="s">
        <v>683</v>
      </c>
      <c r="AR533" s="61" t="s">
        <v>676</v>
      </c>
      <c r="AS533" s="364"/>
      <c r="AT533" s="205" t="s">
        <v>1131</v>
      </c>
      <c r="DN533" s="111">
        <f>(AE533*IFERROR(VLOOKUP(AD533,LnLst!B:I,2,FALSE),0))*(100/(H533^2))</f>
        <v>1.1917355371900826E-4</v>
      </c>
      <c r="DO533" s="111">
        <f>(AE533*IFERROR(VLOOKUP(AD533,LnLst!B:I,3,FALSE),0))*(100/(H533^2))</f>
        <v>8.7355371900826439E-4</v>
      </c>
      <c r="DP533" s="111">
        <f>(AE533*IFERROR(VLOOKUP(AD533,LnLst!B:I,4,FALSE),0))*(H533^2/100)/1000000</f>
        <v>2.5206719999999998E-3</v>
      </c>
      <c r="DQ533" s="111">
        <f>(AE533*IFERROR(VLOOKUP(AD533,LnLst!B:I,5,FALSE),0))*(100/(H533^2))</f>
        <v>3.181818181818182E-4</v>
      </c>
      <c r="DR533" s="111">
        <f>(AE533*IFERROR(VLOOKUP(AD533,LnLst!B:I,6,FALSE),0))*(100/(H533^2))</f>
        <v>2.7479338842975203E-3</v>
      </c>
      <c r="DS533" s="111">
        <f>(AE533*IFERROR(VLOOKUP(AD533,LnLst!B:I,7,FALSE),0))*(H533^2/100)/1000000</f>
        <v>1.5110480000000001E-3</v>
      </c>
      <c r="DT533" s="111">
        <f>(AE533*IFERROR(VLOOKUP(AD533,LnLst!B:I,8,FALSE),0))*(100/(H533^2))</f>
        <v>1.7066115702479337E-3</v>
      </c>
      <c r="DU533" s="111">
        <f>AG533*IFERROR(VLOOKUP(AF533,LnLst!B:I,2,FALSE),0)*100/H533^2</f>
        <v>0</v>
      </c>
      <c r="DV533" s="111">
        <f>(AG533*IFERROR(VLOOKUP(AF533,LnLst!B:I,3,FALSE),0))*(100/(H533^2))</f>
        <v>0</v>
      </c>
      <c r="DW533" s="111">
        <f>(AG533*IFERROR(VLOOKUP(AF533,LnLst!B:I,4,FALSE),0))*(H533^2/100)/1000000</f>
        <v>0</v>
      </c>
      <c r="DX533" s="111">
        <f>(AG533*IFERROR(VLOOKUP(AF533,LnLst!B:I,5,FALSE),0))*(100/(H533^2))</f>
        <v>0</v>
      </c>
      <c r="DY533" s="111">
        <f>(AG533*IFERROR(VLOOKUP(AF533,LnLst!B:I,6,FALSE),0))*(100/(H533^2))</f>
        <v>0</v>
      </c>
      <c r="DZ533" s="111">
        <f>(AG533*IFERROR(VLOOKUP(AF533,LnLst!B:I,7,FALSE),0))*(H533^2/100)/1000000</f>
        <v>0</v>
      </c>
      <c r="EA533" s="111">
        <f>(AG533*IFERROR(VLOOKUP(AF533,LnLst!B:I,8,FALSE),0))*(100/(H533^2))</f>
        <v>0</v>
      </c>
      <c r="EB533" s="111">
        <f>AI533*IFERROR(VLOOKUP(AH533,LnLst!B:I,2,FALSE),0)*100/H533^2</f>
        <v>0</v>
      </c>
      <c r="EC533" s="111">
        <f>AI533*IFERROR(VLOOKUP(AH533,LnLst!B:I,3,FALSE),0)*100/H533^2</f>
        <v>0</v>
      </c>
      <c r="ED533" s="111">
        <f>(AI533*IFERROR(VLOOKUP(AH533,LnLst!B:I,4,FALSE),0))*(H533^2/100)/1000000</f>
        <v>0</v>
      </c>
      <c r="EE533" s="111">
        <f>AI533*IFERROR(VLOOKUP(AH533,LnLst!B:I,5,FALSE),0)*100/H533^2</f>
        <v>0</v>
      </c>
      <c r="EF533" s="111">
        <f>AI533*IFERROR(VLOOKUP(AH533,LnLst!B:I,6,FALSE),0)*100/H533^2</f>
        <v>0</v>
      </c>
      <c r="EG533" s="111">
        <f>(AI533*IFERROR(VLOOKUP(AH533,LnLst!B:I,7,FALSE),0))*(H533^2/100)/1000000</f>
        <v>0</v>
      </c>
      <c r="EH533" s="111">
        <f>AI533*IFERROR(VLOOKUP(AH533,LnLst!B:I,8,FALSE),0)*100/H533^2</f>
        <v>0</v>
      </c>
      <c r="EI533" s="236">
        <f>AK533*IFERROR(VLOOKUP(AJ533,LnLst!B:I,2,FALSE),0)*100/H533^2</f>
        <v>0</v>
      </c>
      <c r="EJ533" s="111">
        <f>AK533*IFERROR(VLOOKUP(AJ533,LnLst!B:I,3,FALSE),0)*100/H533^2</f>
        <v>0</v>
      </c>
      <c r="EK533" s="111">
        <f>(AK533*IFERROR(VLOOKUP(AJ533,LnLst!B:I,4,FALSE),0))*(H533^2/100)/1000000</f>
        <v>0</v>
      </c>
      <c r="EL533" s="111">
        <f>AK533*IFERROR(VLOOKUP(AJ533,LnLst!B:I,5,FALSE),0)*100/H533^2</f>
        <v>0</v>
      </c>
      <c r="EM533" s="111">
        <f>AK533*IFERROR(VLOOKUP(AJ533,LnLst!B:I,6,FALSE),0)*100/H533^2</f>
        <v>0</v>
      </c>
      <c r="EN533" s="111">
        <f>(AK533*IFERROR(VLOOKUP(AJ533,LnLst!B:I,7,FALSE),0))*(H533^2/100)/1000000</f>
        <v>0</v>
      </c>
      <c r="EO533" s="111">
        <f>AK533*IFERROR(VLOOKUP(AJ533,LnLst!B:I,8,FALSE),0)*100/H533^2</f>
        <v>0</v>
      </c>
    </row>
    <row r="534" spans="1:145" ht="15" customHeight="1" x14ac:dyDescent="0.25">
      <c r="A534" s="81" t="s">
        <v>411</v>
      </c>
      <c r="B534" s="82" t="s">
        <v>1386</v>
      </c>
      <c r="C534" s="102" t="s">
        <v>169</v>
      </c>
      <c r="D534" s="82" t="s">
        <v>170</v>
      </c>
      <c r="E534" s="9" t="s">
        <v>1641</v>
      </c>
      <c r="F534" s="426" t="s">
        <v>1717</v>
      </c>
      <c r="G534" s="83">
        <v>2</v>
      </c>
      <c r="H534" s="60">
        <v>220</v>
      </c>
      <c r="I534" s="194" t="str">
        <f t="shared" si="146"/>
        <v xml:space="preserve">2*380/50 ACSR             </v>
      </c>
      <c r="J534" s="228">
        <f t="shared" si="147"/>
        <v>1.4</v>
      </c>
      <c r="K534" s="113" t="s">
        <v>16</v>
      </c>
      <c r="L534" s="232" t="s">
        <v>24</v>
      </c>
      <c r="M534" s="240">
        <v>1000</v>
      </c>
      <c r="N534" s="115">
        <f t="shared" si="148"/>
        <v>381.04</v>
      </c>
      <c r="O534" s="241">
        <v>1200</v>
      </c>
      <c r="P534" s="235">
        <f t="shared" si="149"/>
        <v>1.1917355371900826E-4</v>
      </c>
      <c r="Q534" s="104">
        <f t="shared" si="150"/>
        <v>8.7355371900826439E-4</v>
      </c>
      <c r="R534" s="104">
        <f t="shared" si="151"/>
        <v>2.5206719999999998E-3</v>
      </c>
      <c r="S534" s="104">
        <f t="shared" si="152"/>
        <v>3.181818181818182E-4</v>
      </c>
      <c r="T534" s="104">
        <f t="shared" si="153"/>
        <v>2.7479338842975199E-3</v>
      </c>
      <c r="U534" s="104">
        <f t="shared" si="154"/>
        <v>1.5110479999999999E-3</v>
      </c>
      <c r="V534" s="105">
        <f t="shared" si="155"/>
        <v>1.7066115702479337E-3</v>
      </c>
      <c r="W534" s="223">
        <f>AE534*IFERROR(VLOOKUP(AD534,LnLst!B:I,2,FALSE),0)+AG534*IFERROR(VLOOKUP(AF534,LnLst!B:I,2,FALSE),0)+AI534*IFERROR(VLOOKUP(AH534,LnLst!B:I,2,FALSE),0)+AK534*IFERROR(VLOOKUP(AJ534,LnLst!B:I,2,FALSE),0)</f>
        <v>5.7679999999999995E-2</v>
      </c>
      <c r="X534" s="215">
        <f>AE534*IFERROR(VLOOKUP(AD534,LnLst!B:I,3,FALSE),0)+AG534*IFERROR(VLOOKUP(AF534,LnLst!B:I,3,FALSE),0)+AI534*IFERROR(VLOOKUP(AH534,LnLst!B:I,3,FALSE),0)+AK534*IFERROR(VLOOKUP(AJ534,LnLst!B:I,3,FALSE),0)</f>
        <v>0.42279999999999995</v>
      </c>
      <c r="Y534" s="219">
        <f>(AE534*IFERROR(VLOOKUP(AD534,LnLst!B:I,4,FALSE),0)+AG534*IFERROR(VLOOKUP(AF534,LnLst!B:I,4,FALSE),0)+AI534*IFERROR(VLOOKUP(AH534,LnLst!B:I,4,FALSE),0)+AK534*IFERROR(VLOOKUP(AJ534,LnLst!B:I,4,FALSE),0))/1000000</f>
        <v>5.2079999999999999E-6</v>
      </c>
      <c r="Z534" s="215">
        <f>AE534*IFERROR(VLOOKUP(AD534,LnLst!B:I,5,FALSE),0)+AG534*IFERROR(VLOOKUP(AF534,LnLst!B:I,5,FALSE),0)+AI534*IFERROR(VLOOKUP(AH534,LnLst!B:I,5,FALSE),0)+AK534*IFERROR(VLOOKUP(AJ534,LnLst!B:I,5,FALSE),0)</f>
        <v>0.154</v>
      </c>
      <c r="AA534" s="215">
        <f>AE534*IFERROR(VLOOKUP(AD534,LnLst!B:I,6,FALSE),0)+AG534*IFERROR(VLOOKUP(AF534,LnLst!B:I,6,FALSE),0)+AI534*IFERROR(VLOOKUP(AH534,LnLst!B:I,6,FALSE),0)+AK534*IFERROR(VLOOKUP(AJ534,LnLst!B:I,6,FALSE),0)</f>
        <v>1.3299999999999998</v>
      </c>
      <c r="AB534" s="207">
        <f>(AE534*IFERROR(VLOOKUP(AD534,LnLst!B:I,7,FALSE),0)+AG534*IFERROR(VLOOKUP(AF534,LnLst!B:I,7,FALSE),0)+AI534*IFERROR(VLOOKUP(AH534,LnLst!B:I,7,FALSE),0)+AK534*IFERROR(VLOOKUP(AJ534,LnLst!B:I,7,FALSE),0))/1000000</f>
        <v>3.1219999999999999E-6</v>
      </c>
      <c r="AC534" s="211">
        <f>AE534*IFERROR(VLOOKUP(AD534,LnLst!B:I,8,FALSE),0)+AG534*IFERROR(VLOOKUP(AF534,LnLst!B:I,8,FALSE),0)+AI534*IFERROR(VLOOKUP(AH534,LnLst!B:I,8,FALSE),0)+AK534*IFERROR(VLOOKUP(AJ534,LnLst!B:I,8,FALSE),0)</f>
        <v>0.82599999999999996</v>
      </c>
      <c r="AD534" s="106" t="s">
        <v>25</v>
      </c>
      <c r="AE534" s="263">
        <v>1.4</v>
      </c>
      <c r="AF534" s="245" t="s">
        <v>1462</v>
      </c>
      <c r="AG534" s="263"/>
      <c r="AH534" s="250" t="s">
        <v>1462</v>
      </c>
      <c r="AI534" s="263"/>
      <c r="AJ534" s="245" t="s">
        <v>1462</v>
      </c>
      <c r="AK534" s="263"/>
      <c r="AL534" s="84">
        <v>620</v>
      </c>
      <c r="AM534" s="72">
        <v>622</v>
      </c>
      <c r="AN534" s="83">
        <v>0</v>
      </c>
      <c r="AO534" s="72">
        <v>0</v>
      </c>
      <c r="AP534" s="66" t="s">
        <v>681</v>
      </c>
      <c r="AQ534" s="107" t="s">
        <v>683</v>
      </c>
      <c r="AR534" s="61" t="s">
        <v>676</v>
      </c>
      <c r="AS534" s="364"/>
      <c r="AT534" s="205" t="s">
        <v>1131</v>
      </c>
      <c r="DN534" s="111">
        <f>(AE534*IFERROR(VLOOKUP(AD534,LnLst!B:I,2,FALSE),0))*(100/(H534^2))</f>
        <v>1.1917355371900826E-4</v>
      </c>
      <c r="DO534" s="111">
        <f>(AE534*IFERROR(VLOOKUP(AD534,LnLst!B:I,3,FALSE),0))*(100/(H534^2))</f>
        <v>8.7355371900826439E-4</v>
      </c>
      <c r="DP534" s="111">
        <f>(AE534*IFERROR(VLOOKUP(AD534,LnLst!B:I,4,FALSE),0))*(H534^2/100)/1000000</f>
        <v>2.5206719999999998E-3</v>
      </c>
      <c r="DQ534" s="111">
        <f>(AE534*IFERROR(VLOOKUP(AD534,LnLst!B:I,5,FALSE),0))*(100/(H534^2))</f>
        <v>3.181818181818182E-4</v>
      </c>
      <c r="DR534" s="111">
        <f>(AE534*IFERROR(VLOOKUP(AD534,LnLst!B:I,6,FALSE),0))*(100/(H534^2))</f>
        <v>2.7479338842975203E-3</v>
      </c>
      <c r="DS534" s="111">
        <f>(AE534*IFERROR(VLOOKUP(AD534,LnLst!B:I,7,FALSE),0))*(H534^2/100)/1000000</f>
        <v>1.5110480000000001E-3</v>
      </c>
      <c r="DT534" s="111">
        <f>(AE534*IFERROR(VLOOKUP(AD534,LnLst!B:I,8,FALSE),0))*(100/(H534^2))</f>
        <v>1.7066115702479337E-3</v>
      </c>
      <c r="DU534" s="111">
        <f>AG534*IFERROR(VLOOKUP(AF534,LnLst!B:I,2,FALSE),0)*100/H534^2</f>
        <v>0</v>
      </c>
      <c r="DV534" s="111">
        <f>(AG534*IFERROR(VLOOKUP(AF534,LnLst!B:I,3,FALSE),0))*(100/(H534^2))</f>
        <v>0</v>
      </c>
      <c r="DW534" s="111">
        <f>(AG534*IFERROR(VLOOKUP(AF534,LnLst!B:I,4,FALSE),0))*(H534^2/100)/1000000</f>
        <v>0</v>
      </c>
      <c r="DX534" s="111">
        <f>(AG534*IFERROR(VLOOKUP(AF534,LnLst!B:I,5,FALSE),0))*(100/(H534^2))</f>
        <v>0</v>
      </c>
      <c r="DY534" s="111">
        <f>(AG534*IFERROR(VLOOKUP(AF534,LnLst!B:I,6,FALSE),0))*(100/(H534^2))</f>
        <v>0</v>
      </c>
      <c r="DZ534" s="111">
        <f>(AG534*IFERROR(VLOOKUP(AF534,LnLst!B:I,7,FALSE),0))*(H534^2/100)/1000000</f>
        <v>0</v>
      </c>
      <c r="EA534" s="111">
        <f>(AG534*IFERROR(VLOOKUP(AF534,LnLst!B:I,8,FALSE),0))*(100/(H534^2))</f>
        <v>0</v>
      </c>
      <c r="EB534" s="111">
        <f>AI534*IFERROR(VLOOKUP(AH534,LnLst!B:I,2,FALSE),0)*100/H534^2</f>
        <v>0</v>
      </c>
      <c r="EC534" s="111">
        <f>AI534*IFERROR(VLOOKUP(AH534,LnLst!B:I,3,FALSE),0)*100/H534^2</f>
        <v>0</v>
      </c>
      <c r="ED534" s="111">
        <f>(AI534*IFERROR(VLOOKUP(AH534,LnLst!B:I,4,FALSE),0))*(H534^2/100)/1000000</f>
        <v>0</v>
      </c>
      <c r="EE534" s="111">
        <f>AI534*IFERROR(VLOOKUP(AH534,LnLst!B:I,5,FALSE),0)*100/H534^2</f>
        <v>0</v>
      </c>
      <c r="EF534" s="111">
        <f>AI534*IFERROR(VLOOKUP(AH534,LnLst!B:I,6,FALSE),0)*100/H534^2</f>
        <v>0</v>
      </c>
      <c r="EG534" s="111">
        <f>(AI534*IFERROR(VLOOKUP(AH534,LnLst!B:I,7,FALSE),0))*(H534^2/100)/1000000</f>
        <v>0</v>
      </c>
      <c r="EH534" s="111">
        <f>AI534*IFERROR(VLOOKUP(AH534,LnLst!B:I,8,FALSE),0)*100/H534^2</f>
        <v>0</v>
      </c>
      <c r="EI534" s="236">
        <f>AK534*IFERROR(VLOOKUP(AJ534,LnLst!B:I,2,FALSE),0)*100/H534^2</f>
        <v>0</v>
      </c>
      <c r="EJ534" s="111">
        <f>AK534*IFERROR(VLOOKUP(AJ534,LnLst!B:I,3,FALSE),0)*100/H534^2</f>
        <v>0</v>
      </c>
      <c r="EK534" s="111">
        <f>(AK534*IFERROR(VLOOKUP(AJ534,LnLst!B:I,4,FALSE),0))*(H534^2/100)/1000000</f>
        <v>0</v>
      </c>
      <c r="EL534" s="111">
        <f>AK534*IFERROR(VLOOKUP(AJ534,LnLst!B:I,5,FALSE),0)*100/H534^2</f>
        <v>0</v>
      </c>
      <c r="EM534" s="111">
        <f>AK534*IFERROR(VLOOKUP(AJ534,LnLst!B:I,6,FALSE),0)*100/H534^2</f>
        <v>0</v>
      </c>
      <c r="EN534" s="111">
        <f>(AK534*IFERROR(VLOOKUP(AJ534,LnLst!B:I,7,FALSE),0))*(H534^2/100)/1000000</f>
        <v>0</v>
      </c>
      <c r="EO534" s="111">
        <f>AK534*IFERROR(VLOOKUP(AJ534,LnLst!B:I,8,FALSE),0)*100/H534^2</f>
        <v>0</v>
      </c>
    </row>
    <row r="535" spans="1:145" ht="15" customHeight="1" x14ac:dyDescent="0.25">
      <c r="A535" s="81" t="s">
        <v>411</v>
      </c>
      <c r="B535" s="82" t="s">
        <v>59</v>
      </c>
      <c r="C535" s="102" t="s">
        <v>169</v>
      </c>
      <c r="D535" s="82" t="s">
        <v>1540</v>
      </c>
      <c r="E535" s="9" t="s">
        <v>1641</v>
      </c>
      <c r="F535" s="426" t="s">
        <v>1717</v>
      </c>
      <c r="G535" s="83">
        <v>1</v>
      </c>
      <c r="H535" s="60">
        <v>220</v>
      </c>
      <c r="I535" s="194" t="str">
        <f t="shared" si="146"/>
        <v xml:space="preserve">2*380/50 ACSR             </v>
      </c>
      <c r="J535" s="228">
        <f t="shared" si="147"/>
        <v>30</v>
      </c>
      <c r="K535" s="113" t="s">
        <v>16</v>
      </c>
      <c r="L535" s="232" t="s">
        <v>41</v>
      </c>
      <c r="M535" s="240">
        <v>1200</v>
      </c>
      <c r="N535" s="115">
        <f t="shared" si="148"/>
        <v>457.24799999999999</v>
      </c>
      <c r="O535" s="241">
        <v>1200</v>
      </c>
      <c r="P535" s="235">
        <f t="shared" si="149"/>
        <v>2.5537190082644628E-3</v>
      </c>
      <c r="Q535" s="104">
        <f t="shared" si="150"/>
        <v>1.8719008264462812E-2</v>
      </c>
      <c r="R535" s="104">
        <f t="shared" si="151"/>
        <v>5.4014399999999997E-2</v>
      </c>
      <c r="S535" s="104">
        <f t="shared" si="152"/>
        <v>6.8181818181818179E-3</v>
      </c>
      <c r="T535" s="104">
        <f t="shared" si="153"/>
        <v>5.8884297520661155E-2</v>
      </c>
      <c r="U535" s="104">
        <f t="shared" si="154"/>
        <v>3.2379600000000001E-2</v>
      </c>
      <c r="V535" s="105">
        <f t="shared" si="155"/>
        <v>3.6570247933884296E-2</v>
      </c>
      <c r="W535" s="223">
        <f>AE535*IFERROR(VLOOKUP(AD535,LnLst!B:I,2,FALSE),0)+AG535*IFERROR(VLOOKUP(AF535,LnLst!B:I,2,FALSE),0)+AI535*IFERROR(VLOOKUP(AH535,LnLst!B:I,2,FALSE),0)+AK535*IFERROR(VLOOKUP(AJ535,LnLst!B:I,2,FALSE),0)</f>
        <v>1.236</v>
      </c>
      <c r="X535" s="215">
        <f>AE535*IFERROR(VLOOKUP(AD535,LnLst!B:I,3,FALSE),0)+AG535*IFERROR(VLOOKUP(AF535,LnLst!B:I,3,FALSE),0)+AI535*IFERROR(VLOOKUP(AH535,LnLst!B:I,3,FALSE),0)+AK535*IFERROR(VLOOKUP(AJ535,LnLst!B:I,3,FALSE),0)</f>
        <v>9.06</v>
      </c>
      <c r="Y535" s="219">
        <f>(AE535*IFERROR(VLOOKUP(AD535,LnLst!B:I,4,FALSE),0)+AG535*IFERROR(VLOOKUP(AF535,LnLst!B:I,4,FALSE),0)+AI535*IFERROR(VLOOKUP(AH535,LnLst!B:I,4,FALSE),0)+AK535*IFERROR(VLOOKUP(AJ535,LnLst!B:I,4,FALSE),0))/1000000</f>
        <v>1.116E-4</v>
      </c>
      <c r="Z535" s="215">
        <f>AE535*IFERROR(VLOOKUP(AD535,LnLst!B:I,5,FALSE),0)+AG535*IFERROR(VLOOKUP(AF535,LnLst!B:I,5,FALSE),0)+AI535*IFERROR(VLOOKUP(AH535,LnLst!B:I,5,FALSE),0)+AK535*IFERROR(VLOOKUP(AJ535,LnLst!B:I,5,FALSE),0)</f>
        <v>3.3</v>
      </c>
      <c r="AA535" s="215">
        <f>AE535*IFERROR(VLOOKUP(AD535,LnLst!B:I,6,FALSE),0)+AG535*IFERROR(VLOOKUP(AF535,LnLst!B:I,6,FALSE),0)+AI535*IFERROR(VLOOKUP(AH535,LnLst!B:I,6,FALSE),0)+AK535*IFERROR(VLOOKUP(AJ535,LnLst!B:I,6,FALSE),0)</f>
        <v>28.5</v>
      </c>
      <c r="AB535" s="207">
        <f>(AE535*IFERROR(VLOOKUP(AD535,LnLst!B:I,7,FALSE),0)+AG535*IFERROR(VLOOKUP(AF535,LnLst!B:I,7,FALSE),0)+AI535*IFERROR(VLOOKUP(AH535,LnLst!B:I,7,FALSE),0)+AK535*IFERROR(VLOOKUP(AJ535,LnLst!B:I,7,FALSE),0))/1000000</f>
        <v>6.69E-5</v>
      </c>
      <c r="AC535" s="211">
        <f>AE535*IFERROR(VLOOKUP(AD535,LnLst!B:I,8,FALSE),0)+AG535*IFERROR(VLOOKUP(AF535,LnLst!B:I,8,FALSE),0)+AI535*IFERROR(VLOOKUP(AH535,LnLst!B:I,8,FALSE),0)+AK535*IFERROR(VLOOKUP(AJ535,LnLst!B:I,8,FALSE),0)</f>
        <v>17.7</v>
      </c>
      <c r="AD535" s="106" t="s">
        <v>25</v>
      </c>
      <c r="AE535" s="263">
        <v>30</v>
      </c>
      <c r="AF535" s="245" t="s">
        <v>1462</v>
      </c>
      <c r="AG535" s="263"/>
      <c r="AH535" s="250" t="s">
        <v>1462</v>
      </c>
      <c r="AI535" s="263"/>
      <c r="AJ535" s="245" t="s">
        <v>1462</v>
      </c>
      <c r="AK535" s="263"/>
      <c r="AL535" s="84">
        <v>620</v>
      </c>
      <c r="AM535" s="72">
        <v>630</v>
      </c>
      <c r="AN535" s="83">
        <v>0</v>
      </c>
      <c r="AO535" s="72">
        <v>0</v>
      </c>
      <c r="AP535" s="66" t="s">
        <v>993</v>
      </c>
      <c r="AQ535" s="107" t="s">
        <v>683</v>
      </c>
      <c r="AR535" s="61" t="s">
        <v>82</v>
      </c>
      <c r="AS535" s="364"/>
      <c r="AT535" s="205"/>
      <c r="DN535" s="111">
        <f>(AE535*IFERROR(VLOOKUP(AD535,LnLst!B:I,2,FALSE),0))*(100/(H535^2))</f>
        <v>2.5537190082644628E-3</v>
      </c>
      <c r="DO535" s="111">
        <f>(AE535*IFERROR(VLOOKUP(AD535,LnLst!B:I,3,FALSE),0))*(100/(H535^2))</f>
        <v>1.8719008264462812E-2</v>
      </c>
      <c r="DP535" s="111">
        <f>(AE535*IFERROR(VLOOKUP(AD535,LnLst!B:I,4,FALSE),0))*(H535^2/100)/1000000</f>
        <v>5.4014400000000004E-2</v>
      </c>
      <c r="DQ535" s="111">
        <f>(AE535*IFERROR(VLOOKUP(AD535,LnLst!B:I,5,FALSE),0))*(100/(H535^2))</f>
        <v>6.8181818181818179E-3</v>
      </c>
      <c r="DR535" s="111">
        <f>(AE535*IFERROR(VLOOKUP(AD535,LnLst!B:I,6,FALSE),0))*(100/(H535^2))</f>
        <v>5.8884297520661155E-2</v>
      </c>
      <c r="DS535" s="111">
        <f>(AE535*IFERROR(VLOOKUP(AD535,LnLst!B:I,7,FALSE),0))*(H535^2/100)/1000000</f>
        <v>3.2379600000000001E-2</v>
      </c>
      <c r="DT535" s="111">
        <f>(AE535*IFERROR(VLOOKUP(AD535,LnLst!B:I,8,FALSE),0))*(100/(H535^2))</f>
        <v>3.6570247933884296E-2</v>
      </c>
      <c r="DU535" s="111">
        <f>AG535*IFERROR(VLOOKUP(AF535,LnLst!B:I,2,FALSE),0)*100/H535^2</f>
        <v>0</v>
      </c>
      <c r="DV535" s="111">
        <f>(AG535*IFERROR(VLOOKUP(AF535,LnLst!B:I,3,FALSE),0))*(100/(H535^2))</f>
        <v>0</v>
      </c>
      <c r="DW535" s="111">
        <f>(AG535*IFERROR(VLOOKUP(AF535,LnLst!B:I,4,FALSE),0))*(H535^2/100)/1000000</f>
        <v>0</v>
      </c>
      <c r="DX535" s="111">
        <f>(AG535*IFERROR(VLOOKUP(AF535,LnLst!B:I,5,FALSE),0))*(100/(H535^2))</f>
        <v>0</v>
      </c>
      <c r="DY535" s="111">
        <f>(AG535*IFERROR(VLOOKUP(AF535,LnLst!B:I,6,FALSE),0))*(100/(H535^2))</f>
        <v>0</v>
      </c>
      <c r="DZ535" s="111">
        <f>(AG535*IFERROR(VLOOKUP(AF535,LnLst!B:I,7,FALSE),0))*(H535^2/100)/1000000</f>
        <v>0</v>
      </c>
      <c r="EA535" s="111">
        <f>(AG535*IFERROR(VLOOKUP(AF535,LnLst!B:I,8,FALSE),0))*(100/(H535^2))</f>
        <v>0</v>
      </c>
      <c r="EB535" s="111">
        <f>AI535*IFERROR(VLOOKUP(AH535,LnLst!B:I,2,FALSE),0)*100/H535^2</f>
        <v>0</v>
      </c>
      <c r="EC535" s="111">
        <f>AI535*IFERROR(VLOOKUP(AH535,LnLst!B:I,3,FALSE),0)*100/H535^2</f>
        <v>0</v>
      </c>
      <c r="ED535" s="111">
        <f>(AI535*IFERROR(VLOOKUP(AH535,LnLst!B:I,4,FALSE),0))*(H535^2/100)/1000000</f>
        <v>0</v>
      </c>
      <c r="EE535" s="111">
        <f>AI535*IFERROR(VLOOKUP(AH535,LnLst!B:I,5,FALSE),0)*100/H535^2</f>
        <v>0</v>
      </c>
      <c r="EF535" s="111">
        <f>AI535*IFERROR(VLOOKUP(AH535,LnLst!B:I,6,FALSE),0)*100/H535^2</f>
        <v>0</v>
      </c>
      <c r="EG535" s="111">
        <f>(AI535*IFERROR(VLOOKUP(AH535,LnLst!B:I,7,FALSE),0))*(H535^2/100)/1000000</f>
        <v>0</v>
      </c>
      <c r="EH535" s="111">
        <f>AI535*IFERROR(VLOOKUP(AH535,LnLst!B:I,8,FALSE),0)*100/H535^2</f>
        <v>0</v>
      </c>
      <c r="EI535" s="236">
        <f>AK535*IFERROR(VLOOKUP(AJ535,LnLst!B:I,2,FALSE),0)*100/H535^2</f>
        <v>0</v>
      </c>
      <c r="EJ535" s="111">
        <f>AK535*IFERROR(VLOOKUP(AJ535,LnLst!B:I,3,FALSE),0)*100/H535^2</f>
        <v>0</v>
      </c>
      <c r="EK535" s="111">
        <f>(AK535*IFERROR(VLOOKUP(AJ535,LnLst!B:I,4,FALSE),0))*(H535^2/100)/1000000</f>
        <v>0</v>
      </c>
      <c r="EL535" s="111">
        <f>AK535*IFERROR(VLOOKUP(AJ535,LnLst!B:I,5,FALSE),0)*100/H535^2</f>
        <v>0</v>
      </c>
      <c r="EM535" s="111">
        <f>AK535*IFERROR(VLOOKUP(AJ535,LnLst!B:I,6,FALSE),0)*100/H535^2</f>
        <v>0</v>
      </c>
      <c r="EN535" s="111">
        <f>(AK535*IFERROR(VLOOKUP(AJ535,LnLst!B:I,7,FALSE),0))*(H535^2/100)/1000000</f>
        <v>0</v>
      </c>
      <c r="EO535" s="111">
        <f>AK535*IFERROR(VLOOKUP(AJ535,LnLst!B:I,8,FALSE),0)*100/H535^2</f>
        <v>0</v>
      </c>
    </row>
    <row r="536" spans="1:145" ht="15" customHeight="1" x14ac:dyDescent="0.25">
      <c r="A536" s="81" t="s">
        <v>411</v>
      </c>
      <c r="B536" s="82" t="s">
        <v>59</v>
      </c>
      <c r="C536" s="102" t="s">
        <v>169</v>
      </c>
      <c r="D536" s="82" t="s">
        <v>1540</v>
      </c>
      <c r="E536" s="9" t="s">
        <v>1641</v>
      </c>
      <c r="F536" s="426" t="s">
        <v>1717</v>
      </c>
      <c r="G536" s="83">
        <v>2</v>
      </c>
      <c r="H536" s="60">
        <v>220</v>
      </c>
      <c r="I536" s="194" t="str">
        <f t="shared" si="146"/>
        <v xml:space="preserve">2*380/50 ACSR             </v>
      </c>
      <c r="J536" s="228">
        <f t="shared" si="147"/>
        <v>30</v>
      </c>
      <c r="K536" s="113" t="s">
        <v>16</v>
      </c>
      <c r="L536" s="232" t="s">
        <v>41</v>
      </c>
      <c r="M536" s="240">
        <v>1200</v>
      </c>
      <c r="N536" s="115">
        <f t="shared" si="148"/>
        <v>457.24799999999999</v>
      </c>
      <c r="O536" s="241">
        <v>1200</v>
      </c>
      <c r="P536" s="235">
        <f t="shared" si="149"/>
        <v>2.5537190082644628E-3</v>
      </c>
      <c r="Q536" s="104">
        <f t="shared" si="150"/>
        <v>1.8719008264462812E-2</v>
      </c>
      <c r="R536" s="104">
        <f t="shared" si="151"/>
        <v>5.4014399999999997E-2</v>
      </c>
      <c r="S536" s="104">
        <f t="shared" si="152"/>
        <v>6.8181818181818179E-3</v>
      </c>
      <c r="T536" s="104">
        <f t="shared" si="153"/>
        <v>5.8884297520661155E-2</v>
      </c>
      <c r="U536" s="104">
        <f t="shared" si="154"/>
        <v>3.2379600000000001E-2</v>
      </c>
      <c r="V536" s="105">
        <f t="shared" si="155"/>
        <v>3.6570247933884296E-2</v>
      </c>
      <c r="W536" s="223">
        <f>AE536*IFERROR(VLOOKUP(AD536,LnLst!B:I,2,FALSE),0)+AG536*IFERROR(VLOOKUP(AF536,LnLst!B:I,2,FALSE),0)+AI536*IFERROR(VLOOKUP(AH536,LnLst!B:I,2,FALSE),0)+AK536*IFERROR(VLOOKUP(AJ536,LnLst!B:I,2,FALSE),0)</f>
        <v>1.236</v>
      </c>
      <c r="X536" s="215">
        <f>AE536*IFERROR(VLOOKUP(AD536,LnLst!B:I,3,FALSE),0)+AG536*IFERROR(VLOOKUP(AF536,LnLst!B:I,3,FALSE),0)+AI536*IFERROR(VLOOKUP(AH536,LnLst!B:I,3,FALSE),0)+AK536*IFERROR(VLOOKUP(AJ536,LnLst!B:I,3,FALSE),0)</f>
        <v>9.06</v>
      </c>
      <c r="Y536" s="219">
        <f>(AE536*IFERROR(VLOOKUP(AD536,LnLst!B:I,4,FALSE),0)+AG536*IFERROR(VLOOKUP(AF536,LnLst!B:I,4,FALSE),0)+AI536*IFERROR(VLOOKUP(AH536,LnLst!B:I,4,FALSE),0)+AK536*IFERROR(VLOOKUP(AJ536,LnLst!B:I,4,FALSE),0))/1000000</f>
        <v>1.116E-4</v>
      </c>
      <c r="Z536" s="215">
        <f>AE536*IFERROR(VLOOKUP(AD536,LnLst!B:I,5,FALSE),0)+AG536*IFERROR(VLOOKUP(AF536,LnLst!B:I,5,FALSE),0)+AI536*IFERROR(VLOOKUP(AH536,LnLst!B:I,5,FALSE),0)+AK536*IFERROR(VLOOKUP(AJ536,LnLst!B:I,5,FALSE),0)</f>
        <v>3.3</v>
      </c>
      <c r="AA536" s="215">
        <f>AE536*IFERROR(VLOOKUP(AD536,LnLst!B:I,6,FALSE),0)+AG536*IFERROR(VLOOKUP(AF536,LnLst!B:I,6,FALSE),0)+AI536*IFERROR(VLOOKUP(AH536,LnLst!B:I,6,FALSE),0)+AK536*IFERROR(VLOOKUP(AJ536,LnLst!B:I,6,FALSE),0)</f>
        <v>28.5</v>
      </c>
      <c r="AB536" s="207">
        <f>(AE536*IFERROR(VLOOKUP(AD536,LnLst!B:I,7,FALSE),0)+AG536*IFERROR(VLOOKUP(AF536,LnLst!B:I,7,FALSE),0)+AI536*IFERROR(VLOOKUP(AH536,LnLst!B:I,7,FALSE),0)+AK536*IFERROR(VLOOKUP(AJ536,LnLst!B:I,7,FALSE),0))/1000000</f>
        <v>6.69E-5</v>
      </c>
      <c r="AC536" s="211">
        <f>AE536*IFERROR(VLOOKUP(AD536,LnLst!B:I,8,FALSE),0)+AG536*IFERROR(VLOOKUP(AF536,LnLst!B:I,8,FALSE),0)+AI536*IFERROR(VLOOKUP(AH536,LnLst!B:I,8,FALSE),0)+AK536*IFERROR(VLOOKUP(AJ536,LnLst!B:I,8,FALSE),0)</f>
        <v>17.7</v>
      </c>
      <c r="AD536" s="106" t="s">
        <v>25</v>
      </c>
      <c r="AE536" s="263">
        <v>30</v>
      </c>
      <c r="AF536" s="245" t="s">
        <v>1462</v>
      </c>
      <c r="AG536" s="263"/>
      <c r="AH536" s="250" t="s">
        <v>1462</v>
      </c>
      <c r="AI536" s="263"/>
      <c r="AJ536" s="245" t="s">
        <v>1462</v>
      </c>
      <c r="AK536" s="263"/>
      <c r="AL536" s="84">
        <v>620</v>
      </c>
      <c r="AM536" s="72">
        <v>630</v>
      </c>
      <c r="AN536" s="83">
        <v>0</v>
      </c>
      <c r="AO536" s="72">
        <v>0</v>
      </c>
      <c r="AP536" s="66" t="s">
        <v>994</v>
      </c>
      <c r="AQ536" s="107" t="s">
        <v>683</v>
      </c>
      <c r="AR536" s="61" t="s">
        <v>82</v>
      </c>
      <c r="AS536" s="364"/>
      <c r="AT536" s="205"/>
      <c r="DN536" s="111">
        <f>(AE536*IFERROR(VLOOKUP(AD536,LnLst!B:I,2,FALSE),0))*(100/(H536^2))</f>
        <v>2.5537190082644628E-3</v>
      </c>
      <c r="DO536" s="111">
        <f>(AE536*IFERROR(VLOOKUP(AD536,LnLst!B:I,3,FALSE),0))*(100/(H536^2))</f>
        <v>1.8719008264462812E-2</v>
      </c>
      <c r="DP536" s="111">
        <f>(AE536*IFERROR(VLOOKUP(AD536,LnLst!B:I,4,FALSE),0))*(H536^2/100)/1000000</f>
        <v>5.4014400000000004E-2</v>
      </c>
      <c r="DQ536" s="111">
        <f>(AE536*IFERROR(VLOOKUP(AD536,LnLst!B:I,5,FALSE),0))*(100/(H536^2))</f>
        <v>6.8181818181818179E-3</v>
      </c>
      <c r="DR536" s="111">
        <f>(AE536*IFERROR(VLOOKUP(AD536,LnLst!B:I,6,FALSE),0))*(100/(H536^2))</f>
        <v>5.8884297520661155E-2</v>
      </c>
      <c r="DS536" s="111">
        <f>(AE536*IFERROR(VLOOKUP(AD536,LnLst!B:I,7,FALSE),0))*(H536^2/100)/1000000</f>
        <v>3.2379600000000001E-2</v>
      </c>
      <c r="DT536" s="111">
        <f>(AE536*IFERROR(VLOOKUP(AD536,LnLst!B:I,8,FALSE),0))*(100/(H536^2))</f>
        <v>3.6570247933884296E-2</v>
      </c>
      <c r="DU536" s="111">
        <f>AG536*IFERROR(VLOOKUP(AF536,LnLst!B:I,2,FALSE),0)*100/H536^2</f>
        <v>0</v>
      </c>
      <c r="DV536" s="111">
        <f>(AG536*IFERROR(VLOOKUP(AF536,LnLst!B:I,3,FALSE),0))*(100/(H536^2))</f>
        <v>0</v>
      </c>
      <c r="DW536" s="111">
        <f>(AG536*IFERROR(VLOOKUP(AF536,LnLst!B:I,4,FALSE),0))*(H536^2/100)/1000000</f>
        <v>0</v>
      </c>
      <c r="DX536" s="111">
        <f>(AG536*IFERROR(VLOOKUP(AF536,LnLst!B:I,5,FALSE),0))*(100/(H536^2))</f>
        <v>0</v>
      </c>
      <c r="DY536" s="111">
        <f>(AG536*IFERROR(VLOOKUP(AF536,LnLst!B:I,6,FALSE),0))*(100/(H536^2))</f>
        <v>0</v>
      </c>
      <c r="DZ536" s="111">
        <f>(AG536*IFERROR(VLOOKUP(AF536,LnLst!B:I,7,FALSE),0))*(H536^2/100)/1000000</f>
        <v>0</v>
      </c>
      <c r="EA536" s="111">
        <f>(AG536*IFERROR(VLOOKUP(AF536,LnLst!B:I,8,FALSE),0))*(100/(H536^2))</f>
        <v>0</v>
      </c>
      <c r="EB536" s="111">
        <f>AI536*IFERROR(VLOOKUP(AH536,LnLst!B:I,2,FALSE),0)*100/H536^2</f>
        <v>0</v>
      </c>
      <c r="EC536" s="111">
        <f>AI536*IFERROR(VLOOKUP(AH536,LnLst!B:I,3,FALSE),0)*100/H536^2</f>
        <v>0</v>
      </c>
      <c r="ED536" s="111">
        <f>(AI536*IFERROR(VLOOKUP(AH536,LnLst!B:I,4,FALSE),0))*(H536^2/100)/1000000</f>
        <v>0</v>
      </c>
      <c r="EE536" s="111">
        <f>AI536*IFERROR(VLOOKUP(AH536,LnLst!B:I,5,FALSE),0)*100/H536^2</f>
        <v>0</v>
      </c>
      <c r="EF536" s="111">
        <f>AI536*IFERROR(VLOOKUP(AH536,LnLst!B:I,6,FALSE),0)*100/H536^2</f>
        <v>0</v>
      </c>
      <c r="EG536" s="111">
        <f>(AI536*IFERROR(VLOOKUP(AH536,LnLst!B:I,7,FALSE),0))*(H536^2/100)/1000000</f>
        <v>0</v>
      </c>
      <c r="EH536" s="111">
        <f>AI536*IFERROR(VLOOKUP(AH536,LnLst!B:I,8,FALSE),0)*100/H536^2</f>
        <v>0</v>
      </c>
      <c r="EI536" s="236">
        <f>AK536*IFERROR(VLOOKUP(AJ536,LnLst!B:I,2,FALSE),0)*100/H536^2</f>
        <v>0</v>
      </c>
      <c r="EJ536" s="111">
        <f>AK536*IFERROR(VLOOKUP(AJ536,LnLst!B:I,3,FALSE),0)*100/H536^2</f>
        <v>0</v>
      </c>
      <c r="EK536" s="111">
        <f>(AK536*IFERROR(VLOOKUP(AJ536,LnLst!B:I,4,FALSE),0))*(H536^2/100)/1000000</f>
        <v>0</v>
      </c>
      <c r="EL536" s="111">
        <f>AK536*IFERROR(VLOOKUP(AJ536,LnLst!B:I,5,FALSE),0)*100/H536^2</f>
        <v>0</v>
      </c>
      <c r="EM536" s="111">
        <f>AK536*IFERROR(VLOOKUP(AJ536,LnLst!B:I,6,FALSE),0)*100/H536^2</f>
        <v>0</v>
      </c>
      <c r="EN536" s="111">
        <f>(AK536*IFERROR(VLOOKUP(AJ536,LnLst!B:I,7,FALSE),0))*(H536^2/100)/1000000</f>
        <v>0</v>
      </c>
      <c r="EO536" s="111">
        <f>AK536*IFERROR(VLOOKUP(AJ536,LnLst!B:I,8,FALSE),0)*100/H536^2</f>
        <v>0</v>
      </c>
    </row>
    <row r="537" spans="1:145" ht="15" customHeight="1" x14ac:dyDescent="0.25">
      <c r="A537" s="81" t="s">
        <v>382</v>
      </c>
      <c r="B537" s="82" t="s">
        <v>59</v>
      </c>
      <c r="C537" s="102" t="s">
        <v>131</v>
      </c>
      <c r="D537" s="82" t="s">
        <v>1540</v>
      </c>
      <c r="E537" s="9" t="s">
        <v>1641</v>
      </c>
      <c r="F537" s="426" t="s">
        <v>1717</v>
      </c>
      <c r="G537" s="83">
        <v>1</v>
      </c>
      <c r="H537" s="60">
        <v>220</v>
      </c>
      <c r="I537" s="194" t="str">
        <f t="shared" si="146"/>
        <v xml:space="preserve">2*380/50 ACSR             </v>
      </c>
      <c r="J537" s="228">
        <f t="shared" si="147"/>
        <v>36.5</v>
      </c>
      <c r="K537" s="113" t="s">
        <v>16</v>
      </c>
      <c r="L537" s="232" t="s">
        <v>41</v>
      </c>
      <c r="M537" s="240">
        <v>1200</v>
      </c>
      <c r="N537" s="115">
        <f t="shared" si="148"/>
        <v>457.24799999999999</v>
      </c>
      <c r="O537" s="241">
        <v>1200</v>
      </c>
      <c r="P537" s="235">
        <f t="shared" si="149"/>
        <v>3.1070247933884295E-3</v>
      </c>
      <c r="Q537" s="104">
        <f t="shared" si="150"/>
        <v>2.2774793388429752E-2</v>
      </c>
      <c r="R537" s="104">
        <f t="shared" si="151"/>
        <v>6.5717520000000001E-2</v>
      </c>
      <c r="S537" s="104">
        <f t="shared" si="152"/>
        <v>8.2954545454545451E-3</v>
      </c>
      <c r="T537" s="104">
        <f t="shared" si="153"/>
        <v>7.1642561983471062E-2</v>
      </c>
      <c r="U537" s="104">
        <f t="shared" si="154"/>
        <v>3.9395180000000002E-2</v>
      </c>
      <c r="V537" s="105">
        <f t="shared" si="155"/>
        <v>4.4493801652892559E-2</v>
      </c>
      <c r="W537" s="223">
        <f>AE537*IFERROR(VLOOKUP(AD537,LnLst!B:I,2,FALSE),0)+AG537*IFERROR(VLOOKUP(AF537,LnLst!B:I,2,FALSE),0)+AI537*IFERROR(VLOOKUP(AH537,LnLst!B:I,2,FALSE),0)+AK537*IFERROR(VLOOKUP(AJ537,LnLst!B:I,2,FALSE),0)</f>
        <v>1.5038</v>
      </c>
      <c r="X537" s="215">
        <f>AE537*IFERROR(VLOOKUP(AD537,LnLst!B:I,3,FALSE),0)+AG537*IFERROR(VLOOKUP(AF537,LnLst!B:I,3,FALSE),0)+AI537*IFERROR(VLOOKUP(AH537,LnLst!B:I,3,FALSE),0)+AK537*IFERROR(VLOOKUP(AJ537,LnLst!B:I,3,FALSE),0)</f>
        <v>11.023</v>
      </c>
      <c r="Y537" s="219">
        <f>(AE537*IFERROR(VLOOKUP(AD537,LnLst!B:I,4,FALSE),0)+AG537*IFERROR(VLOOKUP(AF537,LnLst!B:I,4,FALSE),0)+AI537*IFERROR(VLOOKUP(AH537,LnLst!B:I,4,FALSE),0)+AK537*IFERROR(VLOOKUP(AJ537,LnLst!B:I,4,FALSE),0))/1000000</f>
        <v>1.3578E-4</v>
      </c>
      <c r="Z537" s="215">
        <f>AE537*IFERROR(VLOOKUP(AD537,LnLst!B:I,5,FALSE),0)+AG537*IFERROR(VLOOKUP(AF537,LnLst!B:I,5,FALSE),0)+AI537*IFERROR(VLOOKUP(AH537,LnLst!B:I,5,FALSE),0)+AK537*IFERROR(VLOOKUP(AJ537,LnLst!B:I,5,FALSE),0)</f>
        <v>4.0149999999999997</v>
      </c>
      <c r="AA537" s="215">
        <f>AE537*IFERROR(VLOOKUP(AD537,LnLst!B:I,6,FALSE),0)+AG537*IFERROR(VLOOKUP(AF537,LnLst!B:I,6,FALSE),0)+AI537*IFERROR(VLOOKUP(AH537,LnLst!B:I,6,FALSE),0)+AK537*IFERROR(VLOOKUP(AJ537,LnLst!B:I,6,FALSE),0)</f>
        <v>34.674999999999997</v>
      </c>
      <c r="AB537" s="207">
        <f>(AE537*IFERROR(VLOOKUP(AD537,LnLst!B:I,7,FALSE),0)+AG537*IFERROR(VLOOKUP(AF537,LnLst!B:I,7,FALSE),0)+AI537*IFERROR(VLOOKUP(AH537,LnLst!B:I,7,FALSE),0)+AK537*IFERROR(VLOOKUP(AJ537,LnLst!B:I,7,FALSE),0))/1000000</f>
        <v>8.1395000000000003E-5</v>
      </c>
      <c r="AC537" s="211">
        <f>AE537*IFERROR(VLOOKUP(AD537,LnLst!B:I,8,FALSE),0)+AG537*IFERROR(VLOOKUP(AF537,LnLst!B:I,8,FALSE),0)+AI537*IFERROR(VLOOKUP(AH537,LnLst!B:I,8,FALSE),0)+AK537*IFERROR(VLOOKUP(AJ537,LnLst!B:I,8,FALSE),0)</f>
        <v>21.535</v>
      </c>
      <c r="AD537" s="106" t="s">
        <v>25</v>
      </c>
      <c r="AE537" s="263">
        <v>36.5</v>
      </c>
      <c r="AF537" s="245" t="s">
        <v>1462</v>
      </c>
      <c r="AG537" s="263"/>
      <c r="AH537" s="250" t="s">
        <v>1462</v>
      </c>
      <c r="AI537" s="263"/>
      <c r="AJ537" s="245" t="s">
        <v>1462</v>
      </c>
      <c r="AK537" s="263"/>
      <c r="AL537" s="84">
        <v>414</v>
      </c>
      <c r="AM537" s="72">
        <v>630</v>
      </c>
      <c r="AN537" s="83">
        <v>0</v>
      </c>
      <c r="AO537" s="72">
        <v>0</v>
      </c>
      <c r="AP537" s="66" t="s">
        <v>995</v>
      </c>
      <c r="AQ537" s="107" t="s">
        <v>623</v>
      </c>
      <c r="AR537" s="61" t="s">
        <v>520</v>
      </c>
      <c r="AS537" s="364"/>
      <c r="AT537" s="205"/>
      <c r="DN537" s="111">
        <f>(AE537*IFERROR(VLOOKUP(AD537,LnLst!B:I,2,FALSE),0))*(100/(H537^2))</f>
        <v>3.1070247933884299E-3</v>
      </c>
      <c r="DO537" s="111">
        <f>(AE537*IFERROR(VLOOKUP(AD537,LnLst!B:I,3,FALSE),0))*(100/(H537^2))</f>
        <v>2.2774793388429752E-2</v>
      </c>
      <c r="DP537" s="111">
        <f>(AE537*IFERROR(VLOOKUP(AD537,LnLst!B:I,4,FALSE),0))*(H537^2/100)/1000000</f>
        <v>6.5717520000000001E-2</v>
      </c>
      <c r="DQ537" s="111">
        <f>(AE537*IFERROR(VLOOKUP(AD537,LnLst!B:I,5,FALSE),0))*(100/(H537^2))</f>
        <v>8.2954545454545451E-3</v>
      </c>
      <c r="DR537" s="111">
        <f>(AE537*IFERROR(VLOOKUP(AD537,LnLst!B:I,6,FALSE),0))*(100/(H537^2))</f>
        <v>7.1642561983471076E-2</v>
      </c>
      <c r="DS537" s="111">
        <f>(AE537*IFERROR(VLOOKUP(AD537,LnLst!B:I,7,FALSE),0))*(H537^2/100)/1000000</f>
        <v>3.9395180000000002E-2</v>
      </c>
      <c r="DT537" s="111">
        <f>(AE537*IFERROR(VLOOKUP(AD537,LnLst!B:I,8,FALSE),0))*(100/(H537^2))</f>
        <v>4.4493801652892566E-2</v>
      </c>
      <c r="DU537" s="111">
        <f>AG537*IFERROR(VLOOKUP(AF537,LnLst!B:I,2,FALSE),0)*100/H537^2</f>
        <v>0</v>
      </c>
      <c r="DV537" s="111">
        <f>(AG537*IFERROR(VLOOKUP(AF537,LnLst!B:I,3,FALSE),0))*(100/(H537^2))</f>
        <v>0</v>
      </c>
      <c r="DW537" s="111">
        <f>(AG537*IFERROR(VLOOKUP(AF537,LnLst!B:I,4,FALSE),0))*(H537^2/100)/1000000</f>
        <v>0</v>
      </c>
      <c r="DX537" s="111">
        <f>(AG537*IFERROR(VLOOKUP(AF537,LnLst!B:I,5,FALSE),0))*(100/(H537^2))</f>
        <v>0</v>
      </c>
      <c r="DY537" s="111">
        <f>(AG537*IFERROR(VLOOKUP(AF537,LnLst!B:I,6,FALSE),0))*(100/(H537^2))</f>
        <v>0</v>
      </c>
      <c r="DZ537" s="111">
        <f>(AG537*IFERROR(VLOOKUP(AF537,LnLst!B:I,7,FALSE),0))*(H537^2/100)/1000000</f>
        <v>0</v>
      </c>
      <c r="EA537" s="111">
        <f>(AG537*IFERROR(VLOOKUP(AF537,LnLst!B:I,8,FALSE),0))*(100/(H537^2))</f>
        <v>0</v>
      </c>
      <c r="EB537" s="111">
        <f>AI537*IFERROR(VLOOKUP(AH537,LnLst!B:I,2,FALSE),0)*100/H537^2</f>
        <v>0</v>
      </c>
      <c r="EC537" s="111">
        <f>AI537*IFERROR(VLOOKUP(AH537,LnLst!B:I,3,FALSE),0)*100/H537^2</f>
        <v>0</v>
      </c>
      <c r="ED537" s="111">
        <f>(AI537*IFERROR(VLOOKUP(AH537,LnLst!B:I,4,FALSE),0))*(H537^2/100)/1000000</f>
        <v>0</v>
      </c>
      <c r="EE537" s="111">
        <f>AI537*IFERROR(VLOOKUP(AH537,LnLst!B:I,5,FALSE),0)*100/H537^2</f>
        <v>0</v>
      </c>
      <c r="EF537" s="111">
        <f>AI537*IFERROR(VLOOKUP(AH537,LnLst!B:I,6,FALSE),0)*100/H537^2</f>
        <v>0</v>
      </c>
      <c r="EG537" s="111">
        <f>(AI537*IFERROR(VLOOKUP(AH537,LnLst!B:I,7,FALSE),0))*(H537^2/100)/1000000</f>
        <v>0</v>
      </c>
      <c r="EH537" s="111">
        <f>AI537*IFERROR(VLOOKUP(AH537,LnLst!B:I,8,FALSE),0)*100/H537^2</f>
        <v>0</v>
      </c>
      <c r="EI537" s="236">
        <f>AK537*IFERROR(VLOOKUP(AJ537,LnLst!B:I,2,FALSE),0)*100/H537^2</f>
        <v>0</v>
      </c>
      <c r="EJ537" s="111">
        <f>AK537*IFERROR(VLOOKUP(AJ537,LnLst!B:I,3,FALSE),0)*100/H537^2</f>
        <v>0</v>
      </c>
      <c r="EK537" s="111">
        <f>(AK537*IFERROR(VLOOKUP(AJ537,LnLst!B:I,4,FALSE),0))*(H537^2/100)/1000000</f>
        <v>0</v>
      </c>
      <c r="EL537" s="111">
        <f>AK537*IFERROR(VLOOKUP(AJ537,LnLst!B:I,5,FALSE),0)*100/H537^2</f>
        <v>0</v>
      </c>
      <c r="EM537" s="111">
        <f>AK537*IFERROR(VLOOKUP(AJ537,LnLst!B:I,6,FALSE),0)*100/H537^2</f>
        <v>0</v>
      </c>
      <c r="EN537" s="111">
        <f>(AK537*IFERROR(VLOOKUP(AJ537,LnLst!B:I,7,FALSE),0))*(H537^2/100)/1000000</f>
        <v>0</v>
      </c>
      <c r="EO537" s="111">
        <f>AK537*IFERROR(VLOOKUP(AJ537,LnLst!B:I,8,FALSE),0)*100/H537^2</f>
        <v>0</v>
      </c>
    </row>
    <row r="538" spans="1:145" ht="15" customHeight="1" x14ac:dyDescent="0.25">
      <c r="A538" s="81" t="s">
        <v>382</v>
      </c>
      <c r="B538" s="82" t="s">
        <v>59</v>
      </c>
      <c r="C538" s="102" t="s">
        <v>131</v>
      </c>
      <c r="D538" s="82" t="s">
        <v>1540</v>
      </c>
      <c r="E538" s="9" t="s">
        <v>1641</v>
      </c>
      <c r="F538" s="426" t="s">
        <v>1717</v>
      </c>
      <c r="G538" s="83">
        <v>2</v>
      </c>
      <c r="H538" s="60">
        <v>220</v>
      </c>
      <c r="I538" s="194" t="str">
        <f t="shared" si="146"/>
        <v xml:space="preserve">2*380/50 ACSR             </v>
      </c>
      <c r="J538" s="228">
        <f t="shared" si="147"/>
        <v>36.5</v>
      </c>
      <c r="K538" s="113" t="s">
        <v>16</v>
      </c>
      <c r="L538" s="232" t="s">
        <v>41</v>
      </c>
      <c r="M538" s="240">
        <v>1200</v>
      </c>
      <c r="N538" s="115">
        <f t="shared" si="148"/>
        <v>457.24799999999999</v>
      </c>
      <c r="O538" s="241">
        <v>1200</v>
      </c>
      <c r="P538" s="235">
        <f t="shared" si="149"/>
        <v>3.1070247933884295E-3</v>
      </c>
      <c r="Q538" s="104">
        <f t="shared" si="150"/>
        <v>2.2774793388429752E-2</v>
      </c>
      <c r="R538" s="104">
        <f t="shared" si="151"/>
        <v>6.5717520000000001E-2</v>
      </c>
      <c r="S538" s="104">
        <f t="shared" si="152"/>
        <v>8.2954545454545451E-3</v>
      </c>
      <c r="T538" s="104">
        <f t="shared" si="153"/>
        <v>7.1642561983471062E-2</v>
      </c>
      <c r="U538" s="104">
        <f t="shared" si="154"/>
        <v>3.9395180000000002E-2</v>
      </c>
      <c r="V538" s="105">
        <f t="shared" si="155"/>
        <v>4.4493801652892559E-2</v>
      </c>
      <c r="W538" s="223">
        <f>AE538*IFERROR(VLOOKUP(AD538,LnLst!B:I,2,FALSE),0)+AG538*IFERROR(VLOOKUP(AF538,LnLst!B:I,2,FALSE),0)+AI538*IFERROR(VLOOKUP(AH538,LnLst!B:I,2,FALSE),0)+AK538*IFERROR(VLOOKUP(AJ538,LnLst!B:I,2,FALSE),0)</f>
        <v>1.5038</v>
      </c>
      <c r="X538" s="215">
        <f>AE538*IFERROR(VLOOKUP(AD538,LnLst!B:I,3,FALSE),0)+AG538*IFERROR(VLOOKUP(AF538,LnLst!B:I,3,FALSE),0)+AI538*IFERROR(VLOOKUP(AH538,LnLst!B:I,3,FALSE),0)+AK538*IFERROR(VLOOKUP(AJ538,LnLst!B:I,3,FALSE),0)</f>
        <v>11.023</v>
      </c>
      <c r="Y538" s="219">
        <f>(AE538*IFERROR(VLOOKUP(AD538,LnLst!B:I,4,FALSE),0)+AG538*IFERROR(VLOOKUP(AF538,LnLst!B:I,4,FALSE),0)+AI538*IFERROR(VLOOKUP(AH538,LnLst!B:I,4,FALSE),0)+AK538*IFERROR(VLOOKUP(AJ538,LnLst!B:I,4,FALSE),0))/1000000</f>
        <v>1.3578E-4</v>
      </c>
      <c r="Z538" s="215">
        <f>AE538*IFERROR(VLOOKUP(AD538,LnLst!B:I,5,FALSE),0)+AG538*IFERROR(VLOOKUP(AF538,LnLst!B:I,5,FALSE),0)+AI538*IFERROR(VLOOKUP(AH538,LnLst!B:I,5,FALSE),0)+AK538*IFERROR(VLOOKUP(AJ538,LnLst!B:I,5,FALSE),0)</f>
        <v>4.0149999999999997</v>
      </c>
      <c r="AA538" s="215">
        <f>AE538*IFERROR(VLOOKUP(AD538,LnLst!B:I,6,FALSE),0)+AG538*IFERROR(VLOOKUP(AF538,LnLst!B:I,6,FALSE),0)+AI538*IFERROR(VLOOKUP(AH538,LnLst!B:I,6,FALSE),0)+AK538*IFERROR(VLOOKUP(AJ538,LnLst!B:I,6,FALSE),0)</f>
        <v>34.674999999999997</v>
      </c>
      <c r="AB538" s="207">
        <f>(AE538*IFERROR(VLOOKUP(AD538,LnLst!B:I,7,FALSE),0)+AG538*IFERROR(VLOOKUP(AF538,LnLst!B:I,7,FALSE),0)+AI538*IFERROR(VLOOKUP(AH538,LnLst!B:I,7,FALSE),0)+AK538*IFERROR(VLOOKUP(AJ538,LnLst!B:I,7,FALSE),0))/1000000</f>
        <v>8.1395000000000003E-5</v>
      </c>
      <c r="AC538" s="211">
        <f>AE538*IFERROR(VLOOKUP(AD538,LnLst!B:I,8,FALSE),0)+AG538*IFERROR(VLOOKUP(AF538,LnLst!B:I,8,FALSE),0)+AI538*IFERROR(VLOOKUP(AH538,LnLst!B:I,8,FALSE),0)+AK538*IFERROR(VLOOKUP(AJ538,LnLst!B:I,8,FALSE),0)</f>
        <v>21.535</v>
      </c>
      <c r="AD538" s="106" t="s">
        <v>25</v>
      </c>
      <c r="AE538" s="263">
        <v>36.5</v>
      </c>
      <c r="AF538" s="245" t="s">
        <v>1462</v>
      </c>
      <c r="AG538" s="263"/>
      <c r="AH538" s="250" t="s">
        <v>1462</v>
      </c>
      <c r="AI538" s="263"/>
      <c r="AJ538" s="245" t="s">
        <v>1462</v>
      </c>
      <c r="AK538" s="263"/>
      <c r="AL538" s="84">
        <v>414</v>
      </c>
      <c r="AM538" s="72">
        <v>630</v>
      </c>
      <c r="AN538" s="83">
        <v>0</v>
      </c>
      <c r="AO538" s="72">
        <v>0</v>
      </c>
      <c r="AP538" s="66" t="s">
        <v>996</v>
      </c>
      <c r="AQ538" s="107" t="s">
        <v>623</v>
      </c>
      <c r="AR538" s="61" t="s">
        <v>520</v>
      </c>
      <c r="AS538" s="364"/>
      <c r="AT538" s="205"/>
      <c r="DN538" s="111">
        <f>(AE538*IFERROR(VLOOKUP(AD538,LnLst!B:I,2,FALSE),0))*(100/(H538^2))</f>
        <v>3.1070247933884299E-3</v>
      </c>
      <c r="DO538" s="111">
        <f>(AE538*IFERROR(VLOOKUP(AD538,LnLst!B:I,3,FALSE),0))*(100/(H538^2))</f>
        <v>2.2774793388429752E-2</v>
      </c>
      <c r="DP538" s="111">
        <f>(AE538*IFERROR(VLOOKUP(AD538,LnLst!B:I,4,FALSE),0))*(H538^2/100)/1000000</f>
        <v>6.5717520000000001E-2</v>
      </c>
      <c r="DQ538" s="111">
        <f>(AE538*IFERROR(VLOOKUP(AD538,LnLst!B:I,5,FALSE),0))*(100/(H538^2))</f>
        <v>8.2954545454545451E-3</v>
      </c>
      <c r="DR538" s="111">
        <f>(AE538*IFERROR(VLOOKUP(AD538,LnLst!B:I,6,FALSE),0))*(100/(H538^2))</f>
        <v>7.1642561983471076E-2</v>
      </c>
      <c r="DS538" s="111">
        <f>(AE538*IFERROR(VLOOKUP(AD538,LnLst!B:I,7,FALSE),0))*(H538^2/100)/1000000</f>
        <v>3.9395180000000002E-2</v>
      </c>
      <c r="DT538" s="111">
        <f>(AE538*IFERROR(VLOOKUP(AD538,LnLst!B:I,8,FALSE),0))*(100/(H538^2))</f>
        <v>4.4493801652892566E-2</v>
      </c>
      <c r="DU538" s="111">
        <f>AG538*IFERROR(VLOOKUP(AF538,LnLst!B:I,2,FALSE),0)*100/H538^2</f>
        <v>0</v>
      </c>
      <c r="DV538" s="111">
        <f>(AG538*IFERROR(VLOOKUP(AF538,LnLst!B:I,3,FALSE),0))*(100/(H538^2))</f>
        <v>0</v>
      </c>
      <c r="DW538" s="111">
        <f>(AG538*IFERROR(VLOOKUP(AF538,LnLst!B:I,4,FALSE),0))*(H538^2/100)/1000000</f>
        <v>0</v>
      </c>
      <c r="DX538" s="111">
        <f>(AG538*IFERROR(VLOOKUP(AF538,LnLst!B:I,5,FALSE),0))*(100/(H538^2))</f>
        <v>0</v>
      </c>
      <c r="DY538" s="111">
        <f>(AG538*IFERROR(VLOOKUP(AF538,LnLst!B:I,6,FALSE),0))*(100/(H538^2))</f>
        <v>0</v>
      </c>
      <c r="DZ538" s="111">
        <f>(AG538*IFERROR(VLOOKUP(AF538,LnLst!B:I,7,FALSE),0))*(H538^2/100)/1000000</f>
        <v>0</v>
      </c>
      <c r="EA538" s="111">
        <f>(AG538*IFERROR(VLOOKUP(AF538,LnLst!B:I,8,FALSE),0))*(100/(H538^2))</f>
        <v>0</v>
      </c>
      <c r="EB538" s="111">
        <f>AI538*IFERROR(VLOOKUP(AH538,LnLst!B:I,2,FALSE),0)*100/H538^2</f>
        <v>0</v>
      </c>
      <c r="EC538" s="111">
        <f>AI538*IFERROR(VLOOKUP(AH538,LnLst!B:I,3,FALSE),0)*100/H538^2</f>
        <v>0</v>
      </c>
      <c r="ED538" s="111">
        <f>(AI538*IFERROR(VLOOKUP(AH538,LnLst!B:I,4,FALSE),0))*(H538^2/100)/1000000</f>
        <v>0</v>
      </c>
      <c r="EE538" s="111">
        <f>AI538*IFERROR(VLOOKUP(AH538,LnLst!B:I,5,FALSE),0)*100/H538^2</f>
        <v>0</v>
      </c>
      <c r="EF538" s="111">
        <f>AI538*IFERROR(VLOOKUP(AH538,LnLst!B:I,6,FALSE),0)*100/H538^2</f>
        <v>0</v>
      </c>
      <c r="EG538" s="111">
        <f>(AI538*IFERROR(VLOOKUP(AH538,LnLst!B:I,7,FALSE),0))*(H538^2/100)/1000000</f>
        <v>0</v>
      </c>
      <c r="EH538" s="111">
        <f>AI538*IFERROR(VLOOKUP(AH538,LnLst!B:I,8,FALSE),0)*100/H538^2</f>
        <v>0</v>
      </c>
      <c r="EI538" s="236">
        <f>AK538*IFERROR(VLOOKUP(AJ538,LnLst!B:I,2,FALSE),0)*100/H538^2</f>
        <v>0</v>
      </c>
      <c r="EJ538" s="111">
        <f>AK538*IFERROR(VLOOKUP(AJ538,LnLst!B:I,3,FALSE),0)*100/H538^2</f>
        <v>0</v>
      </c>
      <c r="EK538" s="111">
        <f>(AK538*IFERROR(VLOOKUP(AJ538,LnLst!B:I,4,FALSE),0))*(H538^2/100)/1000000</f>
        <v>0</v>
      </c>
      <c r="EL538" s="111">
        <f>AK538*IFERROR(VLOOKUP(AJ538,LnLst!B:I,5,FALSE),0)*100/H538^2</f>
        <v>0</v>
      </c>
      <c r="EM538" s="111">
        <f>AK538*IFERROR(VLOOKUP(AJ538,LnLst!B:I,6,FALSE),0)*100/H538^2</f>
        <v>0</v>
      </c>
      <c r="EN538" s="111">
        <f>(AK538*IFERROR(VLOOKUP(AJ538,LnLst!B:I,7,FALSE),0))*(H538^2/100)/1000000</f>
        <v>0</v>
      </c>
      <c r="EO538" s="111">
        <f>AK538*IFERROR(VLOOKUP(AJ538,LnLst!B:I,8,FALSE),0)*100/H538^2</f>
        <v>0</v>
      </c>
    </row>
    <row r="539" spans="1:145" ht="15" customHeight="1" x14ac:dyDescent="0.25">
      <c r="A539" s="81" t="s">
        <v>59</v>
      </c>
      <c r="B539" s="82" t="s">
        <v>441</v>
      </c>
      <c r="C539" s="102" t="s">
        <v>1540</v>
      </c>
      <c r="D539" s="82" t="s">
        <v>1612</v>
      </c>
      <c r="E539" s="9" t="s">
        <v>1641</v>
      </c>
      <c r="F539" s="426" t="s">
        <v>1717</v>
      </c>
      <c r="G539" s="83">
        <v>1</v>
      </c>
      <c r="H539" s="60">
        <v>220</v>
      </c>
      <c r="I539" s="194" t="str">
        <f t="shared" si="146"/>
        <v xml:space="preserve">2*380/50 ACSR             </v>
      </c>
      <c r="J539" s="228">
        <f t="shared" si="147"/>
        <v>40.768000000000001</v>
      </c>
      <c r="K539" s="113" t="s">
        <v>41</v>
      </c>
      <c r="L539" s="232" t="s">
        <v>22</v>
      </c>
      <c r="M539" s="240">
        <v>1200</v>
      </c>
      <c r="N539" s="115">
        <f t="shared" si="148"/>
        <v>457.24799999999999</v>
      </c>
      <c r="O539" s="241">
        <v>1200</v>
      </c>
      <c r="P539" s="235">
        <f t="shared" si="149"/>
        <v>3.4703338842975206E-3</v>
      </c>
      <c r="Q539" s="104">
        <f t="shared" si="150"/>
        <v>2.5437884297520658E-2</v>
      </c>
      <c r="R539" s="104">
        <f t="shared" si="151"/>
        <v>7.3401968639999995E-2</v>
      </c>
      <c r="S539" s="104">
        <f t="shared" si="152"/>
        <v>9.2654545454545455E-3</v>
      </c>
      <c r="T539" s="104">
        <f t="shared" si="153"/>
        <v>8.0019834710743795E-2</v>
      </c>
      <c r="U539" s="104">
        <f t="shared" si="154"/>
        <v>4.4001717759999996E-2</v>
      </c>
      <c r="V539" s="105">
        <f t="shared" si="155"/>
        <v>4.9696528925619834E-2</v>
      </c>
      <c r="W539" s="223">
        <f>AE539*IFERROR(VLOOKUP(AD539,LnLst!B:I,2,FALSE),0)+AG539*IFERROR(VLOOKUP(AF539,LnLst!B:I,2,FALSE),0)+AI539*IFERROR(VLOOKUP(AH539,LnLst!B:I,2,FALSE),0)+AK539*IFERROR(VLOOKUP(AJ539,LnLst!B:I,2,FALSE),0)</f>
        <v>1.6796416000000001</v>
      </c>
      <c r="X539" s="215">
        <f>AE539*IFERROR(VLOOKUP(AD539,LnLst!B:I,3,FALSE),0)+AG539*IFERROR(VLOOKUP(AF539,LnLst!B:I,3,FALSE),0)+AI539*IFERROR(VLOOKUP(AH539,LnLst!B:I,3,FALSE),0)+AK539*IFERROR(VLOOKUP(AJ539,LnLst!B:I,3,FALSE),0)</f>
        <v>12.311935999999999</v>
      </c>
      <c r="Y539" s="219">
        <f>(AE539*IFERROR(VLOOKUP(AD539,LnLst!B:I,4,FALSE),0)+AG539*IFERROR(VLOOKUP(AF539,LnLst!B:I,4,FALSE),0)+AI539*IFERROR(VLOOKUP(AH539,LnLst!B:I,4,FALSE),0)+AK539*IFERROR(VLOOKUP(AJ539,LnLst!B:I,4,FALSE),0))/1000000</f>
        <v>1.5165696E-4</v>
      </c>
      <c r="Z539" s="215">
        <f>AE539*IFERROR(VLOOKUP(AD539,LnLst!B:I,5,FALSE),0)+AG539*IFERROR(VLOOKUP(AF539,LnLst!B:I,5,FALSE),0)+AI539*IFERROR(VLOOKUP(AH539,LnLst!B:I,5,FALSE),0)+AK539*IFERROR(VLOOKUP(AJ539,LnLst!B:I,5,FALSE),0)</f>
        <v>4.4844800000000005</v>
      </c>
      <c r="AA539" s="215">
        <f>AE539*IFERROR(VLOOKUP(AD539,LnLst!B:I,6,FALSE),0)+AG539*IFERROR(VLOOKUP(AF539,LnLst!B:I,6,FALSE),0)+AI539*IFERROR(VLOOKUP(AH539,LnLst!B:I,6,FALSE),0)+AK539*IFERROR(VLOOKUP(AJ539,LnLst!B:I,6,FALSE),0)</f>
        <v>38.729599999999998</v>
      </c>
      <c r="AB539" s="207">
        <f>(AE539*IFERROR(VLOOKUP(AD539,LnLst!B:I,7,FALSE),0)+AG539*IFERROR(VLOOKUP(AF539,LnLst!B:I,7,FALSE),0)+AI539*IFERROR(VLOOKUP(AH539,LnLst!B:I,7,FALSE),0)+AK539*IFERROR(VLOOKUP(AJ539,LnLst!B:I,7,FALSE),0))/1000000</f>
        <v>9.091263999999999E-5</v>
      </c>
      <c r="AC539" s="211">
        <f>AE539*IFERROR(VLOOKUP(AD539,LnLst!B:I,8,FALSE),0)+AG539*IFERROR(VLOOKUP(AF539,LnLst!B:I,8,FALSE),0)+AI539*IFERROR(VLOOKUP(AH539,LnLst!B:I,8,FALSE),0)+AK539*IFERROR(VLOOKUP(AJ539,LnLst!B:I,8,FALSE),0)</f>
        <v>24.05312</v>
      </c>
      <c r="AD539" s="106" t="s">
        <v>25</v>
      </c>
      <c r="AE539" s="263">
        <v>40.768000000000001</v>
      </c>
      <c r="AF539" s="245" t="s">
        <v>1462</v>
      </c>
      <c r="AG539" s="263"/>
      <c r="AH539" s="250" t="s">
        <v>1462</v>
      </c>
      <c r="AI539" s="263"/>
      <c r="AJ539" s="245" t="s">
        <v>1462</v>
      </c>
      <c r="AK539" s="263"/>
      <c r="AL539" s="84">
        <v>630</v>
      </c>
      <c r="AM539" s="72">
        <v>632</v>
      </c>
      <c r="AN539" s="83">
        <v>0</v>
      </c>
      <c r="AO539" s="72">
        <v>0</v>
      </c>
      <c r="AP539" s="66" t="s">
        <v>997</v>
      </c>
      <c r="AQ539" s="107" t="s">
        <v>520</v>
      </c>
      <c r="AR539" s="61" t="s">
        <v>999</v>
      </c>
      <c r="AS539" s="364"/>
      <c r="AT539" s="205"/>
      <c r="DN539" s="111">
        <f>(AE539*IFERROR(VLOOKUP(AD539,LnLst!B:I,2,FALSE),0))*(100/(H539^2))</f>
        <v>3.470333884297521E-3</v>
      </c>
      <c r="DO539" s="111">
        <f>(AE539*IFERROR(VLOOKUP(AD539,LnLst!B:I,3,FALSE),0))*(100/(H539^2))</f>
        <v>2.5437884297520662E-2</v>
      </c>
      <c r="DP539" s="111">
        <f>(AE539*IFERROR(VLOOKUP(AD539,LnLst!B:I,4,FALSE),0))*(H539^2/100)/1000000</f>
        <v>7.3401968639999995E-2</v>
      </c>
      <c r="DQ539" s="111">
        <f>(AE539*IFERROR(VLOOKUP(AD539,LnLst!B:I,5,FALSE),0))*(100/(H539^2))</f>
        <v>9.2654545454545472E-3</v>
      </c>
      <c r="DR539" s="111">
        <f>(AE539*IFERROR(VLOOKUP(AD539,LnLst!B:I,6,FALSE),0))*(100/(H539^2))</f>
        <v>8.0019834710743795E-2</v>
      </c>
      <c r="DS539" s="111">
        <f>(AE539*IFERROR(VLOOKUP(AD539,LnLst!B:I,7,FALSE),0))*(H539^2/100)/1000000</f>
        <v>4.4001717759999996E-2</v>
      </c>
      <c r="DT539" s="111">
        <f>(AE539*IFERROR(VLOOKUP(AD539,LnLst!B:I,8,FALSE),0))*(100/(H539^2))</f>
        <v>4.9696528925619834E-2</v>
      </c>
      <c r="DU539" s="111">
        <f>AG539*IFERROR(VLOOKUP(AF539,LnLst!B:I,2,FALSE),0)*100/H539^2</f>
        <v>0</v>
      </c>
      <c r="DV539" s="111">
        <f>(AG539*IFERROR(VLOOKUP(AF539,LnLst!B:I,3,FALSE),0))*(100/(H539^2))</f>
        <v>0</v>
      </c>
      <c r="DW539" s="111">
        <f>(AG539*IFERROR(VLOOKUP(AF539,LnLst!B:I,4,FALSE),0))*(H539^2/100)/1000000</f>
        <v>0</v>
      </c>
      <c r="DX539" s="111">
        <f>(AG539*IFERROR(VLOOKUP(AF539,LnLst!B:I,5,FALSE),0))*(100/(H539^2))</f>
        <v>0</v>
      </c>
      <c r="DY539" s="111">
        <f>(AG539*IFERROR(VLOOKUP(AF539,LnLst!B:I,6,FALSE),0))*(100/(H539^2))</f>
        <v>0</v>
      </c>
      <c r="DZ539" s="111">
        <f>(AG539*IFERROR(VLOOKUP(AF539,LnLst!B:I,7,FALSE),0))*(H539^2/100)/1000000</f>
        <v>0</v>
      </c>
      <c r="EA539" s="111">
        <f>(AG539*IFERROR(VLOOKUP(AF539,LnLst!B:I,8,FALSE),0))*(100/(H539^2))</f>
        <v>0</v>
      </c>
      <c r="EB539" s="111">
        <f>AI539*IFERROR(VLOOKUP(AH539,LnLst!B:I,2,FALSE),0)*100/H539^2</f>
        <v>0</v>
      </c>
      <c r="EC539" s="111">
        <f>AI539*IFERROR(VLOOKUP(AH539,LnLst!B:I,3,FALSE),0)*100/H539^2</f>
        <v>0</v>
      </c>
      <c r="ED539" s="111">
        <f>(AI539*IFERROR(VLOOKUP(AH539,LnLst!B:I,4,FALSE),0))*(H539^2/100)/1000000</f>
        <v>0</v>
      </c>
      <c r="EE539" s="111">
        <f>AI539*IFERROR(VLOOKUP(AH539,LnLst!B:I,5,FALSE),0)*100/H539^2</f>
        <v>0</v>
      </c>
      <c r="EF539" s="111">
        <f>AI539*IFERROR(VLOOKUP(AH539,LnLst!B:I,6,FALSE),0)*100/H539^2</f>
        <v>0</v>
      </c>
      <c r="EG539" s="111">
        <f>(AI539*IFERROR(VLOOKUP(AH539,LnLst!B:I,7,FALSE),0))*(H539^2/100)/1000000</f>
        <v>0</v>
      </c>
      <c r="EH539" s="111">
        <f>AI539*IFERROR(VLOOKUP(AH539,LnLst!B:I,8,FALSE),0)*100/H539^2</f>
        <v>0</v>
      </c>
      <c r="EI539" s="236">
        <f>AK539*IFERROR(VLOOKUP(AJ539,LnLst!B:I,2,FALSE),0)*100/H539^2</f>
        <v>0</v>
      </c>
      <c r="EJ539" s="111">
        <f>AK539*IFERROR(VLOOKUP(AJ539,LnLst!B:I,3,FALSE),0)*100/H539^2</f>
        <v>0</v>
      </c>
      <c r="EK539" s="111">
        <f>(AK539*IFERROR(VLOOKUP(AJ539,LnLst!B:I,4,FALSE),0))*(H539^2/100)/1000000</f>
        <v>0</v>
      </c>
      <c r="EL539" s="111">
        <f>AK539*IFERROR(VLOOKUP(AJ539,LnLst!B:I,5,FALSE),0)*100/H539^2</f>
        <v>0</v>
      </c>
      <c r="EM539" s="111">
        <f>AK539*IFERROR(VLOOKUP(AJ539,LnLst!B:I,6,FALSE),0)*100/H539^2</f>
        <v>0</v>
      </c>
      <c r="EN539" s="111">
        <f>(AK539*IFERROR(VLOOKUP(AJ539,LnLst!B:I,7,FALSE),0))*(H539^2/100)/1000000</f>
        <v>0</v>
      </c>
      <c r="EO539" s="111">
        <f>AK539*IFERROR(VLOOKUP(AJ539,LnLst!B:I,8,FALSE),0)*100/H539^2</f>
        <v>0</v>
      </c>
    </row>
    <row r="540" spans="1:145" ht="15" customHeight="1" x14ac:dyDescent="0.25">
      <c r="A540" s="81" t="s">
        <v>59</v>
      </c>
      <c r="B540" s="82" t="s">
        <v>441</v>
      </c>
      <c r="C540" s="102" t="s">
        <v>1540</v>
      </c>
      <c r="D540" s="82" t="s">
        <v>1612</v>
      </c>
      <c r="E540" s="9" t="s">
        <v>1641</v>
      </c>
      <c r="F540" s="426" t="s">
        <v>1717</v>
      </c>
      <c r="G540" s="83">
        <v>2</v>
      </c>
      <c r="H540" s="60">
        <v>220</v>
      </c>
      <c r="I540" s="194" t="str">
        <f t="shared" si="146"/>
        <v xml:space="preserve">2*380/50 ACSR             </v>
      </c>
      <c r="J540" s="228">
        <f t="shared" si="147"/>
        <v>40.768000000000001</v>
      </c>
      <c r="K540" s="113" t="s">
        <v>41</v>
      </c>
      <c r="L540" s="232" t="s">
        <v>22</v>
      </c>
      <c r="M540" s="240">
        <v>1200</v>
      </c>
      <c r="N540" s="115">
        <f t="shared" si="148"/>
        <v>457.24799999999999</v>
      </c>
      <c r="O540" s="241">
        <v>1200</v>
      </c>
      <c r="P540" s="235">
        <f t="shared" si="149"/>
        <v>3.4703338842975206E-3</v>
      </c>
      <c r="Q540" s="104">
        <f t="shared" si="150"/>
        <v>2.5437884297520658E-2</v>
      </c>
      <c r="R540" s="104">
        <f t="shared" si="151"/>
        <v>7.3401968639999995E-2</v>
      </c>
      <c r="S540" s="104">
        <f t="shared" si="152"/>
        <v>9.2654545454545455E-3</v>
      </c>
      <c r="T540" s="104">
        <f t="shared" si="153"/>
        <v>8.0019834710743795E-2</v>
      </c>
      <c r="U540" s="104">
        <f t="shared" si="154"/>
        <v>4.4001717759999996E-2</v>
      </c>
      <c r="V540" s="105">
        <f t="shared" si="155"/>
        <v>4.9696528925619834E-2</v>
      </c>
      <c r="W540" s="223">
        <f>AE540*IFERROR(VLOOKUP(AD540,LnLst!B:I,2,FALSE),0)+AG540*IFERROR(VLOOKUP(AF540,LnLst!B:I,2,FALSE),0)+AI540*IFERROR(VLOOKUP(AH540,LnLst!B:I,2,FALSE),0)+AK540*IFERROR(VLOOKUP(AJ540,LnLst!B:I,2,FALSE),0)</f>
        <v>1.6796416000000001</v>
      </c>
      <c r="X540" s="215">
        <f>AE540*IFERROR(VLOOKUP(AD540,LnLst!B:I,3,FALSE),0)+AG540*IFERROR(VLOOKUP(AF540,LnLst!B:I,3,FALSE),0)+AI540*IFERROR(VLOOKUP(AH540,LnLst!B:I,3,FALSE),0)+AK540*IFERROR(VLOOKUP(AJ540,LnLst!B:I,3,FALSE),0)</f>
        <v>12.311935999999999</v>
      </c>
      <c r="Y540" s="219">
        <f>(AE540*IFERROR(VLOOKUP(AD540,LnLst!B:I,4,FALSE),0)+AG540*IFERROR(VLOOKUP(AF540,LnLst!B:I,4,FALSE),0)+AI540*IFERROR(VLOOKUP(AH540,LnLst!B:I,4,FALSE),0)+AK540*IFERROR(VLOOKUP(AJ540,LnLst!B:I,4,FALSE),0))/1000000</f>
        <v>1.5165696E-4</v>
      </c>
      <c r="Z540" s="215">
        <f>AE540*IFERROR(VLOOKUP(AD540,LnLst!B:I,5,FALSE),0)+AG540*IFERROR(VLOOKUP(AF540,LnLst!B:I,5,FALSE),0)+AI540*IFERROR(VLOOKUP(AH540,LnLst!B:I,5,FALSE),0)+AK540*IFERROR(VLOOKUP(AJ540,LnLst!B:I,5,FALSE),0)</f>
        <v>4.4844800000000005</v>
      </c>
      <c r="AA540" s="215">
        <f>AE540*IFERROR(VLOOKUP(AD540,LnLst!B:I,6,FALSE),0)+AG540*IFERROR(VLOOKUP(AF540,LnLst!B:I,6,FALSE),0)+AI540*IFERROR(VLOOKUP(AH540,LnLst!B:I,6,FALSE),0)+AK540*IFERROR(VLOOKUP(AJ540,LnLst!B:I,6,FALSE),0)</f>
        <v>38.729599999999998</v>
      </c>
      <c r="AB540" s="207">
        <f>(AE540*IFERROR(VLOOKUP(AD540,LnLst!B:I,7,FALSE),0)+AG540*IFERROR(VLOOKUP(AF540,LnLst!B:I,7,FALSE),0)+AI540*IFERROR(VLOOKUP(AH540,LnLst!B:I,7,FALSE),0)+AK540*IFERROR(VLOOKUP(AJ540,LnLst!B:I,7,FALSE),0))/1000000</f>
        <v>9.091263999999999E-5</v>
      </c>
      <c r="AC540" s="211">
        <f>AE540*IFERROR(VLOOKUP(AD540,LnLst!B:I,8,FALSE),0)+AG540*IFERROR(VLOOKUP(AF540,LnLst!B:I,8,FALSE),0)+AI540*IFERROR(VLOOKUP(AH540,LnLst!B:I,8,FALSE),0)+AK540*IFERROR(VLOOKUP(AJ540,LnLst!B:I,8,FALSE),0)</f>
        <v>24.05312</v>
      </c>
      <c r="AD540" s="106" t="s">
        <v>25</v>
      </c>
      <c r="AE540" s="263">
        <v>40.768000000000001</v>
      </c>
      <c r="AF540" s="245" t="s">
        <v>1462</v>
      </c>
      <c r="AG540" s="263"/>
      <c r="AH540" s="250" t="s">
        <v>1462</v>
      </c>
      <c r="AI540" s="263"/>
      <c r="AJ540" s="245" t="s">
        <v>1462</v>
      </c>
      <c r="AK540" s="263"/>
      <c r="AL540" s="84">
        <v>630</v>
      </c>
      <c r="AM540" s="72">
        <v>632</v>
      </c>
      <c r="AN540" s="83">
        <v>0</v>
      </c>
      <c r="AO540" s="72">
        <v>0</v>
      </c>
      <c r="AP540" s="66" t="s">
        <v>998</v>
      </c>
      <c r="AQ540" s="107" t="s">
        <v>520</v>
      </c>
      <c r="AR540" s="61" t="s">
        <v>999</v>
      </c>
      <c r="AS540" s="364"/>
      <c r="AT540" s="205"/>
      <c r="DN540" s="111">
        <f>(AE540*IFERROR(VLOOKUP(AD540,LnLst!B:I,2,FALSE),0))*(100/(H540^2))</f>
        <v>3.470333884297521E-3</v>
      </c>
      <c r="DO540" s="111">
        <f>(AE540*IFERROR(VLOOKUP(AD540,LnLst!B:I,3,FALSE),0))*(100/(H540^2))</f>
        <v>2.5437884297520662E-2</v>
      </c>
      <c r="DP540" s="111">
        <f>(AE540*IFERROR(VLOOKUP(AD540,LnLst!B:I,4,FALSE),0))*(H540^2/100)/1000000</f>
        <v>7.3401968639999995E-2</v>
      </c>
      <c r="DQ540" s="111">
        <f>(AE540*IFERROR(VLOOKUP(AD540,LnLst!B:I,5,FALSE),0))*(100/(H540^2))</f>
        <v>9.2654545454545472E-3</v>
      </c>
      <c r="DR540" s="111">
        <f>(AE540*IFERROR(VLOOKUP(AD540,LnLst!B:I,6,FALSE),0))*(100/(H540^2))</f>
        <v>8.0019834710743795E-2</v>
      </c>
      <c r="DS540" s="111">
        <f>(AE540*IFERROR(VLOOKUP(AD540,LnLst!B:I,7,FALSE),0))*(H540^2/100)/1000000</f>
        <v>4.4001717759999996E-2</v>
      </c>
      <c r="DT540" s="111">
        <f>(AE540*IFERROR(VLOOKUP(AD540,LnLst!B:I,8,FALSE),0))*(100/(H540^2))</f>
        <v>4.9696528925619834E-2</v>
      </c>
      <c r="DU540" s="111">
        <f>AG540*IFERROR(VLOOKUP(AF540,LnLst!B:I,2,FALSE),0)*100/H540^2</f>
        <v>0</v>
      </c>
      <c r="DV540" s="111">
        <f>(AG540*IFERROR(VLOOKUP(AF540,LnLst!B:I,3,FALSE),0))*(100/(H540^2))</f>
        <v>0</v>
      </c>
      <c r="DW540" s="111">
        <f>(AG540*IFERROR(VLOOKUP(AF540,LnLst!B:I,4,FALSE),0))*(H540^2/100)/1000000</f>
        <v>0</v>
      </c>
      <c r="DX540" s="111">
        <f>(AG540*IFERROR(VLOOKUP(AF540,LnLst!B:I,5,FALSE),0))*(100/(H540^2))</f>
        <v>0</v>
      </c>
      <c r="DY540" s="111">
        <f>(AG540*IFERROR(VLOOKUP(AF540,LnLst!B:I,6,FALSE),0))*(100/(H540^2))</f>
        <v>0</v>
      </c>
      <c r="DZ540" s="111">
        <f>(AG540*IFERROR(VLOOKUP(AF540,LnLst!B:I,7,FALSE),0))*(H540^2/100)/1000000</f>
        <v>0</v>
      </c>
      <c r="EA540" s="111">
        <f>(AG540*IFERROR(VLOOKUP(AF540,LnLst!B:I,8,FALSE),0))*(100/(H540^2))</f>
        <v>0</v>
      </c>
      <c r="EB540" s="111">
        <f>AI540*IFERROR(VLOOKUP(AH540,LnLst!B:I,2,FALSE),0)*100/H540^2</f>
        <v>0</v>
      </c>
      <c r="EC540" s="111">
        <f>AI540*IFERROR(VLOOKUP(AH540,LnLst!B:I,3,FALSE),0)*100/H540^2</f>
        <v>0</v>
      </c>
      <c r="ED540" s="111">
        <f>(AI540*IFERROR(VLOOKUP(AH540,LnLst!B:I,4,FALSE),0))*(H540^2/100)/1000000</f>
        <v>0</v>
      </c>
      <c r="EE540" s="111">
        <f>AI540*IFERROR(VLOOKUP(AH540,LnLst!B:I,5,FALSE),0)*100/H540^2</f>
        <v>0</v>
      </c>
      <c r="EF540" s="111">
        <f>AI540*IFERROR(VLOOKUP(AH540,LnLst!B:I,6,FALSE),0)*100/H540^2</f>
        <v>0</v>
      </c>
      <c r="EG540" s="111">
        <f>(AI540*IFERROR(VLOOKUP(AH540,LnLst!B:I,7,FALSE),0))*(H540^2/100)/1000000</f>
        <v>0</v>
      </c>
      <c r="EH540" s="111">
        <f>AI540*IFERROR(VLOOKUP(AH540,LnLst!B:I,8,FALSE),0)*100/H540^2</f>
        <v>0</v>
      </c>
      <c r="EI540" s="236">
        <f>AK540*IFERROR(VLOOKUP(AJ540,LnLst!B:I,2,FALSE),0)*100/H540^2</f>
        <v>0</v>
      </c>
      <c r="EJ540" s="111">
        <f>AK540*IFERROR(VLOOKUP(AJ540,LnLst!B:I,3,FALSE),0)*100/H540^2</f>
        <v>0</v>
      </c>
      <c r="EK540" s="111">
        <f>(AK540*IFERROR(VLOOKUP(AJ540,LnLst!B:I,4,FALSE),0))*(H540^2/100)/1000000</f>
        <v>0</v>
      </c>
      <c r="EL540" s="111">
        <f>AK540*IFERROR(VLOOKUP(AJ540,LnLst!B:I,5,FALSE),0)*100/H540^2</f>
        <v>0</v>
      </c>
      <c r="EM540" s="111">
        <f>AK540*IFERROR(VLOOKUP(AJ540,LnLst!B:I,6,FALSE),0)*100/H540^2</f>
        <v>0</v>
      </c>
      <c r="EN540" s="111">
        <f>(AK540*IFERROR(VLOOKUP(AJ540,LnLst!B:I,7,FALSE),0))*(H540^2/100)/1000000</f>
        <v>0</v>
      </c>
      <c r="EO540" s="111">
        <f>AK540*IFERROR(VLOOKUP(AJ540,LnLst!B:I,8,FALSE),0)*100/H540^2</f>
        <v>0</v>
      </c>
    </row>
    <row r="541" spans="1:145" ht="19.5" customHeight="1" x14ac:dyDescent="0.25">
      <c r="A541" s="271" t="s">
        <v>1691</v>
      </c>
      <c r="B541" s="82" t="s">
        <v>441</v>
      </c>
      <c r="C541" s="102" t="s">
        <v>1692</v>
      </c>
      <c r="D541" s="82" t="s">
        <v>1612</v>
      </c>
      <c r="E541" s="9" t="s">
        <v>1641</v>
      </c>
      <c r="F541" s="426" t="s">
        <v>1717</v>
      </c>
      <c r="G541" s="83">
        <v>2</v>
      </c>
      <c r="H541" s="60">
        <v>220</v>
      </c>
      <c r="I541" s="194" t="str">
        <f t="shared" si="146"/>
        <v xml:space="preserve">3*380/50 ACSR             </v>
      </c>
      <c r="J541" s="228">
        <f t="shared" si="147"/>
        <v>60</v>
      </c>
      <c r="K541" s="232" t="s">
        <v>227</v>
      </c>
      <c r="L541" s="232" t="s">
        <v>22</v>
      </c>
      <c r="M541" s="114">
        <v>1800</v>
      </c>
      <c r="N541" s="115">
        <f t="shared" ref="N541" si="156">1.732*M541*H541/1000</f>
        <v>685.87199999999996</v>
      </c>
      <c r="O541" s="116">
        <v>1800</v>
      </c>
      <c r="P541" s="235">
        <f t="shared" ref="P541" si="157">W541*100/H541^2</f>
        <v>2.6900826446280995E-3</v>
      </c>
      <c r="Q541" s="104">
        <f t="shared" ref="Q541" si="158">X541*100/H541^2</f>
        <v>3.6570247933884296E-2</v>
      </c>
      <c r="R541" s="104">
        <f t="shared" ref="R541" si="159">Y541*H541^2/100</f>
        <v>0.1149984</v>
      </c>
      <c r="S541" s="104">
        <f t="shared" ref="S541" si="160">Z541*100/H541^2</f>
        <v>3.0619834710743803E-2</v>
      </c>
      <c r="T541" s="104">
        <f t="shared" ref="T541" si="161">AA541*100/H541^2</f>
        <v>9.6694214876033052E-2</v>
      </c>
      <c r="U541" s="104">
        <f t="shared" ref="U541" si="162">AB541*H541^2/100</f>
        <v>8.4796799999999978E-2</v>
      </c>
      <c r="V541" s="105">
        <f t="shared" ref="V541" si="163">AC541*100/H541^2</f>
        <v>2.8512396694214875E-2</v>
      </c>
      <c r="W541" s="223">
        <f>AE541*IFERROR(VLOOKUP(AD541,LnLst!B:I,2,FALSE),0)+AG541*IFERROR(VLOOKUP(AF541,LnLst!B:I,2,FALSE),0)+AI541*IFERROR(VLOOKUP(AH541,LnLst!B:I,2,FALSE),0)+AK541*IFERROR(VLOOKUP(AJ541,LnLst!B:I,2,FALSE),0)</f>
        <v>1.302</v>
      </c>
      <c r="X541" s="215">
        <f>AE541*IFERROR(VLOOKUP(AD541,LnLst!B:I,3,FALSE),0)+AG541*IFERROR(VLOOKUP(AF541,LnLst!B:I,3,FALSE),0)+AI541*IFERROR(VLOOKUP(AH541,LnLst!B:I,3,FALSE),0)+AK541*IFERROR(VLOOKUP(AJ541,LnLst!B:I,3,FALSE),0)</f>
        <v>17.7</v>
      </c>
      <c r="Y541" s="219">
        <f>(AE541*IFERROR(VLOOKUP(AD541,LnLst!B:I,4,FALSE),0)+AG541*IFERROR(VLOOKUP(AF541,LnLst!B:I,4,FALSE),0)+AI541*IFERROR(VLOOKUP(AH541,LnLst!B:I,4,FALSE),0)+AK541*IFERROR(VLOOKUP(AJ541,LnLst!B:I,4,FALSE),0))/1000000</f>
        <v>2.376E-4</v>
      </c>
      <c r="Z541" s="215">
        <f>AE541*IFERROR(VLOOKUP(AD541,LnLst!B:I,5,FALSE),0)+AG541*IFERROR(VLOOKUP(AF541,LnLst!B:I,5,FALSE),0)+AI541*IFERROR(VLOOKUP(AH541,LnLst!B:I,5,FALSE),0)+AK541*IFERROR(VLOOKUP(AJ541,LnLst!B:I,5,FALSE),0)</f>
        <v>14.82</v>
      </c>
      <c r="AA541" s="215">
        <f>AE541*IFERROR(VLOOKUP(AD541,LnLst!B:I,6,FALSE),0)+AG541*IFERROR(VLOOKUP(AF541,LnLst!B:I,6,FALSE),0)+AI541*IFERROR(VLOOKUP(AH541,LnLst!B:I,6,FALSE),0)+AK541*IFERROR(VLOOKUP(AJ541,LnLst!B:I,6,FALSE),0)</f>
        <v>46.800000000000004</v>
      </c>
      <c r="AB541" s="207">
        <f>(AE541*IFERROR(VLOOKUP(AD541,LnLst!B:I,7,FALSE),0)+AG541*IFERROR(VLOOKUP(AF541,LnLst!B:I,7,FALSE),0)+AI541*IFERROR(VLOOKUP(AH541,LnLst!B:I,7,FALSE),0)+AK541*IFERROR(VLOOKUP(AJ541,LnLst!B:I,7,FALSE),0))/1000000</f>
        <v>1.7519999999999998E-4</v>
      </c>
      <c r="AC541" s="211">
        <f>AE541*IFERROR(VLOOKUP(AD541,LnLst!B:I,8,FALSE),0)+AG541*IFERROR(VLOOKUP(AF541,LnLst!B:I,8,FALSE),0)+AI541*IFERROR(VLOOKUP(AH541,LnLst!B:I,8,FALSE),0)+AK541*IFERROR(VLOOKUP(AJ541,LnLst!B:I,8,FALSE),0)</f>
        <v>13.8</v>
      </c>
      <c r="AD541" s="106" t="s">
        <v>241</v>
      </c>
      <c r="AE541" s="263">
        <v>60</v>
      </c>
      <c r="AF541" s="245" t="s">
        <v>1462</v>
      </c>
      <c r="AG541" s="263"/>
      <c r="AH541" s="250" t="s">
        <v>1462</v>
      </c>
      <c r="AI541" s="263"/>
      <c r="AJ541" s="245" t="s">
        <v>1462</v>
      </c>
      <c r="AK541" s="263"/>
      <c r="AL541" s="84"/>
      <c r="AM541" s="72">
        <v>632</v>
      </c>
      <c r="AN541" s="83">
        <v>0</v>
      </c>
      <c r="AO541" s="72">
        <v>0</v>
      </c>
      <c r="AP541" s="66"/>
      <c r="AQ541" s="107"/>
      <c r="AR541" s="61" t="s">
        <v>999</v>
      </c>
      <c r="AS541" s="364"/>
      <c r="AT541" s="205"/>
      <c r="DN541" s="111">
        <f>(AE541*IFERROR(VLOOKUP(AD541,LnLst!B:I,2,FALSE),0))*(100/(H541^2))</f>
        <v>2.6900826446280995E-3</v>
      </c>
      <c r="DO541" s="111">
        <f>(AE541*IFERROR(VLOOKUP(AD541,LnLst!B:I,3,FALSE),0))*(100/(H541^2))</f>
        <v>3.6570247933884296E-2</v>
      </c>
      <c r="DP541" s="111">
        <f>(AE541*IFERROR(VLOOKUP(AD541,LnLst!B:I,4,FALSE),0))*(H541^2/100)/1000000</f>
        <v>0.1149984</v>
      </c>
      <c r="DQ541" s="111">
        <f>(AE541*IFERROR(VLOOKUP(AD541,LnLst!B:I,5,FALSE),0))*(100/(H541^2))</f>
        <v>3.0619834710743803E-2</v>
      </c>
      <c r="DR541" s="111">
        <f>(AE541*IFERROR(VLOOKUP(AD541,LnLst!B:I,6,FALSE),0))*(100/(H541^2))</f>
        <v>9.6694214876033066E-2</v>
      </c>
      <c r="DS541" s="111">
        <f>(AE541*IFERROR(VLOOKUP(AD541,LnLst!B:I,7,FALSE),0))*(H541^2/100)/1000000</f>
        <v>8.4796799999999992E-2</v>
      </c>
      <c r="DT541" s="111">
        <f>(AE541*IFERROR(VLOOKUP(AD541,LnLst!B:I,8,FALSE),0))*(100/(H541^2))</f>
        <v>2.8512396694214879E-2</v>
      </c>
      <c r="DU541" s="111">
        <f>AG541*IFERROR(VLOOKUP(AF541,LnLst!B:I,2,FALSE),0)*100/H541^2</f>
        <v>0</v>
      </c>
      <c r="DV541" s="111">
        <f>(AG541*IFERROR(VLOOKUP(AF541,LnLst!B:I,3,FALSE),0))*(100/(H541^2))</f>
        <v>0</v>
      </c>
      <c r="DW541" s="111">
        <f>(AG541*IFERROR(VLOOKUP(AF541,LnLst!B:I,4,FALSE),0))*(H541^2/100)/1000000</f>
        <v>0</v>
      </c>
      <c r="DX541" s="111">
        <f>(AG541*IFERROR(VLOOKUP(AF541,LnLst!B:I,5,FALSE),0))*(100/(H541^2))</f>
        <v>0</v>
      </c>
      <c r="DY541" s="111">
        <f>(AG541*IFERROR(VLOOKUP(AF541,LnLst!B:I,6,FALSE),0))*(100/(H541^2))</f>
        <v>0</v>
      </c>
      <c r="DZ541" s="111">
        <f>(AG541*IFERROR(VLOOKUP(AF541,LnLst!B:I,7,FALSE),0))*(H541^2/100)/1000000</f>
        <v>0</v>
      </c>
      <c r="EA541" s="111">
        <f>(AG541*IFERROR(VLOOKUP(AF541,LnLst!B:I,8,FALSE),0))*(100/(H541^2))</f>
        <v>0</v>
      </c>
      <c r="EB541" s="111">
        <f>AI541*IFERROR(VLOOKUP(AH541,LnLst!B:I,2,FALSE),0)*100/H541^2</f>
        <v>0</v>
      </c>
      <c r="EC541" s="111">
        <f>AI541*IFERROR(VLOOKUP(AH541,LnLst!B:I,3,FALSE),0)*100/H541^2</f>
        <v>0</v>
      </c>
      <c r="ED541" s="111">
        <f>(AI541*IFERROR(VLOOKUP(AH541,LnLst!B:I,4,FALSE),0))*(H541^2/100)/1000000</f>
        <v>0</v>
      </c>
      <c r="EE541" s="111">
        <f>AI541*IFERROR(VLOOKUP(AH541,LnLst!B:I,5,FALSE),0)*100/H541^2</f>
        <v>0</v>
      </c>
      <c r="EF541" s="111">
        <f>AI541*IFERROR(VLOOKUP(AH541,LnLst!B:I,6,FALSE),0)*100/H541^2</f>
        <v>0</v>
      </c>
      <c r="EG541" s="111">
        <f>(AI541*IFERROR(VLOOKUP(AH541,LnLst!B:I,7,FALSE),0))*(H541^2/100)/1000000</f>
        <v>0</v>
      </c>
      <c r="EH541" s="111">
        <f>AI541*IFERROR(VLOOKUP(AH541,LnLst!B:I,8,FALSE),0)*100/H541^2</f>
        <v>0</v>
      </c>
      <c r="EI541" s="236">
        <f>AK541*IFERROR(VLOOKUP(AJ541,LnLst!B:I,2,FALSE),0)*100/H541^2</f>
        <v>0</v>
      </c>
      <c r="EJ541" s="111">
        <f>AK541*IFERROR(VLOOKUP(AJ541,LnLst!B:I,3,FALSE),0)*100/H541^2</f>
        <v>0</v>
      </c>
      <c r="EK541" s="111">
        <f>(AK541*IFERROR(VLOOKUP(AJ541,LnLst!B:I,4,FALSE),0))*(H541^2/100)/1000000</f>
        <v>0</v>
      </c>
      <c r="EL541" s="111">
        <f>AK541*IFERROR(VLOOKUP(AJ541,LnLst!B:I,5,FALSE),0)*100/H541^2</f>
        <v>0</v>
      </c>
      <c r="EM541" s="111">
        <f>AK541*IFERROR(VLOOKUP(AJ541,LnLst!B:I,6,FALSE),0)*100/H541^2</f>
        <v>0</v>
      </c>
      <c r="EN541" s="111">
        <f>(AK541*IFERROR(VLOOKUP(AJ541,LnLst!B:I,7,FALSE),0))*(H541^2/100)/1000000</f>
        <v>0</v>
      </c>
      <c r="EO541" s="111">
        <f>AK541*IFERROR(VLOOKUP(AJ541,LnLst!B:I,8,FALSE),0)*100/H541^2</f>
        <v>0</v>
      </c>
    </row>
    <row r="542" spans="1:145" ht="19.5" customHeight="1" x14ac:dyDescent="0.25">
      <c r="A542" s="271" t="s">
        <v>1691</v>
      </c>
      <c r="B542" s="82" t="s">
        <v>441</v>
      </c>
      <c r="C542" s="102" t="s">
        <v>1692</v>
      </c>
      <c r="D542" s="82" t="s">
        <v>1612</v>
      </c>
      <c r="E542" s="9" t="s">
        <v>1641</v>
      </c>
      <c r="F542" s="426" t="s">
        <v>1717</v>
      </c>
      <c r="G542" s="83">
        <v>2</v>
      </c>
      <c r="H542" s="60">
        <v>220</v>
      </c>
      <c r="I542" s="194" t="str">
        <f t="shared" si="146"/>
        <v xml:space="preserve">3*380/50 ACSR             </v>
      </c>
      <c r="J542" s="228">
        <f t="shared" si="147"/>
        <v>60</v>
      </c>
      <c r="K542" s="232" t="s">
        <v>227</v>
      </c>
      <c r="L542" s="232" t="s">
        <v>22</v>
      </c>
      <c r="M542" s="114">
        <v>1800</v>
      </c>
      <c r="N542" s="115">
        <f t="shared" ref="N542:N543" si="164">1.732*M542*H542/1000</f>
        <v>685.87199999999996</v>
      </c>
      <c r="O542" s="116">
        <v>1800</v>
      </c>
      <c r="P542" s="235">
        <f t="shared" ref="P542:P543" si="165">W542*100/H542^2</f>
        <v>2.6900826446280995E-3</v>
      </c>
      <c r="Q542" s="104">
        <f t="shared" ref="Q542:Q543" si="166">X542*100/H542^2</f>
        <v>3.6570247933884296E-2</v>
      </c>
      <c r="R542" s="104">
        <f t="shared" ref="R542:R543" si="167">Y542*H542^2/100</f>
        <v>0.1149984</v>
      </c>
      <c r="S542" s="104">
        <f t="shared" ref="S542:S543" si="168">Z542*100/H542^2</f>
        <v>3.0619834710743803E-2</v>
      </c>
      <c r="T542" s="104">
        <f t="shared" ref="T542:T543" si="169">AA542*100/H542^2</f>
        <v>9.6694214876033052E-2</v>
      </c>
      <c r="U542" s="104">
        <f t="shared" ref="U542:U543" si="170">AB542*H542^2/100</f>
        <v>8.4796799999999978E-2</v>
      </c>
      <c r="V542" s="105">
        <f t="shared" ref="V542:V543" si="171">AC542*100/H542^2</f>
        <v>2.8512396694214875E-2</v>
      </c>
      <c r="W542" s="223">
        <f>AE542*IFERROR(VLOOKUP(AD542,LnLst!B:I,2,FALSE),0)+AG542*IFERROR(VLOOKUP(AF542,LnLst!B:I,2,FALSE),0)+AI542*IFERROR(VLOOKUP(AH542,LnLst!B:I,2,FALSE),0)+AK542*IFERROR(VLOOKUP(AJ542,LnLst!B:I,2,FALSE),0)</f>
        <v>1.302</v>
      </c>
      <c r="X542" s="215">
        <f>AE542*IFERROR(VLOOKUP(AD542,LnLst!B:I,3,FALSE),0)+AG542*IFERROR(VLOOKUP(AF542,LnLst!B:I,3,FALSE),0)+AI542*IFERROR(VLOOKUP(AH542,LnLst!B:I,3,FALSE),0)+AK542*IFERROR(VLOOKUP(AJ542,LnLst!B:I,3,FALSE),0)</f>
        <v>17.7</v>
      </c>
      <c r="Y542" s="219">
        <f>(AE542*IFERROR(VLOOKUP(AD542,LnLst!B:I,4,FALSE),0)+AG542*IFERROR(VLOOKUP(AF542,LnLst!B:I,4,FALSE),0)+AI542*IFERROR(VLOOKUP(AH542,LnLst!B:I,4,FALSE),0)+AK542*IFERROR(VLOOKUP(AJ542,LnLst!B:I,4,FALSE),0))/1000000</f>
        <v>2.376E-4</v>
      </c>
      <c r="Z542" s="215">
        <f>AE542*IFERROR(VLOOKUP(AD542,LnLst!B:I,5,FALSE),0)+AG542*IFERROR(VLOOKUP(AF542,LnLst!B:I,5,FALSE),0)+AI542*IFERROR(VLOOKUP(AH542,LnLst!B:I,5,FALSE),0)+AK542*IFERROR(VLOOKUP(AJ542,LnLst!B:I,5,FALSE),0)</f>
        <v>14.82</v>
      </c>
      <c r="AA542" s="215">
        <f>AE542*IFERROR(VLOOKUP(AD542,LnLst!B:I,6,FALSE),0)+AG542*IFERROR(VLOOKUP(AF542,LnLst!B:I,6,FALSE),0)+AI542*IFERROR(VLOOKUP(AH542,LnLst!B:I,6,FALSE),0)+AK542*IFERROR(VLOOKUP(AJ542,LnLst!B:I,6,FALSE),0)</f>
        <v>46.800000000000004</v>
      </c>
      <c r="AB542" s="207">
        <f>(AE542*IFERROR(VLOOKUP(AD542,LnLst!B:I,7,FALSE),0)+AG542*IFERROR(VLOOKUP(AF542,LnLst!B:I,7,FALSE),0)+AI542*IFERROR(VLOOKUP(AH542,LnLst!B:I,7,FALSE),0)+AK542*IFERROR(VLOOKUP(AJ542,LnLst!B:I,7,FALSE),0))/1000000</f>
        <v>1.7519999999999998E-4</v>
      </c>
      <c r="AC542" s="211">
        <f>AE542*IFERROR(VLOOKUP(AD542,LnLst!B:I,8,FALSE),0)+AG542*IFERROR(VLOOKUP(AF542,LnLst!B:I,8,FALSE),0)+AI542*IFERROR(VLOOKUP(AH542,LnLst!B:I,8,FALSE),0)+AK542*IFERROR(VLOOKUP(AJ542,LnLst!B:I,8,FALSE),0)</f>
        <v>13.8</v>
      </c>
      <c r="AD542" s="106" t="s">
        <v>241</v>
      </c>
      <c r="AE542" s="263">
        <v>60</v>
      </c>
      <c r="AF542" s="245" t="s">
        <v>1462</v>
      </c>
      <c r="AG542" s="263"/>
      <c r="AH542" s="250" t="s">
        <v>1462</v>
      </c>
      <c r="AI542" s="263"/>
      <c r="AJ542" s="245" t="s">
        <v>1462</v>
      </c>
      <c r="AK542" s="263"/>
      <c r="AL542" s="84"/>
      <c r="AM542" s="72">
        <v>632</v>
      </c>
      <c r="AN542" s="83">
        <v>0</v>
      </c>
      <c r="AO542" s="72">
        <v>0</v>
      </c>
      <c r="AP542" s="66"/>
      <c r="AQ542" s="107"/>
      <c r="AR542" s="61" t="s">
        <v>999</v>
      </c>
      <c r="AS542" s="364"/>
      <c r="AT542" s="205"/>
      <c r="DN542" s="111">
        <f>(AE542*IFERROR(VLOOKUP(AD542,LnLst!B:I,2,FALSE),0))*(100/(H542^2))</f>
        <v>2.6900826446280995E-3</v>
      </c>
      <c r="DO542" s="111">
        <f>(AE542*IFERROR(VLOOKUP(AD542,LnLst!B:I,3,FALSE),0))*(100/(H542^2))</f>
        <v>3.6570247933884296E-2</v>
      </c>
      <c r="DP542" s="111">
        <f>(AE542*IFERROR(VLOOKUP(AD542,LnLst!B:I,4,FALSE),0))*(H542^2/100)/1000000</f>
        <v>0.1149984</v>
      </c>
      <c r="DQ542" s="111">
        <f>(AE542*IFERROR(VLOOKUP(AD542,LnLst!B:I,5,FALSE),0))*(100/(H542^2))</f>
        <v>3.0619834710743803E-2</v>
      </c>
      <c r="DR542" s="111">
        <f>(AE542*IFERROR(VLOOKUP(AD542,LnLst!B:I,6,FALSE),0))*(100/(H542^2))</f>
        <v>9.6694214876033066E-2</v>
      </c>
      <c r="DS542" s="111">
        <f>(AE542*IFERROR(VLOOKUP(AD542,LnLst!B:I,7,FALSE),0))*(H542^2/100)/1000000</f>
        <v>8.4796799999999992E-2</v>
      </c>
      <c r="DT542" s="111">
        <f>(AE542*IFERROR(VLOOKUP(AD542,LnLst!B:I,8,FALSE),0))*(100/(H542^2))</f>
        <v>2.8512396694214879E-2</v>
      </c>
      <c r="DU542" s="111">
        <f>AG542*IFERROR(VLOOKUP(AF542,LnLst!B:I,2,FALSE),0)*100/H542^2</f>
        <v>0</v>
      </c>
      <c r="DV542" s="111">
        <f>(AG542*IFERROR(VLOOKUP(AF542,LnLst!B:I,3,FALSE),0))*(100/(H542^2))</f>
        <v>0</v>
      </c>
      <c r="DW542" s="111">
        <f>(AG542*IFERROR(VLOOKUP(AF542,LnLst!B:I,4,FALSE),0))*(H542^2/100)/1000000</f>
        <v>0</v>
      </c>
      <c r="DX542" s="111">
        <f>(AG542*IFERROR(VLOOKUP(AF542,LnLst!B:I,5,FALSE),0))*(100/(H542^2))</f>
        <v>0</v>
      </c>
      <c r="DY542" s="111">
        <f>(AG542*IFERROR(VLOOKUP(AF542,LnLst!B:I,6,FALSE),0))*(100/(H542^2))</f>
        <v>0</v>
      </c>
      <c r="DZ542" s="111">
        <f>(AG542*IFERROR(VLOOKUP(AF542,LnLst!B:I,7,FALSE),0))*(H542^2/100)/1000000</f>
        <v>0</v>
      </c>
      <c r="EA542" s="111">
        <f>(AG542*IFERROR(VLOOKUP(AF542,LnLst!B:I,8,FALSE),0))*(100/(H542^2))</f>
        <v>0</v>
      </c>
      <c r="EB542" s="111">
        <f>AI542*IFERROR(VLOOKUP(AH542,LnLst!B:I,2,FALSE),0)*100/H542^2</f>
        <v>0</v>
      </c>
      <c r="EC542" s="111">
        <f>AI542*IFERROR(VLOOKUP(AH542,LnLst!B:I,3,FALSE),0)*100/H542^2</f>
        <v>0</v>
      </c>
      <c r="ED542" s="111">
        <f>(AI542*IFERROR(VLOOKUP(AH542,LnLst!B:I,4,FALSE),0))*(H542^2/100)/1000000</f>
        <v>0</v>
      </c>
      <c r="EE542" s="111">
        <f>AI542*IFERROR(VLOOKUP(AH542,LnLst!B:I,5,FALSE),0)*100/H542^2</f>
        <v>0</v>
      </c>
      <c r="EF542" s="111">
        <f>AI542*IFERROR(VLOOKUP(AH542,LnLst!B:I,6,FALSE),0)*100/H542^2</f>
        <v>0</v>
      </c>
      <c r="EG542" s="111">
        <f>(AI542*IFERROR(VLOOKUP(AH542,LnLst!B:I,7,FALSE),0))*(H542^2/100)/1000000</f>
        <v>0</v>
      </c>
      <c r="EH542" s="111">
        <f>AI542*IFERROR(VLOOKUP(AH542,LnLst!B:I,8,FALSE),0)*100/H542^2</f>
        <v>0</v>
      </c>
      <c r="EI542" s="236">
        <f>AK542*IFERROR(VLOOKUP(AJ542,LnLst!B:I,2,FALSE),0)*100/H542^2</f>
        <v>0</v>
      </c>
      <c r="EJ542" s="111">
        <f>AK542*IFERROR(VLOOKUP(AJ542,LnLst!B:I,3,FALSE),0)*100/H542^2</f>
        <v>0</v>
      </c>
      <c r="EK542" s="111">
        <f>(AK542*IFERROR(VLOOKUP(AJ542,LnLst!B:I,4,FALSE),0))*(H542^2/100)/1000000</f>
        <v>0</v>
      </c>
      <c r="EL542" s="111">
        <f>AK542*IFERROR(VLOOKUP(AJ542,LnLst!B:I,5,FALSE),0)*100/H542^2</f>
        <v>0</v>
      </c>
      <c r="EM542" s="111">
        <f>AK542*IFERROR(VLOOKUP(AJ542,LnLst!B:I,6,FALSE),0)*100/H542^2</f>
        <v>0</v>
      </c>
      <c r="EN542" s="111">
        <f>(AK542*IFERROR(VLOOKUP(AJ542,LnLst!B:I,7,FALSE),0))*(H542^2/100)/1000000</f>
        <v>0</v>
      </c>
      <c r="EO542" s="111">
        <f>AK542*IFERROR(VLOOKUP(AJ542,LnLst!B:I,8,FALSE),0)*100/H542^2</f>
        <v>0</v>
      </c>
    </row>
    <row r="543" spans="1:145" ht="19.5" customHeight="1" x14ac:dyDescent="0.25">
      <c r="A543" s="271" t="s">
        <v>1691</v>
      </c>
      <c r="B543" s="81" t="s">
        <v>1420</v>
      </c>
      <c r="C543" s="102" t="s">
        <v>1692</v>
      </c>
      <c r="D543" s="81" t="s">
        <v>1420</v>
      </c>
      <c r="E543" s="9" t="s">
        <v>1641</v>
      </c>
      <c r="F543" s="426" t="s">
        <v>1717</v>
      </c>
      <c r="G543" s="83">
        <v>2</v>
      </c>
      <c r="H543" s="60">
        <v>220</v>
      </c>
      <c r="I543" s="194" t="str">
        <f t="shared" si="146"/>
        <v xml:space="preserve">3*380/50 ACSR             </v>
      </c>
      <c r="J543" s="228">
        <f t="shared" si="147"/>
        <v>5</v>
      </c>
      <c r="K543" s="232" t="s">
        <v>227</v>
      </c>
      <c r="L543" s="232" t="s">
        <v>227</v>
      </c>
      <c r="M543" s="114">
        <v>1800</v>
      </c>
      <c r="N543" s="115">
        <f t="shared" si="164"/>
        <v>685.87199999999996</v>
      </c>
      <c r="O543" s="116">
        <v>1800</v>
      </c>
      <c r="P543" s="235">
        <f t="shared" si="165"/>
        <v>2.2417355371900826E-4</v>
      </c>
      <c r="Q543" s="104">
        <f t="shared" si="166"/>
        <v>3.0475206611570247E-3</v>
      </c>
      <c r="R543" s="104">
        <f t="shared" si="167"/>
        <v>9.5832000000000001E-3</v>
      </c>
      <c r="S543" s="104">
        <f t="shared" si="168"/>
        <v>2.5516528925619833E-3</v>
      </c>
      <c r="T543" s="104">
        <f t="shared" si="169"/>
        <v>8.0578512396694228E-3</v>
      </c>
      <c r="U543" s="104">
        <f t="shared" si="170"/>
        <v>7.0663999999999996E-3</v>
      </c>
      <c r="V543" s="105">
        <f t="shared" si="171"/>
        <v>2.3760330578512399E-3</v>
      </c>
      <c r="W543" s="223">
        <f>AE543*IFERROR(VLOOKUP(AD543,LnLst!B:I,2,FALSE),0)+AG543*IFERROR(VLOOKUP(AF543,LnLst!B:I,2,FALSE),0)+AI543*IFERROR(VLOOKUP(AH543,LnLst!B:I,2,FALSE),0)+AK543*IFERROR(VLOOKUP(AJ543,LnLst!B:I,2,FALSE),0)</f>
        <v>0.1085</v>
      </c>
      <c r="X543" s="215">
        <f>AE543*IFERROR(VLOOKUP(AD543,LnLst!B:I,3,FALSE),0)+AG543*IFERROR(VLOOKUP(AF543,LnLst!B:I,3,FALSE),0)+AI543*IFERROR(VLOOKUP(AH543,LnLst!B:I,3,FALSE),0)+AK543*IFERROR(VLOOKUP(AJ543,LnLst!B:I,3,FALSE),0)</f>
        <v>1.4749999999999999</v>
      </c>
      <c r="Y543" s="219">
        <f>(AE543*IFERROR(VLOOKUP(AD543,LnLst!B:I,4,FALSE),0)+AG543*IFERROR(VLOOKUP(AF543,LnLst!B:I,4,FALSE),0)+AI543*IFERROR(VLOOKUP(AH543,LnLst!B:I,4,FALSE),0)+AK543*IFERROR(VLOOKUP(AJ543,LnLst!B:I,4,FALSE),0))/1000000</f>
        <v>1.98E-5</v>
      </c>
      <c r="Z543" s="215">
        <f>AE543*IFERROR(VLOOKUP(AD543,LnLst!B:I,5,FALSE),0)+AG543*IFERROR(VLOOKUP(AF543,LnLst!B:I,5,FALSE),0)+AI543*IFERROR(VLOOKUP(AH543,LnLst!B:I,5,FALSE),0)+AK543*IFERROR(VLOOKUP(AJ543,LnLst!B:I,5,FALSE),0)</f>
        <v>1.2349999999999999</v>
      </c>
      <c r="AA543" s="215">
        <f>AE543*IFERROR(VLOOKUP(AD543,LnLst!B:I,6,FALSE),0)+AG543*IFERROR(VLOOKUP(AF543,LnLst!B:I,6,FALSE),0)+AI543*IFERROR(VLOOKUP(AH543,LnLst!B:I,6,FALSE),0)+AK543*IFERROR(VLOOKUP(AJ543,LnLst!B:I,6,FALSE),0)</f>
        <v>3.9000000000000004</v>
      </c>
      <c r="AB543" s="207">
        <f>(AE543*IFERROR(VLOOKUP(AD543,LnLst!B:I,7,FALSE),0)+AG543*IFERROR(VLOOKUP(AF543,LnLst!B:I,7,FALSE),0)+AI543*IFERROR(VLOOKUP(AH543,LnLst!B:I,7,FALSE),0)+AK543*IFERROR(VLOOKUP(AJ543,LnLst!B:I,7,FALSE),0))/1000000</f>
        <v>1.4599999999999999E-5</v>
      </c>
      <c r="AC543" s="211">
        <f>AE543*IFERROR(VLOOKUP(AD543,LnLst!B:I,8,FALSE),0)+AG543*IFERROR(VLOOKUP(AF543,LnLst!B:I,8,FALSE),0)+AI543*IFERROR(VLOOKUP(AH543,LnLst!B:I,8,FALSE),0)+AK543*IFERROR(VLOOKUP(AJ543,LnLst!B:I,8,FALSE),0)</f>
        <v>1.1500000000000001</v>
      </c>
      <c r="AD543" s="106" t="s">
        <v>241</v>
      </c>
      <c r="AE543" s="263">
        <v>5</v>
      </c>
      <c r="AF543" s="245" t="s">
        <v>1462</v>
      </c>
      <c r="AG543" s="263"/>
      <c r="AH543" s="250" t="s">
        <v>1462</v>
      </c>
      <c r="AI543" s="263"/>
      <c r="AJ543" s="245" t="s">
        <v>1462</v>
      </c>
      <c r="AK543" s="263"/>
      <c r="AL543" s="84"/>
      <c r="AM543" s="72"/>
      <c r="AN543" s="83">
        <v>0</v>
      </c>
      <c r="AO543" s="72">
        <v>0</v>
      </c>
      <c r="AP543" s="66"/>
      <c r="AQ543" s="107"/>
      <c r="AR543" s="61"/>
      <c r="AS543" s="364"/>
      <c r="AT543" s="205"/>
      <c r="DN543" s="111">
        <f>(AE543*IFERROR(VLOOKUP(AD543,LnLst!B:I,2,FALSE),0))*(100/(H543^2))</f>
        <v>2.2417355371900826E-4</v>
      </c>
      <c r="DO543" s="111">
        <f>(AE543*IFERROR(VLOOKUP(AD543,LnLst!B:I,3,FALSE),0))*(100/(H543^2))</f>
        <v>3.0475206611570247E-3</v>
      </c>
      <c r="DP543" s="111">
        <f>(AE543*IFERROR(VLOOKUP(AD543,LnLst!B:I,4,FALSE),0))*(H543^2/100)/1000000</f>
        <v>9.5832000000000001E-3</v>
      </c>
      <c r="DQ543" s="111">
        <f>(AE543*IFERROR(VLOOKUP(AD543,LnLst!B:I,5,FALSE),0))*(100/(H543^2))</f>
        <v>2.5516528925619833E-3</v>
      </c>
      <c r="DR543" s="111">
        <f>(AE543*IFERROR(VLOOKUP(AD543,LnLst!B:I,6,FALSE),0))*(100/(H543^2))</f>
        <v>8.0578512396694228E-3</v>
      </c>
      <c r="DS543" s="111">
        <f>(AE543*IFERROR(VLOOKUP(AD543,LnLst!B:I,7,FALSE),0))*(H543^2/100)/1000000</f>
        <v>7.0663999999999996E-3</v>
      </c>
      <c r="DT543" s="111">
        <f>(AE543*IFERROR(VLOOKUP(AD543,LnLst!B:I,8,FALSE),0))*(100/(H543^2))</f>
        <v>2.3760330578512399E-3</v>
      </c>
      <c r="DU543" s="111">
        <f>AG543*IFERROR(VLOOKUP(AF543,LnLst!B:I,2,FALSE),0)*100/H543^2</f>
        <v>0</v>
      </c>
      <c r="DV543" s="111">
        <f>(AG543*IFERROR(VLOOKUP(AF543,LnLst!B:I,3,FALSE),0))*(100/(H543^2))</f>
        <v>0</v>
      </c>
      <c r="DW543" s="111">
        <f>(AG543*IFERROR(VLOOKUP(AF543,LnLst!B:I,4,FALSE),0))*(H543^2/100)/1000000</f>
        <v>0</v>
      </c>
      <c r="DX543" s="111">
        <f>(AG543*IFERROR(VLOOKUP(AF543,LnLst!B:I,5,FALSE),0))*(100/(H543^2))</f>
        <v>0</v>
      </c>
      <c r="DY543" s="111">
        <f>(AG543*IFERROR(VLOOKUP(AF543,LnLst!B:I,6,FALSE),0))*(100/(H543^2))</f>
        <v>0</v>
      </c>
      <c r="DZ543" s="111">
        <f>(AG543*IFERROR(VLOOKUP(AF543,LnLst!B:I,7,FALSE),0))*(H543^2/100)/1000000</f>
        <v>0</v>
      </c>
      <c r="EA543" s="111">
        <f>(AG543*IFERROR(VLOOKUP(AF543,LnLst!B:I,8,FALSE),0))*(100/(H543^2))</f>
        <v>0</v>
      </c>
      <c r="EB543" s="111">
        <f>AI543*IFERROR(VLOOKUP(AH543,LnLst!B:I,2,FALSE),0)*100/H543^2</f>
        <v>0</v>
      </c>
      <c r="EC543" s="111">
        <f>AI543*IFERROR(VLOOKUP(AH543,LnLst!B:I,3,FALSE),0)*100/H543^2</f>
        <v>0</v>
      </c>
      <c r="ED543" s="111">
        <f>(AI543*IFERROR(VLOOKUP(AH543,LnLst!B:I,4,FALSE),0))*(H543^2/100)/1000000</f>
        <v>0</v>
      </c>
      <c r="EE543" s="111">
        <f>AI543*IFERROR(VLOOKUP(AH543,LnLst!B:I,5,FALSE),0)*100/H543^2</f>
        <v>0</v>
      </c>
      <c r="EF543" s="111">
        <f>AI543*IFERROR(VLOOKUP(AH543,LnLst!B:I,6,FALSE),0)*100/H543^2</f>
        <v>0</v>
      </c>
      <c r="EG543" s="111">
        <f>(AI543*IFERROR(VLOOKUP(AH543,LnLst!B:I,7,FALSE),0))*(H543^2/100)/1000000</f>
        <v>0</v>
      </c>
      <c r="EH543" s="111">
        <f>AI543*IFERROR(VLOOKUP(AH543,LnLst!B:I,8,FALSE),0)*100/H543^2</f>
        <v>0</v>
      </c>
      <c r="EI543" s="236">
        <f>AK543*IFERROR(VLOOKUP(AJ543,LnLst!B:I,2,FALSE),0)*100/H543^2</f>
        <v>0</v>
      </c>
      <c r="EJ543" s="111">
        <f>AK543*IFERROR(VLOOKUP(AJ543,LnLst!B:I,3,FALSE),0)*100/H543^2</f>
        <v>0</v>
      </c>
      <c r="EK543" s="111">
        <f>(AK543*IFERROR(VLOOKUP(AJ543,LnLst!B:I,4,FALSE),0))*(H543^2/100)/1000000</f>
        <v>0</v>
      </c>
      <c r="EL543" s="111">
        <f>AK543*IFERROR(VLOOKUP(AJ543,LnLst!B:I,5,FALSE),0)*100/H543^2</f>
        <v>0</v>
      </c>
      <c r="EM543" s="111">
        <f>AK543*IFERROR(VLOOKUP(AJ543,LnLst!B:I,6,FALSE),0)*100/H543^2</f>
        <v>0</v>
      </c>
      <c r="EN543" s="111">
        <f>(AK543*IFERROR(VLOOKUP(AJ543,LnLst!B:I,7,FALSE),0))*(H543^2/100)/1000000</f>
        <v>0</v>
      </c>
      <c r="EO543" s="111">
        <f>AK543*IFERROR(VLOOKUP(AJ543,LnLst!B:I,8,FALSE),0)*100/H543^2</f>
        <v>0</v>
      </c>
    </row>
    <row r="544" spans="1:145" ht="19.5" customHeight="1" x14ac:dyDescent="0.25">
      <c r="A544" s="271" t="s">
        <v>1691</v>
      </c>
      <c r="B544" s="81" t="s">
        <v>1420</v>
      </c>
      <c r="C544" s="102" t="s">
        <v>1692</v>
      </c>
      <c r="D544" s="81" t="s">
        <v>1420</v>
      </c>
      <c r="E544" s="9" t="s">
        <v>1641</v>
      </c>
      <c r="F544" s="426" t="s">
        <v>1717</v>
      </c>
      <c r="G544" s="83">
        <v>2</v>
      </c>
      <c r="H544" s="60">
        <v>220</v>
      </c>
      <c r="I544" s="194" t="str">
        <f t="shared" si="146"/>
        <v xml:space="preserve">3*380/50 ACSR             </v>
      </c>
      <c r="J544" s="228">
        <f t="shared" si="147"/>
        <v>5</v>
      </c>
      <c r="K544" s="232" t="s">
        <v>227</v>
      </c>
      <c r="L544" s="232" t="s">
        <v>227</v>
      </c>
      <c r="M544" s="114">
        <v>1800</v>
      </c>
      <c r="N544" s="115">
        <f t="shared" ref="N544:N545" si="172">1.732*M544*H544/1000</f>
        <v>685.87199999999996</v>
      </c>
      <c r="O544" s="116">
        <v>1800</v>
      </c>
      <c r="P544" s="235">
        <f t="shared" ref="P544:P545" si="173">W544*100/H544^2</f>
        <v>2.2417355371900826E-4</v>
      </c>
      <c r="Q544" s="104">
        <f t="shared" ref="Q544:Q545" si="174">X544*100/H544^2</f>
        <v>3.0475206611570247E-3</v>
      </c>
      <c r="R544" s="104">
        <f t="shared" ref="R544:R545" si="175">Y544*H544^2/100</f>
        <v>9.5832000000000001E-3</v>
      </c>
      <c r="S544" s="104">
        <f t="shared" ref="S544:S545" si="176">Z544*100/H544^2</f>
        <v>2.5516528925619833E-3</v>
      </c>
      <c r="T544" s="104">
        <f t="shared" ref="T544:T545" si="177">AA544*100/H544^2</f>
        <v>8.0578512396694228E-3</v>
      </c>
      <c r="U544" s="104">
        <f t="shared" ref="U544:U545" si="178">AB544*H544^2/100</f>
        <v>7.0663999999999996E-3</v>
      </c>
      <c r="V544" s="105">
        <f t="shared" ref="V544:V545" si="179">AC544*100/H544^2</f>
        <v>2.3760330578512399E-3</v>
      </c>
      <c r="W544" s="223">
        <f>AE544*IFERROR(VLOOKUP(AD544,LnLst!B:I,2,FALSE),0)+AG544*IFERROR(VLOOKUP(AF544,LnLst!B:I,2,FALSE),0)+AI544*IFERROR(VLOOKUP(AH544,LnLst!B:I,2,FALSE),0)+AK544*IFERROR(VLOOKUP(AJ544,LnLst!B:I,2,FALSE),0)</f>
        <v>0.1085</v>
      </c>
      <c r="X544" s="215">
        <f>AE544*IFERROR(VLOOKUP(AD544,LnLst!B:I,3,FALSE),0)+AG544*IFERROR(VLOOKUP(AF544,LnLst!B:I,3,FALSE),0)+AI544*IFERROR(VLOOKUP(AH544,LnLst!B:I,3,FALSE),0)+AK544*IFERROR(VLOOKUP(AJ544,LnLst!B:I,3,FALSE),0)</f>
        <v>1.4749999999999999</v>
      </c>
      <c r="Y544" s="219">
        <f>(AE544*IFERROR(VLOOKUP(AD544,LnLst!B:I,4,FALSE),0)+AG544*IFERROR(VLOOKUP(AF544,LnLst!B:I,4,FALSE),0)+AI544*IFERROR(VLOOKUP(AH544,LnLst!B:I,4,FALSE),0)+AK544*IFERROR(VLOOKUP(AJ544,LnLst!B:I,4,FALSE),0))/1000000</f>
        <v>1.98E-5</v>
      </c>
      <c r="Z544" s="215">
        <f>AE544*IFERROR(VLOOKUP(AD544,LnLst!B:I,5,FALSE),0)+AG544*IFERROR(VLOOKUP(AF544,LnLst!B:I,5,FALSE),0)+AI544*IFERROR(VLOOKUP(AH544,LnLst!B:I,5,FALSE),0)+AK544*IFERROR(VLOOKUP(AJ544,LnLst!B:I,5,FALSE),0)</f>
        <v>1.2349999999999999</v>
      </c>
      <c r="AA544" s="215">
        <f>AE544*IFERROR(VLOOKUP(AD544,LnLst!B:I,6,FALSE),0)+AG544*IFERROR(VLOOKUP(AF544,LnLst!B:I,6,FALSE),0)+AI544*IFERROR(VLOOKUP(AH544,LnLst!B:I,6,FALSE),0)+AK544*IFERROR(VLOOKUP(AJ544,LnLst!B:I,6,FALSE),0)</f>
        <v>3.9000000000000004</v>
      </c>
      <c r="AB544" s="207">
        <f>(AE544*IFERROR(VLOOKUP(AD544,LnLst!B:I,7,FALSE),0)+AG544*IFERROR(VLOOKUP(AF544,LnLst!B:I,7,FALSE),0)+AI544*IFERROR(VLOOKUP(AH544,LnLst!B:I,7,FALSE),0)+AK544*IFERROR(VLOOKUP(AJ544,LnLst!B:I,7,FALSE),0))/1000000</f>
        <v>1.4599999999999999E-5</v>
      </c>
      <c r="AC544" s="211">
        <f>AE544*IFERROR(VLOOKUP(AD544,LnLst!B:I,8,FALSE),0)+AG544*IFERROR(VLOOKUP(AF544,LnLst!B:I,8,FALSE),0)+AI544*IFERROR(VLOOKUP(AH544,LnLst!B:I,8,FALSE),0)+AK544*IFERROR(VLOOKUP(AJ544,LnLst!B:I,8,FALSE),0)</f>
        <v>1.1500000000000001</v>
      </c>
      <c r="AD544" s="106" t="s">
        <v>241</v>
      </c>
      <c r="AE544" s="263">
        <v>5</v>
      </c>
      <c r="AF544" s="245" t="s">
        <v>1462</v>
      </c>
      <c r="AG544" s="263"/>
      <c r="AH544" s="250" t="s">
        <v>1462</v>
      </c>
      <c r="AI544" s="263"/>
      <c r="AJ544" s="245" t="s">
        <v>1462</v>
      </c>
      <c r="AK544" s="263"/>
      <c r="AL544" s="84"/>
      <c r="AM544" s="72"/>
      <c r="AN544" s="83">
        <v>0</v>
      </c>
      <c r="AO544" s="72">
        <v>0</v>
      </c>
      <c r="AP544" s="66"/>
      <c r="AQ544" s="107"/>
      <c r="AR544" s="61"/>
      <c r="AS544" s="364"/>
      <c r="AT544" s="205"/>
      <c r="DN544" s="111">
        <f>(AE544*IFERROR(VLOOKUP(AD544,LnLst!B:I,2,FALSE),0))*(100/(H544^2))</f>
        <v>2.2417355371900826E-4</v>
      </c>
      <c r="DO544" s="111">
        <f>(AE544*IFERROR(VLOOKUP(AD544,LnLst!B:I,3,FALSE),0))*(100/(H544^2))</f>
        <v>3.0475206611570247E-3</v>
      </c>
      <c r="DP544" s="111">
        <f>(AE544*IFERROR(VLOOKUP(AD544,LnLst!B:I,4,FALSE),0))*(H544^2/100)/1000000</f>
        <v>9.5832000000000001E-3</v>
      </c>
      <c r="DQ544" s="111">
        <f>(AE544*IFERROR(VLOOKUP(AD544,LnLst!B:I,5,FALSE),0))*(100/(H544^2))</f>
        <v>2.5516528925619833E-3</v>
      </c>
      <c r="DR544" s="111">
        <f>(AE544*IFERROR(VLOOKUP(AD544,LnLst!B:I,6,FALSE),0))*(100/(H544^2))</f>
        <v>8.0578512396694228E-3</v>
      </c>
      <c r="DS544" s="111">
        <f>(AE544*IFERROR(VLOOKUP(AD544,LnLst!B:I,7,FALSE),0))*(H544^2/100)/1000000</f>
        <v>7.0663999999999996E-3</v>
      </c>
      <c r="DT544" s="111">
        <f>(AE544*IFERROR(VLOOKUP(AD544,LnLst!B:I,8,FALSE),0))*(100/(H544^2))</f>
        <v>2.3760330578512399E-3</v>
      </c>
      <c r="DU544" s="111">
        <f>AG544*IFERROR(VLOOKUP(AF544,LnLst!B:I,2,FALSE),0)*100/H544^2</f>
        <v>0</v>
      </c>
      <c r="DV544" s="111">
        <f>(AG544*IFERROR(VLOOKUP(AF544,LnLst!B:I,3,FALSE),0))*(100/(H544^2))</f>
        <v>0</v>
      </c>
      <c r="DW544" s="111">
        <f>(AG544*IFERROR(VLOOKUP(AF544,LnLst!B:I,4,FALSE),0))*(H544^2/100)/1000000</f>
        <v>0</v>
      </c>
      <c r="DX544" s="111">
        <f>(AG544*IFERROR(VLOOKUP(AF544,LnLst!B:I,5,FALSE),0))*(100/(H544^2))</f>
        <v>0</v>
      </c>
      <c r="DY544" s="111">
        <f>(AG544*IFERROR(VLOOKUP(AF544,LnLst!B:I,6,FALSE),0))*(100/(H544^2))</f>
        <v>0</v>
      </c>
      <c r="DZ544" s="111">
        <f>(AG544*IFERROR(VLOOKUP(AF544,LnLst!B:I,7,FALSE),0))*(H544^2/100)/1000000</f>
        <v>0</v>
      </c>
      <c r="EA544" s="111">
        <f>(AG544*IFERROR(VLOOKUP(AF544,LnLst!B:I,8,FALSE),0))*(100/(H544^2))</f>
        <v>0</v>
      </c>
      <c r="EB544" s="111">
        <f>AI544*IFERROR(VLOOKUP(AH544,LnLst!B:I,2,FALSE),0)*100/H544^2</f>
        <v>0</v>
      </c>
      <c r="EC544" s="111">
        <f>AI544*IFERROR(VLOOKUP(AH544,LnLst!B:I,3,FALSE),0)*100/H544^2</f>
        <v>0</v>
      </c>
      <c r="ED544" s="111">
        <f>(AI544*IFERROR(VLOOKUP(AH544,LnLst!B:I,4,FALSE),0))*(H544^2/100)/1000000</f>
        <v>0</v>
      </c>
      <c r="EE544" s="111">
        <f>AI544*IFERROR(VLOOKUP(AH544,LnLst!B:I,5,FALSE),0)*100/H544^2</f>
        <v>0</v>
      </c>
      <c r="EF544" s="111">
        <f>AI544*IFERROR(VLOOKUP(AH544,LnLst!B:I,6,FALSE),0)*100/H544^2</f>
        <v>0</v>
      </c>
      <c r="EG544" s="111">
        <f>(AI544*IFERROR(VLOOKUP(AH544,LnLst!B:I,7,FALSE),0))*(H544^2/100)/1000000</f>
        <v>0</v>
      </c>
      <c r="EH544" s="111">
        <f>AI544*IFERROR(VLOOKUP(AH544,LnLst!B:I,8,FALSE),0)*100/H544^2</f>
        <v>0</v>
      </c>
      <c r="EI544" s="236">
        <f>AK544*IFERROR(VLOOKUP(AJ544,LnLst!B:I,2,FALSE),0)*100/H544^2</f>
        <v>0</v>
      </c>
      <c r="EJ544" s="111">
        <f>AK544*IFERROR(VLOOKUP(AJ544,LnLst!B:I,3,FALSE),0)*100/H544^2</f>
        <v>0</v>
      </c>
      <c r="EK544" s="111">
        <f>(AK544*IFERROR(VLOOKUP(AJ544,LnLst!B:I,4,FALSE),0))*(H544^2/100)/1000000</f>
        <v>0</v>
      </c>
      <c r="EL544" s="111">
        <f>AK544*IFERROR(VLOOKUP(AJ544,LnLst!B:I,5,FALSE),0)*100/H544^2</f>
        <v>0</v>
      </c>
      <c r="EM544" s="111">
        <f>AK544*IFERROR(VLOOKUP(AJ544,LnLst!B:I,6,FALSE),0)*100/H544^2</f>
        <v>0</v>
      </c>
      <c r="EN544" s="111">
        <f>(AK544*IFERROR(VLOOKUP(AJ544,LnLst!B:I,7,FALSE),0))*(H544^2/100)/1000000</f>
        <v>0</v>
      </c>
      <c r="EO544" s="111">
        <f>AK544*IFERROR(VLOOKUP(AJ544,LnLst!B:I,8,FALSE),0)*100/H544^2</f>
        <v>0</v>
      </c>
    </row>
    <row r="545" spans="1:145" ht="19.5" customHeight="1" x14ac:dyDescent="0.25">
      <c r="A545" s="271" t="s">
        <v>1691</v>
      </c>
      <c r="B545" s="81" t="s">
        <v>1693</v>
      </c>
      <c r="C545" s="102" t="s">
        <v>1692</v>
      </c>
      <c r="D545" s="81" t="s">
        <v>1693</v>
      </c>
      <c r="E545" s="9" t="s">
        <v>1641</v>
      </c>
      <c r="F545" s="426" t="s">
        <v>1717</v>
      </c>
      <c r="G545" s="83">
        <v>2</v>
      </c>
      <c r="H545" s="60">
        <v>220</v>
      </c>
      <c r="I545" s="194" t="str">
        <f t="shared" si="146"/>
        <v xml:space="preserve">3*380/50 ACSR             </v>
      </c>
      <c r="J545" s="228">
        <f t="shared" si="147"/>
        <v>34.4</v>
      </c>
      <c r="K545" s="232" t="s">
        <v>227</v>
      </c>
      <c r="L545" s="232" t="s">
        <v>227</v>
      </c>
      <c r="M545" s="114">
        <v>1800</v>
      </c>
      <c r="N545" s="115">
        <f t="shared" si="172"/>
        <v>685.87199999999996</v>
      </c>
      <c r="O545" s="116">
        <v>1800</v>
      </c>
      <c r="P545" s="235">
        <f t="shared" si="173"/>
        <v>1.5423140495867769E-3</v>
      </c>
      <c r="Q545" s="104">
        <f t="shared" si="174"/>
        <v>2.0966942148760329E-2</v>
      </c>
      <c r="R545" s="104">
        <f t="shared" si="175"/>
        <v>6.5932415999999994E-2</v>
      </c>
      <c r="S545" s="104">
        <f t="shared" si="176"/>
        <v>1.7555371900826448E-2</v>
      </c>
      <c r="T545" s="104">
        <f t="shared" si="177"/>
        <v>5.5438016528925625E-2</v>
      </c>
      <c r="U545" s="104">
        <f t="shared" si="178"/>
        <v>4.8616831999999999E-2</v>
      </c>
      <c r="V545" s="105">
        <f t="shared" si="179"/>
        <v>1.6347107438016529E-2</v>
      </c>
      <c r="W545" s="223">
        <f>AE545*IFERROR(VLOOKUP(AD545,LnLst!B:I,2,FALSE),0)+AG545*IFERROR(VLOOKUP(AF545,LnLst!B:I,2,FALSE),0)+AI545*IFERROR(VLOOKUP(AH545,LnLst!B:I,2,FALSE),0)+AK545*IFERROR(VLOOKUP(AJ545,LnLst!B:I,2,FALSE),0)</f>
        <v>0.74648000000000003</v>
      </c>
      <c r="X545" s="215">
        <f>AE545*IFERROR(VLOOKUP(AD545,LnLst!B:I,3,FALSE),0)+AG545*IFERROR(VLOOKUP(AF545,LnLst!B:I,3,FALSE),0)+AI545*IFERROR(VLOOKUP(AH545,LnLst!B:I,3,FALSE),0)+AK545*IFERROR(VLOOKUP(AJ545,LnLst!B:I,3,FALSE),0)</f>
        <v>10.148</v>
      </c>
      <c r="Y545" s="219">
        <f>(AE545*IFERROR(VLOOKUP(AD545,LnLst!B:I,4,FALSE),0)+AG545*IFERROR(VLOOKUP(AF545,LnLst!B:I,4,FALSE),0)+AI545*IFERROR(VLOOKUP(AH545,LnLst!B:I,4,FALSE),0)+AK545*IFERROR(VLOOKUP(AJ545,LnLst!B:I,4,FALSE),0))/1000000</f>
        <v>1.36224E-4</v>
      </c>
      <c r="Z545" s="215">
        <f>AE545*IFERROR(VLOOKUP(AD545,LnLst!B:I,5,FALSE),0)+AG545*IFERROR(VLOOKUP(AF545,LnLst!B:I,5,FALSE),0)+AI545*IFERROR(VLOOKUP(AH545,LnLst!B:I,5,FALSE),0)+AK545*IFERROR(VLOOKUP(AJ545,LnLst!B:I,5,FALSE),0)</f>
        <v>8.4968000000000004</v>
      </c>
      <c r="AA545" s="215">
        <f>AE545*IFERROR(VLOOKUP(AD545,LnLst!B:I,6,FALSE),0)+AG545*IFERROR(VLOOKUP(AF545,LnLst!B:I,6,FALSE),0)+AI545*IFERROR(VLOOKUP(AH545,LnLst!B:I,6,FALSE),0)+AK545*IFERROR(VLOOKUP(AJ545,LnLst!B:I,6,FALSE),0)</f>
        <v>26.832000000000001</v>
      </c>
      <c r="AB545" s="207">
        <f>(AE545*IFERROR(VLOOKUP(AD545,LnLst!B:I,7,FALSE),0)+AG545*IFERROR(VLOOKUP(AF545,LnLst!B:I,7,FALSE),0)+AI545*IFERROR(VLOOKUP(AH545,LnLst!B:I,7,FALSE),0)+AK545*IFERROR(VLOOKUP(AJ545,LnLst!B:I,7,FALSE),0))/1000000</f>
        <v>1.00448E-4</v>
      </c>
      <c r="AC545" s="211">
        <f>AE545*IFERROR(VLOOKUP(AD545,LnLst!B:I,8,FALSE),0)+AG545*IFERROR(VLOOKUP(AF545,LnLst!B:I,8,FALSE),0)+AI545*IFERROR(VLOOKUP(AH545,LnLst!B:I,8,FALSE),0)+AK545*IFERROR(VLOOKUP(AJ545,LnLst!B:I,8,FALSE),0)</f>
        <v>7.9119999999999999</v>
      </c>
      <c r="AD545" s="106" t="s">
        <v>241</v>
      </c>
      <c r="AE545" s="263">
        <v>34.4</v>
      </c>
      <c r="AF545" s="245" t="s">
        <v>1462</v>
      </c>
      <c r="AG545" s="263"/>
      <c r="AH545" s="250" t="s">
        <v>1462</v>
      </c>
      <c r="AI545" s="263"/>
      <c r="AJ545" s="245" t="s">
        <v>1462</v>
      </c>
      <c r="AK545" s="263"/>
      <c r="AL545" s="84"/>
      <c r="AM545" s="72"/>
      <c r="AN545" s="83">
        <v>0</v>
      </c>
      <c r="AO545" s="72">
        <v>0</v>
      </c>
      <c r="AP545" s="66"/>
      <c r="AQ545" s="107"/>
      <c r="AR545" s="61"/>
      <c r="AS545" s="364"/>
      <c r="AT545" s="205"/>
      <c r="DN545" s="111">
        <f>(AE545*IFERROR(VLOOKUP(AD545,LnLst!B:I,2,FALSE),0))*(100/(H545^2))</f>
        <v>1.5423140495867769E-3</v>
      </c>
      <c r="DO545" s="111">
        <f>(AE545*IFERROR(VLOOKUP(AD545,LnLst!B:I,3,FALSE),0))*(100/(H545^2))</f>
        <v>2.0966942148760329E-2</v>
      </c>
      <c r="DP545" s="111">
        <f>(AE545*IFERROR(VLOOKUP(AD545,LnLst!B:I,4,FALSE),0))*(H545^2/100)/1000000</f>
        <v>6.5932415999999994E-2</v>
      </c>
      <c r="DQ545" s="111">
        <f>(AE545*IFERROR(VLOOKUP(AD545,LnLst!B:I,5,FALSE),0))*(100/(H545^2))</f>
        <v>1.7555371900826448E-2</v>
      </c>
      <c r="DR545" s="111">
        <f>(AE545*IFERROR(VLOOKUP(AD545,LnLst!B:I,6,FALSE),0))*(100/(H545^2))</f>
        <v>5.5438016528925625E-2</v>
      </c>
      <c r="DS545" s="111">
        <f>(AE545*IFERROR(VLOOKUP(AD545,LnLst!B:I,7,FALSE),0))*(H545^2/100)/1000000</f>
        <v>4.8616831999999992E-2</v>
      </c>
      <c r="DT545" s="111">
        <f>(AE545*IFERROR(VLOOKUP(AD545,LnLst!B:I,8,FALSE),0))*(100/(H545^2))</f>
        <v>1.6347107438016529E-2</v>
      </c>
      <c r="DU545" s="111">
        <f>AG545*IFERROR(VLOOKUP(AF545,LnLst!B:I,2,FALSE),0)*100/H545^2</f>
        <v>0</v>
      </c>
      <c r="DV545" s="111">
        <f>(AG545*IFERROR(VLOOKUP(AF545,LnLst!B:I,3,FALSE),0))*(100/(H545^2))</f>
        <v>0</v>
      </c>
      <c r="DW545" s="111">
        <f>(AG545*IFERROR(VLOOKUP(AF545,LnLst!B:I,4,FALSE),0))*(H545^2/100)/1000000</f>
        <v>0</v>
      </c>
      <c r="DX545" s="111">
        <f>(AG545*IFERROR(VLOOKUP(AF545,LnLst!B:I,5,FALSE),0))*(100/(H545^2))</f>
        <v>0</v>
      </c>
      <c r="DY545" s="111">
        <f>(AG545*IFERROR(VLOOKUP(AF545,LnLst!B:I,6,FALSE),0))*(100/(H545^2))</f>
        <v>0</v>
      </c>
      <c r="DZ545" s="111">
        <f>(AG545*IFERROR(VLOOKUP(AF545,LnLst!B:I,7,FALSE),0))*(H545^2/100)/1000000</f>
        <v>0</v>
      </c>
      <c r="EA545" s="111">
        <f>(AG545*IFERROR(VLOOKUP(AF545,LnLst!B:I,8,FALSE),0))*(100/(H545^2))</f>
        <v>0</v>
      </c>
      <c r="EB545" s="111">
        <f>AI545*IFERROR(VLOOKUP(AH545,LnLst!B:I,2,FALSE),0)*100/H545^2</f>
        <v>0</v>
      </c>
      <c r="EC545" s="111">
        <f>AI545*IFERROR(VLOOKUP(AH545,LnLst!B:I,3,FALSE),0)*100/H545^2</f>
        <v>0</v>
      </c>
      <c r="ED545" s="111">
        <f>(AI545*IFERROR(VLOOKUP(AH545,LnLst!B:I,4,FALSE),0))*(H545^2/100)/1000000</f>
        <v>0</v>
      </c>
      <c r="EE545" s="111">
        <f>AI545*IFERROR(VLOOKUP(AH545,LnLst!B:I,5,FALSE),0)*100/H545^2</f>
        <v>0</v>
      </c>
      <c r="EF545" s="111">
        <f>AI545*IFERROR(VLOOKUP(AH545,LnLst!B:I,6,FALSE),0)*100/H545^2</f>
        <v>0</v>
      </c>
      <c r="EG545" s="111">
        <f>(AI545*IFERROR(VLOOKUP(AH545,LnLst!B:I,7,FALSE),0))*(H545^2/100)/1000000</f>
        <v>0</v>
      </c>
      <c r="EH545" s="111">
        <f>AI545*IFERROR(VLOOKUP(AH545,LnLst!B:I,8,FALSE),0)*100/H545^2</f>
        <v>0</v>
      </c>
      <c r="EI545" s="236">
        <f>AK545*IFERROR(VLOOKUP(AJ545,LnLst!B:I,2,FALSE),0)*100/H545^2</f>
        <v>0</v>
      </c>
      <c r="EJ545" s="111">
        <f>AK545*IFERROR(VLOOKUP(AJ545,LnLst!B:I,3,FALSE),0)*100/H545^2</f>
        <v>0</v>
      </c>
      <c r="EK545" s="111">
        <f>(AK545*IFERROR(VLOOKUP(AJ545,LnLst!B:I,4,FALSE),0))*(H545^2/100)/1000000</f>
        <v>0</v>
      </c>
      <c r="EL545" s="111">
        <f>AK545*IFERROR(VLOOKUP(AJ545,LnLst!B:I,5,FALSE),0)*100/H545^2</f>
        <v>0</v>
      </c>
      <c r="EM545" s="111">
        <f>AK545*IFERROR(VLOOKUP(AJ545,LnLst!B:I,6,FALSE),0)*100/H545^2</f>
        <v>0</v>
      </c>
      <c r="EN545" s="111">
        <f>(AK545*IFERROR(VLOOKUP(AJ545,LnLst!B:I,7,FALSE),0))*(H545^2/100)/1000000</f>
        <v>0</v>
      </c>
      <c r="EO545" s="111">
        <f>AK545*IFERROR(VLOOKUP(AJ545,LnLst!B:I,8,FALSE),0)*100/H545^2</f>
        <v>0</v>
      </c>
    </row>
    <row r="546" spans="1:145" ht="19.5" customHeight="1" x14ac:dyDescent="0.25">
      <c r="A546" s="271" t="s">
        <v>1691</v>
      </c>
      <c r="B546" s="81" t="s">
        <v>1693</v>
      </c>
      <c r="C546" s="102" t="s">
        <v>1692</v>
      </c>
      <c r="D546" s="81" t="s">
        <v>1693</v>
      </c>
      <c r="E546" s="9" t="s">
        <v>1641</v>
      </c>
      <c r="F546" s="426" t="s">
        <v>1717</v>
      </c>
      <c r="G546" s="83">
        <v>2</v>
      </c>
      <c r="H546" s="60">
        <v>220</v>
      </c>
      <c r="I546" s="194" t="str">
        <f t="shared" si="146"/>
        <v xml:space="preserve">3*380/50 ACSR             </v>
      </c>
      <c r="J546" s="228">
        <f t="shared" si="147"/>
        <v>34.4</v>
      </c>
      <c r="K546" s="232" t="s">
        <v>227</v>
      </c>
      <c r="L546" s="232" t="s">
        <v>227</v>
      </c>
      <c r="M546" s="114">
        <v>1800</v>
      </c>
      <c r="N546" s="115">
        <f t="shared" ref="N546:N547" si="180">1.732*M546*H546/1000</f>
        <v>685.87199999999996</v>
      </c>
      <c r="O546" s="116">
        <v>1800</v>
      </c>
      <c r="P546" s="235">
        <f t="shared" ref="P546:P547" si="181">W546*100/H546^2</f>
        <v>1.5423140495867769E-3</v>
      </c>
      <c r="Q546" s="104">
        <f t="shared" ref="Q546:Q547" si="182">X546*100/H546^2</f>
        <v>2.0966942148760329E-2</v>
      </c>
      <c r="R546" s="104">
        <f t="shared" ref="R546:R547" si="183">Y546*H546^2/100</f>
        <v>6.5932415999999994E-2</v>
      </c>
      <c r="S546" s="104">
        <f t="shared" ref="S546:S547" si="184">Z546*100/H546^2</f>
        <v>1.7555371900826448E-2</v>
      </c>
      <c r="T546" s="104">
        <f t="shared" ref="T546:T547" si="185">AA546*100/H546^2</f>
        <v>5.5438016528925625E-2</v>
      </c>
      <c r="U546" s="104">
        <f t="shared" ref="U546:U547" si="186">AB546*H546^2/100</f>
        <v>4.8616831999999999E-2</v>
      </c>
      <c r="V546" s="105">
        <f t="shared" ref="V546:V547" si="187">AC546*100/H546^2</f>
        <v>1.6347107438016529E-2</v>
      </c>
      <c r="W546" s="223">
        <f>AE546*IFERROR(VLOOKUP(AD546,LnLst!B:I,2,FALSE),0)+AG546*IFERROR(VLOOKUP(AF546,LnLst!B:I,2,FALSE),0)+AI546*IFERROR(VLOOKUP(AH546,LnLst!B:I,2,FALSE),0)+AK546*IFERROR(VLOOKUP(AJ546,LnLst!B:I,2,FALSE),0)</f>
        <v>0.74648000000000003</v>
      </c>
      <c r="X546" s="215">
        <f>AE546*IFERROR(VLOOKUP(AD546,LnLst!B:I,3,FALSE),0)+AG546*IFERROR(VLOOKUP(AF546,LnLst!B:I,3,FALSE),0)+AI546*IFERROR(VLOOKUP(AH546,LnLst!B:I,3,FALSE),0)+AK546*IFERROR(VLOOKUP(AJ546,LnLst!B:I,3,FALSE),0)</f>
        <v>10.148</v>
      </c>
      <c r="Y546" s="219">
        <f>(AE546*IFERROR(VLOOKUP(AD546,LnLst!B:I,4,FALSE),0)+AG546*IFERROR(VLOOKUP(AF546,LnLst!B:I,4,FALSE),0)+AI546*IFERROR(VLOOKUP(AH546,LnLst!B:I,4,FALSE),0)+AK546*IFERROR(VLOOKUP(AJ546,LnLst!B:I,4,FALSE),0))/1000000</f>
        <v>1.36224E-4</v>
      </c>
      <c r="Z546" s="215">
        <f>AE546*IFERROR(VLOOKUP(AD546,LnLst!B:I,5,FALSE),0)+AG546*IFERROR(VLOOKUP(AF546,LnLst!B:I,5,FALSE),0)+AI546*IFERROR(VLOOKUP(AH546,LnLst!B:I,5,FALSE),0)+AK546*IFERROR(VLOOKUP(AJ546,LnLst!B:I,5,FALSE),0)</f>
        <v>8.4968000000000004</v>
      </c>
      <c r="AA546" s="215">
        <f>AE546*IFERROR(VLOOKUP(AD546,LnLst!B:I,6,FALSE),0)+AG546*IFERROR(VLOOKUP(AF546,LnLst!B:I,6,FALSE),0)+AI546*IFERROR(VLOOKUP(AH546,LnLst!B:I,6,FALSE),0)+AK546*IFERROR(VLOOKUP(AJ546,LnLst!B:I,6,FALSE),0)</f>
        <v>26.832000000000001</v>
      </c>
      <c r="AB546" s="207">
        <f>(AE546*IFERROR(VLOOKUP(AD546,LnLst!B:I,7,FALSE),0)+AG546*IFERROR(VLOOKUP(AF546,LnLst!B:I,7,FALSE),0)+AI546*IFERROR(VLOOKUP(AH546,LnLst!B:I,7,FALSE),0)+AK546*IFERROR(VLOOKUP(AJ546,LnLst!B:I,7,FALSE),0))/1000000</f>
        <v>1.00448E-4</v>
      </c>
      <c r="AC546" s="211">
        <f>AE546*IFERROR(VLOOKUP(AD546,LnLst!B:I,8,FALSE),0)+AG546*IFERROR(VLOOKUP(AF546,LnLst!B:I,8,FALSE),0)+AI546*IFERROR(VLOOKUP(AH546,LnLst!B:I,8,FALSE),0)+AK546*IFERROR(VLOOKUP(AJ546,LnLst!B:I,8,FALSE),0)</f>
        <v>7.9119999999999999</v>
      </c>
      <c r="AD546" s="106" t="s">
        <v>241</v>
      </c>
      <c r="AE546" s="263">
        <v>34.4</v>
      </c>
      <c r="AF546" s="245" t="s">
        <v>1462</v>
      </c>
      <c r="AG546" s="263"/>
      <c r="AH546" s="250" t="s">
        <v>1462</v>
      </c>
      <c r="AI546" s="263"/>
      <c r="AJ546" s="245" t="s">
        <v>1462</v>
      </c>
      <c r="AK546" s="263"/>
      <c r="AL546" s="84"/>
      <c r="AM546" s="72"/>
      <c r="AN546" s="83">
        <v>0</v>
      </c>
      <c r="AO546" s="72">
        <v>0</v>
      </c>
      <c r="AP546" s="66"/>
      <c r="AQ546" s="107"/>
      <c r="AR546" s="61"/>
      <c r="AS546" s="364"/>
      <c r="AT546" s="205"/>
      <c r="DN546" s="111">
        <f>(AE546*IFERROR(VLOOKUP(AD546,LnLst!B:I,2,FALSE),0))*(100/(H546^2))</f>
        <v>1.5423140495867769E-3</v>
      </c>
      <c r="DO546" s="111">
        <f>(AE546*IFERROR(VLOOKUP(AD546,LnLst!B:I,3,FALSE),0))*(100/(H546^2))</f>
        <v>2.0966942148760329E-2</v>
      </c>
      <c r="DP546" s="111">
        <f>(AE546*IFERROR(VLOOKUP(AD546,LnLst!B:I,4,FALSE),0))*(H546^2/100)/1000000</f>
        <v>6.5932415999999994E-2</v>
      </c>
      <c r="DQ546" s="111">
        <f>(AE546*IFERROR(VLOOKUP(AD546,LnLst!B:I,5,FALSE),0))*(100/(H546^2))</f>
        <v>1.7555371900826448E-2</v>
      </c>
      <c r="DR546" s="111">
        <f>(AE546*IFERROR(VLOOKUP(AD546,LnLst!B:I,6,FALSE),0))*(100/(H546^2))</f>
        <v>5.5438016528925625E-2</v>
      </c>
      <c r="DS546" s="111">
        <f>(AE546*IFERROR(VLOOKUP(AD546,LnLst!B:I,7,FALSE),0))*(H546^2/100)/1000000</f>
        <v>4.8616831999999992E-2</v>
      </c>
      <c r="DT546" s="111">
        <f>(AE546*IFERROR(VLOOKUP(AD546,LnLst!B:I,8,FALSE),0))*(100/(H546^2))</f>
        <v>1.6347107438016529E-2</v>
      </c>
      <c r="DU546" s="111">
        <f>AG546*IFERROR(VLOOKUP(AF546,LnLst!B:I,2,FALSE),0)*100/H546^2</f>
        <v>0</v>
      </c>
      <c r="DV546" s="111">
        <f>(AG546*IFERROR(VLOOKUP(AF546,LnLst!B:I,3,FALSE),0))*(100/(H546^2))</f>
        <v>0</v>
      </c>
      <c r="DW546" s="111">
        <f>(AG546*IFERROR(VLOOKUP(AF546,LnLst!B:I,4,FALSE),0))*(H546^2/100)/1000000</f>
        <v>0</v>
      </c>
      <c r="DX546" s="111">
        <f>(AG546*IFERROR(VLOOKUP(AF546,LnLst!B:I,5,FALSE),0))*(100/(H546^2))</f>
        <v>0</v>
      </c>
      <c r="DY546" s="111">
        <f>(AG546*IFERROR(VLOOKUP(AF546,LnLst!B:I,6,FALSE),0))*(100/(H546^2))</f>
        <v>0</v>
      </c>
      <c r="DZ546" s="111">
        <f>(AG546*IFERROR(VLOOKUP(AF546,LnLst!B:I,7,FALSE),0))*(H546^2/100)/1000000</f>
        <v>0</v>
      </c>
      <c r="EA546" s="111">
        <f>(AG546*IFERROR(VLOOKUP(AF546,LnLst!B:I,8,FALSE),0))*(100/(H546^2))</f>
        <v>0</v>
      </c>
      <c r="EB546" s="111">
        <f>AI546*IFERROR(VLOOKUP(AH546,LnLst!B:I,2,FALSE),0)*100/H546^2</f>
        <v>0</v>
      </c>
      <c r="EC546" s="111">
        <f>AI546*IFERROR(VLOOKUP(AH546,LnLst!B:I,3,FALSE),0)*100/H546^2</f>
        <v>0</v>
      </c>
      <c r="ED546" s="111">
        <f>(AI546*IFERROR(VLOOKUP(AH546,LnLst!B:I,4,FALSE),0))*(H546^2/100)/1000000</f>
        <v>0</v>
      </c>
      <c r="EE546" s="111">
        <f>AI546*IFERROR(VLOOKUP(AH546,LnLst!B:I,5,FALSE),0)*100/H546^2</f>
        <v>0</v>
      </c>
      <c r="EF546" s="111">
        <f>AI546*IFERROR(VLOOKUP(AH546,LnLst!B:I,6,FALSE),0)*100/H546^2</f>
        <v>0</v>
      </c>
      <c r="EG546" s="111">
        <f>(AI546*IFERROR(VLOOKUP(AH546,LnLst!B:I,7,FALSE),0))*(H546^2/100)/1000000</f>
        <v>0</v>
      </c>
      <c r="EH546" s="111">
        <f>AI546*IFERROR(VLOOKUP(AH546,LnLst!B:I,8,FALSE),0)*100/H546^2</f>
        <v>0</v>
      </c>
      <c r="EI546" s="236">
        <f>AK546*IFERROR(VLOOKUP(AJ546,LnLst!B:I,2,FALSE),0)*100/H546^2</f>
        <v>0</v>
      </c>
      <c r="EJ546" s="111">
        <f>AK546*IFERROR(VLOOKUP(AJ546,LnLst!B:I,3,FALSE),0)*100/H546^2</f>
        <v>0</v>
      </c>
      <c r="EK546" s="111">
        <f>(AK546*IFERROR(VLOOKUP(AJ546,LnLst!B:I,4,FALSE),0))*(H546^2/100)/1000000</f>
        <v>0</v>
      </c>
      <c r="EL546" s="111">
        <f>AK546*IFERROR(VLOOKUP(AJ546,LnLst!B:I,5,FALSE),0)*100/H546^2</f>
        <v>0</v>
      </c>
      <c r="EM546" s="111">
        <f>AK546*IFERROR(VLOOKUP(AJ546,LnLst!B:I,6,FALSE),0)*100/H546^2</f>
        <v>0</v>
      </c>
      <c r="EN546" s="111">
        <f>(AK546*IFERROR(VLOOKUP(AJ546,LnLst!B:I,7,FALSE),0))*(H546^2/100)/1000000</f>
        <v>0</v>
      </c>
      <c r="EO546" s="111">
        <f>AK546*IFERROR(VLOOKUP(AJ546,LnLst!B:I,8,FALSE),0)*100/H546^2</f>
        <v>0</v>
      </c>
    </row>
    <row r="547" spans="1:145" ht="19.5" customHeight="1" x14ac:dyDescent="0.25">
      <c r="A547" s="81" t="s">
        <v>1694</v>
      </c>
      <c r="B547" s="81" t="s">
        <v>1693</v>
      </c>
      <c r="C547" s="81" t="s">
        <v>1694</v>
      </c>
      <c r="D547" s="81" t="s">
        <v>1693</v>
      </c>
      <c r="E547" s="9" t="s">
        <v>1641</v>
      </c>
      <c r="F547" s="426" t="s">
        <v>1717</v>
      </c>
      <c r="G547" s="83">
        <v>2</v>
      </c>
      <c r="H547" s="60">
        <v>220</v>
      </c>
      <c r="I547" s="194" t="str">
        <f t="shared" si="146"/>
        <v xml:space="preserve">3*380/50 ACSR             </v>
      </c>
      <c r="J547" s="228">
        <f t="shared" si="147"/>
        <v>8</v>
      </c>
      <c r="K547" s="232" t="s">
        <v>227</v>
      </c>
      <c r="L547" s="232" t="s">
        <v>227</v>
      </c>
      <c r="M547" s="114">
        <v>1800</v>
      </c>
      <c r="N547" s="115">
        <f t="shared" si="180"/>
        <v>685.87199999999996</v>
      </c>
      <c r="O547" s="116">
        <v>1800</v>
      </c>
      <c r="P547" s="235">
        <f t="shared" si="181"/>
        <v>3.5867768595041323E-4</v>
      </c>
      <c r="Q547" s="104">
        <f t="shared" si="182"/>
        <v>4.8760330578512395E-3</v>
      </c>
      <c r="R547" s="104">
        <f t="shared" si="183"/>
        <v>1.533312E-2</v>
      </c>
      <c r="S547" s="104">
        <f t="shared" si="184"/>
        <v>4.0826446280991732E-3</v>
      </c>
      <c r="T547" s="104">
        <f t="shared" si="185"/>
        <v>1.2892561983471074E-2</v>
      </c>
      <c r="U547" s="104">
        <f t="shared" si="186"/>
        <v>1.130624E-2</v>
      </c>
      <c r="V547" s="105">
        <f t="shared" si="187"/>
        <v>3.8016528925619835E-3</v>
      </c>
      <c r="W547" s="223">
        <f>AE547*IFERROR(VLOOKUP(AD547,LnLst!B:I,2,FALSE),0)+AG547*IFERROR(VLOOKUP(AF547,LnLst!B:I,2,FALSE),0)+AI547*IFERROR(VLOOKUP(AH547,LnLst!B:I,2,FALSE),0)+AK547*IFERROR(VLOOKUP(AJ547,LnLst!B:I,2,FALSE),0)</f>
        <v>0.1736</v>
      </c>
      <c r="X547" s="215">
        <f>AE547*IFERROR(VLOOKUP(AD547,LnLst!B:I,3,FALSE),0)+AG547*IFERROR(VLOOKUP(AF547,LnLst!B:I,3,FALSE),0)+AI547*IFERROR(VLOOKUP(AH547,LnLst!B:I,3,FALSE),0)+AK547*IFERROR(VLOOKUP(AJ547,LnLst!B:I,3,FALSE),0)</f>
        <v>2.36</v>
      </c>
      <c r="Y547" s="219">
        <f>(AE547*IFERROR(VLOOKUP(AD547,LnLst!B:I,4,FALSE),0)+AG547*IFERROR(VLOOKUP(AF547,LnLst!B:I,4,FALSE),0)+AI547*IFERROR(VLOOKUP(AH547,LnLst!B:I,4,FALSE),0)+AK547*IFERROR(VLOOKUP(AJ547,LnLst!B:I,4,FALSE),0))/1000000</f>
        <v>3.1680000000000002E-5</v>
      </c>
      <c r="Z547" s="215">
        <f>AE547*IFERROR(VLOOKUP(AD547,LnLst!B:I,5,FALSE),0)+AG547*IFERROR(VLOOKUP(AF547,LnLst!B:I,5,FALSE),0)+AI547*IFERROR(VLOOKUP(AH547,LnLst!B:I,5,FALSE),0)+AK547*IFERROR(VLOOKUP(AJ547,LnLst!B:I,5,FALSE),0)</f>
        <v>1.976</v>
      </c>
      <c r="AA547" s="215">
        <f>AE547*IFERROR(VLOOKUP(AD547,LnLst!B:I,6,FALSE),0)+AG547*IFERROR(VLOOKUP(AF547,LnLst!B:I,6,FALSE),0)+AI547*IFERROR(VLOOKUP(AH547,LnLst!B:I,6,FALSE),0)+AK547*IFERROR(VLOOKUP(AJ547,LnLst!B:I,6,FALSE),0)</f>
        <v>6.24</v>
      </c>
      <c r="AB547" s="207">
        <f>(AE547*IFERROR(VLOOKUP(AD547,LnLst!B:I,7,FALSE),0)+AG547*IFERROR(VLOOKUP(AF547,LnLst!B:I,7,FALSE),0)+AI547*IFERROR(VLOOKUP(AH547,LnLst!B:I,7,FALSE),0)+AK547*IFERROR(VLOOKUP(AJ547,LnLst!B:I,7,FALSE),0))/1000000</f>
        <v>2.336E-5</v>
      </c>
      <c r="AC547" s="211">
        <f>AE547*IFERROR(VLOOKUP(AD547,LnLst!B:I,8,FALSE),0)+AG547*IFERROR(VLOOKUP(AF547,LnLst!B:I,8,FALSE),0)+AI547*IFERROR(VLOOKUP(AH547,LnLst!B:I,8,FALSE),0)+AK547*IFERROR(VLOOKUP(AJ547,LnLst!B:I,8,FALSE),0)</f>
        <v>1.84</v>
      </c>
      <c r="AD547" s="106" t="s">
        <v>241</v>
      </c>
      <c r="AE547" s="263">
        <v>8</v>
      </c>
      <c r="AF547" s="245" t="s">
        <v>1462</v>
      </c>
      <c r="AG547" s="263"/>
      <c r="AH547" s="250" t="s">
        <v>1462</v>
      </c>
      <c r="AI547" s="263"/>
      <c r="AJ547" s="245" t="s">
        <v>1462</v>
      </c>
      <c r="AK547" s="263"/>
      <c r="AL547" s="84"/>
      <c r="AM547" s="72"/>
      <c r="AN547" s="83">
        <v>0</v>
      </c>
      <c r="AO547" s="72">
        <v>0</v>
      </c>
      <c r="AP547" s="66"/>
      <c r="AQ547" s="107"/>
      <c r="AR547" s="61"/>
      <c r="AS547" s="364"/>
      <c r="AT547" s="205"/>
      <c r="DN547" s="111">
        <f>(AE547*IFERROR(VLOOKUP(AD547,LnLst!B:I,2,FALSE),0))*(100/(H547^2))</f>
        <v>3.5867768595041323E-4</v>
      </c>
      <c r="DO547" s="111">
        <f>(AE547*IFERROR(VLOOKUP(AD547,LnLst!B:I,3,FALSE),0))*(100/(H547^2))</f>
        <v>4.8760330578512395E-3</v>
      </c>
      <c r="DP547" s="111">
        <f>(AE547*IFERROR(VLOOKUP(AD547,LnLst!B:I,4,FALSE),0))*(H547^2/100)/1000000</f>
        <v>1.5333119999999999E-2</v>
      </c>
      <c r="DQ547" s="111">
        <f>(AE547*IFERROR(VLOOKUP(AD547,LnLst!B:I,5,FALSE),0))*(100/(H547^2))</f>
        <v>4.0826446280991732E-3</v>
      </c>
      <c r="DR547" s="111">
        <f>(AE547*IFERROR(VLOOKUP(AD547,LnLst!B:I,6,FALSE),0))*(100/(H547^2))</f>
        <v>1.2892561983471076E-2</v>
      </c>
      <c r="DS547" s="111">
        <f>(AE547*IFERROR(VLOOKUP(AD547,LnLst!B:I,7,FALSE),0))*(H547^2/100)/1000000</f>
        <v>1.130624E-2</v>
      </c>
      <c r="DT547" s="111">
        <f>(AE547*IFERROR(VLOOKUP(AD547,LnLst!B:I,8,FALSE),0))*(100/(H547^2))</f>
        <v>3.8016528925619839E-3</v>
      </c>
      <c r="DU547" s="111">
        <f>AG547*IFERROR(VLOOKUP(AF547,LnLst!B:I,2,FALSE),0)*100/H547^2</f>
        <v>0</v>
      </c>
      <c r="DV547" s="111">
        <f>(AG547*IFERROR(VLOOKUP(AF547,LnLst!B:I,3,FALSE),0))*(100/(H547^2))</f>
        <v>0</v>
      </c>
      <c r="DW547" s="111">
        <f>(AG547*IFERROR(VLOOKUP(AF547,LnLst!B:I,4,FALSE),0))*(H547^2/100)/1000000</f>
        <v>0</v>
      </c>
      <c r="DX547" s="111">
        <f>(AG547*IFERROR(VLOOKUP(AF547,LnLst!B:I,5,FALSE),0))*(100/(H547^2))</f>
        <v>0</v>
      </c>
      <c r="DY547" s="111">
        <f>(AG547*IFERROR(VLOOKUP(AF547,LnLst!B:I,6,FALSE),0))*(100/(H547^2))</f>
        <v>0</v>
      </c>
      <c r="DZ547" s="111">
        <f>(AG547*IFERROR(VLOOKUP(AF547,LnLst!B:I,7,FALSE),0))*(H547^2/100)/1000000</f>
        <v>0</v>
      </c>
      <c r="EA547" s="111">
        <f>(AG547*IFERROR(VLOOKUP(AF547,LnLst!B:I,8,FALSE),0))*(100/(H547^2))</f>
        <v>0</v>
      </c>
      <c r="EB547" s="111">
        <f>AI547*IFERROR(VLOOKUP(AH547,LnLst!B:I,2,FALSE),0)*100/H547^2</f>
        <v>0</v>
      </c>
      <c r="EC547" s="111">
        <f>AI547*IFERROR(VLOOKUP(AH547,LnLst!B:I,3,FALSE),0)*100/H547^2</f>
        <v>0</v>
      </c>
      <c r="ED547" s="111">
        <f>(AI547*IFERROR(VLOOKUP(AH547,LnLst!B:I,4,FALSE),0))*(H547^2/100)/1000000</f>
        <v>0</v>
      </c>
      <c r="EE547" s="111">
        <f>AI547*IFERROR(VLOOKUP(AH547,LnLst!B:I,5,FALSE),0)*100/H547^2</f>
        <v>0</v>
      </c>
      <c r="EF547" s="111">
        <f>AI547*IFERROR(VLOOKUP(AH547,LnLst!B:I,6,FALSE),0)*100/H547^2</f>
        <v>0</v>
      </c>
      <c r="EG547" s="111">
        <f>(AI547*IFERROR(VLOOKUP(AH547,LnLst!B:I,7,FALSE),0))*(H547^2/100)/1000000</f>
        <v>0</v>
      </c>
      <c r="EH547" s="111">
        <f>AI547*IFERROR(VLOOKUP(AH547,LnLst!B:I,8,FALSE),0)*100/H547^2</f>
        <v>0</v>
      </c>
      <c r="EI547" s="236">
        <f>AK547*IFERROR(VLOOKUP(AJ547,LnLst!B:I,2,FALSE),0)*100/H547^2</f>
        <v>0</v>
      </c>
      <c r="EJ547" s="111">
        <f>AK547*IFERROR(VLOOKUP(AJ547,LnLst!B:I,3,FALSE),0)*100/H547^2</f>
        <v>0</v>
      </c>
      <c r="EK547" s="111">
        <f>(AK547*IFERROR(VLOOKUP(AJ547,LnLst!B:I,4,FALSE),0))*(H547^2/100)/1000000</f>
        <v>0</v>
      </c>
      <c r="EL547" s="111">
        <f>AK547*IFERROR(VLOOKUP(AJ547,LnLst!B:I,5,FALSE),0)*100/H547^2</f>
        <v>0</v>
      </c>
      <c r="EM547" s="111">
        <f>AK547*IFERROR(VLOOKUP(AJ547,LnLst!B:I,6,FALSE),0)*100/H547^2</f>
        <v>0</v>
      </c>
      <c r="EN547" s="111">
        <f>(AK547*IFERROR(VLOOKUP(AJ547,LnLst!B:I,7,FALSE),0))*(H547^2/100)/1000000</f>
        <v>0</v>
      </c>
      <c r="EO547" s="111">
        <f>AK547*IFERROR(VLOOKUP(AJ547,LnLst!B:I,8,FALSE),0)*100/H547^2</f>
        <v>0</v>
      </c>
    </row>
    <row r="548" spans="1:145" ht="19.5" customHeight="1" x14ac:dyDescent="0.25">
      <c r="A548" s="81" t="s">
        <v>1694</v>
      </c>
      <c r="B548" s="81" t="s">
        <v>1693</v>
      </c>
      <c r="C548" s="81" t="s">
        <v>1694</v>
      </c>
      <c r="D548" s="81" t="s">
        <v>1693</v>
      </c>
      <c r="E548" s="9" t="s">
        <v>1641</v>
      </c>
      <c r="F548" s="426" t="s">
        <v>1717</v>
      </c>
      <c r="G548" s="83">
        <v>2</v>
      </c>
      <c r="H548" s="60">
        <v>220</v>
      </c>
      <c r="I548" s="194" t="str">
        <f t="shared" si="146"/>
        <v xml:space="preserve">3*380/50 ACSR             </v>
      </c>
      <c r="J548" s="228">
        <f t="shared" si="147"/>
        <v>8</v>
      </c>
      <c r="K548" s="232" t="s">
        <v>227</v>
      </c>
      <c r="L548" s="232" t="s">
        <v>227</v>
      </c>
      <c r="M548" s="114">
        <v>1800</v>
      </c>
      <c r="N548" s="115">
        <f t="shared" ref="N548" si="188">1.732*M548*H548/1000</f>
        <v>685.87199999999996</v>
      </c>
      <c r="O548" s="116">
        <v>1800</v>
      </c>
      <c r="P548" s="235">
        <f t="shared" ref="P548" si="189">W548*100/H548^2</f>
        <v>3.5867768595041323E-4</v>
      </c>
      <c r="Q548" s="104">
        <f t="shared" ref="Q548" si="190">X548*100/H548^2</f>
        <v>4.8760330578512395E-3</v>
      </c>
      <c r="R548" s="104">
        <f t="shared" ref="R548" si="191">Y548*H548^2/100</f>
        <v>1.533312E-2</v>
      </c>
      <c r="S548" s="104">
        <f t="shared" ref="S548" si="192">Z548*100/H548^2</f>
        <v>4.0826446280991732E-3</v>
      </c>
      <c r="T548" s="104">
        <f t="shared" ref="T548" si="193">AA548*100/H548^2</f>
        <v>1.2892561983471074E-2</v>
      </c>
      <c r="U548" s="104">
        <f t="shared" ref="U548" si="194">AB548*H548^2/100</f>
        <v>1.130624E-2</v>
      </c>
      <c r="V548" s="105">
        <f t="shared" ref="V548" si="195">AC548*100/H548^2</f>
        <v>3.8016528925619835E-3</v>
      </c>
      <c r="W548" s="223">
        <f>AE548*IFERROR(VLOOKUP(AD548,LnLst!B:I,2,FALSE),0)+AG548*IFERROR(VLOOKUP(AF548,LnLst!B:I,2,FALSE),0)+AI548*IFERROR(VLOOKUP(AH548,LnLst!B:I,2,FALSE),0)+AK548*IFERROR(VLOOKUP(AJ548,LnLst!B:I,2,FALSE),0)</f>
        <v>0.1736</v>
      </c>
      <c r="X548" s="215">
        <f>AE548*IFERROR(VLOOKUP(AD548,LnLst!B:I,3,FALSE),0)+AG548*IFERROR(VLOOKUP(AF548,LnLst!B:I,3,FALSE),0)+AI548*IFERROR(VLOOKUP(AH548,LnLst!B:I,3,FALSE),0)+AK548*IFERROR(VLOOKUP(AJ548,LnLst!B:I,3,FALSE),0)</f>
        <v>2.36</v>
      </c>
      <c r="Y548" s="219">
        <f>(AE548*IFERROR(VLOOKUP(AD548,LnLst!B:I,4,FALSE),0)+AG548*IFERROR(VLOOKUP(AF548,LnLst!B:I,4,FALSE),0)+AI548*IFERROR(VLOOKUP(AH548,LnLst!B:I,4,FALSE),0)+AK548*IFERROR(VLOOKUP(AJ548,LnLst!B:I,4,FALSE),0))/1000000</f>
        <v>3.1680000000000002E-5</v>
      </c>
      <c r="Z548" s="215">
        <f>AE548*IFERROR(VLOOKUP(AD548,LnLst!B:I,5,FALSE),0)+AG548*IFERROR(VLOOKUP(AF548,LnLst!B:I,5,FALSE),0)+AI548*IFERROR(VLOOKUP(AH548,LnLst!B:I,5,FALSE),0)+AK548*IFERROR(VLOOKUP(AJ548,LnLst!B:I,5,FALSE),0)</f>
        <v>1.976</v>
      </c>
      <c r="AA548" s="215">
        <f>AE548*IFERROR(VLOOKUP(AD548,LnLst!B:I,6,FALSE),0)+AG548*IFERROR(VLOOKUP(AF548,LnLst!B:I,6,FALSE),0)+AI548*IFERROR(VLOOKUP(AH548,LnLst!B:I,6,FALSE),0)+AK548*IFERROR(VLOOKUP(AJ548,LnLst!B:I,6,FALSE),0)</f>
        <v>6.24</v>
      </c>
      <c r="AB548" s="207">
        <f>(AE548*IFERROR(VLOOKUP(AD548,LnLst!B:I,7,FALSE),0)+AG548*IFERROR(VLOOKUP(AF548,LnLst!B:I,7,FALSE),0)+AI548*IFERROR(VLOOKUP(AH548,LnLst!B:I,7,FALSE),0)+AK548*IFERROR(VLOOKUP(AJ548,LnLst!B:I,7,FALSE),0))/1000000</f>
        <v>2.336E-5</v>
      </c>
      <c r="AC548" s="211">
        <f>AE548*IFERROR(VLOOKUP(AD548,LnLst!B:I,8,FALSE),0)+AG548*IFERROR(VLOOKUP(AF548,LnLst!B:I,8,FALSE),0)+AI548*IFERROR(VLOOKUP(AH548,LnLst!B:I,8,FALSE),0)+AK548*IFERROR(VLOOKUP(AJ548,LnLst!B:I,8,FALSE),0)</f>
        <v>1.84</v>
      </c>
      <c r="AD548" s="106" t="s">
        <v>241</v>
      </c>
      <c r="AE548" s="263">
        <v>8</v>
      </c>
      <c r="AF548" s="245" t="s">
        <v>1462</v>
      </c>
      <c r="AG548" s="263"/>
      <c r="AH548" s="250" t="s">
        <v>1462</v>
      </c>
      <c r="AI548" s="263"/>
      <c r="AJ548" s="245" t="s">
        <v>1462</v>
      </c>
      <c r="AK548" s="263"/>
      <c r="AL548" s="84"/>
      <c r="AM548" s="72"/>
      <c r="AN548" s="83">
        <v>0</v>
      </c>
      <c r="AO548" s="72">
        <v>0</v>
      </c>
      <c r="AP548" s="66"/>
      <c r="AQ548" s="107"/>
      <c r="AR548" s="61"/>
      <c r="AS548" s="364"/>
      <c r="AT548" s="205"/>
      <c r="DN548" s="111">
        <f>(AE548*IFERROR(VLOOKUP(AD548,LnLst!B:I,2,FALSE),0))*(100/(H548^2))</f>
        <v>3.5867768595041323E-4</v>
      </c>
      <c r="DO548" s="111">
        <f>(AE548*IFERROR(VLOOKUP(AD548,LnLst!B:I,3,FALSE),0))*(100/(H548^2))</f>
        <v>4.8760330578512395E-3</v>
      </c>
      <c r="DP548" s="111">
        <f>(AE548*IFERROR(VLOOKUP(AD548,LnLst!B:I,4,FALSE),0))*(H548^2/100)/1000000</f>
        <v>1.5333119999999999E-2</v>
      </c>
      <c r="DQ548" s="111">
        <f>(AE548*IFERROR(VLOOKUP(AD548,LnLst!B:I,5,FALSE),0))*(100/(H548^2))</f>
        <v>4.0826446280991732E-3</v>
      </c>
      <c r="DR548" s="111">
        <f>(AE548*IFERROR(VLOOKUP(AD548,LnLst!B:I,6,FALSE),0))*(100/(H548^2))</f>
        <v>1.2892561983471076E-2</v>
      </c>
      <c r="DS548" s="111">
        <f>(AE548*IFERROR(VLOOKUP(AD548,LnLst!B:I,7,FALSE),0))*(H548^2/100)/1000000</f>
        <v>1.130624E-2</v>
      </c>
      <c r="DT548" s="111">
        <f>(AE548*IFERROR(VLOOKUP(AD548,LnLst!B:I,8,FALSE),0))*(100/(H548^2))</f>
        <v>3.8016528925619839E-3</v>
      </c>
      <c r="DU548" s="111">
        <f>AG548*IFERROR(VLOOKUP(AF548,LnLst!B:I,2,FALSE),0)*100/H548^2</f>
        <v>0</v>
      </c>
      <c r="DV548" s="111">
        <f>(AG548*IFERROR(VLOOKUP(AF548,LnLst!B:I,3,FALSE),0))*(100/(H548^2))</f>
        <v>0</v>
      </c>
      <c r="DW548" s="111">
        <f>(AG548*IFERROR(VLOOKUP(AF548,LnLst!B:I,4,FALSE),0))*(H548^2/100)/1000000</f>
        <v>0</v>
      </c>
      <c r="DX548" s="111">
        <f>(AG548*IFERROR(VLOOKUP(AF548,LnLst!B:I,5,FALSE),0))*(100/(H548^2))</f>
        <v>0</v>
      </c>
      <c r="DY548" s="111">
        <f>(AG548*IFERROR(VLOOKUP(AF548,LnLst!B:I,6,FALSE),0))*(100/(H548^2))</f>
        <v>0</v>
      </c>
      <c r="DZ548" s="111">
        <f>(AG548*IFERROR(VLOOKUP(AF548,LnLst!B:I,7,FALSE),0))*(H548^2/100)/1000000</f>
        <v>0</v>
      </c>
      <c r="EA548" s="111">
        <f>(AG548*IFERROR(VLOOKUP(AF548,LnLst!B:I,8,FALSE),0))*(100/(H548^2))</f>
        <v>0</v>
      </c>
      <c r="EB548" s="111">
        <f>AI548*IFERROR(VLOOKUP(AH548,LnLst!B:I,2,FALSE),0)*100/H548^2</f>
        <v>0</v>
      </c>
      <c r="EC548" s="111">
        <f>AI548*IFERROR(VLOOKUP(AH548,LnLst!B:I,3,FALSE),0)*100/H548^2</f>
        <v>0</v>
      </c>
      <c r="ED548" s="111">
        <f>(AI548*IFERROR(VLOOKUP(AH548,LnLst!B:I,4,FALSE),0))*(H548^2/100)/1000000</f>
        <v>0</v>
      </c>
      <c r="EE548" s="111">
        <f>AI548*IFERROR(VLOOKUP(AH548,LnLst!B:I,5,FALSE),0)*100/H548^2</f>
        <v>0</v>
      </c>
      <c r="EF548" s="111">
        <f>AI548*IFERROR(VLOOKUP(AH548,LnLst!B:I,6,FALSE),0)*100/H548^2</f>
        <v>0</v>
      </c>
      <c r="EG548" s="111">
        <f>(AI548*IFERROR(VLOOKUP(AH548,LnLst!B:I,7,FALSE),0))*(H548^2/100)/1000000</f>
        <v>0</v>
      </c>
      <c r="EH548" s="111">
        <f>AI548*IFERROR(VLOOKUP(AH548,LnLst!B:I,8,FALSE),0)*100/H548^2</f>
        <v>0</v>
      </c>
      <c r="EI548" s="236">
        <f>AK548*IFERROR(VLOOKUP(AJ548,LnLst!B:I,2,FALSE),0)*100/H548^2</f>
        <v>0</v>
      </c>
      <c r="EJ548" s="111">
        <f>AK548*IFERROR(VLOOKUP(AJ548,LnLst!B:I,3,FALSE),0)*100/H548^2</f>
        <v>0</v>
      </c>
      <c r="EK548" s="111">
        <f>(AK548*IFERROR(VLOOKUP(AJ548,LnLst!B:I,4,FALSE),0))*(H548^2/100)/1000000</f>
        <v>0</v>
      </c>
      <c r="EL548" s="111">
        <f>AK548*IFERROR(VLOOKUP(AJ548,LnLst!B:I,5,FALSE),0)*100/H548^2</f>
        <v>0</v>
      </c>
      <c r="EM548" s="111">
        <f>AK548*IFERROR(VLOOKUP(AJ548,LnLst!B:I,6,FALSE),0)*100/H548^2</f>
        <v>0</v>
      </c>
      <c r="EN548" s="111">
        <f>(AK548*IFERROR(VLOOKUP(AJ548,LnLst!B:I,7,FALSE),0))*(H548^2/100)/1000000</f>
        <v>0</v>
      </c>
      <c r="EO548" s="111">
        <f>AK548*IFERROR(VLOOKUP(AJ548,LnLst!B:I,8,FALSE),0)*100/H548^2</f>
        <v>0</v>
      </c>
    </row>
    <row r="549" spans="1:145" ht="15" customHeight="1" x14ac:dyDescent="0.25">
      <c r="A549" s="81" t="s">
        <v>410</v>
      </c>
      <c r="B549" s="82" t="s">
        <v>411</v>
      </c>
      <c r="C549" s="102" t="s">
        <v>168</v>
      </c>
      <c r="D549" s="82" t="s">
        <v>169</v>
      </c>
      <c r="E549" s="9" t="s">
        <v>1641</v>
      </c>
      <c r="F549" s="426" t="s">
        <v>1717</v>
      </c>
      <c r="G549" s="83">
        <v>1</v>
      </c>
      <c r="H549" s="60">
        <v>220</v>
      </c>
      <c r="I549" s="194" t="str">
        <f t="shared" si="146"/>
        <v xml:space="preserve">2*380/50 ACSR             </v>
      </c>
      <c r="J549" s="228">
        <f t="shared" si="147"/>
        <v>0.35</v>
      </c>
      <c r="K549" s="113" t="s">
        <v>23</v>
      </c>
      <c r="L549" s="232" t="s">
        <v>16</v>
      </c>
      <c r="M549" s="240">
        <v>1200</v>
      </c>
      <c r="N549" s="115">
        <f t="shared" ref="N549:N556" si="196">1.732*M549*H549/1000</f>
        <v>457.24799999999999</v>
      </c>
      <c r="O549" s="241">
        <v>1200</v>
      </c>
      <c r="P549" s="235">
        <f t="shared" ref="P549:P556" si="197">W549*100/H549^2</f>
        <v>2.9793388429752065E-5</v>
      </c>
      <c r="Q549" s="104">
        <f t="shared" ref="Q549:Q556" si="198">X549*100/H549^2</f>
        <v>2.183884297520661E-4</v>
      </c>
      <c r="R549" s="104">
        <f t="shared" ref="R549:R556" si="199">Y549*H549^2/100</f>
        <v>6.3016799999999996E-4</v>
      </c>
      <c r="S549" s="104">
        <f t="shared" ref="S549:S556" si="200">Z549*100/H549^2</f>
        <v>7.9545454545454551E-5</v>
      </c>
      <c r="T549" s="104">
        <f t="shared" ref="T549:T556" si="201">AA549*100/H549^2</f>
        <v>6.8698347107437998E-4</v>
      </c>
      <c r="U549" s="104">
        <f t="shared" ref="U549:U556" si="202">AB549*H549^2/100</f>
        <v>3.7776199999999997E-4</v>
      </c>
      <c r="V549" s="105">
        <f t="shared" ref="V549:V556" si="203">AC549*100/H549^2</f>
        <v>4.2665289256198344E-4</v>
      </c>
      <c r="W549" s="223">
        <f>AE549*IFERROR(VLOOKUP(AD549,[1]LnLst!B:I,2,FALSE),0)+AG549*IFERROR(VLOOKUP(AF549,[1]LnLst!B:I,2,FALSE),0)+AI549*IFERROR(VLOOKUP(AH549,[1]LnLst!B:I,2,FALSE),0)+AK549*IFERROR(VLOOKUP(AJ549,[1]LnLst!B:I,2,FALSE),0)</f>
        <v>1.4419999999999999E-2</v>
      </c>
      <c r="X549" s="215">
        <f>AE549*IFERROR(VLOOKUP(AD549,[1]LnLst!B:I,3,FALSE),0)+AG549*IFERROR(VLOOKUP(AF549,[1]LnLst!B:I,3,FALSE),0)+AI549*IFERROR(VLOOKUP(AH549,[1]LnLst!B:I,3,FALSE),0)+AK549*IFERROR(VLOOKUP(AJ549,[1]LnLst!B:I,3,FALSE),0)</f>
        <v>0.10569999999999999</v>
      </c>
      <c r="Y549" s="219">
        <f>(AE549*IFERROR(VLOOKUP(AD549,[1]LnLst!B:I,4,FALSE),0)+AG549*IFERROR(VLOOKUP(AF549,[1]LnLst!B:I,4,FALSE),0)+AI549*IFERROR(VLOOKUP(AH549,[1]LnLst!B:I,4,FALSE),0)+AK549*IFERROR(VLOOKUP(AJ549,[1]LnLst!B:I,4,FALSE),0))/1000000</f>
        <v>1.302E-6</v>
      </c>
      <c r="Z549" s="215">
        <f>AE549*IFERROR(VLOOKUP(AD549,[1]LnLst!B:I,5,FALSE),0)+AG549*IFERROR(VLOOKUP(AF549,[1]LnLst!B:I,5,FALSE),0)+AI549*IFERROR(VLOOKUP(AH549,[1]LnLst!B:I,5,FALSE),0)+AK549*IFERROR(VLOOKUP(AJ549,[1]LnLst!B:I,5,FALSE),0)</f>
        <v>3.85E-2</v>
      </c>
      <c r="AA549" s="215">
        <f>AE549*IFERROR(VLOOKUP(AD549,[1]LnLst!B:I,6,FALSE),0)+AG549*IFERROR(VLOOKUP(AF549,[1]LnLst!B:I,6,FALSE),0)+AI549*IFERROR(VLOOKUP(AH549,[1]LnLst!B:I,6,FALSE),0)+AK549*IFERROR(VLOOKUP(AJ549,[1]LnLst!B:I,6,FALSE),0)</f>
        <v>0.33249999999999996</v>
      </c>
      <c r="AB549" s="207">
        <f>(AE549*IFERROR(VLOOKUP(AD549,[1]LnLst!B:I,7,FALSE),0)+AG549*IFERROR(VLOOKUP(AF549,[1]LnLst!B:I,7,FALSE),0)+AI549*IFERROR(VLOOKUP(AH549,[1]LnLst!B:I,7,FALSE),0)+AK549*IFERROR(VLOOKUP(AJ549,[1]LnLst!B:I,7,FALSE),0))/1000000</f>
        <v>7.8049999999999998E-7</v>
      </c>
      <c r="AC549" s="211">
        <f>AE549*IFERROR(VLOOKUP(AD549,[1]LnLst!B:I,8,FALSE),0)+AG549*IFERROR(VLOOKUP(AF549,[1]LnLst!B:I,8,FALSE),0)+AI549*IFERROR(VLOOKUP(AH549,[1]LnLst!B:I,8,FALSE),0)+AK549*IFERROR(VLOOKUP(AJ549,[1]LnLst!B:I,8,FALSE),0)</f>
        <v>0.20649999999999999</v>
      </c>
      <c r="AD549" s="106" t="s">
        <v>25</v>
      </c>
      <c r="AE549" s="263">
        <v>0.35</v>
      </c>
      <c r="AF549" s="245" t="s">
        <v>1462</v>
      </c>
      <c r="AG549" s="263"/>
      <c r="AH549" s="250" t="s">
        <v>1462</v>
      </c>
      <c r="AI549" s="263"/>
      <c r="AJ549" s="245" t="s">
        <v>1462</v>
      </c>
      <c r="AK549" s="263"/>
      <c r="AL549" s="84">
        <v>619</v>
      </c>
      <c r="AM549" s="72">
        <v>620</v>
      </c>
      <c r="AN549" s="83">
        <v>0</v>
      </c>
      <c r="AO549" s="72">
        <v>0</v>
      </c>
      <c r="AP549" s="66" t="s">
        <v>1695</v>
      </c>
      <c r="AQ549" s="107" t="s">
        <v>552</v>
      </c>
      <c r="AR549" s="61" t="s">
        <v>683</v>
      </c>
      <c r="AS549" s="364"/>
      <c r="AT549" s="205"/>
      <c r="DN549" s="111">
        <f>(AE549*IFERROR(VLOOKUP(AD549,[1]LnLst!B:I,2,FALSE),0))*(100/(H549^2))</f>
        <v>2.9793388429752065E-5</v>
      </c>
      <c r="DO549" s="111">
        <f>(AE549*IFERROR(VLOOKUP(AD549,[1]LnLst!B:I,3,FALSE),0))*(100/(H549^2))</f>
        <v>2.183884297520661E-4</v>
      </c>
      <c r="DP549" s="111">
        <f>(AE549*IFERROR(VLOOKUP(AD549,[1]LnLst!B:I,4,FALSE),0))*(H549^2/100)/1000000</f>
        <v>6.3016799999999996E-4</v>
      </c>
      <c r="DQ549" s="111">
        <f>(AE549*IFERROR(VLOOKUP(AD549,[1]LnLst!B:I,5,FALSE),0))*(100/(H549^2))</f>
        <v>7.9545454545454551E-5</v>
      </c>
      <c r="DR549" s="111">
        <f>(AE549*IFERROR(VLOOKUP(AD549,[1]LnLst!B:I,6,FALSE),0))*(100/(H549^2))</f>
        <v>6.8698347107438008E-4</v>
      </c>
      <c r="DS549" s="111">
        <f>(AE549*IFERROR(VLOOKUP(AD549,[1]LnLst!B:I,7,FALSE),0))*(H549^2/100)/1000000</f>
        <v>3.7776200000000002E-4</v>
      </c>
      <c r="DT549" s="111">
        <f>(AE549*IFERROR(VLOOKUP(AD549,[1]LnLst!B:I,8,FALSE),0))*(100/(H549^2))</f>
        <v>4.2665289256198344E-4</v>
      </c>
      <c r="DU549" s="111">
        <f>AG549*IFERROR(VLOOKUP(AF549,[1]LnLst!B:I,2,FALSE),0)*100/H549^2</f>
        <v>0</v>
      </c>
      <c r="DV549" s="111">
        <f>(AG549*IFERROR(VLOOKUP(AF549,[1]LnLst!B:I,3,FALSE),0))*(100/(H549^2))</f>
        <v>0</v>
      </c>
      <c r="DW549" s="111">
        <f>(AG549*IFERROR(VLOOKUP(AF549,[1]LnLst!B:I,4,FALSE),0))*(H549^2/100)/1000000</f>
        <v>0</v>
      </c>
      <c r="DX549" s="111">
        <f>(AG549*IFERROR(VLOOKUP(AF549,[1]LnLst!B:I,5,FALSE),0))*(100/(H549^2))</f>
        <v>0</v>
      </c>
      <c r="DY549" s="111">
        <f>(AG549*IFERROR(VLOOKUP(AF549,[1]LnLst!B:I,6,FALSE),0))*(100/(H549^2))</f>
        <v>0</v>
      </c>
      <c r="DZ549" s="111">
        <f>(AG549*IFERROR(VLOOKUP(AF549,[1]LnLst!B:I,7,FALSE),0))*(H549^2/100)/1000000</f>
        <v>0</v>
      </c>
      <c r="EA549" s="111">
        <f>(AG549*IFERROR(VLOOKUP(AF549,[1]LnLst!B:I,8,FALSE),0))*(100/(H549^2))</f>
        <v>0</v>
      </c>
      <c r="EB549" s="111">
        <f>AI549*IFERROR(VLOOKUP(AH549,[1]LnLst!B:I,2,FALSE),0)*100/H549^2</f>
        <v>0</v>
      </c>
      <c r="EC549" s="111">
        <f>AI549*IFERROR(VLOOKUP(AH549,[1]LnLst!B:I,3,FALSE),0)*100/H549^2</f>
        <v>0</v>
      </c>
      <c r="ED549" s="111">
        <f>(AI549*IFERROR(VLOOKUP(AH549,[1]LnLst!B:I,4,FALSE),0))*(H549^2/100)/1000000</f>
        <v>0</v>
      </c>
      <c r="EE549" s="111">
        <f>AI549*IFERROR(VLOOKUP(AH549,[1]LnLst!B:I,5,FALSE),0)*100/H549^2</f>
        <v>0</v>
      </c>
      <c r="EF549" s="111">
        <f>AI549*IFERROR(VLOOKUP(AH549,[1]LnLst!B:I,6,FALSE),0)*100/H549^2</f>
        <v>0</v>
      </c>
      <c r="EG549" s="111">
        <f>(AI549*IFERROR(VLOOKUP(AH549,[1]LnLst!B:I,7,FALSE),0))*(H549^2/100)/1000000</f>
        <v>0</v>
      </c>
      <c r="EH549" s="111">
        <f>AI549*IFERROR(VLOOKUP(AH549,[1]LnLst!B:I,8,FALSE),0)*100/H549^2</f>
        <v>0</v>
      </c>
      <c r="EI549" s="236">
        <f>AK549*IFERROR(VLOOKUP(AJ549,[1]LnLst!B:I,2,FALSE),0)*100/H549^2</f>
        <v>0</v>
      </c>
      <c r="EJ549" s="111">
        <f>AK549*IFERROR(VLOOKUP(AJ549,[1]LnLst!B:I,3,FALSE),0)*100/H549^2</f>
        <v>0</v>
      </c>
      <c r="EK549" s="111">
        <f>(AK549*IFERROR(VLOOKUP(AJ549,[1]LnLst!B:I,4,FALSE),0))*(H549^2/100)/1000000</f>
        <v>0</v>
      </c>
      <c r="EL549" s="111">
        <f>AK549*IFERROR(VLOOKUP(AJ549,[1]LnLst!B:I,5,FALSE),0)*100/H549^2</f>
        <v>0</v>
      </c>
      <c r="EM549" s="111">
        <f>AK549*IFERROR(VLOOKUP(AJ549,[1]LnLst!B:I,6,FALSE),0)*100/H549^2</f>
        <v>0</v>
      </c>
      <c r="EN549" s="111">
        <f>(AK549*IFERROR(VLOOKUP(AJ549,[1]LnLst!B:I,7,FALSE),0))*(H549^2/100)/1000000</f>
        <v>0</v>
      </c>
      <c r="EO549" s="111">
        <f>AK549*IFERROR(VLOOKUP(AJ549,[1]LnLst!B:I,8,FALSE),0)*100/H549^2</f>
        <v>0</v>
      </c>
    </row>
    <row r="550" spans="1:145" ht="15" customHeight="1" x14ac:dyDescent="0.25">
      <c r="A550" s="81" t="s">
        <v>410</v>
      </c>
      <c r="B550" s="82" t="s">
        <v>411</v>
      </c>
      <c r="C550" s="102" t="s">
        <v>168</v>
      </c>
      <c r="D550" s="82" t="s">
        <v>169</v>
      </c>
      <c r="E550" s="9" t="s">
        <v>1641</v>
      </c>
      <c r="F550" s="426" t="s">
        <v>1717</v>
      </c>
      <c r="G550" s="83">
        <v>2</v>
      </c>
      <c r="H550" s="60">
        <v>220</v>
      </c>
      <c r="I550" s="194" t="str">
        <f t="shared" si="146"/>
        <v xml:space="preserve">2*380/50 ACSR             </v>
      </c>
      <c r="J550" s="228">
        <f t="shared" si="147"/>
        <v>0.35</v>
      </c>
      <c r="K550" s="113" t="s">
        <v>23</v>
      </c>
      <c r="L550" s="232" t="s">
        <v>16</v>
      </c>
      <c r="M550" s="240">
        <v>1200</v>
      </c>
      <c r="N550" s="115">
        <f t="shared" si="196"/>
        <v>457.24799999999999</v>
      </c>
      <c r="O550" s="241">
        <v>1200</v>
      </c>
      <c r="P550" s="235">
        <f t="shared" si="197"/>
        <v>2.9793388429752065E-5</v>
      </c>
      <c r="Q550" s="104">
        <f t="shared" si="198"/>
        <v>2.183884297520661E-4</v>
      </c>
      <c r="R550" s="104">
        <f t="shared" si="199"/>
        <v>6.3016799999999996E-4</v>
      </c>
      <c r="S550" s="104">
        <f t="shared" si="200"/>
        <v>7.9545454545454551E-5</v>
      </c>
      <c r="T550" s="104">
        <f t="shared" si="201"/>
        <v>6.8698347107437998E-4</v>
      </c>
      <c r="U550" s="104">
        <f t="shared" si="202"/>
        <v>3.7776199999999997E-4</v>
      </c>
      <c r="V550" s="105">
        <f t="shared" si="203"/>
        <v>4.2665289256198344E-4</v>
      </c>
      <c r="W550" s="223">
        <f>AE550*IFERROR(VLOOKUP(AD550,[1]LnLst!B:I,2,FALSE),0)+AG550*IFERROR(VLOOKUP(AF550,[1]LnLst!B:I,2,FALSE),0)+AI550*IFERROR(VLOOKUP(AH550,[1]LnLst!B:I,2,FALSE),0)+AK550*IFERROR(VLOOKUP(AJ550,[1]LnLst!B:I,2,FALSE),0)</f>
        <v>1.4419999999999999E-2</v>
      </c>
      <c r="X550" s="215">
        <f>AE550*IFERROR(VLOOKUP(AD550,[1]LnLst!B:I,3,FALSE),0)+AG550*IFERROR(VLOOKUP(AF550,[1]LnLst!B:I,3,FALSE),0)+AI550*IFERROR(VLOOKUP(AH550,[1]LnLst!B:I,3,FALSE),0)+AK550*IFERROR(VLOOKUP(AJ550,[1]LnLst!B:I,3,FALSE),0)</f>
        <v>0.10569999999999999</v>
      </c>
      <c r="Y550" s="219">
        <f>(AE550*IFERROR(VLOOKUP(AD550,[1]LnLst!B:I,4,FALSE),0)+AG550*IFERROR(VLOOKUP(AF550,[1]LnLst!B:I,4,FALSE),0)+AI550*IFERROR(VLOOKUP(AH550,[1]LnLst!B:I,4,FALSE),0)+AK550*IFERROR(VLOOKUP(AJ550,[1]LnLst!B:I,4,FALSE),0))/1000000</f>
        <v>1.302E-6</v>
      </c>
      <c r="Z550" s="215">
        <f>AE550*IFERROR(VLOOKUP(AD550,[1]LnLst!B:I,5,FALSE),0)+AG550*IFERROR(VLOOKUP(AF550,[1]LnLst!B:I,5,FALSE),0)+AI550*IFERROR(VLOOKUP(AH550,[1]LnLst!B:I,5,FALSE),0)+AK550*IFERROR(VLOOKUP(AJ550,[1]LnLst!B:I,5,FALSE),0)</f>
        <v>3.85E-2</v>
      </c>
      <c r="AA550" s="215">
        <f>AE550*IFERROR(VLOOKUP(AD550,[1]LnLst!B:I,6,FALSE),0)+AG550*IFERROR(VLOOKUP(AF550,[1]LnLst!B:I,6,FALSE),0)+AI550*IFERROR(VLOOKUP(AH550,[1]LnLst!B:I,6,FALSE),0)+AK550*IFERROR(VLOOKUP(AJ550,[1]LnLst!B:I,6,FALSE),0)</f>
        <v>0.33249999999999996</v>
      </c>
      <c r="AB550" s="207">
        <f>(AE550*IFERROR(VLOOKUP(AD550,[1]LnLst!B:I,7,FALSE),0)+AG550*IFERROR(VLOOKUP(AF550,[1]LnLst!B:I,7,FALSE),0)+AI550*IFERROR(VLOOKUP(AH550,[1]LnLst!B:I,7,FALSE),0)+AK550*IFERROR(VLOOKUP(AJ550,[1]LnLst!B:I,7,FALSE),0))/1000000</f>
        <v>7.8049999999999998E-7</v>
      </c>
      <c r="AC550" s="211">
        <f>AE550*IFERROR(VLOOKUP(AD550,[1]LnLst!B:I,8,FALSE),0)+AG550*IFERROR(VLOOKUP(AF550,[1]LnLst!B:I,8,FALSE),0)+AI550*IFERROR(VLOOKUP(AH550,[1]LnLst!B:I,8,FALSE),0)+AK550*IFERROR(VLOOKUP(AJ550,[1]LnLst!B:I,8,FALSE),0)</f>
        <v>0.20649999999999999</v>
      </c>
      <c r="AD550" s="106" t="s">
        <v>25</v>
      </c>
      <c r="AE550" s="263">
        <v>0.35</v>
      </c>
      <c r="AF550" s="245" t="s">
        <v>1462</v>
      </c>
      <c r="AG550" s="263"/>
      <c r="AH550" s="250" t="s">
        <v>1462</v>
      </c>
      <c r="AI550" s="263"/>
      <c r="AJ550" s="245" t="s">
        <v>1462</v>
      </c>
      <c r="AK550" s="263"/>
      <c r="AL550" s="84">
        <v>619</v>
      </c>
      <c r="AM550" s="72">
        <v>620</v>
      </c>
      <c r="AN550" s="83">
        <v>0</v>
      </c>
      <c r="AO550" s="72">
        <v>0</v>
      </c>
      <c r="AP550" s="66" t="s">
        <v>1696</v>
      </c>
      <c r="AQ550" s="107" t="s">
        <v>552</v>
      </c>
      <c r="AR550" s="61" t="s">
        <v>683</v>
      </c>
      <c r="AS550" s="364"/>
      <c r="AT550" s="205"/>
      <c r="DN550" s="111">
        <f>(AE550*IFERROR(VLOOKUP(AD550,[1]LnLst!B:I,2,FALSE),0))*(100/(H550^2))</f>
        <v>2.9793388429752065E-5</v>
      </c>
      <c r="DO550" s="111">
        <f>(AE550*IFERROR(VLOOKUP(AD550,[1]LnLst!B:I,3,FALSE),0))*(100/(H550^2))</f>
        <v>2.183884297520661E-4</v>
      </c>
      <c r="DP550" s="111">
        <f>(AE550*IFERROR(VLOOKUP(AD550,[1]LnLst!B:I,4,FALSE),0))*(H550^2/100)/1000000</f>
        <v>6.3016799999999996E-4</v>
      </c>
      <c r="DQ550" s="111">
        <f>(AE550*IFERROR(VLOOKUP(AD550,[1]LnLst!B:I,5,FALSE),0))*(100/(H550^2))</f>
        <v>7.9545454545454551E-5</v>
      </c>
      <c r="DR550" s="111">
        <f>(AE550*IFERROR(VLOOKUP(AD550,[1]LnLst!B:I,6,FALSE),0))*(100/(H550^2))</f>
        <v>6.8698347107438008E-4</v>
      </c>
      <c r="DS550" s="111">
        <f>(AE550*IFERROR(VLOOKUP(AD550,[1]LnLst!B:I,7,FALSE),0))*(H550^2/100)/1000000</f>
        <v>3.7776200000000002E-4</v>
      </c>
      <c r="DT550" s="111">
        <f>(AE550*IFERROR(VLOOKUP(AD550,[1]LnLst!B:I,8,FALSE),0))*(100/(H550^2))</f>
        <v>4.2665289256198344E-4</v>
      </c>
      <c r="DU550" s="111">
        <f>AG550*IFERROR(VLOOKUP(AF550,[1]LnLst!B:I,2,FALSE),0)*100/H550^2</f>
        <v>0</v>
      </c>
      <c r="DV550" s="111">
        <f>(AG550*IFERROR(VLOOKUP(AF550,[1]LnLst!B:I,3,FALSE),0))*(100/(H550^2))</f>
        <v>0</v>
      </c>
      <c r="DW550" s="111">
        <f>(AG550*IFERROR(VLOOKUP(AF550,[1]LnLst!B:I,4,FALSE),0))*(H550^2/100)/1000000</f>
        <v>0</v>
      </c>
      <c r="DX550" s="111">
        <f>(AG550*IFERROR(VLOOKUP(AF550,[1]LnLst!B:I,5,FALSE),0))*(100/(H550^2))</f>
        <v>0</v>
      </c>
      <c r="DY550" s="111">
        <f>(AG550*IFERROR(VLOOKUP(AF550,[1]LnLst!B:I,6,FALSE),0))*(100/(H550^2))</f>
        <v>0</v>
      </c>
      <c r="DZ550" s="111">
        <f>(AG550*IFERROR(VLOOKUP(AF550,[1]LnLst!B:I,7,FALSE),0))*(H550^2/100)/1000000</f>
        <v>0</v>
      </c>
      <c r="EA550" s="111">
        <f>(AG550*IFERROR(VLOOKUP(AF550,[1]LnLst!B:I,8,FALSE),0))*(100/(H550^2))</f>
        <v>0</v>
      </c>
      <c r="EB550" s="111">
        <f>AI550*IFERROR(VLOOKUP(AH550,[1]LnLst!B:I,2,FALSE),0)*100/H550^2</f>
        <v>0</v>
      </c>
      <c r="EC550" s="111">
        <f>AI550*IFERROR(VLOOKUP(AH550,[1]LnLst!B:I,3,FALSE),0)*100/H550^2</f>
        <v>0</v>
      </c>
      <c r="ED550" s="111">
        <f>(AI550*IFERROR(VLOOKUP(AH550,[1]LnLst!B:I,4,FALSE),0))*(H550^2/100)/1000000</f>
        <v>0</v>
      </c>
      <c r="EE550" s="111">
        <f>AI550*IFERROR(VLOOKUP(AH550,[1]LnLst!B:I,5,FALSE),0)*100/H550^2</f>
        <v>0</v>
      </c>
      <c r="EF550" s="111">
        <f>AI550*IFERROR(VLOOKUP(AH550,[1]LnLst!B:I,6,FALSE),0)*100/H550^2</f>
        <v>0</v>
      </c>
      <c r="EG550" s="111">
        <f>(AI550*IFERROR(VLOOKUP(AH550,[1]LnLst!B:I,7,FALSE),0))*(H550^2/100)/1000000</f>
        <v>0</v>
      </c>
      <c r="EH550" s="111">
        <f>AI550*IFERROR(VLOOKUP(AH550,[1]LnLst!B:I,8,FALSE),0)*100/H550^2</f>
        <v>0</v>
      </c>
      <c r="EI550" s="236">
        <f>AK550*IFERROR(VLOOKUP(AJ550,[1]LnLst!B:I,2,FALSE),0)*100/H550^2</f>
        <v>0</v>
      </c>
      <c r="EJ550" s="111">
        <f>AK550*IFERROR(VLOOKUP(AJ550,[1]LnLst!B:I,3,FALSE),0)*100/H550^2</f>
        <v>0</v>
      </c>
      <c r="EK550" s="111">
        <f>(AK550*IFERROR(VLOOKUP(AJ550,[1]LnLst!B:I,4,FALSE),0))*(H550^2/100)/1000000</f>
        <v>0</v>
      </c>
      <c r="EL550" s="111">
        <f>AK550*IFERROR(VLOOKUP(AJ550,[1]LnLst!B:I,5,FALSE),0)*100/H550^2</f>
        <v>0</v>
      </c>
      <c r="EM550" s="111">
        <f>AK550*IFERROR(VLOOKUP(AJ550,[1]LnLst!B:I,6,FALSE),0)*100/H550^2</f>
        <v>0</v>
      </c>
      <c r="EN550" s="111">
        <f>(AK550*IFERROR(VLOOKUP(AJ550,[1]LnLst!B:I,7,FALSE),0))*(H550^2/100)/1000000</f>
        <v>0</v>
      </c>
      <c r="EO550" s="111">
        <f>AK550*IFERROR(VLOOKUP(AJ550,[1]LnLst!B:I,8,FALSE),0)*100/H550^2</f>
        <v>0</v>
      </c>
    </row>
    <row r="551" spans="1:145" ht="15" customHeight="1" x14ac:dyDescent="0.25">
      <c r="A551" s="81" t="s">
        <v>436</v>
      </c>
      <c r="B551" s="82" t="s">
        <v>410</v>
      </c>
      <c r="C551" s="102" t="s">
        <v>78</v>
      </c>
      <c r="D551" s="82" t="s">
        <v>168</v>
      </c>
      <c r="E551" s="9" t="s">
        <v>1641</v>
      </c>
      <c r="F551" s="426" t="s">
        <v>1717</v>
      </c>
      <c r="G551" s="83">
        <v>1</v>
      </c>
      <c r="H551" s="60">
        <v>220</v>
      </c>
      <c r="I551" s="194" t="str">
        <f t="shared" si="146"/>
        <v xml:space="preserve">2*380/50 ACSR             </v>
      </c>
      <c r="J551" s="228">
        <f t="shared" si="147"/>
        <v>51</v>
      </c>
      <c r="K551" s="113" t="s">
        <v>22</v>
      </c>
      <c r="L551" s="232" t="s">
        <v>23</v>
      </c>
      <c r="M551" s="240">
        <v>1200</v>
      </c>
      <c r="N551" s="115">
        <f t="shared" si="196"/>
        <v>457.24799999999999</v>
      </c>
      <c r="O551" s="241">
        <v>1200</v>
      </c>
      <c r="P551" s="235">
        <f t="shared" si="197"/>
        <v>4.3413223140495866E-3</v>
      </c>
      <c r="Q551" s="104">
        <f t="shared" si="198"/>
        <v>3.1822314049586777E-2</v>
      </c>
      <c r="R551" s="104">
        <f t="shared" si="199"/>
        <v>9.1824479999999986E-2</v>
      </c>
      <c r="S551" s="104">
        <f t="shared" si="200"/>
        <v>1.1590909090909091E-2</v>
      </c>
      <c r="T551" s="104">
        <f t="shared" si="201"/>
        <v>0.10010330578512397</v>
      </c>
      <c r="U551" s="104">
        <f t="shared" si="202"/>
        <v>5.5045320000000002E-2</v>
      </c>
      <c r="V551" s="105">
        <f t="shared" si="203"/>
        <v>6.2169421487603307E-2</v>
      </c>
      <c r="W551" s="223">
        <f>AE551*IFERROR(VLOOKUP(AD551,[1]LnLst!B:I,2,FALSE),0)+AG551*IFERROR(VLOOKUP(AF551,[1]LnLst!B:I,2,FALSE),0)+AI551*IFERROR(VLOOKUP(AH551,[1]LnLst!B:I,2,FALSE),0)+AK551*IFERROR(VLOOKUP(AJ551,[1]LnLst!B:I,2,FALSE),0)</f>
        <v>2.1012</v>
      </c>
      <c r="X551" s="215">
        <f>AE551*IFERROR(VLOOKUP(AD551,[1]LnLst!B:I,3,FALSE),0)+AG551*IFERROR(VLOOKUP(AF551,[1]LnLst!B:I,3,FALSE),0)+AI551*IFERROR(VLOOKUP(AH551,[1]LnLst!B:I,3,FALSE),0)+AK551*IFERROR(VLOOKUP(AJ551,[1]LnLst!B:I,3,FALSE),0)</f>
        <v>15.401999999999999</v>
      </c>
      <c r="Y551" s="219">
        <f>(AE551*IFERROR(VLOOKUP(AD551,[1]LnLst!B:I,4,FALSE),0)+AG551*IFERROR(VLOOKUP(AF551,[1]LnLst!B:I,4,FALSE),0)+AI551*IFERROR(VLOOKUP(AH551,[1]LnLst!B:I,4,FALSE),0)+AK551*IFERROR(VLOOKUP(AJ551,[1]LnLst!B:I,4,FALSE),0))/1000000</f>
        <v>1.8971999999999999E-4</v>
      </c>
      <c r="Z551" s="215">
        <f>AE551*IFERROR(VLOOKUP(AD551,[1]LnLst!B:I,5,FALSE),0)+AG551*IFERROR(VLOOKUP(AF551,[1]LnLst!B:I,5,FALSE),0)+AI551*IFERROR(VLOOKUP(AH551,[1]LnLst!B:I,5,FALSE),0)+AK551*IFERROR(VLOOKUP(AJ551,[1]LnLst!B:I,5,FALSE),0)</f>
        <v>5.61</v>
      </c>
      <c r="AA551" s="215">
        <f>AE551*IFERROR(VLOOKUP(AD551,[1]LnLst!B:I,6,FALSE),0)+AG551*IFERROR(VLOOKUP(AF551,[1]LnLst!B:I,6,FALSE),0)+AI551*IFERROR(VLOOKUP(AH551,[1]LnLst!B:I,6,FALSE),0)+AK551*IFERROR(VLOOKUP(AJ551,[1]LnLst!B:I,6,FALSE),0)</f>
        <v>48.449999999999996</v>
      </c>
      <c r="AB551" s="207">
        <f>(AE551*IFERROR(VLOOKUP(AD551,[1]LnLst!B:I,7,FALSE),0)+AG551*IFERROR(VLOOKUP(AF551,[1]LnLst!B:I,7,FALSE),0)+AI551*IFERROR(VLOOKUP(AH551,[1]LnLst!B:I,7,FALSE),0)+AK551*IFERROR(VLOOKUP(AJ551,[1]LnLst!B:I,7,FALSE),0))/1000000</f>
        <v>1.1373000000000001E-4</v>
      </c>
      <c r="AC551" s="211">
        <f>AE551*IFERROR(VLOOKUP(AD551,[1]LnLst!B:I,8,FALSE),0)+AG551*IFERROR(VLOOKUP(AF551,[1]LnLst!B:I,8,FALSE),0)+AI551*IFERROR(VLOOKUP(AH551,[1]LnLst!B:I,8,FALSE),0)+AK551*IFERROR(VLOOKUP(AJ551,[1]LnLst!B:I,8,FALSE),0)</f>
        <v>30.09</v>
      </c>
      <c r="AD551" s="106" t="s">
        <v>25</v>
      </c>
      <c r="AE551" s="263">
        <v>51</v>
      </c>
      <c r="AF551" s="245" t="s">
        <v>1462</v>
      </c>
      <c r="AG551" s="263"/>
      <c r="AH551" s="250" t="s">
        <v>1462</v>
      </c>
      <c r="AI551" s="263"/>
      <c r="AJ551" s="245" t="s">
        <v>1462</v>
      </c>
      <c r="AK551" s="263"/>
      <c r="AL551" s="84">
        <v>618</v>
      </c>
      <c r="AM551" s="72">
        <v>619</v>
      </c>
      <c r="AN551" s="83">
        <v>0</v>
      </c>
      <c r="AO551" s="72">
        <v>0</v>
      </c>
      <c r="AP551" s="66" t="s">
        <v>1697</v>
      </c>
      <c r="AQ551" s="107" t="s">
        <v>78</v>
      </c>
      <c r="AR551" s="61" t="s">
        <v>552</v>
      </c>
      <c r="AS551" s="364"/>
      <c r="AT551" s="205"/>
      <c r="DN551" s="111">
        <f>(AE551*IFERROR(VLOOKUP(AD551,[1]LnLst!B:I,2,FALSE),0))*(100/(H551^2))</f>
        <v>4.3413223140495866E-3</v>
      </c>
      <c r="DO551" s="111">
        <f>(AE551*IFERROR(VLOOKUP(AD551,[1]LnLst!B:I,3,FALSE),0))*(100/(H551^2))</f>
        <v>3.1822314049586777E-2</v>
      </c>
      <c r="DP551" s="111">
        <f>(AE551*IFERROR(VLOOKUP(AD551,[1]LnLst!B:I,4,FALSE),0))*(H551^2/100)/1000000</f>
        <v>9.182448E-2</v>
      </c>
      <c r="DQ551" s="111">
        <f>(AE551*IFERROR(VLOOKUP(AD551,[1]LnLst!B:I,5,FALSE),0))*(100/(H551^2))</f>
        <v>1.1590909090909093E-2</v>
      </c>
      <c r="DR551" s="111">
        <f>(AE551*IFERROR(VLOOKUP(AD551,[1]LnLst!B:I,6,FALSE),0))*(100/(H551^2))</f>
        <v>0.10010330578512396</v>
      </c>
      <c r="DS551" s="111">
        <f>(AE551*IFERROR(VLOOKUP(AD551,[1]LnLst!B:I,7,FALSE),0))*(H551^2/100)/1000000</f>
        <v>5.5045320000000002E-2</v>
      </c>
      <c r="DT551" s="111">
        <f>(AE551*IFERROR(VLOOKUP(AD551,[1]LnLst!B:I,8,FALSE),0))*(100/(H551^2))</f>
        <v>6.2169421487603307E-2</v>
      </c>
      <c r="DU551" s="111">
        <f>AG551*IFERROR(VLOOKUP(AF551,[1]LnLst!B:I,2,FALSE),0)*100/H551^2</f>
        <v>0</v>
      </c>
      <c r="DV551" s="111">
        <f>(AG551*IFERROR(VLOOKUP(AF551,[1]LnLst!B:I,3,FALSE),0))*(100/(H551^2))</f>
        <v>0</v>
      </c>
      <c r="DW551" s="111">
        <f>(AG551*IFERROR(VLOOKUP(AF551,[1]LnLst!B:I,4,FALSE),0))*(H551^2/100)/1000000</f>
        <v>0</v>
      </c>
      <c r="DX551" s="111">
        <f>(AG551*IFERROR(VLOOKUP(AF551,[1]LnLst!B:I,5,FALSE),0))*(100/(H551^2))</f>
        <v>0</v>
      </c>
      <c r="DY551" s="111">
        <f>(AG551*IFERROR(VLOOKUP(AF551,[1]LnLst!B:I,6,FALSE),0))*(100/(H551^2))</f>
        <v>0</v>
      </c>
      <c r="DZ551" s="111">
        <f>(AG551*IFERROR(VLOOKUP(AF551,[1]LnLst!B:I,7,FALSE),0))*(H551^2/100)/1000000</f>
        <v>0</v>
      </c>
      <c r="EA551" s="111">
        <f>(AG551*IFERROR(VLOOKUP(AF551,[1]LnLst!B:I,8,FALSE),0))*(100/(H551^2))</f>
        <v>0</v>
      </c>
      <c r="EB551" s="111">
        <f>AI551*IFERROR(VLOOKUP(AH551,[1]LnLst!B:I,2,FALSE),0)*100/H551^2</f>
        <v>0</v>
      </c>
      <c r="EC551" s="111">
        <f>AI551*IFERROR(VLOOKUP(AH551,[1]LnLst!B:I,3,FALSE),0)*100/H551^2</f>
        <v>0</v>
      </c>
      <c r="ED551" s="111">
        <f>(AI551*IFERROR(VLOOKUP(AH551,[1]LnLst!B:I,4,FALSE),0))*(H551^2/100)/1000000</f>
        <v>0</v>
      </c>
      <c r="EE551" s="111">
        <f>AI551*IFERROR(VLOOKUP(AH551,[1]LnLst!B:I,5,FALSE),0)*100/H551^2</f>
        <v>0</v>
      </c>
      <c r="EF551" s="111">
        <f>AI551*IFERROR(VLOOKUP(AH551,[1]LnLst!B:I,6,FALSE),0)*100/H551^2</f>
        <v>0</v>
      </c>
      <c r="EG551" s="111">
        <f>(AI551*IFERROR(VLOOKUP(AH551,[1]LnLst!B:I,7,FALSE),0))*(H551^2/100)/1000000</f>
        <v>0</v>
      </c>
      <c r="EH551" s="111">
        <f>AI551*IFERROR(VLOOKUP(AH551,[1]LnLst!B:I,8,FALSE),0)*100/H551^2</f>
        <v>0</v>
      </c>
      <c r="EI551" s="236">
        <f>AK551*IFERROR(VLOOKUP(AJ551,[1]LnLst!B:I,2,FALSE),0)*100/H551^2</f>
        <v>0</v>
      </c>
      <c r="EJ551" s="111">
        <f>AK551*IFERROR(VLOOKUP(AJ551,[1]LnLst!B:I,3,FALSE),0)*100/H551^2</f>
        <v>0</v>
      </c>
      <c r="EK551" s="111">
        <f>(AK551*IFERROR(VLOOKUP(AJ551,[1]LnLst!B:I,4,FALSE),0))*(H551^2/100)/1000000</f>
        <v>0</v>
      </c>
      <c r="EL551" s="111">
        <f>AK551*IFERROR(VLOOKUP(AJ551,[1]LnLst!B:I,5,FALSE),0)*100/H551^2</f>
        <v>0</v>
      </c>
      <c r="EM551" s="111">
        <f>AK551*IFERROR(VLOOKUP(AJ551,[1]LnLst!B:I,6,FALSE),0)*100/H551^2</f>
        <v>0</v>
      </c>
      <c r="EN551" s="111">
        <f>(AK551*IFERROR(VLOOKUP(AJ551,[1]LnLst!B:I,7,FALSE),0))*(H551^2/100)/1000000</f>
        <v>0</v>
      </c>
      <c r="EO551" s="111">
        <f>AK551*IFERROR(VLOOKUP(AJ551,[1]LnLst!B:I,8,FALSE),0)*100/H551^2</f>
        <v>0</v>
      </c>
    </row>
    <row r="552" spans="1:145" ht="15" customHeight="1" x14ac:dyDescent="0.25">
      <c r="A552" s="81" t="s">
        <v>436</v>
      </c>
      <c r="B552" s="82" t="s">
        <v>410</v>
      </c>
      <c r="C552" s="102" t="s">
        <v>78</v>
      </c>
      <c r="D552" s="82" t="s">
        <v>168</v>
      </c>
      <c r="E552" s="9" t="s">
        <v>1641</v>
      </c>
      <c r="F552" s="426" t="s">
        <v>1717</v>
      </c>
      <c r="G552" s="83">
        <v>2</v>
      </c>
      <c r="H552" s="60">
        <v>220</v>
      </c>
      <c r="I552" s="194" t="str">
        <f t="shared" si="146"/>
        <v xml:space="preserve">2*380/50 ACSR             </v>
      </c>
      <c r="J552" s="228">
        <f t="shared" si="147"/>
        <v>51</v>
      </c>
      <c r="K552" s="113" t="s">
        <v>22</v>
      </c>
      <c r="L552" s="232" t="s">
        <v>23</v>
      </c>
      <c r="M552" s="240">
        <v>1200</v>
      </c>
      <c r="N552" s="115">
        <f t="shared" si="196"/>
        <v>457.24799999999999</v>
      </c>
      <c r="O552" s="241">
        <v>1200</v>
      </c>
      <c r="P552" s="235">
        <f t="shared" si="197"/>
        <v>4.3413223140495866E-3</v>
      </c>
      <c r="Q552" s="104">
        <f t="shared" si="198"/>
        <v>3.1822314049586777E-2</v>
      </c>
      <c r="R552" s="104">
        <f t="shared" si="199"/>
        <v>9.1824479999999986E-2</v>
      </c>
      <c r="S552" s="104">
        <f t="shared" si="200"/>
        <v>1.1590909090909091E-2</v>
      </c>
      <c r="T552" s="104">
        <f t="shared" si="201"/>
        <v>0.10010330578512397</v>
      </c>
      <c r="U552" s="104">
        <f t="shared" si="202"/>
        <v>5.5045320000000002E-2</v>
      </c>
      <c r="V552" s="105">
        <f t="shared" si="203"/>
        <v>6.2169421487603307E-2</v>
      </c>
      <c r="W552" s="223">
        <f>AE552*IFERROR(VLOOKUP(AD552,[1]LnLst!B:I,2,FALSE),0)+AG552*IFERROR(VLOOKUP(AF552,[1]LnLst!B:I,2,FALSE),0)+AI552*IFERROR(VLOOKUP(AH552,[1]LnLst!B:I,2,FALSE),0)+AK552*IFERROR(VLOOKUP(AJ552,[1]LnLst!B:I,2,FALSE),0)</f>
        <v>2.1012</v>
      </c>
      <c r="X552" s="215">
        <f>AE552*IFERROR(VLOOKUP(AD552,[1]LnLst!B:I,3,FALSE),0)+AG552*IFERROR(VLOOKUP(AF552,[1]LnLst!B:I,3,FALSE),0)+AI552*IFERROR(VLOOKUP(AH552,[1]LnLst!B:I,3,FALSE),0)+AK552*IFERROR(VLOOKUP(AJ552,[1]LnLst!B:I,3,FALSE),0)</f>
        <v>15.401999999999999</v>
      </c>
      <c r="Y552" s="219">
        <f>(AE552*IFERROR(VLOOKUP(AD552,[1]LnLst!B:I,4,FALSE),0)+AG552*IFERROR(VLOOKUP(AF552,[1]LnLst!B:I,4,FALSE),0)+AI552*IFERROR(VLOOKUP(AH552,[1]LnLst!B:I,4,FALSE),0)+AK552*IFERROR(VLOOKUP(AJ552,[1]LnLst!B:I,4,FALSE),0))/1000000</f>
        <v>1.8971999999999999E-4</v>
      </c>
      <c r="Z552" s="215">
        <f>AE552*IFERROR(VLOOKUP(AD552,[1]LnLst!B:I,5,FALSE),0)+AG552*IFERROR(VLOOKUP(AF552,[1]LnLst!B:I,5,FALSE),0)+AI552*IFERROR(VLOOKUP(AH552,[1]LnLst!B:I,5,FALSE),0)+AK552*IFERROR(VLOOKUP(AJ552,[1]LnLst!B:I,5,FALSE),0)</f>
        <v>5.61</v>
      </c>
      <c r="AA552" s="215">
        <f>AE552*IFERROR(VLOOKUP(AD552,[1]LnLst!B:I,6,FALSE),0)+AG552*IFERROR(VLOOKUP(AF552,[1]LnLst!B:I,6,FALSE),0)+AI552*IFERROR(VLOOKUP(AH552,[1]LnLst!B:I,6,FALSE),0)+AK552*IFERROR(VLOOKUP(AJ552,[1]LnLst!B:I,6,FALSE),0)</f>
        <v>48.449999999999996</v>
      </c>
      <c r="AB552" s="207">
        <f>(AE552*IFERROR(VLOOKUP(AD552,[1]LnLst!B:I,7,FALSE),0)+AG552*IFERROR(VLOOKUP(AF552,[1]LnLst!B:I,7,FALSE),0)+AI552*IFERROR(VLOOKUP(AH552,[1]LnLst!B:I,7,FALSE),0)+AK552*IFERROR(VLOOKUP(AJ552,[1]LnLst!B:I,7,FALSE),0))/1000000</f>
        <v>1.1373000000000001E-4</v>
      </c>
      <c r="AC552" s="211">
        <f>AE552*IFERROR(VLOOKUP(AD552,[1]LnLst!B:I,8,FALSE),0)+AG552*IFERROR(VLOOKUP(AF552,[1]LnLst!B:I,8,FALSE),0)+AI552*IFERROR(VLOOKUP(AH552,[1]LnLst!B:I,8,FALSE),0)+AK552*IFERROR(VLOOKUP(AJ552,[1]LnLst!B:I,8,FALSE),0)</f>
        <v>30.09</v>
      </c>
      <c r="AD552" s="106" t="s">
        <v>25</v>
      </c>
      <c r="AE552" s="263">
        <v>51</v>
      </c>
      <c r="AF552" s="245" t="s">
        <v>1462</v>
      </c>
      <c r="AG552" s="263"/>
      <c r="AH552" s="250" t="s">
        <v>1462</v>
      </c>
      <c r="AI552" s="263"/>
      <c r="AJ552" s="245" t="s">
        <v>1462</v>
      </c>
      <c r="AK552" s="263"/>
      <c r="AL552" s="84">
        <v>618</v>
      </c>
      <c r="AM552" s="72">
        <v>619</v>
      </c>
      <c r="AN552" s="83">
        <v>0</v>
      </c>
      <c r="AO552" s="72">
        <v>0</v>
      </c>
      <c r="AP552" s="66" t="s">
        <v>1698</v>
      </c>
      <c r="AQ552" s="107" t="s">
        <v>78</v>
      </c>
      <c r="AR552" s="61" t="s">
        <v>552</v>
      </c>
      <c r="AS552" s="364"/>
      <c r="AT552" s="205"/>
      <c r="DN552" s="111">
        <f>(AE552*IFERROR(VLOOKUP(AD552,[1]LnLst!B:I,2,FALSE),0))*(100/(H552^2))</f>
        <v>4.3413223140495866E-3</v>
      </c>
      <c r="DO552" s="111">
        <f>(AE552*IFERROR(VLOOKUP(AD552,[1]LnLst!B:I,3,FALSE),0))*(100/(H552^2))</f>
        <v>3.1822314049586777E-2</v>
      </c>
      <c r="DP552" s="111">
        <f>(AE552*IFERROR(VLOOKUP(AD552,[1]LnLst!B:I,4,FALSE),0))*(H552^2/100)/1000000</f>
        <v>9.182448E-2</v>
      </c>
      <c r="DQ552" s="111">
        <f>(AE552*IFERROR(VLOOKUP(AD552,[1]LnLst!B:I,5,FALSE),0))*(100/(H552^2))</f>
        <v>1.1590909090909093E-2</v>
      </c>
      <c r="DR552" s="111">
        <f>(AE552*IFERROR(VLOOKUP(AD552,[1]LnLst!B:I,6,FALSE),0))*(100/(H552^2))</f>
        <v>0.10010330578512396</v>
      </c>
      <c r="DS552" s="111">
        <f>(AE552*IFERROR(VLOOKUP(AD552,[1]LnLst!B:I,7,FALSE),0))*(H552^2/100)/1000000</f>
        <v>5.5045320000000002E-2</v>
      </c>
      <c r="DT552" s="111">
        <f>(AE552*IFERROR(VLOOKUP(AD552,[1]LnLst!B:I,8,FALSE),0))*(100/(H552^2))</f>
        <v>6.2169421487603307E-2</v>
      </c>
      <c r="DU552" s="111">
        <f>AG552*IFERROR(VLOOKUP(AF552,[1]LnLst!B:I,2,FALSE),0)*100/H552^2</f>
        <v>0</v>
      </c>
      <c r="DV552" s="111">
        <f>(AG552*IFERROR(VLOOKUP(AF552,[1]LnLst!B:I,3,FALSE),0))*(100/(H552^2))</f>
        <v>0</v>
      </c>
      <c r="DW552" s="111">
        <f>(AG552*IFERROR(VLOOKUP(AF552,[1]LnLst!B:I,4,FALSE),0))*(H552^2/100)/1000000</f>
        <v>0</v>
      </c>
      <c r="DX552" s="111">
        <f>(AG552*IFERROR(VLOOKUP(AF552,[1]LnLst!B:I,5,FALSE),0))*(100/(H552^2))</f>
        <v>0</v>
      </c>
      <c r="DY552" s="111">
        <f>(AG552*IFERROR(VLOOKUP(AF552,[1]LnLst!B:I,6,FALSE),0))*(100/(H552^2))</f>
        <v>0</v>
      </c>
      <c r="DZ552" s="111">
        <f>(AG552*IFERROR(VLOOKUP(AF552,[1]LnLst!B:I,7,FALSE),0))*(H552^2/100)/1000000</f>
        <v>0</v>
      </c>
      <c r="EA552" s="111">
        <f>(AG552*IFERROR(VLOOKUP(AF552,[1]LnLst!B:I,8,FALSE),0))*(100/(H552^2))</f>
        <v>0</v>
      </c>
      <c r="EB552" s="111">
        <f>AI552*IFERROR(VLOOKUP(AH552,[1]LnLst!B:I,2,FALSE),0)*100/H552^2</f>
        <v>0</v>
      </c>
      <c r="EC552" s="111">
        <f>AI552*IFERROR(VLOOKUP(AH552,[1]LnLst!B:I,3,FALSE),0)*100/H552^2</f>
        <v>0</v>
      </c>
      <c r="ED552" s="111">
        <f>(AI552*IFERROR(VLOOKUP(AH552,[1]LnLst!B:I,4,FALSE),0))*(H552^2/100)/1000000</f>
        <v>0</v>
      </c>
      <c r="EE552" s="111">
        <f>AI552*IFERROR(VLOOKUP(AH552,[1]LnLst!B:I,5,FALSE),0)*100/H552^2</f>
        <v>0</v>
      </c>
      <c r="EF552" s="111">
        <f>AI552*IFERROR(VLOOKUP(AH552,[1]LnLst!B:I,6,FALSE),0)*100/H552^2</f>
        <v>0</v>
      </c>
      <c r="EG552" s="111">
        <f>(AI552*IFERROR(VLOOKUP(AH552,[1]LnLst!B:I,7,FALSE),0))*(H552^2/100)/1000000</f>
        <v>0</v>
      </c>
      <c r="EH552" s="111">
        <f>AI552*IFERROR(VLOOKUP(AH552,[1]LnLst!B:I,8,FALSE),0)*100/H552^2</f>
        <v>0</v>
      </c>
      <c r="EI552" s="236">
        <f>AK552*IFERROR(VLOOKUP(AJ552,[1]LnLst!B:I,2,FALSE),0)*100/H552^2</f>
        <v>0</v>
      </c>
      <c r="EJ552" s="111">
        <f>AK552*IFERROR(VLOOKUP(AJ552,[1]LnLst!B:I,3,FALSE),0)*100/H552^2</f>
        <v>0</v>
      </c>
      <c r="EK552" s="111">
        <f>(AK552*IFERROR(VLOOKUP(AJ552,[1]LnLst!B:I,4,FALSE),0))*(H552^2/100)/1000000</f>
        <v>0</v>
      </c>
      <c r="EL552" s="111">
        <f>AK552*IFERROR(VLOOKUP(AJ552,[1]LnLst!B:I,5,FALSE),0)*100/H552^2</f>
        <v>0</v>
      </c>
      <c r="EM552" s="111">
        <f>AK552*IFERROR(VLOOKUP(AJ552,[1]LnLst!B:I,6,FALSE),0)*100/H552^2</f>
        <v>0</v>
      </c>
      <c r="EN552" s="111">
        <f>(AK552*IFERROR(VLOOKUP(AJ552,[1]LnLst!B:I,7,FALSE),0))*(H552^2/100)/1000000</f>
        <v>0</v>
      </c>
      <c r="EO552" s="111">
        <f>AK552*IFERROR(VLOOKUP(AJ552,[1]LnLst!B:I,8,FALSE),0)*100/H552^2</f>
        <v>0</v>
      </c>
    </row>
    <row r="553" spans="1:145" ht="15" customHeight="1" x14ac:dyDescent="0.25">
      <c r="A553" s="81" t="s">
        <v>1328</v>
      </c>
      <c r="B553" s="82" t="s">
        <v>1148</v>
      </c>
      <c r="C553" s="102" t="s">
        <v>1327</v>
      </c>
      <c r="D553" s="82" t="s">
        <v>73</v>
      </c>
      <c r="E553" s="9" t="s">
        <v>1641</v>
      </c>
      <c r="F553" s="426" t="s">
        <v>1717</v>
      </c>
      <c r="G553" s="83">
        <v>1</v>
      </c>
      <c r="H553" s="60">
        <v>220</v>
      </c>
      <c r="I553" s="194" t="str">
        <f t="shared" si="146"/>
        <v xml:space="preserve">2*405 AAAC    2*380/50 ACSR         </v>
      </c>
      <c r="J553" s="228">
        <f t="shared" si="147"/>
        <v>57.199999999999996</v>
      </c>
      <c r="K553" s="113" t="s">
        <v>41</v>
      </c>
      <c r="L553" s="232" t="s">
        <v>16</v>
      </c>
      <c r="M553" s="114">
        <v>1150</v>
      </c>
      <c r="N553" s="115">
        <f t="shared" si="196"/>
        <v>438.19600000000003</v>
      </c>
      <c r="O553" s="116">
        <v>1150</v>
      </c>
      <c r="P553" s="235">
        <f t="shared" si="197"/>
        <v>5.4586776859504131E-3</v>
      </c>
      <c r="Q553" s="104">
        <f t="shared" si="198"/>
        <v>3.5961983471074377E-2</v>
      </c>
      <c r="R553" s="104">
        <f t="shared" si="199"/>
        <v>9.5526111999999996E-2</v>
      </c>
      <c r="S553" s="104">
        <f t="shared" si="200"/>
        <v>1.4355371900826443E-2</v>
      </c>
      <c r="T553" s="104">
        <f t="shared" si="201"/>
        <v>0.10414049586776859</v>
      </c>
      <c r="U553" s="104">
        <f t="shared" si="202"/>
        <v>6.1737104000000001E-2</v>
      </c>
      <c r="V553" s="105">
        <f t="shared" si="203"/>
        <v>6.9727272727272721E-2</v>
      </c>
      <c r="W553" s="223">
        <f>AE553*IFERROR(VLOOKUP(AD553,[1]LnLst!B:I,2,FALSE),0)+AG553*IFERROR(VLOOKUP(AF553,[1]LnLst!B:I,2,FALSE),0)+AI553*IFERROR(VLOOKUP(AH553,[1]LnLst!B:I,2,FALSE),0)+AK553*IFERROR(VLOOKUP(AJ553,[1]LnLst!B:I,2,FALSE),0)</f>
        <v>2.6419999999999999</v>
      </c>
      <c r="X553" s="215">
        <f>AE553*IFERROR(VLOOKUP(AD553,[1]LnLst!B:I,3,FALSE),0)+AG553*IFERROR(VLOOKUP(AF553,[1]LnLst!B:I,3,FALSE),0)+AI553*IFERROR(VLOOKUP(AH553,[1]LnLst!B:I,3,FALSE),0)+AK553*IFERROR(VLOOKUP(AJ553,[1]LnLst!B:I,3,FALSE),0)</f>
        <v>17.4056</v>
      </c>
      <c r="Y553" s="219">
        <f>(AE553*IFERROR(VLOOKUP(AD553,[1]LnLst!B:I,4,FALSE),0)+AG553*IFERROR(VLOOKUP(AF553,[1]LnLst!B:I,4,FALSE),0)+AI553*IFERROR(VLOOKUP(AH553,[1]LnLst!B:I,4,FALSE),0)+AK553*IFERROR(VLOOKUP(AJ553,[1]LnLst!B:I,4,FALSE),0))/1000000</f>
        <v>1.9736799999999998E-4</v>
      </c>
      <c r="Z553" s="215">
        <f>AE553*IFERROR(VLOOKUP(AD553,[1]LnLst!B:I,5,FALSE),0)+AG553*IFERROR(VLOOKUP(AF553,[1]LnLst!B:I,5,FALSE),0)+AI553*IFERROR(VLOOKUP(AH553,[1]LnLst!B:I,5,FALSE),0)+AK553*IFERROR(VLOOKUP(AJ553,[1]LnLst!B:I,5,FALSE),0)</f>
        <v>6.9479999999999986</v>
      </c>
      <c r="AA553" s="215">
        <f>AE553*IFERROR(VLOOKUP(AD553,[1]LnLst!B:I,6,FALSE),0)+AG553*IFERROR(VLOOKUP(AF553,[1]LnLst!B:I,6,FALSE),0)+AI553*IFERROR(VLOOKUP(AH553,[1]LnLst!B:I,6,FALSE),0)+AK553*IFERROR(VLOOKUP(AJ553,[1]LnLst!B:I,6,FALSE),0)</f>
        <v>50.403999999999996</v>
      </c>
      <c r="AB553" s="207">
        <f>(AE553*IFERROR(VLOOKUP(AD553,[1]LnLst!B:I,7,FALSE),0)+AG553*IFERROR(VLOOKUP(AF553,[1]LnLst!B:I,7,FALSE),0)+AI553*IFERROR(VLOOKUP(AH553,[1]LnLst!B:I,7,FALSE),0)+AK553*IFERROR(VLOOKUP(AJ553,[1]LnLst!B:I,7,FALSE),0))/1000000</f>
        <v>1.27556E-4</v>
      </c>
      <c r="AC553" s="211">
        <f>AE553*IFERROR(VLOOKUP(AD553,[1]LnLst!B:I,8,FALSE),0)+AG553*IFERROR(VLOOKUP(AF553,[1]LnLst!B:I,8,FALSE),0)+AI553*IFERROR(VLOOKUP(AH553,[1]LnLst!B:I,8,FALSE),0)+AK553*IFERROR(VLOOKUP(AJ553,[1]LnLst!B:I,8,FALSE),0)</f>
        <v>33.747999999999998</v>
      </c>
      <c r="AD553" s="106" t="s">
        <v>8</v>
      </c>
      <c r="AE553" s="263">
        <v>32.799999999999997</v>
      </c>
      <c r="AF553" s="245" t="s">
        <v>25</v>
      </c>
      <c r="AG553" s="263">
        <v>24.4</v>
      </c>
      <c r="AH553" s="250" t="s">
        <v>1462</v>
      </c>
      <c r="AI553" s="263"/>
      <c r="AJ553" s="245" t="s">
        <v>1462</v>
      </c>
      <c r="AK553" s="263"/>
      <c r="AL553" s="84">
        <v>649</v>
      </c>
      <c r="AM553" s="72">
        <v>650</v>
      </c>
      <c r="AN553" s="83">
        <v>0</v>
      </c>
      <c r="AO553" s="72">
        <v>0</v>
      </c>
      <c r="AP553" s="66"/>
      <c r="AQ553" s="107" t="s">
        <v>1422</v>
      </c>
      <c r="AR553" s="61" t="s">
        <v>275</v>
      </c>
      <c r="AS553" s="364"/>
      <c r="AT553" s="205"/>
      <c r="DN553" s="111">
        <f>(AE553*IFERROR(VLOOKUP(AD553,[1]LnLst!B:I,2,FALSE),0))*(100/(H553^2))</f>
        <v>3.3816528925619833E-3</v>
      </c>
      <c r="DO553" s="111">
        <f>(AE553*IFERROR(VLOOKUP(AD553,[1]LnLst!B:I,3,FALSE),0))*(100/(H553^2))</f>
        <v>2.0737190082644626E-2</v>
      </c>
      <c r="DP553" s="111">
        <f>(AE553*IFERROR(VLOOKUP(AD553,[1]LnLst!B:I,4,FALSE),0))*(H553^2/100)/1000000</f>
        <v>5.1594399999999992E-2</v>
      </c>
      <c r="DQ553" s="111">
        <f>(AE553*IFERROR(VLOOKUP(AD553,[1]LnLst!B:I,5,FALSE),0))*(100/(H553^2))</f>
        <v>8.809917355371899E-3</v>
      </c>
      <c r="DR553" s="111">
        <f>(AE553*IFERROR(VLOOKUP(AD553,[1]LnLst!B:I,6,FALSE),0))*(100/(H553^2))</f>
        <v>5.6247933884297517E-2</v>
      </c>
      <c r="DS553" s="111">
        <f>(AE553*IFERROR(VLOOKUP(AD553,[1]LnLst!B:I,7,FALSE),0))*(H553^2/100)/1000000</f>
        <v>3.5401695999999996E-2</v>
      </c>
      <c r="DT553" s="111">
        <f>(AE553*IFERROR(VLOOKUP(AD553,[1]LnLst!B:I,8,FALSE),0))*(100/(H553^2))</f>
        <v>3.9983471074380161E-2</v>
      </c>
      <c r="DU553" s="111">
        <f>AG553*IFERROR(VLOOKUP(AF553,[1]LnLst!B:I,2,FALSE),0)*100/H553^2</f>
        <v>2.0770247933884294E-3</v>
      </c>
      <c r="DV553" s="111">
        <f>(AG553*IFERROR(VLOOKUP(AF553,[1]LnLst!B:I,3,FALSE),0))*(100/(H553^2))</f>
        <v>1.5224793388429751E-2</v>
      </c>
      <c r="DW553" s="111">
        <f>(AG553*IFERROR(VLOOKUP(AF553,[1]LnLst!B:I,4,FALSE),0))*(H553^2/100)/1000000</f>
        <v>4.3931711999999998E-2</v>
      </c>
      <c r="DX553" s="111">
        <f>(AG553*IFERROR(VLOOKUP(AF553,[1]LnLst!B:I,5,FALSE),0))*(100/(H553^2))</f>
        <v>5.5454545454545453E-3</v>
      </c>
      <c r="DY553" s="111">
        <f>(AG553*IFERROR(VLOOKUP(AF553,[1]LnLst!B:I,6,FALSE),0))*(100/(H553^2))</f>
        <v>4.7892561983471069E-2</v>
      </c>
      <c r="DZ553" s="111">
        <f>(AG553*IFERROR(VLOOKUP(AF553,[1]LnLst!B:I,7,FALSE),0))*(H553^2/100)/1000000</f>
        <v>2.6335408000000001E-2</v>
      </c>
      <c r="EA553" s="111">
        <f>(AG553*IFERROR(VLOOKUP(AF553,[1]LnLst!B:I,8,FALSE),0))*(100/(H553^2))</f>
        <v>2.974380165289256E-2</v>
      </c>
      <c r="EB553" s="111">
        <f>AI553*IFERROR(VLOOKUP(AH553,[1]LnLst!B:I,2,FALSE),0)*100/H553^2</f>
        <v>0</v>
      </c>
      <c r="EC553" s="111">
        <f>AI553*IFERROR(VLOOKUP(AH553,[1]LnLst!B:I,3,FALSE),0)*100/H553^2</f>
        <v>0</v>
      </c>
      <c r="ED553" s="111">
        <f>(AI553*IFERROR(VLOOKUP(AH553,[1]LnLst!B:I,4,FALSE),0))*(H553^2/100)/1000000</f>
        <v>0</v>
      </c>
      <c r="EE553" s="111">
        <f>AI553*IFERROR(VLOOKUP(AH553,[1]LnLst!B:I,5,FALSE),0)*100/H553^2</f>
        <v>0</v>
      </c>
      <c r="EF553" s="111">
        <f>AI553*IFERROR(VLOOKUP(AH553,[1]LnLst!B:I,6,FALSE),0)*100/H553^2</f>
        <v>0</v>
      </c>
      <c r="EG553" s="111">
        <f>(AI553*IFERROR(VLOOKUP(AH553,[1]LnLst!B:I,7,FALSE),0))*(H553^2/100)/1000000</f>
        <v>0</v>
      </c>
      <c r="EH553" s="111">
        <f>AI553*IFERROR(VLOOKUP(AH553,[1]LnLst!B:I,8,FALSE),0)*100/H553^2</f>
        <v>0</v>
      </c>
      <c r="EI553" s="236">
        <f>AK553*IFERROR(VLOOKUP(AJ553,[1]LnLst!B:I,2,FALSE),0)*100/H553^2</f>
        <v>0</v>
      </c>
      <c r="EJ553" s="111">
        <f>AK553*IFERROR(VLOOKUP(AJ553,[1]LnLst!B:I,3,FALSE),0)*100/H553^2</f>
        <v>0</v>
      </c>
      <c r="EK553" s="111">
        <f>(AK553*IFERROR(VLOOKUP(AJ553,[1]LnLst!B:I,4,FALSE),0))*(H553^2/100)/1000000</f>
        <v>0</v>
      </c>
      <c r="EL553" s="111">
        <f>AK553*IFERROR(VLOOKUP(AJ553,[1]LnLst!B:I,5,FALSE),0)*100/H553^2</f>
        <v>0</v>
      </c>
      <c r="EM553" s="111">
        <f>AK553*IFERROR(VLOOKUP(AJ553,[1]LnLst!B:I,6,FALSE),0)*100/H553^2</f>
        <v>0</v>
      </c>
      <c r="EN553" s="111">
        <f>(AK553*IFERROR(VLOOKUP(AJ553,[1]LnLst!B:I,7,FALSE),0))*(H553^2/100)/1000000</f>
        <v>0</v>
      </c>
      <c r="EO553" s="111">
        <f>AK553*IFERROR(VLOOKUP(AJ553,[1]LnLst!B:I,8,FALSE),0)*100/H553^2</f>
        <v>0</v>
      </c>
    </row>
    <row r="554" spans="1:145" ht="15" customHeight="1" x14ac:dyDescent="0.25">
      <c r="A554" s="81" t="s">
        <v>1328</v>
      </c>
      <c r="B554" s="82" t="s">
        <v>1148</v>
      </c>
      <c r="C554" s="102" t="s">
        <v>1327</v>
      </c>
      <c r="D554" s="82" t="s">
        <v>73</v>
      </c>
      <c r="E554" s="9" t="s">
        <v>1641</v>
      </c>
      <c r="F554" s="426" t="s">
        <v>1717</v>
      </c>
      <c r="G554" s="83">
        <v>2</v>
      </c>
      <c r="H554" s="60">
        <v>220</v>
      </c>
      <c r="I554" s="194" t="str">
        <f t="shared" si="146"/>
        <v xml:space="preserve">2*405 AAAC    2*380/50 ACSR         </v>
      </c>
      <c r="J554" s="228">
        <f t="shared" si="147"/>
        <v>57.199999999999996</v>
      </c>
      <c r="K554" s="113" t="s">
        <v>41</v>
      </c>
      <c r="L554" s="232" t="s">
        <v>16</v>
      </c>
      <c r="M554" s="114">
        <v>1150</v>
      </c>
      <c r="N554" s="115">
        <f t="shared" si="196"/>
        <v>438.19600000000003</v>
      </c>
      <c r="O554" s="116">
        <v>1150</v>
      </c>
      <c r="P554" s="235">
        <f t="shared" si="197"/>
        <v>5.4586776859504131E-3</v>
      </c>
      <c r="Q554" s="104">
        <f t="shared" si="198"/>
        <v>3.5961983471074377E-2</v>
      </c>
      <c r="R554" s="104">
        <f t="shared" si="199"/>
        <v>9.5526111999999996E-2</v>
      </c>
      <c r="S554" s="104">
        <f t="shared" si="200"/>
        <v>1.4355371900826443E-2</v>
      </c>
      <c r="T554" s="104">
        <f t="shared" si="201"/>
        <v>0.10414049586776859</v>
      </c>
      <c r="U554" s="104">
        <f t="shared" si="202"/>
        <v>6.1737104000000001E-2</v>
      </c>
      <c r="V554" s="105">
        <f t="shared" si="203"/>
        <v>6.9727272727272721E-2</v>
      </c>
      <c r="W554" s="223">
        <f>AE554*IFERROR(VLOOKUP(AD554,[1]LnLst!B:I,2,FALSE),0)+AG554*IFERROR(VLOOKUP(AF554,[1]LnLst!B:I,2,FALSE),0)+AI554*IFERROR(VLOOKUP(AH554,[1]LnLst!B:I,2,FALSE),0)+AK554*IFERROR(VLOOKUP(AJ554,[1]LnLst!B:I,2,FALSE),0)</f>
        <v>2.6419999999999999</v>
      </c>
      <c r="X554" s="215">
        <f>AE554*IFERROR(VLOOKUP(AD554,[1]LnLst!B:I,3,FALSE),0)+AG554*IFERROR(VLOOKUP(AF554,[1]LnLst!B:I,3,FALSE),0)+AI554*IFERROR(VLOOKUP(AH554,[1]LnLst!B:I,3,FALSE),0)+AK554*IFERROR(VLOOKUP(AJ554,[1]LnLst!B:I,3,FALSE),0)</f>
        <v>17.4056</v>
      </c>
      <c r="Y554" s="219">
        <f>(AE554*IFERROR(VLOOKUP(AD554,[1]LnLst!B:I,4,FALSE),0)+AG554*IFERROR(VLOOKUP(AF554,[1]LnLst!B:I,4,FALSE),0)+AI554*IFERROR(VLOOKUP(AH554,[1]LnLst!B:I,4,FALSE),0)+AK554*IFERROR(VLOOKUP(AJ554,[1]LnLst!B:I,4,FALSE),0))/1000000</f>
        <v>1.9736799999999998E-4</v>
      </c>
      <c r="Z554" s="215">
        <f>AE554*IFERROR(VLOOKUP(AD554,[1]LnLst!B:I,5,FALSE),0)+AG554*IFERROR(VLOOKUP(AF554,[1]LnLst!B:I,5,FALSE),0)+AI554*IFERROR(VLOOKUP(AH554,[1]LnLst!B:I,5,FALSE),0)+AK554*IFERROR(VLOOKUP(AJ554,[1]LnLst!B:I,5,FALSE),0)</f>
        <v>6.9479999999999986</v>
      </c>
      <c r="AA554" s="215">
        <f>AE554*IFERROR(VLOOKUP(AD554,[1]LnLst!B:I,6,FALSE),0)+AG554*IFERROR(VLOOKUP(AF554,[1]LnLst!B:I,6,FALSE),0)+AI554*IFERROR(VLOOKUP(AH554,[1]LnLst!B:I,6,FALSE),0)+AK554*IFERROR(VLOOKUP(AJ554,[1]LnLst!B:I,6,FALSE),0)</f>
        <v>50.403999999999996</v>
      </c>
      <c r="AB554" s="207">
        <f>(AE554*IFERROR(VLOOKUP(AD554,[1]LnLst!B:I,7,FALSE),0)+AG554*IFERROR(VLOOKUP(AF554,[1]LnLst!B:I,7,FALSE),0)+AI554*IFERROR(VLOOKUP(AH554,[1]LnLst!B:I,7,FALSE),0)+AK554*IFERROR(VLOOKUP(AJ554,[1]LnLst!B:I,7,FALSE),0))/1000000</f>
        <v>1.27556E-4</v>
      </c>
      <c r="AC554" s="211">
        <f>AE554*IFERROR(VLOOKUP(AD554,[1]LnLst!B:I,8,FALSE),0)+AG554*IFERROR(VLOOKUP(AF554,[1]LnLst!B:I,8,FALSE),0)+AI554*IFERROR(VLOOKUP(AH554,[1]LnLst!B:I,8,FALSE),0)+AK554*IFERROR(VLOOKUP(AJ554,[1]LnLst!B:I,8,FALSE),0)</f>
        <v>33.747999999999998</v>
      </c>
      <c r="AD554" s="106" t="s">
        <v>8</v>
      </c>
      <c r="AE554" s="263">
        <v>32.799999999999997</v>
      </c>
      <c r="AF554" s="245" t="s">
        <v>25</v>
      </c>
      <c r="AG554" s="263">
        <v>24.4</v>
      </c>
      <c r="AH554" s="250" t="s">
        <v>1462</v>
      </c>
      <c r="AI554" s="263"/>
      <c r="AJ554" s="245" t="s">
        <v>1462</v>
      </c>
      <c r="AK554" s="263"/>
      <c r="AL554" s="84">
        <v>649</v>
      </c>
      <c r="AM554" s="72">
        <v>650</v>
      </c>
      <c r="AN554" s="83">
        <v>0</v>
      </c>
      <c r="AO554" s="72">
        <v>0</v>
      </c>
      <c r="AP554" s="66"/>
      <c r="AQ554" s="107" t="s">
        <v>1422</v>
      </c>
      <c r="AR554" s="61" t="s">
        <v>275</v>
      </c>
      <c r="AS554" s="364"/>
      <c r="AT554" s="205"/>
      <c r="DN554" s="111">
        <f>(AE554*IFERROR(VLOOKUP(AD554,[1]LnLst!B:I,2,FALSE),0))*(100/(H554^2))</f>
        <v>3.3816528925619833E-3</v>
      </c>
      <c r="DO554" s="111">
        <f>(AE554*IFERROR(VLOOKUP(AD554,[1]LnLst!B:I,3,FALSE),0))*(100/(H554^2))</f>
        <v>2.0737190082644626E-2</v>
      </c>
      <c r="DP554" s="111">
        <f>(AE554*IFERROR(VLOOKUP(AD554,[1]LnLst!B:I,4,FALSE),0))*(H554^2/100)/1000000</f>
        <v>5.1594399999999992E-2</v>
      </c>
      <c r="DQ554" s="111">
        <f>(AE554*IFERROR(VLOOKUP(AD554,[1]LnLst!B:I,5,FALSE),0))*(100/(H554^2))</f>
        <v>8.809917355371899E-3</v>
      </c>
      <c r="DR554" s="111">
        <f>(AE554*IFERROR(VLOOKUP(AD554,[1]LnLst!B:I,6,FALSE),0))*(100/(H554^2))</f>
        <v>5.6247933884297517E-2</v>
      </c>
      <c r="DS554" s="111">
        <f>(AE554*IFERROR(VLOOKUP(AD554,[1]LnLst!B:I,7,FALSE),0))*(H554^2/100)/1000000</f>
        <v>3.5401695999999996E-2</v>
      </c>
      <c r="DT554" s="111">
        <f>(AE554*IFERROR(VLOOKUP(AD554,[1]LnLst!B:I,8,FALSE),0))*(100/(H554^2))</f>
        <v>3.9983471074380161E-2</v>
      </c>
      <c r="DU554" s="111">
        <f>AG554*IFERROR(VLOOKUP(AF554,[1]LnLst!B:I,2,FALSE),0)*100/H554^2</f>
        <v>2.0770247933884294E-3</v>
      </c>
      <c r="DV554" s="111">
        <f>(AG554*IFERROR(VLOOKUP(AF554,[1]LnLst!B:I,3,FALSE),0))*(100/(H554^2))</f>
        <v>1.5224793388429751E-2</v>
      </c>
      <c r="DW554" s="111">
        <f>(AG554*IFERROR(VLOOKUP(AF554,[1]LnLst!B:I,4,FALSE),0))*(H554^2/100)/1000000</f>
        <v>4.3931711999999998E-2</v>
      </c>
      <c r="DX554" s="111">
        <f>(AG554*IFERROR(VLOOKUP(AF554,[1]LnLst!B:I,5,FALSE),0))*(100/(H554^2))</f>
        <v>5.5454545454545453E-3</v>
      </c>
      <c r="DY554" s="111">
        <f>(AG554*IFERROR(VLOOKUP(AF554,[1]LnLst!B:I,6,FALSE),0))*(100/(H554^2))</f>
        <v>4.7892561983471069E-2</v>
      </c>
      <c r="DZ554" s="111">
        <f>(AG554*IFERROR(VLOOKUP(AF554,[1]LnLst!B:I,7,FALSE),0))*(H554^2/100)/1000000</f>
        <v>2.6335408000000001E-2</v>
      </c>
      <c r="EA554" s="111">
        <f>(AG554*IFERROR(VLOOKUP(AF554,[1]LnLst!B:I,8,FALSE),0))*(100/(H554^2))</f>
        <v>2.974380165289256E-2</v>
      </c>
      <c r="EB554" s="111">
        <f>AI554*IFERROR(VLOOKUP(AH554,[1]LnLst!B:I,2,FALSE),0)*100/H554^2</f>
        <v>0</v>
      </c>
      <c r="EC554" s="111">
        <f>AI554*IFERROR(VLOOKUP(AH554,[1]LnLst!B:I,3,FALSE),0)*100/H554^2</f>
        <v>0</v>
      </c>
      <c r="ED554" s="111">
        <f>(AI554*IFERROR(VLOOKUP(AH554,[1]LnLst!B:I,4,FALSE),0))*(H554^2/100)/1000000</f>
        <v>0</v>
      </c>
      <c r="EE554" s="111">
        <f>AI554*IFERROR(VLOOKUP(AH554,[1]LnLst!B:I,5,FALSE),0)*100/H554^2</f>
        <v>0</v>
      </c>
      <c r="EF554" s="111">
        <f>AI554*IFERROR(VLOOKUP(AH554,[1]LnLst!B:I,6,FALSE),0)*100/H554^2</f>
        <v>0</v>
      </c>
      <c r="EG554" s="111">
        <f>(AI554*IFERROR(VLOOKUP(AH554,[1]LnLst!B:I,7,FALSE),0))*(H554^2/100)/1000000</f>
        <v>0</v>
      </c>
      <c r="EH554" s="111">
        <f>AI554*IFERROR(VLOOKUP(AH554,[1]LnLst!B:I,8,FALSE),0)*100/H554^2</f>
        <v>0</v>
      </c>
      <c r="EI554" s="236">
        <f>AK554*IFERROR(VLOOKUP(AJ554,[1]LnLst!B:I,2,FALSE),0)*100/H554^2</f>
        <v>0</v>
      </c>
      <c r="EJ554" s="111">
        <f>AK554*IFERROR(VLOOKUP(AJ554,[1]LnLst!B:I,3,FALSE),0)*100/H554^2</f>
        <v>0</v>
      </c>
      <c r="EK554" s="111">
        <f>(AK554*IFERROR(VLOOKUP(AJ554,[1]LnLst!B:I,4,FALSE),0))*(H554^2/100)/1000000</f>
        <v>0</v>
      </c>
      <c r="EL554" s="111">
        <f>AK554*IFERROR(VLOOKUP(AJ554,[1]LnLst!B:I,5,FALSE),0)*100/H554^2</f>
        <v>0</v>
      </c>
      <c r="EM554" s="111">
        <f>AK554*IFERROR(VLOOKUP(AJ554,[1]LnLst!B:I,6,FALSE),0)*100/H554^2</f>
        <v>0</v>
      </c>
      <c r="EN554" s="111">
        <f>(AK554*IFERROR(VLOOKUP(AJ554,[1]LnLst!B:I,7,FALSE),0))*(H554^2/100)/1000000</f>
        <v>0</v>
      </c>
      <c r="EO554" s="111">
        <f>AK554*IFERROR(VLOOKUP(AJ554,[1]LnLst!B:I,8,FALSE),0)*100/H554^2</f>
        <v>0</v>
      </c>
    </row>
    <row r="555" spans="1:145" ht="15" customHeight="1" x14ac:dyDescent="0.25">
      <c r="A555" s="81" t="s">
        <v>414</v>
      </c>
      <c r="B555" s="82" t="s">
        <v>1328</v>
      </c>
      <c r="C555" s="102" t="s">
        <v>166</v>
      </c>
      <c r="D555" s="82" t="s">
        <v>1327</v>
      </c>
      <c r="E555" s="9" t="s">
        <v>1641</v>
      </c>
      <c r="F555" s="426" t="s">
        <v>1717</v>
      </c>
      <c r="G555" s="83">
        <v>1</v>
      </c>
      <c r="H555" s="60">
        <v>220</v>
      </c>
      <c r="I555" s="194" t="str">
        <f t="shared" si="146"/>
        <v xml:space="preserve">2*380/50 ACSR             </v>
      </c>
      <c r="J555" s="228">
        <f t="shared" si="147"/>
        <v>30.5</v>
      </c>
      <c r="K555" s="113" t="s">
        <v>23</v>
      </c>
      <c r="L555" s="232" t="s">
        <v>41</v>
      </c>
      <c r="M555" s="114">
        <v>1200</v>
      </c>
      <c r="N555" s="115">
        <f t="shared" si="196"/>
        <v>457.24799999999999</v>
      </c>
      <c r="O555" s="116">
        <v>1200</v>
      </c>
      <c r="P555" s="235">
        <f t="shared" si="197"/>
        <v>2.5962809917355373E-3</v>
      </c>
      <c r="Q555" s="104">
        <f t="shared" si="198"/>
        <v>1.9030991735537191E-2</v>
      </c>
      <c r="R555" s="104">
        <f t="shared" si="199"/>
        <v>5.4914639999999994E-2</v>
      </c>
      <c r="S555" s="104">
        <f t="shared" si="200"/>
        <v>6.9318181818181822E-3</v>
      </c>
      <c r="T555" s="104">
        <f t="shared" si="201"/>
        <v>5.9865702479338846E-2</v>
      </c>
      <c r="U555" s="104">
        <f t="shared" si="202"/>
        <v>3.2919259999999999E-2</v>
      </c>
      <c r="V555" s="105">
        <f t="shared" si="203"/>
        <v>3.71797520661157E-2</v>
      </c>
      <c r="W555" s="223">
        <f>AE555*IFERROR(VLOOKUP(AD555,[1]LnLst!B:I,2,FALSE),0)+AG555*IFERROR(VLOOKUP(AF555,[1]LnLst!B:I,2,FALSE),0)+AI555*IFERROR(VLOOKUP(AH555,[1]LnLst!B:I,2,FALSE),0)+AK555*IFERROR(VLOOKUP(AJ555,[1]LnLst!B:I,2,FALSE),0)</f>
        <v>1.2565999999999999</v>
      </c>
      <c r="X555" s="215">
        <f>AE555*IFERROR(VLOOKUP(AD555,[1]LnLst!B:I,3,FALSE),0)+AG555*IFERROR(VLOOKUP(AF555,[1]LnLst!B:I,3,FALSE),0)+AI555*IFERROR(VLOOKUP(AH555,[1]LnLst!B:I,3,FALSE),0)+AK555*IFERROR(VLOOKUP(AJ555,[1]LnLst!B:I,3,FALSE),0)</f>
        <v>9.2110000000000003</v>
      </c>
      <c r="Y555" s="219">
        <f>(AE555*IFERROR(VLOOKUP(AD555,[1]LnLst!B:I,4,FALSE),0)+AG555*IFERROR(VLOOKUP(AF555,[1]LnLst!B:I,4,FALSE),0)+AI555*IFERROR(VLOOKUP(AH555,[1]LnLst!B:I,4,FALSE),0)+AK555*IFERROR(VLOOKUP(AJ555,[1]LnLst!B:I,4,FALSE),0))/1000000</f>
        <v>1.1346E-4</v>
      </c>
      <c r="Z555" s="215">
        <f>AE555*IFERROR(VLOOKUP(AD555,[1]LnLst!B:I,5,FALSE),0)+AG555*IFERROR(VLOOKUP(AF555,[1]LnLst!B:I,5,FALSE),0)+AI555*IFERROR(VLOOKUP(AH555,[1]LnLst!B:I,5,FALSE),0)+AK555*IFERROR(VLOOKUP(AJ555,[1]LnLst!B:I,5,FALSE),0)</f>
        <v>3.355</v>
      </c>
      <c r="AA555" s="215">
        <f>AE555*IFERROR(VLOOKUP(AD555,[1]LnLst!B:I,6,FALSE),0)+AG555*IFERROR(VLOOKUP(AF555,[1]LnLst!B:I,6,FALSE),0)+AI555*IFERROR(VLOOKUP(AH555,[1]LnLst!B:I,6,FALSE),0)+AK555*IFERROR(VLOOKUP(AJ555,[1]LnLst!B:I,6,FALSE),0)</f>
        <v>28.974999999999998</v>
      </c>
      <c r="AB555" s="207">
        <f>(AE555*IFERROR(VLOOKUP(AD555,[1]LnLst!B:I,7,FALSE),0)+AG555*IFERROR(VLOOKUP(AF555,[1]LnLst!B:I,7,FALSE),0)+AI555*IFERROR(VLOOKUP(AH555,[1]LnLst!B:I,7,FALSE),0)+AK555*IFERROR(VLOOKUP(AJ555,[1]LnLst!B:I,7,FALSE),0))/1000000</f>
        <v>6.8015000000000005E-5</v>
      </c>
      <c r="AC555" s="211">
        <f>AE555*IFERROR(VLOOKUP(AD555,[1]LnLst!B:I,8,FALSE),0)+AG555*IFERROR(VLOOKUP(AF555,[1]LnLst!B:I,8,FALSE),0)+AI555*IFERROR(VLOOKUP(AH555,[1]LnLst!B:I,8,FALSE),0)+AK555*IFERROR(VLOOKUP(AJ555,[1]LnLst!B:I,8,FALSE),0)</f>
        <v>17.994999999999997</v>
      </c>
      <c r="AD555" s="106" t="s">
        <v>25</v>
      </c>
      <c r="AE555" s="263">
        <v>30.5</v>
      </c>
      <c r="AF555" s="245" t="s">
        <v>1462</v>
      </c>
      <c r="AG555" s="263"/>
      <c r="AH555" s="250" t="s">
        <v>1462</v>
      </c>
      <c r="AI555" s="263"/>
      <c r="AJ555" s="245" t="s">
        <v>1462</v>
      </c>
      <c r="AK555" s="263"/>
      <c r="AL555" s="84">
        <v>611</v>
      </c>
      <c r="AM555" s="72">
        <v>649</v>
      </c>
      <c r="AN555" s="83">
        <v>0</v>
      </c>
      <c r="AO555" s="72">
        <v>0</v>
      </c>
      <c r="AP555" s="66"/>
      <c r="AQ555" s="107" t="s">
        <v>908</v>
      </c>
      <c r="AR555" s="61" t="s">
        <v>1422</v>
      </c>
      <c r="AS555" s="364"/>
      <c r="AT555" s="205"/>
      <c r="DN555" s="111">
        <f>(AE555*IFERROR(VLOOKUP(AD555,[1]LnLst!B:I,2,FALSE),0))*(100/(H555^2))</f>
        <v>2.5962809917355373E-3</v>
      </c>
      <c r="DO555" s="111">
        <f>(AE555*IFERROR(VLOOKUP(AD555,[1]LnLst!B:I,3,FALSE),0))*(100/(H555^2))</f>
        <v>1.9030991735537191E-2</v>
      </c>
      <c r="DP555" s="111">
        <f>(AE555*IFERROR(VLOOKUP(AD555,[1]LnLst!B:I,4,FALSE),0))*(H555^2/100)/1000000</f>
        <v>5.4914640000000008E-2</v>
      </c>
      <c r="DQ555" s="111">
        <f>(AE555*IFERROR(VLOOKUP(AD555,[1]LnLst!B:I,5,FALSE),0))*(100/(H555^2))</f>
        <v>6.9318181818181822E-3</v>
      </c>
      <c r="DR555" s="111">
        <f>(AE555*IFERROR(VLOOKUP(AD555,[1]LnLst!B:I,6,FALSE),0))*(100/(H555^2))</f>
        <v>5.9865702479338839E-2</v>
      </c>
      <c r="DS555" s="111">
        <f>(AE555*IFERROR(VLOOKUP(AD555,[1]LnLst!B:I,7,FALSE),0))*(H555^2/100)/1000000</f>
        <v>3.2919259999999999E-2</v>
      </c>
      <c r="DT555" s="111">
        <f>(AE555*IFERROR(VLOOKUP(AD555,[1]LnLst!B:I,8,FALSE),0))*(100/(H555^2))</f>
        <v>3.71797520661157E-2</v>
      </c>
      <c r="DU555" s="111">
        <f>AG555*IFERROR(VLOOKUP(AF555,[1]LnLst!B:I,2,FALSE),0)*100/H555^2</f>
        <v>0</v>
      </c>
      <c r="DV555" s="111">
        <f>(AG555*IFERROR(VLOOKUP(AF555,[1]LnLst!B:I,3,FALSE),0))*(100/(H555^2))</f>
        <v>0</v>
      </c>
      <c r="DW555" s="111">
        <f>(AG555*IFERROR(VLOOKUP(AF555,[1]LnLst!B:I,4,FALSE),0))*(H555^2/100)/1000000</f>
        <v>0</v>
      </c>
      <c r="DX555" s="111">
        <f>(AG555*IFERROR(VLOOKUP(AF555,[1]LnLst!B:I,5,FALSE),0))*(100/(H555^2))</f>
        <v>0</v>
      </c>
      <c r="DY555" s="111">
        <f>(AG555*IFERROR(VLOOKUP(AF555,[1]LnLst!B:I,6,FALSE),0))*(100/(H555^2))</f>
        <v>0</v>
      </c>
      <c r="DZ555" s="111">
        <f>(AG555*IFERROR(VLOOKUP(AF555,[1]LnLst!B:I,7,FALSE),0))*(H555^2/100)/1000000</f>
        <v>0</v>
      </c>
      <c r="EA555" s="111">
        <f>(AG555*IFERROR(VLOOKUP(AF555,[1]LnLst!B:I,8,FALSE),0))*(100/(H555^2))</f>
        <v>0</v>
      </c>
      <c r="EB555" s="111">
        <f>AI555*IFERROR(VLOOKUP(AH555,[1]LnLst!B:I,2,FALSE),0)*100/H555^2</f>
        <v>0</v>
      </c>
      <c r="EC555" s="111">
        <f>AI555*IFERROR(VLOOKUP(AH555,[1]LnLst!B:I,3,FALSE),0)*100/H555^2</f>
        <v>0</v>
      </c>
      <c r="ED555" s="111">
        <f>(AI555*IFERROR(VLOOKUP(AH555,[1]LnLst!B:I,4,FALSE),0))*(H555^2/100)/1000000</f>
        <v>0</v>
      </c>
      <c r="EE555" s="111">
        <f>AI555*IFERROR(VLOOKUP(AH555,[1]LnLst!B:I,5,FALSE),0)*100/H555^2</f>
        <v>0</v>
      </c>
      <c r="EF555" s="111">
        <f>AI555*IFERROR(VLOOKUP(AH555,[1]LnLst!B:I,6,FALSE),0)*100/H555^2</f>
        <v>0</v>
      </c>
      <c r="EG555" s="111">
        <f>(AI555*IFERROR(VLOOKUP(AH555,[1]LnLst!B:I,7,FALSE),0))*(H555^2/100)/1000000</f>
        <v>0</v>
      </c>
      <c r="EH555" s="111">
        <f>AI555*IFERROR(VLOOKUP(AH555,[1]LnLst!B:I,8,FALSE),0)*100/H555^2</f>
        <v>0</v>
      </c>
      <c r="EI555" s="236">
        <f>AK555*IFERROR(VLOOKUP(AJ555,[1]LnLst!B:I,2,FALSE),0)*100/H555^2</f>
        <v>0</v>
      </c>
      <c r="EJ555" s="111">
        <f>AK555*IFERROR(VLOOKUP(AJ555,[1]LnLst!B:I,3,FALSE),0)*100/H555^2</f>
        <v>0</v>
      </c>
      <c r="EK555" s="111">
        <f>(AK555*IFERROR(VLOOKUP(AJ555,[1]LnLst!B:I,4,FALSE),0))*(H555^2/100)/1000000</f>
        <v>0</v>
      </c>
      <c r="EL555" s="111">
        <f>AK555*IFERROR(VLOOKUP(AJ555,[1]LnLst!B:I,5,FALSE),0)*100/H555^2</f>
        <v>0</v>
      </c>
      <c r="EM555" s="111">
        <f>AK555*IFERROR(VLOOKUP(AJ555,[1]LnLst!B:I,6,FALSE),0)*100/H555^2</f>
        <v>0</v>
      </c>
      <c r="EN555" s="111">
        <f>(AK555*IFERROR(VLOOKUP(AJ555,[1]LnLst!B:I,7,FALSE),0))*(H555^2/100)/1000000</f>
        <v>0</v>
      </c>
      <c r="EO555" s="111">
        <f>AK555*IFERROR(VLOOKUP(AJ555,[1]LnLst!B:I,8,FALSE),0)*100/H555^2</f>
        <v>0</v>
      </c>
    </row>
    <row r="556" spans="1:145" ht="15" customHeight="1" x14ac:dyDescent="0.25">
      <c r="A556" s="81" t="s">
        <v>414</v>
      </c>
      <c r="B556" s="82" t="s">
        <v>1328</v>
      </c>
      <c r="C556" s="102" t="s">
        <v>166</v>
      </c>
      <c r="D556" s="82" t="s">
        <v>1327</v>
      </c>
      <c r="E556" s="9" t="s">
        <v>1641</v>
      </c>
      <c r="F556" s="426" t="s">
        <v>1717</v>
      </c>
      <c r="G556" s="83">
        <v>2</v>
      </c>
      <c r="H556" s="60">
        <v>220</v>
      </c>
      <c r="I556" s="194" t="str">
        <f t="shared" si="146"/>
        <v xml:space="preserve">2*380/50 ACSR             </v>
      </c>
      <c r="J556" s="228">
        <f t="shared" si="147"/>
        <v>30.5</v>
      </c>
      <c r="K556" s="113" t="s">
        <v>23</v>
      </c>
      <c r="L556" s="232" t="s">
        <v>41</v>
      </c>
      <c r="M556" s="114">
        <v>1200</v>
      </c>
      <c r="N556" s="115">
        <f t="shared" si="196"/>
        <v>457.24799999999999</v>
      </c>
      <c r="O556" s="116">
        <v>1200</v>
      </c>
      <c r="P556" s="235">
        <f t="shared" si="197"/>
        <v>2.5962809917355373E-3</v>
      </c>
      <c r="Q556" s="104">
        <f t="shared" si="198"/>
        <v>1.9030991735537191E-2</v>
      </c>
      <c r="R556" s="104">
        <f t="shared" si="199"/>
        <v>5.4914639999999994E-2</v>
      </c>
      <c r="S556" s="104">
        <f t="shared" si="200"/>
        <v>6.9318181818181822E-3</v>
      </c>
      <c r="T556" s="104">
        <f t="shared" si="201"/>
        <v>5.9865702479338846E-2</v>
      </c>
      <c r="U556" s="104">
        <f t="shared" si="202"/>
        <v>3.2919259999999999E-2</v>
      </c>
      <c r="V556" s="105">
        <f t="shared" si="203"/>
        <v>3.71797520661157E-2</v>
      </c>
      <c r="W556" s="223">
        <f>AE556*IFERROR(VLOOKUP(AD556,[1]LnLst!B:I,2,FALSE),0)+AG556*IFERROR(VLOOKUP(AF556,[1]LnLst!B:I,2,FALSE),0)+AI556*IFERROR(VLOOKUP(AH556,[1]LnLst!B:I,2,FALSE),0)+AK556*IFERROR(VLOOKUP(AJ556,[1]LnLst!B:I,2,FALSE),0)</f>
        <v>1.2565999999999999</v>
      </c>
      <c r="X556" s="215">
        <f>AE556*IFERROR(VLOOKUP(AD556,[1]LnLst!B:I,3,FALSE),0)+AG556*IFERROR(VLOOKUP(AF556,[1]LnLst!B:I,3,FALSE),0)+AI556*IFERROR(VLOOKUP(AH556,[1]LnLst!B:I,3,FALSE),0)+AK556*IFERROR(VLOOKUP(AJ556,[1]LnLst!B:I,3,FALSE),0)</f>
        <v>9.2110000000000003</v>
      </c>
      <c r="Y556" s="219">
        <f>(AE556*IFERROR(VLOOKUP(AD556,[1]LnLst!B:I,4,FALSE),0)+AG556*IFERROR(VLOOKUP(AF556,[1]LnLst!B:I,4,FALSE),0)+AI556*IFERROR(VLOOKUP(AH556,[1]LnLst!B:I,4,FALSE),0)+AK556*IFERROR(VLOOKUP(AJ556,[1]LnLst!B:I,4,FALSE),0))/1000000</f>
        <v>1.1346E-4</v>
      </c>
      <c r="Z556" s="215">
        <f>AE556*IFERROR(VLOOKUP(AD556,[1]LnLst!B:I,5,FALSE),0)+AG556*IFERROR(VLOOKUP(AF556,[1]LnLst!B:I,5,FALSE),0)+AI556*IFERROR(VLOOKUP(AH556,[1]LnLst!B:I,5,FALSE),0)+AK556*IFERROR(VLOOKUP(AJ556,[1]LnLst!B:I,5,FALSE),0)</f>
        <v>3.355</v>
      </c>
      <c r="AA556" s="215">
        <f>AE556*IFERROR(VLOOKUP(AD556,[1]LnLst!B:I,6,FALSE),0)+AG556*IFERROR(VLOOKUP(AF556,[1]LnLst!B:I,6,FALSE),0)+AI556*IFERROR(VLOOKUP(AH556,[1]LnLst!B:I,6,FALSE),0)+AK556*IFERROR(VLOOKUP(AJ556,[1]LnLst!B:I,6,FALSE),0)</f>
        <v>28.974999999999998</v>
      </c>
      <c r="AB556" s="207">
        <f>(AE556*IFERROR(VLOOKUP(AD556,[1]LnLst!B:I,7,FALSE),0)+AG556*IFERROR(VLOOKUP(AF556,[1]LnLst!B:I,7,FALSE),0)+AI556*IFERROR(VLOOKUP(AH556,[1]LnLst!B:I,7,FALSE),0)+AK556*IFERROR(VLOOKUP(AJ556,[1]LnLst!B:I,7,FALSE),0))/1000000</f>
        <v>6.8015000000000005E-5</v>
      </c>
      <c r="AC556" s="211">
        <f>AE556*IFERROR(VLOOKUP(AD556,[1]LnLst!B:I,8,FALSE),0)+AG556*IFERROR(VLOOKUP(AF556,[1]LnLst!B:I,8,FALSE),0)+AI556*IFERROR(VLOOKUP(AH556,[1]LnLst!B:I,8,FALSE),0)+AK556*IFERROR(VLOOKUP(AJ556,[1]LnLst!B:I,8,FALSE),0)</f>
        <v>17.994999999999997</v>
      </c>
      <c r="AD556" s="106" t="s">
        <v>25</v>
      </c>
      <c r="AE556" s="263">
        <v>30.5</v>
      </c>
      <c r="AF556" s="245" t="s">
        <v>1462</v>
      </c>
      <c r="AG556" s="263"/>
      <c r="AH556" s="250" t="s">
        <v>1462</v>
      </c>
      <c r="AI556" s="263"/>
      <c r="AJ556" s="245" t="s">
        <v>1462</v>
      </c>
      <c r="AK556" s="263"/>
      <c r="AL556" s="84">
        <v>611</v>
      </c>
      <c r="AM556" s="72">
        <v>649</v>
      </c>
      <c r="AN556" s="83">
        <v>0</v>
      </c>
      <c r="AO556" s="72">
        <v>0</v>
      </c>
      <c r="AP556" s="66"/>
      <c r="AQ556" s="107" t="s">
        <v>908</v>
      </c>
      <c r="AR556" s="61" t="s">
        <v>1422</v>
      </c>
      <c r="AS556" s="364"/>
      <c r="AT556" s="205"/>
      <c r="DN556" s="111">
        <f>(AE556*IFERROR(VLOOKUP(AD556,[1]LnLst!B:I,2,FALSE),0))*(100/(H556^2))</f>
        <v>2.5962809917355373E-3</v>
      </c>
      <c r="DO556" s="111">
        <f>(AE556*IFERROR(VLOOKUP(AD556,[1]LnLst!B:I,3,FALSE),0))*(100/(H556^2))</f>
        <v>1.9030991735537191E-2</v>
      </c>
      <c r="DP556" s="111">
        <f>(AE556*IFERROR(VLOOKUP(AD556,[1]LnLst!B:I,4,FALSE),0))*(H556^2/100)/1000000</f>
        <v>5.4914640000000008E-2</v>
      </c>
      <c r="DQ556" s="111">
        <f>(AE556*IFERROR(VLOOKUP(AD556,[1]LnLst!B:I,5,FALSE),0))*(100/(H556^2))</f>
        <v>6.9318181818181822E-3</v>
      </c>
      <c r="DR556" s="111">
        <f>(AE556*IFERROR(VLOOKUP(AD556,[1]LnLst!B:I,6,FALSE),0))*(100/(H556^2))</f>
        <v>5.9865702479338839E-2</v>
      </c>
      <c r="DS556" s="111">
        <f>(AE556*IFERROR(VLOOKUP(AD556,[1]LnLst!B:I,7,FALSE),0))*(H556^2/100)/1000000</f>
        <v>3.2919259999999999E-2</v>
      </c>
      <c r="DT556" s="111">
        <f>(AE556*IFERROR(VLOOKUP(AD556,[1]LnLst!B:I,8,FALSE),0))*(100/(H556^2))</f>
        <v>3.71797520661157E-2</v>
      </c>
      <c r="DU556" s="111">
        <f>AG556*IFERROR(VLOOKUP(AF556,[1]LnLst!B:I,2,FALSE),0)*100/H556^2</f>
        <v>0</v>
      </c>
      <c r="DV556" s="111">
        <f>(AG556*IFERROR(VLOOKUP(AF556,[1]LnLst!B:I,3,FALSE),0))*(100/(H556^2))</f>
        <v>0</v>
      </c>
      <c r="DW556" s="111">
        <f>(AG556*IFERROR(VLOOKUP(AF556,[1]LnLst!B:I,4,FALSE),0))*(H556^2/100)/1000000</f>
        <v>0</v>
      </c>
      <c r="DX556" s="111">
        <f>(AG556*IFERROR(VLOOKUP(AF556,[1]LnLst!B:I,5,FALSE),0))*(100/(H556^2))</f>
        <v>0</v>
      </c>
      <c r="DY556" s="111">
        <f>(AG556*IFERROR(VLOOKUP(AF556,[1]LnLst!B:I,6,FALSE),0))*(100/(H556^2))</f>
        <v>0</v>
      </c>
      <c r="DZ556" s="111">
        <f>(AG556*IFERROR(VLOOKUP(AF556,[1]LnLst!B:I,7,FALSE),0))*(H556^2/100)/1000000</f>
        <v>0</v>
      </c>
      <c r="EA556" s="111">
        <f>(AG556*IFERROR(VLOOKUP(AF556,[1]LnLst!B:I,8,FALSE),0))*(100/(H556^2))</f>
        <v>0</v>
      </c>
      <c r="EB556" s="111">
        <f>AI556*IFERROR(VLOOKUP(AH556,[1]LnLst!B:I,2,FALSE),0)*100/H556^2</f>
        <v>0</v>
      </c>
      <c r="EC556" s="111">
        <f>AI556*IFERROR(VLOOKUP(AH556,[1]LnLst!B:I,3,FALSE),0)*100/H556^2</f>
        <v>0</v>
      </c>
      <c r="ED556" s="111">
        <f>(AI556*IFERROR(VLOOKUP(AH556,[1]LnLst!B:I,4,FALSE),0))*(H556^2/100)/1000000</f>
        <v>0</v>
      </c>
      <c r="EE556" s="111">
        <f>AI556*IFERROR(VLOOKUP(AH556,[1]LnLst!B:I,5,FALSE),0)*100/H556^2</f>
        <v>0</v>
      </c>
      <c r="EF556" s="111">
        <f>AI556*IFERROR(VLOOKUP(AH556,[1]LnLst!B:I,6,FALSE),0)*100/H556^2</f>
        <v>0</v>
      </c>
      <c r="EG556" s="111">
        <f>(AI556*IFERROR(VLOOKUP(AH556,[1]LnLst!B:I,7,FALSE),0))*(H556^2/100)/1000000</f>
        <v>0</v>
      </c>
      <c r="EH556" s="111">
        <f>AI556*IFERROR(VLOOKUP(AH556,[1]LnLst!B:I,8,FALSE),0)*100/H556^2</f>
        <v>0</v>
      </c>
      <c r="EI556" s="236">
        <f>AK556*IFERROR(VLOOKUP(AJ556,[1]LnLst!B:I,2,FALSE),0)*100/H556^2</f>
        <v>0</v>
      </c>
      <c r="EJ556" s="111">
        <f>AK556*IFERROR(VLOOKUP(AJ556,[1]LnLst!B:I,3,FALSE),0)*100/H556^2</f>
        <v>0</v>
      </c>
      <c r="EK556" s="111">
        <f>(AK556*IFERROR(VLOOKUP(AJ556,[1]LnLst!B:I,4,FALSE),0))*(H556^2/100)/1000000</f>
        <v>0</v>
      </c>
      <c r="EL556" s="111">
        <f>AK556*IFERROR(VLOOKUP(AJ556,[1]LnLst!B:I,5,FALSE),0)*100/H556^2</f>
        <v>0</v>
      </c>
      <c r="EM556" s="111">
        <f>AK556*IFERROR(VLOOKUP(AJ556,[1]LnLst!B:I,6,FALSE),0)*100/H556^2</f>
        <v>0</v>
      </c>
      <c r="EN556" s="111">
        <f>(AK556*IFERROR(VLOOKUP(AJ556,[1]LnLst!B:I,7,FALSE),0))*(H556^2/100)/1000000</f>
        <v>0</v>
      </c>
      <c r="EO556" s="111">
        <f>AK556*IFERROR(VLOOKUP(AJ556,[1]LnLst!B:I,8,FALSE),0)*100/H556^2</f>
        <v>0</v>
      </c>
    </row>
    <row r="557" spans="1:145" ht="15" customHeight="1" x14ac:dyDescent="0.25">
      <c r="A557" s="81" t="s">
        <v>1380</v>
      </c>
      <c r="B557" s="82" t="s">
        <v>404</v>
      </c>
      <c r="C557" s="102" t="s">
        <v>1608</v>
      </c>
      <c r="D557" s="82" t="s">
        <v>1604</v>
      </c>
      <c r="E557" s="9" t="s">
        <v>1641</v>
      </c>
      <c r="F557" s="426" t="s">
        <v>1719</v>
      </c>
      <c r="G557" s="83">
        <v>1</v>
      </c>
      <c r="H557" s="60">
        <v>220</v>
      </c>
      <c r="I557" s="194" t="str">
        <f t="shared" si="146"/>
        <v xml:space="preserve">1*380/50 ACSR    XLPE 2000mm2 Elswedy energy         </v>
      </c>
      <c r="J557" s="228">
        <f t="shared" si="147"/>
        <v>32.299999999999997</v>
      </c>
      <c r="K557" s="113" t="s">
        <v>41</v>
      </c>
      <c r="L557" s="232" t="s">
        <v>34</v>
      </c>
      <c r="M557" s="240">
        <v>650</v>
      </c>
      <c r="N557" s="115">
        <f t="shared" si="148"/>
        <v>247.67599999999999</v>
      </c>
      <c r="O557" s="241">
        <v>670</v>
      </c>
      <c r="P557" s="235">
        <f t="shared" si="149"/>
        <v>5.3535227272727276E-3</v>
      </c>
      <c r="Q557" s="104">
        <f t="shared" si="150"/>
        <v>2.5976291322314049E-2</v>
      </c>
      <c r="R557" s="104">
        <f t="shared" si="151"/>
        <v>9.4939019999999999E-2</v>
      </c>
      <c r="S557" s="104">
        <f t="shared" si="152"/>
        <v>1.9567376033057853E-2</v>
      </c>
      <c r="T557" s="104">
        <f t="shared" si="153"/>
        <v>6.0651962809917352E-2</v>
      </c>
      <c r="U557" s="104">
        <f t="shared" si="154"/>
        <v>7.6803055999999995E-2</v>
      </c>
      <c r="V557" s="105">
        <f t="shared" si="155"/>
        <v>3.7545454545454549E-2</v>
      </c>
      <c r="W557" s="223">
        <f>AE557*IFERROR(VLOOKUP(AD557,LnLst!B:I,2,FALSE),0)+AG557*IFERROR(VLOOKUP(AF557,LnLst!B:I,2,FALSE),0)+AI557*IFERROR(VLOOKUP(AH557,LnLst!B:I,2,FALSE),0)+AK557*IFERROR(VLOOKUP(AJ557,LnLst!B:I,2,FALSE),0)</f>
        <v>2.5911050000000002</v>
      </c>
      <c r="X557" s="215">
        <f>AE557*IFERROR(VLOOKUP(AD557,LnLst!B:I,3,FALSE),0)+AG557*IFERROR(VLOOKUP(AF557,LnLst!B:I,3,FALSE),0)+AI557*IFERROR(VLOOKUP(AH557,LnLst!B:I,3,FALSE),0)+AK557*IFERROR(VLOOKUP(AJ557,LnLst!B:I,3,FALSE),0)</f>
        <v>12.572525000000001</v>
      </c>
      <c r="Y557" s="219">
        <f>(AE557*IFERROR(VLOOKUP(AD557,LnLst!B:I,4,FALSE),0)+AG557*IFERROR(VLOOKUP(AF557,LnLst!B:I,4,FALSE),0)+AI557*IFERROR(VLOOKUP(AH557,LnLst!B:I,4,FALSE),0)+AK557*IFERROR(VLOOKUP(AJ557,LnLst!B:I,4,FALSE),0))/1000000</f>
        <v>1.9615499999999999E-4</v>
      </c>
      <c r="Z557" s="215">
        <f>AE557*IFERROR(VLOOKUP(AD557,LnLst!B:I,5,FALSE),0)+AG557*IFERROR(VLOOKUP(AF557,LnLst!B:I,5,FALSE),0)+AI557*IFERROR(VLOOKUP(AH557,LnLst!B:I,5,FALSE),0)+AK557*IFERROR(VLOOKUP(AJ557,LnLst!B:I,5,FALSE),0)</f>
        <v>9.4706100000000006</v>
      </c>
      <c r="AA557" s="215">
        <f>AE557*IFERROR(VLOOKUP(AD557,LnLst!B:I,6,FALSE),0)+AG557*IFERROR(VLOOKUP(AF557,LnLst!B:I,6,FALSE),0)+AI557*IFERROR(VLOOKUP(AH557,LnLst!B:I,6,FALSE),0)+AK557*IFERROR(VLOOKUP(AJ557,LnLst!B:I,6,FALSE),0)</f>
        <v>29.355549999999997</v>
      </c>
      <c r="AB557" s="207">
        <f>(AE557*IFERROR(VLOOKUP(AD557,LnLst!B:I,7,FALSE),0)+AG557*IFERROR(VLOOKUP(AF557,LnLst!B:I,7,FALSE),0)+AI557*IFERROR(VLOOKUP(AH557,LnLst!B:I,7,FALSE),0)+AK557*IFERROR(VLOOKUP(AJ557,LnLst!B:I,7,FALSE),0))/1000000</f>
        <v>1.58684E-4</v>
      </c>
      <c r="AC557" s="211">
        <f>AE557*IFERROR(VLOOKUP(AD557,LnLst!B:I,8,FALSE),0)+AG557*IFERROR(VLOOKUP(AF557,LnLst!B:I,8,FALSE),0)+AI557*IFERROR(VLOOKUP(AH557,LnLst!B:I,8,FALSE),0)+AK557*IFERROR(VLOOKUP(AJ557,LnLst!B:I,8,FALSE),0)</f>
        <v>18.172000000000001</v>
      </c>
      <c r="AD557" s="106" t="s">
        <v>206</v>
      </c>
      <c r="AE557" s="263">
        <v>30.8</v>
      </c>
      <c r="AF557" s="245" t="s">
        <v>61</v>
      </c>
      <c r="AG557" s="263">
        <v>1.5</v>
      </c>
      <c r="AH557" s="250" t="s">
        <v>1462</v>
      </c>
      <c r="AI557" s="263"/>
      <c r="AJ557" s="245" t="s">
        <v>1462</v>
      </c>
      <c r="AK557" s="263"/>
      <c r="AL557" s="84">
        <v>629</v>
      </c>
      <c r="AM557" s="72">
        <v>652</v>
      </c>
      <c r="AN557" s="83">
        <v>0</v>
      </c>
      <c r="AO557" s="72">
        <v>0</v>
      </c>
      <c r="AP557" s="66" t="s">
        <v>1000</v>
      </c>
      <c r="AQ557" s="107" t="s">
        <v>515</v>
      </c>
      <c r="AR557" s="61" t="s">
        <v>174</v>
      </c>
      <c r="AS557" s="364"/>
      <c r="AT557" s="205"/>
      <c r="DN557" s="111">
        <f>(AE557*IFERROR(VLOOKUP(AD557,LnLst!B:I,2,FALSE),0))*(100/(H557^2))</f>
        <v>5.3136363636363641E-3</v>
      </c>
      <c r="DO557" s="111">
        <f>(AE557*IFERROR(VLOOKUP(AD557,LnLst!B:I,3,FALSE),0))*(100/(H557^2))</f>
        <v>2.5454545454545455E-2</v>
      </c>
      <c r="DP557" s="111">
        <f>(AE557*IFERROR(VLOOKUP(AD557,LnLst!B:I,4,FALSE),0))*(H557^2/100)/1000000</f>
        <v>4.2485520000000006E-2</v>
      </c>
      <c r="DQ557" s="111">
        <f>(AE557*IFERROR(VLOOKUP(AD557,LnLst!B:I,5,FALSE),0))*(100/(H557^2))</f>
        <v>1.9090909090909092E-2</v>
      </c>
      <c r="DR557" s="111">
        <f>(AE557*IFERROR(VLOOKUP(AD557,LnLst!B:I,6,FALSE),0))*(100/(H557^2))</f>
        <v>6.0454545454545455E-2</v>
      </c>
      <c r="DS557" s="111">
        <f>(AE557*IFERROR(VLOOKUP(AD557,LnLst!B:I,7,FALSE),0))*(H557^2/100)/1000000</f>
        <v>3.3243056E-2</v>
      </c>
      <c r="DT557" s="111">
        <f>(AE557*IFERROR(VLOOKUP(AD557,LnLst!B:I,8,FALSE),0))*(100/(H557^2))</f>
        <v>3.7545454545454549E-2</v>
      </c>
      <c r="DU557" s="111">
        <f>AG557*IFERROR(VLOOKUP(AF557,LnLst!B:I,2,FALSE),0)*100/H557^2</f>
        <v>3.9886363636363633E-5</v>
      </c>
      <c r="DV557" s="111">
        <f>(AG557*IFERROR(VLOOKUP(AF557,LnLst!B:I,3,FALSE),0))*(100/(H557^2))</f>
        <v>5.2174586776859504E-4</v>
      </c>
      <c r="DW557" s="111">
        <f>(AG557*IFERROR(VLOOKUP(AF557,LnLst!B:I,4,FALSE),0))*(H557^2/100)/1000000</f>
        <v>5.24535E-2</v>
      </c>
      <c r="DX557" s="111">
        <f>(AG557*IFERROR(VLOOKUP(AF557,LnLst!B:I,5,FALSE),0))*(100/(H557^2))</f>
        <v>4.7646694214876031E-4</v>
      </c>
      <c r="DY557" s="111">
        <f>(AG557*IFERROR(VLOOKUP(AF557,LnLst!B:I,6,FALSE),0))*(100/(H557^2))</f>
        <v>1.9741735537190085E-4</v>
      </c>
      <c r="DZ557" s="111">
        <f>(AG557*IFERROR(VLOOKUP(AF557,LnLst!B:I,7,FALSE),0))*(H557^2/100)/1000000</f>
        <v>4.3560000000000001E-2</v>
      </c>
      <c r="EA557" s="111">
        <f>(AG557*IFERROR(VLOOKUP(AF557,LnLst!B:I,8,FALSE),0))*(100/(H557^2))</f>
        <v>0</v>
      </c>
      <c r="EB557" s="111">
        <f>AI557*IFERROR(VLOOKUP(AH557,LnLst!B:I,2,FALSE),0)*100/H557^2</f>
        <v>0</v>
      </c>
      <c r="EC557" s="111">
        <f>AI557*IFERROR(VLOOKUP(AH557,LnLst!B:I,3,FALSE),0)*100/H557^2</f>
        <v>0</v>
      </c>
      <c r="ED557" s="111">
        <f>(AI557*IFERROR(VLOOKUP(AH557,LnLst!B:I,4,FALSE),0))*(H557^2/100)/1000000</f>
        <v>0</v>
      </c>
      <c r="EE557" s="111">
        <f>AI557*IFERROR(VLOOKUP(AH557,LnLst!B:I,5,FALSE),0)*100/H557^2</f>
        <v>0</v>
      </c>
      <c r="EF557" s="111">
        <f>AI557*IFERROR(VLOOKUP(AH557,LnLst!B:I,6,FALSE),0)*100/H557^2</f>
        <v>0</v>
      </c>
      <c r="EG557" s="111">
        <f>(AI557*IFERROR(VLOOKUP(AH557,LnLst!B:I,7,FALSE),0))*(H557^2/100)/1000000</f>
        <v>0</v>
      </c>
      <c r="EH557" s="111">
        <f>AI557*IFERROR(VLOOKUP(AH557,LnLst!B:I,8,FALSE),0)*100/H557^2</f>
        <v>0</v>
      </c>
      <c r="EI557" s="236">
        <f>AK557*IFERROR(VLOOKUP(AJ557,LnLst!B:I,2,FALSE),0)*100/H557^2</f>
        <v>0</v>
      </c>
      <c r="EJ557" s="111">
        <f>AK557*IFERROR(VLOOKUP(AJ557,LnLst!B:I,3,FALSE),0)*100/H557^2</f>
        <v>0</v>
      </c>
      <c r="EK557" s="111">
        <f>(AK557*IFERROR(VLOOKUP(AJ557,LnLst!B:I,4,FALSE),0))*(H557^2/100)/1000000</f>
        <v>0</v>
      </c>
      <c r="EL557" s="111">
        <f>AK557*IFERROR(VLOOKUP(AJ557,LnLst!B:I,5,FALSE),0)*100/H557^2</f>
        <v>0</v>
      </c>
      <c r="EM557" s="111">
        <f>AK557*IFERROR(VLOOKUP(AJ557,LnLst!B:I,6,FALSE),0)*100/H557^2</f>
        <v>0</v>
      </c>
      <c r="EN557" s="111">
        <f>(AK557*IFERROR(VLOOKUP(AJ557,LnLst!B:I,7,FALSE),0))*(H557^2/100)/1000000</f>
        <v>0</v>
      </c>
      <c r="EO557" s="111">
        <f>AK557*IFERROR(VLOOKUP(AJ557,LnLst!B:I,8,FALSE),0)*100/H557^2</f>
        <v>0</v>
      </c>
    </row>
    <row r="558" spans="1:145" ht="15" customHeight="1" x14ac:dyDescent="0.25">
      <c r="A558" s="81" t="s">
        <v>1380</v>
      </c>
      <c r="B558" s="82" t="s">
        <v>404</v>
      </c>
      <c r="C558" s="102" t="s">
        <v>1608</v>
      </c>
      <c r="D558" s="82" t="s">
        <v>1604</v>
      </c>
      <c r="E558" s="9" t="s">
        <v>1641</v>
      </c>
      <c r="F558" s="426" t="s">
        <v>1719</v>
      </c>
      <c r="G558" s="83">
        <v>2</v>
      </c>
      <c r="H558" s="60">
        <v>220</v>
      </c>
      <c r="I558" s="194" t="str">
        <f t="shared" si="146"/>
        <v xml:space="preserve">1*380/50 ACSR    XLPE 2000mm2 Elswedy energy         </v>
      </c>
      <c r="J558" s="228">
        <f t="shared" si="147"/>
        <v>32.299999999999997</v>
      </c>
      <c r="K558" s="113" t="s">
        <v>41</v>
      </c>
      <c r="L558" s="232" t="s">
        <v>34</v>
      </c>
      <c r="M558" s="240">
        <v>650</v>
      </c>
      <c r="N558" s="115">
        <f t="shared" si="148"/>
        <v>247.67599999999999</v>
      </c>
      <c r="O558" s="241">
        <v>670</v>
      </c>
      <c r="P558" s="235">
        <f t="shared" si="149"/>
        <v>5.3535227272727276E-3</v>
      </c>
      <c r="Q558" s="104">
        <f t="shared" si="150"/>
        <v>2.5976291322314049E-2</v>
      </c>
      <c r="R558" s="104">
        <f t="shared" si="151"/>
        <v>9.4939019999999999E-2</v>
      </c>
      <c r="S558" s="104">
        <f t="shared" si="152"/>
        <v>1.9567376033057853E-2</v>
      </c>
      <c r="T558" s="104">
        <f t="shared" si="153"/>
        <v>6.0651962809917352E-2</v>
      </c>
      <c r="U558" s="104">
        <f t="shared" si="154"/>
        <v>7.6803055999999995E-2</v>
      </c>
      <c r="V558" s="105">
        <f t="shared" si="155"/>
        <v>3.7545454545454549E-2</v>
      </c>
      <c r="W558" s="223">
        <f>AE558*IFERROR(VLOOKUP(AD558,LnLst!B:I,2,FALSE),0)+AG558*IFERROR(VLOOKUP(AF558,LnLst!B:I,2,FALSE),0)+AI558*IFERROR(VLOOKUP(AH558,LnLst!B:I,2,FALSE),0)+AK558*IFERROR(VLOOKUP(AJ558,LnLst!B:I,2,FALSE),0)</f>
        <v>2.5911050000000002</v>
      </c>
      <c r="X558" s="215">
        <f>AE558*IFERROR(VLOOKUP(AD558,LnLst!B:I,3,FALSE),0)+AG558*IFERROR(VLOOKUP(AF558,LnLst!B:I,3,FALSE),0)+AI558*IFERROR(VLOOKUP(AH558,LnLst!B:I,3,FALSE),0)+AK558*IFERROR(VLOOKUP(AJ558,LnLst!B:I,3,FALSE),0)</f>
        <v>12.572525000000001</v>
      </c>
      <c r="Y558" s="219">
        <f>(AE558*IFERROR(VLOOKUP(AD558,LnLst!B:I,4,FALSE),0)+AG558*IFERROR(VLOOKUP(AF558,LnLst!B:I,4,FALSE),0)+AI558*IFERROR(VLOOKUP(AH558,LnLst!B:I,4,FALSE),0)+AK558*IFERROR(VLOOKUP(AJ558,LnLst!B:I,4,FALSE),0))/1000000</f>
        <v>1.9615499999999999E-4</v>
      </c>
      <c r="Z558" s="215">
        <f>AE558*IFERROR(VLOOKUP(AD558,LnLst!B:I,5,FALSE),0)+AG558*IFERROR(VLOOKUP(AF558,LnLst!B:I,5,FALSE),0)+AI558*IFERROR(VLOOKUP(AH558,LnLst!B:I,5,FALSE),0)+AK558*IFERROR(VLOOKUP(AJ558,LnLst!B:I,5,FALSE),0)</f>
        <v>9.4706100000000006</v>
      </c>
      <c r="AA558" s="215">
        <f>AE558*IFERROR(VLOOKUP(AD558,LnLst!B:I,6,FALSE),0)+AG558*IFERROR(VLOOKUP(AF558,LnLst!B:I,6,FALSE),0)+AI558*IFERROR(VLOOKUP(AH558,LnLst!B:I,6,FALSE),0)+AK558*IFERROR(VLOOKUP(AJ558,LnLst!B:I,6,FALSE),0)</f>
        <v>29.355549999999997</v>
      </c>
      <c r="AB558" s="207">
        <f>(AE558*IFERROR(VLOOKUP(AD558,LnLst!B:I,7,FALSE),0)+AG558*IFERROR(VLOOKUP(AF558,LnLst!B:I,7,FALSE),0)+AI558*IFERROR(VLOOKUP(AH558,LnLst!B:I,7,FALSE),0)+AK558*IFERROR(VLOOKUP(AJ558,LnLst!B:I,7,FALSE),0))/1000000</f>
        <v>1.58684E-4</v>
      </c>
      <c r="AC558" s="211">
        <f>AE558*IFERROR(VLOOKUP(AD558,LnLst!B:I,8,FALSE),0)+AG558*IFERROR(VLOOKUP(AF558,LnLst!B:I,8,FALSE),0)+AI558*IFERROR(VLOOKUP(AH558,LnLst!B:I,8,FALSE),0)+AK558*IFERROR(VLOOKUP(AJ558,LnLst!B:I,8,FALSE),0)</f>
        <v>18.172000000000001</v>
      </c>
      <c r="AD558" s="106" t="s">
        <v>206</v>
      </c>
      <c r="AE558" s="263">
        <v>30.8</v>
      </c>
      <c r="AF558" s="245" t="s">
        <v>61</v>
      </c>
      <c r="AG558" s="263">
        <v>1.5</v>
      </c>
      <c r="AH558" s="250" t="s">
        <v>1462</v>
      </c>
      <c r="AI558" s="263"/>
      <c r="AJ558" s="245" t="s">
        <v>1462</v>
      </c>
      <c r="AK558" s="263"/>
      <c r="AL558" s="84">
        <v>629</v>
      </c>
      <c r="AM558" s="72">
        <v>652</v>
      </c>
      <c r="AN558" s="83">
        <v>0</v>
      </c>
      <c r="AO558" s="72">
        <v>0</v>
      </c>
      <c r="AP558" s="66" t="s">
        <v>1001</v>
      </c>
      <c r="AQ558" s="107" t="s">
        <v>515</v>
      </c>
      <c r="AR558" s="61" t="s">
        <v>174</v>
      </c>
      <c r="AS558" s="364"/>
      <c r="AT558" s="205"/>
      <c r="DN558" s="111">
        <f>(AE558*IFERROR(VLOOKUP(AD558,LnLst!B:I,2,FALSE),0))*(100/(H558^2))</f>
        <v>5.3136363636363641E-3</v>
      </c>
      <c r="DO558" s="111">
        <f>(AE558*IFERROR(VLOOKUP(AD558,LnLst!B:I,3,FALSE),0))*(100/(H558^2))</f>
        <v>2.5454545454545455E-2</v>
      </c>
      <c r="DP558" s="111">
        <f>(AE558*IFERROR(VLOOKUP(AD558,LnLst!B:I,4,FALSE),0))*(H558^2/100)/1000000</f>
        <v>4.2485520000000006E-2</v>
      </c>
      <c r="DQ558" s="111">
        <f>(AE558*IFERROR(VLOOKUP(AD558,LnLst!B:I,5,FALSE),0))*(100/(H558^2))</f>
        <v>1.9090909090909092E-2</v>
      </c>
      <c r="DR558" s="111">
        <f>(AE558*IFERROR(VLOOKUP(AD558,LnLst!B:I,6,FALSE),0))*(100/(H558^2))</f>
        <v>6.0454545454545455E-2</v>
      </c>
      <c r="DS558" s="111">
        <f>(AE558*IFERROR(VLOOKUP(AD558,LnLst!B:I,7,FALSE),0))*(H558^2/100)/1000000</f>
        <v>3.3243056E-2</v>
      </c>
      <c r="DT558" s="111">
        <f>(AE558*IFERROR(VLOOKUP(AD558,LnLst!B:I,8,FALSE),0))*(100/(H558^2))</f>
        <v>3.7545454545454549E-2</v>
      </c>
      <c r="DU558" s="111">
        <f>AG558*IFERROR(VLOOKUP(AF558,LnLst!B:I,2,FALSE),0)*100/H558^2</f>
        <v>3.9886363636363633E-5</v>
      </c>
      <c r="DV558" s="111">
        <f>(AG558*IFERROR(VLOOKUP(AF558,LnLst!B:I,3,FALSE),0))*(100/(H558^2))</f>
        <v>5.2174586776859504E-4</v>
      </c>
      <c r="DW558" s="111">
        <f>(AG558*IFERROR(VLOOKUP(AF558,LnLst!B:I,4,FALSE),0))*(H558^2/100)/1000000</f>
        <v>5.24535E-2</v>
      </c>
      <c r="DX558" s="111">
        <f>(AG558*IFERROR(VLOOKUP(AF558,LnLst!B:I,5,FALSE),0))*(100/(H558^2))</f>
        <v>4.7646694214876031E-4</v>
      </c>
      <c r="DY558" s="111">
        <f>(AG558*IFERROR(VLOOKUP(AF558,LnLst!B:I,6,FALSE),0))*(100/(H558^2))</f>
        <v>1.9741735537190085E-4</v>
      </c>
      <c r="DZ558" s="111">
        <f>(AG558*IFERROR(VLOOKUP(AF558,LnLst!B:I,7,FALSE),0))*(H558^2/100)/1000000</f>
        <v>4.3560000000000001E-2</v>
      </c>
      <c r="EA558" s="111">
        <f>(AG558*IFERROR(VLOOKUP(AF558,LnLst!B:I,8,FALSE),0))*(100/(H558^2))</f>
        <v>0</v>
      </c>
      <c r="EB558" s="111">
        <f>AI558*IFERROR(VLOOKUP(AH558,LnLst!B:I,2,FALSE),0)*100/H558^2</f>
        <v>0</v>
      </c>
      <c r="EC558" s="111">
        <f>AI558*IFERROR(VLOOKUP(AH558,LnLst!B:I,3,FALSE),0)*100/H558^2</f>
        <v>0</v>
      </c>
      <c r="ED558" s="111">
        <f>(AI558*IFERROR(VLOOKUP(AH558,LnLst!B:I,4,FALSE),0))*(H558^2/100)/1000000</f>
        <v>0</v>
      </c>
      <c r="EE558" s="111">
        <f>AI558*IFERROR(VLOOKUP(AH558,LnLst!B:I,5,FALSE),0)*100/H558^2</f>
        <v>0</v>
      </c>
      <c r="EF558" s="111">
        <f>AI558*IFERROR(VLOOKUP(AH558,LnLst!B:I,6,FALSE),0)*100/H558^2</f>
        <v>0</v>
      </c>
      <c r="EG558" s="111">
        <f>(AI558*IFERROR(VLOOKUP(AH558,LnLst!B:I,7,FALSE),0))*(H558^2/100)/1000000</f>
        <v>0</v>
      </c>
      <c r="EH558" s="111">
        <f>AI558*IFERROR(VLOOKUP(AH558,LnLst!B:I,8,FALSE),0)*100/H558^2</f>
        <v>0</v>
      </c>
      <c r="EI558" s="236">
        <f>AK558*IFERROR(VLOOKUP(AJ558,LnLst!B:I,2,FALSE),0)*100/H558^2</f>
        <v>0</v>
      </c>
      <c r="EJ558" s="111">
        <f>AK558*IFERROR(VLOOKUP(AJ558,LnLst!B:I,3,FALSE),0)*100/H558^2</f>
        <v>0</v>
      </c>
      <c r="EK558" s="111">
        <f>(AK558*IFERROR(VLOOKUP(AJ558,LnLst!B:I,4,FALSE),0))*(H558^2/100)/1000000</f>
        <v>0</v>
      </c>
      <c r="EL558" s="111">
        <f>AK558*IFERROR(VLOOKUP(AJ558,LnLst!B:I,5,FALSE),0)*100/H558^2</f>
        <v>0</v>
      </c>
      <c r="EM558" s="111">
        <f>AK558*IFERROR(VLOOKUP(AJ558,LnLst!B:I,6,FALSE),0)*100/H558^2</f>
        <v>0</v>
      </c>
      <c r="EN558" s="111">
        <f>(AK558*IFERROR(VLOOKUP(AJ558,LnLst!B:I,7,FALSE),0))*(H558^2/100)/1000000</f>
        <v>0</v>
      </c>
      <c r="EO558" s="111">
        <f>AK558*IFERROR(VLOOKUP(AJ558,LnLst!B:I,8,FALSE),0)*100/H558^2</f>
        <v>0</v>
      </c>
    </row>
    <row r="559" spans="1:145" ht="15" customHeight="1" x14ac:dyDescent="0.25">
      <c r="A559" s="81" t="s">
        <v>413</v>
      </c>
      <c r="B559" s="102" t="s">
        <v>1380</v>
      </c>
      <c r="C559" s="102" t="s">
        <v>173</v>
      </c>
      <c r="D559" s="82" t="s">
        <v>1608</v>
      </c>
      <c r="E559" s="9" t="s">
        <v>1641</v>
      </c>
      <c r="F559" s="426" t="s">
        <v>1718</v>
      </c>
      <c r="G559" s="83">
        <v>1</v>
      </c>
      <c r="H559" s="60">
        <v>220</v>
      </c>
      <c r="I559" s="194" t="str">
        <f t="shared" si="146"/>
        <v xml:space="preserve">2*XLPE 1600mm2 Elswedy (every circuit two cable in parralel)             </v>
      </c>
      <c r="J559" s="228">
        <f t="shared" si="147"/>
        <v>4.4999999999999998E-2</v>
      </c>
      <c r="K559" s="113" t="s">
        <v>41</v>
      </c>
      <c r="L559" s="232" t="s">
        <v>30</v>
      </c>
      <c r="M559" s="114">
        <v>2400</v>
      </c>
      <c r="N559" s="115">
        <f t="shared" si="148"/>
        <v>914.49599999999998</v>
      </c>
      <c r="O559" s="116">
        <v>2400</v>
      </c>
      <c r="P559" s="235">
        <f t="shared" si="149"/>
        <v>5.6250000000000001E-7</v>
      </c>
      <c r="Q559" s="104">
        <f t="shared" si="150"/>
        <v>5.6482438016528925E-6</v>
      </c>
      <c r="R559" s="104">
        <f t="shared" si="151"/>
        <v>1.9166400000000001E-3</v>
      </c>
      <c r="S559" s="104">
        <f t="shared" si="152"/>
        <v>9.5485537190082627E-6</v>
      </c>
      <c r="T559" s="104">
        <f t="shared" si="153"/>
        <v>3.3192148760330581E-6</v>
      </c>
      <c r="U559" s="104">
        <f t="shared" si="154"/>
        <v>2.3086799999999996E-3</v>
      </c>
      <c r="V559" s="105">
        <f t="shared" si="155"/>
        <v>0</v>
      </c>
      <c r="W559" s="223">
        <f>AE559*IFERROR(VLOOKUP(AD559,LnLst!B:I,2,FALSE),0)+AG559*IFERROR(VLOOKUP(AF559,LnLst!B:I,2,FALSE),0)+AI559*IFERROR(VLOOKUP(AH559,LnLst!B:I,2,FALSE),0)+AK559*IFERROR(VLOOKUP(AJ559,LnLst!B:I,2,FALSE),0)</f>
        <v>2.7224999999999998E-4</v>
      </c>
      <c r="X559" s="215">
        <f>AE559*IFERROR(VLOOKUP(AD559,LnLst!B:I,3,FALSE),0)+AG559*IFERROR(VLOOKUP(AF559,LnLst!B:I,3,FALSE),0)+AI559*IFERROR(VLOOKUP(AH559,LnLst!B:I,3,FALSE),0)+AK559*IFERROR(VLOOKUP(AJ559,LnLst!B:I,3,FALSE),0)</f>
        <v>2.7337499999999996E-3</v>
      </c>
      <c r="Y559" s="219">
        <f>(AE559*IFERROR(VLOOKUP(AD559,LnLst!B:I,4,FALSE),0)+AG559*IFERROR(VLOOKUP(AF559,LnLst!B:I,4,FALSE),0)+AI559*IFERROR(VLOOKUP(AH559,LnLst!B:I,4,FALSE),0)+AK559*IFERROR(VLOOKUP(AJ559,LnLst!B:I,4,FALSE),0))/1000000</f>
        <v>3.9600000000000002E-6</v>
      </c>
      <c r="Z559" s="215">
        <f>AE559*IFERROR(VLOOKUP(AD559,LnLst!B:I,5,FALSE),0)+AG559*IFERROR(VLOOKUP(AF559,LnLst!B:I,5,FALSE),0)+AI559*IFERROR(VLOOKUP(AH559,LnLst!B:I,5,FALSE),0)+AK559*IFERROR(VLOOKUP(AJ559,LnLst!B:I,5,FALSE),0)</f>
        <v>4.6214999999999997E-3</v>
      </c>
      <c r="AA559" s="215">
        <f>AE559*IFERROR(VLOOKUP(AD559,LnLst!B:I,6,FALSE),0)+AG559*IFERROR(VLOOKUP(AF559,LnLst!B:I,6,FALSE),0)+AI559*IFERROR(VLOOKUP(AH559,LnLst!B:I,6,FALSE),0)+AK559*IFERROR(VLOOKUP(AJ559,LnLst!B:I,6,FALSE),0)</f>
        <v>1.6065000000000001E-3</v>
      </c>
      <c r="AB559" s="207">
        <f>(AE559*IFERROR(VLOOKUP(AD559,LnLst!B:I,7,FALSE),0)+AG559*IFERROR(VLOOKUP(AF559,LnLst!B:I,7,FALSE),0)+AI559*IFERROR(VLOOKUP(AH559,LnLst!B:I,7,FALSE),0)+AK559*IFERROR(VLOOKUP(AJ559,LnLst!B:I,7,FALSE),0))/1000000</f>
        <v>4.7699999999999992E-6</v>
      </c>
      <c r="AC559" s="211">
        <f>AE559*IFERROR(VLOOKUP(AD559,LnLst!B:I,8,FALSE),0)+AG559*IFERROR(VLOOKUP(AF559,LnLst!B:I,8,FALSE),0)+AI559*IFERROR(VLOOKUP(AH559,LnLst!B:I,8,FALSE),0)+AK559*IFERROR(VLOOKUP(AJ559,LnLst!B:I,8,FALSE),0)</f>
        <v>0</v>
      </c>
      <c r="AD559" s="197" t="s">
        <v>1156</v>
      </c>
      <c r="AE559" s="263">
        <v>4.4999999999999998E-2</v>
      </c>
      <c r="AF559" s="245" t="s">
        <v>1462</v>
      </c>
      <c r="AG559" s="263"/>
      <c r="AH559" s="250" t="s">
        <v>1462</v>
      </c>
      <c r="AI559" s="263"/>
      <c r="AJ559" s="245" t="s">
        <v>1462</v>
      </c>
      <c r="AK559" s="263"/>
      <c r="AL559" s="84">
        <v>628</v>
      </c>
      <c r="AM559" s="72">
        <v>629</v>
      </c>
      <c r="AN559" s="83">
        <v>0</v>
      </c>
      <c r="AO559" s="72">
        <v>0</v>
      </c>
      <c r="AP559" s="66" t="s">
        <v>1002</v>
      </c>
      <c r="AQ559" s="107" t="s">
        <v>515</v>
      </c>
      <c r="AR559" s="61" t="s">
        <v>992</v>
      </c>
      <c r="AS559" s="364"/>
      <c r="AT559" s="205"/>
      <c r="DN559" s="111">
        <f>(AE559*IFERROR(VLOOKUP(AD559,LnLst!B:I,2,FALSE),0))*(100/(H559^2))</f>
        <v>5.6250000000000001E-7</v>
      </c>
      <c r="DO559" s="111">
        <f>(AE559*IFERROR(VLOOKUP(AD559,LnLst!B:I,3,FALSE),0))*(100/(H559^2))</f>
        <v>5.6482438016528917E-6</v>
      </c>
      <c r="DP559" s="111">
        <f>(AE559*IFERROR(VLOOKUP(AD559,LnLst!B:I,4,FALSE),0))*(H559^2/100)/1000000</f>
        <v>1.9166399999999998E-3</v>
      </c>
      <c r="DQ559" s="111">
        <f>(AE559*IFERROR(VLOOKUP(AD559,LnLst!B:I,5,FALSE),0))*(100/(H559^2))</f>
        <v>9.5485537190082644E-6</v>
      </c>
      <c r="DR559" s="111">
        <f>(AE559*IFERROR(VLOOKUP(AD559,LnLst!B:I,6,FALSE),0))*(100/(H559^2))</f>
        <v>3.3192148760330581E-6</v>
      </c>
      <c r="DS559" s="111">
        <f>(AE559*IFERROR(VLOOKUP(AD559,LnLst!B:I,7,FALSE),0))*(H559^2/100)/1000000</f>
        <v>2.30868E-3</v>
      </c>
      <c r="DT559" s="111">
        <f>(AE559*IFERROR(VLOOKUP(AD559,LnLst!B:I,8,FALSE),0))*(100/(H559^2))</f>
        <v>0</v>
      </c>
      <c r="DU559" s="111">
        <f>AG559*IFERROR(VLOOKUP(AF559,LnLst!B:I,2,FALSE),0)*100/H559^2</f>
        <v>0</v>
      </c>
      <c r="DV559" s="111">
        <f>(AG559*IFERROR(VLOOKUP(AF559,LnLst!B:I,3,FALSE),0))*(100/(H559^2))</f>
        <v>0</v>
      </c>
      <c r="DW559" s="111">
        <f>(AG559*IFERROR(VLOOKUP(AF559,LnLst!B:I,4,FALSE),0))*(H559^2/100)/1000000</f>
        <v>0</v>
      </c>
      <c r="DX559" s="111">
        <f>(AG559*IFERROR(VLOOKUP(AF559,LnLst!B:I,5,FALSE),0))*(100/(H559^2))</f>
        <v>0</v>
      </c>
      <c r="DY559" s="111">
        <f>(AG559*IFERROR(VLOOKUP(AF559,LnLst!B:I,6,FALSE),0))*(100/(H559^2))</f>
        <v>0</v>
      </c>
      <c r="DZ559" s="111">
        <f>(AG559*IFERROR(VLOOKUP(AF559,LnLst!B:I,7,FALSE),0))*(H559^2/100)/1000000</f>
        <v>0</v>
      </c>
      <c r="EA559" s="111">
        <f>(AG559*IFERROR(VLOOKUP(AF559,LnLst!B:I,8,FALSE),0))*(100/(H559^2))</f>
        <v>0</v>
      </c>
      <c r="EB559" s="111">
        <f>AI559*IFERROR(VLOOKUP(AH559,LnLst!B:I,2,FALSE),0)*100/H559^2</f>
        <v>0</v>
      </c>
      <c r="EC559" s="111">
        <f>AI559*IFERROR(VLOOKUP(AH559,LnLst!B:I,3,FALSE),0)*100/H559^2</f>
        <v>0</v>
      </c>
      <c r="ED559" s="111">
        <f>(AI559*IFERROR(VLOOKUP(AH559,LnLst!B:I,4,FALSE),0))*(H559^2/100)/1000000</f>
        <v>0</v>
      </c>
      <c r="EE559" s="111">
        <f>AI559*IFERROR(VLOOKUP(AH559,LnLst!B:I,5,FALSE),0)*100/H559^2</f>
        <v>0</v>
      </c>
      <c r="EF559" s="111">
        <f>AI559*IFERROR(VLOOKUP(AH559,LnLst!B:I,6,FALSE),0)*100/H559^2</f>
        <v>0</v>
      </c>
      <c r="EG559" s="111">
        <f>(AI559*IFERROR(VLOOKUP(AH559,LnLst!B:I,7,FALSE),0))*(H559^2/100)/1000000</f>
        <v>0</v>
      </c>
      <c r="EH559" s="111">
        <f>AI559*IFERROR(VLOOKUP(AH559,LnLst!B:I,8,FALSE),0)*100/H559^2</f>
        <v>0</v>
      </c>
      <c r="EI559" s="236">
        <f>AK559*IFERROR(VLOOKUP(AJ559,LnLst!B:I,2,FALSE),0)*100/H559^2</f>
        <v>0</v>
      </c>
      <c r="EJ559" s="111">
        <f>AK559*IFERROR(VLOOKUP(AJ559,LnLst!B:I,3,FALSE),0)*100/H559^2</f>
        <v>0</v>
      </c>
      <c r="EK559" s="111">
        <f>(AK559*IFERROR(VLOOKUP(AJ559,LnLst!B:I,4,FALSE),0))*(H559^2/100)/1000000</f>
        <v>0</v>
      </c>
      <c r="EL559" s="111">
        <f>AK559*IFERROR(VLOOKUP(AJ559,LnLst!B:I,5,FALSE),0)*100/H559^2</f>
        <v>0</v>
      </c>
      <c r="EM559" s="111">
        <f>AK559*IFERROR(VLOOKUP(AJ559,LnLst!B:I,6,FALSE),0)*100/H559^2</f>
        <v>0</v>
      </c>
      <c r="EN559" s="111">
        <f>(AK559*IFERROR(VLOOKUP(AJ559,LnLst!B:I,7,FALSE),0))*(H559^2/100)/1000000</f>
        <v>0</v>
      </c>
      <c r="EO559" s="111">
        <f>AK559*IFERROR(VLOOKUP(AJ559,LnLst!B:I,8,FALSE),0)*100/H559^2</f>
        <v>0</v>
      </c>
    </row>
    <row r="560" spans="1:145" ht="15" customHeight="1" x14ac:dyDescent="0.25">
      <c r="A560" s="81" t="s">
        <v>413</v>
      </c>
      <c r="B560" s="102" t="s">
        <v>1380</v>
      </c>
      <c r="C560" s="102" t="s">
        <v>173</v>
      </c>
      <c r="D560" s="82" t="s">
        <v>1608</v>
      </c>
      <c r="E560" s="9" t="s">
        <v>1641</v>
      </c>
      <c r="F560" s="426" t="s">
        <v>1718</v>
      </c>
      <c r="G560" s="83">
        <v>2</v>
      </c>
      <c r="H560" s="60">
        <v>220</v>
      </c>
      <c r="I560" s="194" t="str">
        <f t="shared" si="146"/>
        <v xml:space="preserve">2*XLPE 1600mm2 Elswedy (every circuit two cable in parralel)             </v>
      </c>
      <c r="J560" s="228">
        <f t="shared" si="147"/>
        <v>4.4999999999999998E-2</v>
      </c>
      <c r="K560" s="113" t="s">
        <v>41</v>
      </c>
      <c r="L560" s="232" t="s">
        <v>30</v>
      </c>
      <c r="M560" s="114">
        <v>2400</v>
      </c>
      <c r="N560" s="115">
        <f t="shared" si="148"/>
        <v>914.49599999999998</v>
      </c>
      <c r="O560" s="116">
        <v>2400</v>
      </c>
      <c r="P560" s="235">
        <f t="shared" si="149"/>
        <v>5.6250000000000001E-7</v>
      </c>
      <c r="Q560" s="104">
        <f t="shared" si="150"/>
        <v>5.6482438016528925E-6</v>
      </c>
      <c r="R560" s="104">
        <f t="shared" si="151"/>
        <v>1.9166400000000001E-3</v>
      </c>
      <c r="S560" s="104">
        <f t="shared" si="152"/>
        <v>9.5485537190082627E-6</v>
      </c>
      <c r="T560" s="104">
        <f t="shared" si="153"/>
        <v>3.3192148760330581E-6</v>
      </c>
      <c r="U560" s="104">
        <f t="shared" si="154"/>
        <v>2.3086799999999996E-3</v>
      </c>
      <c r="V560" s="105">
        <f t="shared" si="155"/>
        <v>0</v>
      </c>
      <c r="W560" s="223">
        <f>AE560*IFERROR(VLOOKUP(AD560,LnLst!B:I,2,FALSE),0)+AG560*IFERROR(VLOOKUP(AF560,LnLst!B:I,2,FALSE),0)+AI560*IFERROR(VLOOKUP(AH560,LnLst!B:I,2,FALSE),0)+AK560*IFERROR(VLOOKUP(AJ560,LnLst!B:I,2,FALSE),0)</f>
        <v>2.7224999999999998E-4</v>
      </c>
      <c r="X560" s="215">
        <f>AE560*IFERROR(VLOOKUP(AD560,LnLst!B:I,3,FALSE),0)+AG560*IFERROR(VLOOKUP(AF560,LnLst!B:I,3,FALSE),0)+AI560*IFERROR(VLOOKUP(AH560,LnLst!B:I,3,FALSE),0)+AK560*IFERROR(VLOOKUP(AJ560,LnLst!B:I,3,FALSE),0)</f>
        <v>2.7337499999999996E-3</v>
      </c>
      <c r="Y560" s="219">
        <f>(AE560*IFERROR(VLOOKUP(AD560,LnLst!B:I,4,FALSE),0)+AG560*IFERROR(VLOOKUP(AF560,LnLst!B:I,4,FALSE),0)+AI560*IFERROR(VLOOKUP(AH560,LnLst!B:I,4,FALSE),0)+AK560*IFERROR(VLOOKUP(AJ560,LnLst!B:I,4,FALSE),0))/1000000</f>
        <v>3.9600000000000002E-6</v>
      </c>
      <c r="Z560" s="215">
        <f>AE560*IFERROR(VLOOKUP(AD560,LnLst!B:I,5,FALSE),0)+AG560*IFERROR(VLOOKUP(AF560,LnLst!B:I,5,FALSE),0)+AI560*IFERROR(VLOOKUP(AH560,LnLst!B:I,5,FALSE),0)+AK560*IFERROR(VLOOKUP(AJ560,LnLst!B:I,5,FALSE),0)</f>
        <v>4.6214999999999997E-3</v>
      </c>
      <c r="AA560" s="215">
        <f>AE560*IFERROR(VLOOKUP(AD560,LnLst!B:I,6,FALSE),0)+AG560*IFERROR(VLOOKUP(AF560,LnLst!B:I,6,FALSE),0)+AI560*IFERROR(VLOOKUP(AH560,LnLst!B:I,6,FALSE),0)+AK560*IFERROR(VLOOKUP(AJ560,LnLst!B:I,6,FALSE),0)</f>
        <v>1.6065000000000001E-3</v>
      </c>
      <c r="AB560" s="207">
        <f>(AE560*IFERROR(VLOOKUP(AD560,LnLst!B:I,7,FALSE),0)+AG560*IFERROR(VLOOKUP(AF560,LnLst!B:I,7,FALSE),0)+AI560*IFERROR(VLOOKUP(AH560,LnLst!B:I,7,FALSE),0)+AK560*IFERROR(VLOOKUP(AJ560,LnLst!B:I,7,FALSE),0))/1000000</f>
        <v>4.7699999999999992E-6</v>
      </c>
      <c r="AC560" s="211">
        <f>AE560*IFERROR(VLOOKUP(AD560,LnLst!B:I,8,FALSE),0)+AG560*IFERROR(VLOOKUP(AF560,LnLst!B:I,8,FALSE),0)+AI560*IFERROR(VLOOKUP(AH560,LnLst!B:I,8,FALSE),0)+AK560*IFERROR(VLOOKUP(AJ560,LnLst!B:I,8,FALSE),0)</f>
        <v>0</v>
      </c>
      <c r="AD560" s="197" t="s">
        <v>1156</v>
      </c>
      <c r="AE560" s="263">
        <v>4.4999999999999998E-2</v>
      </c>
      <c r="AF560" s="245" t="s">
        <v>1462</v>
      </c>
      <c r="AG560" s="263"/>
      <c r="AH560" s="250" t="s">
        <v>1462</v>
      </c>
      <c r="AI560" s="263"/>
      <c r="AJ560" s="245" t="s">
        <v>1462</v>
      </c>
      <c r="AK560" s="263"/>
      <c r="AL560" s="84">
        <v>628</v>
      </c>
      <c r="AM560" s="72">
        <v>629</v>
      </c>
      <c r="AN560" s="83">
        <v>0</v>
      </c>
      <c r="AO560" s="72">
        <v>0</v>
      </c>
      <c r="AP560" s="66" t="s">
        <v>1003</v>
      </c>
      <c r="AQ560" s="107" t="s">
        <v>515</v>
      </c>
      <c r="AR560" s="61" t="s">
        <v>992</v>
      </c>
      <c r="AS560" s="364"/>
      <c r="AT560" s="205"/>
      <c r="DN560" s="111">
        <f>(AE560*IFERROR(VLOOKUP(AD560,LnLst!B:I,2,FALSE),0))*(100/(H560^2))</f>
        <v>5.6250000000000001E-7</v>
      </c>
      <c r="DO560" s="111">
        <f>(AE560*IFERROR(VLOOKUP(AD560,LnLst!B:I,3,FALSE),0))*(100/(H560^2))</f>
        <v>5.6482438016528917E-6</v>
      </c>
      <c r="DP560" s="111">
        <f>(AE560*IFERROR(VLOOKUP(AD560,LnLst!B:I,4,FALSE),0))*(H560^2/100)/1000000</f>
        <v>1.9166399999999998E-3</v>
      </c>
      <c r="DQ560" s="111">
        <f>(AE560*IFERROR(VLOOKUP(AD560,LnLst!B:I,5,FALSE),0))*(100/(H560^2))</f>
        <v>9.5485537190082644E-6</v>
      </c>
      <c r="DR560" s="111">
        <f>(AE560*IFERROR(VLOOKUP(AD560,LnLst!B:I,6,FALSE),0))*(100/(H560^2))</f>
        <v>3.3192148760330581E-6</v>
      </c>
      <c r="DS560" s="111">
        <f>(AE560*IFERROR(VLOOKUP(AD560,LnLst!B:I,7,FALSE),0))*(H560^2/100)/1000000</f>
        <v>2.30868E-3</v>
      </c>
      <c r="DT560" s="111">
        <f>(AE560*IFERROR(VLOOKUP(AD560,LnLst!B:I,8,FALSE),0))*(100/(H560^2))</f>
        <v>0</v>
      </c>
      <c r="DU560" s="111">
        <f>AG560*IFERROR(VLOOKUP(AF560,LnLst!B:I,2,FALSE),0)*100/H560^2</f>
        <v>0</v>
      </c>
      <c r="DV560" s="111">
        <f>(AG560*IFERROR(VLOOKUP(AF560,LnLst!B:I,3,FALSE),0))*(100/(H560^2))</f>
        <v>0</v>
      </c>
      <c r="DW560" s="111">
        <f>(AG560*IFERROR(VLOOKUP(AF560,LnLst!B:I,4,FALSE),0))*(H560^2/100)/1000000</f>
        <v>0</v>
      </c>
      <c r="DX560" s="111">
        <f>(AG560*IFERROR(VLOOKUP(AF560,LnLst!B:I,5,FALSE),0))*(100/(H560^2))</f>
        <v>0</v>
      </c>
      <c r="DY560" s="111">
        <f>(AG560*IFERROR(VLOOKUP(AF560,LnLst!B:I,6,FALSE),0))*(100/(H560^2))</f>
        <v>0</v>
      </c>
      <c r="DZ560" s="111">
        <f>(AG560*IFERROR(VLOOKUP(AF560,LnLst!B:I,7,FALSE),0))*(H560^2/100)/1000000</f>
        <v>0</v>
      </c>
      <c r="EA560" s="111">
        <f>(AG560*IFERROR(VLOOKUP(AF560,LnLst!B:I,8,FALSE),0))*(100/(H560^2))</f>
        <v>0</v>
      </c>
      <c r="EB560" s="111">
        <f>AI560*IFERROR(VLOOKUP(AH560,LnLst!B:I,2,FALSE),0)*100/H560^2</f>
        <v>0</v>
      </c>
      <c r="EC560" s="111">
        <f>AI560*IFERROR(VLOOKUP(AH560,LnLst!B:I,3,FALSE),0)*100/H560^2</f>
        <v>0</v>
      </c>
      <c r="ED560" s="111">
        <f>(AI560*IFERROR(VLOOKUP(AH560,LnLst!B:I,4,FALSE),0))*(H560^2/100)/1000000</f>
        <v>0</v>
      </c>
      <c r="EE560" s="111">
        <f>AI560*IFERROR(VLOOKUP(AH560,LnLst!B:I,5,FALSE),0)*100/H560^2</f>
        <v>0</v>
      </c>
      <c r="EF560" s="111">
        <f>AI560*IFERROR(VLOOKUP(AH560,LnLst!B:I,6,FALSE),0)*100/H560^2</f>
        <v>0</v>
      </c>
      <c r="EG560" s="111">
        <f>(AI560*IFERROR(VLOOKUP(AH560,LnLst!B:I,7,FALSE),0))*(H560^2/100)/1000000</f>
        <v>0</v>
      </c>
      <c r="EH560" s="111">
        <f>AI560*IFERROR(VLOOKUP(AH560,LnLst!B:I,8,FALSE),0)*100/H560^2</f>
        <v>0</v>
      </c>
      <c r="EI560" s="236">
        <f>AK560*IFERROR(VLOOKUP(AJ560,LnLst!B:I,2,FALSE),0)*100/H560^2</f>
        <v>0</v>
      </c>
      <c r="EJ560" s="111">
        <f>AK560*IFERROR(VLOOKUP(AJ560,LnLst!B:I,3,FALSE),0)*100/H560^2</f>
        <v>0</v>
      </c>
      <c r="EK560" s="111">
        <f>(AK560*IFERROR(VLOOKUP(AJ560,LnLst!B:I,4,FALSE),0))*(H560^2/100)/1000000</f>
        <v>0</v>
      </c>
      <c r="EL560" s="111">
        <f>AK560*IFERROR(VLOOKUP(AJ560,LnLst!B:I,5,FALSE),0)*100/H560^2</f>
        <v>0</v>
      </c>
      <c r="EM560" s="111">
        <f>AK560*IFERROR(VLOOKUP(AJ560,LnLst!B:I,6,FALSE),0)*100/H560^2</f>
        <v>0</v>
      </c>
      <c r="EN560" s="111">
        <f>(AK560*IFERROR(VLOOKUP(AJ560,LnLst!B:I,7,FALSE),0))*(H560^2/100)/1000000</f>
        <v>0</v>
      </c>
      <c r="EO560" s="111">
        <f>AK560*IFERROR(VLOOKUP(AJ560,LnLst!B:I,8,FALSE),0)*100/H560^2</f>
        <v>0</v>
      </c>
    </row>
    <row r="561" spans="1:145" ht="15" customHeight="1" x14ac:dyDescent="0.25">
      <c r="A561" s="81" t="s">
        <v>421</v>
      </c>
      <c r="B561" s="82" t="s">
        <v>436</v>
      </c>
      <c r="C561" s="102" t="s">
        <v>160</v>
      </c>
      <c r="D561" s="82" t="s">
        <v>78</v>
      </c>
      <c r="E561" s="9" t="s">
        <v>1641</v>
      </c>
      <c r="F561" s="426" t="s">
        <v>1717</v>
      </c>
      <c r="G561" s="83">
        <v>1</v>
      </c>
      <c r="H561" s="60">
        <v>220</v>
      </c>
      <c r="I561" s="194" t="str">
        <f t="shared" si="146"/>
        <v xml:space="preserve">2*380/50 ACSR             </v>
      </c>
      <c r="J561" s="228">
        <f t="shared" si="147"/>
        <v>42.1</v>
      </c>
      <c r="K561" s="113" t="s">
        <v>23</v>
      </c>
      <c r="L561" s="232" t="s">
        <v>22</v>
      </c>
      <c r="M561" s="240">
        <v>1200</v>
      </c>
      <c r="N561" s="115">
        <f t="shared" si="148"/>
        <v>457.24799999999999</v>
      </c>
      <c r="O561" s="241">
        <v>1200</v>
      </c>
      <c r="P561" s="235">
        <f t="shared" si="149"/>
        <v>3.5837190082644629E-3</v>
      </c>
      <c r="Q561" s="104">
        <f t="shared" si="150"/>
        <v>2.6269008264462813E-2</v>
      </c>
      <c r="R561" s="104">
        <f t="shared" si="151"/>
        <v>7.5800208000000008E-2</v>
      </c>
      <c r="S561" s="104">
        <f t="shared" si="152"/>
        <v>9.5681818181818194E-3</v>
      </c>
      <c r="T561" s="104">
        <f t="shared" si="153"/>
        <v>8.2634297520661149E-2</v>
      </c>
      <c r="U561" s="104">
        <f t="shared" si="154"/>
        <v>4.5439371999999992E-2</v>
      </c>
      <c r="V561" s="105">
        <f t="shared" si="155"/>
        <v>5.1320247933884289E-2</v>
      </c>
      <c r="W561" s="223">
        <f>AE561*IFERROR(VLOOKUP(AD561,LnLst!B:I,2,FALSE),0)+AG561*IFERROR(VLOOKUP(AF561,LnLst!B:I,2,FALSE),0)+AI561*IFERROR(VLOOKUP(AH561,LnLst!B:I,2,FALSE),0)+AK561*IFERROR(VLOOKUP(AJ561,LnLst!B:I,2,FALSE),0)</f>
        <v>1.7345200000000001</v>
      </c>
      <c r="X561" s="215">
        <f>AE561*IFERROR(VLOOKUP(AD561,LnLst!B:I,3,FALSE),0)+AG561*IFERROR(VLOOKUP(AF561,LnLst!B:I,3,FALSE),0)+AI561*IFERROR(VLOOKUP(AH561,LnLst!B:I,3,FALSE),0)+AK561*IFERROR(VLOOKUP(AJ561,LnLst!B:I,3,FALSE),0)</f>
        <v>12.7142</v>
      </c>
      <c r="Y561" s="219">
        <f>(AE561*IFERROR(VLOOKUP(AD561,LnLst!B:I,4,FALSE),0)+AG561*IFERROR(VLOOKUP(AF561,LnLst!B:I,4,FALSE),0)+AI561*IFERROR(VLOOKUP(AH561,LnLst!B:I,4,FALSE),0)+AK561*IFERROR(VLOOKUP(AJ561,LnLst!B:I,4,FALSE),0))/1000000</f>
        <v>1.5661200000000001E-4</v>
      </c>
      <c r="Z561" s="215">
        <f>AE561*IFERROR(VLOOKUP(AD561,LnLst!B:I,5,FALSE),0)+AG561*IFERROR(VLOOKUP(AF561,LnLst!B:I,5,FALSE),0)+AI561*IFERROR(VLOOKUP(AH561,LnLst!B:I,5,FALSE),0)+AK561*IFERROR(VLOOKUP(AJ561,LnLst!B:I,5,FALSE),0)</f>
        <v>4.6310000000000002</v>
      </c>
      <c r="AA561" s="215">
        <f>AE561*IFERROR(VLOOKUP(AD561,LnLst!B:I,6,FALSE),0)+AG561*IFERROR(VLOOKUP(AF561,LnLst!B:I,6,FALSE),0)+AI561*IFERROR(VLOOKUP(AH561,LnLst!B:I,6,FALSE),0)+AK561*IFERROR(VLOOKUP(AJ561,LnLst!B:I,6,FALSE),0)</f>
        <v>39.994999999999997</v>
      </c>
      <c r="AB561" s="207">
        <f>(AE561*IFERROR(VLOOKUP(AD561,LnLst!B:I,7,FALSE),0)+AG561*IFERROR(VLOOKUP(AF561,LnLst!B:I,7,FALSE),0)+AI561*IFERROR(VLOOKUP(AH561,LnLst!B:I,7,FALSE),0)+AK561*IFERROR(VLOOKUP(AJ561,LnLst!B:I,7,FALSE),0))/1000000</f>
        <v>9.3882999999999995E-5</v>
      </c>
      <c r="AC561" s="211">
        <f>AE561*IFERROR(VLOOKUP(AD561,LnLst!B:I,8,FALSE),0)+AG561*IFERROR(VLOOKUP(AF561,LnLst!B:I,8,FALSE),0)+AI561*IFERROR(VLOOKUP(AH561,LnLst!B:I,8,FALSE),0)+AK561*IFERROR(VLOOKUP(AJ561,LnLst!B:I,8,FALSE),0)</f>
        <v>24.838999999999999</v>
      </c>
      <c r="AD561" s="106" t="s">
        <v>25</v>
      </c>
      <c r="AE561" s="263">
        <v>42.1</v>
      </c>
      <c r="AF561" s="245" t="s">
        <v>1462</v>
      </c>
      <c r="AG561" s="263"/>
      <c r="AH561" s="250" t="s">
        <v>1462</v>
      </c>
      <c r="AI561" s="263"/>
      <c r="AJ561" s="245" t="s">
        <v>1462</v>
      </c>
      <c r="AK561" s="263"/>
      <c r="AL561" s="84">
        <v>526</v>
      </c>
      <c r="AM561" s="72">
        <v>618</v>
      </c>
      <c r="AN561" s="83">
        <v>0</v>
      </c>
      <c r="AO561" s="72">
        <v>0</v>
      </c>
      <c r="AP561" s="66" t="s">
        <v>553</v>
      </c>
      <c r="AQ561" s="107" t="s">
        <v>160</v>
      </c>
      <c r="AR561" s="61" t="s">
        <v>78</v>
      </c>
      <c r="AS561" s="364"/>
      <c r="AT561" s="205"/>
      <c r="DN561" s="111">
        <f>(AE561*IFERROR(VLOOKUP(AD561,LnLst!B:I,2,FALSE),0))*(100/(H561^2))</f>
        <v>3.5837190082644629E-3</v>
      </c>
      <c r="DO561" s="111">
        <f>(AE561*IFERROR(VLOOKUP(AD561,LnLst!B:I,3,FALSE),0))*(100/(H561^2))</f>
        <v>2.6269008264462809E-2</v>
      </c>
      <c r="DP561" s="111">
        <f>(AE561*IFERROR(VLOOKUP(AD561,LnLst!B:I,4,FALSE),0))*(H561^2/100)/1000000</f>
        <v>7.5800208000000008E-2</v>
      </c>
      <c r="DQ561" s="111">
        <f>(AE561*IFERROR(VLOOKUP(AD561,LnLst!B:I,5,FALSE),0))*(100/(H561^2))</f>
        <v>9.5681818181818194E-3</v>
      </c>
      <c r="DR561" s="111">
        <f>(AE561*IFERROR(VLOOKUP(AD561,LnLst!B:I,6,FALSE),0))*(100/(H561^2))</f>
        <v>8.2634297520661149E-2</v>
      </c>
      <c r="DS561" s="111">
        <f>(AE561*IFERROR(VLOOKUP(AD561,LnLst!B:I,7,FALSE),0))*(H561^2/100)/1000000</f>
        <v>4.5439371999999999E-2</v>
      </c>
      <c r="DT561" s="111">
        <f>(AE561*IFERROR(VLOOKUP(AD561,LnLst!B:I,8,FALSE),0))*(100/(H561^2))</f>
        <v>5.1320247933884296E-2</v>
      </c>
      <c r="DU561" s="111">
        <f>AG561*IFERROR(VLOOKUP(AF561,LnLst!B:I,2,FALSE),0)*100/H561^2</f>
        <v>0</v>
      </c>
      <c r="DV561" s="111">
        <f>(AG561*IFERROR(VLOOKUP(AF561,LnLst!B:I,3,FALSE),0))*(100/(H561^2))</f>
        <v>0</v>
      </c>
      <c r="DW561" s="111">
        <f>(AG561*IFERROR(VLOOKUP(AF561,LnLst!B:I,4,FALSE),0))*(H561^2/100)/1000000</f>
        <v>0</v>
      </c>
      <c r="DX561" s="111">
        <f>(AG561*IFERROR(VLOOKUP(AF561,LnLst!B:I,5,FALSE),0))*(100/(H561^2))</f>
        <v>0</v>
      </c>
      <c r="DY561" s="111">
        <f>(AG561*IFERROR(VLOOKUP(AF561,LnLst!B:I,6,FALSE),0))*(100/(H561^2))</f>
        <v>0</v>
      </c>
      <c r="DZ561" s="111">
        <f>(AG561*IFERROR(VLOOKUP(AF561,LnLst!B:I,7,FALSE),0))*(H561^2/100)/1000000</f>
        <v>0</v>
      </c>
      <c r="EA561" s="111">
        <f>(AG561*IFERROR(VLOOKUP(AF561,LnLst!B:I,8,FALSE),0))*(100/(H561^2))</f>
        <v>0</v>
      </c>
      <c r="EB561" s="111">
        <f>AI561*IFERROR(VLOOKUP(AH561,LnLst!B:I,2,FALSE),0)*100/H561^2</f>
        <v>0</v>
      </c>
      <c r="EC561" s="111">
        <f>AI561*IFERROR(VLOOKUP(AH561,LnLst!B:I,3,FALSE),0)*100/H561^2</f>
        <v>0</v>
      </c>
      <c r="ED561" s="111">
        <f>(AI561*IFERROR(VLOOKUP(AH561,LnLst!B:I,4,FALSE),0))*(H561^2/100)/1000000</f>
        <v>0</v>
      </c>
      <c r="EE561" s="111">
        <f>AI561*IFERROR(VLOOKUP(AH561,LnLst!B:I,5,FALSE),0)*100/H561^2</f>
        <v>0</v>
      </c>
      <c r="EF561" s="111">
        <f>AI561*IFERROR(VLOOKUP(AH561,LnLst!B:I,6,FALSE),0)*100/H561^2</f>
        <v>0</v>
      </c>
      <c r="EG561" s="111">
        <f>(AI561*IFERROR(VLOOKUP(AH561,LnLst!B:I,7,FALSE),0))*(H561^2/100)/1000000</f>
        <v>0</v>
      </c>
      <c r="EH561" s="111">
        <f>AI561*IFERROR(VLOOKUP(AH561,LnLst!B:I,8,FALSE),0)*100/H561^2</f>
        <v>0</v>
      </c>
      <c r="EI561" s="236">
        <f>AK561*IFERROR(VLOOKUP(AJ561,LnLst!B:I,2,FALSE),0)*100/H561^2</f>
        <v>0</v>
      </c>
      <c r="EJ561" s="111">
        <f>AK561*IFERROR(VLOOKUP(AJ561,LnLst!B:I,3,FALSE),0)*100/H561^2</f>
        <v>0</v>
      </c>
      <c r="EK561" s="111">
        <f>(AK561*IFERROR(VLOOKUP(AJ561,LnLst!B:I,4,FALSE),0))*(H561^2/100)/1000000</f>
        <v>0</v>
      </c>
      <c r="EL561" s="111">
        <f>AK561*IFERROR(VLOOKUP(AJ561,LnLst!B:I,5,FALSE),0)*100/H561^2</f>
        <v>0</v>
      </c>
      <c r="EM561" s="111">
        <f>AK561*IFERROR(VLOOKUP(AJ561,LnLst!B:I,6,FALSE),0)*100/H561^2</f>
        <v>0</v>
      </c>
      <c r="EN561" s="111">
        <f>(AK561*IFERROR(VLOOKUP(AJ561,LnLst!B:I,7,FALSE),0))*(H561^2/100)/1000000</f>
        <v>0</v>
      </c>
      <c r="EO561" s="111">
        <f>AK561*IFERROR(VLOOKUP(AJ561,LnLst!B:I,8,FALSE),0)*100/H561^2</f>
        <v>0</v>
      </c>
    </row>
    <row r="562" spans="1:145" ht="15" customHeight="1" x14ac:dyDescent="0.25">
      <c r="A562" s="81" t="s">
        <v>421</v>
      </c>
      <c r="B562" s="82" t="s">
        <v>436</v>
      </c>
      <c r="C562" s="102" t="s">
        <v>160</v>
      </c>
      <c r="D562" s="82" t="s">
        <v>78</v>
      </c>
      <c r="E562" s="9" t="s">
        <v>1641</v>
      </c>
      <c r="F562" s="426" t="s">
        <v>1717</v>
      </c>
      <c r="G562" s="83">
        <v>2</v>
      </c>
      <c r="H562" s="60">
        <v>220</v>
      </c>
      <c r="I562" s="194" t="str">
        <f t="shared" si="146"/>
        <v xml:space="preserve">2*380/50 ACSR             </v>
      </c>
      <c r="J562" s="228">
        <f t="shared" si="147"/>
        <v>42.1</v>
      </c>
      <c r="K562" s="113" t="s">
        <v>23</v>
      </c>
      <c r="L562" s="232" t="s">
        <v>22</v>
      </c>
      <c r="M562" s="240">
        <v>1200</v>
      </c>
      <c r="N562" s="115">
        <f t="shared" si="148"/>
        <v>457.24799999999999</v>
      </c>
      <c r="O562" s="241">
        <v>1200</v>
      </c>
      <c r="P562" s="235">
        <f t="shared" si="149"/>
        <v>3.5837190082644629E-3</v>
      </c>
      <c r="Q562" s="104">
        <f t="shared" si="150"/>
        <v>2.6269008264462813E-2</v>
      </c>
      <c r="R562" s="104">
        <f t="shared" si="151"/>
        <v>7.5800208000000008E-2</v>
      </c>
      <c r="S562" s="104">
        <f t="shared" si="152"/>
        <v>9.5681818181818194E-3</v>
      </c>
      <c r="T562" s="104">
        <f t="shared" si="153"/>
        <v>8.2634297520661149E-2</v>
      </c>
      <c r="U562" s="104">
        <f t="shared" si="154"/>
        <v>4.5439371999999992E-2</v>
      </c>
      <c r="V562" s="105">
        <f t="shared" si="155"/>
        <v>5.1320247933884289E-2</v>
      </c>
      <c r="W562" s="223">
        <f>AE562*IFERROR(VLOOKUP(AD562,LnLst!B:I,2,FALSE),0)+AG562*IFERROR(VLOOKUP(AF562,LnLst!B:I,2,FALSE),0)+AI562*IFERROR(VLOOKUP(AH562,LnLst!B:I,2,FALSE),0)+AK562*IFERROR(VLOOKUP(AJ562,LnLst!B:I,2,FALSE),0)</f>
        <v>1.7345200000000001</v>
      </c>
      <c r="X562" s="215">
        <f>AE562*IFERROR(VLOOKUP(AD562,LnLst!B:I,3,FALSE),0)+AG562*IFERROR(VLOOKUP(AF562,LnLst!B:I,3,FALSE),0)+AI562*IFERROR(VLOOKUP(AH562,LnLst!B:I,3,FALSE),0)+AK562*IFERROR(VLOOKUP(AJ562,LnLst!B:I,3,FALSE),0)</f>
        <v>12.7142</v>
      </c>
      <c r="Y562" s="219">
        <f>(AE562*IFERROR(VLOOKUP(AD562,LnLst!B:I,4,FALSE),0)+AG562*IFERROR(VLOOKUP(AF562,LnLst!B:I,4,FALSE),0)+AI562*IFERROR(VLOOKUP(AH562,LnLst!B:I,4,FALSE),0)+AK562*IFERROR(VLOOKUP(AJ562,LnLst!B:I,4,FALSE),0))/1000000</f>
        <v>1.5661200000000001E-4</v>
      </c>
      <c r="Z562" s="215">
        <f>AE562*IFERROR(VLOOKUP(AD562,LnLst!B:I,5,FALSE),0)+AG562*IFERROR(VLOOKUP(AF562,LnLst!B:I,5,FALSE),0)+AI562*IFERROR(VLOOKUP(AH562,LnLst!B:I,5,FALSE),0)+AK562*IFERROR(VLOOKUP(AJ562,LnLst!B:I,5,FALSE),0)</f>
        <v>4.6310000000000002</v>
      </c>
      <c r="AA562" s="215">
        <f>AE562*IFERROR(VLOOKUP(AD562,LnLst!B:I,6,FALSE),0)+AG562*IFERROR(VLOOKUP(AF562,LnLst!B:I,6,FALSE),0)+AI562*IFERROR(VLOOKUP(AH562,LnLst!B:I,6,FALSE),0)+AK562*IFERROR(VLOOKUP(AJ562,LnLst!B:I,6,FALSE),0)</f>
        <v>39.994999999999997</v>
      </c>
      <c r="AB562" s="207">
        <f>(AE562*IFERROR(VLOOKUP(AD562,LnLst!B:I,7,FALSE),0)+AG562*IFERROR(VLOOKUP(AF562,LnLst!B:I,7,FALSE),0)+AI562*IFERROR(VLOOKUP(AH562,LnLst!B:I,7,FALSE),0)+AK562*IFERROR(VLOOKUP(AJ562,LnLst!B:I,7,FALSE),0))/1000000</f>
        <v>9.3882999999999995E-5</v>
      </c>
      <c r="AC562" s="211">
        <f>AE562*IFERROR(VLOOKUP(AD562,LnLst!B:I,8,FALSE),0)+AG562*IFERROR(VLOOKUP(AF562,LnLst!B:I,8,FALSE),0)+AI562*IFERROR(VLOOKUP(AH562,LnLst!B:I,8,FALSE),0)+AK562*IFERROR(VLOOKUP(AJ562,LnLst!B:I,8,FALSE),0)</f>
        <v>24.838999999999999</v>
      </c>
      <c r="AD562" s="106" t="s">
        <v>25</v>
      </c>
      <c r="AE562" s="263">
        <v>42.1</v>
      </c>
      <c r="AF562" s="245" t="s">
        <v>1462</v>
      </c>
      <c r="AG562" s="263"/>
      <c r="AH562" s="250" t="s">
        <v>1462</v>
      </c>
      <c r="AI562" s="263"/>
      <c r="AJ562" s="245" t="s">
        <v>1462</v>
      </c>
      <c r="AK562" s="263"/>
      <c r="AL562" s="84">
        <v>526</v>
      </c>
      <c r="AM562" s="72">
        <v>618</v>
      </c>
      <c r="AN562" s="83">
        <v>0</v>
      </c>
      <c r="AO562" s="72">
        <v>0</v>
      </c>
      <c r="AP562" s="66" t="s">
        <v>554</v>
      </c>
      <c r="AQ562" s="107" t="s">
        <v>160</v>
      </c>
      <c r="AR562" s="61" t="s">
        <v>78</v>
      </c>
      <c r="AS562" s="364"/>
      <c r="AT562" s="205"/>
      <c r="DN562" s="111">
        <f>(AE562*IFERROR(VLOOKUP(AD562,LnLst!B:I,2,FALSE),0))*(100/(H562^2))</f>
        <v>3.5837190082644629E-3</v>
      </c>
      <c r="DO562" s="111">
        <f>(AE562*IFERROR(VLOOKUP(AD562,LnLst!B:I,3,FALSE),0))*(100/(H562^2))</f>
        <v>2.6269008264462809E-2</v>
      </c>
      <c r="DP562" s="111">
        <f>(AE562*IFERROR(VLOOKUP(AD562,LnLst!B:I,4,FALSE),0))*(H562^2/100)/1000000</f>
        <v>7.5800208000000008E-2</v>
      </c>
      <c r="DQ562" s="111">
        <f>(AE562*IFERROR(VLOOKUP(AD562,LnLst!B:I,5,FALSE),0))*(100/(H562^2))</f>
        <v>9.5681818181818194E-3</v>
      </c>
      <c r="DR562" s="111">
        <f>(AE562*IFERROR(VLOOKUP(AD562,LnLst!B:I,6,FALSE),0))*(100/(H562^2))</f>
        <v>8.2634297520661149E-2</v>
      </c>
      <c r="DS562" s="111">
        <f>(AE562*IFERROR(VLOOKUP(AD562,LnLst!B:I,7,FALSE),0))*(H562^2/100)/1000000</f>
        <v>4.5439371999999999E-2</v>
      </c>
      <c r="DT562" s="111">
        <f>(AE562*IFERROR(VLOOKUP(AD562,LnLst!B:I,8,FALSE),0))*(100/(H562^2))</f>
        <v>5.1320247933884296E-2</v>
      </c>
      <c r="DU562" s="111">
        <f>AG562*IFERROR(VLOOKUP(AF562,LnLst!B:I,2,FALSE),0)*100/H562^2</f>
        <v>0</v>
      </c>
      <c r="DV562" s="111">
        <f>(AG562*IFERROR(VLOOKUP(AF562,LnLst!B:I,3,FALSE),0))*(100/(H562^2))</f>
        <v>0</v>
      </c>
      <c r="DW562" s="111">
        <f>(AG562*IFERROR(VLOOKUP(AF562,LnLst!B:I,4,FALSE),0))*(H562^2/100)/1000000</f>
        <v>0</v>
      </c>
      <c r="DX562" s="111">
        <f>(AG562*IFERROR(VLOOKUP(AF562,LnLst!B:I,5,FALSE),0))*(100/(H562^2))</f>
        <v>0</v>
      </c>
      <c r="DY562" s="111">
        <f>(AG562*IFERROR(VLOOKUP(AF562,LnLst!B:I,6,FALSE),0))*(100/(H562^2))</f>
        <v>0</v>
      </c>
      <c r="DZ562" s="111">
        <f>(AG562*IFERROR(VLOOKUP(AF562,LnLst!B:I,7,FALSE),0))*(H562^2/100)/1000000</f>
        <v>0</v>
      </c>
      <c r="EA562" s="111">
        <f>(AG562*IFERROR(VLOOKUP(AF562,LnLst!B:I,8,FALSE),0))*(100/(H562^2))</f>
        <v>0</v>
      </c>
      <c r="EB562" s="111">
        <f>AI562*IFERROR(VLOOKUP(AH562,LnLst!B:I,2,FALSE),0)*100/H562^2</f>
        <v>0</v>
      </c>
      <c r="EC562" s="111">
        <f>AI562*IFERROR(VLOOKUP(AH562,LnLst!B:I,3,FALSE),0)*100/H562^2</f>
        <v>0</v>
      </c>
      <c r="ED562" s="111">
        <f>(AI562*IFERROR(VLOOKUP(AH562,LnLst!B:I,4,FALSE),0))*(H562^2/100)/1000000</f>
        <v>0</v>
      </c>
      <c r="EE562" s="111">
        <f>AI562*IFERROR(VLOOKUP(AH562,LnLst!B:I,5,FALSE),0)*100/H562^2</f>
        <v>0</v>
      </c>
      <c r="EF562" s="111">
        <f>AI562*IFERROR(VLOOKUP(AH562,LnLst!B:I,6,FALSE),0)*100/H562^2</f>
        <v>0</v>
      </c>
      <c r="EG562" s="111">
        <f>(AI562*IFERROR(VLOOKUP(AH562,LnLst!B:I,7,FALSE),0))*(H562^2/100)/1000000</f>
        <v>0</v>
      </c>
      <c r="EH562" s="111">
        <f>AI562*IFERROR(VLOOKUP(AH562,LnLst!B:I,8,FALSE),0)*100/H562^2</f>
        <v>0</v>
      </c>
      <c r="EI562" s="236">
        <f>AK562*IFERROR(VLOOKUP(AJ562,LnLst!B:I,2,FALSE),0)*100/H562^2</f>
        <v>0</v>
      </c>
      <c r="EJ562" s="111">
        <f>AK562*IFERROR(VLOOKUP(AJ562,LnLst!B:I,3,FALSE),0)*100/H562^2</f>
        <v>0</v>
      </c>
      <c r="EK562" s="111">
        <f>(AK562*IFERROR(VLOOKUP(AJ562,LnLst!B:I,4,FALSE),0))*(H562^2/100)/1000000</f>
        <v>0</v>
      </c>
      <c r="EL562" s="111">
        <f>AK562*IFERROR(VLOOKUP(AJ562,LnLst!B:I,5,FALSE),0)*100/H562^2</f>
        <v>0</v>
      </c>
      <c r="EM562" s="111">
        <f>AK562*IFERROR(VLOOKUP(AJ562,LnLst!B:I,6,FALSE),0)*100/H562^2</f>
        <v>0</v>
      </c>
      <c r="EN562" s="111">
        <f>(AK562*IFERROR(VLOOKUP(AJ562,LnLst!B:I,7,FALSE),0))*(H562^2/100)/1000000</f>
        <v>0</v>
      </c>
      <c r="EO562" s="111">
        <f>AK562*IFERROR(VLOOKUP(AJ562,LnLst!B:I,8,FALSE),0)*100/H562^2</f>
        <v>0</v>
      </c>
    </row>
    <row r="563" spans="1:145" ht="15" customHeight="1" x14ac:dyDescent="0.25">
      <c r="A563" s="81" t="s">
        <v>437</v>
      </c>
      <c r="B563" s="82" t="s">
        <v>438</v>
      </c>
      <c r="C563" s="102" t="s">
        <v>162</v>
      </c>
      <c r="D563" s="82" t="s">
        <v>163</v>
      </c>
      <c r="E563" s="9" t="s">
        <v>1641</v>
      </c>
      <c r="F563" s="426" t="s">
        <v>1717</v>
      </c>
      <c r="G563" s="83">
        <v>1</v>
      </c>
      <c r="H563" s="60">
        <v>220</v>
      </c>
      <c r="I563" s="194" t="str">
        <f t="shared" si="146"/>
        <v xml:space="preserve">2*380/50 ACSR             </v>
      </c>
      <c r="J563" s="228">
        <f t="shared" si="147"/>
        <v>1.3</v>
      </c>
      <c r="K563" s="113" t="s">
        <v>22</v>
      </c>
      <c r="L563" s="232" t="s">
        <v>16</v>
      </c>
      <c r="M563" s="240">
        <v>1200</v>
      </c>
      <c r="N563" s="115">
        <f t="shared" si="148"/>
        <v>457.24799999999999</v>
      </c>
      <c r="O563" s="241">
        <v>1200</v>
      </c>
      <c r="P563" s="235">
        <f t="shared" si="149"/>
        <v>1.106611570247934E-4</v>
      </c>
      <c r="Q563" s="104">
        <f t="shared" si="150"/>
        <v>8.1115702479338844E-4</v>
      </c>
      <c r="R563" s="104">
        <f t="shared" si="151"/>
        <v>2.3406239999999999E-3</v>
      </c>
      <c r="S563" s="104">
        <f t="shared" si="152"/>
        <v>2.9545454545454547E-4</v>
      </c>
      <c r="T563" s="104">
        <f t="shared" si="153"/>
        <v>2.5516528925619833E-3</v>
      </c>
      <c r="U563" s="104">
        <f t="shared" si="154"/>
        <v>1.403116E-3</v>
      </c>
      <c r="V563" s="105">
        <f t="shared" si="155"/>
        <v>1.5847107438016529E-3</v>
      </c>
      <c r="W563" s="223">
        <f>AE563*IFERROR(VLOOKUP(AD563,LnLst!B:I,2,FALSE),0)+AG563*IFERROR(VLOOKUP(AF563,LnLst!B:I,2,FALSE),0)+AI563*IFERROR(VLOOKUP(AH563,LnLst!B:I,2,FALSE),0)+AK563*IFERROR(VLOOKUP(AJ563,LnLst!B:I,2,FALSE),0)</f>
        <v>5.3560000000000003E-2</v>
      </c>
      <c r="X563" s="215">
        <f>AE563*IFERROR(VLOOKUP(AD563,LnLst!B:I,3,FALSE),0)+AG563*IFERROR(VLOOKUP(AF563,LnLst!B:I,3,FALSE),0)+AI563*IFERROR(VLOOKUP(AH563,LnLst!B:I,3,FALSE),0)+AK563*IFERROR(VLOOKUP(AJ563,LnLst!B:I,3,FALSE),0)</f>
        <v>0.3926</v>
      </c>
      <c r="Y563" s="219">
        <f>(AE563*IFERROR(VLOOKUP(AD563,LnLst!B:I,4,FALSE),0)+AG563*IFERROR(VLOOKUP(AF563,LnLst!B:I,4,FALSE),0)+AI563*IFERROR(VLOOKUP(AH563,LnLst!B:I,4,FALSE),0)+AK563*IFERROR(VLOOKUP(AJ563,LnLst!B:I,4,FALSE),0))/1000000</f>
        <v>4.8359999999999999E-6</v>
      </c>
      <c r="Z563" s="215">
        <f>AE563*IFERROR(VLOOKUP(AD563,LnLst!B:I,5,FALSE),0)+AG563*IFERROR(VLOOKUP(AF563,LnLst!B:I,5,FALSE),0)+AI563*IFERROR(VLOOKUP(AH563,LnLst!B:I,5,FALSE),0)+AK563*IFERROR(VLOOKUP(AJ563,LnLst!B:I,5,FALSE),0)</f>
        <v>0.14300000000000002</v>
      </c>
      <c r="AA563" s="215">
        <f>AE563*IFERROR(VLOOKUP(AD563,LnLst!B:I,6,FALSE),0)+AG563*IFERROR(VLOOKUP(AF563,LnLst!B:I,6,FALSE),0)+AI563*IFERROR(VLOOKUP(AH563,LnLst!B:I,6,FALSE),0)+AK563*IFERROR(VLOOKUP(AJ563,LnLst!B:I,6,FALSE),0)</f>
        <v>1.2349999999999999</v>
      </c>
      <c r="AB563" s="207">
        <f>(AE563*IFERROR(VLOOKUP(AD563,LnLst!B:I,7,FALSE),0)+AG563*IFERROR(VLOOKUP(AF563,LnLst!B:I,7,FALSE),0)+AI563*IFERROR(VLOOKUP(AH563,LnLst!B:I,7,FALSE),0)+AK563*IFERROR(VLOOKUP(AJ563,LnLst!B:I,7,FALSE),0))/1000000</f>
        <v>2.8990000000000001E-6</v>
      </c>
      <c r="AC563" s="211">
        <f>AE563*IFERROR(VLOOKUP(AD563,LnLst!B:I,8,FALSE),0)+AG563*IFERROR(VLOOKUP(AF563,LnLst!B:I,8,FALSE),0)+AI563*IFERROR(VLOOKUP(AH563,LnLst!B:I,8,FALSE),0)+AK563*IFERROR(VLOOKUP(AJ563,LnLst!B:I,8,FALSE),0)</f>
        <v>0.76700000000000002</v>
      </c>
      <c r="AD563" s="106" t="s">
        <v>25</v>
      </c>
      <c r="AE563" s="263">
        <v>1.3</v>
      </c>
      <c r="AF563" s="245" t="s">
        <v>1462</v>
      </c>
      <c r="AG563" s="263"/>
      <c r="AH563" s="250" t="s">
        <v>1462</v>
      </c>
      <c r="AI563" s="263"/>
      <c r="AJ563" s="245" t="s">
        <v>1462</v>
      </c>
      <c r="AK563" s="263"/>
      <c r="AL563" s="84">
        <v>600</v>
      </c>
      <c r="AM563" s="72">
        <v>601</v>
      </c>
      <c r="AN563" s="83">
        <v>0</v>
      </c>
      <c r="AO563" s="72">
        <v>0</v>
      </c>
      <c r="AP563" s="66" t="s">
        <v>1006</v>
      </c>
      <c r="AQ563" s="107" t="s">
        <v>272</v>
      </c>
      <c r="AR563" s="61" t="s">
        <v>274</v>
      </c>
      <c r="AS563" s="364"/>
      <c r="AT563" s="205"/>
      <c r="DN563" s="111">
        <f>(AE563*IFERROR(VLOOKUP(AD563,LnLst!B:I,2,FALSE),0))*(100/(H563^2))</f>
        <v>1.106611570247934E-4</v>
      </c>
      <c r="DO563" s="111">
        <f>(AE563*IFERROR(VLOOKUP(AD563,LnLst!B:I,3,FALSE),0))*(100/(H563^2))</f>
        <v>8.1115702479338844E-4</v>
      </c>
      <c r="DP563" s="111">
        <f>(AE563*IFERROR(VLOOKUP(AD563,LnLst!B:I,4,FALSE),0))*(H563^2/100)/1000000</f>
        <v>2.3406240000000004E-3</v>
      </c>
      <c r="DQ563" s="111">
        <f>(AE563*IFERROR(VLOOKUP(AD563,LnLst!B:I,5,FALSE),0))*(100/(H563^2))</f>
        <v>2.9545454545454547E-4</v>
      </c>
      <c r="DR563" s="111">
        <f>(AE563*IFERROR(VLOOKUP(AD563,LnLst!B:I,6,FALSE),0))*(100/(H563^2))</f>
        <v>2.5516528925619833E-3</v>
      </c>
      <c r="DS563" s="111">
        <f>(AE563*IFERROR(VLOOKUP(AD563,LnLst!B:I,7,FALSE),0))*(H563^2/100)/1000000</f>
        <v>1.403116E-3</v>
      </c>
      <c r="DT563" s="111">
        <f>(AE563*IFERROR(VLOOKUP(AD563,LnLst!B:I,8,FALSE),0))*(100/(H563^2))</f>
        <v>1.5847107438016529E-3</v>
      </c>
      <c r="DU563" s="111">
        <f>AG563*IFERROR(VLOOKUP(AF563,LnLst!B:I,2,FALSE),0)*100/H563^2</f>
        <v>0</v>
      </c>
      <c r="DV563" s="111">
        <f>(AG563*IFERROR(VLOOKUP(AF563,LnLst!B:I,3,FALSE),0))*(100/(H563^2))</f>
        <v>0</v>
      </c>
      <c r="DW563" s="111">
        <f>(AG563*IFERROR(VLOOKUP(AF563,LnLst!B:I,4,FALSE),0))*(H563^2/100)/1000000</f>
        <v>0</v>
      </c>
      <c r="DX563" s="111">
        <f>(AG563*IFERROR(VLOOKUP(AF563,LnLst!B:I,5,FALSE),0))*(100/(H563^2))</f>
        <v>0</v>
      </c>
      <c r="DY563" s="111">
        <f>(AG563*IFERROR(VLOOKUP(AF563,LnLst!B:I,6,FALSE),0))*(100/(H563^2))</f>
        <v>0</v>
      </c>
      <c r="DZ563" s="111">
        <f>(AG563*IFERROR(VLOOKUP(AF563,LnLst!B:I,7,FALSE),0))*(H563^2/100)/1000000</f>
        <v>0</v>
      </c>
      <c r="EA563" s="111">
        <f>(AG563*IFERROR(VLOOKUP(AF563,LnLst!B:I,8,FALSE),0))*(100/(H563^2))</f>
        <v>0</v>
      </c>
      <c r="EB563" s="111">
        <f>AI563*IFERROR(VLOOKUP(AH563,LnLst!B:I,2,FALSE),0)*100/H563^2</f>
        <v>0</v>
      </c>
      <c r="EC563" s="111">
        <f>AI563*IFERROR(VLOOKUP(AH563,LnLst!B:I,3,FALSE),0)*100/H563^2</f>
        <v>0</v>
      </c>
      <c r="ED563" s="111">
        <f>(AI563*IFERROR(VLOOKUP(AH563,LnLst!B:I,4,FALSE),0))*(H563^2/100)/1000000</f>
        <v>0</v>
      </c>
      <c r="EE563" s="111">
        <f>AI563*IFERROR(VLOOKUP(AH563,LnLst!B:I,5,FALSE),0)*100/H563^2</f>
        <v>0</v>
      </c>
      <c r="EF563" s="111">
        <f>AI563*IFERROR(VLOOKUP(AH563,LnLst!B:I,6,FALSE),0)*100/H563^2</f>
        <v>0</v>
      </c>
      <c r="EG563" s="111">
        <f>(AI563*IFERROR(VLOOKUP(AH563,LnLst!B:I,7,FALSE),0))*(H563^2/100)/1000000</f>
        <v>0</v>
      </c>
      <c r="EH563" s="111">
        <f>AI563*IFERROR(VLOOKUP(AH563,LnLst!B:I,8,FALSE),0)*100/H563^2</f>
        <v>0</v>
      </c>
      <c r="EI563" s="236">
        <f>AK563*IFERROR(VLOOKUP(AJ563,LnLst!B:I,2,FALSE),0)*100/H563^2</f>
        <v>0</v>
      </c>
      <c r="EJ563" s="111">
        <f>AK563*IFERROR(VLOOKUP(AJ563,LnLst!B:I,3,FALSE),0)*100/H563^2</f>
        <v>0</v>
      </c>
      <c r="EK563" s="111">
        <f>(AK563*IFERROR(VLOOKUP(AJ563,LnLst!B:I,4,FALSE),0))*(H563^2/100)/1000000</f>
        <v>0</v>
      </c>
      <c r="EL563" s="111">
        <f>AK563*IFERROR(VLOOKUP(AJ563,LnLst!B:I,5,FALSE),0)*100/H563^2</f>
        <v>0</v>
      </c>
      <c r="EM563" s="111">
        <f>AK563*IFERROR(VLOOKUP(AJ563,LnLst!B:I,6,FALSE),0)*100/H563^2</f>
        <v>0</v>
      </c>
      <c r="EN563" s="111">
        <f>(AK563*IFERROR(VLOOKUP(AJ563,LnLst!B:I,7,FALSE),0))*(H563^2/100)/1000000</f>
        <v>0</v>
      </c>
      <c r="EO563" s="111">
        <f>AK563*IFERROR(VLOOKUP(AJ563,LnLst!B:I,8,FALSE),0)*100/H563^2</f>
        <v>0</v>
      </c>
    </row>
    <row r="564" spans="1:145" ht="15" customHeight="1" x14ac:dyDescent="0.25">
      <c r="A564" s="81" t="s">
        <v>437</v>
      </c>
      <c r="B564" s="82" t="s">
        <v>438</v>
      </c>
      <c r="C564" s="102" t="s">
        <v>162</v>
      </c>
      <c r="D564" s="82" t="s">
        <v>163</v>
      </c>
      <c r="E564" s="9" t="s">
        <v>1641</v>
      </c>
      <c r="F564" s="426" t="s">
        <v>1717</v>
      </c>
      <c r="G564" s="83">
        <v>2</v>
      </c>
      <c r="H564" s="60">
        <v>220</v>
      </c>
      <c r="I564" s="194" t="str">
        <f t="shared" si="146"/>
        <v xml:space="preserve">2*380/50 ACSR             </v>
      </c>
      <c r="J564" s="228">
        <f t="shared" si="147"/>
        <v>1.3</v>
      </c>
      <c r="K564" s="113" t="s">
        <v>22</v>
      </c>
      <c r="L564" s="232" t="s">
        <v>16</v>
      </c>
      <c r="M564" s="240">
        <v>1200</v>
      </c>
      <c r="N564" s="115">
        <f t="shared" si="148"/>
        <v>457.24799999999999</v>
      </c>
      <c r="O564" s="241">
        <v>1200</v>
      </c>
      <c r="P564" s="235">
        <f t="shared" si="149"/>
        <v>1.106611570247934E-4</v>
      </c>
      <c r="Q564" s="104">
        <f t="shared" si="150"/>
        <v>8.1115702479338844E-4</v>
      </c>
      <c r="R564" s="104">
        <f t="shared" si="151"/>
        <v>2.3406239999999999E-3</v>
      </c>
      <c r="S564" s="104">
        <f t="shared" si="152"/>
        <v>2.9545454545454547E-4</v>
      </c>
      <c r="T564" s="104">
        <f t="shared" si="153"/>
        <v>2.5516528925619833E-3</v>
      </c>
      <c r="U564" s="104">
        <f t="shared" si="154"/>
        <v>1.403116E-3</v>
      </c>
      <c r="V564" s="105">
        <f t="shared" si="155"/>
        <v>1.5847107438016529E-3</v>
      </c>
      <c r="W564" s="223">
        <f>AE564*IFERROR(VLOOKUP(AD564,LnLst!B:I,2,FALSE),0)+AG564*IFERROR(VLOOKUP(AF564,LnLst!B:I,2,FALSE),0)+AI564*IFERROR(VLOOKUP(AH564,LnLst!B:I,2,FALSE),0)+AK564*IFERROR(VLOOKUP(AJ564,LnLst!B:I,2,FALSE),0)</f>
        <v>5.3560000000000003E-2</v>
      </c>
      <c r="X564" s="215">
        <f>AE564*IFERROR(VLOOKUP(AD564,LnLst!B:I,3,FALSE),0)+AG564*IFERROR(VLOOKUP(AF564,LnLst!B:I,3,FALSE),0)+AI564*IFERROR(VLOOKUP(AH564,LnLst!B:I,3,FALSE),0)+AK564*IFERROR(VLOOKUP(AJ564,LnLst!B:I,3,FALSE),0)</f>
        <v>0.3926</v>
      </c>
      <c r="Y564" s="219">
        <f>(AE564*IFERROR(VLOOKUP(AD564,LnLst!B:I,4,FALSE),0)+AG564*IFERROR(VLOOKUP(AF564,LnLst!B:I,4,FALSE),0)+AI564*IFERROR(VLOOKUP(AH564,LnLst!B:I,4,FALSE),0)+AK564*IFERROR(VLOOKUP(AJ564,LnLst!B:I,4,FALSE),0))/1000000</f>
        <v>4.8359999999999999E-6</v>
      </c>
      <c r="Z564" s="215">
        <f>AE564*IFERROR(VLOOKUP(AD564,LnLst!B:I,5,FALSE),0)+AG564*IFERROR(VLOOKUP(AF564,LnLst!B:I,5,FALSE),0)+AI564*IFERROR(VLOOKUP(AH564,LnLst!B:I,5,FALSE),0)+AK564*IFERROR(VLOOKUP(AJ564,LnLst!B:I,5,FALSE),0)</f>
        <v>0.14300000000000002</v>
      </c>
      <c r="AA564" s="215">
        <f>AE564*IFERROR(VLOOKUP(AD564,LnLst!B:I,6,FALSE),0)+AG564*IFERROR(VLOOKUP(AF564,LnLst!B:I,6,FALSE),0)+AI564*IFERROR(VLOOKUP(AH564,LnLst!B:I,6,FALSE),0)+AK564*IFERROR(VLOOKUP(AJ564,LnLst!B:I,6,FALSE),0)</f>
        <v>1.2349999999999999</v>
      </c>
      <c r="AB564" s="207">
        <f>(AE564*IFERROR(VLOOKUP(AD564,LnLst!B:I,7,FALSE),0)+AG564*IFERROR(VLOOKUP(AF564,LnLst!B:I,7,FALSE),0)+AI564*IFERROR(VLOOKUP(AH564,LnLst!B:I,7,FALSE),0)+AK564*IFERROR(VLOOKUP(AJ564,LnLst!B:I,7,FALSE),0))/1000000</f>
        <v>2.8990000000000001E-6</v>
      </c>
      <c r="AC564" s="211">
        <f>AE564*IFERROR(VLOOKUP(AD564,LnLst!B:I,8,FALSE),0)+AG564*IFERROR(VLOOKUP(AF564,LnLst!B:I,8,FALSE),0)+AI564*IFERROR(VLOOKUP(AH564,LnLst!B:I,8,FALSE),0)+AK564*IFERROR(VLOOKUP(AJ564,LnLst!B:I,8,FALSE),0)</f>
        <v>0.76700000000000002</v>
      </c>
      <c r="AD564" s="106" t="s">
        <v>25</v>
      </c>
      <c r="AE564" s="263">
        <v>1.3</v>
      </c>
      <c r="AF564" s="245" t="s">
        <v>1462</v>
      </c>
      <c r="AG564" s="263"/>
      <c r="AH564" s="250" t="s">
        <v>1462</v>
      </c>
      <c r="AI564" s="263"/>
      <c r="AJ564" s="245" t="s">
        <v>1462</v>
      </c>
      <c r="AK564" s="263"/>
      <c r="AL564" s="84">
        <v>600</v>
      </c>
      <c r="AM564" s="72">
        <v>601</v>
      </c>
      <c r="AN564" s="83">
        <v>0</v>
      </c>
      <c r="AO564" s="72">
        <v>0</v>
      </c>
      <c r="AP564" s="66" t="s">
        <v>1007</v>
      </c>
      <c r="AQ564" s="107" t="s">
        <v>272</v>
      </c>
      <c r="AR564" s="61" t="s">
        <v>274</v>
      </c>
      <c r="AS564" s="364"/>
      <c r="AT564" s="205"/>
      <c r="DN564" s="111">
        <f>(AE564*IFERROR(VLOOKUP(AD564,LnLst!B:I,2,FALSE),0))*(100/(H564^2))</f>
        <v>1.106611570247934E-4</v>
      </c>
      <c r="DO564" s="111">
        <f>(AE564*IFERROR(VLOOKUP(AD564,LnLst!B:I,3,FALSE),0))*(100/(H564^2))</f>
        <v>8.1115702479338844E-4</v>
      </c>
      <c r="DP564" s="111">
        <f>(AE564*IFERROR(VLOOKUP(AD564,LnLst!B:I,4,FALSE),0))*(H564^2/100)/1000000</f>
        <v>2.3406240000000004E-3</v>
      </c>
      <c r="DQ564" s="111">
        <f>(AE564*IFERROR(VLOOKUP(AD564,LnLst!B:I,5,FALSE),0))*(100/(H564^2))</f>
        <v>2.9545454545454547E-4</v>
      </c>
      <c r="DR564" s="111">
        <f>(AE564*IFERROR(VLOOKUP(AD564,LnLst!B:I,6,FALSE),0))*(100/(H564^2))</f>
        <v>2.5516528925619833E-3</v>
      </c>
      <c r="DS564" s="111">
        <f>(AE564*IFERROR(VLOOKUP(AD564,LnLst!B:I,7,FALSE),0))*(H564^2/100)/1000000</f>
        <v>1.403116E-3</v>
      </c>
      <c r="DT564" s="111">
        <f>(AE564*IFERROR(VLOOKUP(AD564,LnLst!B:I,8,FALSE),0))*(100/(H564^2))</f>
        <v>1.5847107438016529E-3</v>
      </c>
      <c r="DU564" s="111">
        <f>AG564*IFERROR(VLOOKUP(AF564,LnLst!B:I,2,FALSE),0)*100/H564^2</f>
        <v>0</v>
      </c>
      <c r="DV564" s="111">
        <f>(AG564*IFERROR(VLOOKUP(AF564,LnLst!B:I,3,FALSE),0))*(100/(H564^2))</f>
        <v>0</v>
      </c>
      <c r="DW564" s="111">
        <f>(AG564*IFERROR(VLOOKUP(AF564,LnLst!B:I,4,FALSE),0))*(H564^2/100)/1000000</f>
        <v>0</v>
      </c>
      <c r="DX564" s="111">
        <f>(AG564*IFERROR(VLOOKUP(AF564,LnLst!B:I,5,FALSE),0))*(100/(H564^2))</f>
        <v>0</v>
      </c>
      <c r="DY564" s="111">
        <f>(AG564*IFERROR(VLOOKUP(AF564,LnLst!B:I,6,FALSE),0))*(100/(H564^2))</f>
        <v>0</v>
      </c>
      <c r="DZ564" s="111">
        <f>(AG564*IFERROR(VLOOKUP(AF564,LnLst!B:I,7,FALSE),0))*(H564^2/100)/1000000</f>
        <v>0</v>
      </c>
      <c r="EA564" s="111">
        <f>(AG564*IFERROR(VLOOKUP(AF564,LnLst!B:I,8,FALSE),0))*(100/(H564^2))</f>
        <v>0</v>
      </c>
      <c r="EB564" s="111">
        <f>AI564*IFERROR(VLOOKUP(AH564,LnLst!B:I,2,FALSE),0)*100/H564^2</f>
        <v>0</v>
      </c>
      <c r="EC564" s="111">
        <f>AI564*IFERROR(VLOOKUP(AH564,LnLst!B:I,3,FALSE),0)*100/H564^2</f>
        <v>0</v>
      </c>
      <c r="ED564" s="111">
        <f>(AI564*IFERROR(VLOOKUP(AH564,LnLst!B:I,4,FALSE),0))*(H564^2/100)/1000000</f>
        <v>0</v>
      </c>
      <c r="EE564" s="111">
        <f>AI564*IFERROR(VLOOKUP(AH564,LnLst!B:I,5,FALSE),0)*100/H564^2</f>
        <v>0</v>
      </c>
      <c r="EF564" s="111">
        <f>AI564*IFERROR(VLOOKUP(AH564,LnLst!B:I,6,FALSE),0)*100/H564^2</f>
        <v>0</v>
      </c>
      <c r="EG564" s="111">
        <f>(AI564*IFERROR(VLOOKUP(AH564,LnLst!B:I,7,FALSE),0))*(H564^2/100)/1000000</f>
        <v>0</v>
      </c>
      <c r="EH564" s="111">
        <f>AI564*IFERROR(VLOOKUP(AH564,LnLst!B:I,8,FALSE),0)*100/H564^2</f>
        <v>0</v>
      </c>
      <c r="EI564" s="236">
        <f>AK564*IFERROR(VLOOKUP(AJ564,LnLst!B:I,2,FALSE),0)*100/H564^2</f>
        <v>0</v>
      </c>
      <c r="EJ564" s="111">
        <f>AK564*IFERROR(VLOOKUP(AJ564,LnLst!B:I,3,FALSE),0)*100/H564^2</f>
        <v>0</v>
      </c>
      <c r="EK564" s="111">
        <f>(AK564*IFERROR(VLOOKUP(AJ564,LnLst!B:I,4,FALSE),0))*(H564^2/100)/1000000</f>
        <v>0</v>
      </c>
      <c r="EL564" s="111">
        <f>AK564*IFERROR(VLOOKUP(AJ564,LnLst!B:I,5,FALSE),0)*100/H564^2</f>
        <v>0</v>
      </c>
      <c r="EM564" s="111">
        <f>AK564*IFERROR(VLOOKUP(AJ564,LnLst!B:I,6,FALSE),0)*100/H564^2</f>
        <v>0</v>
      </c>
      <c r="EN564" s="111">
        <f>(AK564*IFERROR(VLOOKUP(AJ564,LnLst!B:I,7,FALSE),0))*(H564^2/100)/1000000</f>
        <v>0</v>
      </c>
      <c r="EO564" s="111">
        <f>AK564*IFERROR(VLOOKUP(AJ564,LnLst!B:I,8,FALSE),0)*100/H564^2</f>
        <v>0</v>
      </c>
    </row>
    <row r="565" spans="1:145" ht="15" customHeight="1" x14ac:dyDescent="0.25">
      <c r="A565" s="81" t="s">
        <v>420</v>
      </c>
      <c r="B565" s="82" t="s">
        <v>437</v>
      </c>
      <c r="C565" s="102" t="s">
        <v>1601</v>
      </c>
      <c r="D565" s="82" t="s">
        <v>162</v>
      </c>
      <c r="E565" s="9" t="s">
        <v>1641</v>
      </c>
      <c r="F565" s="426" t="s">
        <v>1717</v>
      </c>
      <c r="G565" s="83">
        <v>1</v>
      </c>
      <c r="H565" s="60">
        <v>220</v>
      </c>
      <c r="I565" s="194" t="str">
        <f t="shared" si="146"/>
        <v xml:space="preserve">2*380/50 ACSR             </v>
      </c>
      <c r="J565" s="228">
        <f t="shared" si="147"/>
        <v>42.8</v>
      </c>
      <c r="K565" s="113" t="s">
        <v>23</v>
      </c>
      <c r="L565" s="232" t="s">
        <v>22</v>
      </c>
      <c r="M565" s="240">
        <v>1200</v>
      </c>
      <c r="N565" s="115">
        <f t="shared" si="148"/>
        <v>457.24799999999999</v>
      </c>
      <c r="O565" s="241">
        <v>1200</v>
      </c>
      <c r="P565" s="235">
        <f t="shared" si="149"/>
        <v>3.6433057851239666E-3</v>
      </c>
      <c r="Q565" s="104">
        <f t="shared" si="150"/>
        <v>2.670578512396694E-2</v>
      </c>
      <c r="R565" s="104">
        <f t="shared" si="151"/>
        <v>7.7060544000000009E-2</v>
      </c>
      <c r="S565" s="104">
        <f t="shared" si="152"/>
        <v>9.7272727272727268E-3</v>
      </c>
      <c r="T565" s="104">
        <f t="shared" si="153"/>
        <v>8.4008264462809915E-2</v>
      </c>
      <c r="U565" s="104">
        <f t="shared" si="154"/>
        <v>4.6194895999999999E-2</v>
      </c>
      <c r="V565" s="105">
        <f t="shared" si="155"/>
        <v>5.2173553719008253E-2</v>
      </c>
      <c r="W565" s="223">
        <f>AE565*IFERROR(VLOOKUP(AD565,LnLst!B:I,2,FALSE),0)+AG565*IFERROR(VLOOKUP(AF565,LnLst!B:I,2,FALSE),0)+AI565*IFERROR(VLOOKUP(AH565,LnLst!B:I,2,FALSE),0)+AK565*IFERROR(VLOOKUP(AJ565,LnLst!B:I,2,FALSE),0)</f>
        <v>1.7633599999999998</v>
      </c>
      <c r="X565" s="215">
        <f>AE565*IFERROR(VLOOKUP(AD565,LnLst!B:I,3,FALSE),0)+AG565*IFERROR(VLOOKUP(AF565,LnLst!B:I,3,FALSE),0)+AI565*IFERROR(VLOOKUP(AH565,LnLst!B:I,3,FALSE),0)+AK565*IFERROR(VLOOKUP(AJ565,LnLst!B:I,3,FALSE),0)</f>
        <v>12.925599999999999</v>
      </c>
      <c r="Y565" s="219">
        <f>(AE565*IFERROR(VLOOKUP(AD565,LnLst!B:I,4,FALSE),0)+AG565*IFERROR(VLOOKUP(AF565,LnLst!B:I,4,FALSE),0)+AI565*IFERROR(VLOOKUP(AH565,LnLst!B:I,4,FALSE),0)+AK565*IFERROR(VLOOKUP(AJ565,LnLst!B:I,4,FALSE),0))/1000000</f>
        <v>1.59216E-4</v>
      </c>
      <c r="Z565" s="215">
        <f>AE565*IFERROR(VLOOKUP(AD565,LnLst!B:I,5,FALSE),0)+AG565*IFERROR(VLOOKUP(AF565,LnLst!B:I,5,FALSE),0)+AI565*IFERROR(VLOOKUP(AH565,LnLst!B:I,5,FALSE),0)+AK565*IFERROR(VLOOKUP(AJ565,LnLst!B:I,5,FALSE),0)</f>
        <v>4.7079999999999993</v>
      </c>
      <c r="AA565" s="215">
        <f>AE565*IFERROR(VLOOKUP(AD565,LnLst!B:I,6,FALSE),0)+AG565*IFERROR(VLOOKUP(AF565,LnLst!B:I,6,FALSE),0)+AI565*IFERROR(VLOOKUP(AH565,LnLst!B:I,6,FALSE),0)+AK565*IFERROR(VLOOKUP(AJ565,LnLst!B:I,6,FALSE),0)</f>
        <v>40.659999999999997</v>
      </c>
      <c r="AB565" s="207">
        <f>(AE565*IFERROR(VLOOKUP(AD565,LnLst!B:I,7,FALSE),0)+AG565*IFERROR(VLOOKUP(AF565,LnLst!B:I,7,FALSE),0)+AI565*IFERROR(VLOOKUP(AH565,LnLst!B:I,7,FALSE),0)+AK565*IFERROR(VLOOKUP(AJ565,LnLst!B:I,7,FALSE),0))/1000000</f>
        <v>9.5443999999999989E-5</v>
      </c>
      <c r="AC565" s="211">
        <f>AE565*IFERROR(VLOOKUP(AD565,LnLst!B:I,8,FALSE),0)+AG565*IFERROR(VLOOKUP(AF565,LnLst!B:I,8,FALSE),0)+AI565*IFERROR(VLOOKUP(AH565,LnLst!B:I,8,FALSE),0)+AK565*IFERROR(VLOOKUP(AJ565,LnLst!B:I,8,FALSE),0)</f>
        <v>25.251999999999995</v>
      </c>
      <c r="AD565" s="106" t="s">
        <v>25</v>
      </c>
      <c r="AE565" s="263">
        <v>42.8</v>
      </c>
      <c r="AF565" s="245" t="s">
        <v>1462</v>
      </c>
      <c r="AG565" s="263"/>
      <c r="AH565" s="250" t="s">
        <v>1462</v>
      </c>
      <c r="AI565" s="263"/>
      <c r="AJ565" s="245" t="s">
        <v>1462</v>
      </c>
      <c r="AK565" s="263"/>
      <c r="AL565" s="84">
        <v>516</v>
      </c>
      <c r="AM565" s="72">
        <v>600</v>
      </c>
      <c r="AN565" s="83">
        <v>0</v>
      </c>
      <c r="AO565" s="72">
        <v>0</v>
      </c>
      <c r="AP565" s="66" t="s">
        <v>1008</v>
      </c>
      <c r="AQ565" s="107" t="s">
        <v>904</v>
      </c>
      <c r="AR565" s="61" t="s">
        <v>272</v>
      </c>
      <c r="AS565" s="364"/>
      <c r="AT565" s="205"/>
      <c r="DN565" s="111">
        <f>(AE565*IFERROR(VLOOKUP(AD565,LnLst!B:I,2,FALSE),0))*(100/(H565^2))</f>
        <v>3.6433057851239666E-3</v>
      </c>
      <c r="DO565" s="111">
        <f>(AE565*IFERROR(VLOOKUP(AD565,LnLst!B:I,3,FALSE),0))*(100/(H565^2))</f>
        <v>2.670578512396694E-2</v>
      </c>
      <c r="DP565" s="111">
        <f>(AE565*IFERROR(VLOOKUP(AD565,LnLst!B:I,4,FALSE),0))*(H565^2/100)/1000000</f>
        <v>7.7060544000000009E-2</v>
      </c>
      <c r="DQ565" s="111">
        <f>(AE565*IFERROR(VLOOKUP(AD565,LnLst!B:I,5,FALSE),0))*(100/(H565^2))</f>
        <v>9.7272727272727268E-3</v>
      </c>
      <c r="DR565" s="111">
        <f>(AE565*IFERROR(VLOOKUP(AD565,LnLst!B:I,6,FALSE),0))*(100/(H565^2))</f>
        <v>8.4008264462809915E-2</v>
      </c>
      <c r="DS565" s="111">
        <f>(AE565*IFERROR(VLOOKUP(AD565,LnLst!B:I,7,FALSE),0))*(H565^2/100)/1000000</f>
        <v>4.6194895999999992E-2</v>
      </c>
      <c r="DT565" s="111">
        <f>(AE565*IFERROR(VLOOKUP(AD565,LnLst!B:I,8,FALSE),0))*(100/(H565^2))</f>
        <v>5.2173553719008253E-2</v>
      </c>
      <c r="DU565" s="111">
        <f>AG565*IFERROR(VLOOKUP(AF565,LnLst!B:I,2,FALSE),0)*100/H565^2</f>
        <v>0</v>
      </c>
      <c r="DV565" s="111">
        <f>(AG565*IFERROR(VLOOKUP(AF565,LnLst!B:I,3,FALSE),0))*(100/(H565^2))</f>
        <v>0</v>
      </c>
      <c r="DW565" s="111">
        <f>(AG565*IFERROR(VLOOKUP(AF565,LnLst!B:I,4,FALSE),0))*(H565^2/100)/1000000</f>
        <v>0</v>
      </c>
      <c r="DX565" s="111">
        <f>(AG565*IFERROR(VLOOKUP(AF565,LnLst!B:I,5,FALSE),0))*(100/(H565^2))</f>
        <v>0</v>
      </c>
      <c r="DY565" s="111">
        <f>(AG565*IFERROR(VLOOKUP(AF565,LnLst!B:I,6,FALSE),0))*(100/(H565^2))</f>
        <v>0</v>
      </c>
      <c r="DZ565" s="111">
        <f>(AG565*IFERROR(VLOOKUP(AF565,LnLst!B:I,7,FALSE),0))*(H565^2/100)/1000000</f>
        <v>0</v>
      </c>
      <c r="EA565" s="111">
        <f>(AG565*IFERROR(VLOOKUP(AF565,LnLst!B:I,8,FALSE),0))*(100/(H565^2))</f>
        <v>0</v>
      </c>
      <c r="EB565" s="111">
        <f>AI565*IFERROR(VLOOKUP(AH565,LnLst!B:I,2,FALSE),0)*100/H565^2</f>
        <v>0</v>
      </c>
      <c r="EC565" s="111">
        <f>AI565*IFERROR(VLOOKUP(AH565,LnLst!B:I,3,FALSE),0)*100/H565^2</f>
        <v>0</v>
      </c>
      <c r="ED565" s="111">
        <f>(AI565*IFERROR(VLOOKUP(AH565,LnLst!B:I,4,FALSE),0))*(H565^2/100)/1000000</f>
        <v>0</v>
      </c>
      <c r="EE565" s="111">
        <f>AI565*IFERROR(VLOOKUP(AH565,LnLst!B:I,5,FALSE),0)*100/H565^2</f>
        <v>0</v>
      </c>
      <c r="EF565" s="111">
        <f>AI565*IFERROR(VLOOKUP(AH565,LnLst!B:I,6,FALSE),0)*100/H565^2</f>
        <v>0</v>
      </c>
      <c r="EG565" s="111">
        <f>(AI565*IFERROR(VLOOKUP(AH565,LnLst!B:I,7,FALSE),0))*(H565^2/100)/1000000</f>
        <v>0</v>
      </c>
      <c r="EH565" s="111">
        <f>AI565*IFERROR(VLOOKUP(AH565,LnLst!B:I,8,FALSE),0)*100/H565^2</f>
        <v>0</v>
      </c>
      <c r="EI565" s="236">
        <f>AK565*IFERROR(VLOOKUP(AJ565,LnLst!B:I,2,FALSE),0)*100/H565^2</f>
        <v>0</v>
      </c>
      <c r="EJ565" s="111">
        <f>AK565*IFERROR(VLOOKUP(AJ565,LnLst!B:I,3,FALSE),0)*100/H565^2</f>
        <v>0</v>
      </c>
      <c r="EK565" s="111">
        <f>(AK565*IFERROR(VLOOKUP(AJ565,LnLst!B:I,4,FALSE),0))*(H565^2/100)/1000000</f>
        <v>0</v>
      </c>
      <c r="EL565" s="111">
        <f>AK565*IFERROR(VLOOKUP(AJ565,LnLst!B:I,5,FALSE),0)*100/H565^2</f>
        <v>0</v>
      </c>
      <c r="EM565" s="111">
        <f>AK565*IFERROR(VLOOKUP(AJ565,LnLst!B:I,6,FALSE),0)*100/H565^2</f>
        <v>0</v>
      </c>
      <c r="EN565" s="111">
        <f>(AK565*IFERROR(VLOOKUP(AJ565,LnLst!B:I,7,FALSE),0))*(H565^2/100)/1000000</f>
        <v>0</v>
      </c>
      <c r="EO565" s="111">
        <f>AK565*IFERROR(VLOOKUP(AJ565,LnLst!B:I,8,FALSE),0)*100/H565^2</f>
        <v>0</v>
      </c>
    </row>
    <row r="566" spans="1:145" ht="15" customHeight="1" x14ac:dyDescent="0.25">
      <c r="A566" s="81" t="s">
        <v>420</v>
      </c>
      <c r="B566" s="82" t="s">
        <v>437</v>
      </c>
      <c r="C566" s="102" t="s">
        <v>1601</v>
      </c>
      <c r="D566" s="82" t="s">
        <v>162</v>
      </c>
      <c r="E566" s="9" t="s">
        <v>1641</v>
      </c>
      <c r="F566" s="426" t="s">
        <v>1717</v>
      </c>
      <c r="G566" s="83">
        <v>2</v>
      </c>
      <c r="H566" s="60">
        <v>220</v>
      </c>
      <c r="I566" s="194" t="str">
        <f t="shared" si="146"/>
        <v xml:space="preserve">2*380/50 ACSR             </v>
      </c>
      <c r="J566" s="228">
        <f t="shared" si="147"/>
        <v>42.8</v>
      </c>
      <c r="K566" s="113" t="s">
        <v>23</v>
      </c>
      <c r="L566" s="232" t="s">
        <v>22</v>
      </c>
      <c r="M566" s="240">
        <v>1200</v>
      </c>
      <c r="N566" s="115">
        <f t="shared" si="148"/>
        <v>457.24799999999999</v>
      </c>
      <c r="O566" s="241">
        <v>1200</v>
      </c>
      <c r="P566" s="235">
        <f t="shared" si="149"/>
        <v>3.6433057851239666E-3</v>
      </c>
      <c r="Q566" s="104">
        <f t="shared" si="150"/>
        <v>2.670578512396694E-2</v>
      </c>
      <c r="R566" s="104">
        <f t="shared" si="151"/>
        <v>7.7060544000000009E-2</v>
      </c>
      <c r="S566" s="104">
        <f t="shared" si="152"/>
        <v>9.7272727272727268E-3</v>
      </c>
      <c r="T566" s="104">
        <f t="shared" si="153"/>
        <v>8.4008264462809915E-2</v>
      </c>
      <c r="U566" s="104">
        <f t="shared" si="154"/>
        <v>4.6194895999999999E-2</v>
      </c>
      <c r="V566" s="105">
        <f t="shared" si="155"/>
        <v>5.2173553719008253E-2</v>
      </c>
      <c r="W566" s="223">
        <f>AE566*IFERROR(VLOOKUP(AD566,LnLst!B:I,2,FALSE),0)+AG566*IFERROR(VLOOKUP(AF566,LnLst!B:I,2,FALSE),0)+AI566*IFERROR(VLOOKUP(AH566,LnLst!B:I,2,FALSE),0)+AK566*IFERROR(VLOOKUP(AJ566,LnLst!B:I,2,FALSE),0)</f>
        <v>1.7633599999999998</v>
      </c>
      <c r="X566" s="215">
        <f>AE566*IFERROR(VLOOKUP(AD566,LnLst!B:I,3,FALSE),0)+AG566*IFERROR(VLOOKUP(AF566,LnLst!B:I,3,FALSE),0)+AI566*IFERROR(VLOOKUP(AH566,LnLst!B:I,3,FALSE),0)+AK566*IFERROR(VLOOKUP(AJ566,LnLst!B:I,3,FALSE),0)</f>
        <v>12.925599999999999</v>
      </c>
      <c r="Y566" s="219">
        <f>(AE566*IFERROR(VLOOKUP(AD566,LnLst!B:I,4,FALSE),0)+AG566*IFERROR(VLOOKUP(AF566,LnLst!B:I,4,FALSE),0)+AI566*IFERROR(VLOOKUP(AH566,LnLst!B:I,4,FALSE),0)+AK566*IFERROR(VLOOKUP(AJ566,LnLst!B:I,4,FALSE),0))/1000000</f>
        <v>1.59216E-4</v>
      </c>
      <c r="Z566" s="215">
        <f>AE566*IFERROR(VLOOKUP(AD566,LnLst!B:I,5,FALSE),0)+AG566*IFERROR(VLOOKUP(AF566,LnLst!B:I,5,FALSE),0)+AI566*IFERROR(VLOOKUP(AH566,LnLst!B:I,5,FALSE),0)+AK566*IFERROR(VLOOKUP(AJ566,LnLst!B:I,5,FALSE),0)</f>
        <v>4.7079999999999993</v>
      </c>
      <c r="AA566" s="215">
        <f>AE566*IFERROR(VLOOKUP(AD566,LnLst!B:I,6,FALSE),0)+AG566*IFERROR(VLOOKUP(AF566,LnLst!B:I,6,FALSE),0)+AI566*IFERROR(VLOOKUP(AH566,LnLst!B:I,6,FALSE),0)+AK566*IFERROR(VLOOKUP(AJ566,LnLst!B:I,6,FALSE),0)</f>
        <v>40.659999999999997</v>
      </c>
      <c r="AB566" s="207">
        <f>(AE566*IFERROR(VLOOKUP(AD566,LnLst!B:I,7,FALSE),0)+AG566*IFERROR(VLOOKUP(AF566,LnLst!B:I,7,FALSE),0)+AI566*IFERROR(VLOOKUP(AH566,LnLst!B:I,7,FALSE),0)+AK566*IFERROR(VLOOKUP(AJ566,LnLst!B:I,7,FALSE),0))/1000000</f>
        <v>9.5443999999999989E-5</v>
      </c>
      <c r="AC566" s="211">
        <f>AE566*IFERROR(VLOOKUP(AD566,LnLst!B:I,8,FALSE),0)+AG566*IFERROR(VLOOKUP(AF566,LnLst!B:I,8,FALSE),0)+AI566*IFERROR(VLOOKUP(AH566,LnLst!B:I,8,FALSE),0)+AK566*IFERROR(VLOOKUP(AJ566,LnLst!B:I,8,FALSE),0)</f>
        <v>25.251999999999995</v>
      </c>
      <c r="AD566" s="106" t="s">
        <v>25</v>
      </c>
      <c r="AE566" s="263">
        <v>42.8</v>
      </c>
      <c r="AF566" s="245" t="s">
        <v>1462</v>
      </c>
      <c r="AG566" s="263"/>
      <c r="AH566" s="250" t="s">
        <v>1462</v>
      </c>
      <c r="AI566" s="263"/>
      <c r="AJ566" s="245" t="s">
        <v>1462</v>
      </c>
      <c r="AK566" s="263"/>
      <c r="AL566" s="84">
        <v>516</v>
      </c>
      <c r="AM566" s="72">
        <v>600</v>
      </c>
      <c r="AN566" s="83">
        <v>0</v>
      </c>
      <c r="AO566" s="72">
        <v>0</v>
      </c>
      <c r="AP566" s="66" t="s">
        <v>1009</v>
      </c>
      <c r="AQ566" s="107" t="s">
        <v>904</v>
      </c>
      <c r="AR566" s="61" t="s">
        <v>272</v>
      </c>
      <c r="AS566" s="364"/>
      <c r="AT566" s="205"/>
      <c r="DN566" s="111">
        <f>(AE566*IFERROR(VLOOKUP(AD566,LnLst!B:I,2,FALSE),0))*(100/(H566^2))</f>
        <v>3.6433057851239666E-3</v>
      </c>
      <c r="DO566" s="111">
        <f>(AE566*IFERROR(VLOOKUP(AD566,LnLst!B:I,3,FALSE),0))*(100/(H566^2))</f>
        <v>2.670578512396694E-2</v>
      </c>
      <c r="DP566" s="111">
        <f>(AE566*IFERROR(VLOOKUP(AD566,LnLst!B:I,4,FALSE),0))*(H566^2/100)/1000000</f>
        <v>7.7060544000000009E-2</v>
      </c>
      <c r="DQ566" s="111">
        <f>(AE566*IFERROR(VLOOKUP(AD566,LnLst!B:I,5,FALSE),0))*(100/(H566^2))</f>
        <v>9.7272727272727268E-3</v>
      </c>
      <c r="DR566" s="111">
        <f>(AE566*IFERROR(VLOOKUP(AD566,LnLst!B:I,6,FALSE),0))*(100/(H566^2))</f>
        <v>8.4008264462809915E-2</v>
      </c>
      <c r="DS566" s="111">
        <f>(AE566*IFERROR(VLOOKUP(AD566,LnLst!B:I,7,FALSE),0))*(H566^2/100)/1000000</f>
        <v>4.6194895999999992E-2</v>
      </c>
      <c r="DT566" s="111">
        <f>(AE566*IFERROR(VLOOKUP(AD566,LnLst!B:I,8,FALSE),0))*(100/(H566^2))</f>
        <v>5.2173553719008253E-2</v>
      </c>
      <c r="DU566" s="111">
        <f>AG566*IFERROR(VLOOKUP(AF566,LnLst!B:I,2,FALSE),0)*100/H566^2</f>
        <v>0</v>
      </c>
      <c r="DV566" s="111">
        <f>(AG566*IFERROR(VLOOKUP(AF566,LnLst!B:I,3,FALSE),0))*(100/(H566^2))</f>
        <v>0</v>
      </c>
      <c r="DW566" s="111">
        <f>(AG566*IFERROR(VLOOKUP(AF566,LnLst!B:I,4,FALSE),0))*(H566^2/100)/1000000</f>
        <v>0</v>
      </c>
      <c r="DX566" s="111">
        <f>(AG566*IFERROR(VLOOKUP(AF566,LnLst!B:I,5,FALSE),0))*(100/(H566^2))</f>
        <v>0</v>
      </c>
      <c r="DY566" s="111">
        <f>(AG566*IFERROR(VLOOKUP(AF566,LnLst!B:I,6,FALSE),0))*(100/(H566^2))</f>
        <v>0</v>
      </c>
      <c r="DZ566" s="111">
        <f>(AG566*IFERROR(VLOOKUP(AF566,LnLst!B:I,7,FALSE),0))*(H566^2/100)/1000000</f>
        <v>0</v>
      </c>
      <c r="EA566" s="111">
        <f>(AG566*IFERROR(VLOOKUP(AF566,LnLst!B:I,8,FALSE),0))*(100/(H566^2))</f>
        <v>0</v>
      </c>
      <c r="EB566" s="111">
        <f>AI566*IFERROR(VLOOKUP(AH566,LnLst!B:I,2,FALSE),0)*100/H566^2</f>
        <v>0</v>
      </c>
      <c r="EC566" s="111">
        <f>AI566*IFERROR(VLOOKUP(AH566,LnLst!B:I,3,FALSE),0)*100/H566^2</f>
        <v>0</v>
      </c>
      <c r="ED566" s="111">
        <f>(AI566*IFERROR(VLOOKUP(AH566,LnLst!B:I,4,FALSE),0))*(H566^2/100)/1000000</f>
        <v>0</v>
      </c>
      <c r="EE566" s="111">
        <f>AI566*IFERROR(VLOOKUP(AH566,LnLst!B:I,5,FALSE),0)*100/H566^2</f>
        <v>0</v>
      </c>
      <c r="EF566" s="111">
        <f>AI566*IFERROR(VLOOKUP(AH566,LnLst!B:I,6,FALSE),0)*100/H566^2</f>
        <v>0</v>
      </c>
      <c r="EG566" s="111">
        <f>(AI566*IFERROR(VLOOKUP(AH566,LnLst!B:I,7,FALSE),0))*(H566^2/100)/1000000</f>
        <v>0</v>
      </c>
      <c r="EH566" s="111">
        <f>AI566*IFERROR(VLOOKUP(AH566,LnLst!B:I,8,FALSE),0)*100/H566^2</f>
        <v>0</v>
      </c>
      <c r="EI566" s="236">
        <f>AK566*IFERROR(VLOOKUP(AJ566,LnLst!B:I,2,FALSE),0)*100/H566^2</f>
        <v>0</v>
      </c>
      <c r="EJ566" s="111">
        <f>AK566*IFERROR(VLOOKUP(AJ566,LnLst!B:I,3,FALSE),0)*100/H566^2</f>
        <v>0</v>
      </c>
      <c r="EK566" s="111">
        <f>(AK566*IFERROR(VLOOKUP(AJ566,LnLst!B:I,4,FALSE),0))*(H566^2/100)/1000000</f>
        <v>0</v>
      </c>
      <c r="EL566" s="111">
        <f>AK566*IFERROR(VLOOKUP(AJ566,LnLst!B:I,5,FALSE),0)*100/H566^2</f>
        <v>0</v>
      </c>
      <c r="EM566" s="111">
        <f>AK566*IFERROR(VLOOKUP(AJ566,LnLst!B:I,6,FALSE),0)*100/H566^2</f>
        <v>0</v>
      </c>
      <c r="EN566" s="111">
        <f>(AK566*IFERROR(VLOOKUP(AJ566,LnLst!B:I,7,FALSE),0))*(H566^2/100)/1000000</f>
        <v>0</v>
      </c>
      <c r="EO566" s="111">
        <f>AK566*IFERROR(VLOOKUP(AJ566,LnLst!B:I,8,FALSE),0)*100/H566^2</f>
        <v>0</v>
      </c>
    </row>
    <row r="567" spans="1:145" ht="15" customHeight="1" x14ac:dyDescent="0.25">
      <c r="A567" s="81" t="s">
        <v>424</v>
      </c>
      <c r="B567" s="82" t="s">
        <v>437</v>
      </c>
      <c r="C567" s="102" t="s">
        <v>1539</v>
      </c>
      <c r="D567" s="82" t="s">
        <v>162</v>
      </c>
      <c r="E567" s="9" t="s">
        <v>1641</v>
      </c>
      <c r="F567" s="426" t="s">
        <v>1717</v>
      </c>
      <c r="G567" s="83">
        <v>1</v>
      </c>
      <c r="H567" s="60">
        <v>220</v>
      </c>
      <c r="I567" s="194" t="str">
        <f t="shared" si="146"/>
        <v xml:space="preserve">2*380/50 ACSR             </v>
      </c>
      <c r="J567" s="228">
        <f t="shared" si="147"/>
        <v>60</v>
      </c>
      <c r="K567" s="113" t="s">
        <v>23</v>
      </c>
      <c r="L567" s="232" t="s">
        <v>22</v>
      </c>
      <c r="M567" s="240">
        <v>1200</v>
      </c>
      <c r="N567" s="115">
        <f t="shared" si="148"/>
        <v>457.24799999999999</v>
      </c>
      <c r="O567" s="241">
        <v>1200</v>
      </c>
      <c r="P567" s="235">
        <f t="shared" si="149"/>
        <v>5.1074380165289255E-3</v>
      </c>
      <c r="Q567" s="104">
        <f t="shared" si="150"/>
        <v>3.7438016528925623E-2</v>
      </c>
      <c r="R567" s="104">
        <f t="shared" si="151"/>
        <v>0.10802879999999999</v>
      </c>
      <c r="S567" s="104">
        <f t="shared" si="152"/>
        <v>1.3636363636363636E-2</v>
      </c>
      <c r="T567" s="104">
        <f t="shared" si="153"/>
        <v>0.11776859504132231</v>
      </c>
      <c r="U567" s="104">
        <f t="shared" si="154"/>
        <v>6.4759200000000003E-2</v>
      </c>
      <c r="V567" s="105">
        <f t="shared" si="155"/>
        <v>7.3140495867768593E-2</v>
      </c>
      <c r="W567" s="223">
        <f>AE567*IFERROR(VLOOKUP(AD567,LnLst!B:I,2,FALSE),0)+AG567*IFERROR(VLOOKUP(AF567,LnLst!B:I,2,FALSE),0)+AI567*IFERROR(VLOOKUP(AH567,LnLst!B:I,2,FALSE),0)+AK567*IFERROR(VLOOKUP(AJ567,LnLst!B:I,2,FALSE),0)</f>
        <v>2.472</v>
      </c>
      <c r="X567" s="215">
        <f>AE567*IFERROR(VLOOKUP(AD567,LnLst!B:I,3,FALSE),0)+AG567*IFERROR(VLOOKUP(AF567,LnLst!B:I,3,FALSE),0)+AI567*IFERROR(VLOOKUP(AH567,LnLst!B:I,3,FALSE),0)+AK567*IFERROR(VLOOKUP(AJ567,LnLst!B:I,3,FALSE),0)</f>
        <v>18.12</v>
      </c>
      <c r="Y567" s="219">
        <f>(AE567*IFERROR(VLOOKUP(AD567,LnLst!B:I,4,FALSE),0)+AG567*IFERROR(VLOOKUP(AF567,LnLst!B:I,4,FALSE),0)+AI567*IFERROR(VLOOKUP(AH567,LnLst!B:I,4,FALSE),0)+AK567*IFERROR(VLOOKUP(AJ567,LnLst!B:I,4,FALSE),0))/1000000</f>
        <v>2.232E-4</v>
      </c>
      <c r="Z567" s="215">
        <f>AE567*IFERROR(VLOOKUP(AD567,LnLst!B:I,5,FALSE),0)+AG567*IFERROR(VLOOKUP(AF567,LnLst!B:I,5,FALSE),0)+AI567*IFERROR(VLOOKUP(AH567,LnLst!B:I,5,FALSE),0)+AK567*IFERROR(VLOOKUP(AJ567,LnLst!B:I,5,FALSE),0)</f>
        <v>6.6</v>
      </c>
      <c r="AA567" s="215">
        <f>AE567*IFERROR(VLOOKUP(AD567,LnLst!B:I,6,FALSE),0)+AG567*IFERROR(VLOOKUP(AF567,LnLst!B:I,6,FALSE),0)+AI567*IFERROR(VLOOKUP(AH567,LnLst!B:I,6,FALSE),0)+AK567*IFERROR(VLOOKUP(AJ567,LnLst!B:I,6,FALSE),0)</f>
        <v>57</v>
      </c>
      <c r="AB567" s="207">
        <f>(AE567*IFERROR(VLOOKUP(AD567,LnLst!B:I,7,FALSE),0)+AG567*IFERROR(VLOOKUP(AF567,LnLst!B:I,7,FALSE),0)+AI567*IFERROR(VLOOKUP(AH567,LnLst!B:I,7,FALSE),0)+AK567*IFERROR(VLOOKUP(AJ567,LnLst!B:I,7,FALSE),0))/1000000</f>
        <v>1.338E-4</v>
      </c>
      <c r="AC567" s="211">
        <f>AE567*IFERROR(VLOOKUP(AD567,LnLst!B:I,8,FALSE),0)+AG567*IFERROR(VLOOKUP(AF567,LnLst!B:I,8,FALSE),0)+AI567*IFERROR(VLOOKUP(AH567,LnLst!B:I,8,FALSE),0)+AK567*IFERROR(VLOOKUP(AJ567,LnLst!B:I,8,FALSE),0)</f>
        <v>35.4</v>
      </c>
      <c r="AD567" s="106" t="s">
        <v>25</v>
      </c>
      <c r="AE567" s="263">
        <v>60</v>
      </c>
      <c r="AF567" s="245" t="s">
        <v>1462</v>
      </c>
      <c r="AG567" s="263"/>
      <c r="AH567" s="250" t="s">
        <v>1462</v>
      </c>
      <c r="AI567" s="263"/>
      <c r="AJ567" s="245" t="s">
        <v>1462</v>
      </c>
      <c r="AK567" s="263"/>
      <c r="AL567" s="84">
        <v>530</v>
      </c>
      <c r="AM567" s="72">
        <v>600</v>
      </c>
      <c r="AN567" s="83">
        <v>0</v>
      </c>
      <c r="AO567" s="72">
        <v>0</v>
      </c>
      <c r="AP567" s="66" t="s">
        <v>1004</v>
      </c>
      <c r="AQ567" s="107" t="s">
        <v>903</v>
      </c>
      <c r="AR567" s="61" t="s">
        <v>272</v>
      </c>
      <c r="AS567" s="364"/>
      <c r="AT567" s="205"/>
      <c r="DN567" s="111">
        <f>(AE567*IFERROR(VLOOKUP(AD567,LnLst!B:I,2,FALSE),0))*(100/(H567^2))</f>
        <v>5.1074380165289255E-3</v>
      </c>
      <c r="DO567" s="111">
        <f>(AE567*IFERROR(VLOOKUP(AD567,LnLst!B:I,3,FALSE),0))*(100/(H567^2))</f>
        <v>3.7438016528925623E-2</v>
      </c>
      <c r="DP567" s="111">
        <f>(AE567*IFERROR(VLOOKUP(AD567,LnLst!B:I,4,FALSE),0))*(H567^2/100)/1000000</f>
        <v>0.10802880000000001</v>
      </c>
      <c r="DQ567" s="111">
        <f>(AE567*IFERROR(VLOOKUP(AD567,LnLst!B:I,5,FALSE),0))*(100/(H567^2))</f>
        <v>1.3636363636363636E-2</v>
      </c>
      <c r="DR567" s="111">
        <f>(AE567*IFERROR(VLOOKUP(AD567,LnLst!B:I,6,FALSE),0))*(100/(H567^2))</f>
        <v>0.11776859504132231</v>
      </c>
      <c r="DS567" s="111">
        <f>(AE567*IFERROR(VLOOKUP(AD567,LnLst!B:I,7,FALSE),0))*(H567^2/100)/1000000</f>
        <v>6.4759200000000003E-2</v>
      </c>
      <c r="DT567" s="111">
        <f>(AE567*IFERROR(VLOOKUP(AD567,LnLst!B:I,8,FALSE),0))*(100/(H567^2))</f>
        <v>7.3140495867768593E-2</v>
      </c>
      <c r="DU567" s="111">
        <f>AG567*IFERROR(VLOOKUP(AF567,LnLst!B:I,2,FALSE),0)*100/H567^2</f>
        <v>0</v>
      </c>
      <c r="DV567" s="111">
        <f>(AG567*IFERROR(VLOOKUP(AF567,LnLst!B:I,3,FALSE),0))*(100/(H567^2))</f>
        <v>0</v>
      </c>
      <c r="DW567" s="111">
        <f>(AG567*IFERROR(VLOOKUP(AF567,LnLst!B:I,4,FALSE),0))*(H567^2/100)/1000000</f>
        <v>0</v>
      </c>
      <c r="DX567" s="111">
        <f>(AG567*IFERROR(VLOOKUP(AF567,LnLst!B:I,5,FALSE),0))*(100/(H567^2))</f>
        <v>0</v>
      </c>
      <c r="DY567" s="111">
        <f>(AG567*IFERROR(VLOOKUP(AF567,LnLst!B:I,6,FALSE),0))*(100/(H567^2))</f>
        <v>0</v>
      </c>
      <c r="DZ567" s="111">
        <f>(AG567*IFERROR(VLOOKUP(AF567,LnLst!B:I,7,FALSE),0))*(H567^2/100)/1000000</f>
        <v>0</v>
      </c>
      <c r="EA567" s="111">
        <f>(AG567*IFERROR(VLOOKUP(AF567,LnLst!B:I,8,FALSE),0))*(100/(H567^2))</f>
        <v>0</v>
      </c>
      <c r="EB567" s="111">
        <f>AI567*IFERROR(VLOOKUP(AH567,LnLst!B:I,2,FALSE),0)*100/H567^2</f>
        <v>0</v>
      </c>
      <c r="EC567" s="111">
        <f>AI567*IFERROR(VLOOKUP(AH567,LnLst!B:I,3,FALSE),0)*100/H567^2</f>
        <v>0</v>
      </c>
      <c r="ED567" s="111">
        <f>(AI567*IFERROR(VLOOKUP(AH567,LnLst!B:I,4,FALSE),0))*(H567^2/100)/1000000</f>
        <v>0</v>
      </c>
      <c r="EE567" s="111">
        <f>AI567*IFERROR(VLOOKUP(AH567,LnLst!B:I,5,FALSE),0)*100/H567^2</f>
        <v>0</v>
      </c>
      <c r="EF567" s="111">
        <f>AI567*IFERROR(VLOOKUP(AH567,LnLst!B:I,6,FALSE),0)*100/H567^2</f>
        <v>0</v>
      </c>
      <c r="EG567" s="111">
        <f>(AI567*IFERROR(VLOOKUP(AH567,LnLst!B:I,7,FALSE),0))*(H567^2/100)/1000000</f>
        <v>0</v>
      </c>
      <c r="EH567" s="111">
        <f>AI567*IFERROR(VLOOKUP(AH567,LnLst!B:I,8,FALSE),0)*100/H567^2</f>
        <v>0</v>
      </c>
      <c r="EI567" s="236">
        <f>AK567*IFERROR(VLOOKUP(AJ567,LnLst!B:I,2,FALSE),0)*100/H567^2</f>
        <v>0</v>
      </c>
      <c r="EJ567" s="111">
        <f>AK567*IFERROR(VLOOKUP(AJ567,LnLst!B:I,3,FALSE),0)*100/H567^2</f>
        <v>0</v>
      </c>
      <c r="EK567" s="111">
        <f>(AK567*IFERROR(VLOOKUP(AJ567,LnLst!B:I,4,FALSE),0))*(H567^2/100)/1000000</f>
        <v>0</v>
      </c>
      <c r="EL567" s="111">
        <f>AK567*IFERROR(VLOOKUP(AJ567,LnLst!B:I,5,FALSE),0)*100/H567^2</f>
        <v>0</v>
      </c>
      <c r="EM567" s="111">
        <f>AK567*IFERROR(VLOOKUP(AJ567,LnLst!B:I,6,FALSE),0)*100/H567^2</f>
        <v>0</v>
      </c>
      <c r="EN567" s="111">
        <f>(AK567*IFERROR(VLOOKUP(AJ567,LnLst!B:I,7,FALSE),0))*(H567^2/100)/1000000</f>
        <v>0</v>
      </c>
      <c r="EO567" s="111">
        <f>AK567*IFERROR(VLOOKUP(AJ567,LnLst!B:I,8,FALSE),0)*100/H567^2</f>
        <v>0</v>
      </c>
    </row>
    <row r="568" spans="1:145" ht="15" customHeight="1" x14ac:dyDescent="0.25">
      <c r="A568" s="81" t="s">
        <v>424</v>
      </c>
      <c r="B568" s="82" t="s">
        <v>437</v>
      </c>
      <c r="C568" s="102" t="s">
        <v>1539</v>
      </c>
      <c r="D568" s="82" t="s">
        <v>162</v>
      </c>
      <c r="E568" s="9" t="s">
        <v>1641</v>
      </c>
      <c r="F568" s="426" t="s">
        <v>1717</v>
      </c>
      <c r="G568" s="83">
        <v>2</v>
      </c>
      <c r="H568" s="60">
        <v>220</v>
      </c>
      <c r="I568" s="194" t="str">
        <f t="shared" si="146"/>
        <v xml:space="preserve">2*380/50 ACSR             </v>
      </c>
      <c r="J568" s="228">
        <f t="shared" si="147"/>
        <v>60</v>
      </c>
      <c r="K568" s="113" t="s">
        <v>23</v>
      </c>
      <c r="L568" s="232" t="s">
        <v>22</v>
      </c>
      <c r="M568" s="240">
        <v>1200</v>
      </c>
      <c r="N568" s="115">
        <f t="shared" si="148"/>
        <v>457.24799999999999</v>
      </c>
      <c r="O568" s="241">
        <v>1200</v>
      </c>
      <c r="P568" s="235">
        <f t="shared" si="149"/>
        <v>5.1074380165289255E-3</v>
      </c>
      <c r="Q568" s="104">
        <f t="shared" si="150"/>
        <v>3.7438016528925623E-2</v>
      </c>
      <c r="R568" s="104">
        <f t="shared" si="151"/>
        <v>0.10802879999999999</v>
      </c>
      <c r="S568" s="104">
        <f t="shared" si="152"/>
        <v>1.3636363636363636E-2</v>
      </c>
      <c r="T568" s="104">
        <f t="shared" si="153"/>
        <v>0.11776859504132231</v>
      </c>
      <c r="U568" s="104">
        <f t="shared" si="154"/>
        <v>6.4759200000000003E-2</v>
      </c>
      <c r="V568" s="105">
        <f t="shared" si="155"/>
        <v>7.3140495867768593E-2</v>
      </c>
      <c r="W568" s="223">
        <f>AE568*IFERROR(VLOOKUP(AD568,LnLst!B:I,2,FALSE),0)+AG568*IFERROR(VLOOKUP(AF568,LnLst!B:I,2,FALSE),0)+AI568*IFERROR(VLOOKUP(AH568,LnLst!B:I,2,FALSE),0)+AK568*IFERROR(VLOOKUP(AJ568,LnLst!B:I,2,FALSE),0)</f>
        <v>2.472</v>
      </c>
      <c r="X568" s="215">
        <f>AE568*IFERROR(VLOOKUP(AD568,LnLst!B:I,3,FALSE),0)+AG568*IFERROR(VLOOKUP(AF568,LnLst!B:I,3,FALSE),0)+AI568*IFERROR(VLOOKUP(AH568,LnLst!B:I,3,FALSE),0)+AK568*IFERROR(VLOOKUP(AJ568,LnLst!B:I,3,FALSE),0)</f>
        <v>18.12</v>
      </c>
      <c r="Y568" s="219">
        <f>(AE568*IFERROR(VLOOKUP(AD568,LnLst!B:I,4,FALSE),0)+AG568*IFERROR(VLOOKUP(AF568,LnLst!B:I,4,FALSE),0)+AI568*IFERROR(VLOOKUP(AH568,LnLst!B:I,4,FALSE),0)+AK568*IFERROR(VLOOKUP(AJ568,LnLst!B:I,4,FALSE),0))/1000000</f>
        <v>2.232E-4</v>
      </c>
      <c r="Z568" s="215">
        <f>AE568*IFERROR(VLOOKUP(AD568,LnLst!B:I,5,FALSE),0)+AG568*IFERROR(VLOOKUP(AF568,LnLst!B:I,5,FALSE),0)+AI568*IFERROR(VLOOKUP(AH568,LnLst!B:I,5,FALSE),0)+AK568*IFERROR(VLOOKUP(AJ568,LnLst!B:I,5,FALSE),0)</f>
        <v>6.6</v>
      </c>
      <c r="AA568" s="215">
        <f>AE568*IFERROR(VLOOKUP(AD568,LnLst!B:I,6,FALSE),0)+AG568*IFERROR(VLOOKUP(AF568,LnLst!B:I,6,FALSE),0)+AI568*IFERROR(VLOOKUP(AH568,LnLst!B:I,6,FALSE),0)+AK568*IFERROR(VLOOKUP(AJ568,LnLst!B:I,6,FALSE),0)</f>
        <v>57</v>
      </c>
      <c r="AB568" s="207">
        <f>(AE568*IFERROR(VLOOKUP(AD568,LnLst!B:I,7,FALSE),0)+AG568*IFERROR(VLOOKUP(AF568,LnLst!B:I,7,FALSE),0)+AI568*IFERROR(VLOOKUP(AH568,LnLst!B:I,7,FALSE),0)+AK568*IFERROR(VLOOKUP(AJ568,LnLst!B:I,7,FALSE),0))/1000000</f>
        <v>1.338E-4</v>
      </c>
      <c r="AC568" s="211">
        <f>AE568*IFERROR(VLOOKUP(AD568,LnLst!B:I,8,FALSE),0)+AG568*IFERROR(VLOOKUP(AF568,LnLst!B:I,8,FALSE),0)+AI568*IFERROR(VLOOKUP(AH568,LnLst!B:I,8,FALSE),0)+AK568*IFERROR(VLOOKUP(AJ568,LnLst!B:I,8,FALSE),0)</f>
        <v>35.4</v>
      </c>
      <c r="AD568" s="106" t="s">
        <v>25</v>
      </c>
      <c r="AE568" s="263">
        <v>60</v>
      </c>
      <c r="AF568" s="245" t="s">
        <v>1462</v>
      </c>
      <c r="AG568" s="263"/>
      <c r="AH568" s="250" t="s">
        <v>1462</v>
      </c>
      <c r="AI568" s="263"/>
      <c r="AJ568" s="245" t="s">
        <v>1462</v>
      </c>
      <c r="AK568" s="263"/>
      <c r="AL568" s="84">
        <v>530</v>
      </c>
      <c r="AM568" s="72">
        <v>600</v>
      </c>
      <c r="AN568" s="83">
        <v>0</v>
      </c>
      <c r="AO568" s="72">
        <v>0</v>
      </c>
      <c r="AP568" s="66" t="s">
        <v>1005</v>
      </c>
      <c r="AQ568" s="107" t="s">
        <v>903</v>
      </c>
      <c r="AR568" s="61" t="s">
        <v>272</v>
      </c>
      <c r="AS568" s="364"/>
      <c r="AT568" s="205"/>
      <c r="DN568" s="111">
        <f>(AE568*IFERROR(VLOOKUP(AD568,LnLst!B:I,2,FALSE),0))*(100/(H568^2))</f>
        <v>5.1074380165289255E-3</v>
      </c>
      <c r="DO568" s="111">
        <f>(AE568*IFERROR(VLOOKUP(AD568,LnLst!B:I,3,FALSE),0))*(100/(H568^2))</f>
        <v>3.7438016528925623E-2</v>
      </c>
      <c r="DP568" s="111">
        <f>(AE568*IFERROR(VLOOKUP(AD568,LnLst!B:I,4,FALSE),0))*(H568^2/100)/1000000</f>
        <v>0.10802880000000001</v>
      </c>
      <c r="DQ568" s="111">
        <f>(AE568*IFERROR(VLOOKUP(AD568,LnLst!B:I,5,FALSE),0))*(100/(H568^2))</f>
        <v>1.3636363636363636E-2</v>
      </c>
      <c r="DR568" s="111">
        <f>(AE568*IFERROR(VLOOKUP(AD568,LnLst!B:I,6,FALSE),0))*(100/(H568^2))</f>
        <v>0.11776859504132231</v>
      </c>
      <c r="DS568" s="111">
        <f>(AE568*IFERROR(VLOOKUP(AD568,LnLst!B:I,7,FALSE),0))*(H568^2/100)/1000000</f>
        <v>6.4759200000000003E-2</v>
      </c>
      <c r="DT568" s="111">
        <f>(AE568*IFERROR(VLOOKUP(AD568,LnLst!B:I,8,FALSE),0))*(100/(H568^2))</f>
        <v>7.3140495867768593E-2</v>
      </c>
      <c r="DU568" s="111">
        <f>AG568*IFERROR(VLOOKUP(AF568,LnLst!B:I,2,FALSE),0)*100/H568^2</f>
        <v>0</v>
      </c>
      <c r="DV568" s="111">
        <f>(AG568*IFERROR(VLOOKUP(AF568,LnLst!B:I,3,FALSE),0))*(100/(H568^2))</f>
        <v>0</v>
      </c>
      <c r="DW568" s="111">
        <f>(AG568*IFERROR(VLOOKUP(AF568,LnLst!B:I,4,FALSE),0))*(H568^2/100)/1000000</f>
        <v>0</v>
      </c>
      <c r="DX568" s="111">
        <f>(AG568*IFERROR(VLOOKUP(AF568,LnLst!B:I,5,FALSE),0))*(100/(H568^2))</f>
        <v>0</v>
      </c>
      <c r="DY568" s="111">
        <f>(AG568*IFERROR(VLOOKUP(AF568,LnLst!B:I,6,FALSE),0))*(100/(H568^2))</f>
        <v>0</v>
      </c>
      <c r="DZ568" s="111">
        <f>(AG568*IFERROR(VLOOKUP(AF568,LnLst!B:I,7,FALSE),0))*(H568^2/100)/1000000</f>
        <v>0</v>
      </c>
      <c r="EA568" s="111">
        <f>(AG568*IFERROR(VLOOKUP(AF568,LnLst!B:I,8,FALSE),0))*(100/(H568^2))</f>
        <v>0</v>
      </c>
      <c r="EB568" s="111">
        <f>AI568*IFERROR(VLOOKUP(AH568,LnLst!B:I,2,FALSE),0)*100/H568^2</f>
        <v>0</v>
      </c>
      <c r="EC568" s="111">
        <f>AI568*IFERROR(VLOOKUP(AH568,LnLst!B:I,3,FALSE),0)*100/H568^2</f>
        <v>0</v>
      </c>
      <c r="ED568" s="111">
        <f>(AI568*IFERROR(VLOOKUP(AH568,LnLst!B:I,4,FALSE),0))*(H568^2/100)/1000000</f>
        <v>0</v>
      </c>
      <c r="EE568" s="111">
        <f>AI568*IFERROR(VLOOKUP(AH568,LnLst!B:I,5,FALSE),0)*100/H568^2</f>
        <v>0</v>
      </c>
      <c r="EF568" s="111">
        <f>AI568*IFERROR(VLOOKUP(AH568,LnLst!B:I,6,FALSE),0)*100/H568^2</f>
        <v>0</v>
      </c>
      <c r="EG568" s="111">
        <f>(AI568*IFERROR(VLOOKUP(AH568,LnLst!B:I,7,FALSE),0))*(H568^2/100)/1000000</f>
        <v>0</v>
      </c>
      <c r="EH568" s="111">
        <f>AI568*IFERROR(VLOOKUP(AH568,LnLst!B:I,8,FALSE),0)*100/H568^2</f>
        <v>0</v>
      </c>
      <c r="EI568" s="236">
        <f>AK568*IFERROR(VLOOKUP(AJ568,LnLst!B:I,2,FALSE),0)*100/H568^2</f>
        <v>0</v>
      </c>
      <c r="EJ568" s="111">
        <f>AK568*IFERROR(VLOOKUP(AJ568,LnLst!B:I,3,FALSE),0)*100/H568^2</f>
        <v>0</v>
      </c>
      <c r="EK568" s="111">
        <f>(AK568*IFERROR(VLOOKUP(AJ568,LnLst!B:I,4,FALSE),0))*(H568^2/100)/1000000</f>
        <v>0</v>
      </c>
      <c r="EL568" s="111">
        <f>AK568*IFERROR(VLOOKUP(AJ568,LnLst!B:I,5,FALSE),0)*100/H568^2</f>
        <v>0</v>
      </c>
      <c r="EM568" s="111">
        <f>AK568*IFERROR(VLOOKUP(AJ568,LnLst!B:I,6,FALSE),0)*100/H568^2</f>
        <v>0</v>
      </c>
      <c r="EN568" s="111">
        <f>(AK568*IFERROR(VLOOKUP(AJ568,LnLst!B:I,7,FALSE),0))*(H568^2/100)/1000000</f>
        <v>0</v>
      </c>
      <c r="EO568" s="111">
        <f>AK568*IFERROR(VLOOKUP(AJ568,LnLst!B:I,8,FALSE),0)*100/H568^2</f>
        <v>0</v>
      </c>
    </row>
    <row r="569" spans="1:145" ht="15" customHeight="1" x14ac:dyDescent="0.25">
      <c r="A569" s="81" t="s">
        <v>1259</v>
      </c>
      <c r="B569" s="82" t="s">
        <v>436</v>
      </c>
      <c r="C569" s="102" t="s">
        <v>1613</v>
      </c>
      <c r="D569" s="82" t="s">
        <v>78</v>
      </c>
      <c r="E569" s="9" t="s">
        <v>1641</v>
      </c>
      <c r="F569" s="426" t="s">
        <v>1717</v>
      </c>
      <c r="G569" s="83">
        <v>1</v>
      </c>
      <c r="H569" s="60">
        <v>220</v>
      </c>
      <c r="I569" s="194" t="str">
        <f t="shared" si="146"/>
        <v xml:space="preserve">2*380/50 ACSR             </v>
      </c>
      <c r="J569" s="228">
        <f t="shared" si="147"/>
        <v>52.75</v>
      </c>
      <c r="K569" s="113" t="s">
        <v>22</v>
      </c>
      <c r="L569" s="232" t="s">
        <v>22</v>
      </c>
      <c r="M569" s="114">
        <v>1200</v>
      </c>
      <c r="N569" s="115">
        <f t="shared" si="148"/>
        <v>457.24799999999999</v>
      </c>
      <c r="O569" s="116">
        <v>1200</v>
      </c>
      <c r="P569" s="235">
        <f t="shared" si="149"/>
        <v>4.490289256198347E-3</v>
      </c>
      <c r="Q569" s="104">
        <f t="shared" si="150"/>
        <v>3.2914256198347105E-2</v>
      </c>
      <c r="R569" s="104">
        <f t="shared" si="151"/>
        <v>9.4975320000000002E-2</v>
      </c>
      <c r="S569" s="104">
        <f t="shared" si="152"/>
        <v>1.1988636363636363E-2</v>
      </c>
      <c r="T569" s="104">
        <f t="shared" si="153"/>
        <v>0.10353822314049586</v>
      </c>
      <c r="U569" s="104">
        <f t="shared" si="154"/>
        <v>5.6934129999999999E-2</v>
      </c>
      <c r="V569" s="105">
        <f t="shared" si="155"/>
        <v>6.4302685950413219E-2</v>
      </c>
      <c r="W569" s="223">
        <f>AE569*IFERROR(VLOOKUP(AD569,LnLst!B:I,2,FALSE),0)+AG569*IFERROR(VLOOKUP(AF569,LnLst!B:I,2,FALSE),0)+AI569*IFERROR(VLOOKUP(AH569,LnLst!B:I,2,FALSE),0)+AK569*IFERROR(VLOOKUP(AJ569,LnLst!B:I,2,FALSE),0)</f>
        <v>2.1733000000000002</v>
      </c>
      <c r="X569" s="215">
        <f>AE569*IFERROR(VLOOKUP(AD569,LnLst!B:I,3,FALSE),0)+AG569*IFERROR(VLOOKUP(AF569,LnLst!B:I,3,FALSE),0)+AI569*IFERROR(VLOOKUP(AH569,LnLst!B:I,3,FALSE),0)+AK569*IFERROR(VLOOKUP(AJ569,LnLst!B:I,3,FALSE),0)</f>
        <v>15.9305</v>
      </c>
      <c r="Y569" s="219">
        <f>(AE569*IFERROR(VLOOKUP(AD569,LnLst!B:I,4,FALSE),0)+AG569*IFERROR(VLOOKUP(AF569,LnLst!B:I,4,FALSE),0)+AI569*IFERROR(VLOOKUP(AH569,LnLst!B:I,4,FALSE),0)+AK569*IFERROR(VLOOKUP(AJ569,LnLst!B:I,4,FALSE),0))/1000000</f>
        <v>1.9623000000000001E-4</v>
      </c>
      <c r="Z569" s="215">
        <f>AE569*IFERROR(VLOOKUP(AD569,LnLst!B:I,5,FALSE),0)+AG569*IFERROR(VLOOKUP(AF569,LnLst!B:I,5,FALSE),0)+AI569*IFERROR(VLOOKUP(AH569,LnLst!B:I,5,FALSE),0)+AK569*IFERROR(VLOOKUP(AJ569,LnLst!B:I,5,FALSE),0)</f>
        <v>5.8025000000000002</v>
      </c>
      <c r="AA569" s="215">
        <f>AE569*IFERROR(VLOOKUP(AD569,LnLst!B:I,6,FALSE),0)+AG569*IFERROR(VLOOKUP(AF569,LnLst!B:I,6,FALSE),0)+AI569*IFERROR(VLOOKUP(AH569,LnLst!B:I,6,FALSE),0)+AK569*IFERROR(VLOOKUP(AJ569,LnLst!B:I,6,FALSE),0)</f>
        <v>50.112499999999997</v>
      </c>
      <c r="AB569" s="207">
        <f>(AE569*IFERROR(VLOOKUP(AD569,LnLst!B:I,7,FALSE),0)+AG569*IFERROR(VLOOKUP(AF569,LnLst!B:I,7,FALSE),0)+AI569*IFERROR(VLOOKUP(AH569,LnLst!B:I,7,FALSE),0)+AK569*IFERROR(VLOOKUP(AJ569,LnLst!B:I,7,FALSE),0))/1000000</f>
        <v>1.176325E-4</v>
      </c>
      <c r="AC569" s="211">
        <f>AE569*IFERROR(VLOOKUP(AD569,LnLst!B:I,8,FALSE),0)+AG569*IFERROR(VLOOKUP(AF569,LnLst!B:I,8,FALSE),0)+AI569*IFERROR(VLOOKUP(AH569,LnLst!B:I,8,FALSE),0)+AK569*IFERROR(VLOOKUP(AJ569,LnLst!B:I,8,FALSE),0)</f>
        <v>31.122499999999999</v>
      </c>
      <c r="AD569" s="106" t="s">
        <v>25</v>
      </c>
      <c r="AE569" s="263">
        <v>52.75</v>
      </c>
      <c r="AF569" s="245" t="s">
        <v>1462</v>
      </c>
      <c r="AG569" s="263"/>
      <c r="AH569" s="250" t="s">
        <v>1462</v>
      </c>
      <c r="AI569" s="263"/>
      <c r="AJ569" s="245" t="s">
        <v>1462</v>
      </c>
      <c r="AK569" s="263"/>
      <c r="AL569" s="84">
        <v>527</v>
      </c>
      <c r="AM569" s="72">
        <v>618</v>
      </c>
      <c r="AN569" s="83">
        <v>0</v>
      </c>
      <c r="AO569" s="72">
        <v>0</v>
      </c>
      <c r="AP569" s="66" t="s">
        <v>555</v>
      </c>
      <c r="AQ569" s="107" t="s">
        <v>556</v>
      </c>
      <c r="AR569" s="61" t="s">
        <v>78</v>
      </c>
      <c r="AS569" s="364"/>
      <c r="AT569" s="205"/>
      <c r="DN569" s="111">
        <f>(AE569*IFERROR(VLOOKUP(AD569,LnLst!B:I,2,FALSE),0))*(100/(H569^2))</f>
        <v>4.4902892561983479E-3</v>
      </c>
      <c r="DO569" s="111">
        <f>(AE569*IFERROR(VLOOKUP(AD569,LnLst!B:I,3,FALSE),0))*(100/(H569^2))</f>
        <v>3.2914256198347112E-2</v>
      </c>
      <c r="DP569" s="111">
        <f>(AE569*IFERROR(VLOOKUP(AD569,LnLst!B:I,4,FALSE),0))*(H569^2/100)/1000000</f>
        <v>9.4975320000000002E-2</v>
      </c>
      <c r="DQ569" s="111">
        <f>(AE569*IFERROR(VLOOKUP(AD569,LnLst!B:I,5,FALSE),0))*(100/(H569^2))</f>
        <v>1.1988636363636365E-2</v>
      </c>
      <c r="DR569" s="111">
        <f>(AE569*IFERROR(VLOOKUP(AD569,LnLst!B:I,6,FALSE),0))*(100/(H569^2))</f>
        <v>0.10353822314049586</v>
      </c>
      <c r="DS569" s="111">
        <f>(AE569*IFERROR(VLOOKUP(AD569,LnLst!B:I,7,FALSE),0))*(H569^2/100)/1000000</f>
        <v>5.6934129999999999E-2</v>
      </c>
      <c r="DT569" s="111">
        <f>(AE569*IFERROR(VLOOKUP(AD569,LnLst!B:I,8,FALSE),0))*(100/(H569^2))</f>
        <v>6.4302685950413219E-2</v>
      </c>
      <c r="DU569" s="111">
        <f>AG569*IFERROR(VLOOKUP(AF569,LnLst!B:I,2,FALSE),0)*100/H569^2</f>
        <v>0</v>
      </c>
      <c r="DV569" s="111">
        <f>(AG569*IFERROR(VLOOKUP(AF569,LnLst!B:I,3,FALSE),0))*(100/(H569^2))</f>
        <v>0</v>
      </c>
      <c r="DW569" s="111">
        <f>(AG569*IFERROR(VLOOKUP(AF569,LnLst!B:I,4,FALSE),0))*(H569^2/100)/1000000</f>
        <v>0</v>
      </c>
      <c r="DX569" s="111">
        <f>(AG569*IFERROR(VLOOKUP(AF569,LnLst!B:I,5,FALSE),0))*(100/(H569^2))</f>
        <v>0</v>
      </c>
      <c r="DY569" s="111">
        <f>(AG569*IFERROR(VLOOKUP(AF569,LnLst!B:I,6,FALSE),0))*(100/(H569^2))</f>
        <v>0</v>
      </c>
      <c r="DZ569" s="111">
        <f>(AG569*IFERROR(VLOOKUP(AF569,LnLst!B:I,7,FALSE),0))*(H569^2/100)/1000000</f>
        <v>0</v>
      </c>
      <c r="EA569" s="111">
        <f>(AG569*IFERROR(VLOOKUP(AF569,LnLst!B:I,8,FALSE),0))*(100/(H569^2))</f>
        <v>0</v>
      </c>
      <c r="EB569" s="111">
        <f>AI569*IFERROR(VLOOKUP(AH569,LnLst!B:I,2,FALSE),0)*100/H569^2</f>
        <v>0</v>
      </c>
      <c r="EC569" s="111">
        <f>AI569*IFERROR(VLOOKUP(AH569,LnLst!B:I,3,FALSE),0)*100/H569^2</f>
        <v>0</v>
      </c>
      <c r="ED569" s="111">
        <f>(AI569*IFERROR(VLOOKUP(AH569,LnLst!B:I,4,FALSE),0))*(H569^2/100)/1000000</f>
        <v>0</v>
      </c>
      <c r="EE569" s="111">
        <f>AI569*IFERROR(VLOOKUP(AH569,LnLst!B:I,5,FALSE),0)*100/H569^2</f>
        <v>0</v>
      </c>
      <c r="EF569" s="111">
        <f>AI569*IFERROR(VLOOKUP(AH569,LnLst!B:I,6,FALSE),0)*100/H569^2</f>
        <v>0</v>
      </c>
      <c r="EG569" s="111">
        <f>(AI569*IFERROR(VLOOKUP(AH569,LnLst!B:I,7,FALSE),0))*(H569^2/100)/1000000</f>
        <v>0</v>
      </c>
      <c r="EH569" s="111">
        <f>AI569*IFERROR(VLOOKUP(AH569,LnLst!B:I,8,FALSE),0)*100/H569^2</f>
        <v>0</v>
      </c>
      <c r="EI569" s="236">
        <f>AK569*IFERROR(VLOOKUP(AJ569,LnLst!B:I,2,FALSE),0)*100/H569^2</f>
        <v>0</v>
      </c>
      <c r="EJ569" s="111">
        <f>AK569*IFERROR(VLOOKUP(AJ569,LnLst!B:I,3,FALSE),0)*100/H569^2</f>
        <v>0</v>
      </c>
      <c r="EK569" s="111">
        <f>(AK569*IFERROR(VLOOKUP(AJ569,LnLst!B:I,4,FALSE),0))*(H569^2/100)/1000000</f>
        <v>0</v>
      </c>
      <c r="EL569" s="111">
        <f>AK569*IFERROR(VLOOKUP(AJ569,LnLst!B:I,5,FALSE),0)*100/H569^2</f>
        <v>0</v>
      </c>
      <c r="EM569" s="111">
        <f>AK569*IFERROR(VLOOKUP(AJ569,LnLst!B:I,6,FALSE),0)*100/H569^2</f>
        <v>0</v>
      </c>
      <c r="EN569" s="111">
        <f>(AK569*IFERROR(VLOOKUP(AJ569,LnLst!B:I,7,FALSE),0))*(H569^2/100)/1000000</f>
        <v>0</v>
      </c>
      <c r="EO569" s="111">
        <f>AK569*IFERROR(VLOOKUP(AJ569,LnLst!B:I,8,FALSE),0)*100/H569^2</f>
        <v>0</v>
      </c>
    </row>
    <row r="570" spans="1:145" ht="15" customHeight="1" x14ac:dyDescent="0.25">
      <c r="A570" s="81" t="s">
        <v>1259</v>
      </c>
      <c r="B570" s="82" t="s">
        <v>436</v>
      </c>
      <c r="C570" s="102" t="s">
        <v>1613</v>
      </c>
      <c r="D570" s="82" t="s">
        <v>78</v>
      </c>
      <c r="E570" s="9" t="s">
        <v>1641</v>
      </c>
      <c r="F570" s="426" t="s">
        <v>1717</v>
      </c>
      <c r="G570" s="83">
        <v>2</v>
      </c>
      <c r="H570" s="60">
        <v>220</v>
      </c>
      <c r="I570" s="194" t="str">
        <f t="shared" si="146"/>
        <v xml:space="preserve">2*380/50 ACSR             </v>
      </c>
      <c r="J570" s="228">
        <f t="shared" si="147"/>
        <v>52.75</v>
      </c>
      <c r="K570" s="113" t="s">
        <v>22</v>
      </c>
      <c r="L570" s="232" t="s">
        <v>22</v>
      </c>
      <c r="M570" s="114">
        <v>1200</v>
      </c>
      <c r="N570" s="115">
        <f t="shared" si="148"/>
        <v>457.24799999999999</v>
      </c>
      <c r="O570" s="116">
        <v>1200</v>
      </c>
      <c r="P570" s="235">
        <f t="shared" si="149"/>
        <v>4.490289256198347E-3</v>
      </c>
      <c r="Q570" s="104">
        <f t="shared" si="150"/>
        <v>3.2914256198347105E-2</v>
      </c>
      <c r="R570" s="104">
        <f t="shared" si="151"/>
        <v>9.4975320000000002E-2</v>
      </c>
      <c r="S570" s="104">
        <f t="shared" si="152"/>
        <v>1.1988636363636363E-2</v>
      </c>
      <c r="T570" s="104">
        <f t="shared" si="153"/>
        <v>0.10353822314049586</v>
      </c>
      <c r="U570" s="104">
        <f t="shared" si="154"/>
        <v>5.6934129999999999E-2</v>
      </c>
      <c r="V570" s="105">
        <f t="shared" si="155"/>
        <v>6.4302685950413219E-2</v>
      </c>
      <c r="W570" s="223">
        <f>AE570*IFERROR(VLOOKUP(AD570,LnLst!B:I,2,FALSE),0)+AG570*IFERROR(VLOOKUP(AF570,LnLst!B:I,2,FALSE),0)+AI570*IFERROR(VLOOKUP(AH570,LnLst!B:I,2,FALSE),0)+AK570*IFERROR(VLOOKUP(AJ570,LnLst!B:I,2,FALSE),0)</f>
        <v>2.1733000000000002</v>
      </c>
      <c r="X570" s="215">
        <f>AE570*IFERROR(VLOOKUP(AD570,LnLst!B:I,3,FALSE),0)+AG570*IFERROR(VLOOKUP(AF570,LnLst!B:I,3,FALSE),0)+AI570*IFERROR(VLOOKUP(AH570,LnLst!B:I,3,FALSE),0)+AK570*IFERROR(VLOOKUP(AJ570,LnLst!B:I,3,FALSE),0)</f>
        <v>15.9305</v>
      </c>
      <c r="Y570" s="219">
        <f>(AE570*IFERROR(VLOOKUP(AD570,LnLst!B:I,4,FALSE),0)+AG570*IFERROR(VLOOKUP(AF570,LnLst!B:I,4,FALSE),0)+AI570*IFERROR(VLOOKUP(AH570,LnLst!B:I,4,FALSE),0)+AK570*IFERROR(VLOOKUP(AJ570,LnLst!B:I,4,FALSE),0))/1000000</f>
        <v>1.9623000000000001E-4</v>
      </c>
      <c r="Z570" s="215">
        <f>AE570*IFERROR(VLOOKUP(AD570,LnLst!B:I,5,FALSE),0)+AG570*IFERROR(VLOOKUP(AF570,LnLst!B:I,5,FALSE),0)+AI570*IFERROR(VLOOKUP(AH570,LnLst!B:I,5,FALSE),0)+AK570*IFERROR(VLOOKUP(AJ570,LnLst!B:I,5,FALSE),0)</f>
        <v>5.8025000000000002</v>
      </c>
      <c r="AA570" s="215">
        <f>AE570*IFERROR(VLOOKUP(AD570,LnLst!B:I,6,FALSE),0)+AG570*IFERROR(VLOOKUP(AF570,LnLst!B:I,6,FALSE),0)+AI570*IFERROR(VLOOKUP(AH570,LnLst!B:I,6,FALSE),0)+AK570*IFERROR(VLOOKUP(AJ570,LnLst!B:I,6,FALSE),0)</f>
        <v>50.112499999999997</v>
      </c>
      <c r="AB570" s="207">
        <f>(AE570*IFERROR(VLOOKUP(AD570,LnLst!B:I,7,FALSE),0)+AG570*IFERROR(VLOOKUP(AF570,LnLst!B:I,7,FALSE),0)+AI570*IFERROR(VLOOKUP(AH570,LnLst!B:I,7,FALSE),0)+AK570*IFERROR(VLOOKUP(AJ570,LnLst!B:I,7,FALSE),0))/1000000</f>
        <v>1.176325E-4</v>
      </c>
      <c r="AC570" s="211">
        <f>AE570*IFERROR(VLOOKUP(AD570,LnLst!B:I,8,FALSE),0)+AG570*IFERROR(VLOOKUP(AF570,LnLst!B:I,8,FALSE),0)+AI570*IFERROR(VLOOKUP(AH570,LnLst!B:I,8,FALSE),0)+AK570*IFERROR(VLOOKUP(AJ570,LnLst!B:I,8,FALSE),0)</f>
        <v>31.122499999999999</v>
      </c>
      <c r="AD570" s="106" t="s">
        <v>25</v>
      </c>
      <c r="AE570" s="263">
        <v>52.75</v>
      </c>
      <c r="AF570" s="245" t="s">
        <v>1462</v>
      </c>
      <c r="AG570" s="263"/>
      <c r="AH570" s="250" t="s">
        <v>1462</v>
      </c>
      <c r="AI570" s="263"/>
      <c r="AJ570" s="245" t="s">
        <v>1462</v>
      </c>
      <c r="AK570" s="263"/>
      <c r="AL570" s="84">
        <v>527</v>
      </c>
      <c r="AM570" s="72">
        <v>618</v>
      </c>
      <c r="AN570" s="83">
        <v>0</v>
      </c>
      <c r="AO570" s="72">
        <v>0</v>
      </c>
      <c r="AP570" s="66" t="s">
        <v>557</v>
      </c>
      <c r="AQ570" s="107" t="s">
        <v>556</v>
      </c>
      <c r="AR570" s="61" t="s">
        <v>78</v>
      </c>
      <c r="AS570" s="364"/>
      <c r="AT570" s="205"/>
      <c r="DN570" s="111">
        <f>(AE570*IFERROR(VLOOKUP(AD570,LnLst!B:I,2,FALSE),0))*(100/(H570^2))</f>
        <v>4.4902892561983479E-3</v>
      </c>
      <c r="DO570" s="111">
        <f>(AE570*IFERROR(VLOOKUP(AD570,LnLst!B:I,3,FALSE),0))*(100/(H570^2))</f>
        <v>3.2914256198347112E-2</v>
      </c>
      <c r="DP570" s="111">
        <f>(AE570*IFERROR(VLOOKUP(AD570,LnLst!B:I,4,FALSE),0))*(H570^2/100)/1000000</f>
        <v>9.4975320000000002E-2</v>
      </c>
      <c r="DQ570" s="111">
        <f>(AE570*IFERROR(VLOOKUP(AD570,LnLst!B:I,5,FALSE),0))*(100/(H570^2))</f>
        <v>1.1988636363636365E-2</v>
      </c>
      <c r="DR570" s="111">
        <f>(AE570*IFERROR(VLOOKUP(AD570,LnLst!B:I,6,FALSE),0))*(100/(H570^2))</f>
        <v>0.10353822314049586</v>
      </c>
      <c r="DS570" s="111">
        <f>(AE570*IFERROR(VLOOKUP(AD570,LnLst!B:I,7,FALSE),0))*(H570^2/100)/1000000</f>
        <v>5.6934129999999999E-2</v>
      </c>
      <c r="DT570" s="111">
        <f>(AE570*IFERROR(VLOOKUP(AD570,LnLst!B:I,8,FALSE),0))*(100/(H570^2))</f>
        <v>6.4302685950413219E-2</v>
      </c>
      <c r="DU570" s="111">
        <f>AG570*IFERROR(VLOOKUP(AF570,LnLst!B:I,2,FALSE),0)*100/H570^2</f>
        <v>0</v>
      </c>
      <c r="DV570" s="111">
        <f>(AG570*IFERROR(VLOOKUP(AF570,LnLst!B:I,3,FALSE),0))*(100/(H570^2))</f>
        <v>0</v>
      </c>
      <c r="DW570" s="111">
        <f>(AG570*IFERROR(VLOOKUP(AF570,LnLst!B:I,4,FALSE),0))*(H570^2/100)/1000000</f>
        <v>0</v>
      </c>
      <c r="DX570" s="111">
        <f>(AG570*IFERROR(VLOOKUP(AF570,LnLst!B:I,5,FALSE),0))*(100/(H570^2))</f>
        <v>0</v>
      </c>
      <c r="DY570" s="111">
        <f>(AG570*IFERROR(VLOOKUP(AF570,LnLst!B:I,6,FALSE),0))*(100/(H570^2))</f>
        <v>0</v>
      </c>
      <c r="DZ570" s="111">
        <f>(AG570*IFERROR(VLOOKUP(AF570,LnLst!B:I,7,FALSE),0))*(H570^2/100)/1000000</f>
        <v>0</v>
      </c>
      <c r="EA570" s="111">
        <f>(AG570*IFERROR(VLOOKUP(AF570,LnLst!B:I,8,FALSE),0))*(100/(H570^2))</f>
        <v>0</v>
      </c>
      <c r="EB570" s="111">
        <f>AI570*IFERROR(VLOOKUP(AH570,LnLst!B:I,2,FALSE),0)*100/H570^2</f>
        <v>0</v>
      </c>
      <c r="EC570" s="111">
        <f>AI570*IFERROR(VLOOKUP(AH570,LnLst!B:I,3,FALSE),0)*100/H570^2</f>
        <v>0</v>
      </c>
      <c r="ED570" s="111">
        <f>(AI570*IFERROR(VLOOKUP(AH570,LnLst!B:I,4,FALSE),0))*(H570^2/100)/1000000</f>
        <v>0</v>
      </c>
      <c r="EE570" s="111">
        <f>AI570*IFERROR(VLOOKUP(AH570,LnLst!B:I,5,FALSE),0)*100/H570^2</f>
        <v>0</v>
      </c>
      <c r="EF570" s="111">
        <f>AI570*IFERROR(VLOOKUP(AH570,LnLst!B:I,6,FALSE),0)*100/H570^2</f>
        <v>0</v>
      </c>
      <c r="EG570" s="111">
        <f>(AI570*IFERROR(VLOOKUP(AH570,LnLst!B:I,7,FALSE),0))*(H570^2/100)/1000000</f>
        <v>0</v>
      </c>
      <c r="EH570" s="111">
        <f>AI570*IFERROR(VLOOKUP(AH570,LnLst!B:I,8,FALSE),0)*100/H570^2</f>
        <v>0</v>
      </c>
      <c r="EI570" s="236">
        <f>AK570*IFERROR(VLOOKUP(AJ570,LnLst!B:I,2,FALSE),0)*100/H570^2</f>
        <v>0</v>
      </c>
      <c r="EJ570" s="111">
        <f>AK570*IFERROR(VLOOKUP(AJ570,LnLst!B:I,3,FALSE),0)*100/H570^2</f>
        <v>0</v>
      </c>
      <c r="EK570" s="111">
        <f>(AK570*IFERROR(VLOOKUP(AJ570,LnLst!B:I,4,FALSE),0))*(H570^2/100)/1000000</f>
        <v>0</v>
      </c>
      <c r="EL570" s="111">
        <f>AK570*IFERROR(VLOOKUP(AJ570,LnLst!B:I,5,FALSE),0)*100/H570^2</f>
        <v>0</v>
      </c>
      <c r="EM570" s="111">
        <f>AK570*IFERROR(VLOOKUP(AJ570,LnLst!B:I,6,FALSE),0)*100/H570^2</f>
        <v>0</v>
      </c>
      <c r="EN570" s="111">
        <f>(AK570*IFERROR(VLOOKUP(AJ570,LnLst!B:I,7,FALSE),0))*(H570^2/100)/1000000</f>
        <v>0</v>
      </c>
      <c r="EO570" s="111">
        <f>AK570*IFERROR(VLOOKUP(AJ570,LnLst!B:I,8,FALSE),0)*100/H570^2</f>
        <v>0</v>
      </c>
    </row>
    <row r="571" spans="1:145" ht="15" customHeight="1" x14ac:dyDescent="0.25">
      <c r="A571" s="81" t="s">
        <v>426</v>
      </c>
      <c r="B571" s="82" t="s">
        <v>1259</v>
      </c>
      <c r="C571" s="102" t="s">
        <v>156</v>
      </c>
      <c r="D571" s="82" t="s">
        <v>1613</v>
      </c>
      <c r="E571" s="9" t="s">
        <v>1641</v>
      </c>
      <c r="F571" s="426" t="s">
        <v>1717</v>
      </c>
      <c r="G571" s="83">
        <v>1</v>
      </c>
      <c r="H571" s="60">
        <v>220</v>
      </c>
      <c r="I571" s="194" t="str">
        <f t="shared" si="146"/>
        <v xml:space="preserve">2*380/50 ACSR             </v>
      </c>
      <c r="J571" s="228">
        <f t="shared" si="147"/>
        <v>10.41</v>
      </c>
      <c r="K571" s="113" t="s">
        <v>16</v>
      </c>
      <c r="L571" s="232" t="s">
        <v>22</v>
      </c>
      <c r="M571" s="240">
        <v>1000</v>
      </c>
      <c r="N571" s="115">
        <f t="shared" si="148"/>
        <v>381.04</v>
      </c>
      <c r="O571" s="241">
        <v>1200</v>
      </c>
      <c r="P571" s="235">
        <f t="shared" si="149"/>
        <v>8.8614049586776861E-4</v>
      </c>
      <c r="Q571" s="104">
        <f t="shared" si="150"/>
        <v>6.4954958677685953E-3</v>
      </c>
      <c r="R571" s="104">
        <f t="shared" si="151"/>
        <v>1.8742996800000002E-2</v>
      </c>
      <c r="S571" s="104">
        <f t="shared" si="152"/>
        <v>2.3659090909090908E-3</v>
      </c>
      <c r="T571" s="104">
        <f t="shared" si="153"/>
        <v>2.0432851239669422E-2</v>
      </c>
      <c r="U571" s="104">
        <f t="shared" si="154"/>
        <v>1.1235721200000002E-2</v>
      </c>
      <c r="V571" s="105">
        <f t="shared" si="155"/>
        <v>1.2689876033057851E-2</v>
      </c>
      <c r="W571" s="223">
        <f>AE571*IFERROR(VLOOKUP(AD571,LnLst!B:I,2,FALSE),0)+AG571*IFERROR(VLOOKUP(AF571,LnLst!B:I,2,FALSE),0)+AI571*IFERROR(VLOOKUP(AH571,LnLst!B:I,2,FALSE),0)+AK571*IFERROR(VLOOKUP(AJ571,LnLst!B:I,2,FALSE),0)</f>
        <v>0.428892</v>
      </c>
      <c r="X571" s="215">
        <f>AE571*IFERROR(VLOOKUP(AD571,LnLst!B:I,3,FALSE),0)+AG571*IFERROR(VLOOKUP(AF571,LnLst!B:I,3,FALSE),0)+AI571*IFERROR(VLOOKUP(AH571,LnLst!B:I,3,FALSE),0)+AK571*IFERROR(VLOOKUP(AJ571,LnLst!B:I,3,FALSE),0)</f>
        <v>3.1438199999999998</v>
      </c>
      <c r="Y571" s="219">
        <f>(AE571*IFERROR(VLOOKUP(AD571,LnLst!B:I,4,FALSE),0)+AG571*IFERROR(VLOOKUP(AF571,LnLst!B:I,4,FALSE),0)+AI571*IFERROR(VLOOKUP(AH571,LnLst!B:I,4,FALSE),0)+AK571*IFERROR(VLOOKUP(AJ571,LnLst!B:I,4,FALSE),0))/1000000</f>
        <v>3.87252E-5</v>
      </c>
      <c r="Z571" s="215">
        <f>AE571*IFERROR(VLOOKUP(AD571,LnLst!B:I,5,FALSE),0)+AG571*IFERROR(VLOOKUP(AF571,LnLst!B:I,5,FALSE),0)+AI571*IFERROR(VLOOKUP(AH571,LnLst!B:I,5,FALSE),0)+AK571*IFERROR(VLOOKUP(AJ571,LnLst!B:I,5,FALSE),0)</f>
        <v>1.1451</v>
      </c>
      <c r="AA571" s="215">
        <f>AE571*IFERROR(VLOOKUP(AD571,LnLst!B:I,6,FALSE),0)+AG571*IFERROR(VLOOKUP(AF571,LnLst!B:I,6,FALSE),0)+AI571*IFERROR(VLOOKUP(AH571,LnLst!B:I,6,FALSE),0)+AK571*IFERROR(VLOOKUP(AJ571,LnLst!B:I,6,FALSE),0)</f>
        <v>9.8895</v>
      </c>
      <c r="AB571" s="207">
        <f>(AE571*IFERROR(VLOOKUP(AD571,LnLst!B:I,7,FALSE),0)+AG571*IFERROR(VLOOKUP(AF571,LnLst!B:I,7,FALSE),0)+AI571*IFERROR(VLOOKUP(AH571,LnLst!B:I,7,FALSE),0)+AK571*IFERROR(VLOOKUP(AJ571,LnLst!B:I,7,FALSE),0))/1000000</f>
        <v>2.3214300000000002E-5</v>
      </c>
      <c r="AC571" s="211">
        <f>AE571*IFERROR(VLOOKUP(AD571,LnLst!B:I,8,FALSE),0)+AG571*IFERROR(VLOOKUP(AF571,LnLst!B:I,8,FALSE),0)+AI571*IFERROR(VLOOKUP(AH571,LnLst!B:I,8,FALSE),0)+AK571*IFERROR(VLOOKUP(AJ571,LnLst!B:I,8,FALSE),0)</f>
        <v>6.1418999999999997</v>
      </c>
      <c r="AD571" s="106" t="s">
        <v>25</v>
      </c>
      <c r="AE571" s="263">
        <v>10.41</v>
      </c>
      <c r="AF571" s="245" t="s">
        <v>1462</v>
      </c>
      <c r="AG571" s="263"/>
      <c r="AH571" s="250" t="s">
        <v>1462</v>
      </c>
      <c r="AI571" s="263"/>
      <c r="AJ571" s="245" t="s">
        <v>1462</v>
      </c>
      <c r="AK571" s="263"/>
      <c r="AL571" s="84">
        <v>520</v>
      </c>
      <c r="AM571" s="72">
        <v>527</v>
      </c>
      <c r="AN571" s="83">
        <v>0</v>
      </c>
      <c r="AO571" s="72">
        <v>0</v>
      </c>
      <c r="AP571" s="66" t="s">
        <v>1010</v>
      </c>
      <c r="AQ571" s="107" t="s">
        <v>156</v>
      </c>
      <c r="AR571" s="61" t="s">
        <v>556</v>
      </c>
      <c r="AS571" s="364"/>
      <c r="AT571" s="205"/>
      <c r="DN571" s="111">
        <f>(AE571*IFERROR(VLOOKUP(AD571,LnLst!B:I,2,FALSE),0))*(100/(H571^2))</f>
        <v>8.8614049586776861E-4</v>
      </c>
      <c r="DO571" s="111">
        <f>(AE571*IFERROR(VLOOKUP(AD571,LnLst!B:I,3,FALSE),0))*(100/(H571^2))</f>
        <v>6.4954958677685953E-3</v>
      </c>
      <c r="DP571" s="111">
        <f>(AE571*IFERROR(VLOOKUP(AD571,LnLst!B:I,4,FALSE),0))*(H571^2/100)/1000000</f>
        <v>1.8742996800000002E-2</v>
      </c>
      <c r="DQ571" s="111">
        <f>(AE571*IFERROR(VLOOKUP(AD571,LnLst!B:I,5,FALSE),0))*(100/(H571^2))</f>
        <v>2.3659090909090908E-3</v>
      </c>
      <c r="DR571" s="111">
        <f>(AE571*IFERROR(VLOOKUP(AD571,LnLst!B:I,6,FALSE),0))*(100/(H571^2))</f>
        <v>2.0432851239669422E-2</v>
      </c>
      <c r="DS571" s="111">
        <f>(AE571*IFERROR(VLOOKUP(AD571,LnLst!B:I,7,FALSE),0))*(H571^2/100)/1000000</f>
        <v>1.12357212E-2</v>
      </c>
      <c r="DT571" s="111">
        <f>(AE571*IFERROR(VLOOKUP(AD571,LnLst!B:I,8,FALSE),0))*(100/(H571^2))</f>
        <v>1.2689876033057851E-2</v>
      </c>
      <c r="DU571" s="111">
        <f>AG571*IFERROR(VLOOKUP(AF571,LnLst!B:I,2,FALSE),0)*100/H571^2</f>
        <v>0</v>
      </c>
      <c r="DV571" s="111">
        <f>(AG571*IFERROR(VLOOKUP(AF571,LnLst!B:I,3,FALSE),0))*(100/(H571^2))</f>
        <v>0</v>
      </c>
      <c r="DW571" s="111">
        <f>(AG571*IFERROR(VLOOKUP(AF571,LnLst!B:I,4,FALSE),0))*(H571^2/100)/1000000</f>
        <v>0</v>
      </c>
      <c r="DX571" s="111">
        <f>(AG571*IFERROR(VLOOKUP(AF571,LnLst!B:I,5,FALSE),0))*(100/(H571^2))</f>
        <v>0</v>
      </c>
      <c r="DY571" s="111">
        <f>(AG571*IFERROR(VLOOKUP(AF571,LnLst!B:I,6,FALSE),0))*(100/(H571^2))</f>
        <v>0</v>
      </c>
      <c r="DZ571" s="111">
        <f>(AG571*IFERROR(VLOOKUP(AF571,LnLst!B:I,7,FALSE),0))*(H571^2/100)/1000000</f>
        <v>0</v>
      </c>
      <c r="EA571" s="111">
        <f>(AG571*IFERROR(VLOOKUP(AF571,LnLst!B:I,8,FALSE),0))*(100/(H571^2))</f>
        <v>0</v>
      </c>
      <c r="EB571" s="111">
        <f>AI571*IFERROR(VLOOKUP(AH571,LnLst!B:I,2,FALSE),0)*100/H571^2</f>
        <v>0</v>
      </c>
      <c r="EC571" s="111">
        <f>AI571*IFERROR(VLOOKUP(AH571,LnLst!B:I,3,FALSE),0)*100/H571^2</f>
        <v>0</v>
      </c>
      <c r="ED571" s="111">
        <f>(AI571*IFERROR(VLOOKUP(AH571,LnLst!B:I,4,FALSE),0))*(H571^2/100)/1000000</f>
        <v>0</v>
      </c>
      <c r="EE571" s="111">
        <f>AI571*IFERROR(VLOOKUP(AH571,LnLst!B:I,5,FALSE),0)*100/H571^2</f>
        <v>0</v>
      </c>
      <c r="EF571" s="111">
        <f>AI571*IFERROR(VLOOKUP(AH571,LnLst!B:I,6,FALSE),0)*100/H571^2</f>
        <v>0</v>
      </c>
      <c r="EG571" s="111">
        <f>(AI571*IFERROR(VLOOKUP(AH571,LnLst!B:I,7,FALSE),0))*(H571^2/100)/1000000</f>
        <v>0</v>
      </c>
      <c r="EH571" s="111">
        <f>AI571*IFERROR(VLOOKUP(AH571,LnLst!B:I,8,FALSE),0)*100/H571^2</f>
        <v>0</v>
      </c>
      <c r="EI571" s="236">
        <f>AK571*IFERROR(VLOOKUP(AJ571,LnLst!B:I,2,FALSE),0)*100/H571^2</f>
        <v>0</v>
      </c>
      <c r="EJ571" s="111">
        <f>AK571*IFERROR(VLOOKUP(AJ571,LnLst!B:I,3,FALSE),0)*100/H571^2</f>
        <v>0</v>
      </c>
      <c r="EK571" s="111">
        <f>(AK571*IFERROR(VLOOKUP(AJ571,LnLst!B:I,4,FALSE),0))*(H571^2/100)/1000000</f>
        <v>0</v>
      </c>
      <c r="EL571" s="111">
        <f>AK571*IFERROR(VLOOKUP(AJ571,LnLst!B:I,5,FALSE),0)*100/H571^2</f>
        <v>0</v>
      </c>
      <c r="EM571" s="111">
        <f>AK571*IFERROR(VLOOKUP(AJ571,LnLst!B:I,6,FALSE),0)*100/H571^2</f>
        <v>0</v>
      </c>
      <c r="EN571" s="111">
        <f>(AK571*IFERROR(VLOOKUP(AJ571,LnLst!B:I,7,FALSE),0))*(H571^2/100)/1000000</f>
        <v>0</v>
      </c>
      <c r="EO571" s="111">
        <f>AK571*IFERROR(VLOOKUP(AJ571,LnLst!B:I,8,FALSE),0)*100/H571^2</f>
        <v>0</v>
      </c>
    </row>
    <row r="572" spans="1:145" ht="15" customHeight="1" x14ac:dyDescent="0.25">
      <c r="A572" s="81" t="s">
        <v>426</v>
      </c>
      <c r="B572" s="82" t="s">
        <v>1259</v>
      </c>
      <c r="C572" s="102" t="s">
        <v>156</v>
      </c>
      <c r="D572" s="82" t="s">
        <v>1613</v>
      </c>
      <c r="E572" s="9" t="s">
        <v>1641</v>
      </c>
      <c r="F572" s="426" t="s">
        <v>1717</v>
      </c>
      <c r="G572" s="83">
        <v>2</v>
      </c>
      <c r="H572" s="60">
        <v>220</v>
      </c>
      <c r="I572" s="194" t="str">
        <f t="shared" si="146"/>
        <v xml:space="preserve">2*380/50 ACSR             </v>
      </c>
      <c r="J572" s="228">
        <f t="shared" si="147"/>
        <v>10.41</v>
      </c>
      <c r="K572" s="113" t="s">
        <v>16</v>
      </c>
      <c r="L572" s="232" t="s">
        <v>22</v>
      </c>
      <c r="M572" s="240">
        <v>1000</v>
      </c>
      <c r="N572" s="115">
        <f t="shared" si="148"/>
        <v>381.04</v>
      </c>
      <c r="O572" s="241">
        <v>1200</v>
      </c>
      <c r="P572" s="235">
        <f t="shared" si="149"/>
        <v>8.8614049586776861E-4</v>
      </c>
      <c r="Q572" s="104">
        <f t="shared" si="150"/>
        <v>6.4954958677685953E-3</v>
      </c>
      <c r="R572" s="104">
        <f t="shared" si="151"/>
        <v>1.8742996800000002E-2</v>
      </c>
      <c r="S572" s="104">
        <f t="shared" si="152"/>
        <v>2.3659090909090908E-3</v>
      </c>
      <c r="T572" s="104">
        <f t="shared" si="153"/>
        <v>2.0432851239669422E-2</v>
      </c>
      <c r="U572" s="104">
        <f t="shared" si="154"/>
        <v>1.1235721200000002E-2</v>
      </c>
      <c r="V572" s="105">
        <f t="shared" si="155"/>
        <v>1.2689876033057851E-2</v>
      </c>
      <c r="W572" s="223">
        <f>AE572*IFERROR(VLOOKUP(AD572,LnLst!B:I,2,FALSE),0)+AG572*IFERROR(VLOOKUP(AF572,LnLst!B:I,2,FALSE),0)+AI572*IFERROR(VLOOKUP(AH572,LnLst!B:I,2,FALSE),0)+AK572*IFERROR(VLOOKUP(AJ572,LnLst!B:I,2,FALSE),0)</f>
        <v>0.428892</v>
      </c>
      <c r="X572" s="215">
        <f>AE572*IFERROR(VLOOKUP(AD572,LnLst!B:I,3,FALSE),0)+AG572*IFERROR(VLOOKUP(AF572,LnLst!B:I,3,FALSE),0)+AI572*IFERROR(VLOOKUP(AH572,LnLst!B:I,3,FALSE),0)+AK572*IFERROR(VLOOKUP(AJ572,LnLst!B:I,3,FALSE),0)</f>
        <v>3.1438199999999998</v>
      </c>
      <c r="Y572" s="219">
        <f>(AE572*IFERROR(VLOOKUP(AD572,LnLst!B:I,4,FALSE),0)+AG572*IFERROR(VLOOKUP(AF572,LnLst!B:I,4,FALSE),0)+AI572*IFERROR(VLOOKUP(AH572,LnLst!B:I,4,FALSE),0)+AK572*IFERROR(VLOOKUP(AJ572,LnLst!B:I,4,FALSE),0))/1000000</f>
        <v>3.87252E-5</v>
      </c>
      <c r="Z572" s="215">
        <f>AE572*IFERROR(VLOOKUP(AD572,LnLst!B:I,5,FALSE),0)+AG572*IFERROR(VLOOKUP(AF572,LnLst!B:I,5,FALSE),0)+AI572*IFERROR(VLOOKUP(AH572,LnLst!B:I,5,FALSE),0)+AK572*IFERROR(VLOOKUP(AJ572,LnLst!B:I,5,FALSE),0)</f>
        <v>1.1451</v>
      </c>
      <c r="AA572" s="215">
        <f>AE572*IFERROR(VLOOKUP(AD572,LnLst!B:I,6,FALSE),0)+AG572*IFERROR(VLOOKUP(AF572,LnLst!B:I,6,FALSE),0)+AI572*IFERROR(VLOOKUP(AH572,LnLst!B:I,6,FALSE),0)+AK572*IFERROR(VLOOKUP(AJ572,LnLst!B:I,6,FALSE),0)</f>
        <v>9.8895</v>
      </c>
      <c r="AB572" s="207">
        <f>(AE572*IFERROR(VLOOKUP(AD572,LnLst!B:I,7,FALSE),0)+AG572*IFERROR(VLOOKUP(AF572,LnLst!B:I,7,FALSE),0)+AI572*IFERROR(VLOOKUP(AH572,LnLst!B:I,7,FALSE),0)+AK572*IFERROR(VLOOKUP(AJ572,LnLst!B:I,7,FALSE),0))/1000000</f>
        <v>2.3214300000000002E-5</v>
      </c>
      <c r="AC572" s="211">
        <f>AE572*IFERROR(VLOOKUP(AD572,LnLst!B:I,8,FALSE),0)+AG572*IFERROR(VLOOKUP(AF572,LnLst!B:I,8,FALSE),0)+AI572*IFERROR(VLOOKUP(AH572,LnLst!B:I,8,FALSE),0)+AK572*IFERROR(VLOOKUP(AJ572,LnLst!B:I,8,FALSE),0)</f>
        <v>6.1418999999999997</v>
      </c>
      <c r="AD572" s="106" t="s">
        <v>25</v>
      </c>
      <c r="AE572" s="263">
        <v>10.41</v>
      </c>
      <c r="AF572" s="245" t="s">
        <v>1462</v>
      </c>
      <c r="AG572" s="263"/>
      <c r="AH572" s="250" t="s">
        <v>1462</v>
      </c>
      <c r="AI572" s="263"/>
      <c r="AJ572" s="245" t="s">
        <v>1462</v>
      </c>
      <c r="AK572" s="263"/>
      <c r="AL572" s="84">
        <v>520</v>
      </c>
      <c r="AM572" s="72">
        <v>527</v>
      </c>
      <c r="AN572" s="83">
        <v>0</v>
      </c>
      <c r="AO572" s="72">
        <v>0</v>
      </c>
      <c r="AP572" s="66" t="s">
        <v>1011</v>
      </c>
      <c r="AQ572" s="107" t="s">
        <v>156</v>
      </c>
      <c r="AR572" s="61" t="s">
        <v>556</v>
      </c>
      <c r="AS572" s="364"/>
      <c r="AT572" s="205"/>
      <c r="DN572" s="111">
        <f>(AE572*IFERROR(VLOOKUP(AD572,LnLst!B:I,2,FALSE),0))*(100/(H572^2))</f>
        <v>8.8614049586776861E-4</v>
      </c>
      <c r="DO572" s="111">
        <f>(AE572*IFERROR(VLOOKUP(AD572,LnLst!B:I,3,FALSE),0))*(100/(H572^2))</f>
        <v>6.4954958677685953E-3</v>
      </c>
      <c r="DP572" s="111">
        <f>(AE572*IFERROR(VLOOKUP(AD572,LnLst!B:I,4,FALSE),0))*(H572^2/100)/1000000</f>
        <v>1.8742996800000002E-2</v>
      </c>
      <c r="DQ572" s="111">
        <f>(AE572*IFERROR(VLOOKUP(AD572,LnLst!B:I,5,FALSE),0))*(100/(H572^2))</f>
        <v>2.3659090909090908E-3</v>
      </c>
      <c r="DR572" s="111">
        <f>(AE572*IFERROR(VLOOKUP(AD572,LnLst!B:I,6,FALSE),0))*(100/(H572^2))</f>
        <v>2.0432851239669422E-2</v>
      </c>
      <c r="DS572" s="111">
        <f>(AE572*IFERROR(VLOOKUP(AD572,LnLst!B:I,7,FALSE),0))*(H572^2/100)/1000000</f>
        <v>1.12357212E-2</v>
      </c>
      <c r="DT572" s="111">
        <f>(AE572*IFERROR(VLOOKUP(AD572,LnLst!B:I,8,FALSE),0))*(100/(H572^2))</f>
        <v>1.2689876033057851E-2</v>
      </c>
      <c r="DU572" s="111">
        <f>AG572*IFERROR(VLOOKUP(AF572,LnLst!B:I,2,FALSE),0)*100/H572^2</f>
        <v>0</v>
      </c>
      <c r="DV572" s="111">
        <f>(AG572*IFERROR(VLOOKUP(AF572,LnLst!B:I,3,FALSE),0))*(100/(H572^2))</f>
        <v>0</v>
      </c>
      <c r="DW572" s="111">
        <f>(AG572*IFERROR(VLOOKUP(AF572,LnLst!B:I,4,FALSE),0))*(H572^2/100)/1000000</f>
        <v>0</v>
      </c>
      <c r="DX572" s="111">
        <f>(AG572*IFERROR(VLOOKUP(AF572,LnLst!B:I,5,FALSE),0))*(100/(H572^2))</f>
        <v>0</v>
      </c>
      <c r="DY572" s="111">
        <f>(AG572*IFERROR(VLOOKUP(AF572,LnLst!B:I,6,FALSE),0))*(100/(H572^2))</f>
        <v>0</v>
      </c>
      <c r="DZ572" s="111">
        <f>(AG572*IFERROR(VLOOKUP(AF572,LnLst!B:I,7,FALSE),0))*(H572^2/100)/1000000</f>
        <v>0</v>
      </c>
      <c r="EA572" s="111">
        <f>(AG572*IFERROR(VLOOKUP(AF572,LnLst!B:I,8,FALSE),0))*(100/(H572^2))</f>
        <v>0</v>
      </c>
      <c r="EB572" s="111">
        <f>AI572*IFERROR(VLOOKUP(AH572,LnLst!B:I,2,FALSE),0)*100/H572^2</f>
        <v>0</v>
      </c>
      <c r="EC572" s="111">
        <f>AI572*IFERROR(VLOOKUP(AH572,LnLst!B:I,3,FALSE),0)*100/H572^2</f>
        <v>0</v>
      </c>
      <c r="ED572" s="111">
        <f>(AI572*IFERROR(VLOOKUP(AH572,LnLst!B:I,4,FALSE),0))*(H572^2/100)/1000000</f>
        <v>0</v>
      </c>
      <c r="EE572" s="111">
        <f>AI572*IFERROR(VLOOKUP(AH572,LnLst!B:I,5,FALSE),0)*100/H572^2</f>
        <v>0</v>
      </c>
      <c r="EF572" s="111">
        <f>AI572*IFERROR(VLOOKUP(AH572,LnLst!B:I,6,FALSE),0)*100/H572^2</f>
        <v>0</v>
      </c>
      <c r="EG572" s="111">
        <f>(AI572*IFERROR(VLOOKUP(AH572,LnLst!B:I,7,FALSE),0))*(H572^2/100)/1000000</f>
        <v>0</v>
      </c>
      <c r="EH572" s="111">
        <f>AI572*IFERROR(VLOOKUP(AH572,LnLst!B:I,8,FALSE),0)*100/H572^2</f>
        <v>0</v>
      </c>
      <c r="EI572" s="236">
        <f>AK572*IFERROR(VLOOKUP(AJ572,LnLst!B:I,2,FALSE),0)*100/H572^2</f>
        <v>0</v>
      </c>
      <c r="EJ572" s="111">
        <f>AK572*IFERROR(VLOOKUP(AJ572,LnLst!B:I,3,FALSE),0)*100/H572^2</f>
        <v>0</v>
      </c>
      <c r="EK572" s="111">
        <f>(AK572*IFERROR(VLOOKUP(AJ572,LnLst!B:I,4,FALSE),0))*(H572^2/100)/1000000</f>
        <v>0</v>
      </c>
      <c r="EL572" s="111">
        <f>AK572*IFERROR(VLOOKUP(AJ572,LnLst!B:I,5,FALSE),0)*100/H572^2</f>
        <v>0</v>
      </c>
      <c r="EM572" s="111">
        <f>AK572*IFERROR(VLOOKUP(AJ572,LnLst!B:I,6,FALSE),0)*100/H572^2</f>
        <v>0</v>
      </c>
      <c r="EN572" s="111">
        <f>(AK572*IFERROR(VLOOKUP(AJ572,LnLst!B:I,7,FALSE),0))*(H572^2/100)/1000000</f>
        <v>0</v>
      </c>
      <c r="EO572" s="111">
        <f>AK572*IFERROR(VLOOKUP(AJ572,LnLst!B:I,8,FALSE),0)*100/H572^2</f>
        <v>0</v>
      </c>
    </row>
    <row r="573" spans="1:145" ht="15" customHeight="1" x14ac:dyDescent="0.25">
      <c r="A573" s="81" t="s">
        <v>387</v>
      </c>
      <c r="B573" s="82" t="s">
        <v>407</v>
      </c>
      <c r="C573" s="102" t="s">
        <v>69</v>
      </c>
      <c r="D573" s="82" t="s">
        <v>1614</v>
      </c>
      <c r="E573" s="9" t="s">
        <v>1641</v>
      </c>
      <c r="F573" s="426" t="s">
        <v>1718</v>
      </c>
      <c r="G573" s="83">
        <v>1</v>
      </c>
      <c r="H573" s="60">
        <v>220</v>
      </c>
      <c r="I573" s="194" t="str">
        <f t="shared" si="146"/>
        <v xml:space="preserve">XLPE 1200mm2             </v>
      </c>
      <c r="J573" s="228">
        <f t="shared" si="147"/>
        <v>2.65</v>
      </c>
      <c r="K573" s="113" t="s">
        <v>23</v>
      </c>
      <c r="L573" s="232" t="s">
        <v>23</v>
      </c>
      <c r="M573" s="240">
        <v>1000</v>
      </c>
      <c r="N573" s="115">
        <f t="shared" si="148"/>
        <v>381.04</v>
      </c>
      <c r="O573" s="241">
        <v>1000</v>
      </c>
      <c r="P573" s="235">
        <f t="shared" si="149"/>
        <v>8.5960743801652889E-5</v>
      </c>
      <c r="Q573" s="104">
        <f t="shared" si="150"/>
        <v>1.0928512396694214E-3</v>
      </c>
      <c r="R573" s="104">
        <f t="shared" si="151"/>
        <v>7.9521199999999986E-2</v>
      </c>
      <c r="S573" s="104">
        <f t="shared" si="152"/>
        <v>1.1059917355371901E-3</v>
      </c>
      <c r="T573" s="104">
        <f t="shared" si="153"/>
        <v>3.8326446280991737E-4</v>
      </c>
      <c r="U573" s="104">
        <f t="shared" si="154"/>
        <v>6.6695199999999996E-2</v>
      </c>
      <c r="V573" s="105">
        <f t="shared" si="155"/>
        <v>0</v>
      </c>
      <c r="W573" s="223">
        <f>AE573*IFERROR(VLOOKUP(AD573,LnLst!B:I,2,FALSE),0)+AG573*IFERROR(VLOOKUP(AF573,LnLst!B:I,2,FALSE),0)+AI573*IFERROR(VLOOKUP(AH573,LnLst!B:I,2,FALSE),0)+AK573*IFERROR(VLOOKUP(AJ573,LnLst!B:I,2,FALSE),0)</f>
        <v>4.1604999999999996E-2</v>
      </c>
      <c r="X573" s="215">
        <f>AE573*IFERROR(VLOOKUP(AD573,LnLst!B:I,3,FALSE),0)+AG573*IFERROR(VLOOKUP(AF573,LnLst!B:I,3,FALSE),0)+AI573*IFERROR(VLOOKUP(AH573,LnLst!B:I,3,FALSE),0)+AK573*IFERROR(VLOOKUP(AJ573,LnLst!B:I,3,FALSE),0)</f>
        <v>0.52893999999999997</v>
      </c>
      <c r="Y573" s="219">
        <f>(AE573*IFERROR(VLOOKUP(AD573,LnLst!B:I,4,FALSE),0)+AG573*IFERROR(VLOOKUP(AF573,LnLst!B:I,4,FALSE),0)+AI573*IFERROR(VLOOKUP(AH573,LnLst!B:I,4,FALSE),0)+AK573*IFERROR(VLOOKUP(AJ573,LnLst!B:I,4,FALSE),0))/1000000</f>
        <v>1.6429999999999998E-4</v>
      </c>
      <c r="Z573" s="215">
        <f>AE573*IFERROR(VLOOKUP(AD573,LnLst!B:I,5,FALSE),0)+AG573*IFERROR(VLOOKUP(AF573,LnLst!B:I,5,FALSE),0)+AI573*IFERROR(VLOOKUP(AH573,LnLst!B:I,5,FALSE),0)+AK573*IFERROR(VLOOKUP(AJ573,LnLst!B:I,5,FALSE),0)</f>
        <v>0.5353</v>
      </c>
      <c r="AA573" s="215">
        <f>AE573*IFERROR(VLOOKUP(AD573,LnLst!B:I,6,FALSE),0)+AG573*IFERROR(VLOOKUP(AF573,LnLst!B:I,6,FALSE),0)+AI573*IFERROR(VLOOKUP(AH573,LnLst!B:I,6,FALSE),0)+AK573*IFERROR(VLOOKUP(AJ573,LnLst!B:I,6,FALSE),0)</f>
        <v>0.1855</v>
      </c>
      <c r="AB573" s="207">
        <f>(AE573*IFERROR(VLOOKUP(AD573,LnLst!B:I,7,FALSE),0)+AG573*IFERROR(VLOOKUP(AF573,LnLst!B:I,7,FALSE),0)+AI573*IFERROR(VLOOKUP(AH573,LnLst!B:I,7,FALSE),0)+AK573*IFERROR(VLOOKUP(AJ573,LnLst!B:I,7,FALSE),0))/1000000</f>
        <v>1.3779999999999999E-4</v>
      </c>
      <c r="AC573" s="211">
        <f>AE573*IFERROR(VLOOKUP(AD573,LnLst!B:I,8,FALSE),0)+AG573*IFERROR(VLOOKUP(AF573,LnLst!B:I,8,FALSE),0)+AI573*IFERROR(VLOOKUP(AH573,LnLst!B:I,8,FALSE),0)+AK573*IFERROR(VLOOKUP(AJ573,LnLst!B:I,8,FALSE),0)</f>
        <v>0</v>
      </c>
      <c r="AD573" s="106" t="s">
        <v>204</v>
      </c>
      <c r="AE573" s="263">
        <v>2.65</v>
      </c>
      <c r="AF573" s="245" t="s">
        <v>1462</v>
      </c>
      <c r="AG573" s="263"/>
      <c r="AH573" s="250" t="s">
        <v>1462</v>
      </c>
      <c r="AI573" s="263"/>
      <c r="AJ573" s="245" t="s">
        <v>1462</v>
      </c>
      <c r="AK573" s="263"/>
      <c r="AL573" s="84">
        <v>401</v>
      </c>
      <c r="AM573" s="72">
        <v>627</v>
      </c>
      <c r="AN573" s="83">
        <v>0</v>
      </c>
      <c r="AO573" s="72">
        <v>0</v>
      </c>
      <c r="AP573" s="66" t="s">
        <v>1012</v>
      </c>
      <c r="AQ573" s="107" t="s">
        <v>252</v>
      </c>
      <c r="AR573" s="61" t="s">
        <v>1016</v>
      </c>
      <c r="AS573" s="364"/>
      <c r="AT573" s="205"/>
      <c r="DN573" s="111">
        <f>(AE573*IFERROR(VLOOKUP(AD573,LnLst!B:I,2,FALSE),0))*(100/(H573^2))</f>
        <v>8.5960743801652889E-5</v>
      </c>
      <c r="DO573" s="111">
        <f>(AE573*IFERROR(VLOOKUP(AD573,LnLst!B:I,3,FALSE),0))*(100/(H573^2))</f>
        <v>1.0928512396694214E-3</v>
      </c>
      <c r="DP573" s="111">
        <f>(AE573*IFERROR(VLOOKUP(AD573,LnLst!B:I,4,FALSE),0))*(H573^2/100)/1000000</f>
        <v>7.95212E-2</v>
      </c>
      <c r="DQ573" s="111">
        <f>(AE573*IFERROR(VLOOKUP(AD573,LnLst!B:I,5,FALSE),0))*(100/(H573^2))</f>
        <v>1.1059917355371901E-3</v>
      </c>
      <c r="DR573" s="111">
        <f>(AE573*IFERROR(VLOOKUP(AD573,LnLst!B:I,6,FALSE),0))*(100/(H573^2))</f>
        <v>3.8326446280991737E-4</v>
      </c>
      <c r="DS573" s="111">
        <f>(AE573*IFERROR(VLOOKUP(AD573,LnLst!B:I,7,FALSE),0))*(H573^2/100)/1000000</f>
        <v>6.6695199999999996E-2</v>
      </c>
      <c r="DT573" s="111">
        <f>(AE573*IFERROR(VLOOKUP(AD573,LnLst!B:I,8,FALSE),0))*(100/(H573^2))</f>
        <v>0</v>
      </c>
      <c r="DU573" s="111">
        <f>AG573*IFERROR(VLOOKUP(AF573,LnLst!B:I,2,FALSE),0)*100/H573^2</f>
        <v>0</v>
      </c>
      <c r="DV573" s="111">
        <f>(AG573*IFERROR(VLOOKUP(AF573,LnLst!B:I,3,FALSE),0))*(100/(H573^2))</f>
        <v>0</v>
      </c>
      <c r="DW573" s="111">
        <f>(AG573*IFERROR(VLOOKUP(AF573,LnLst!B:I,4,FALSE),0))*(H573^2/100)/1000000</f>
        <v>0</v>
      </c>
      <c r="DX573" s="111">
        <f>(AG573*IFERROR(VLOOKUP(AF573,LnLst!B:I,5,FALSE),0))*(100/(H573^2))</f>
        <v>0</v>
      </c>
      <c r="DY573" s="111">
        <f>(AG573*IFERROR(VLOOKUP(AF573,LnLst!B:I,6,FALSE),0))*(100/(H573^2))</f>
        <v>0</v>
      </c>
      <c r="DZ573" s="111">
        <f>(AG573*IFERROR(VLOOKUP(AF573,LnLst!B:I,7,FALSE),0))*(H573^2/100)/1000000</f>
        <v>0</v>
      </c>
      <c r="EA573" s="111">
        <f>(AG573*IFERROR(VLOOKUP(AF573,LnLst!B:I,8,FALSE),0))*(100/(H573^2))</f>
        <v>0</v>
      </c>
      <c r="EB573" s="111">
        <f>AI573*IFERROR(VLOOKUP(AH573,LnLst!B:I,2,FALSE),0)*100/H573^2</f>
        <v>0</v>
      </c>
      <c r="EC573" s="111">
        <f>AI573*IFERROR(VLOOKUP(AH573,LnLst!B:I,3,FALSE),0)*100/H573^2</f>
        <v>0</v>
      </c>
      <c r="ED573" s="111">
        <f>(AI573*IFERROR(VLOOKUP(AH573,LnLst!B:I,4,FALSE),0))*(H573^2/100)/1000000</f>
        <v>0</v>
      </c>
      <c r="EE573" s="111">
        <f>AI573*IFERROR(VLOOKUP(AH573,LnLst!B:I,5,FALSE),0)*100/H573^2</f>
        <v>0</v>
      </c>
      <c r="EF573" s="111">
        <f>AI573*IFERROR(VLOOKUP(AH573,LnLst!B:I,6,FALSE),0)*100/H573^2</f>
        <v>0</v>
      </c>
      <c r="EG573" s="111">
        <f>(AI573*IFERROR(VLOOKUP(AH573,LnLst!B:I,7,FALSE),0))*(H573^2/100)/1000000</f>
        <v>0</v>
      </c>
      <c r="EH573" s="111">
        <f>AI573*IFERROR(VLOOKUP(AH573,LnLst!B:I,8,FALSE),0)*100/H573^2</f>
        <v>0</v>
      </c>
      <c r="EI573" s="236">
        <f>AK573*IFERROR(VLOOKUP(AJ573,LnLst!B:I,2,FALSE),0)*100/H573^2</f>
        <v>0</v>
      </c>
      <c r="EJ573" s="111">
        <f>AK573*IFERROR(VLOOKUP(AJ573,LnLst!B:I,3,FALSE),0)*100/H573^2</f>
        <v>0</v>
      </c>
      <c r="EK573" s="111">
        <f>(AK573*IFERROR(VLOOKUP(AJ573,LnLst!B:I,4,FALSE),0))*(H573^2/100)/1000000</f>
        <v>0</v>
      </c>
      <c r="EL573" s="111">
        <f>AK573*IFERROR(VLOOKUP(AJ573,LnLst!B:I,5,FALSE),0)*100/H573^2</f>
        <v>0</v>
      </c>
      <c r="EM573" s="111">
        <f>AK573*IFERROR(VLOOKUP(AJ573,LnLst!B:I,6,FALSE),0)*100/H573^2</f>
        <v>0</v>
      </c>
      <c r="EN573" s="111">
        <f>(AK573*IFERROR(VLOOKUP(AJ573,LnLst!B:I,7,FALSE),0))*(H573^2/100)/1000000</f>
        <v>0</v>
      </c>
      <c r="EO573" s="111">
        <f>AK573*IFERROR(VLOOKUP(AJ573,LnLst!B:I,8,FALSE),0)*100/H573^2</f>
        <v>0</v>
      </c>
    </row>
    <row r="574" spans="1:145" ht="15" customHeight="1" x14ac:dyDescent="0.25">
      <c r="A574" s="81" t="s">
        <v>387</v>
      </c>
      <c r="B574" s="82" t="s">
        <v>407</v>
      </c>
      <c r="C574" s="102" t="s">
        <v>69</v>
      </c>
      <c r="D574" s="82" t="s">
        <v>1614</v>
      </c>
      <c r="E574" s="9" t="s">
        <v>1641</v>
      </c>
      <c r="F574" s="426" t="s">
        <v>1718</v>
      </c>
      <c r="G574" s="83">
        <v>2</v>
      </c>
      <c r="H574" s="60">
        <v>220</v>
      </c>
      <c r="I574" s="194" t="str">
        <f t="shared" si="146"/>
        <v xml:space="preserve">XLPE 1200mm2             </v>
      </c>
      <c r="J574" s="228">
        <f t="shared" si="147"/>
        <v>2.65</v>
      </c>
      <c r="K574" s="113" t="s">
        <v>23</v>
      </c>
      <c r="L574" s="232" t="s">
        <v>23</v>
      </c>
      <c r="M574" s="240">
        <v>1000</v>
      </c>
      <c r="N574" s="115">
        <f t="shared" si="148"/>
        <v>381.04</v>
      </c>
      <c r="O574" s="241">
        <v>1000</v>
      </c>
      <c r="P574" s="235">
        <f t="shared" si="149"/>
        <v>8.5960743801652889E-5</v>
      </c>
      <c r="Q574" s="104">
        <f t="shared" si="150"/>
        <v>1.0928512396694214E-3</v>
      </c>
      <c r="R574" s="104">
        <f t="shared" si="151"/>
        <v>7.9521199999999986E-2</v>
      </c>
      <c r="S574" s="104">
        <f t="shared" si="152"/>
        <v>1.1059917355371901E-3</v>
      </c>
      <c r="T574" s="104">
        <f t="shared" si="153"/>
        <v>3.8326446280991737E-4</v>
      </c>
      <c r="U574" s="104">
        <f t="shared" si="154"/>
        <v>6.6695199999999996E-2</v>
      </c>
      <c r="V574" s="105">
        <f t="shared" si="155"/>
        <v>0</v>
      </c>
      <c r="W574" s="223">
        <f>AE574*IFERROR(VLOOKUP(AD574,LnLst!B:I,2,FALSE),0)+AG574*IFERROR(VLOOKUP(AF574,LnLst!B:I,2,FALSE),0)+AI574*IFERROR(VLOOKUP(AH574,LnLst!B:I,2,FALSE),0)+AK574*IFERROR(VLOOKUP(AJ574,LnLst!B:I,2,FALSE),0)</f>
        <v>4.1604999999999996E-2</v>
      </c>
      <c r="X574" s="215">
        <f>AE574*IFERROR(VLOOKUP(AD574,LnLst!B:I,3,FALSE),0)+AG574*IFERROR(VLOOKUP(AF574,LnLst!B:I,3,FALSE),0)+AI574*IFERROR(VLOOKUP(AH574,LnLst!B:I,3,FALSE),0)+AK574*IFERROR(VLOOKUP(AJ574,LnLst!B:I,3,FALSE),0)</f>
        <v>0.52893999999999997</v>
      </c>
      <c r="Y574" s="219">
        <f>(AE574*IFERROR(VLOOKUP(AD574,LnLst!B:I,4,FALSE),0)+AG574*IFERROR(VLOOKUP(AF574,LnLst!B:I,4,FALSE),0)+AI574*IFERROR(VLOOKUP(AH574,LnLst!B:I,4,FALSE),0)+AK574*IFERROR(VLOOKUP(AJ574,LnLst!B:I,4,FALSE),0))/1000000</f>
        <v>1.6429999999999998E-4</v>
      </c>
      <c r="Z574" s="215">
        <f>AE574*IFERROR(VLOOKUP(AD574,LnLst!B:I,5,FALSE),0)+AG574*IFERROR(VLOOKUP(AF574,LnLst!B:I,5,FALSE),0)+AI574*IFERROR(VLOOKUP(AH574,LnLst!B:I,5,FALSE),0)+AK574*IFERROR(VLOOKUP(AJ574,LnLst!B:I,5,FALSE),0)</f>
        <v>0.5353</v>
      </c>
      <c r="AA574" s="215">
        <f>AE574*IFERROR(VLOOKUP(AD574,LnLst!B:I,6,FALSE),0)+AG574*IFERROR(VLOOKUP(AF574,LnLst!B:I,6,FALSE),0)+AI574*IFERROR(VLOOKUP(AH574,LnLst!B:I,6,FALSE),0)+AK574*IFERROR(VLOOKUP(AJ574,LnLst!B:I,6,FALSE),0)</f>
        <v>0.1855</v>
      </c>
      <c r="AB574" s="207">
        <f>(AE574*IFERROR(VLOOKUP(AD574,LnLst!B:I,7,FALSE),0)+AG574*IFERROR(VLOOKUP(AF574,LnLst!B:I,7,FALSE),0)+AI574*IFERROR(VLOOKUP(AH574,LnLst!B:I,7,FALSE),0)+AK574*IFERROR(VLOOKUP(AJ574,LnLst!B:I,7,FALSE),0))/1000000</f>
        <v>1.3779999999999999E-4</v>
      </c>
      <c r="AC574" s="211">
        <f>AE574*IFERROR(VLOOKUP(AD574,LnLst!B:I,8,FALSE),0)+AG574*IFERROR(VLOOKUP(AF574,LnLst!B:I,8,FALSE),0)+AI574*IFERROR(VLOOKUP(AH574,LnLst!B:I,8,FALSE),0)+AK574*IFERROR(VLOOKUP(AJ574,LnLst!B:I,8,FALSE),0)</f>
        <v>0</v>
      </c>
      <c r="AD574" s="106" t="s">
        <v>204</v>
      </c>
      <c r="AE574" s="263">
        <v>2.65</v>
      </c>
      <c r="AF574" s="245" t="s">
        <v>1462</v>
      </c>
      <c r="AG574" s="263"/>
      <c r="AH574" s="250" t="s">
        <v>1462</v>
      </c>
      <c r="AI574" s="263"/>
      <c r="AJ574" s="245" t="s">
        <v>1462</v>
      </c>
      <c r="AK574" s="263"/>
      <c r="AL574" s="84">
        <v>401</v>
      </c>
      <c r="AM574" s="72">
        <v>627</v>
      </c>
      <c r="AN574" s="83">
        <v>0</v>
      </c>
      <c r="AO574" s="72">
        <v>0</v>
      </c>
      <c r="AP574" s="66" t="s">
        <v>1013</v>
      </c>
      <c r="AQ574" s="107" t="s">
        <v>252</v>
      </c>
      <c r="AR574" s="61" t="s">
        <v>1016</v>
      </c>
      <c r="AS574" s="364"/>
      <c r="AT574" s="205"/>
      <c r="DN574" s="111">
        <f>(AE574*IFERROR(VLOOKUP(AD574,LnLst!B:I,2,FALSE),0))*(100/(H574^2))</f>
        <v>8.5960743801652889E-5</v>
      </c>
      <c r="DO574" s="111">
        <f>(AE574*IFERROR(VLOOKUP(AD574,LnLst!B:I,3,FALSE),0))*(100/(H574^2))</f>
        <v>1.0928512396694214E-3</v>
      </c>
      <c r="DP574" s="111">
        <f>(AE574*IFERROR(VLOOKUP(AD574,LnLst!B:I,4,FALSE),0))*(H574^2/100)/1000000</f>
        <v>7.95212E-2</v>
      </c>
      <c r="DQ574" s="111">
        <f>(AE574*IFERROR(VLOOKUP(AD574,LnLst!B:I,5,FALSE),0))*(100/(H574^2))</f>
        <v>1.1059917355371901E-3</v>
      </c>
      <c r="DR574" s="111">
        <f>(AE574*IFERROR(VLOOKUP(AD574,LnLst!B:I,6,FALSE),0))*(100/(H574^2))</f>
        <v>3.8326446280991737E-4</v>
      </c>
      <c r="DS574" s="111">
        <f>(AE574*IFERROR(VLOOKUP(AD574,LnLst!B:I,7,FALSE),0))*(H574^2/100)/1000000</f>
        <v>6.6695199999999996E-2</v>
      </c>
      <c r="DT574" s="111">
        <f>(AE574*IFERROR(VLOOKUP(AD574,LnLst!B:I,8,FALSE),0))*(100/(H574^2))</f>
        <v>0</v>
      </c>
      <c r="DU574" s="111">
        <f>AG574*IFERROR(VLOOKUP(AF574,LnLst!B:I,2,FALSE),0)*100/H574^2</f>
        <v>0</v>
      </c>
      <c r="DV574" s="111">
        <f>(AG574*IFERROR(VLOOKUP(AF574,LnLst!B:I,3,FALSE),0))*(100/(H574^2))</f>
        <v>0</v>
      </c>
      <c r="DW574" s="111">
        <f>(AG574*IFERROR(VLOOKUP(AF574,LnLst!B:I,4,FALSE),0))*(H574^2/100)/1000000</f>
        <v>0</v>
      </c>
      <c r="DX574" s="111">
        <f>(AG574*IFERROR(VLOOKUP(AF574,LnLst!B:I,5,FALSE),0))*(100/(H574^2))</f>
        <v>0</v>
      </c>
      <c r="DY574" s="111">
        <f>(AG574*IFERROR(VLOOKUP(AF574,LnLst!B:I,6,FALSE),0))*(100/(H574^2))</f>
        <v>0</v>
      </c>
      <c r="DZ574" s="111">
        <f>(AG574*IFERROR(VLOOKUP(AF574,LnLst!B:I,7,FALSE),0))*(H574^2/100)/1000000</f>
        <v>0</v>
      </c>
      <c r="EA574" s="111">
        <f>(AG574*IFERROR(VLOOKUP(AF574,LnLst!B:I,8,FALSE),0))*(100/(H574^2))</f>
        <v>0</v>
      </c>
      <c r="EB574" s="111">
        <f>AI574*IFERROR(VLOOKUP(AH574,LnLst!B:I,2,FALSE),0)*100/H574^2</f>
        <v>0</v>
      </c>
      <c r="EC574" s="111">
        <f>AI574*IFERROR(VLOOKUP(AH574,LnLst!B:I,3,FALSE),0)*100/H574^2</f>
        <v>0</v>
      </c>
      <c r="ED574" s="111">
        <f>(AI574*IFERROR(VLOOKUP(AH574,LnLst!B:I,4,FALSE),0))*(H574^2/100)/1000000</f>
        <v>0</v>
      </c>
      <c r="EE574" s="111">
        <f>AI574*IFERROR(VLOOKUP(AH574,LnLst!B:I,5,FALSE),0)*100/H574^2</f>
        <v>0</v>
      </c>
      <c r="EF574" s="111">
        <f>AI574*IFERROR(VLOOKUP(AH574,LnLst!B:I,6,FALSE),0)*100/H574^2</f>
        <v>0</v>
      </c>
      <c r="EG574" s="111">
        <f>(AI574*IFERROR(VLOOKUP(AH574,LnLst!B:I,7,FALSE),0))*(H574^2/100)/1000000</f>
        <v>0</v>
      </c>
      <c r="EH574" s="111">
        <f>AI574*IFERROR(VLOOKUP(AH574,LnLst!B:I,8,FALSE),0)*100/H574^2</f>
        <v>0</v>
      </c>
      <c r="EI574" s="236">
        <f>AK574*IFERROR(VLOOKUP(AJ574,LnLst!B:I,2,FALSE),0)*100/H574^2</f>
        <v>0</v>
      </c>
      <c r="EJ574" s="111">
        <f>AK574*IFERROR(VLOOKUP(AJ574,LnLst!B:I,3,FALSE),0)*100/H574^2</f>
        <v>0</v>
      </c>
      <c r="EK574" s="111">
        <f>(AK574*IFERROR(VLOOKUP(AJ574,LnLst!B:I,4,FALSE),0))*(H574^2/100)/1000000</f>
        <v>0</v>
      </c>
      <c r="EL574" s="111">
        <f>AK574*IFERROR(VLOOKUP(AJ574,LnLst!B:I,5,FALSE),0)*100/H574^2</f>
        <v>0</v>
      </c>
      <c r="EM574" s="111">
        <f>AK574*IFERROR(VLOOKUP(AJ574,LnLst!B:I,6,FALSE),0)*100/H574^2</f>
        <v>0</v>
      </c>
      <c r="EN574" s="111">
        <f>(AK574*IFERROR(VLOOKUP(AJ574,LnLst!B:I,7,FALSE),0))*(H574^2/100)/1000000</f>
        <v>0</v>
      </c>
      <c r="EO574" s="111">
        <f>AK574*IFERROR(VLOOKUP(AJ574,LnLst!B:I,8,FALSE),0)*100/H574^2</f>
        <v>0</v>
      </c>
    </row>
    <row r="575" spans="1:145" ht="15" customHeight="1" x14ac:dyDescent="0.25">
      <c r="A575" s="81" t="s">
        <v>387</v>
      </c>
      <c r="B575" s="82" t="s">
        <v>407</v>
      </c>
      <c r="C575" s="102" t="s">
        <v>69</v>
      </c>
      <c r="D575" s="82" t="s">
        <v>1614</v>
      </c>
      <c r="E575" s="9" t="s">
        <v>1641</v>
      </c>
      <c r="F575" s="426" t="s">
        <v>1718</v>
      </c>
      <c r="G575" s="83">
        <v>3</v>
      </c>
      <c r="H575" s="60">
        <v>220</v>
      </c>
      <c r="I575" s="194" t="str">
        <f t="shared" si="146"/>
        <v xml:space="preserve">XLPE 1200mm2             </v>
      </c>
      <c r="J575" s="228">
        <f t="shared" si="147"/>
        <v>2.65</v>
      </c>
      <c r="K575" s="113" t="s">
        <v>23</v>
      </c>
      <c r="L575" s="232" t="s">
        <v>23</v>
      </c>
      <c r="M575" s="240">
        <v>1000</v>
      </c>
      <c r="N575" s="115">
        <f t="shared" si="148"/>
        <v>381.04</v>
      </c>
      <c r="O575" s="241">
        <v>1000</v>
      </c>
      <c r="P575" s="235">
        <f t="shared" si="149"/>
        <v>8.5960743801652889E-5</v>
      </c>
      <c r="Q575" s="104">
        <f t="shared" si="150"/>
        <v>1.0928512396694214E-3</v>
      </c>
      <c r="R575" s="104">
        <f t="shared" si="151"/>
        <v>7.9521199999999986E-2</v>
      </c>
      <c r="S575" s="104">
        <f t="shared" si="152"/>
        <v>1.1059917355371901E-3</v>
      </c>
      <c r="T575" s="104">
        <f t="shared" si="153"/>
        <v>3.8326446280991737E-4</v>
      </c>
      <c r="U575" s="104">
        <f t="shared" si="154"/>
        <v>6.6695199999999996E-2</v>
      </c>
      <c r="V575" s="105">
        <f t="shared" si="155"/>
        <v>0</v>
      </c>
      <c r="W575" s="223">
        <f>AE575*IFERROR(VLOOKUP(AD575,LnLst!B:I,2,FALSE),0)+AG575*IFERROR(VLOOKUP(AF575,LnLst!B:I,2,FALSE),0)+AI575*IFERROR(VLOOKUP(AH575,LnLst!B:I,2,FALSE),0)+AK575*IFERROR(VLOOKUP(AJ575,LnLst!B:I,2,FALSE),0)</f>
        <v>4.1604999999999996E-2</v>
      </c>
      <c r="X575" s="215">
        <f>AE575*IFERROR(VLOOKUP(AD575,LnLst!B:I,3,FALSE),0)+AG575*IFERROR(VLOOKUP(AF575,LnLst!B:I,3,FALSE),0)+AI575*IFERROR(VLOOKUP(AH575,LnLst!B:I,3,FALSE),0)+AK575*IFERROR(VLOOKUP(AJ575,LnLst!B:I,3,FALSE),0)</f>
        <v>0.52893999999999997</v>
      </c>
      <c r="Y575" s="219">
        <f>(AE575*IFERROR(VLOOKUP(AD575,LnLst!B:I,4,FALSE),0)+AG575*IFERROR(VLOOKUP(AF575,LnLst!B:I,4,FALSE),0)+AI575*IFERROR(VLOOKUP(AH575,LnLst!B:I,4,FALSE),0)+AK575*IFERROR(VLOOKUP(AJ575,LnLst!B:I,4,FALSE),0))/1000000</f>
        <v>1.6429999999999998E-4</v>
      </c>
      <c r="Z575" s="215">
        <f>AE575*IFERROR(VLOOKUP(AD575,LnLst!B:I,5,FALSE),0)+AG575*IFERROR(VLOOKUP(AF575,LnLst!B:I,5,FALSE),0)+AI575*IFERROR(VLOOKUP(AH575,LnLst!B:I,5,FALSE),0)+AK575*IFERROR(VLOOKUP(AJ575,LnLst!B:I,5,FALSE),0)</f>
        <v>0.5353</v>
      </c>
      <c r="AA575" s="215">
        <f>AE575*IFERROR(VLOOKUP(AD575,LnLst!B:I,6,FALSE),0)+AG575*IFERROR(VLOOKUP(AF575,LnLst!B:I,6,FALSE),0)+AI575*IFERROR(VLOOKUP(AH575,LnLst!B:I,6,FALSE),0)+AK575*IFERROR(VLOOKUP(AJ575,LnLst!B:I,6,FALSE),0)</f>
        <v>0.1855</v>
      </c>
      <c r="AB575" s="207">
        <f>(AE575*IFERROR(VLOOKUP(AD575,LnLst!B:I,7,FALSE),0)+AG575*IFERROR(VLOOKUP(AF575,LnLst!B:I,7,FALSE),0)+AI575*IFERROR(VLOOKUP(AH575,LnLst!B:I,7,FALSE),0)+AK575*IFERROR(VLOOKUP(AJ575,LnLst!B:I,7,FALSE),0))/1000000</f>
        <v>1.3779999999999999E-4</v>
      </c>
      <c r="AC575" s="211">
        <f>AE575*IFERROR(VLOOKUP(AD575,LnLst!B:I,8,FALSE),0)+AG575*IFERROR(VLOOKUP(AF575,LnLst!B:I,8,FALSE),0)+AI575*IFERROR(VLOOKUP(AH575,LnLst!B:I,8,FALSE),0)+AK575*IFERROR(VLOOKUP(AJ575,LnLst!B:I,8,FALSE),0)</f>
        <v>0</v>
      </c>
      <c r="AD575" s="106" t="s">
        <v>204</v>
      </c>
      <c r="AE575" s="263">
        <v>2.65</v>
      </c>
      <c r="AF575" s="245" t="s">
        <v>1462</v>
      </c>
      <c r="AG575" s="263"/>
      <c r="AH575" s="250" t="s">
        <v>1462</v>
      </c>
      <c r="AI575" s="263"/>
      <c r="AJ575" s="245" t="s">
        <v>1462</v>
      </c>
      <c r="AK575" s="263"/>
      <c r="AL575" s="84">
        <v>401</v>
      </c>
      <c r="AM575" s="72">
        <v>627</v>
      </c>
      <c r="AN575" s="83">
        <v>0</v>
      </c>
      <c r="AO575" s="72">
        <v>0</v>
      </c>
      <c r="AP575" s="66" t="s">
        <v>1014</v>
      </c>
      <c r="AQ575" s="107" t="s">
        <v>252</v>
      </c>
      <c r="AR575" s="61" t="s">
        <v>1016</v>
      </c>
      <c r="AS575" s="364"/>
      <c r="AT575" s="205"/>
      <c r="DN575" s="111">
        <f>(AE575*IFERROR(VLOOKUP(AD575,LnLst!B:I,2,FALSE),0))*(100/(H575^2))</f>
        <v>8.5960743801652889E-5</v>
      </c>
      <c r="DO575" s="111">
        <f>(AE575*IFERROR(VLOOKUP(AD575,LnLst!B:I,3,FALSE),0))*(100/(H575^2))</f>
        <v>1.0928512396694214E-3</v>
      </c>
      <c r="DP575" s="111">
        <f>(AE575*IFERROR(VLOOKUP(AD575,LnLst!B:I,4,FALSE),0))*(H575^2/100)/1000000</f>
        <v>7.95212E-2</v>
      </c>
      <c r="DQ575" s="111">
        <f>(AE575*IFERROR(VLOOKUP(AD575,LnLst!B:I,5,FALSE),0))*(100/(H575^2))</f>
        <v>1.1059917355371901E-3</v>
      </c>
      <c r="DR575" s="111">
        <f>(AE575*IFERROR(VLOOKUP(AD575,LnLst!B:I,6,FALSE),0))*(100/(H575^2))</f>
        <v>3.8326446280991737E-4</v>
      </c>
      <c r="DS575" s="111">
        <f>(AE575*IFERROR(VLOOKUP(AD575,LnLst!B:I,7,FALSE),0))*(H575^2/100)/1000000</f>
        <v>6.6695199999999996E-2</v>
      </c>
      <c r="DT575" s="111">
        <f>(AE575*IFERROR(VLOOKUP(AD575,LnLst!B:I,8,FALSE),0))*(100/(H575^2))</f>
        <v>0</v>
      </c>
      <c r="DU575" s="111">
        <f>AG575*IFERROR(VLOOKUP(AF575,LnLst!B:I,2,FALSE),0)*100/H575^2</f>
        <v>0</v>
      </c>
      <c r="DV575" s="111">
        <f>(AG575*IFERROR(VLOOKUP(AF575,LnLst!B:I,3,FALSE),0))*(100/(H575^2))</f>
        <v>0</v>
      </c>
      <c r="DW575" s="111">
        <f>(AG575*IFERROR(VLOOKUP(AF575,LnLst!B:I,4,FALSE),0))*(H575^2/100)/1000000</f>
        <v>0</v>
      </c>
      <c r="DX575" s="111">
        <f>(AG575*IFERROR(VLOOKUP(AF575,LnLst!B:I,5,FALSE),0))*(100/(H575^2))</f>
        <v>0</v>
      </c>
      <c r="DY575" s="111">
        <f>(AG575*IFERROR(VLOOKUP(AF575,LnLst!B:I,6,FALSE),0))*(100/(H575^2))</f>
        <v>0</v>
      </c>
      <c r="DZ575" s="111">
        <f>(AG575*IFERROR(VLOOKUP(AF575,LnLst!B:I,7,FALSE),0))*(H575^2/100)/1000000</f>
        <v>0</v>
      </c>
      <c r="EA575" s="111">
        <f>(AG575*IFERROR(VLOOKUP(AF575,LnLst!B:I,8,FALSE),0))*(100/(H575^2))</f>
        <v>0</v>
      </c>
      <c r="EB575" s="111">
        <f>AI575*IFERROR(VLOOKUP(AH575,LnLst!B:I,2,FALSE),0)*100/H575^2</f>
        <v>0</v>
      </c>
      <c r="EC575" s="111">
        <f>AI575*IFERROR(VLOOKUP(AH575,LnLst!B:I,3,FALSE),0)*100/H575^2</f>
        <v>0</v>
      </c>
      <c r="ED575" s="111">
        <f>(AI575*IFERROR(VLOOKUP(AH575,LnLst!B:I,4,FALSE),0))*(H575^2/100)/1000000</f>
        <v>0</v>
      </c>
      <c r="EE575" s="111">
        <f>AI575*IFERROR(VLOOKUP(AH575,LnLst!B:I,5,FALSE),0)*100/H575^2</f>
        <v>0</v>
      </c>
      <c r="EF575" s="111">
        <f>AI575*IFERROR(VLOOKUP(AH575,LnLst!B:I,6,FALSE),0)*100/H575^2</f>
        <v>0</v>
      </c>
      <c r="EG575" s="111">
        <f>(AI575*IFERROR(VLOOKUP(AH575,LnLst!B:I,7,FALSE),0))*(H575^2/100)/1000000</f>
        <v>0</v>
      </c>
      <c r="EH575" s="111">
        <f>AI575*IFERROR(VLOOKUP(AH575,LnLst!B:I,8,FALSE),0)*100/H575^2</f>
        <v>0</v>
      </c>
      <c r="EI575" s="236">
        <f>AK575*IFERROR(VLOOKUP(AJ575,LnLst!B:I,2,FALSE),0)*100/H575^2</f>
        <v>0</v>
      </c>
      <c r="EJ575" s="111">
        <f>AK575*IFERROR(VLOOKUP(AJ575,LnLst!B:I,3,FALSE),0)*100/H575^2</f>
        <v>0</v>
      </c>
      <c r="EK575" s="111">
        <f>(AK575*IFERROR(VLOOKUP(AJ575,LnLst!B:I,4,FALSE),0))*(H575^2/100)/1000000</f>
        <v>0</v>
      </c>
      <c r="EL575" s="111">
        <f>AK575*IFERROR(VLOOKUP(AJ575,LnLst!B:I,5,FALSE),0)*100/H575^2</f>
        <v>0</v>
      </c>
      <c r="EM575" s="111">
        <f>AK575*IFERROR(VLOOKUP(AJ575,LnLst!B:I,6,FALSE),0)*100/H575^2</f>
        <v>0</v>
      </c>
      <c r="EN575" s="111">
        <f>(AK575*IFERROR(VLOOKUP(AJ575,LnLst!B:I,7,FALSE),0))*(H575^2/100)/1000000</f>
        <v>0</v>
      </c>
      <c r="EO575" s="111">
        <f>AK575*IFERROR(VLOOKUP(AJ575,LnLst!B:I,8,FALSE),0)*100/H575^2</f>
        <v>0</v>
      </c>
    </row>
    <row r="576" spans="1:145" ht="15" customHeight="1" x14ac:dyDescent="0.25">
      <c r="A576" s="81" t="s">
        <v>387</v>
      </c>
      <c r="B576" s="82" t="s">
        <v>407</v>
      </c>
      <c r="C576" s="102" t="s">
        <v>69</v>
      </c>
      <c r="D576" s="82" t="s">
        <v>1614</v>
      </c>
      <c r="E576" s="9" t="s">
        <v>1641</v>
      </c>
      <c r="F576" s="426" t="s">
        <v>1718</v>
      </c>
      <c r="G576" s="83">
        <v>4</v>
      </c>
      <c r="H576" s="60">
        <v>220</v>
      </c>
      <c r="I576" s="194" t="str">
        <f t="shared" si="146"/>
        <v xml:space="preserve">XLPE 1200mm2             </v>
      </c>
      <c r="J576" s="228">
        <f t="shared" si="147"/>
        <v>2.65</v>
      </c>
      <c r="K576" s="113" t="s">
        <v>23</v>
      </c>
      <c r="L576" s="232" t="s">
        <v>23</v>
      </c>
      <c r="M576" s="240">
        <v>1000</v>
      </c>
      <c r="N576" s="115">
        <f t="shared" si="148"/>
        <v>381.04</v>
      </c>
      <c r="O576" s="241">
        <v>1000</v>
      </c>
      <c r="P576" s="235">
        <f t="shared" si="149"/>
        <v>8.5960743801652889E-5</v>
      </c>
      <c r="Q576" s="104">
        <f t="shared" si="150"/>
        <v>1.0928512396694214E-3</v>
      </c>
      <c r="R576" s="104">
        <f t="shared" si="151"/>
        <v>7.9521199999999986E-2</v>
      </c>
      <c r="S576" s="104">
        <f t="shared" si="152"/>
        <v>1.1059917355371901E-3</v>
      </c>
      <c r="T576" s="104">
        <f t="shared" si="153"/>
        <v>3.8326446280991737E-4</v>
      </c>
      <c r="U576" s="104">
        <f t="shared" si="154"/>
        <v>6.6695199999999996E-2</v>
      </c>
      <c r="V576" s="105">
        <f t="shared" si="155"/>
        <v>0</v>
      </c>
      <c r="W576" s="223">
        <f>AE576*IFERROR(VLOOKUP(AD576,LnLst!B:I,2,FALSE),0)+AG576*IFERROR(VLOOKUP(AF576,LnLst!B:I,2,FALSE),0)+AI576*IFERROR(VLOOKUP(AH576,LnLst!B:I,2,FALSE),0)+AK576*IFERROR(VLOOKUP(AJ576,LnLst!B:I,2,FALSE),0)</f>
        <v>4.1604999999999996E-2</v>
      </c>
      <c r="X576" s="215">
        <f>AE576*IFERROR(VLOOKUP(AD576,LnLst!B:I,3,FALSE),0)+AG576*IFERROR(VLOOKUP(AF576,LnLst!B:I,3,FALSE),0)+AI576*IFERROR(VLOOKUP(AH576,LnLst!B:I,3,FALSE),0)+AK576*IFERROR(VLOOKUP(AJ576,LnLst!B:I,3,FALSE),0)</f>
        <v>0.52893999999999997</v>
      </c>
      <c r="Y576" s="219">
        <f>(AE576*IFERROR(VLOOKUP(AD576,LnLst!B:I,4,FALSE),0)+AG576*IFERROR(VLOOKUP(AF576,LnLst!B:I,4,FALSE),0)+AI576*IFERROR(VLOOKUP(AH576,LnLst!B:I,4,FALSE),0)+AK576*IFERROR(VLOOKUP(AJ576,LnLst!B:I,4,FALSE),0))/1000000</f>
        <v>1.6429999999999998E-4</v>
      </c>
      <c r="Z576" s="215">
        <f>AE576*IFERROR(VLOOKUP(AD576,LnLst!B:I,5,FALSE),0)+AG576*IFERROR(VLOOKUP(AF576,LnLst!B:I,5,FALSE),0)+AI576*IFERROR(VLOOKUP(AH576,LnLst!B:I,5,FALSE),0)+AK576*IFERROR(VLOOKUP(AJ576,LnLst!B:I,5,FALSE),0)</f>
        <v>0.5353</v>
      </c>
      <c r="AA576" s="215">
        <f>AE576*IFERROR(VLOOKUP(AD576,LnLst!B:I,6,FALSE),0)+AG576*IFERROR(VLOOKUP(AF576,LnLst!B:I,6,FALSE),0)+AI576*IFERROR(VLOOKUP(AH576,LnLst!B:I,6,FALSE),0)+AK576*IFERROR(VLOOKUP(AJ576,LnLst!B:I,6,FALSE),0)</f>
        <v>0.1855</v>
      </c>
      <c r="AB576" s="207">
        <f>(AE576*IFERROR(VLOOKUP(AD576,LnLst!B:I,7,FALSE),0)+AG576*IFERROR(VLOOKUP(AF576,LnLst!B:I,7,FALSE),0)+AI576*IFERROR(VLOOKUP(AH576,LnLst!B:I,7,FALSE),0)+AK576*IFERROR(VLOOKUP(AJ576,LnLst!B:I,7,FALSE),0))/1000000</f>
        <v>1.3779999999999999E-4</v>
      </c>
      <c r="AC576" s="211">
        <f>AE576*IFERROR(VLOOKUP(AD576,LnLst!B:I,8,FALSE),0)+AG576*IFERROR(VLOOKUP(AF576,LnLst!B:I,8,FALSE),0)+AI576*IFERROR(VLOOKUP(AH576,LnLst!B:I,8,FALSE),0)+AK576*IFERROR(VLOOKUP(AJ576,LnLst!B:I,8,FALSE),0)</f>
        <v>0</v>
      </c>
      <c r="AD576" s="106" t="s">
        <v>204</v>
      </c>
      <c r="AE576" s="263">
        <v>2.65</v>
      </c>
      <c r="AF576" s="245" t="s">
        <v>1462</v>
      </c>
      <c r="AG576" s="263"/>
      <c r="AH576" s="250" t="s">
        <v>1462</v>
      </c>
      <c r="AI576" s="263"/>
      <c r="AJ576" s="245" t="s">
        <v>1462</v>
      </c>
      <c r="AK576" s="263"/>
      <c r="AL576" s="84">
        <v>401</v>
      </c>
      <c r="AM576" s="72">
        <v>627</v>
      </c>
      <c r="AN576" s="83">
        <v>0</v>
      </c>
      <c r="AO576" s="72">
        <v>0</v>
      </c>
      <c r="AP576" s="66" t="s">
        <v>1015</v>
      </c>
      <c r="AQ576" s="107" t="s">
        <v>252</v>
      </c>
      <c r="AR576" s="61" t="s">
        <v>1016</v>
      </c>
      <c r="AS576" s="364"/>
      <c r="AT576" s="205"/>
      <c r="DN576" s="111">
        <f>(AE576*IFERROR(VLOOKUP(AD576,LnLst!B:I,2,FALSE),0))*(100/(H576^2))</f>
        <v>8.5960743801652889E-5</v>
      </c>
      <c r="DO576" s="111">
        <f>(AE576*IFERROR(VLOOKUP(AD576,LnLst!B:I,3,FALSE),0))*(100/(H576^2))</f>
        <v>1.0928512396694214E-3</v>
      </c>
      <c r="DP576" s="111">
        <f>(AE576*IFERROR(VLOOKUP(AD576,LnLst!B:I,4,FALSE),0))*(H576^2/100)/1000000</f>
        <v>7.95212E-2</v>
      </c>
      <c r="DQ576" s="111">
        <f>(AE576*IFERROR(VLOOKUP(AD576,LnLst!B:I,5,FALSE),0))*(100/(H576^2))</f>
        <v>1.1059917355371901E-3</v>
      </c>
      <c r="DR576" s="111">
        <f>(AE576*IFERROR(VLOOKUP(AD576,LnLst!B:I,6,FALSE),0))*(100/(H576^2))</f>
        <v>3.8326446280991737E-4</v>
      </c>
      <c r="DS576" s="111">
        <f>(AE576*IFERROR(VLOOKUP(AD576,LnLst!B:I,7,FALSE),0))*(H576^2/100)/1000000</f>
        <v>6.6695199999999996E-2</v>
      </c>
      <c r="DT576" s="111">
        <f>(AE576*IFERROR(VLOOKUP(AD576,LnLst!B:I,8,FALSE),0))*(100/(H576^2))</f>
        <v>0</v>
      </c>
      <c r="DU576" s="111">
        <f>AG576*IFERROR(VLOOKUP(AF576,LnLst!B:I,2,FALSE),0)*100/H576^2</f>
        <v>0</v>
      </c>
      <c r="DV576" s="111">
        <f>(AG576*IFERROR(VLOOKUP(AF576,LnLst!B:I,3,FALSE),0))*(100/(H576^2))</f>
        <v>0</v>
      </c>
      <c r="DW576" s="111">
        <f>(AG576*IFERROR(VLOOKUP(AF576,LnLst!B:I,4,FALSE),0))*(H576^2/100)/1000000</f>
        <v>0</v>
      </c>
      <c r="DX576" s="111">
        <f>(AG576*IFERROR(VLOOKUP(AF576,LnLst!B:I,5,FALSE),0))*(100/(H576^2))</f>
        <v>0</v>
      </c>
      <c r="DY576" s="111">
        <f>(AG576*IFERROR(VLOOKUP(AF576,LnLst!B:I,6,FALSE),0))*(100/(H576^2))</f>
        <v>0</v>
      </c>
      <c r="DZ576" s="111">
        <f>(AG576*IFERROR(VLOOKUP(AF576,LnLst!B:I,7,FALSE),0))*(H576^2/100)/1000000</f>
        <v>0</v>
      </c>
      <c r="EA576" s="111">
        <f>(AG576*IFERROR(VLOOKUP(AF576,LnLst!B:I,8,FALSE),0))*(100/(H576^2))</f>
        <v>0</v>
      </c>
      <c r="EB576" s="111">
        <f>AI576*IFERROR(VLOOKUP(AH576,LnLst!B:I,2,FALSE),0)*100/H576^2</f>
        <v>0</v>
      </c>
      <c r="EC576" s="111">
        <f>AI576*IFERROR(VLOOKUP(AH576,LnLst!B:I,3,FALSE),0)*100/H576^2</f>
        <v>0</v>
      </c>
      <c r="ED576" s="111">
        <f>(AI576*IFERROR(VLOOKUP(AH576,LnLst!B:I,4,FALSE),0))*(H576^2/100)/1000000</f>
        <v>0</v>
      </c>
      <c r="EE576" s="111">
        <f>AI576*IFERROR(VLOOKUP(AH576,LnLst!B:I,5,FALSE),0)*100/H576^2</f>
        <v>0</v>
      </c>
      <c r="EF576" s="111">
        <f>AI576*IFERROR(VLOOKUP(AH576,LnLst!B:I,6,FALSE),0)*100/H576^2</f>
        <v>0</v>
      </c>
      <c r="EG576" s="111">
        <f>(AI576*IFERROR(VLOOKUP(AH576,LnLst!B:I,7,FALSE),0))*(H576^2/100)/1000000</f>
        <v>0</v>
      </c>
      <c r="EH576" s="111">
        <f>AI576*IFERROR(VLOOKUP(AH576,LnLst!B:I,8,FALSE),0)*100/H576^2</f>
        <v>0</v>
      </c>
      <c r="EI576" s="236">
        <f>AK576*IFERROR(VLOOKUP(AJ576,LnLst!B:I,2,FALSE),0)*100/H576^2</f>
        <v>0</v>
      </c>
      <c r="EJ576" s="111">
        <f>AK576*IFERROR(VLOOKUP(AJ576,LnLst!B:I,3,FALSE),0)*100/H576^2</f>
        <v>0</v>
      </c>
      <c r="EK576" s="111">
        <f>(AK576*IFERROR(VLOOKUP(AJ576,LnLst!B:I,4,FALSE),0))*(H576^2/100)/1000000</f>
        <v>0</v>
      </c>
      <c r="EL576" s="111">
        <f>AK576*IFERROR(VLOOKUP(AJ576,LnLst!B:I,5,FALSE),0)*100/H576^2</f>
        <v>0</v>
      </c>
      <c r="EM576" s="111">
        <f>AK576*IFERROR(VLOOKUP(AJ576,LnLst!B:I,6,FALSE),0)*100/H576^2</f>
        <v>0</v>
      </c>
      <c r="EN576" s="111">
        <f>(AK576*IFERROR(VLOOKUP(AJ576,LnLst!B:I,7,FALSE),0))*(H576^2/100)/1000000</f>
        <v>0</v>
      </c>
      <c r="EO576" s="111">
        <f>AK576*IFERROR(VLOOKUP(AJ576,LnLst!B:I,8,FALSE),0)*100/H576^2</f>
        <v>0</v>
      </c>
    </row>
    <row r="577" spans="1:145" ht="15" customHeight="1" x14ac:dyDescent="0.25">
      <c r="A577" s="81" t="s">
        <v>408</v>
      </c>
      <c r="B577" s="82" t="s">
        <v>407</v>
      </c>
      <c r="C577" s="102" t="s">
        <v>172</v>
      </c>
      <c r="D577" s="82" t="s">
        <v>1614</v>
      </c>
      <c r="E577" s="9" t="s">
        <v>1641</v>
      </c>
      <c r="F577" s="426" t="s">
        <v>1717</v>
      </c>
      <c r="G577" s="83">
        <v>1</v>
      </c>
      <c r="H577" s="60">
        <v>220</v>
      </c>
      <c r="I577" s="194" t="str">
        <f t="shared" si="146"/>
        <v xml:space="preserve">Thermal Invar 1*255/88    2*380/50 ACSR         </v>
      </c>
      <c r="J577" s="228">
        <f t="shared" si="147"/>
        <v>47</v>
      </c>
      <c r="K577" s="113" t="s">
        <v>23</v>
      </c>
      <c r="L577" s="232" t="s">
        <v>23</v>
      </c>
      <c r="M577" s="240">
        <v>1200</v>
      </c>
      <c r="N577" s="115">
        <f t="shared" si="148"/>
        <v>457.24799999999999</v>
      </c>
      <c r="O577" s="241">
        <v>1200</v>
      </c>
      <c r="P577" s="235">
        <f t="shared" si="149"/>
        <v>9.6908956219008257E-3</v>
      </c>
      <c r="Q577" s="104">
        <f t="shared" si="150"/>
        <v>4.0246806268595045E-2</v>
      </c>
      <c r="R577" s="104">
        <f t="shared" si="151"/>
        <v>6.4077707488080005E-2</v>
      </c>
      <c r="S577" s="104">
        <f t="shared" si="152"/>
        <v>2.8537298456611574E-2</v>
      </c>
      <c r="T577" s="104">
        <f t="shared" si="153"/>
        <v>0.11818868140495868</v>
      </c>
      <c r="U577" s="104">
        <f t="shared" si="154"/>
        <v>4.1800420536644005E-2</v>
      </c>
      <c r="V577" s="105">
        <f t="shared" si="155"/>
        <v>7.1780360541528934E-2</v>
      </c>
      <c r="W577" s="223">
        <f>AE577*IFERROR(VLOOKUP(AD577,LnLst!B:I,2,FALSE),0)+AG577*IFERROR(VLOOKUP(AF577,LnLst!B:I,2,FALSE),0)+AI577*IFERROR(VLOOKUP(AH577,LnLst!B:I,2,FALSE),0)+AK577*IFERROR(VLOOKUP(AJ577,LnLst!B:I,2,FALSE),0)</f>
        <v>4.6903934810000001</v>
      </c>
      <c r="X577" s="215">
        <f>AE577*IFERROR(VLOOKUP(AD577,LnLst!B:I,3,FALSE),0)+AG577*IFERROR(VLOOKUP(AF577,LnLst!B:I,3,FALSE),0)+AI577*IFERROR(VLOOKUP(AH577,LnLst!B:I,3,FALSE),0)+AK577*IFERROR(VLOOKUP(AJ577,LnLst!B:I,3,FALSE),0)</f>
        <v>19.479454234000002</v>
      </c>
      <c r="Y577" s="219">
        <f>(AE577*IFERROR(VLOOKUP(AD577,LnLst!B:I,4,FALSE),0)+AG577*IFERROR(VLOOKUP(AF577,LnLst!B:I,4,FALSE),0)+AI577*IFERROR(VLOOKUP(AH577,LnLst!B:I,4,FALSE),0)+AK577*IFERROR(VLOOKUP(AJ577,LnLst!B:I,4,FALSE),0))/1000000</f>
        <v>1.3239195761999999E-4</v>
      </c>
      <c r="Z577" s="215">
        <f>AE577*IFERROR(VLOOKUP(AD577,LnLst!B:I,5,FALSE),0)+AG577*IFERROR(VLOOKUP(AF577,LnLst!B:I,5,FALSE),0)+AI577*IFERROR(VLOOKUP(AH577,LnLst!B:I,5,FALSE),0)+AK577*IFERROR(VLOOKUP(AJ577,LnLst!B:I,5,FALSE),0)</f>
        <v>13.812052453000002</v>
      </c>
      <c r="AA577" s="215">
        <f>AE577*IFERROR(VLOOKUP(AD577,LnLst!B:I,6,FALSE),0)+AG577*IFERROR(VLOOKUP(AF577,LnLst!B:I,6,FALSE),0)+AI577*IFERROR(VLOOKUP(AH577,LnLst!B:I,6,FALSE),0)+AK577*IFERROR(VLOOKUP(AJ577,LnLst!B:I,6,FALSE),0)</f>
        <v>57.203321800000005</v>
      </c>
      <c r="AB577" s="207">
        <f>(AE577*IFERROR(VLOOKUP(AD577,LnLst!B:I,7,FALSE),0)+AG577*IFERROR(VLOOKUP(AF577,LnLst!B:I,7,FALSE),0)+AI577*IFERROR(VLOOKUP(AH577,LnLst!B:I,7,FALSE),0)+AK577*IFERROR(VLOOKUP(AJ577,LnLst!B:I,7,FALSE),0))/1000000</f>
        <v>8.6364505241000013E-5</v>
      </c>
      <c r="AC577" s="211">
        <f>AE577*IFERROR(VLOOKUP(AD577,LnLst!B:I,8,FALSE),0)+AG577*IFERROR(VLOOKUP(AF577,LnLst!B:I,8,FALSE),0)+AI577*IFERROR(VLOOKUP(AH577,LnLst!B:I,8,FALSE),0)+AK577*IFERROR(VLOOKUP(AJ577,LnLst!B:I,8,FALSE),0)</f>
        <v>34.741694502100003</v>
      </c>
      <c r="AD577" s="106" t="s">
        <v>1466</v>
      </c>
      <c r="AE577" s="263">
        <v>37.743000000000002</v>
      </c>
      <c r="AF577" s="245" t="s">
        <v>25</v>
      </c>
      <c r="AG577" s="263">
        <v>9.2569999999999997</v>
      </c>
      <c r="AH577" s="250" t="s">
        <v>1462</v>
      </c>
      <c r="AI577" s="263"/>
      <c r="AJ577" s="245" t="s">
        <v>1462</v>
      </c>
      <c r="AK577" s="263"/>
      <c r="AL577" s="84">
        <v>626</v>
      </c>
      <c r="AM577" s="72">
        <v>627</v>
      </c>
      <c r="AN577" s="83">
        <v>0</v>
      </c>
      <c r="AO577" s="72">
        <v>0</v>
      </c>
      <c r="AP577" s="66" t="s">
        <v>1017</v>
      </c>
      <c r="AQ577" s="107" t="s">
        <v>172</v>
      </c>
      <c r="AR577" s="61" t="s">
        <v>1016</v>
      </c>
      <c r="AS577" s="364"/>
      <c r="AT577" s="205"/>
      <c r="DN577" s="111">
        <f>(AE577*IFERROR(VLOOKUP(AD577,LnLst!B:I,2,FALSE),0))*(100/(H577^2))</f>
        <v>8.902903059917356E-3</v>
      </c>
      <c r="DO577" s="111">
        <f>(AE577*IFERROR(VLOOKUP(AD577,LnLst!B:I,3,FALSE),0))*(100/(H577^2))</f>
        <v>3.4470744285123971E-2</v>
      </c>
      <c r="DP577" s="111">
        <f>(AE577*IFERROR(VLOOKUP(AD577,LnLst!B:I,4,FALSE),0))*(H577^2/100)/1000000</f>
        <v>4.7410664128080003E-2</v>
      </c>
      <c r="DQ577" s="111">
        <f>(AE577*IFERROR(VLOOKUP(AD577,LnLst!B:I,5,FALSE),0))*(100/(H577^2))</f>
        <v>2.6433434820247938E-2</v>
      </c>
      <c r="DR577" s="111">
        <f>(AE577*IFERROR(VLOOKUP(AD577,LnLst!B:I,6,FALSE),0))*(100/(H577^2))</f>
        <v>0.10001895000000001</v>
      </c>
      <c r="DS577" s="111">
        <f>(AE577*IFERROR(VLOOKUP(AD577,LnLst!B:I,7,FALSE),0))*(H577^2/100)/1000000</f>
        <v>3.1809155296644007E-2</v>
      </c>
      <c r="DT577" s="111">
        <f>(AE577*IFERROR(VLOOKUP(AD577,LnLst!B:I,8,FALSE),0))*(100/(H577^2))</f>
        <v>6.0496001037396704E-2</v>
      </c>
      <c r="DU577" s="111">
        <f>AG577*IFERROR(VLOOKUP(AF577,LnLst!B:I,2,FALSE),0)*100/H577^2</f>
        <v>7.879925619834711E-4</v>
      </c>
      <c r="DV577" s="111">
        <f>(AG577*IFERROR(VLOOKUP(AF577,LnLst!B:I,3,FALSE),0))*(100/(H577^2))</f>
        <v>5.7760619834710735E-3</v>
      </c>
      <c r="DW577" s="111">
        <f>(AG577*IFERROR(VLOOKUP(AF577,LnLst!B:I,4,FALSE),0))*(H577^2/100)/1000000</f>
        <v>1.6667043359999998E-2</v>
      </c>
      <c r="DX577" s="111">
        <f>(AG577*IFERROR(VLOOKUP(AF577,LnLst!B:I,5,FALSE),0))*(100/(H577^2))</f>
        <v>2.1038636363636364E-3</v>
      </c>
      <c r="DY577" s="111">
        <f>(AG577*IFERROR(VLOOKUP(AF577,LnLst!B:I,6,FALSE),0))*(100/(H577^2))</f>
        <v>1.8169731404958679E-2</v>
      </c>
      <c r="DZ577" s="111">
        <f>(AG577*IFERROR(VLOOKUP(AF577,LnLst!B:I,7,FALSE),0))*(H577^2/100)/1000000</f>
        <v>9.99126524E-3</v>
      </c>
      <c r="EA577" s="111">
        <f>(AG577*IFERROR(VLOOKUP(AF577,LnLst!B:I,8,FALSE),0))*(100/(H577^2))</f>
        <v>1.1284359504132232E-2</v>
      </c>
      <c r="EB577" s="111">
        <f>AI577*IFERROR(VLOOKUP(AH577,LnLst!B:I,2,FALSE),0)*100/H577^2</f>
        <v>0</v>
      </c>
      <c r="EC577" s="111">
        <f>AI577*IFERROR(VLOOKUP(AH577,LnLst!B:I,3,FALSE),0)*100/H577^2</f>
        <v>0</v>
      </c>
      <c r="ED577" s="111">
        <f>(AI577*IFERROR(VLOOKUP(AH577,LnLst!B:I,4,FALSE),0))*(H577^2/100)/1000000</f>
        <v>0</v>
      </c>
      <c r="EE577" s="111">
        <f>AI577*IFERROR(VLOOKUP(AH577,LnLst!B:I,5,FALSE),0)*100/H577^2</f>
        <v>0</v>
      </c>
      <c r="EF577" s="111">
        <f>AI577*IFERROR(VLOOKUP(AH577,LnLst!B:I,6,FALSE),0)*100/H577^2</f>
        <v>0</v>
      </c>
      <c r="EG577" s="111">
        <f>(AI577*IFERROR(VLOOKUP(AH577,LnLst!B:I,7,FALSE),0))*(H577^2/100)/1000000</f>
        <v>0</v>
      </c>
      <c r="EH577" s="111">
        <f>AI577*IFERROR(VLOOKUP(AH577,LnLst!B:I,8,FALSE),0)*100/H577^2</f>
        <v>0</v>
      </c>
      <c r="EI577" s="236">
        <f>AK577*IFERROR(VLOOKUP(AJ577,LnLst!B:I,2,FALSE),0)*100/H577^2</f>
        <v>0</v>
      </c>
      <c r="EJ577" s="111">
        <f>AK577*IFERROR(VLOOKUP(AJ577,LnLst!B:I,3,FALSE),0)*100/H577^2</f>
        <v>0</v>
      </c>
      <c r="EK577" s="111">
        <f>(AK577*IFERROR(VLOOKUP(AJ577,LnLst!B:I,4,FALSE),0))*(H577^2/100)/1000000</f>
        <v>0</v>
      </c>
      <c r="EL577" s="111">
        <f>AK577*IFERROR(VLOOKUP(AJ577,LnLst!B:I,5,FALSE),0)*100/H577^2</f>
        <v>0</v>
      </c>
      <c r="EM577" s="111">
        <f>AK577*IFERROR(VLOOKUP(AJ577,LnLst!B:I,6,FALSE),0)*100/H577^2</f>
        <v>0</v>
      </c>
      <c r="EN577" s="111">
        <f>(AK577*IFERROR(VLOOKUP(AJ577,LnLst!B:I,7,FALSE),0))*(H577^2/100)/1000000</f>
        <v>0</v>
      </c>
      <c r="EO577" s="111">
        <f>AK577*IFERROR(VLOOKUP(AJ577,LnLst!B:I,8,FALSE),0)*100/H577^2</f>
        <v>0</v>
      </c>
    </row>
    <row r="578" spans="1:145" ht="15" customHeight="1" x14ac:dyDescent="0.25">
      <c r="A578" s="81" t="s">
        <v>408</v>
      </c>
      <c r="B578" s="82" t="s">
        <v>407</v>
      </c>
      <c r="C578" s="102" t="s">
        <v>172</v>
      </c>
      <c r="D578" s="82" t="s">
        <v>1614</v>
      </c>
      <c r="E578" s="9" t="s">
        <v>1641</v>
      </c>
      <c r="F578" s="426" t="s">
        <v>1717</v>
      </c>
      <c r="G578" s="83">
        <v>2</v>
      </c>
      <c r="H578" s="60">
        <v>220</v>
      </c>
      <c r="I578" s="194" t="str">
        <f t="shared" si="146"/>
        <v xml:space="preserve">Thermal Invar 1*255/88    2*380/50 ACSR         </v>
      </c>
      <c r="J578" s="228">
        <f t="shared" si="147"/>
        <v>47</v>
      </c>
      <c r="K578" s="113" t="s">
        <v>23</v>
      </c>
      <c r="L578" s="232" t="s">
        <v>23</v>
      </c>
      <c r="M578" s="240">
        <v>1200</v>
      </c>
      <c r="N578" s="115">
        <f t="shared" si="148"/>
        <v>457.24799999999999</v>
      </c>
      <c r="O578" s="241">
        <v>1200</v>
      </c>
      <c r="P578" s="235">
        <f t="shared" si="149"/>
        <v>9.6908956219008257E-3</v>
      </c>
      <c r="Q578" s="104">
        <f t="shared" si="150"/>
        <v>4.0246806268595045E-2</v>
      </c>
      <c r="R578" s="104">
        <f t="shared" si="151"/>
        <v>6.4077707488080005E-2</v>
      </c>
      <c r="S578" s="104">
        <f t="shared" si="152"/>
        <v>2.8537298456611574E-2</v>
      </c>
      <c r="T578" s="104">
        <f t="shared" si="153"/>
        <v>0.11818868140495868</v>
      </c>
      <c r="U578" s="104">
        <f t="shared" si="154"/>
        <v>4.1800420536644005E-2</v>
      </c>
      <c r="V578" s="105">
        <f t="shared" si="155"/>
        <v>7.1780360541528934E-2</v>
      </c>
      <c r="W578" s="223">
        <f>AE578*IFERROR(VLOOKUP(AD578,LnLst!B:I,2,FALSE),0)+AG578*IFERROR(VLOOKUP(AF578,LnLst!B:I,2,FALSE),0)+AI578*IFERROR(VLOOKUP(AH578,LnLst!B:I,2,FALSE),0)+AK578*IFERROR(VLOOKUP(AJ578,LnLst!B:I,2,FALSE),0)</f>
        <v>4.6903934810000001</v>
      </c>
      <c r="X578" s="215">
        <f>AE578*IFERROR(VLOOKUP(AD578,LnLst!B:I,3,FALSE),0)+AG578*IFERROR(VLOOKUP(AF578,LnLst!B:I,3,FALSE),0)+AI578*IFERROR(VLOOKUP(AH578,LnLst!B:I,3,FALSE),0)+AK578*IFERROR(VLOOKUP(AJ578,LnLst!B:I,3,FALSE),0)</f>
        <v>19.479454234000002</v>
      </c>
      <c r="Y578" s="219">
        <f>(AE578*IFERROR(VLOOKUP(AD578,LnLst!B:I,4,FALSE),0)+AG578*IFERROR(VLOOKUP(AF578,LnLst!B:I,4,FALSE),0)+AI578*IFERROR(VLOOKUP(AH578,LnLst!B:I,4,FALSE),0)+AK578*IFERROR(VLOOKUP(AJ578,LnLst!B:I,4,FALSE),0))/1000000</f>
        <v>1.3239195761999999E-4</v>
      </c>
      <c r="Z578" s="215">
        <f>AE578*IFERROR(VLOOKUP(AD578,LnLst!B:I,5,FALSE),0)+AG578*IFERROR(VLOOKUP(AF578,LnLst!B:I,5,FALSE),0)+AI578*IFERROR(VLOOKUP(AH578,LnLst!B:I,5,FALSE),0)+AK578*IFERROR(VLOOKUP(AJ578,LnLst!B:I,5,FALSE),0)</f>
        <v>13.812052453000002</v>
      </c>
      <c r="AA578" s="215">
        <f>AE578*IFERROR(VLOOKUP(AD578,LnLst!B:I,6,FALSE),0)+AG578*IFERROR(VLOOKUP(AF578,LnLst!B:I,6,FALSE),0)+AI578*IFERROR(VLOOKUP(AH578,LnLst!B:I,6,FALSE),0)+AK578*IFERROR(VLOOKUP(AJ578,LnLst!B:I,6,FALSE),0)</f>
        <v>57.203321800000005</v>
      </c>
      <c r="AB578" s="207">
        <f>(AE578*IFERROR(VLOOKUP(AD578,LnLst!B:I,7,FALSE),0)+AG578*IFERROR(VLOOKUP(AF578,LnLst!B:I,7,FALSE),0)+AI578*IFERROR(VLOOKUP(AH578,LnLst!B:I,7,FALSE),0)+AK578*IFERROR(VLOOKUP(AJ578,LnLst!B:I,7,FALSE),0))/1000000</f>
        <v>8.6364505241000013E-5</v>
      </c>
      <c r="AC578" s="211">
        <f>AE578*IFERROR(VLOOKUP(AD578,LnLst!B:I,8,FALSE),0)+AG578*IFERROR(VLOOKUP(AF578,LnLst!B:I,8,FALSE),0)+AI578*IFERROR(VLOOKUP(AH578,LnLst!B:I,8,FALSE),0)+AK578*IFERROR(VLOOKUP(AJ578,LnLst!B:I,8,FALSE),0)</f>
        <v>34.741694502100003</v>
      </c>
      <c r="AD578" s="106" t="s">
        <v>1466</v>
      </c>
      <c r="AE578" s="263">
        <v>37.743000000000002</v>
      </c>
      <c r="AF578" s="245" t="s">
        <v>25</v>
      </c>
      <c r="AG578" s="263">
        <v>9.2569999999999997</v>
      </c>
      <c r="AH578" s="250" t="s">
        <v>1462</v>
      </c>
      <c r="AI578" s="263"/>
      <c r="AJ578" s="245" t="s">
        <v>1462</v>
      </c>
      <c r="AK578" s="263"/>
      <c r="AL578" s="84">
        <v>626</v>
      </c>
      <c r="AM578" s="72">
        <v>627</v>
      </c>
      <c r="AN578" s="83">
        <v>0</v>
      </c>
      <c r="AO578" s="72">
        <v>0</v>
      </c>
      <c r="AP578" s="66" t="s">
        <v>1018</v>
      </c>
      <c r="AQ578" s="107" t="s">
        <v>172</v>
      </c>
      <c r="AR578" s="61" t="s">
        <v>1016</v>
      </c>
      <c r="AS578" s="364"/>
      <c r="AT578" s="205"/>
      <c r="DN578" s="111">
        <f>(AE578*IFERROR(VLOOKUP(AD578,LnLst!B:I,2,FALSE),0))*(100/(H578^2))</f>
        <v>8.902903059917356E-3</v>
      </c>
      <c r="DO578" s="111">
        <f>(AE578*IFERROR(VLOOKUP(AD578,LnLst!B:I,3,FALSE),0))*(100/(H578^2))</f>
        <v>3.4470744285123971E-2</v>
      </c>
      <c r="DP578" s="111">
        <f>(AE578*IFERROR(VLOOKUP(AD578,LnLst!B:I,4,FALSE),0))*(H578^2/100)/1000000</f>
        <v>4.7410664128080003E-2</v>
      </c>
      <c r="DQ578" s="111">
        <f>(AE578*IFERROR(VLOOKUP(AD578,LnLst!B:I,5,FALSE),0))*(100/(H578^2))</f>
        <v>2.6433434820247938E-2</v>
      </c>
      <c r="DR578" s="111">
        <f>(AE578*IFERROR(VLOOKUP(AD578,LnLst!B:I,6,FALSE),0))*(100/(H578^2))</f>
        <v>0.10001895000000001</v>
      </c>
      <c r="DS578" s="111">
        <f>(AE578*IFERROR(VLOOKUP(AD578,LnLst!B:I,7,FALSE),0))*(H578^2/100)/1000000</f>
        <v>3.1809155296644007E-2</v>
      </c>
      <c r="DT578" s="111">
        <f>(AE578*IFERROR(VLOOKUP(AD578,LnLst!B:I,8,FALSE),0))*(100/(H578^2))</f>
        <v>6.0496001037396704E-2</v>
      </c>
      <c r="DU578" s="111">
        <f>AG578*IFERROR(VLOOKUP(AF578,LnLst!B:I,2,FALSE),0)*100/H578^2</f>
        <v>7.879925619834711E-4</v>
      </c>
      <c r="DV578" s="111">
        <f>(AG578*IFERROR(VLOOKUP(AF578,LnLst!B:I,3,FALSE),0))*(100/(H578^2))</f>
        <v>5.7760619834710735E-3</v>
      </c>
      <c r="DW578" s="111">
        <f>(AG578*IFERROR(VLOOKUP(AF578,LnLst!B:I,4,FALSE),0))*(H578^2/100)/1000000</f>
        <v>1.6667043359999998E-2</v>
      </c>
      <c r="DX578" s="111">
        <f>(AG578*IFERROR(VLOOKUP(AF578,LnLst!B:I,5,FALSE),0))*(100/(H578^2))</f>
        <v>2.1038636363636364E-3</v>
      </c>
      <c r="DY578" s="111">
        <f>(AG578*IFERROR(VLOOKUP(AF578,LnLst!B:I,6,FALSE),0))*(100/(H578^2))</f>
        <v>1.8169731404958679E-2</v>
      </c>
      <c r="DZ578" s="111">
        <f>(AG578*IFERROR(VLOOKUP(AF578,LnLst!B:I,7,FALSE),0))*(H578^2/100)/1000000</f>
        <v>9.99126524E-3</v>
      </c>
      <c r="EA578" s="111">
        <f>(AG578*IFERROR(VLOOKUP(AF578,LnLst!B:I,8,FALSE),0))*(100/(H578^2))</f>
        <v>1.1284359504132232E-2</v>
      </c>
      <c r="EB578" s="111">
        <f>AI578*IFERROR(VLOOKUP(AH578,LnLst!B:I,2,FALSE),0)*100/H578^2</f>
        <v>0</v>
      </c>
      <c r="EC578" s="111">
        <f>AI578*IFERROR(VLOOKUP(AH578,LnLst!B:I,3,FALSE),0)*100/H578^2</f>
        <v>0</v>
      </c>
      <c r="ED578" s="111">
        <f>(AI578*IFERROR(VLOOKUP(AH578,LnLst!B:I,4,FALSE),0))*(H578^2/100)/1000000</f>
        <v>0</v>
      </c>
      <c r="EE578" s="111">
        <f>AI578*IFERROR(VLOOKUP(AH578,LnLst!B:I,5,FALSE),0)*100/H578^2</f>
        <v>0</v>
      </c>
      <c r="EF578" s="111">
        <f>AI578*IFERROR(VLOOKUP(AH578,LnLst!B:I,6,FALSE),0)*100/H578^2</f>
        <v>0</v>
      </c>
      <c r="EG578" s="111">
        <f>(AI578*IFERROR(VLOOKUP(AH578,LnLst!B:I,7,FALSE),0))*(H578^2/100)/1000000</f>
        <v>0</v>
      </c>
      <c r="EH578" s="111">
        <f>AI578*IFERROR(VLOOKUP(AH578,LnLst!B:I,8,FALSE),0)*100/H578^2</f>
        <v>0</v>
      </c>
      <c r="EI578" s="236">
        <f>AK578*IFERROR(VLOOKUP(AJ578,LnLst!B:I,2,FALSE),0)*100/H578^2</f>
        <v>0</v>
      </c>
      <c r="EJ578" s="111">
        <f>AK578*IFERROR(VLOOKUP(AJ578,LnLst!B:I,3,FALSE),0)*100/H578^2</f>
        <v>0</v>
      </c>
      <c r="EK578" s="111">
        <f>(AK578*IFERROR(VLOOKUP(AJ578,LnLst!B:I,4,FALSE),0))*(H578^2/100)/1000000</f>
        <v>0</v>
      </c>
      <c r="EL578" s="111">
        <f>AK578*IFERROR(VLOOKUP(AJ578,LnLst!B:I,5,FALSE),0)*100/H578^2</f>
        <v>0</v>
      </c>
      <c r="EM578" s="111">
        <f>AK578*IFERROR(VLOOKUP(AJ578,LnLst!B:I,6,FALSE),0)*100/H578^2</f>
        <v>0</v>
      </c>
      <c r="EN578" s="111">
        <f>(AK578*IFERROR(VLOOKUP(AJ578,LnLst!B:I,7,FALSE),0))*(H578^2/100)/1000000</f>
        <v>0</v>
      </c>
      <c r="EO578" s="111">
        <f>AK578*IFERROR(VLOOKUP(AJ578,LnLst!B:I,8,FALSE),0)*100/H578^2</f>
        <v>0</v>
      </c>
    </row>
    <row r="579" spans="1:145" ht="15" customHeight="1" x14ac:dyDescent="0.25">
      <c r="A579" s="81" t="s">
        <v>1366</v>
      </c>
      <c r="B579" s="82" t="s">
        <v>1149</v>
      </c>
      <c r="C579" s="102" t="s">
        <v>100</v>
      </c>
      <c r="D579" s="82" t="s">
        <v>1534</v>
      </c>
      <c r="E579" s="9" t="s">
        <v>1710</v>
      </c>
      <c r="F579" s="426" t="s">
        <v>1717</v>
      </c>
      <c r="G579" s="83">
        <v>1</v>
      </c>
      <c r="H579" s="60">
        <v>220</v>
      </c>
      <c r="I579" s="194" t="str">
        <f t="shared" si="146"/>
        <v xml:space="preserve">2*380/50 ACSR             </v>
      </c>
      <c r="J579" s="228">
        <f t="shared" si="147"/>
        <v>0.15</v>
      </c>
      <c r="K579" s="113" t="s">
        <v>23</v>
      </c>
      <c r="L579" s="232" t="s">
        <v>23</v>
      </c>
      <c r="M579" s="240">
        <v>1340</v>
      </c>
      <c r="N579" s="115">
        <f t="shared" si="148"/>
        <v>510.59360000000004</v>
      </c>
      <c r="O579" s="242">
        <v>1340</v>
      </c>
      <c r="P579" s="235">
        <f t="shared" si="149"/>
        <v>1.2768595041322314E-5</v>
      </c>
      <c r="Q579" s="104">
        <f t="shared" si="150"/>
        <v>9.3595041322314061E-5</v>
      </c>
      <c r="R579" s="104">
        <f t="shared" si="151"/>
        <v>2.7007200000000005E-4</v>
      </c>
      <c r="S579" s="104">
        <f t="shared" si="152"/>
        <v>3.4090909090909092E-5</v>
      </c>
      <c r="T579" s="104">
        <f t="shared" si="153"/>
        <v>2.9442148760330577E-4</v>
      </c>
      <c r="U579" s="104">
        <f t="shared" si="154"/>
        <v>1.61898E-4</v>
      </c>
      <c r="V579" s="105">
        <f t="shared" si="155"/>
        <v>1.8285123966942148E-4</v>
      </c>
      <c r="W579" s="223">
        <f>AE579*IFERROR(VLOOKUP(AD579,LnLst!B:I,2,FALSE),0)+AG579*IFERROR(VLOOKUP(AF579,LnLst!B:I,2,FALSE),0)+AI579*IFERROR(VLOOKUP(AH579,LnLst!B:I,2,FALSE),0)+AK579*IFERROR(VLOOKUP(AJ579,LnLst!B:I,2,FALSE),0)</f>
        <v>6.1799999999999997E-3</v>
      </c>
      <c r="X579" s="215">
        <f>AE579*IFERROR(VLOOKUP(AD579,LnLst!B:I,3,FALSE),0)+AG579*IFERROR(VLOOKUP(AF579,LnLst!B:I,3,FALSE),0)+AI579*IFERROR(VLOOKUP(AH579,LnLst!B:I,3,FALSE),0)+AK579*IFERROR(VLOOKUP(AJ579,LnLst!B:I,3,FALSE),0)</f>
        <v>4.53E-2</v>
      </c>
      <c r="Y579" s="219">
        <f>(AE579*IFERROR(VLOOKUP(AD579,LnLst!B:I,4,FALSE),0)+AG579*IFERROR(VLOOKUP(AF579,LnLst!B:I,4,FALSE),0)+AI579*IFERROR(VLOOKUP(AH579,LnLst!B:I,4,FALSE),0)+AK579*IFERROR(VLOOKUP(AJ579,LnLst!B:I,4,FALSE),0))/1000000</f>
        <v>5.580000000000001E-7</v>
      </c>
      <c r="Z579" s="215">
        <f>AE579*IFERROR(VLOOKUP(AD579,LnLst!B:I,5,FALSE),0)+AG579*IFERROR(VLOOKUP(AF579,LnLst!B:I,5,FALSE),0)+AI579*IFERROR(VLOOKUP(AH579,LnLst!B:I,5,FALSE),0)+AK579*IFERROR(VLOOKUP(AJ579,LnLst!B:I,5,FALSE),0)</f>
        <v>1.6500000000000001E-2</v>
      </c>
      <c r="AA579" s="215">
        <f>AE579*IFERROR(VLOOKUP(AD579,LnLst!B:I,6,FALSE),0)+AG579*IFERROR(VLOOKUP(AF579,LnLst!B:I,6,FALSE),0)+AI579*IFERROR(VLOOKUP(AH579,LnLst!B:I,6,FALSE),0)+AK579*IFERROR(VLOOKUP(AJ579,LnLst!B:I,6,FALSE),0)</f>
        <v>0.14249999999999999</v>
      </c>
      <c r="AB579" s="207">
        <f>(AE579*IFERROR(VLOOKUP(AD579,LnLst!B:I,7,FALSE),0)+AG579*IFERROR(VLOOKUP(AF579,LnLst!B:I,7,FALSE),0)+AI579*IFERROR(VLOOKUP(AH579,LnLst!B:I,7,FALSE),0)+AK579*IFERROR(VLOOKUP(AJ579,LnLst!B:I,7,FALSE),0))/1000000</f>
        <v>3.3449999999999998E-7</v>
      </c>
      <c r="AC579" s="211">
        <f>AE579*IFERROR(VLOOKUP(AD579,LnLst!B:I,8,FALSE),0)+AG579*IFERROR(VLOOKUP(AF579,LnLst!B:I,8,FALSE),0)+AI579*IFERROR(VLOOKUP(AH579,LnLst!B:I,8,FALSE),0)+AK579*IFERROR(VLOOKUP(AJ579,LnLst!B:I,8,FALSE),0)</f>
        <v>8.8499999999999995E-2</v>
      </c>
      <c r="AD579" s="106" t="s">
        <v>25</v>
      </c>
      <c r="AE579" s="263">
        <v>0.15</v>
      </c>
      <c r="AF579" s="245" t="s">
        <v>1462</v>
      </c>
      <c r="AG579" s="263"/>
      <c r="AH579" s="250" t="s">
        <v>1462</v>
      </c>
      <c r="AI579" s="263"/>
      <c r="AJ579" s="245" t="s">
        <v>1462</v>
      </c>
      <c r="AK579" s="263"/>
      <c r="AL579" s="84">
        <v>218</v>
      </c>
      <c r="AM579" s="72">
        <v>220</v>
      </c>
      <c r="AN579" s="83">
        <v>0</v>
      </c>
      <c r="AO579" s="72">
        <v>0</v>
      </c>
      <c r="AP579" s="66" t="s">
        <v>1019</v>
      </c>
      <c r="AQ579" s="107" t="s">
        <v>285</v>
      </c>
      <c r="AR579" s="61" t="s">
        <v>284</v>
      </c>
      <c r="AS579" s="364"/>
      <c r="AT579" s="205"/>
      <c r="DN579" s="111">
        <f>(AE579*IFERROR(VLOOKUP(AD579,LnLst!B:I,2,FALSE),0))*(100/(H579^2))</f>
        <v>1.2768595041322314E-5</v>
      </c>
      <c r="DO579" s="111">
        <f>(AE579*IFERROR(VLOOKUP(AD579,LnLst!B:I,3,FALSE),0))*(100/(H579^2))</f>
        <v>9.3595041322314047E-5</v>
      </c>
      <c r="DP579" s="111">
        <f>(AE579*IFERROR(VLOOKUP(AD579,LnLst!B:I,4,FALSE),0))*(H579^2/100)/1000000</f>
        <v>2.70072E-4</v>
      </c>
      <c r="DQ579" s="111">
        <f>(AE579*IFERROR(VLOOKUP(AD579,LnLst!B:I,5,FALSE),0))*(100/(H579^2))</f>
        <v>3.4090909090909092E-5</v>
      </c>
      <c r="DR579" s="111">
        <f>(AE579*IFERROR(VLOOKUP(AD579,LnLst!B:I,6,FALSE),0))*(100/(H579^2))</f>
        <v>2.9442148760330577E-4</v>
      </c>
      <c r="DS579" s="111">
        <f>(AE579*IFERROR(VLOOKUP(AD579,LnLst!B:I,7,FALSE),0))*(H579^2/100)/1000000</f>
        <v>1.61898E-4</v>
      </c>
      <c r="DT579" s="111">
        <f>(AE579*IFERROR(VLOOKUP(AD579,LnLst!B:I,8,FALSE),0))*(100/(H579^2))</f>
        <v>1.8285123966942148E-4</v>
      </c>
      <c r="DU579" s="111">
        <f>AG579*IFERROR(VLOOKUP(AF579,LnLst!B:I,2,FALSE),0)*100/H579^2</f>
        <v>0</v>
      </c>
      <c r="DV579" s="111">
        <f>(AG579*IFERROR(VLOOKUP(AF579,LnLst!B:I,3,FALSE),0))*(100/(H579^2))</f>
        <v>0</v>
      </c>
      <c r="DW579" s="111">
        <f>(AG579*IFERROR(VLOOKUP(AF579,LnLst!B:I,4,FALSE),0))*(H579^2/100)/1000000</f>
        <v>0</v>
      </c>
      <c r="DX579" s="111">
        <f>(AG579*IFERROR(VLOOKUP(AF579,LnLst!B:I,5,FALSE),0))*(100/(H579^2))</f>
        <v>0</v>
      </c>
      <c r="DY579" s="111">
        <f>(AG579*IFERROR(VLOOKUP(AF579,LnLst!B:I,6,FALSE),0))*(100/(H579^2))</f>
        <v>0</v>
      </c>
      <c r="DZ579" s="111">
        <f>(AG579*IFERROR(VLOOKUP(AF579,LnLst!B:I,7,FALSE),0))*(H579^2/100)/1000000</f>
        <v>0</v>
      </c>
      <c r="EA579" s="111">
        <f>(AG579*IFERROR(VLOOKUP(AF579,LnLst!B:I,8,FALSE),0))*(100/(H579^2))</f>
        <v>0</v>
      </c>
      <c r="EB579" s="111">
        <f>AI579*IFERROR(VLOOKUP(AH579,LnLst!B:I,2,FALSE),0)*100/H579^2</f>
        <v>0</v>
      </c>
      <c r="EC579" s="111">
        <f>AI579*IFERROR(VLOOKUP(AH579,LnLst!B:I,3,FALSE),0)*100/H579^2</f>
        <v>0</v>
      </c>
      <c r="ED579" s="111">
        <f>(AI579*IFERROR(VLOOKUP(AH579,LnLst!B:I,4,FALSE),0))*(H579^2/100)/1000000</f>
        <v>0</v>
      </c>
      <c r="EE579" s="111">
        <f>AI579*IFERROR(VLOOKUP(AH579,LnLst!B:I,5,FALSE),0)*100/H579^2</f>
        <v>0</v>
      </c>
      <c r="EF579" s="111">
        <f>AI579*IFERROR(VLOOKUP(AH579,LnLst!B:I,6,FALSE),0)*100/H579^2</f>
        <v>0</v>
      </c>
      <c r="EG579" s="111">
        <f>(AI579*IFERROR(VLOOKUP(AH579,LnLst!B:I,7,FALSE),0))*(H579^2/100)/1000000</f>
        <v>0</v>
      </c>
      <c r="EH579" s="111">
        <f>AI579*IFERROR(VLOOKUP(AH579,LnLst!B:I,8,FALSE),0)*100/H579^2</f>
        <v>0</v>
      </c>
      <c r="EI579" s="236">
        <f>AK579*IFERROR(VLOOKUP(AJ579,LnLst!B:I,2,FALSE),0)*100/H579^2</f>
        <v>0</v>
      </c>
      <c r="EJ579" s="111">
        <f>AK579*IFERROR(VLOOKUP(AJ579,LnLst!B:I,3,FALSE),0)*100/H579^2</f>
        <v>0</v>
      </c>
      <c r="EK579" s="111">
        <f>(AK579*IFERROR(VLOOKUP(AJ579,LnLst!B:I,4,FALSE),0))*(H579^2/100)/1000000</f>
        <v>0</v>
      </c>
      <c r="EL579" s="111">
        <f>AK579*IFERROR(VLOOKUP(AJ579,LnLst!B:I,5,FALSE),0)*100/H579^2</f>
        <v>0</v>
      </c>
      <c r="EM579" s="111">
        <f>AK579*IFERROR(VLOOKUP(AJ579,LnLst!B:I,6,FALSE),0)*100/H579^2</f>
        <v>0</v>
      </c>
      <c r="EN579" s="111">
        <f>(AK579*IFERROR(VLOOKUP(AJ579,LnLst!B:I,7,FALSE),0))*(H579^2/100)/1000000</f>
        <v>0</v>
      </c>
      <c r="EO579" s="111">
        <f>AK579*IFERROR(VLOOKUP(AJ579,LnLst!B:I,8,FALSE),0)*100/H579^2</f>
        <v>0</v>
      </c>
    </row>
    <row r="580" spans="1:145" ht="15" customHeight="1" x14ac:dyDescent="0.25">
      <c r="A580" s="81" t="s">
        <v>358</v>
      </c>
      <c r="B580" s="82" t="s">
        <v>294</v>
      </c>
      <c r="C580" s="102" t="s">
        <v>1615</v>
      </c>
      <c r="D580" s="82" t="s">
        <v>99</v>
      </c>
      <c r="E580" s="9" t="s">
        <v>1710</v>
      </c>
      <c r="F580" s="426" t="s">
        <v>1717</v>
      </c>
      <c r="G580" s="83">
        <v>1</v>
      </c>
      <c r="H580" s="60">
        <v>220</v>
      </c>
      <c r="I580" s="194" t="str">
        <f t="shared" si="146"/>
        <v xml:space="preserve">2*380/50 ACSR             </v>
      </c>
      <c r="J580" s="228">
        <f t="shared" si="147"/>
        <v>36</v>
      </c>
      <c r="K580" s="113" t="s">
        <v>23</v>
      </c>
      <c r="L580" s="232" t="s">
        <v>225</v>
      </c>
      <c r="M580" s="240">
        <v>1200</v>
      </c>
      <c r="N580" s="115">
        <f t="shared" si="148"/>
        <v>457.24799999999999</v>
      </c>
      <c r="O580" s="242">
        <v>1340</v>
      </c>
      <c r="P580" s="235">
        <f t="shared" si="149"/>
        <v>3.0644628099173554E-3</v>
      </c>
      <c r="Q580" s="104">
        <f t="shared" si="150"/>
        <v>2.2462809917355372E-2</v>
      </c>
      <c r="R580" s="104">
        <f t="shared" si="151"/>
        <v>6.4817280000000019E-2</v>
      </c>
      <c r="S580" s="104">
        <f t="shared" si="152"/>
        <v>8.1818181818181825E-3</v>
      </c>
      <c r="T580" s="104">
        <f t="shared" si="153"/>
        <v>7.0661157024793378E-2</v>
      </c>
      <c r="U580" s="104">
        <f t="shared" si="154"/>
        <v>3.8855519999999998E-2</v>
      </c>
      <c r="V580" s="105">
        <f t="shared" si="155"/>
        <v>4.3884297520661156E-2</v>
      </c>
      <c r="W580" s="223">
        <f>AE580*IFERROR(VLOOKUP(AD580,LnLst!B:I,2,FALSE),0)+AG580*IFERROR(VLOOKUP(AF580,LnLst!B:I,2,FALSE),0)+AI580*IFERROR(VLOOKUP(AH580,LnLst!B:I,2,FALSE),0)+AK580*IFERROR(VLOOKUP(AJ580,LnLst!B:I,2,FALSE),0)</f>
        <v>1.4832000000000001</v>
      </c>
      <c r="X580" s="215">
        <f>AE580*IFERROR(VLOOKUP(AD580,LnLst!B:I,3,FALSE),0)+AG580*IFERROR(VLOOKUP(AF580,LnLst!B:I,3,FALSE),0)+AI580*IFERROR(VLOOKUP(AH580,LnLst!B:I,3,FALSE),0)+AK580*IFERROR(VLOOKUP(AJ580,LnLst!B:I,3,FALSE),0)</f>
        <v>10.872</v>
      </c>
      <c r="Y580" s="219">
        <f>(AE580*IFERROR(VLOOKUP(AD580,LnLst!B:I,4,FALSE),0)+AG580*IFERROR(VLOOKUP(AF580,LnLst!B:I,4,FALSE),0)+AI580*IFERROR(VLOOKUP(AH580,LnLst!B:I,4,FALSE),0)+AK580*IFERROR(VLOOKUP(AJ580,LnLst!B:I,4,FALSE),0))/1000000</f>
        <v>1.3392000000000002E-4</v>
      </c>
      <c r="Z580" s="215">
        <f>AE580*IFERROR(VLOOKUP(AD580,LnLst!B:I,5,FALSE),0)+AG580*IFERROR(VLOOKUP(AF580,LnLst!B:I,5,FALSE),0)+AI580*IFERROR(VLOOKUP(AH580,LnLst!B:I,5,FALSE),0)+AK580*IFERROR(VLOOKUP(AJ580,LnLst!B:I,5,FALSE),0)</f>
        <v>3.96</v>
      </c>
      <c r="AA580" s="215">
        <f>AE580*IFERROR(VLOOKUP(AD580,LnLst!B:I,6,FALSE),0)+AG580*IFERROR(VLOOKUP(AF580,LnLst!B:I,6,FALSE),0)+AI580*IFERROR(VLOOKUP(AH580,LnLst!B:I,6,FALSE),0)+AK580*IFERROR(VLOOKUP(AJ580,LnLst!B:I,6,FALSE),0)</f>
        <v>34.199999999999996</v>
      </c>
      <c r="AB580" s="207">
        <f>(AE580*IFERROR(VLOOKUP(AD580,LnLst!B:I,7,FALSE),0)+AG580*IFERROR(VLOOKUP(AF580,LnLst!B:I,7,FALSE),0)+AI580*IFERROR(VLOOKUP(AH580,LnLst!B:I,7,FALSE),0)+AK580*IFERROR(VLOOKUP(AJ580,LnLst!B:I,7,FALSE),0))/1000000</f>
        <v>8.0279999999999997E-5</v>
      </c>
      <c r="AC580" s="211">
        <f>AE580*IFERROR(VLOOKUP(AD580,LnLst!B:I,8,FALSE),0)+AG580*IFERROR(VLOOKUP(AF580,LnLst!B:I,8,FALSE),0)+AI580*IFERROR(VLOOKUP(AH580,LnLst!B:I,8,FALSE),0)+AK580*IFERROR(VLOOKUP(AJ580,LnLst!B:I,8,FALSE),0)</f>
        <v>21.24</v>
      </c>
      <c r="AD580" s="106" t="s">
        <v>25</v>
      </c>
      <c r="AE580" s="263">
        <v>36</v>
      </c>
      <c r="AF580" s="245" t="s">
        <v>1462</v>
      </c>
      <c r="AG580" s="263"/>
      <c r="AH580" s="250" t="s">
        <v>1462</v>
      </c>
      <c r="AI580" s="263"/>
      <c r="AJ580" s="245" t="s">
        <v>1462</v>
      </c>
      <c r="AK580" s="263"/>
      <c r="AL580" s="84">
        <v>212</v>
      </c>
      <c r="AM580" s="72">
        <v>216</v>
      </c>
      <c r="AN580" s="83">
        <v>0</v>
      </c>
      <c r="AO580" s="72">
        <v>0</v>
      </c>
      <c r="AP580" s="66" t="s">
        <v>1022</v>
      </c>
      <c r="AQ580" s="107" t="s">
        <v>577</v>
      </c>
      <c r="AR580" s="61" t="s">
        <v>99</v>
      </c>
      <c r="AS580" s="364"/>
      <c r="AT580" s="205"/>
      <c r="DN580" s="111">
        <f>(AE580*IFERROR(VLOOKUP(AD580,LnLst!B:I,2,FALSE),0))*(100/(H580^2))</f>
        <v>3.0644628099173554E-3</v>
      </c>
      <c r="DO580" s="111">
        <f>(AE580*IFERROR(VLOOKUP(AD580,LnLst!B:I,3,FALSE),0))*(100/(H580^2))</f>
        <v>2.2462809917355372E-2</v>
      </c>
      <c r="DP580" s="111">
        <f>(AE580*IFERROR(VLOOKUP(AD580,LnLst!B:I,4,FALSE),0))*(H580^2/100)/1000000</f>
        <v>6.4817280000000005E-2</v>
      </c>
      <c r="DQ580" s="111">
        <f>(AE580*IFERROR(VLOOKUP(AD580,LnLst!B:I,5,FALSE),0))*(100/(H580^2))</f>
        <v>8.1818181818181825E-3</v>
      </c>
      <c r="DR580" s="111">
        <f>(AE580*IFERROR(VLOOKUP(AD580,LnLst!B:I,6,FALSE),0))*(100/(H580^2))</f>
        <v>7.0661157024793378E-2</v>
      </c>
      <c r="DS580" s="111">
        <f>(AE580*IFERROR(VLOOKUP(AD580,LnLst!B:I,7,FALSE),0))*(H580^2/100)/1000000</f>
        <v>3.8855520000000004E-2</v>
      </c>
      <c r="DT580" s="111">
        <f>(AE580*IFERROR(VLOOKUP(AD580,LnLst!B:I,8,FALSE),0))*(100/(H580^2))</f>
        <v>4.3884297520661156E-2</v>
      </c>
      <c r="DU580" s="111">
        <f>AG580*IFERROR(VLOOKUP(AF580,LnLst!B:I,2,FALSE),0)*100/H580^2</f>
        <v>0</v>
      </c>
      <c r="DV580" s="111">
        <f>(AG580*IFERROR(VLOOKUP(AF580,LnLst!B:I,3,FALSE),0))*(100/(H580^2))</f>
        <v>0</v>
      </c>
      <c r="DW580" s="111">
        <f>(AG580*IFERROR(VLOOKUP(AF580,LnLst!B:I,4,FALSE),0))*(H580^2/100)/1000000</f>
        <v>0</v>
      </c>
      <c r="DX580" s="111">
        <f>(AG580*IFERROR(VLOOKUP(AF580,LnLst!B:I,5,FALSE),0))*(100/(H580^2))</f>
        <v>0</v>
      </c>
      <c r="DY580" s="111">
        <f>(AG580*IFERROR(VLOOKUP(AF580,LnLst!B:I,6,FALSE),0))*(100/(H580^2))</f>
        <v>0</v>
      </c>
      <c r="DZ580" s="111">
        <f>(AG580*IFERROR(VLOOKUP(AF580,LnLst!B:I,7,FALSE),0))*(H580^2/100)/1000000</f>
        <v>0</v>
      </c>
      <c r="EA580" s="111">
        <f>(AG580*IFERROR(VLOOKUP(AF580,LnLst!B:I,8,FALSE),0))*(100/(H580^2))</f>
        <v>0</v>
      </c>
      <c r="EB580" s="111">
        <f>AI580*IFERROR(VLOOKUP(AH580,LnLst!B:I,2,FALSE),0)*100/H580^2</f>
        <v>0</v>
      </c>
      <c r="EC580" s="111">
        <f>AI580*IFERROR(VLOOKUP(AH580,LnLst!B:I,3,FALSE),0)*100/H580^2</f>
        <v>0</v>
      </c>
      <c r="ED580" s="111">
        <f>(AI580*IFERROR(VLOOKUP(AH580,LnLst!B:I,4,FALSE),0))*(H580^2/100)/1000000</f>
        <v>0</v>
      </c>
      <c r="EE580" s="111">
        <f>AI580*IFERROR(VLOOKUP(AH580,LnLst!B:I,5,FALSE),0)*100/H580^2</f>
        <v>0</v>
      </c>
      <c r="EF580" s="111">
        <f>AI580*IFERROR(VLOOKUP(AH580,LnLst!B:I,6,FALSE),0)*100/H580^2</f>
        <v>0</v>
      </c>
      <c r="EG580" s="111">
        <f>(AI580*IFERROR(VLOOKUP(AH580,LnLst!B:I,7,FALSE),0))*(H580^2/100)/1000000</f>
        <v>0</v>
      </c>
      <c r="EH580" s="111">
        <f>AI580*IFERROR(VLOOKUP(AH580,LnLst!B:I,8,FALSE),0)*100/H580^2</f>
        <v>0</v>
      </c>
      <c r="EI580" s="236">
        <f>AK580*IFERROR(VLOOKUP(AJ580,LnLst!B:I,2,FALSE),0)*100/H580^2</f>
        <v>0</v>
      </c>
      <c r="EJ580" s="111">
        <f>AK580*IFERROR(VLOOKUP(AJ580,LnLst!B:I,3,FALSE),0)*100/H580^2</f>
        <v>0</v>
      </c>
      <c r="EK580" s="111">
        <f>(AK580*IFERROR(VLOOKUP(AJ580,LnLst!B:I,4,FALSE),0))*(H580^2/100)/1000000</f>
        <v>0</v>
      </c>
      <c r="EL580" s="111">
        <f>AK580*IFERROR(VLOOKUP(AJ580,LnLst!B:I,5,FALSE),0)*100/H580^2</f>
        <v>0</v>
      </c>
      <c r="EM580" s="111">
        <f>AK580*IFERROR(VLOOKUP(AJ580,LnLst!B:I,6,FALSE),0)*100/H580^2</f>
        <v>0</v>
      </c>
      <c r="EN580" s="111">
        <f>(AK580*IFERROR(VLOOKUP(AJ580,LnLst!B:I,7,FALSE),0))*(H580^2/100)/1000000</f>
        <v>0</v>
      </c>
      <c r="EO580" s="111">
        <f>AK580*IFERROR(VLOOKUP(AJ580,LnLst!B:I,8,FALSE),0)*100/H580^2</f>
        <v>0</v>
      </c>
    </row>
    <row r="581" spans="1:145" ht="15" customHeight="1" x14ac:dyDescent="0.25">
      <c r="A581" s="81" t="s">
        <v>358</v>
      </c>
      <c r="B581" s="82" t="s">
        <v>294</v>
      </c>
      <c r="C581" s="102" t="s">
        <v>1615</v>
      </c>
      <c r="D581" s="82" t="s">
        <v>99</v>
      </c>
      <c r="E581" s="9" t="s">
        <v>1710</v>
      </c>
      <c r="F581" s="426" t="s">
        <v>1717</v>
      </c>
      <c r="G581" s="83">
        <v>2</v>
      </c>
      <c r="H581" s="60">
        <v>220</v>
      </c>
      <c r="I581" s="194" t="str">
        <f t="shared" ref="I581:I644" si="204">AD581&amp;"    "&amp;AF581&amp;"     "&amp;AH581&amp;"    "&amp;AJ581</f>
        <v xml:space="preserve">2*380/50 ACSR             </v>
      </c>
      <c r="J581" s="228">
        <f t="shared" ref="J581:J644" si="205">AE581+AG581+AI581+AK581</f>
        <v>36</v>
      </c>
      <c r="K581" s="113" t="s">
        <v>23</v>
      </c>
      <c r="L581" s="232" t="s">
        <v>225</v>
      </c>
      <c r="M581" s="240">
        <v>1200</v>
      </c>
      <c r="N581" s="115">
        <f t="shared" si="148"/>
        <v>457.24799999999999</v>
      </c>
      <c r="O581" s="242">
        <v>1340</v>
      </c>
      <c r="P581" s="235">
        <f t="shared" si="149"/>
        <v>3.0644628099173554E-3</v>
      </c>
      <c r="Q581" s="104">
        <f t="shared" si="150"/>
        <v>2.2462809917355372E-2</v>
      </c>
      <c r="R581" s="104">
        <f t="shared" si="151"/>
        <v>6.4817280000000019E-2</v>
      </c>
      <c r="S581" s="104">
        <f t="shared" si="152"/>
        <v>8.1818181818181825E-3</v>
      </c>
      <c r="T581" s="104">
        <f t="shared" si="153"/>
        <v>7.0661157024793378E-2</v>
      </c>
      <c r="U581" s="104">
        <f t="shared" si="154"/>
        <v>3.8855519999999998E-2</v>
      </c>
      <c r="V581" s="105">
        <f t="shared" si="155"/>
        <v>4.3884297520661156E-2</v>
      </c>
      <c r="W581" s="223">
        <f>AE581*IFERROR(VLOOKUP(AD581,LnLst!B:I,2,FALSE),0)+AG581*IFERROR(VLOOKUP(AF581,LnLst!B:I,2,FALSE),0)+AI581*IFERROR(VLOOKUP(AH581,LnLst!B:I,2,FALSE),0)+AK581*IFERROR(VLOOKUP(AJ581,LnLst!B:I,2,FALSE),0)</f>
        <v>1.4832000000000001</v>
      </c>
      <c r="X581" s="215">
        <f>AE581*IFERROR(VLOOKUP(AD581,LnLst!B:I,3,FALSE),0)+AG581*IFERROR(VLOOKUP(AF581,LnLst!B:I,3,FALSE),0)+AI581*IFERROR(VLOOKUP(AH581,LnLst!B:I,3,FALSE),0)+AK581*IFERROR(VLOOKUP(AJ581,LnLst!B:I,3,FALSE),0)</f>
        <v>10.872</v>
      </c>
      <c r="Y581" s="219">
        <f>(AE581*IFERROR(VLOOKUP(AD581,LnLst!B:I,4,FALSE),0)+AG581*IFERROR(VLOOKUP(AF581,LnLst!B:I,4,FALSE),0)+AI581*IFERROR(VLOOKUP(AH581,LnLst!B:I,4,FALSE),0)+AK581*IFERROR(VLOOKUP(AJ581,LnLst!B:I,4,FALSE),0))/1000000</f>
        <v>1.3392000000000002E-4</v>
      </c>
      <c r="Z581" s="215">
        <f>AE581*IFERROR(VLOOKUP(AD581,LnLst!B:I,5,FALSE),0)+AG581*IFERROR(VLOOKUP(AF581,LnLst!B:I,5,FALSE),0)+AI581*IFERROR(VLOOKUP(AH581,LnLst!B:I,5,FALSE),0)+AK581*IFERROR(VLOOKUP(AJ581,LnLst!B:I,5,FALSE),0)</f>
        <v>3.96</v>
      </c>
      <c r="AA581" s="215">
        <f>AE581*IFERROR(VLOOKUP(AD581,LnLst!B:I,6,FALSE),0)+AG581*IFERROR(VLOOKUP(AF581,LnLst!B:I,6,FALSE),0)+AI581*IFERROR(VLOOKUP(AH581,LnLst!B:I,6,FALSE),0)+AK581*IFERROR(VLOOKUP(AJ581,LnLst!B:I,6,FALSE),0)</f>
        <v>34.199999999999996</v>
      </c>
      <c r="AB581" s="207">
        <f>(AE581*IFERROR(VLOOKUP(AD581,LnLst!B:I,7,FALSE),0)+AG581*IFERROR(VLOOKUP(AF581,LnLst!B:I,7,FALSE),0)+AI581*IFERROR(VLOOKUP(AH581,LnLst!B:I,7,FALSE),0)+AK581*IFERROR(VLOOKUP(AJ581,LnLst!B:I,7,FALSE),0))/1000000</f>
        <v>8.0279999999999997E-5</v>
      </c>
      <c r="AC581" s="211">
        <f>AE581*IFERROR(VLOOKUP(AD581,LnLst!B:I,8,FALSE),0)+AG581*IFERROR(VLOOKUP(AF581,LnLst!B:I,8,FALSE),0)+AI581*IFERROR(VLOOKUP(AH581,LnLst!B:I,8,FALSE),0)+AK581*IFERROR(VLOOKUP(AJ581,LnLst!B:I,8,FALSE),0)</f>
        <v>21.24</v>
      </c>
      <c r="AD581" s="106" t="s">
        <v>25</v>
      </c>
      <c r="AE581" s="263">
        <v>36</v>
      </c>
      <c r="AF581" s="245" t="s">
        <v>1462</v>
      </c>
      <c r="AG581" s="263"/>
      <c r="AH581" s="250" t="s">
        <v>1462</v>
      </c>
      <c r="AI581" s="263"/>
      <c r="AJ581" s="245" t="s">
        <v>1462</v>
      </c>
      <c r="AK581" s="263"/>
      <c r="AL581" s="84">
        <v>212</v>
      </c>
      <c r="AM581" s="72">
        <v>216</v>
      </c>
      <c r="AN581" s="83">
        <v>0</v>
      </c>
      <c r="AO581" s="72">
        <v>0</v>
      </c>
      <c r="AP581" s="66" t="s">
        <v>1023</v>
      </c>
      <c r="AQ581" s="107" t="s">
        <v>577</v>
      </c>
      <c r="AR581" s="61" t="s">
        <v>99</v>
      </c>
      <c r="AS581" s="364"/>
      <c r="AT581" s="205"/>
      <c r="DN581" s="111">
        <f>(AE581*IFERROR(VLOOKUP(AD581,LnLst!B:I,2,FALSE),0))*(100/(H581^2))</f>
        <v>3.0644628099173554E-3</v>
      </c>
      <c r="DO581" s="111">
        <f>(AE581*IFERROR(VLOOKUP(AD581,LnLst!B:I,3,FALSE),0))*(100/(H581^2))</f>
        <v>2.2462809917355372E-2</v>
      </c>
      <c r="DP581" s="111">
        <f>(AE581*IFERROR(VLOOKUP(AD581,LnLst!B:I,4,FALSE),0))*(H581^2/100)/1000000</f>
        <v>6.4817280000000005E-2</v>
      </c>
      <c r="DQ581" s="111">
        <f>(AE581*IFERROR(VLOOKUP(AD581,LnLst!B:I,5,FALSE),0))*(100/(H581^2))</f>
        <v>8.1818181818181825E-3</v>
      </c>
      <c r="DR581" s="111">
        <f>(AE581*IFERROR(VLOOKUP(AD581,LnLst!B:I,6,FALSE),0))*(100/(H581^2))</f>
        <v>7.0661157024793378E-2</v>
      </c>
      <c r="DS581" s="111">
        <f>(AE581*IFERROR(VLOOKUP(AD581,LnLst!B:I,7,FALSE),0))*(H581^2/100)/1000000</f>
        <v>3.8855520000000004E-2</v>
      </c>
      <c r="DT581" s="111">
        <f>(AE581*IFERROR(VLOOKUP(AD581,LnLst!B:I,8,FALSE),0))*(100/(H581^2))</f>
        <v>4.3884297520661156E-2</v>
      </c>
      <c r="DU581" s="111">
        <f>AG581*IFERROR(VLOOKUP(AF581,LnLst!B:I,2,FALSE),0)*100/H581^2</f>
        <v>0</v>
      </c>
      <c r="DV581" s="111">
        <f>(AG581*IFERROR(VLOOKUP(AF581,LnLst!B:I,3,FALSE),0))*(100/(H581^2))</f>
        <v>0</v>
      </c>
      <c r="DW581" s="111">
        <f>(AG581*IFERROR(VLOOKUP(AF581,LnLst!B:I,4,FALSE),0))*(H581^2/100)/1000000</f>
        <v>0</v>
      </c>
      <c r="DX581" s="111">
        <f>(AG581*IFERROR(VLOOKUP(AF581,LnLst!B:I,5,FALSE),0))*(100/(H581^2))</f>
        <v>0</v>
      </c>
      <c r="DY581" s="111">
        <f>(AG581*IFERROR(VLOOKUP(AF581,LnLst!B:I,6,FALSE),0))*(100/(H581^2))</f>
        <v>0</v>
      </c>
      <c r="DZ581" s="111">
        <f>(AG581*IFERROR(VLOOKUP(AF581,LnLst!B:I,7,FALSE),0))*(H581^2/100)/1000000</f>
        <v>0</v>
      </c>
      <c r="EA581" s="111">
        <f>(AG581*IFERROR(VLOOKUP(AF581,LnLst!B:I,8,FALSE),0))*(100/(H581^2))</f>
        <v>0</v>
      </c>
      <c r="EB581" s="111">
        <f>AI581*IFERROR(VLOOKUP(AH581,LnLst!B:I,2,FALSE),0)*100/H581^2</f>
        <v>0</v>
      </c>
      <c r="EC581" s="111">
        <f>AI581*IFERROR(VLOOKUP(AH581,LnLst!B:I,3,FALSE),0)*100/H581^2</f>
        <v>0</v>
      </c>
      <c r="ED581" s="111">
        <f>(AI581*IFERROR(VLOOKUP(AH581,LnLst!B:I,4,FALSE),0))*(H581^2/100)/1000000</f>
        <v>0</v>
      </c>
      <c r="EE581" s="111">
        <f>AI581*IFERROR(VLOOKUP(AH581,LnLst!B:I,5,FALSE),0)*100/H581^2</f>
        <v>0</v>
      </c>
      <c r="EF581" s="111">
        <f>AI581*IFERROR(VLOOKUP(AH581,LnLst!B:I,6,FALSE),0)*100/H581^2</f>
        <v>0</v>
      </c>
      <c r="EG581" s="111">
        <f>(AI581*IFERROR(VLOOKUP(AH581,LnLst!B:I,7,FALSE),0))*(H581^2/100)/1000000</f>
        <v>0</v>
      </c>
      <c r="EH581" s="111">
        <f>AI581*IFERROR(VLOOKUP(AH581,LnLst!B:I,8,FALSE),0)*100/H581^2</f>
        <v>0</v>
      </c>
      <c r="EI581" s="236">
        <f>AK581*IFERROR(VLOOKUP(AJ581,LnLst!B:I,2,FALSE),0)*100/H581^2</f>
        <v>0</v>
      </c>
      <c r="EJ581" s="111">
        <f>AK581*IFERROR(VLOOKUP(AJ581,LnLst!B:I,3,FALSE),0)*100/H581^2</f>
        <v>0</v>
      </c>
      <c r="EK581" s="111">
        <f>(AK581*IFERROR(VLOOKUP(AJ581,LnLst!B:I,4,FALSE),0))*(H581^2/100)/1000000</f>
        <v>0</v>
      </c>
      <c r="EL581" s="111">
        <f>AK581*IFERROR(VLOOKUP(AJ581,LnLst!B:I,5,FALSE),0)*100/H581^2</f>
        <v>0</v>
      </c>
      <c r="EM581" s="111">
        <f>AK581*IFERROR(VLOOKUP(AJ581,LnLst!B:I,6,FALSE),0)*100/H581^2</f>
        <v>0</v>
      </c>
      <c r="EN581" s="111">
        <f>(AK581*IFERROR(VLOOKUP(AJ581,LnLst!B:I,7,FALSE),0))*(H581^2/100)/1000000</f>
        <v>0</v>
      </c>
      <c r="EO581" s="111">
        <f>AK581*IFERROR(VLOOKUP(AJ581,LnLst!B:I,8,FALSE),0)*100/H581^2</f>
        <v>0</v>
      </c>
    </row>
    <row r="582" spans="1:145" ht="15" customHeight="1" x14ac:dyDescent="0.25">
      <c r="A582" s="81" t="s">
        <v>475</v>
      </c>
      <c r="B582" s="82" t="s">
        <v>476</v>
      </c>
      <c r="C582" s="102" t="s">
        <v>92</v>
      </c>
      <c r="D582" s="82" t="s">
        <v>93</v>
      </c>
      <c r="E582" s="9" t="s">
        <v>1710</v>
      </c>
      <c r="F582" s="426" t="s">
        <v>1717</v>
      </c>
      <c r="G582" s="83">
        <v>1</v>
      </c>
      <c r="H582" s="60">
        <v>220</v>
      </c>
      <c r="I582" s="194" t="str">
        <f t="shared" si="204"/>
        <v xml:space="preserve">2*380/50 ACSR             </v>
      </c>
      <c r="J582" s="228">
        <f t="shared" si="205"/>
        <v>115</v>
      </c>
      <c r="K582" s="113" t="s">
        <v>31</v>
      </c>
      <c r="L582" s="232" t="s">
        <v>23</v>
      </c>
      <c r="M582" s="240">
        <v>600</v>
      </c>
      <c r="N582" s="115">
        <f t="shared" si="148"/>
        <v>228.624</v>
      </c>
      <c r="O582" s="241">
        <v>1340</v>
      </c>
      <c r="P582" s="235">
        <f t="shared" si="149"/>
        <v>9.7892561983471092E-3</v>
      </c>
      <c r="Q582" s="104">
        <f t="shared" si="150"/>
        <v>7.1756198347107433E-2</v>
      </c>
      <c r="R582" s="104">
        <f t="shared" si="151"/>
        <v>0.20705519999999999</v>
      </c>
      <c r="S582" s="104">
        <f t="shared" si="152"/>
        <v>2.6136363636363635E-2</v>
      </c>
      <c r="T582" s="104">
        <f t="shared" si="153"/>
        <v>0.22572314049586778</v>
      </c>
      <c r="U582" s="104">
        <f t="shared" si="154"/>
        <v>0.12412179999999999</v>
      </c>
      <c r="V582" s="105">
        <f t="shared" si="155"/>
        <v>0.14018595041322313</v>
      </c>
      <c r="W582" s="223">
        <f>AE582*IFERROR(VLOOKUP(AD582,LnLst!B:I,2,FALSE),0)+AG582*IFERROR(VLOOKUP(AF582,LnLst!B:I,2,FALSE),0)+AI582*IFERROR(VLOOKUP(AH582,LnLst!B:I,2,FALSE),0)+AK582*IFERROR(VLOOKUP(AJ582,LnLst!B:I,2,FALSE),0)</f>
        <v>4.7380000000000004</v>
      </c>
      <c r="X582" s="215">
        <f>AE582*IFERROR(VLOOKUP(AD582,LnLst!B:I,3,FALSE),0)+AG582*IFERROR(VLOOKUP(AF582,LnLst!B:I,3,FALSE),0)+AI582*IFERROR(VLOOKUP(AH582,LnLst!B:I,3,FALSE),0)+AK582*IFERROR(VLOOKUP(AJ582,LnLst!B:I,3,FALSE),0)</f>
        <v>34.729999999999997</v>
      </c>
      <c r="Y582" s="219">
        <f>(AE582*IFERROR(VLOOKUP(AD582,LnLst!B:I,4,FALSE),0)+AG582*IFERROR(VLOOKUP(AF582,LnLst!B:I,4,FALSE),0)+AI582*IFERROR(VLOOKUP(AH582,LnLst!B:I,4,FALSE),0)+AK582*IFERROR(VLOOKUP(AJ582,LnLst!B:I,4,FALSE),0))/1000000</f>
        <v>4.2779999999999999E-4</v>
      </c>
      <c r="Z582" s="215">
        <f>AE582*IFERROR(VLOOKUP(AD582,LnLst!B:I,5,FALSE),0)+AG582*IFERROR(VLOOKUP(AF582,LnLst!B:I,5,FALSE),0)+AI582*IFERROR(VLOOKUP(AH582,LnLst!B:I,5,FALSE),0)+AK582*IFERROR(VLOOKUP(AJ582,LnLst!B:I,5,FALSE),0)</f>
        <v>12.65</v>
      </c>
      <c r="AA582" s="215">
        <f>AE582*IFERROR(VLOOKUP(AD582,LnLst!B:I,6,FALSE),0)+AG582*IFERROR(VLOOKUP(AF582,LnLst!B:I,6,FALSE),0)+AI582*IFERROR(VLOOKUP(AH582,LnLst!B:I,6,FALSE),0)+AK582*IFERROR(VLOOKUP(AJ582,LnLst!B:I,6,FALSE),0)</f>
        <v>109.25</v>
      </c>
      <c r="AB582" s="207">
        <f>(AE582*IFERROR(VLOOKUP(AD582,LnLst!B:I,7,FALSE),0)+AG582*IFERROR(VLOOKUP(AF582,LnLst!B:I,7,FALSE),0)+AI582*IFERROR(VLOOKUP(AH582,LnLst!B:I,7,FALSE),0)+AK582*IFERROR(VLOOKUP(AJ582,LnLst!B:I,7,FALSE),0))/1000000</f>
        <v>2.5644999999999997E-4</v>
      </c>
      <c r="AC582" s="211">
        <f>AE582*IFERROR(VLOOKUP(AD582,LnLst!B:I,8,FALSE),0)+AG582*IFERROR(VLOOKUP(AF582,LnLst!B:I,8,FALSE),0)+AI582*IFERROR(VLOOKUP(AH582,LnLst!B:I,8,FALSE),0)+AK582*IFERROR(VLOOKUP(AJ582,LnLst!B:I,8,FALSE),0)</f>
        <v>67.849999999999994</v>
      </c>
      <c r="AD582" s="106" t="s">
        <v>25</v>
      </c>
      <c r="AE582" s="263">
        <v>115</v>
      </c>
      <c r="AF582" s="245" t="s">
        <v>1462</v>
      </c>
      <c r="AG582" s="263"/>
      <c r="AH582" s="250" t="s">
        <v>1462</v>
      </c>
      <c r="AI582" s="263"/>
      <c r="AJ582" s="245" t="s">
        <v>1462</v>
      </c>
      <c r="AK582" s="263"/>
      <c r="AL582" s="84">
        <v>224</v>
      </c>
      <c r="AM582" s="72">
        <v>225</v>
      </c>
      <c r="AN582" s="83">
        <v>0</v>
      </c>
      <c r="AO582" s="72">
        <v>0</v>
      </c>
      <c r="AP582" s="66" t="s">
        <v>1025</v>
      </c>
      <c r="AQ582" s="107" t="s">
        <v>1027</v>
      </c>
      <c r="AR582" s="61" t="s">
        <v>1024</v>
      </c>
      <c r="AS582" s="364"/>
      <c r="AT582" s="205"/>
      <c r="DN582" s="111">
        <f>(AE582*IFERROR(VLOOKUP(AD582,LnLst!B:I,2,FALSE),0))*(100/(H582^2))</f>
        <v>9.7892561983471092E-3</v>
      </c>
      <c r="DO582" s="111">
        <f>(AE582*IFERROR(VLOOKUP(AD582,LnLst!B:I,3,FALSE),0))*(100/(H582^2))</f>
        <v>7.1756198347107433E-2</v>
      </c>
      <c r="DP582" s="111">
        <f>(AE582*IFERROR(VLOOKUP(AD582,LnLst!B:I,4,FALSE),0))*(H582^2/100)/1000000</f>
        <v>0.20705520000000002</v>
      </c>
      <c r="DQ582" s="111">
        <f>(AE582*IFERROR(VLOOKUP(AD582,LnLst!B:I,5,FALSE),0))*(100/(H582^2))</f>
        <v>2.6136363636363638E-2</v>
      </c>
      <c r="DR582" s="111">
        <f>(AE582*IFERROR(VLOOKUP(AD582,LnLst!B:I,6,FALSE),0))*(100/(H582^2))</f>
        <v>0.22572314049586778</v>
      </c>
      <c r="DS582" s="111">
        <f>(AE582*IFERROR(VLOOKUP(AD582,LnLst!B:I,7,FALSE),0))*(H582^2/100)/1000000</f>
        <v>0.12412179999999999</v>
      </c>
      <c r="DT582" s="111">
        <f>(AE582*IFERROR(VLOOKUP(AD582,LnLst!B:I,8,FALSE),0))*(100/(H582^2))</f>
        <v>0.14018595041322313</v>
      </c>
      <c r="DU582" s="111">
        <f>AG582*IFERROR(VLOOKUP(AF582,LnLst!B:I,2,FALSE),0)*100/H582^2</f>
        <v>0</v>
      </c>
      <c r="DV582" s="111">
        <f>(AG582*IFERROR(VLOOKUP(AF582,LnLst!B:I,3,FALSE),0))*(100/(H582^2))</f>
        <v>0</v>
      </c>
      <c r="DW582" s="111">
        <f>(AG582*IFERROR(VLOOKUP(AF582,LnLst!B:I,4,FALSE),0))*(H582^2/100)/1000000</f>
        <v>0</v>
      </c>
      <c r="DX582" s="111">
        <f>(AG582*IFERROR(VLOOKUP(AF582,LnLst!B:I,5,FALSE),0))*(100/(H582^2))</f>
        <v>0</v>
      </c>
      <c r="DY582" s="111">
        <f>(AG582*IFERROR(VLOOKUP(AF582,LnLst!B:I,6,FALSE),0))*(100/(H582^2))</f>
        <v>0</v>
      </c>
      <c r="DZ582" s="111">
        <f>(AG582*IFERROR(VLOOKUP(AF582,LnLst!B:I,7,FALSE),0))*(H582^2/100)/1000000</f>
        <v>0</v>
      </c>
      <c r="EA582" s="111">
        <f>(AG582*IFERROR(VLOOKUP(AF582,LnLst!B:I,8,FALSE),0))*(100/(H582^2))</f>
        <v>0</v>
      </c>
      <c r="EB582" s="111">
        <f>AI582*IFERROR(VLOOKUP(AH582,LnLst!B:I,2,FALSE),0)*100/H582^2</f>
        <v>0</v>
      </c>
      <c r="EC582" s="111">
        <f>AI582*IFERROR(VLOOKUP(AH582,LnLst!B:I,3,FALSE),0)*100/H582^2</f>
        <v>0</v>
      </c>
      <c r="ED582" s="111">
        <f>(AI582*IFERROR(VLOOKUP(AH582,LnLst!B:I,4,FALSE),0))*(H582^2/100)/1000000</f>
        <v>0</v>
      </c>
      <c r="EE582" s="111">
        <f>AI582*IFERROR(VLOOKUP(AH582,LnLst!B:I,5,FALSE),0)*100/H582^2</f>
        <v>0</v>
      </c>
      <c r="EF582" s="111">
        <f>AI582*IFERROR(VLOOKUP(AH582,LnLst!B:I,6,FALSE),0)*100/H582^2</f>
        <v>0</v>
      </c>
      <c r="EG582" s="111">
        <f>(AI582*IFERROR(VLOOKUP(AH582,LnLst!B:I,7,FALSE),0))*(H582^2/100)/1000000</f>
        <v>0</v>
      </c>
      <c r="EH582" s="111">
        <f>AI582*IFERROR(VLOOKUP(AH582,LnLst!B:I,8,FALSE),0)*100/H582^2</f>
        <v>0</v>
      </c>
      <c r="EI582" s="236">
        <f>AK582*IFERROR(VLOOKUP(AJ582,LnLst!B:I,2,FALSE),0)*100/H582^2</f>
        <v>0</v>
      </c>
      <c r="EJ582" s="111">
        <f>AK582*IFERROR(VLOOKUP(AJ582,LnLst!B:I,3,FALSE),0)*100/H582^2</f>
        <v>0</v>
      </c>
      <c r="EK582" s="111">
        <f>(AK582*IFERROR(VLOOKUP(AJ582,LnLst!B:I,4,FALSE),0))*(H582^2/100)/1000000</f>
        <v>0</v>
      </c>
      <c r="EL582" s="111">
        <f>AK582*IFERROR(VLOOKUP(AJ582,LnLst!B:I,5,FALSE),0)*100/H582^2</f>
        <v>0</v>
      </c>
      <c r="EM582" s="111">
        <f>AK582*IFERROR(VLOOKUP(AJ582,LnLst!B:I,6,FALSE),0)*100/H582^2</f>
        <v>0</v>
      </c>
      <c r="EN582" s="111">
        <f>(AK582*IFERROR(VLOOKUP(AJ582,LnLst!B:I,7,FALSE),0))*(H582^2/100)/1000000</f>
        <v>0</v>
      </c>
      <c r="EO582" s="111">
        <f>AK582*IFERROR(VLOOKUP(AJ582,LnLst!B:I,8,FALSE),0)*100/H582^2</f>
        <v>0</v>
      </c>
    </row>
    <row r="583" spans="1:145" ht="15" customHeight="1" x14ac:dyDescent="0.25">
      <c r="A583" s="81" t="s">
        <v>475</v>
      </c>
      <c r="B583" s="82" t="s">
        <v>476</v>
      </c>
      <c r="C583" s="102" t="s">
        <v>92</v>
      </c>
      <c r="D583" s="82" t="s">
        <v>93</v>
      </c>
      <c r="E583" s="9" t="s">
        <v>1710</v>
      </c>
      <c r="F583" s="426" t="s">
        <v>1717</v>
      </c>
      <c r="G583" s="83">
        <v>2</v>
      </c>
      <c r="H583" s="60">
        <v>220</v>
      </c>
      <c r="I583" s="194" t="str">
        <f t="shared" si="204"/>
        <v xml:space="preserve">2*380/50 ACSR             </v>
      </c>
      <c r="J583" s="228">
        <f t="shared" si="205"/>
        <v>115</v>
      </c>
      <c r="K583" s="113" t="s">
        <v>31</v>
      </c>
      <c r="L583" s="232" t="s">
        <v>23</v>
      </c>
      <c r="M583" s="240">
        <v>600</v>
      </c>
      <c r="N583" s="115">
        <f t="shared" si="148"/>
        <v>228.624</v>
      </c>
      <c r="O583" s="241">
        <v>1340</v>
      </c>
      <c r="P583" s="235">
        <f t="shared" si="149"/>
        <v>9.7892561983471092E-3</v>
      </c>
      <c r="Q583" s="104">
        <f t="shared" si="150"/>
        <v>7.1756198347107433E-2</v>
      </c>
      <c r="R583" s="104">
        <f t="shared" si="151"/>
        <v>0.20705519999999999</v>
      </c>
      <c r="S583" s="104">
        <f t="shared" si="152"/>
        <v>2.6136363636363635E-2</v>
      </c>
      <c r="T583" s="104">
        <f t="shared" si="153"/>
        <v>0.22572314049586778</v>
      </c>
      <c r="U583" s="104">
        <f t="shared" si="154"/>
        <v>0.12412179999999999</v>
      </c>
      <c r="V583" s="105">
        <f t="shared" si="155"/>
        <v>0.14018595041322313</v>
      </c>
      <c r="W583" s="223">
        <f>AE583*IFERROR(VLOOKUP(AD583,LnLst!B:I,2,FALSE),0)+AG583*IFERROR(VLOOKUP(AF583,LnLst!B:I,2,FALSE),0)+AI583*IFERROR(VLOOKUP(AH583,LnLst!B:I,2,FALSE),0)+AK583*IFERROR(VLOOKUP(AJ583,LnLst!B:I,2,FALSE),0)</f>
        <v>4.7380000000000004</v>
      </c>
      <c r="X583" s="215">
        <f>AE583*IFERROR(VLOOKUP(AD583,LnLst!B:I,3,FALSE),0)+AG583*IFERROR(VLOOKUP(AF583,LnLst!B:I,3,FALSE),0)+AI583*IFERROR(VLOOKUP(AH583,LnLst!B:I,3,FALSE),0)+AK583*IFERROR(VLOOKUP(AJ583,LnLst!B:I,3,FALSE),0)</f>
        <v>34.729999999999997</v>
      </c>
      <c r="Y583" s="219">
        <f>(AE583*IFERROR(VLOOKUP(AD583,LnLst!B:I,4,FALSE),0)+AG583*IFERROR(VLOOKUP(AF583,LnLst!B:I,4,FALSE),0)+AI583*IFERROR(VLOOKUP(AH583,LnLst!B:I,4,FALSE),0)+AK583*IFERROR(VLOOKUP(AJ583,LnLst!B:I,4,FALSE),0))/1000000</f>
        <v>4.2779999999999999E-4</v>
      </c>
      <c r="Z583" s="215">
        <f>AE583*IFERROR(VLOOKUP(AD583,LnLst!B:I,5,FALSE),0)+AG583*IFERROR(VLOOKUP(AF583,LnLst!B:I,5,FALSE),0)+AI583*IFERROR(VLOOKUP(AH583,LnLst!B:I,5,FALSE),0)+AK583*IFERROR(VLOOKUP(AJ583,LnLst!B:I,5,FALSE),0)</f>
        <v>12.65</v>
      </c>
      <c r="AA583" s="215">
        <f>AE583*IFERROR(VLOOKUP(AD583,LnLst!B:I,6,FALSE),0)+AG583*IFERROR(VLOOKUP(AF583,LnLst!B:I,6,FALSE),0)+AI583*IFERROR(VLOOKUP(AH583,LnLst!B:I,6,FALSE),0)+AK583*IFERROR(VLOOKUP(AJ583,LnLst!B:I,6,FALSE),0)</f>
        <v>109.25</v>
      </c>
      <c r="AB583" s="207">
        <f>(AE583*IFERROR(VLOOKUP(AD583,LnLst!B:I,7,FALSE),0)+AG583*IFERROR(VLOOKUP(AF583,LnLst!B:I,7,FALSE),0)+AI583*IFERROR(VLOOKUP(AH583,LnLst!B:I,7,FALSE),0)+AK583*IFERROR(VLOOKUP(AJ583,LnLst!B:I,7,FALSE),0))/1000000</f>
        <v>2.5644999999999997E-4</v>
      </c>
      <c r="AC583" s="211">
        <f>AE583*IFERROR(VLOOKUP(AD583,LnLst!B:I,8,FALSE),0)+AG583*IFERROR(VLOOKUP(AF583,LnLst!B:I,8,FALSE),0)+AI583*IFERROR(VLOOKUP(AH583,LnLst!B:I,8,FALSE),0)+AK583*IFERROR(VLOOKUP(AJ583,LnLst!B:I,8,FALSE),0)</f>
        <v>67.849999999999994</v>
      </c>
      <c r="AD583" s="106" t="s">
        <v>25</v>
      </c>
      <c r="AE583" s="263">
        <v>115</v>
      </c>
      <c r="AF583" s="245" t="s">
        <v>1462</v>
      </c>
      <c r="AG583" s="263"/>
      <c r="AH583" s="250" t="s">
        <v>1462</v>
      </c>
      <c r="AI583" s="263"/>
      <c r="AJ583" s="245" t="s">
        <v>1462</v>
      </c>
      <c r="AK583" s="263"/>
      <c r="AL583" s="84">
        <v>224</v>
      </c>
      <c r="AM583" s="72">
        <v>225</v>
      </c>
      <c r="AN583" s="83">
        <v>0</v>
      </c>
      <c r="AO583" s="72">
        <v>0</v>
      </c>
      <c r="AP583" s="66" t="s">
        <v>1026</v>
      </c>
      <c r="AQ583" s="107" t="s">
        <v>1027</v>
      </c>
      <c r="AR583" s="61" t="s">
        <v>1024</v>
      </c>
      <c r="AS583" s="364"/>
      <c r="AT583" s="205"/>
      <c r="DN583" s="111">
        <f>(AE583*IFERROR(VLOOKUP(AD583,LnLst!B:I,2,FALSE),0))*(100/(H583^2))</f>
        <v>9.7892561983471092E-3</v>
      </c>
      <c r="DO583" s="111">
        <f>(AE583*IFERROR(VLOOKUP(AD583,LnLst!B:I,3,FALSE),0))*(100/(H583^2))</f>
        <v>7.1756198347107433E-2</v>
      </c>
      <c r="DP583" s="111">
        <f>(AE583*IFERROR(VLOOKUP(AD583,LnLst!B:I,4,FALSE),0))*(H583^2/100)/1000000</f>
        <v>0.20705520000000002</v>
      </c>
      <c r="DQ583" s="111">
        <f>(AE583*IFERROR(VLOOKUP(AD583,LnLst!B:I,5,FALSE),0))*(100/(H583^2))</f>
        <v>2.6136363636363638E-2</v>
      </c>
      <c r="DR583" s="111">
        <f>(AE583*IFERROR(VLOOKUP(AD583,LnLst!B:I,6,FALSE),0))*(100/(H583^2))</f>
        <v>0.22572314049586778</v>
      </c>
      <c r="DS583" s="111">
        <f>(AE583*IFERROR(VLOOKUP(AD583,LnLst!B:I,7,FALSE),0))*(H583^2/100)/1000000</f>
        <v>0.12412179999999999</v>
      </c>
      <c r="DT583" s="111">
        <f>(AE583*IFERROR(VLOOKUP(AD583,LnLst!B:I,8,FALSE),0))*(100/(H583^2))</f>
        <v>0.14018595041322313</v>
      </c>
      <c r="DU583" s="111">
        <f>AG583*IFERROR(VLOOKUP(AF583,LnLst!B:I,2,FALSE),0)*100/H583^2</f>
        <v>0</v>
      </c>
      <c r="DV583" s="111">
        <f>(AG583*IFERROR(VLOOKUP(AF583,LnLst!B:I,3,FALSE),0))*(100/(H583^2))</f>
        <v>0</v>
      </c>
      <c r="DW583" s="111">
        <f>(AG583*IFERROR(VLOOKUP(AF583,LnLst!B:I,4,FALSE),0))*(H583^2/100)/1000000</f>
        <v>0</v>
      </c>
      <c r="DX583" s="111">
        <f>(AG583*IFERROR(VLOOKUP(AF583,LnLst!B:I,5,FALSE),0))*(100/(H583^2))</f>
        <v>0</v>
      </c>
      <c r="DY583" s="111">
        <f>(AG583*IFERROR(VLOOKUP(AF583,LnLst!B:I,6,FALSE),0))*(100/(H583^2))</f>
        <v>0</v>
      </c>
      <c r="DZ583" s="111">
        <f>(AG583*IFERROR(VLOOKUP(AF583,LnLst!B:I,7,FALSE),0))*(H583^2/100)/1000000</f>
        <v>0</v>
      </c>
      <c r="EA583" s="111">
        <f>(AG583*IFERROR(VLOOKUP(AF583,LnLst!B:I,8,FALSE),0))*(100/(H583^2))</f>
        <v>0</v>
      </c>
      <c r="EB583" s="111">
        <f>AI583*IFERROR(VLOOKUP(AH583,LnLst!B:I,2,FALSE),0)*100/H583^2</f>
        <v>0</v>
      </c>
      <c r="EC583" s="111">
        <f>AI583*IFERROR(VLOOKUP(AH583,LnLst!B:I,3,FALSE),0)*100/H583^2</f>
        <v>0</v>
      </c>
      <c r="ED583" s="111">
        <f>(AI583*IFERROR(VLOOKUP(AH583,LnLst!B:I,4,FALSE),0))*(H583^2/100)/1000000</f>
        <v>0</v>
      </c>
      <c r="EE583" s="111">
        <f>AI583*IFERROR(VLOOKUP(AH583,LnLst!B:I,5,FALSE),0)*100/H583^2</f>
        <v>0</v>
      </c>
      <c r="EF583" s="111">
        <f>AI583*IFERROR(VLOOKUP(AH583,LnLst!B:I,6,FALSE),0)*100/H583^2</f>
        <v>0</v>
      </c>
      <c r="EG583" s="111">
        <f>(AI583*IFERROR(VLOOKUP(AH583,LnLst!B:I,7,FALSE),0))*(H583^2/100)/1000000</f>
        <v>0</v>
      </c>
      <c r="EH583" s="111">
        <f>AI583*IFERROR(VLOOKUP(AH583,LnLst!B:I,8,FALSE),0)*100/H583^2</f>
        <v>0</v>
      </c>
      <c r="EI583" s="236">
        <f>AK583*IFERROR(VLOOKUP(AJ583,LnLst!B:I,2,FALSE),0)*100/H583^2</f>
        <v>0</v>
      </c>
      <c r="EJ583" s="111">
        <f>AK583*IFERROR(VLOOKUP(AJ583,LnLst!B:I,3,FALSE),0)*100/H583^2</f>
        <v>0</v>
      </c>
      <c r="EK583" s="111">
        <f>(AK583*IFERROR(VLOOKUP(AJ583,LnLst!B:I,4,FALSE),0))*(H583^2/100)/1000000</f>
        <v>0</v>
      </c>
      <c r="EL583" s="111">
        <f>AK583*IFERROR(VLOOKUP(AJ583,LnLst!B:I,5,FALSE),0)*100/H583^2</f>
        <v>0</v>
      </c>
      <c r="EM583" s="111">
        <f>AK583*IFERROR(VLOOKUP(AJ583,LnLst!B:I,6,FALSE),0)*100/H583^2</f>
        <v>0</v>
      </c>
      <c r="EN583" s="111">
        <f>(AK583*IFERROR(VLOOKUP(AJ583,LnLst!B:I,7,FALSE),0))*(H583^2/100)/1000000</f>
        <v>0</v>
      </c>
      <c r="EO583" s="111">
        <f>AK583*IFERROR(VLOOKUP(AJ583,LnLst!B:I,8,FALSE),0)*100/H583^2</f>
        <v>0</v>
      </c>
    </row>
    <row r="584" spans="1:145" ht="15" customHeight="1" x14ac:dyDescent="0.25">
      <c r="A584" s="81" t="s">
        <v>322</v>
      </c>
      <c r="B584" s="82" t="s">
        <v>1389</v>
      </c>
      <c r="C584" s="102" t="s">
        <v>1616</v>
      </c>
      <c r="D584" s="82" t="s">
        <v>1617</v>
      </c>
      <c r="E584" s="9" t="s">
        <v>1642</v>
      </c>
      <c r="F584" s="426" t="s">
        <v>1717</v>
      </c>
      <c r="G584" s="83">
        <v>1</v>
      </c>
      <c r="H584" s="60">
        <v>220</v>
      </c>
      <c r="I584" s="194" t="str">
        <f t="shared" si="204"/>
        <v xml:space="preserve">2*380/50 ACSR             </v>
      </c>
      <c r="J584" s="228">
        <f t="shared" si="205"/>
        <v>65</v>
      </c>
      <c r="K584" s="113" t="s">
        <v>23</v>
      </c>
      <c r="L584" s="232" t="s">
        <v>41</v>
      </c>
      <c r="M584" s="240">
        <v>1200</v>
      </c>
      <c r="N584" s="115">
        <f t="shared" si="148"/>
        <v>457.24799999999999</v>
      </c>
      <c r="O584" s="241">
        <v>1500</v>
      </c>
      <c r="P584" s="235">
        <f t="shared" si="149"/>
        <v>5.53305785123967E-3</v>
      </c>
      <c r="Q584" s="104">
        <f t="shared" si="150"/>
        <v>4.0557851239669422E-2</v>
      </c>
      <c r="R584" s="104">
        <f t="shared" si="151"/>
        <v>0.11703120000000002</v>
      </c>
      <c r="S584" s="104">
        <f t="shared" si="152"/>
        <v>1.4772727272727272E-2</v>
      </c>
      <c r="T584" s="104">
        <f t="shared" si="153"/>
        <v>0.12758264462809918</v>
      </c>
      <c r="U584" s="104">
        <f t="shared" si="154"/>
        <v>7.0155800000000004E-2</v>
      </c>
      <c r="V584" s="105">
        <f t="shared" si="155"/>
        <v>7.9235537190082639E-2</v>
      </c>
      <c r="W584" s="223">
        <f>AE584*IFERROR(VLOOKUP(AD584,LnLst!B:I,2,FALSE),0)+AG584*IFERROR(VLOOKUP(AF584,LnLst!B:I,2,FALSE),0)+AI584*IFERROR(VLOOKUP(AH584,LnLst!B:I,2,FALSE),0)+AK584*IFERROR(VLOOKUP(AJ584,LnLst!B:I,2,FALSE),0)</f>
        <v>2.6779999999999999</v>
      </c>
      <c r="X584" s="215">
        <f>AE584*IFERROR(VLOOKUP(AD584,LnLst!B:I,3,FALSE),0)+AG584*IFERROR(VLOOKUP(AF584,LnLst!B:I,3,FALSE),0)+AI584*IFERROR(VLOOKUP(AH584,LnLst!B:I,3,FALSE),0)+AK584*IFERROR(VLOOKUP(AJ584,LnLst!B:I,3,FALSE),0)</f>
        <v>19.63</v>
      </c>
      <c r="Y584" s="219">
        <f>(AE584*IFERROR(VLOOKUP(AD584,LnLst!B:I,4,FALSE),0)+AG584*IFERROR(VLOOKUP(AF584,LnLst!B:I,4,FALSE),0)+AI584*IFERROR(VLOOKUP(AH584,LnLst!B:I,4,FALSE),0)+AK584*IFERROR(VLOOKUP(AJ584,LnLst!B:I,4,FALSE),0))/1000000</f>
        <v>2.4180000000000002E-4</v>
      </c>
      <c r="Z584" s="215">
        <f>AE584*IFERROR(VLOOKUP(AD584,LnLst!B:I,5,FALSE),0)+AG584*IFERROR(VLOOKUP(AF584,LnLst!B:I,5,FALSE),0)+AI584*IFERROR(VLOOKUP(AH584,LnLst!B:I,5,FALSE),0)+AK584*IFERROR(VLOOKUP(AJ584,LnLst!B:I,5,FALSE),0)</f>
        <v>7.15</v>
      </c>
      <c r="AA584" s="215">
        <f>AE584*IFERROR(VLOOKUP(AD584,LnLst!B:I,6,FALSE),0)+AG584*IFERROR(VLOOKUP(AF584,LnLst!B:I,6,FALSE),0)+AI584*IFERROR(VLOOKUP(AH584,LnLst!B:I,6,FALSE),0)+AK584*IFERROR(VLOOKUP(AJ584,LnLst!B:I,6,FALSE),0)</f>
        <v>61.75</v>
      </c>
      <c r="AB584" s="207">
        <f>(AE584*IFERROR(VLOOKUP(AD584,LnLst!B:I,7,FALSE),0)+AG584*IFERROR(VLOOKUP(AF584,LnLst!B:I,7,FALSE),0)+AI584*IFERROR(VLOOKUP(AH584,LnLst!B:I,7,FALSE),0)+AK584*IFERROR(VLOOKUP(AJ584,LnLst!B:I,7,FALSE),0))/1000000</f>
        <v>1.4495E-4</v>
      </c>
      <c r="AC584" s="211">
        <f>AE584*IFERROR(VLOOKUP(AD584,LnLst!B:I,8,FALSE),0)+AG584*IFERROR(VLOOKUP(AF584,LnLst!B:I,8,FALSE),0)+AI584*IFERROR(VLOOKUP(AH584,LnLst!B:I,8,FALSE),0)+AK584*IFERROR(VLOOKUP(AJ584,LnLst!B:I,8,FALSE),0)</f>
        <v>38.35</v>
      </c>
      <c r="AD584" s="106" t="s">
        <v>25</v>
      </c>
      <c r="AE584" s="263">
        <v>65</v>
      </c>
      <c r="AF584" s="245" t="s">
        <v>1462</v>
      </c>
      <c r="AG584" s="263"/>
      <c r="AH584" s="250" t="s">
        <v>1462</v>
      </c>
      <c r="AI584" s="263"/>
      <c r="AJ584" s="245" t="s">
        <v>1462</v>
      </c>
      <c r="AK584" s="263"/>
      <c r="AL584" s="84">
        <v>101</v>
      </c>
      <c r="AM584" s="72">
        <v>132</v>
      </c>
      <c r="AN584" s="83">
        <v>0</v>
      </c>
      <c r="AO584" s="72">
        <v>0</v>
      </c>
      <c r="AP584" s="66"/>
      <c r="AQ584" s="107" t="s">
        <v>1030</v>
      </c>
      <c r="AR584" s="61" t="s">
        <v>1279</v>
      </c>
      <c r="AS584" s="364"/>
      <c r="AT584" s="205"/>
      <c r="DN584" s="111">
        <f>(AE584*IFERROR(VLOOKUP(AD584,LnLst!B:I,2,FALSE),0))*(100/(H584^2))</f>
        <v>5.5330578512396691E-3</v>
      </c>
      <c r="DO584" s="111">
        <f>(AE584*IFERROR(VLOOKUP(AD584,LnLst!B:I,3,FALSE),0))*(100/(H584^2))</f>
        <v>4.0557851239669422E-2</v>
      </c>
      <c r="DP584" s="111">
        <f>(AE584*IFERROR(VLOOKUP(AD584,LnLst!B:I,4,FALSE),0))*(H584^2/100)/1000000</f>
        <v>0.11703120000000002</v>
      </c>
      <c r="DQ584" s="111">
        <f>(AE584*IFERROR(VLOOKUP(AD584,LnLst!B:I,5,FALSE),0))*(100/(H584^2))</f>
        <v>1.4772727272727274E-2</v>
      </c>
      <c r="DR584" s="111">
        <f>(AE584*IFERROR(VLOOKUP(AD584,LnLst!B:I,6,FALSE),0))*(100/(H584^2))</f>
        <v>0.12758264462809918</v>
      </c>
      <c r="DS584" s="111">
        <f>(AE584*IFERROR(VLOOKUP(AD584,LnLst!B:I,7,FALSE),0))*(H584^2/100)/1000000</f>
        <v>7.015579999999999E-2</v>
      </c>
      <c r="DT584" s="111">
        <f>(AE584*IFERROR(VLOOKUP(AD584,LnLst!B:I,8,FALSE),0))*(100/(H584^2))</f>
        <v>7.9235537190082653E-2</v>
      </c>
      <c r="DU584" s="111">
        <f>AG584*IFERROR(VLOOKUP(AF584,LnLst!B:I,2,FALSE),0)*100/H584^2</f>
        <v>0</v>
      </c>
      <c r="DV584" s="111">
        <f>(AG584*IFERROR(VLOOKUP(AF584,LnLst!B:I,3,FALSE),0))*(100/(H584^2))</f>
        <v>0</v>
      </c>
      <c r="DW584" s="111">
        <f>(AG584*IFERROR(VLOOKUP(AF584,LnLst!B:I,4,FALSE),0))*(H584^2/100)/1000000</f>
        <v>0</v>
      </c>
      <c r="DX584" s="111">
        <f>(AG584*IFERROR(VLOOKUP(AF584,LnLst!B:I,5,FALSE),0))*(100/(H584^2))</f>
        <v>0</v>
      </c>
      <c r="DY584" s="111">
        <f>(AG584*IFERROR(VLOOKUP(AF584,LnLst!B:I,6,FALSE),0))*(100/(H584^2))</f>
        <v>0</v>
      </c>
      <c r="DZ584" s="111">
        <f>(AG584*IFERROR(VLOOKUP(AF584,LnLst!B:I,7,FALSE),0))*(H584^2/100)/1000000</f>
        <v>0</v>
      </c>
      <c r="EA584" s="111">
        <f>(AG584*IFERROR(VLOOKUP(AF584,LnLst!B:I,8,FALSE),0))*(100/(H584^2))</f>
        <v>0</v>
      </c>
      <c r="EB584" s="111">
        <f>AI584*IFERROR(VLOOKUP(AH584,LnLst!B:I,2,FALSE),0)*100/H584^2</f>
        <v>0</v>
      </c>
      <c r="EC584" s="111">
        <f>AI584*IFERROR(VLOOKUP(AH584,LnLst!B:I,3,FALSE),0)*100/H584^2</f>
        <v>0</v>
      </c>
      <c r="ED584" s="111">
        <f>(AI584*IFERROR(VLOOKUP(AH584,LnLst!B:I,4,FALSE),0))*(H584^2/100)/1000000</f>
        <v>0</v>
      </c>
      <c r="EE584" s="111">
        <f>AI584*IFERROR(VLOOKUP(AH584,LnLst!B:I,5,FALSE),0)*100/H584^2</f>
        <v>0</v>
      </c>
      <c r="EF584" s="111">
        <f>AI584*IFERROR(VLOOKUP(AH584,LnLst!B:I,6,FALSE),0)*100/H584^2</f>
        <v>0</v>
      </c>
      <c r="EG584" s="111">
        <f>(AI584*IFERROR(VLOOKUP(AH584,LnLst!B:I,7,FALSE),0))*(H584^2/100)/1000000</f>
        <v>0</v>
      </c>
      <c r="EH584" s="111">
        <f>AI584*IFERROR(VLOOKUP(AH584,LnLst!B:I,8,FALSE),0)*100/H584^2</f>
        <v>0</v>
      </c>
      <c r="EI584" s="236">
        <f>AK584*IFERROR(VLOOKUP(AJ584,LnLst!B:I,2,FALSE),0)*100/H584^2</f>
        <v>0</v>
      </c>
      <c r="EJ584" s="111">
        <f>AK584*IFERROR(VLOOKUP(AJ584,LnLst!B:I,3,FALSE),0)*100/H584^2</f>
        <v>0</v>
      </c>
      <c r="EK584" s="111">
        <f>(AK584*IFERROR(VLOOKUP(AJ584,LnLst!B:I,4,FALSE),0))*(H584^2/100)/1000000</f>
        <v>0</v>
      </c>
      <c r="EL584" s="111">
        <f>AK584*IFERROR(VLOOKUP(AJ584,LnLst!B:I,5,FALSE),0)*100/H584^2</f>
        <v>0</v>
      </c>
      <c r="EM584" s="111">
        <f>AK584*IFERROR(VLOOKUP(AJ584,LnLst!B:I,6,FALSE),0)*100/H584^2</f>
        <v>0</v>
      </c>
      <c r="EN584" s="111">
        <f>(AK584*IFERROR(VLOOKUP(AJ584,LnLst!B:I,7,FALSE),0))*(H584^2/100)/1000000</f>
        <v>0</v>
      </c>
      <c r="EO584" s="111">
        <f>AK584*IFERROR(VLOOKUP(AJ584,LnLst!B:I,8,FALSE),0)*100/H584^2</f>
        <v>0</v>
      </c>
    </row>
    <row r="585" spans="1:145" ht="15" customHeight="1" x14ac:dyDescent="0.25">
      <c r="A585" s="81" t="s">
        <v>322</v>
      </c>
      <c r="B585" s="82" t="s">
        <v>1389</v>
      </c>
      <c r="C585" s="102" t="s">
        <v>1616</v>
      </c>
      <c r="D585" s="82" t="s">
        <v>1617</v>
      </c>
      <c r="E585" s="9" t="s">
        <v>1642</v>
      </c>
      <c r="F585" s="426" t="s">
        <v>1717</v>
      </c>
      <c r="G585" s="83">
        <v>2</v>
      </c>
      <c r="H585" s="60">
        <v>220</v>
      </c>
      <c r="I585" s="194" t="str">
        <f t="shared" si="204"/>
        <v xml:space="preserve">2*380/50 ACSR             </v>
      </c>
      <c r="J585" s="228">
        <f t="shared" si="205"/>
        <v>65</v>
      </c>
      <c r="K585" s="113" t="s">
        <v>23</v>
      </c>
      <c r="L585" s="232" t="s">
        <v>41</v>
      </c>
      <c r="M585" s="240">
        <v>1200</v>
      </c>
      <c r="N585" s="115">
        <f t="shared" si="148"/>
        <v>457.24799999999999</v>
      </c>
      <c r="O585" s="241">
        <v>1500</v>
      </c>
      <c r="P585" s="235">
        <f t="shared" si="149"/>
        <v>5.53305785123967E-3</v>
      </c>
      <c r="Q585" s="104">
        <f t="shared" si="150"/>
        <v>4.0557851239669422E-2</v>
      </c>
      <c r="R585" s="104">
        <f t="shared" si="151"/>
        <v>0.11703120000000002</v>
      </c>
      <c r="S585" s="104">
        <f t="shared" si="152"/>
        <v>1.4772727272727272E-2</v>
      </c>
      <c r="T585" s="104">
        <f t="shared" si="153"/>
        <v>0.12758264462809918</v>
      </c>
      <c r="U585" s="104">
        <f t="shared" si="154"/>
        <v>7.0155800000000004E-2</v>
      </c>
      <c r="V585" s="105">
        <f t="shared" si="155"/>
        <v>7.9235537190082639E-2</v>
      </c>
      <c r="W585" s="223">
        <f>AE585*IFERROR(VLOOKUP(AD585,LnLst!B:I,2,FALSE),0)+AG585*IFERROR(VLOOKUP(AF585,LnLst!B:I,2,FALSE),0)+AI585*IFERROR(VLOOKUP(AH585,LnLst!B:I,2,FALSE),0)+AK585*IFERROR(VLOOKUP(AJ585,LnLst!B:I,2,FALSE),0)</f>
        <v>2.6779999999999999</v>
      </c>
      <c r="X585" s="215">
        <f>AE585*IFERROR(VLOOKUP(AD585,LnLst!B:I,3,FALSE),0)+AG585*IFERROR(VLOOKUP(AF585,LnLst!B:I,3,FALSE),0)+AI585*IFERROR(VLOOKUP(AH585,LnLst!B:I,3,FALSE),0)+AK585*IFERROR(VLOOKUP(AJ585,LnLst!B:I,3,FALSE),0)</f>
        <v>19.63</v>
      </c>
      <c r="Y585" s="219">
        <f>(AE585*IFERROR(VLOOKUP(AD585,LnLst!B:I,4,FALSE),0)+AG585*IFERROR(VLOOKUP(AF585,LnLst!B:I,4,FALSE),0)+AI585*IFERROR(VLOOKUP(AH585,LnLst!B:I,4,FALSE),0)+AK585*IFERROR(VLOOKUP(AJ585,LnLst!B:I,4,FALSE),0))/1000000</f>
        <v>2.4180000000000002E-4</v>
      </c>
      <c r="Z585" s="215">
        <f>AE585*IFERROR(VLOOKUP(AD585,LnLst!B:I,5,FALSE),0)+AG585*IFERROR(VLOOKUP(AF585,LnLst!B:I,5,FALSE),0)+AI585*IFERROR(VLOOKUP(AH585,LnLst!B:I,5,FALSE),0)+AK585*IFERROR(VLOOKUP(AJ585,LnLst!B:I,5,FALSE),0)</f>
        <v>7.15</v>
      </c>
      <c r="AA585" s="215">
        <f>AE585*IFERROR(VLOOKUP(AD585,LnLst!B:I,6,FALSE),0)+AG585*IFERROR(VLOOKUP(AF585,LnLst!B:I,6,FALSE),0)+AI585*IFERROR(VLOOKUP(AH585,LnLst!B:I,6,FALSE),0)+AK585*IFERROR(VLOOKUP(AJ585,LnLst!B:I,6,FALSE),0)</f>
        <v>61.75</v>
      </c>
      <c r="AB585" s="207">
        <f>(AE585*IFERROR(VLOOKUP(AD585,LnLst!B:I,7,FALSE),0)+AG585*IFERROR(VLOOKUP(AF585,LnLst!B:I,7,FALSE),0)+AI585*IFERROR(VLOOKUP(AH585,LnLst!B:I,7,FALSE),0)+AK585*IFERROR(VLOOKUP(AJ585,LnLst!B:I,7,FALSE),0))/1000000</f>
        <v>1.4495E-4</v>
      </c>
      <c r="AC585" s="211">
        <f>AE585*IFERROR(VLOOKUP(AD585,LnLst!B:I,8,FALSE),0)+AG585*IFERROR(VLOOKUP(AF585,LnLst!B:I,8,FALSE),0)+AI585*IFERROR(VLOOKUP(AH585,LnLst!B:I,8,FALSE),0)+AK585*IFERROR(VLOOKUP(AJ585,LnLst!B:I,8,FALSE),0)</f>
        <v>38.35</v>
      </c>
      <c r="AD585" s="106" t="s">
        <v>25</v>
      </c>
      <c r="AE585" s="263">
        <v>65</v>
      </c>
      <c r="AF585" s="245" t="s">
        <v>1462</v>
      </c>
      <c r="AG585" s="263"/>
      <c r="AH585" s="250" t="s">
        <v>1462</v>
      </c>
      <c r="AI585" s="263"/>
      <c r="AJ585" s="245" t="s">
        <v>1462</v>
      </c>
      <c r="AK585" s="263"/>
      <c r="AL585" s="84">
        <v>101</v>
      </c>
      <c r="AM585" s="72">
        <v>132</v>
      </c>
      <c r="AN585" s="83">
        <v>0</v>
      </c>
      <c r="AO585" s="72">
        <v>0</v>
      </c>
      <c r="AP585" s="66"/>
      <c r="AQ585" s="107" t="s">
        <v>1030</v>
      </c>
      <c r="AR585" s="61" t="s">
        <v>1279</v>
      </c>
      <c r="AS585" s="364"/>
      <c r="AT585" s="205"/>
      <c r="DN585" s="111">
        <f>(AE585*IFERROR(VLOOKUP(AD585,LnLst!B:I,2,FALSE),0))*(100/(H585^2))</f>
        <v>5.5330578512396691E-3</v>
      </c>
      <c r="DO585" s="111">
        <f>(AE585*IFERROR(VLOOKUP(AD585,LnLst!B:I,3,FALSE),0))*(100/(H585^2))</f>
        <v>4.0557851239669422E-2</v>
      </c>
      <c r="DP585" s="111">
        <f>(AE585*IFERROR(VLOOKUP(AD585,LnLst!B:I,4,FALSE),0))*(H585^2/100)/1000000</f>
        <v>0.11703120000000002</v>
      </c>
      <c r="DQ585" s="111">
        <f>(AE585*IFERROR(VLOOKUP(AD585,LnLst!B:I,5,FALSE),0))*(100/(H585^2))</f>
        <v>1.4772727272727274E-2</v>
      </c>
      <c r="DR585" s="111">
        <f>(AE585*IFERROR(VLOOKUP(AD585,LnLst!B:I,6,FALSE),0))*(100/(H585^2))</f>
        <v>0.12758264462809918</v>
      </c>
      <c r="DS585" s="111">
        <f>(AE585*IFERROR(VLOOKUP(AD585,LnLst!B:I,7,FALSE),0))*(H585^2/100)/1000000</f>
        <v>7.015579999999999E-2</v>
      </c>
      <c r="DT585" s="111">
        <f>(AE585*IFERROR(VLOOKUP(AD585,LnLst!B:I,8,FALSE),0))*(100/(H585^2))</f>
        <v>7.9235537190082653E-2</v>
      </c>
      <c r="DU585" s="111">
        <f>AG585*IFERROR(VLOOKUP(AF585,LnLst!B:I,2,FALSE),0)*100/H585^2</f>
        <v>0</v>
      </c>
      <c r="DV585" s="111">
        <f>(AG585*IFERROR(VLOOKUP(AF585,LnLst!B:I,3,FALSE),0))*(100/(H585^2))</f>
        <v>0</v>
      </c>
      <c r="DW585" s="111">
        <f>(AG585*IFERROR(VLOOKUP(AF585,LnLst!B:I,4,FALSE),0))*(H585^2/100)/1000000</f>
        <v>0</v>
      </c>
      <c r="DX585" s="111">
        <f>(AG585*IFERROR(VLOOKUP(AF585,LnLst!B:I,5,FALSE),0))*(100/(H585^2))</f>
        <v>0</v>
      </c>
      <c r="DY585" s="111">
        <f>(AG585*IFERROR(VLOOKUP(AF585,LnLst!B:I,6,FALSE),0))*(100/(H585^2))</f>
        <v>0</v>
      </c>
      <c r="DZ585" s="111">
        <f>(AG585*IFERROR(VLOOKUP(AF585,LnLst!B:I,7,FALSE),0))*(H585^2/100)/1000000</f>
        <v>0</v>
      </c>
      <c r="EA585" s="111">
        <f>(AG585*IFERROR(VLOOKUP(AF585,LnLst!B:I,8,FALSE),0))*(100/(H585^2))</f>
        <v>0</v>
      </c>
      <c r="EB585" s="111">
        <f>AI585*IFERROR(VLOOKUP(AH585,LnLst!B:I,2,FALSE),0)*100/H585^2</f>
        <v>0</v>
      </c>
      <c r="EC585" s="111">
        <f>AI585*IFERROR(VLOOKUP(AH585,LnLst!B:I,3,FALSE),0)*100/H585^2</f>
        <v>0</v>
      </c>
      <c r="ED585" s="111">
        <f>(AI585*IFERROR(VLOOKUP(AH585,LnLst!B:I,4,FALSE),0))*(H585^2/100)/1000000</f>
        <v>0</v>
      </c>
      <c r="EE585" s="111">
        <f>AI585*IFERROR(VLOOKUP(AH585,LnLst!B:I,5,FALSE),0)*100/H585^2</f>
        <v>0</v>
      </c>
      <c r="EF585" s="111">
        <f>AI585*IFERROR(VLOOKUP(AH585,LnLst!B:I,6,FALSE),0)*100/H585^2</f>
        <v>0</v>
      </c>
      <c r="EG585" s="111">
        <f>(AI585*IFERROR(VLOOKUP(AH585,LnLst!B:I,7,FALSE),0))*(H585^2/100)/1000000</f>
        <v>0</v>
      </c>
      <c r="EH585" s="111">
        <f>AI585*IFERROR(VLOOKUP(AH585,LnLst!B:I,8,FALSE),0)*100/H585^2</f>
        <v>0</v>
      </c>
      <c r="EI585" s="236">
        <f>AK585*IFERROR(VLOOKUP(AJ585,LnLst!B:I,2,FALSE),0)*100/H585^2</f>
        <v>0</v>
      </c>
      <c r="EJ585" s="111">
        <f>AK585*IFERROR(VLOOKUP(AJ585,LnLst!B:I,3,FALSE),0)*100/H585^2</f>
        <v>0</v>
      </c>
      <c r="EK585" s="111">
        <f>(AK585*IFERROR(VLOOKUP(AJ585,LnLst!B:I,4,FALSE),0))*(H585^2/100)/1000000</f>
        <v>0</v>
      </c>
      <c r="EL585" s="111">
        <f>AK585*IFERROR(VLOOKUP(AJ585,LnLst!B:I,5,FALSE),0)*100/H585^2</f>
        <v>0</v>
      </c>
      <c r="EM585" s="111">
        <f>AK585*IFERROR(VLOOKUP(AJ585,LnLst!B:I,6,FALSE),0)*100/H585^2</f>
        <v>0</v>
      </c>
      <c r="EN585" s="111">
        <f>(AK585*IFERROR(VLOOKUP(AJ585,LnLst!B:I,7,FALSE),0))*(H585^2/100)/1000000</f>
        <v>0</v>
      </c>
      <c r="EO585" s="111">
        <f>AK585*IFERROR(VLOOKUP(AJ585,LnLst!B:I,8,FALSE),0)*100/H585^2</f>
        <v>0</v>
      </c>
    </row>
    <row r="586" spans="1:145" ht="15" customHeight="1" x14ac:dyDescent="0.25">
      <c r="A586" s="81" t="s">
        <v>322</v>
      </c>
      <c r="B586" s="82" t="s">
        <v>476</v>
      </c>
      <c r="C586" s="102" t="s">
        <v>1616</v>
      </c>
      <c r="D586" s="82" t="s">
        <v>93</v>
      </c>
      <c r="E586" s="9" t="s">
        <v>1642</v>
      </c>
      <c r="F586" s="426" t="s">
        <v>1717</v>
      </c>
      <c r="G586" s="83">
        <v>1</v>
      </c>
      <c r="H586" s="60">
        <v>220</v>
      </c>
      <c r="I586" s="194" t="str">
        <f t="shared" si="204"/>
        <v xml:space="preserve">2*380/50 ACSR             </v>
      </c>
      <c r="J586" s="228">
        <f t="shared" si="205"/>
        <v>384</v>
      </c>
      <c r="K586" s="113" t="s">
        <v>23</v>
      </c>
      <c r="L586" s="232" t="s">
        <v>23</v>
      </c>
      <c r="M586" s="240">
        <v>1200</v>
      </c>
      <c r="N586" s="115">
        <f t="shared" si="148"/>
        <v>457.24799999999999</v>
      </c>
      <c r="O586" s="242">
        <v>1340</v>
      </c>
      <c r="P586" s="235">
        <f t="shared" si="149"/>
        <v>3.2687603305785122E-2</v>
      </c>
      <c r="Q586" s="104">
        <f t="shared" si="150"/>
        <v>0.23960330578512395</v>
      </c>
      <c r="R586" s="104">
        <f t="shared" si="151"/>
        <v>0.69138431999999994</v>
      </c>
      <c r="S586" s="104">
        <f t="shared" si="152"/>
        <v>8.727272727272728E-2</v>
      </c>
      <c r="T586" s="104">
        <f t="shared" si="153"/>
        <v>0.7537190082644627</v>
      </c>
      <c r="U586" s="104">
        <f t="shared" si="154"/>
        <v>0.41445887999999997</v>
      </c>
      <c r="V586" s="105">
        <f t="shared" si="155"/>
        <v>0.46809917355371899</v>
      </c>
      <c r="W586" s="223">
        <f>AE586*IFERROR(VLOOKUP(AD586,LnLst!B:I,2,FALSE),0)+AG586*IFERROR(VLOOKUP(AF586,LnLst!B:I,2,FALSE),0)+AI586*IFERROR(VLOOKUP(AH586,LnLst!B:I,2,FALSE),0)+AK586*IFERROR(VLOOKUP(AJ586,LnLst!B:I,2,FALSE),0)</f>
        <v>15.8208</v>
      </c>
      <c r="X586" s="215">
        <f>AE586*IFERROR(VLOOKUP(AD586,LnLst!B:I,3,FALSE),0)+AG586*IFERROR(VLOOKUP(AF586,LnLst!B:I,3,FALSE),0)+AI586*IFERROR(VLOOKUP(AH586,LnLst!B:I,3,FALSE),0)+AK586*IFERROR(VLOOKUP(AJ586,LnLst!B:I,3,FALSE),0)</f>
        <v>115.96799999999999</v>
      </c>
      <c r="Y586" s="219">
        <f>(AE586*IFERROR(VLOOKUP(AD586,LnLst!B:I,4,FALSE),0)+AG586*IFERROR(VLOOKUP(AF586,LnLst!B:I,4,FALSE),0)+AI586*IFERROR(VLOOKUP(AH586,LnLst!B:I,4,FALSE),0)+AK586*IFERROR(VLOOKUP(AJ586,LnLst!B:I,4,FALSE),0))/1000000</f>
        <v>1.42848E-3</v>
      </c>
      <c r="Z586" s="215">
        <f>AE586*IFERROR(VLOOKUP(AD586,LnLst!B:I,5,FALSE),0)+AG586*IFERROR(VLOOKUP(AF586,LnLst!B:I,5,FALSE),0)+AI586*IFERROR(VLOOKUP(AH586,LnLst!B:I,5,FALSE),0)+AK586*IFERROR(VLOOKUP(AJ586,LnLst!B:I,5,FALSE),0)</f>
        <v>42.24</v>
      </c>
      <c r="AA586" s="215">
        <f>AE586*IFERROR(VLOOKUP(AD586,LnLst!B:I,6,FALSE),0)+AG586*IFERROR(VLOOKUP(AF586,LnLst!B:I,6,FALSE),0)+AI586*IFERROR(VLOOKUP(AH586,LnLst!B:I,6,FALSE),0)+AK586*IFERROR(VLOOKUP(AJ586,LnLst!B:I,6,FALSE),0)</f>
        <v>364.79999999999995</v>
      </c>
      <c r="AB586" s="207">
        <f>(AE586*IFERROR(VLOOKUP(AD586,LnLst!B:I,7,FALSE),0)+AG586*IFERROR(VLOOKUP(AF586,LnLst!B:I,7,FALSE),0)+AI586*IFERROR(VLOOKUP(AH586,LnLst!B:I,7,FALSE),0)+AK586*IFERROR(VLOOKUP(AJ586,LnLst!B:I,7,FALSE),0))/1000000</f>
        <v>8.5631999999999993E-4</v>
      </c>
      <c r="AC586" s="211">
        <f>AE586*IFERROR(VLOOKUP(AD586,LnLst!B:I,8,FALSE),0)+AG586*IFERROR(VLOOKUP(AF586,LnLst!B:I,8,FALSE),0)+AI586*IFERROR(VLOOKUP(AH586,LnLst!B:I,8,FALSE),0)+AK586*IFERROR(VLOOKUP(AJ586,LnLst!B:I,8,FALSE),0)</f>
        <v>226.56</v>
      </c>
      <c r="AD586" s="106" t="s">
        <v>25</v>
      </c>
      <c r="AE586" s="263">
        <f>289+95</f>
        <v>384</v>
      </c>
      <c r="AF586" s="245" t="s">
        <v>1462</v>
      </c>
      <c r="AG586" s="263"/>
      <c r="AH586" s="250" t="s">
        <v>1462</v>
      </c>
      <c r="AI586" s="263"/>
      <c r="AJ586" s="245" t="s">
        <v>1462</v>
      </c>
      <c r="AK586" s="263"/>
      <c r="AL586" s="84">
        <v>101</v>
      </c>
      <c r="AM586" s="72">
        <v>225</v>
      </c>
      <c r="AN586" s="83">
        <v>-0.25</v>
      </c>
      <c r="AO586" s="72">
        <v>-0.25</v>
      </c>
      <c r="AP586" s="66" t="s">
        <v>1028</v>
      </c>
      <c r="AQ586" s="107" t="s">
        <v>1030</v>
      </c>
      <c r="AR586" s="61" t="s">
        <v>1024</v>
      </c>
      <c r="AS586" s="364"/>
      <c r="AT586" s="205" t="s">
        <v>1277</v>
      </c>
      <c r="DN586" s="111">
        <f>(AE586*IFERROR(VLOOKUP(AD586,LnLst!B:I,2,FALSE),0))*(100/(H586^2))</f>
        <v>3.2687603305785122E-2</v>
      </c>
      <c r="DO586" s="111">
        <f>(AE586*IFERROR(VLOOKUP(AD586,LnLst!B:I,3,FALSE),0))*(100/(H586^2))</f>
        <v>0.23960330578512395</v>
      </c>
      <c r="DP586" s="111">
        <f>(AE586*IFERROR(VLOOKUP(AD586,LnLst!B:I,4,FALSE),0))*(H586^2/100)/1000000</f>
        <v>0.69138432000000005</v>
      </c>
      <c r="DQ586" s="111">
        <f>(AE586*IFERROR(VLOOKUP(AD586,LnLst!B:I,5,FALSE),0))*(100/(H586^2))</f>
        <v>8.727272727272728E-2</v>
      </c>
      <c r="DR586" s="111">
        <f>(AE586*IFERROR(VLOOKUP(AD586,LnLst!B:I,6,FALSE),0))*(100/(H586^2))</f>
        <v>0.7537190082644627</v>
      </c>
      <c r="DS586" s="111">
        <f>(AE586*IFERROR(VLOOKUP(AD586,LnLst!B:I,7,FALSE),0))*(H586^2/100)/1000000</f>
        <v>0.41445887999999997</v>
      </c>
      <c r="DT586" s="111">
        <f>(AE586*IFERROR(VLOOKUP(AD586,LnLst!B:I,8,FALSE),0))*(100/(H586^2))</f>
        <v>0.46809917355371905</v>
      </c>
      <c r="DU586" s="111">
        <f>AG586*IFERROR(VLOOKUP(AF586,LnLst!B:I,2,FALSE),0)*100/H586^2</f>
        <v>0</v>
      </c>
      <c r="DV586" s="111">
        <f>(AG586*IFERROR(VLOOKUP(AF586,LnLst!B:I,3,FALSE),0))*(100/(H586^2))</f>
        <v>0</v>
      </c>
      <c r="DW586" s="111">
        <f>(AG586*IFERROR(VLOOKUP(AF586,LnLst!B:I,4,FALSE),0))*(H586^2/100)/1000000</f>
        <v>0</v>
      </c>
      <c r="DX586" s="111">
        <f>(AG586*IFERROR(VLOOKUP(AF586,LnLst!B:I,5,FALSE),0))*(100/(H586^2))</f>
        <v>0</v>
      </c>
      <c r="DY586" s="111">
        <f>(AG586*IFERROR(VLOOKUP(AF586,LnLst!B:I,6,FALSE),0))*(100/(H586^2))</f>
        <v>0</v>
      </c>
      <c r="DZ586" s="111">
        <f>(AG586*IFERROR(VLOOKUP(AF586,LnLst!B:I,7,FALSE),0))*(H586^2/100)/1000000</f>
        <v>0</v>
      </c>
      <c r="EA586" s="111">
        <f>(AG586*IFERROR(VLOOKUP(AF586,LnLst!B:I,8,FALSE),0))*(100/(H586^2))</f>
        <v>0</v>
      </c>
      <c r="EB586" s="111">
        <f>AI586*IFERROR(VLOOKUP(AH586,LnLst!B:I,2,FALSE),0)*100/H586^2</f>
        <v>0</v>
      </c>
      <c r="EC586" s="111">
        <f>AI586*IFERROR(VLOOKUP(AH586,LnLst!B:I,3,FALSE),0)*100/H586^2</f>
        <v>0</v>
      </c>
      <c r="ED586" s="111">
        <f>(AI586*IFERROR(VLOOKUP(AH586,LnLst!B:I,4,FALSE),0))*(H586^2/100)/1000000</f>
        <v>0</v>
      </c>
      <c r="EE586" s="111">
        <f>AI586*IFERROR(VLOOKUP(AH586,LnLst!B:I,5,FALSE),0)*100/H586^2</f>
        <v>0</v>
      </c>
      <c r="EF586" s="111">
        <f>AI586*IFERROR(VLOOKUP(AH586,LnLst!B:I,6,FALSE),0)*100/H586^2</f>
        <v>0</v>
      </c>
      <c r="EG586" s="111">
        <f>(AI586*IFERROR(VLOOKUP(AH586,LnLst!B:I,7,FALSE),0))*(H586^2/100)/1000000</f>
        <v>0</v>
      </c>
      <c r="EH586" s="111">
        <f>AI586*IFERROR(VLOOKUP(AH586,LnLst!B:I,8,FALSE),0)*100/H586^2</f>
        <v>0</v>
      </c>
      <c r="EI586" s="236">
        <f>AK586*IFERROR(VLOOKUP(AJ586,LnLst!B:I,2,FALSE),0)*100/H586^2</f>
        <v>0</v>
      </c>
      <c r="EJ586" s="111">
        <f>AK586*IFERROR(VLOOKUP(AJ586,LnLst!B:I,3,FALSE),0)*100/H586^2</f>
        <v>0</v>
      </c>
      <c r="EK586" s="111">
        <f>(AK586*IFERROR(VLOOKUP(AJ586,LnLst!B:I,4,FALSE),0))*(H586^2/100)/1000000</f>
        <v>0</v>
      </c>
      <c r="EL586" s="111">
        <f>AK586*IFERROR(VLOOKUP(AJ586,LnLst!B:I,5,FALSE),0)*100/H586^2</f>
        <v>0</v>
      </c>
      <c r="EM586" s="111">
        <f>AK586*IFERROR(VLOOKUP(AJ586,LnLst!B:I,6,FALSE),0)*100/H586^2</f>
        <v>0</v>
      </c>
      <c r="EN586" s="111">
        <f>(AK586*IFERROR(VLOOKUP(AJ586,LnLst!B:I,7,FALSE),0))*(H586^2/100)/1000000</f>
        <v>0</v>
      </c>
      <c r="EO586" s="111">
        <f>AK586*IFERROR(VLOOKUP(AJ586,LnLst!B:I,8,FALSE),0)*100/H586^2</f>
        <v>0</v>
      </c>
    </row>
    <row r="587" spans="1:145" ht="15" customHeight="1" x14ac:dyDescent="0.25">
      <c r="A587" s="81" t="s">
        <v>322</v>
      </c>
      <c r="B587" s="82" t="s">
        <v>476</v>
      </c>
      <c r="C587" s="102" t="s">
        <v>1616</v>
      </c>
      <c r="D587" s="82" t="s">
        <v>93</v>
      </c>
      <c r="E587" s="9" t="s">
        <v>1642</v>
      </c>
      <c r="F587" s="426" t="s">
        <v>1717</v>
      </c>
      <c r="G587" s="83">
        <v>2</v>
      </c>
      <c r="H587" s="60">
        <v>220</v>
      </c>
      <c r="I587" s="194" t="str">
        <f t="shared" si="204"/>
        <v xml:space="preserve">2*380/50 ACSR             </v>
      </c>
      <c r="J587" s="228">
        <f t="shared" si="205"/>
        <v>384</v>
      </c>
      <c r="K587" s="113" t="s">
        <v>23</v>
      </c>
      <c r="L587" s="232" t="s">
        <v>23</v>
      </c>
      <c r="M587" s="240">
        <v>1200</v>
      </c>
      <c r="N587" s="115">
        <f t="shared" si="148"/>
        <v>457.24799999999999</v>
      </c>
      <c r="O587" s="242">
        <v>1340</v>
      </c>
      <c r="P587" s="235">
        <f t="shared" si="149"/>
        <v>3.2687603305785122E-2</v>
      </c>
      <c r="Q587" s="104">
        <f t="shared" si="150"/>
        <v>0.23960330578512395</v>
      </c>
      <c r="R587" s="104">
        <f t="shared" si="151"/>
        <v>0.69138431999999994</v>
      </c>
      <c r="S587" s="104">
        <f t="shared" si="152"/>
        <v>8.727272727272728E-2</v>
      </c>
      <c r="T587" s="104">
        <f t="shared" si="153"/>
        <v>0.7537190082644627</v>
      </c>
      <c r="U587" s="104">
        <f t="shared" si="154"/>
        <v>0.41445887999999997</v>
      </c>
      <c r="V587" s="105">
        <f t="shared" si="155"/>
        <v>0.46809917355371899</v>
      </c>
      <c r="W587" s="223">
        <f>AE587*IFERROR(VLOOKUP(AD587,LnLst!B:I,2,FALSE),0)+AG587*IFERROR(VLOOKUP(AF587,LnLst!B:I,2,FALSE),0)+AI587*IFERROR(VLOOKUP(AH587,LnLst!B:I,2,FALSE),0)+AK587*IFERROR(VLOOKUP(AJ587,LnLst!B:I,2,FALSE),0)</f>
        <v>15.8208</v>
      </c>
      <c r="X587" s="215">
        <f>AE587*IFERROR(VLOOKUP(AD587,LnLst!B:I,3,FALSE),0)+AG587*IFERROR(VLOOKUP(AF587,LnLst!B:I,3,FALSE),0)+AI587*IFERROR(VLOOKUP(AH587,LnLst!B:I,3,FALSE),0)+AK587*IFERROR(VLOOKUP(AJ587,LnLst!B:I,3,FALSE),0)</f>
        <v>115.96799999999999</v>
      </c>
      <c r="Y587" s="219">
        <f>(AE587*IFERROR(VLOOKUP(AD587,LnLst!B:I,4,FALSE),0)+AG587*IFERROR(VLOOKUP(AF587,LnLst!B:I,4,FALSE),0)+AI587*IFERROR(VLOOKUP(AH587,LnLst!B:I,4,FALSE),0)+AK587*IFERROR(VLOOKUP(AJ587,LnLst!B:I,4,FALSE),0))/1000000</f>
        <v>1.42848E-3</v>
      </c>
      <c r="Z587" s="215">
        <f>AE587*IFERROR(VLOOKUP(AD587,LnLst!B:I,5,FALSE),0)+AG587*IFERROR(VLOOKUP(AF587,LnLst!B:I,5,FALSE),0)+AI587*IFERROR(VLOOKUP(AH587,LnLst!B:I,5,FALSE),0)+AK587*IFERROR(VLOOKUP(AJ587,LnLst!B:I,5,FALSE),0)</f>
        <v>42.24</v>
      </c>
      <c r="AA587" s="215">
        <f>AE587*IFERROR(VLOOKUP(AD587,LnLst!B:I,6,FALSE),0)+AG587*IFERROR(VLOOKUP(AF587,LnLst!B:I,6,FALSE),0)+AI587*IFERROR(VLOOKUP(AH587,LnLst!B:I,6,FALSE),0)+AK587*IFERROR(VLOOKUP(AJ587,LnLst!B:I,6,FALSE),0)</f>
        <v>364.79999999999995</v>
      </c>
      <c r="AB587" s="207">
        <f>(AE587*IFERROR(VLOOKUP(AD587,LnLst!B:I,7,FALSE),0)+AG587*IFERROR(VLOOKUP(AF587,LnLst!B:I,7,FALSE),0)+AI587*IFERROR(VLOOKUP(AH587,LnLst!B:I,7,FALSE),0)+AK587*IFERROR(VLOOKUP(AJ587,LnLst!B:I,7,FALSE),0))/1000000</f>
        <v>8.5631999999999993E-4</v>
      </c>
      <c r="AC587" s="211">
        <f>AE587*IFERROR(VLOOKUP(AD587,LnLst!B:I,8,FALSE),0)+AG587*IFERROR(VLOOKUP(AF587,LnLst!B:I,8,FALSE),0)+AI587*IFERROR(VLOOKUP(AH587,LnLst!B:I,8,FALSE),0)+AK587*IFERROR(VLOOKUP(AJ587,LnLst!B:I,8,FALSE),0)</f>
        <v>226.56</v>
      </c>
      <c r="AD587" s="106" t="s">
        <v>25</v>
      </c>
      <c r="AE587" s="263">
        <f>289+95</f>
        <v>384</v>
      </c>
      <c r="AF587" s="245" t="s">
        <v>1462</v>
      </c>
      <c r="AG587" s="263"/>
      <c r="AH587" s="250" t="s">
        <v>1462</v>
      </c>
      <c r="AI587" s="263"/>
      <c r="AJ587" s="245" t="s">
        <v>1462</v>
      </c>
      <c r="AK587" s="263"/>
      <c r="AL587" s="84">
        <v>101</v>
      </c>
      <c r="AM587" s="72">
        <v>225</v>
      </c>
      <c r="AN587" s="83">
        <v>-0.25</v>
      </c>
      <c r="AO587" s="72">
        <v>-0.25</v>
      </c>
      <c r="AP587" s="66" t="s">
        <v>1029</v>
      </c>
      <c r="AQ587" s="107" t="s">
        <v>1030</v>
      </c>
      <c r="AR587" s="61" t="s">
        <v>1024</v>
      </c>
      <c r="AS587" s="364"/>
      <c r="AT587" s="205" t="s">
        <v>1277</v>
      </c>
      <c r="DN587" s="111">
        <f>(AE587*IFERROR(VLOOKUP(AD587,LnLst!B:I,2,FALSE),0))*(100/(H587^2))</f>
        <v>3.2687603305785122E-2</v>
      </c>
      <c r="DO587" s="111">
        <f>(AE587*IFERROR(VLOOKUP(AD587,LnLst!B:I,3,FALSE),0))*(100/(H587^2))</f>
        <v>0.23960330578512395</v>
      </c>
      <c r="DP587" s="111">
        <f>(AE587*IFERROR(VLOOKUP(AD587,LnLst!B:I,4,FALSE),0))*(H587^2/100)/1000000</f>
        <v>0.69138432000000005</v>
      </c>
      <c r="DQ587" s="111">
        <f>(AE587*IFERROR(VLOOKUP(AD587,LnLst!B:I,5,FALSE),0))*(100/(H587^2))</f>
        <v>8.727272727272728E-2</v>
      </c>
      <c r="DR587" s="111">
        <f>(AE587*IFERROR(VLOOKUP(AD587,LnLst!B:I,6,FALSE),0))*(100/(H587^2))</f>
        <v>0.7537190082644627</v>
      </c>
      <c r="DS587" s="111">
        <f>(AE587*IFERROR(VLOOKUP(AD587,LnLst!B:I,7,FALSE),0))*(H587^2/100)/1000000</f>
        <v>0.41445887999999997</v>
      </c>
      <c r="DT587" s="111">
        <f>(AE587*IFERROR(VLOOKUP(AD587,LnLst!B:I,8,FALSE),0))*(100/(H587^2))</f>
        <v>0.46809917355371905</v>
      </c>
      <c r="DU587" s="111">
        <f>AG587*IFERROR(VLOOKUP(AF587,LnLst!B:I,2,FALSE),0)*100/H587^2</f>
        <v>0</v>
      </c>
      <c r="DV587" s="111">
        <f>(AG587*IFERROR(VLOOKUP(AF587,LnLst!B:I,3,FALSE),0))*(100/(H587^2))</f>
        <v>0</v>
      </c>
      <c r="DW587" s="111">
        <f>(AG587*IFERROR(VLOOKUP(AF587,LnLst!B:I,4,FALSE),0))*(H587^2/100)/1000000</f>
        <v>0</v>
      </c>
      <c r="DX587" s="111">
        <f>(AG587*IFERROR(VLOOKUP(AF587,LnLst!B:I,5,FALSE),0))*(100/(H587^2))</f>
        <v>0</v>
      </c>
      <c r="DY587" s="111">
        <f>(AG587*IFERROR(VLOOKUP(AF587,LnLst!B:I,6,FALSE),0))*(100/(H587^2))</f>
        <v>0</v>
      </c>
      <c r="DZ587" s="111">
        <f>(AG587*IFERROR(VLOOKUP(AF587,LnLst!B:I,7,FALSE),0))*(H587^2/100)/1000000</f>
        <v>0</v>
      </c>
      <c r="EA587" s="111">
        <f>(AG587*IFERROR(VLOOKUP(AF587,LnLst!B:I,8,FALSE),0))*(100/(H587^2))</f>
        <v>0</v>
      </c>
      <c r="EB587" s="111">
        <f>AI587*IFERROR(VLOOKUP(AH587,LnLst!B:I,2,FALSE),0)*100/H587^2</f>
        <v>0</v>
      </c>
      <c r="EC587" s="111">
        <f>AI587*IFERROR(VLOOKUP(AH587,LnLst!B:I,3,FALSE),0)*100/H587^2</f>
        <v>0</v>
      </c>
      <c r="ED587" s="111">
        <f>(AI587*IFERROR(VLOOKUP(AH587,LnLst!B:I,4,FALSE),0))*(H587^2/100)/1000000</f>
        <v>0</v>
      </c>
      <c r="EE587" s="111">
        <f>AI587*IFERROR(VLOOKUP(AH587,LnLst!B:I,5,FALSE),0)*100/H587^2</f>
        <v>0</v>
      </c>
      <c r="EF587" s="111">
        <f>AI587*IFERROR(VLOOKUP(AH587,LnLst!B:I,6,FALSE),0)*100/H587^2</f>
        <v>0</v>
      </c>
      <c r="EG587" s="111">
        <f>(AI587*IFERROR(VLOOKUP(AH587,LnLst!B:I,7,FALSE),0))*(H587^2/100)/1000000</f>
        <v>0</v>
      </c>
      <c r="EH587" s="111">
        <f>AI587*IFERROR(VLOOKUP(AH587,LnLst!B:I,8,FALSE),0)*100/H587^2</f>
        <v>0</v>
      </c>
      <c r="EI587" s="236">
        <f>AK587*IFERROR(VLOOKUP(AJ587,LnLst!B:I,2,FALSE),0)*100/H587^2</f>
        <v>0</v>
      </c>
      <c r="EJ587" s="111">
        <f>AK587*IFERROR(VLOOKUP(AJ587,LnLst!B:I,3,FALSE),0)*100/H587^2</f>
        <v>0</v>
      </c>
      <c r="EK587" s="111">
        <f>(AK587*IFERROR(VLOOKUP(AJ587,LnLst!B:I,4,FALSE),0))*(H587^2/100)/1000000</f>
        <v>0</v>
      </c>
      <c r="EL587" s="111">
        <f>AK587*IFERROR(VLOOKUP(AJ587,LnLst!B:I,5,FALSE),0)*100/H587^2</f>
        <v>0</v>
      </c>
      <c r="EM587" s="111">
        <f>AK587*IFERROR(VLOOKUP(AJ587,LnLst!B:I,6,FALSE),0)*100/H587^2</f>
        <v>0</v>
      </c>
      <c r="EN587" s="111">
        <f>(AK587*IFERROR(VLOOKUP(AJ587,LnLst!B:I,7,FALSE),0))*(H587^2/100)/1000000</f>
        <v>0</v>
      </c>
      <c r="EO587" s="111">
        <f>AK587*IFERROR(VLOOKUP(AJ587,LnLst!B:I,8,FALSE),0)*100/H587^2</f>
        <v>0</v>
      </c>
    </row>
    <row r="588" spans="1:145" ht="15" customHeight="1" x14ac:dyDescent="0.25">
      <c r="A588" s="81" t="s">
        <v>52</v>
      </c>
      <c r="B588" s="82" t="s">
        <v>325</v>
      </c>
      <c r="C588" s="102" t="s">
        <v>74</v>
      </c>
      <c r="D588" s="82" t="s">
        <v>1542</v>
      </c>
      <c r="E588" s="9" t="s">
        <v>1710</v>
      </c>
      <c r="F588" s="426" t="s">
        <v>1717</v>
      </c>
      <c r="G588" s="83">
        <v>1</v>
      </c>
      <c r="H588" s="60">
        <v>220</v>
      </c>
      <c r="I588" s="194" t="str">
        <f t="shared" si="204"/>
        <v xml:space="preserve">2*380/50 ACSR             </v>
      </c>
      <c r="J588" s="228">
        <f t="shared" si="205"/>
        <v>51</v>
      </c>
      <c r="K588" s="113" t="s">
        <v>23</v>
      </c>
      <c r="L588" s="232" t="s">
        <v>23</v>
      </c>
      <c r="M588" s="240">
        <v>1340</v>
      </c>
      <c r="N588" s="115">
        <f t="shared" si="148"/>
        <v>510.59360000000004</v>
      </c>
      <c r="O588" s="242">
        <v>1340</v>
      </c>
      <c r="P588" s="235">
        <f t="shared" si="149"/>
        <v>4.3413223140495866E-3</v>
      </c>
      <c r="Q588" s="104">
        <f t="shared" si="150"/>
        <v>3.1822314049586777E-2</v>
      </c>
      <c r="R588" s="104">
        <f t="shared" si="151"/>
        <v>9.1824479999999986E-2</v>
      </c>
      <c r="S588" s="104">
        <f t="shared" si="152"/>
        <v>1.1590909090909091E-2</v>
      </c>
      <c r="T588" s="104">
        <f t="shared" si="153"/>
        <v>0.10010330578512397</v>
      </c>
      <c r="U588" s="104">
        <f t="shared" si="154"/>
        <v>5.5045320000000002E-2</v>
      </c>
      <c r="V588" s="105">
        <f t="shared" si="155"/>
        <v>6.2169421487603307E-2</v>
      </c>
      <c r="W588" s="223">
        <f>AE588*IFERROR(VLOOKUP(AD588,LnLst!B:I,2,FALSE),0)+AG588*IFERROR(VLOOKUP(AF588,LnLst!B:I,2,FALSE),0)+AI588*IFERROR(VLOOKUP(AH588,LnLst!B:I,2,FALSE),0)+AK588*IFERROR(VLOOKUP(AJ588,LnLst!B:I,2,FALSE),0)</f>
        <v>2.1012</v>
      </c>
      <c r="X588" s="215">
        <f>AE588*IFERROR(VLOOKUP(AD588,LnLst!B:I,3,FALSE),0)+AG588*IFERROR(VLOOKUP(AF588,LnLst!B:I,3,FALSE),0)+AI588*IFERROR(VLOOKUP(AH588,LnLst!B:I,3,FALSE),0)+AK588*IFERROR(VLOOKUP(AJ588,LnLst!B:I,3,FALSE),0)</f>
        <v>15.401999999999999</v>
      </c>
      <c r="Y588" s="219">
        <f>(AE588*IFERROR(VLOOKUP(AD588,LnLst!B:I,4,FALSE),0)+AG588*IFERROR(VLOOKUP(AF588,LnLst!B:I,4,FALSE),0)+AI588*IFERROR(VLOOKUP(AH588,LnLst!B:I,4,FALSE),0)+AK588*IFERROR(VLOOKUP(AJ588,LnLst!B:I,4,FALSE),0))/1000000</f>
        <v>1.8971999999999999E-4</v>
      </c>
      <c r="Z588" s="215">
        <f>AE588*IFERROR(VLOOKUP(AD588,LnLst!B:I,5,FALSE),0)+AG588*IFERROR(VLOOKUP(AF588,LnLst!B:I,5,FALSE),0)+AI588*IFERROR(VLOOKUP(AH588,LnLst!B:I,5,FALSE),0)+AK588*IFERROR(VLOOKUP(AJ588,LnLst!B:I,5,FALSE),0)</f>
        <v>5.61</v>
      </c>
      <c r="AA588" s="215">
        <f>AE588*IFERROR(VLOOKUP(AD588,LnLst!B:I,6,FALSE),0)+AG588*IFERROR(VLOOKUP(AF588,LnLst!B:I,6,FALSE),0)+AI588*IFERROR(VLOOKUP(AH588,LnLst!B:I,6,FALSE),0)+AK588*IFERROR(VLOOKUP(AJ588,LnLst!B:I,6,FALSE),0)</f>
        <v>48.449999999999996</v>
      </c>
      <c r="AB588" s="207">
        <f>(AE588*IFERROR(VLOOKUP(AD588,LnLst!B:I,7,FALSE),0)+AG588*IFERROR(VLOOKUP(AF588,LnLst!B:I,7,FALSE),0)+AI588*IFERROR(VLOOKUP(AH588,LnLst!B:I,7,FALSE),0)+AK588*IFERROR(VLOOKUP(AJ588,LnLst!B:I,7,FALSE),0))/1000000</f>
        <v>1.1373000000000001E-4</v>
      </c>
      <c r="AC588" s="211">
        <f>AE588*IFERROR(VLOOKUP(AD588,LnLst!B:I,8,FALSE),0)+AG588*IFERROR(VLOOKUP(AF588,LnLst!B:I,8,FALSE),0)+AI588*IFERROR(VLOOKUP(AH588,LnLst!B:I,8,FALSE),0)+AK588*IFERROR(VLOOKUP(AJ588,LnLst!B:I,8,FALSE),0)</f>
        <v>30.09</v>
      </c>
      <c r="AD588" s="106" t="s">
        <v>25</v>
      </c>
      <c r="AE588" s="263">
        <v>51</v>
      </c>
      <c r="AF588" s="245" t="s">
        <v>1462</v>
      </c>
      <c r="AG588" s="263"/>
      <c r="AH588" s="250" t="s">
        <v>1462</v>
      </c>
      <c r="AI588" s="263"/>
      <c r="AJ588" s="245" t="s">
        <v>1462</v>
      </c>
      <c r="AK588" s="263"/>
      <c r="AL588" s="84">
        <v>208</v>
      </c>
      <c r="AM588" s="72">
        <v>210</v>
      </c>
      <c r="AN588" s="83">
        <v>0</v>
      </c>
      <c r="AO588" s="72">
        <v>0</v>
      </c>
      <c r="AP588" s="66" t="s">
        <v>558</v>
      </c>
      <c r="AQ588" s="107" t="s">
        <v>559</v>
      </c>
      <c r="AR588" s="61" t="s">
        <v>561</v>
      </c>
      <c r="AS588" s="364"/>
      <c r="AT588" s="205"/>
      <c r="DN588" s="111">
        <f>(AE588*IFERROR(VLOOKUP(AD588,LnLst!B:I,2,FALSE),0))*(100/(H588^2))</f>
        <v>4.3413223140495866E-3</v>
      </c>
      <c r="DO588" s="111">
        <f>(AE588*IFERROR(VLOOKUP(AD588,LnLst!B:I,3,FALSE),0))*(100/(H588^2))</f>
        <v>3.1822314049586777E-2</v>
      </c>
      <c r="DP588" s="111">
        <f>(AE588*IFERROR(VLOOKUP(AD588,LnLst!B:I,4,FALSE),0))*(H588^2/100)/1000000</f>
        <v>9.182448E-2</v>
      </c>
      <c r="DQ588" s="111">
        <f>(AE588*IFERROR(VLOOKUP(AD588,LnLst!B:I,5,FALSE),0))*(100/(H588^2))</f>
        <v>1.1590909090909093E-2</v>
      </c>
      <c r="DR588" s="111">
        <f>(AE588*IFERROR(VLOOKUP(AD588,LnLst!B:I,6,FALSE),0))*(100/(H588^2))</f>
        <v>0.10010330578512396</v>
      </c>
      <c r="DS588" s="111">
        <f>(AE588*IFERROR(VLOOKUP(AD588,LnLst!B:I,7,FALSE),0))*(H588^2/100)/1000000</f>
        <v>5.5045320000000002E-2</v>
      </c>
      <c r="DT588" s="111">
        <f>(AE588*IFERROR(VLOOKUP(AD588,LnLst!B:I,8,FALSE),0))*(100/(H588^2))</f>
        <v>6.2169421487603307E-2</v>
      </c>
      <c r="DU588" s="111">
        <f>AG588*IFERROR(VLOOKUP(AF588,LnLst!B:I,2,FALSE),0)*100/H588^2</f>
        <v>0</v>
      </c>
      <c r="DV588" s="111">
        <f>(AG588*IFERROR(VLOOKUP(AF588,LnLst!B:I,3,FALSE),0))*(100/(H588^2))</f>
        <v>0</v>
      </c>
      <c r="DW588" s="111">
        <f>(AG588*IFERROR(VLOOKUP(AF588,LnLst!B:I,4,FALSE),0))*(H588^2/100)/1000000</f>
        <v>0</v>
      </c>
      <c r="DX588" s="111">
        <f>(AG588*IFERROR(VLOOKUP(AF588,LnLst!B:I,5,FALSE),0))*(100/(H588^2))</f>
        <v>0</v>
      </c>
      <c r="DY588" s="111">
        <f>(AG588*IFERROR(VLOOKUP(AF588,LnLst!B:I,6,FALSE),0))*(100/(H588^2))</f>
        <v>0</v>
      </c>
      <c r="DZ588" s="111">
        <f>(AG588*IFERROR(VLOOKUP(AF588,LnLst!B:I,7,FALSE),0))*(H588^2/100)/1000000</f>
        <v>0</v>
      </c>
      <c r="EA588" s="111">
        <f>(AG588*IFERROR(VLOOKUP(AF588,LnLst!B:I,8,FALSE),0))*(100/(H588^2))</f>
        <v>0</v>
      </c>
      <c r="EB588" s="111">
        <f>AI588*IFERROR(VLOOKUP(AH588,LnLst!B:I,2,FALSE),0)*100/H588^2</f>
        <v>0</v>
      </c>
      <c r="EC588" s="111">
        <f>AI588*IFERROR(VLOOKUP(AH588,LnLst!B:I,3,FALSE),0)*100/H588^2</f>
        <v>0</v>
      </c>
      <c r="ED588" s="111">
        <f>(AI588*IFERROR(VLOOKUP(AH588,LnLst!B:I,4,FALSE),0))*(H588^2/100)/1000000</f>
        <v>0</v>
      </c>
      <c r="EE588" s="111">
        <f>AI588*IFERROR(VLOOKUP(AH588,LnLst!B:I,5,FALSE),0)*100/H588^2</f>
        <v>0</v>
      </c>
      <c r="EF588" s="111">
        <f>AI588*IFERROR(VLOOKUP(AH588,LnLst!B:I,6,FALSE),0)*100/H588^2</f>
        <v>0</v>
      </c>
      <c r="EG588" s="111">
        <f>(AI588*IFERROR(VLOOKUP(AH588,LnLst!B:I,7,FALSE),0))*(H588^2/100)/1000000</f>
        <v>0</v>
      </c>
      <c r="EH588" s="111">
        <f>AI588*IFERROR(VLOOKUP(AH588,LnLst!B:I,8,FALSE),0)*100/H588^2</f>
        <v>0</v>
      </c>
      <c r="EI588" s="236">
        <f>AK588*IFERROR(VLOOKUP(AJ588,LnLst!B:I,2,FALSE),0)*100/H588^2</f>
        <v>0</v>
      </c>
      <c r="EJ588" s="111">
        <f>AK588*IFERROR(VLOOKUP(AJ588,LnLst!B:I,3,FALSE),0)*100/H588^2</f>
        <v>0</v>
      </c>
      <c r="EK588" s="111">
        <f>(AK588*IFERROR(VLOOKUP(AJ588,LnLst!B:I,4,FALSE),0))*(H588^2/100)/1000000</f>
        <v>0</v>
      </c>
      <c r="EL588" s="111">
        <f>AK588*IFERROR(VLOOKUP(AJ588,LnLst!B:I,5,FALSE),0)*100/H588^2</f>
        <v>0</v>
      </c>
      <c r="EM588" s="111">
        <f>AK588*IFERROR(VLOOKUP(AJ588,LnLst!B:I,6,FALSE),0)*100/H588^2</f>
        <v>0</v>
      </c>
      <c r="EN588" s="111">
        <f>(AK588*IFERROR(VLOOKUP(AJ588,LnLst!B:I,7,FALSE),0))*(H588^2/100)/1000000</f>
        <v>0</v>
      </c>
      <c r="EO588" s="111">
        <f>AK588*IFERROR(VLOOKUP(AJ588,LnLst!B:I,8,FALSE),0)*100/H588^2</f>
        <v>0</v>
      </c>
    </row>
    <row r="589" spans="1:145" ht="15" customHeight="1" x14ac:dyDescent="0.25">
      <c r="A589" s="81" t="s">
        <v>52</v>
      </c>
      <c r="B589" s="82" t="s">
        <v>325</v>
      </c>
      <c r="C589" s="102" t="s">
        <v>74</v>
      </c>
      <c r="D589" s="82" t="s">
        <v>1542</v>
      </c>
      <c r="E589" s="9" t="s">
        <v>1710</v>
      </c>
      <c r="F589" s="426" t="s">
        <v>1717</v>
      </c>
      <c r="G589" s="83">
        <v>2</v>
      </c>
      <c r="H589" s="60">
        <v>220</v>
      </c>
      <c r="I589" s="194" t="str">
        <f t="shared" si="204"/>
        <v xml:space="preserve">2*380/50 ACSR             </v>
      </c>
      <c r="J589" s="228">
        <f t="shared" si="205"/>
        <v>51</v>
      </c>
      <c r="K589" s="113" t="s">
        <v>23</v>
      </c>
      <c r="L589" s="232" t="s">
        <v>23</v>
      </c>
      <c r="M589" s="240">
        <v>1340</v>
      </c>
      <c r="N589" s="115">
        <f t="shared" si="148"/>
        <v>510.59360000000004</v>
      </c>
      <c r="O589" s="242">
        <v>1340</v>
      </c>
      <c r="P589" s="235">
        <f t="shared" si="149"/>
        <v>4.3413223140495866E-3</v>
      </c>
      <c r="Q589" s="104">
        <f t="shared" si="150"/>
        <v>3.1822314049586777E-2</v>
      </c>
      <c r="R589" s="104">
        <f t="shared" si="151"/>
        <v>9.1824479999999986E-2</v>
      </c>
      <c r="S589" s="104">
        <f t="shared" si="152"/>
        <v>1.1590909090909091E-2</v>
      </c>
      <c r="T589" s="104">
        <f t="shared" si="153"/>
        <v>0.10010330578512397</v>
      </c>
      <c r="U589" s="104">
        <f t="shared" si="154"/>
        <v>5.5045320000000002E-2</v>
      </c>
      <c r="V589" s="105">
        <f t="shared" si="155"/>
        <v>6.2169421487603307E-2</v>
      </c>
      <c r="W589" s="223">
        <f>AE589*IFERROR(VLOOKUP(AD589,LnLst!B:I,2,FALSE),0)+AG589*IFERROR(VLOOKUP(AF589,LnLst!B:I,2,FALSE),0)+AI589*IFERROR(VLOOKUP(AH589,LnLst!B:I,2,FALSE),0)+AK589*IFERROR(VLOOKUP(AJ589,LnLst!B:I,2,FALSE),0)</f>
        <v>2.1012</v>
      </c>
      <c r="X589" s="215">
        <f>AE589*IFERROR(VLOOKUP(AD589,LnLst!B:I,3,FALSE),0)+AG589*IFERROR(VLOOKUP(AF589,LnLst!B:I,3,FALSE),0)+AI589*IFERROR(VLOOKUP(AH589,LnLst!B:I,3,FALSE),0)+AK589*IFERROR(VLOOKUP(AJ589,LnLst!B:I,3,FALSE),0)</f>
        <v>15.401999999999999</v>
      </c>
      <c r="Y589" s="219">
        <f>(AE589*IFERROR(VLOOKUP(AD589,LnLst!B:I,4,FALSE),0)+AG589*IFERROR(VLOOKUP(AF589,LnLst!B:I,4,FALSE),0)+AI589*IFERROR(VLOOKUP(AH589,LnLst!B:I,4,FALSE),0)+AK589*IFERROR(VLOOKUP(AJ589,LnLst!B:I,4,FALSE),0))/1000000</f>
        <v>1.8971999999999999E-4</v>
      </c>
      <c r="Z589" s="215">
        <f>AE589*IFERROR(VLOOKUP(AD589,LnLst!B:I,5,FALSE),0)+AG589*IFERROR(VLOOKUP(AF589,LnLst!B:I,5,FALSE),0)+AI589*IFERROR(VLOOKUP(AH589,LnLst!B:I,5,FALSE),0)+AK589*IFERROR(VLOOKUP(AJ589,LnLst!B:I,5,FALSE),0)</f>
        <v>5.61</v>
      </c>
      <c r="AA589" s="215">
        <f>AE589*IFERROR(VLOOKUP(AD589,LnLst!B:I,6,FALSE),0)+AG589*IFERROR(VLOOKUP(AF589,LnLst!B:I,6,FALSE),0)+AI589*IFERROR(VLOOKUP(AH589,LnLst!B:I,6,FALSE),0)+AK589*IFERROR(VLOOKUP(AJ589,LnLst!B:I,6,FALSE),0)</f>
        <v>48.449999999999996</v>
      </c>
      <c r="AB589" s="207">
        <f>(AE589*IFERROR(VLOOKUP(AD589,LnLst!B:I,7,FALSE),0)+AG589*IFERROR(VLOOKUP(AF589,LnLst!B:I,7,FALSE),0)+AI589*IFERROR(VLOOKUP(AH589,LnLst!B:I,7,FALSE),0)+AK589*IFERROR(VLOOKUP(AJ589,LnLst!B:I,7,FALSE),0))/1000000</f>
        <v>1.1373000000000001E-4</v>
      </c>
      <c r="AC589" s="211">
        <f>AE589*IFERROR(VLOOKUP(AD589,LnLst!B:I,8,FALSE),0)+AG589*IFERROR(VLOOKUP(AF589,LnLst!B:I,8,FALSE),0)+AI589*IFERROR(VLOOKUP(AH589,LnLst!B:I,8,FALSE),0)+AK589*IFERROR(VLOOKUP(AJ589,LnLst!B:I,8,FALSE),0)</f>
        <v>30.09</v>
      </c>
      <c r="AD589" s="106" t="s">
        <v>25</v>
      </c>
      <c r="AE589" s="263">
        <v>51</v>
      </c>
      <c r="AF589" s="245" t="s">
        <v>1462</v>
      </c>
      <c r="AG589" s="263"/>
      <c r="AH589" s="250" t="s">
        <v>1462</v>
      </c>
      <c r="AI589" s="263"/>
      <c r="AJ589" s="245" t="s">
        <v>1462</v>
      </c>
      <c r="AK589" s="263"/>
      <c r="AL589" s="84">
        <v>208</v>
      </c>
      <c r="AM589" s="72">
        <v>210</v>
      </c>
      <c r="AN589" s="83">
        <v>0</v>
      </c>
      <c r="AO589" s="72">
        <v>0</v>
      </c>
      <c r="AP589" s="66" t="s">
        <v>560</v>
      </c>
      <c r="AQ589" s="107" t="s">
        <v>559</v>
      </c>
      <c r="AR589" s="61" t="s">
        <v>561</v>
      </c>
      <c r="AS589" s="364"/>
      <c r="AT589" s="205"/>
      <c r="DN589" s="111">
        <f>(AE589*IFERROR(VLOOKUP(AD589,LnLst!B:I,2,FALSE),0))*(100/(H589^2))</f>
        <v>4.3413223140495866E-3</v>
      </c>
      <c r="DO589" s="111">
        <f>(AE589*IFERROR(VLOOKUP(AD589,LnLst!B:I,3,FALSE),0))*(100/(H589^2))</f>
        <v>3.1822314049586777E-2</v>
      </c>
      <c r="DP589" s="111">
        <f>(AE589*IFERROR(VLOOKUP(AD589,LnLst!B:I,4,FALSE),0))*(H589^2/100)/1000000</f>
        <v>9.182448E-2</v>
      </c>
      <c r="DQ589" s="111">
        <f>(AE589*IFERROR(VLOOKUP(AD589,LnLst!B:I,5,FALSE),0))*(100/(H589^2))</f>
        <v>1.1590909090909093E-2</v>
      </c>
      <c r="DR589" s="111">
        <f>(AE589*IFERROR(VLOOKUP(AD589,LnLst!B:I,6,FALSE),0))*(100/(H589^2))</f>
        <v>0.10010330578512396</v>
      </c>
      <c r="DS589" s="111">
        <f>(AE589*IFERROR(VLOOKUP(AD589,LnLst!B:I,7,FALSE),0))*(H589^2/100)/1000000</f>
        <v>5.5045320000000002E-2</v>
      </c>
      <c r="DT589" s="111">
        <f>(AE589*IFERROR(VLOOKUP(AD589,LnLst!B:I,8,FALSE),0))*(100/(H589^2))</f>
        <v>6.2169421487603307E-2</v>
      </c>
      <c r="DU589" s="111">
        <f>AG589*IFERROR(VLOOKUP(AF589,LnLst!B:I,2,FALSE),0)*100/H589^2</f>
        <v>0</v>
      </c>
      <c r="DV589" s="111">
        <f>(AG589*IFERROR(VLOOKUP(AF589,LnLst!B:I,3,FALSE),0))*(100/(H589^2))</f>
        <v>0</v>
      </c>
      <c r="DW589" s="111">
        <f>(AG589*IFERROR(VLOOKUP(AF589,LnLst!B:I,4,FALSE),0))*(H589^2/100)/1000000</f>
        <v>0</v>
      </c>
      <c r="DX589" s="111">
        <f>(AG589*IFERROR(VLOOKUP(AF589,LnLst!B:I,5,FALSE),0))*(100/(H589^2))</f>
        <v>0</v>
      </c>
      <c r="DY589" s="111">
        <f>(AG589*IFERROR(VLOOKUP(AF589,LnLst!B:I,6,FALSE),0))*(100/(H589^2))</f>
        <v>0</v>
      </c>
      <c r="DZ589" s="111">
        <f>(AG589*IFERROR(VLOOKUP(AF589,LnLst!B:I,7,FALSE),0))*(H589^2/100)/1000000</f>
        <v>0</v>
      </c>
      <c r="EA589" s="111">
        <f>(AG589*IFERROR(VLOOKUP(AF589,LnLst!B:I,8,FALSE),0))*(100/(H589^2))</f>
        <v>0</v>
      </c>
      <c r="EB589" s="111">
        <f>AI589*IFERROR(VLOOKUP(AH589,LnLst!B:I,2,FALSE),0)*100/H589^2</f>
        <v>0</v>
      </c>
      <c r="EC589" s="111">
        <f>AI589*IFERROR(VLOOKUP(AH589,LnLst!B:I,3,FALSE),0)*100/H589^2</f>
        <v>0</v>
      </c>
      <c r="ED589" s="111">
        <f>(AI589*IFERROR(VLOOKUP(AH589,LnLst!B:I,4,FALSE),0))*(H589^2/100)/1000000</f>
        <v>0</v>
      </c>
      <c r="EE589" s="111">
        <f>AI589*IFERROR(VLOOKUP(AH589,LnLst!B:I,5,FALSE),0)*100/H589^2</f>
        <v>0</v>
      </c>
      <c r="EF589" s="111">
        <f>AI589*IFERROR(VLOOKUP(AH589,LnLst!B:I,6,FALSE),0)*100/H589^2</f>
        <v>0</v>
      </c>
      <c r="EG589" s="111">
        <f>(AI589*IFERROR(VLOOKUP(AH589,LnLst!B:I,7,FALSE),0))*(H589^2/100)/1000000</f>
        <v>0</v>
      </c>
      <c r="EH589" s="111">
        <f>AI589*IFERROR(VLOOKUP(AH589,LnLst!B:I,8,FALSE),0)*100/H589^2</f>
        <v>0</v>
      </c>
      <c r="EI589" s="236">
        <f>AK589*IFERROR(VLOOKUP(AJ589,LnLst!B:I,2,FALSE),0)*100/H589^2</f>
        <v>0</v>
      </c>
      <c r="EJ589" s="111">
        <f>AK589*IFERROR(VLOOKUP(AJ589,LnLst!B:I,3,FALSE),0)*100/H589^2</f>
        <v>0</v>
      </c>
      <c r="EK589" s="111">
        <f>(AK589*IFERROR(VLOOKUP(AJ589,LnLst!B:I,4,FALSE),0))*(H589^2/100)/1000000</f>
        <v>0</v>
      </c>
      <c r="EL589" s="111">
        <f>AK589*IFERROR(VLOOKUP(AJ589,LnLst!B:I,5,FALSE),0)*100/H589^2</f>
        <v>0</v>
      </c>
      <c r="EM589" s="111">
        <f>AK589*IFERROR(VLOOKUP(AJ589,LnLst!B:I,6,FALSE),0)*100/H589^2</f>
        <v>0</v>
      </c>
      <c r="EN589" s="111">
        <f>(AK589*IFERROR(VLOOKUP(AJ589,LnLst!B:I,7,FALSE),0))*(H589^2/100)/1000000</f>
        <v>0</v>
      </c>
      <c r="EO589" s="111">
        <f>AK589*IFERROR(VLOOKUP(AJ589,LnLst!B:I,8,FALSE),0)*100/H589^2</f>
        <v>0</v>
      </c>
    </row>
    <row r="590" spans="1:145" ht="15" customHeight="1" x14ac:dyDescent="0.25">
      <c r="A590" s="81" t="s">
        <v>294</v>
      </c>
      <c r="B590" s="82" t="s">
        <v>1366</v>
      </c>
      <c r="C590" s="102" t="s">
        <v>99</v>
      </c>
      <c r="D590" s="82" t="s">
        <v>100</v>
      </c>
      <c r="E590" s="9" t="s">
        <v>1710</v>
      </c>
      <c r="F590" s="426" t="s">
        <v>1717</v>
      </c>
      <c r="G590" s="83">
        <v>1</v>
      </c>
      <c r="H590" s="60">
        <v>220</v>
      </c>
      <c r="I590" s="194" t="str">
        <f t="shared" si="204"/>
        <v xml:space="preserve">2*380/50 ACSR             </v>
      </c>
      <c r="J590" s="228">
        <f t="shared" si="205"/>
        <v>41</v>
      </c>
      <c r="K590" s="113" t="s">
        <v>225</v>
      </c>
      <c r="L590" s="232" t="s">
        <v>23</v>
      </c>
      <c r="M590" s="240">
        <v>1200</v>
      </c>
      <c r="N590" s="115">
        <f t="shared" si="148"/>
        <v>457.24799999999999</v>
      </c>
      <c r="O590" s="242">
        <v>1340</v>
      </c>
      <c r="P590" s="235">
        <f t="shared" si="149"/>
        <v>3.4900826446280994E-3</v>
      </c>
      <c r="Q590" s="104">
        <f t="shared" si="150"/>
        <v>2.5582644628099175E-2</v>
      </c>
      <c r="R590" s="104">
        <f t="shared" si="151"/>
        <v>7.3819679999999999E-2</v>
      </c>
      <c r="S590" s="104">
        <f t="shared" si="152"/>
        <v>9.3181818181818175E-3</v>
      </c>
      <c r="T590" s="104">
        <f t="shared" si="153"/>
        <v>8.0475206611570232E-2</v>
      </c>
      <c r="U590" s="104">
        <f t="shared" si="154"/>
        <v>4.4252119999999999E-2</v>
      </c>
      <c r="V590" s="105">
        <f t="shared" si="155"/>
        <v>4.9979338842975209E-2</v>
      </c>
      <c r="W590" s="223">
        <f>AE590*IFERROR(VLOOKUP(AD590,LnLst!B:I,2,FALSE),0)+AG590*IFERROR(VLOOKUP(AF590,LnLst!B:I,2,FALSE),0)+AI590*IFERROR(VLOOKUP(AH590,LnLst!B:I,2,FALSE),0)+AK590*IFERROR(VLOOKUP(AJ590,LnLst!B:I,2,FALSE),0)</f>
        <v>1.6892</v>
      </c>
      <c r="X590" s="215">
        <f>AE590*IFERROR(VLOOKUP(AD590,LnLst!B:I,3,FALSE),0)+AG590*IFERROR(VLOOKUP(AF590,LnLst!B:I,3,FALSE),0)+AI590*IFERROR(VLOOKUP(AH590,LnLst!B:I,3,FALSE),0)+AK590*IFERROR(VLOOKUP(AJ590,LnLst!B:I,3,FALSE),0)</f>
        <v>12.382</v>
      </c>
      <c r="Y590" s="219">
        <f>(AE590*IFERROR(VLOOKUP(AD590,LnLst!B:I,4,FALSE),0)+AG590*IFERROR(VLOOKUP(AF590,LnLst!B:I,4,FALSE),0)+AI590*IFERROR(VLOOKUP(AH590,LnLst!B:I,4,FALSE),0)+AK590*IFERROR(VLOOKUP(AJ590,LnLst!B:I,4,FALSE),0))/1000000</f>
        <v>1.5252000000000001E-4</v>
      </c>
      <c r="Z590" s="215">
        <f>AE590*IFERROR(VLOOKUP(AD590,LnLst!B:I,5,FALSE),0)+AG590*IFERROR(VLOOKUP(AF590,LnLst!B:I,5,FALSE),0)+AI590*IFERROR(VLOOKUP(AH590,LnLst!B:I,5,FALSE),0)+AK590*IFERROR(VLOOKUP(AJ590,LnLst!B:I,5,FALSE),0)</f>
        <v>4.51</v>
      </c>
      <c r="AA590" s="215">
        <f>AE590*IFERROR(VLOOKUP(AD590,LnLst!B:I,6,FALSE),0)+AG590*IFERROR(VLOOKUP(AF590,LnLst!B:I,6,FALSE),0)+AI590*IFERROR(VLOOKUP(AH590,LnLst!B:I,6,FALSE),0)+AK590*IFERROR(VLOOKUP(AJ590,LnLst!B:I,6,FALSE),0)</f>
        <v>38.949999999999996</v>
      </c>
      <c r="AB590" s="207">
        <f>(AE590*IFERROR(VLOOKUP(AD590,LnLst!B:I,7,FALSE),0)+AG590*IFERROR(VLOOKUP(AF590,LnLst!B:I,7,FALSE),0)+AI590*IFERROR(VLOOKUP(AH590,LnLst!B:I,7,FALSE),0)+AK590*IFERROR(VLOOKUP(AJ590,LnLst!B:I,7,FALSE),0))/1000000</f>
        <v>9.1429999999999997E-5</v>
      </c>
      <c r="AC590" s="211">
        <f>AE590*IFERROR(VLOOKUP(AD590,LnLst!B:I,8,FALSE),0)+AG590*IFERROR(VLOOKUP(AF590,LnLst!B:I,8,FALSE),0)+AI590*IFERROR(VLOOKUP(AH590,LnLst!B:I,8,FALSE),0)+AK590*IFERROR(VLOOKUP(AJ590,LnLst!B:I,8,FALSE),0)</f>
        <v>24.189999999999998</v>
      </c>
      <c r="AD590" s="106" t="s">
        <v>25</v>
      </c>
      <c r="AE590" s="263">
        <v>41</v>
      </c>
      <c r="AF590" s="245" t="s">
        <v>1462</v>
      </c>
      <c r="AG590" s="263"/>
      <c r="AH590" s="250" t="s">
        <v>1462</v>
      </c>
      <c r="AI590" s="263"/>
      <c r="AJ590" s="245" t="s">
        <v>1462</v>
      </c>
      <c r="AK590" s="263"/>
      <c r="AL590" s="84">
        <v>216</v>
      </c>
      <c r="AM590" s="72">
        <v>218</v>
      </c>
      <c r="AN590" s="83">
        <v>0</v>
      </c>
      <c r="AO590" s="72">
        <v>0</v>
      </c>
      <c r="AP590" s="66" t="s">
        <v>1020</v>
      </c>
      <c r="AQ590" s="107" t="s">
        <v>99</v>
      </c>
      <c r="AR590" s="61" t="s">
        <v>285</v>
      </c>
      <c r="AS590" s="364"/>
      <c r="AT590" s="205"/>
      <c r="DN590" s="111">
        <f>(AE590*IFERROR(VLOOKUP(AD590,LnLst!B:I,2,FALSE),0))*(100/(H590^2))</f>
        <v>3.4900826446280994E-3</v>
      </c>
      <c r="DO590" s="111">
        <f>(AE590*IFERROR(VLOOKUP(AD590,LnLst!B:I,3,FALSE),0))*(100/(H590^2))</f>
        <v>2.5582644628099175E-2</v>
      </c>
      <c r="DP590" s="111">
        <f>(AE590*IFERROR(VLOOKUP(AD590,LnLst!B:I,4,FALSE),0))*(H590^2/100)/1000000</f>
        <v>7.3819680000000013E-2</v>
      </c>
      <c r="DQ590" s="111">
        <f>(AE590*IFERROR(VLOOKUP(AD590,LnLst!B:I,5,FALSE),0))*(100/(H590^2))</f>
        <v>9.3181818181818175E-3</v>
      </c>
      <c r="DR590" s="111">
        <f>(AE590*IFERROR(VLOOKUP(AD590,LnLst!B:I,6,FALSE),0))*(100/(H590^2))</f>
        <v>8.0475206611570246E-2</v>
      </c>
      <c r="DS590" s="111">
        <f>(AE590*IFERROR(VLOOKUP(AD590,LnLst!B:I,7,FALSE),0))*(H590^2/100)/1000000</f>
        <v>4.4252119999999992E-2</v>
      </c>
      <c r="DT590" s="111">
        <f>(AE590*IFERROR(VLOOKUP(AD590,LnLst!B:I,8,FALSE),0))*(100/(H590^2))</f>
        <v>4.9979338842975202E-2</v>
      </c>
      <c r="DU590" s="111">
        <f>AG590*IFERROR(VLOOKUP(AF590,LnLst!B:I,2,FALSE),0)*100/H590^2</f>
        <v>0</v>
      </c>
      <c r="DV590" s="111">
        <f>(AG590*IFERROR(VLOOKUP(AF590,LnLst!B:I,3,FALSE),0))*(100/(H590^2))</f>
        <v>0</v>
      </c>
      <c r="DW590" s="111">
        <f>(AG590*IFERROR(VLOOKUP(AF590,LnLst!B:I,4,FALSE),0))*(H590^2/100)/1000000</f>
        <v>0</v>
      </c>
      <c r="DX590" s="111">
        <f>(AG590*IFERROR(VLOOKUP(AF590,LnLst!B:I,5,FALSE),0))*(100/(H590^2))</f>
        <v>0</v>
      </c>
      <c r="DY590" s="111">
        <f>(AG590*IFERROR(VLOOKUP(AF590,LnLst!B:I,6,FALSE),0))*(100/(H590^2))</f>
        <v>0</v>
      </c>
      <c r="DZ590" s="111">
        <f>(AG590*IFERROR(VLOOKUP(AF590,LnLst!B:I,7,FALSE),0))*(H590^2/100)/1000000</f>
        <v>0</v>
      </c>
      <c r="EA590" s="111">
        <f>(AG590*IFERROR(VLOOKUP(AF590,LnLst!B:I,8,FALSE),0))*(100/(H590^2))</f>
        <v>0</v>
      </c>
      <c r="EB590" s="111">
        <f>AI590*IFERROR(VLOOKUP(AH590,LnLst!B:I,2,FALSE),0)*100/H590^2</f>
        <v>0</v>
      </c>
      <c r="EC590" s="111">
        <f>AI590*IFERROR(VLOOKUP(AH590,LnLst!B:I,3,FALSE),0)*100/H590^2</f>
        <v>0</v>
      </c>
      <c r="ED590" s="111">
        <f>(AI590*IFERROR(VLOOKUP(AH590,LnLst!B:I,4,FALSE),0))*(H590^2/100)/1000000</f>
        <v>0</v>
      </c>
      <c r="EE590" s="111">
        <f>AI590*IFERROR(VLOOKUP(AH590,LnLst!B:I,5,FALSE),0)*100/H590^2</f>
        <v>0</v>
      </c>
      <c r="EF590" s="111">
        <f>AI590*IFERROR(VLOOKUP(AH590,LnLst!B:I,6,FALSE),0)*100/H590^2</f>
        <v>0</v>
      </c>
      <c r="EG590" s="111">
        <f>(AI590*IFERROR(VLOOKUP(AH590,LnLst!B:I,7,FALSE),0))*(H590^2/100)/1000000</f>
        <v>0</v>
      </c>
      <c r="EH590" s="111">
        <f>AI590*IFERROR(VLOOKUP(AH590,LnLst!B:I,8,FALSE),0)*100/H590^2</f>
        <v>0</v>
      </c>
      <c r="EI590" s="236">
        <f>AK590*IFERROR(VLOOKUP(AJ590,LnLst!B:I,2,FALSE),0)*100/H590^2</f>
        <v>0</v>
      </c>
      <c r="EJ590" s="111">
        <f>AK590*IFERROR(VLOOKUP(AJ590,LnLst!B:I,3,FALSE),0)*100/H590^2</f>
        <v>0</v>
      </c>
      <c r="EK590" s="111">
        <f>(AK590*IFERROR(VLOOKUP(AJ590,LnLst!B:I,4,FALSE),0))*(H590^2/100)/1000000</f>
        <v>0</v>
      </c>
      <c r="EL590" s="111">
        <f>AK590*IFERROR(VLOOKUP(AJ590,LnLst!B:I,5,FALSE),0)*100/H590^2</f>
        <v>0</v>
      </c>
      <c r="EM590" s="111">
        <f>AK590*IFERROR(VLOOKUP(AJ590,LnLst!B:I,6,FALSE),0)*100/H590^2</f>
        <v>0</v>
      </c>
      <c r="EN590" s="111">
        <f>(AK590*IFERROR(VLOOKUP(AJ590,LnLst!B:I,7,FALSE),0))*(H590^2/100)/1000000</f>
        <v>0</v>
      </c>
      <c r="EO590" s="111">
        <f>AK590*IFERROR(VLOOKUP(AJ590,LnLst!B:I,8,FALSE),0)*100/H590^2</f>
        <v>0</v>
      </c>
    </row>
    <row r="591" spans="1:145" ht="15" customHeight="1" x14ac:dyDescent="0.25">
      <c r="A591" s="81" t="s">
        <v>294</v>
      </c>
      <c r="B591" s="82" t="s">
        <v>1366</v>
      </c>
      <c r="C591" s="102" t="s">
        <v>99</v>
      </c>
      <c r="D591" s="82" t="s">
        <v>100</v>
      </c>
      <c r="E591" s="9" t="s">
        <v>1710</v>
      </c>
      <c r="F591" s="426" t="s">
        <v>1717</v>
      </c>
      <c r="G591" s="83">
        <v>2</v>
      </c>
      <c r="H591" s="60">
        <v>220</v>
      </c>
      <c r="I591" s="194" t="str">
        <f t="shared" si="204"/>
        <v xml:space="preserve">2*380/50 ACSR             </v>
      </c>
      <c r="J591" s="228">
        <f t="shared" si="205"/>
        <v>41</v>
      </c>
      <c r="K591" s="113" t="s">
        <v>225</v>
      </c>
      <c r="L591" s="232" t="s">
        <v>23</v>
      </c>
      <c r="M591" s="240">
        <v>1200</v>
      </c>
      <c r="N591" s="115">
        <f t="shared" si="148"/>
        <v>457.24799999999999</v>
      </c>
      <c r="O591" s="242">
        <v>1340</v>
      </c>
      <c r="P591" s="235">
        <f t="shared" si="149"/>
        <v>3.4900826446280994E-3</v>
      </c>
      <c r="Q591" s="104">
        <f t="shared" si="150"/>
        <v>2.5582644628099175E-2</v>
      </c>
      <c r="R591" s="104">
        <f t="shared" si="151"/>
        <v>7.3819679999999999E-2</v>
      </c>
      <c r="S591" s="104">
        <f t="shared" si="152"/>
        <v>9.3181818181818175E-3</v>
      </c>
      <c r="T591" s="104">
        <f t="shared" si="153"/>
        <v>8.0475206611570232E-2</v>
      </c>
      <c r="U591" s="104">
        <f t="shared" si="154"/>
        <v>4.4252119999999999E-2</v>
      </c>
      <c r="V591" s="105">
        <f t="shared" si="155"/>
        <v>4.9979338842975209E-2</v>
      </c>
      <c r="W591" s="223">
        <f>AE591*IFERROR(VLOOKUP(AD591,LnLst!B:I,2,FALSE),0)+AG591*IFERROR(VLOOKUP(AF591,LnLst!B:I,2,FALSE),0)+AI591*IFERROR(VLOOKUP(AH591,LnLst!B:I,2,FALSE),0)+AK591*IFERROR(VLOOKUP(AJ591,LnLst!B:I,2,FALSE),0)</f>
        <v>1.6892</v>
      </c>
      <c r="X591" s="215">
        <f>AE591*IFERROR(VLOOKUP(AD591,LnLst!B:I,3,FALSE),0)+AG591*IFERROR(VLOOKUP(AF591,LnLst!B:I,3,FALSE),0)+AI591*IFERROR(VLOOKUP(AH591,LnLst!B:I,3,FALSE),0)+AK591*IFERROR(VLOOKUP(AJ591,LnLst!B:I,3,FALSE),0)</f>
        <v>12.382</v>
      </c>
      <c r="Y591" s="219">
        <f>(AE591*IFERROR(VLOOKUP(AD591,LnLst!B:I,4,FALSE),0)+AG591*IFERROR(VLOOKUP(AF591,LnLst!B:I,4,FALSE),0)+AI591*IFERROR(VLOOKUP(AH591,LnLst!B:I,4,FALSE),0)+AK591*IFERROR(VLOOKUP(AJ591,LnLst!B:I,4,FALSE),0))/1000000</f>
        <v>1.5252000000000001E-4</v>
      </c>
      <c r="Z591" s="215">
        <f>AE591*IFERROR(VLOOKUP(AD591,LnLst!B:I,5,FALSE),0)+AG591*IFERROR(VLOOKUP(AF591,LnLst!B:I,5,FALSE),0)+AI591*IFERROR(VLOOKUP(AH591,LnLst!B:I,5,FALSE),0)+AK591*IFERROR(VLOOKUP(AJ591,LnLst!B:I,5,FALSE),0)</f>
        <v>4.51</v>
      </c>
      <c r="AA591" s="215">
        <f>AE591*IFERROR(VLOOKUP(AD591,LnLst!B:I,6,FALSE),0)+AG591*IFERROR(VLOOKUP(AF591,LnLst!B:I,6,FALSE),0)+AI591*IFERROR(VLOOKUP(AH591,LnLst!B:I,6,FALSE),0)+AK591*IFERROR(VLOOKUP(AJ591,LnLst!B:I,6,FALSE),0)</f>
        <v>38.949999999999996</v>
      </c>
      <c r="AB591" s="207">
        <f>(AE591*IFERROR(VLOOKUP(AD591,LnLst!B:I,7,FALSE),0)+AG591*IFERROR(VLOOKUP(AF591,LnLst!B:I,7,FALSE),0)+AI591*IFERROR(VLOOKUP(AH591,LnLst!B:I,7,FALSE),0)+AK591*IFERROR(VLOOKUP(AJ591,LnLst!B:I,7,FALSE),0))/1000000</f>
        <v>9.1429999999999997E-5</v>
      </c>
      <c r="AC591" s="211">
        <f>AE591*IFERROR(VLOOKUP(AD591,LnLst!B:I,8,FALSE),0)+AG591*IFERROR(VLOOKUP(AF591,LnLst!B:I,8,FALSE),0)+AI591*IFERROR(VLOOKUP(AH591,LnLst!B:I,8,FALSE),0)+AK591*IFERROR(VLOOKUP(AJ591,LnLst!B:I,8,FALSE),0)</f>
        <v>24.189999999999998</v>
      </c>
      <c r="AD591" s="106" t="s">
        <v>25</v>
      </c>
      <c r="AE591" s="263">
        <v>41</v>
      </c>
      <c r="AF591" s="245" t="s">
        <v>1462</v>
      </c>
      <c r="AG591" s="263"/>
      <c r="AH591" s="250" t="s">
        <v>1462</v>
      </c>
      <c r="AI591" s="263"/>
      <c r="AJ591" s="245" t="s">
        <v>1462</v>
      </c>
      <c r="AK591" s="263"/>
      <c r="AL591" s="84">
        <v>216</v>
      </c>
      <c r="AM591" s="72">
        <v>218</v>
      </c>
      <c r="AN591" s="83">
        <v>0</v>
      </c>
      <c r="AO591" s="72">
        <v>0</v>
      </c>
      <c r="AP591" s="66" t="s">
        <v>1021</v>
      </c>
      <c r="AQ591" s="107" t="s">
        <v>99</v>
      </c>
      <c r="AR591" s="61" t="s">
        <v>285</v>
      </c>
      <c r="AS591" s="364"/>
      <c r="AT591" s="205"/>
      <c r="DN591" s="111">
        <f>(AE591*IFERROR(VLOOKUP(AD591,LnLst!B:I,2,FALSE),0))*(100/(H591^2))</f>
        <v>3.4900826446280994E-3</v>
      </c>
      <c r="DO591" s="111">
        <f>(AE591*IFERROR(VLOOKUP(AD591,LnLst!B:I,3,FALSE),0))*(100/(H591^2))</f>
        <v>2.5582644628099175E-2</v>
      </c>
      <c r="DP591" s="111">
        <f>(AE591*IFERROR(VLOOKUP(AD591,LnLst!B:I,4,FALSE),0))*(H591^2/100)/1000000</f>
        <v>7.3819680000000013E-2</v>
      </c>
      <c r="DQ591" s="111">
        <f>(AE591*IFERROR(VLOOKUP(AD591,LnLst!B:I,5,FALSE),0))*(100/(H591^2))</f>
        <v>9.3181818181818175E-3</v>
      </c>
      <c r="DR591" s="111">
        <f>(AE591*IFERROR(VLOOKUP(AD591,LnLst!B:I,6,FALSE),0))*(100/(H591^2))</f>
        <v>8.0475206611570246E-2</v>
      </c>
      <c r="DS591" s="111">
        <f>(AE591*IFERROR(VLOOKUP(AD591,LnLst!B:I,7,FALSE),0))*(H591^2/100)/1000000</f>
        <v>4.4252119999999992E-2</v>
      </c>
      <c r="DT591" s="111">
        <f>(AE591*IFERROR(VLOOKUP(AD591,LnLst!B:I,8,FALSE),0))*(100/(H591^2))</f>
        <v>4.9979338842975202E-2</v>
      </c>
      <c r="DU591" s="111">
        <f>AG591*IFERROR(VLOOKUP(AF591,LnLst!B:I,2,FALSE),0)*100/H591^2</f>
        <v>0</v>
      </c>
      <c r="DV591" s="111">
        <f>(AG591*IFERROR(VLOOKUP(AF591,LnLst!B:I,3,FALSE),0))*(100/(H591^2))</f>
        <v>0</v>
      </c>
      <c r="DW591" s="111">
        <f>(AG591*IFERROR(VLOOKUP(AF591,LnLst!B:I,4,FALSE),0))*(H591^2/100)/1000000</f>
        <v>0</v>
      </c>
      <c r="DX591" s="111">
        <f>(AG591*IFERROR(VLOOKUP(AF591,LnLst!B:I,5,FALSE),0))*(100/(H591^2))</f>
        <v>0</v>
      </c>
      <c r="DY591" s="111">
        <f>(AG591*IFERROR(VLOOKUP(AF591,LnLst!B:I,6,FALSE),0))*(100/(H591^2))</f>
        <v>0</v>
      </c>
      <c r="DZ591" s="111">
        <f>(AG591*IFERROR(VLOOKUP(AF591,LnLst!B:I,7,FALSE),0))*(H591^2/100)/1000000</f>
        <v>0</v>
      </c>
      <c r="EA591" s="111">
        <f>(AG591*IFERROR(VLOOKUP(AF591,LnLst!B:I,8,FALSE),0))*(100/(H591^2))</f>
        <v>0</v>
      </c>
      <c r="EB591" s="111">
        <f>AI591*IFERROR(VLOOKUP(AH591,LnLst!B:I,2,FALSE),0)*100/H591^2</f>
        <v>0</v>
      </c>
      <c r="EC591" s="111">
        <f>AI591*IFERROR(VLOOKUP(AH591,LnLst!B:I,3,FALSE),0)*100/H591^2</f>
        <v>0</v>
      </c>
      <c r="ED591" s="111">
        <f>(AI591*IFERROR(VLOOKUP(AH591,LnLst!B:I,4,FALSE),0))*(H591^2/100)/1000000</f>
        <v>0</v>
      </c>
      <c r="EE591" s="111">
        <f>AI591*IFERROR(VLOOKUP(AH591,LnLst!B:I,5,FALSE),0)*100/H591^2</f>
        <v>0</v>
      </c>
      <c r="EF591" s="111">
        <f>AI591*IFERROR(VLOOKUP(AH591,LnLst!B:I,6,FALSE),0)*100/H591^2</f>
        <v>0</v>
      </c>
      <c r="EG591" s="111">
        <f>(AI591*IFERROR(VLOOKUP(AH591,LnLst!B:I,7,FALSE),0))*(H591^2/100)/1000000</f>
        <v>0</v>
      </c>
      <c r="EH591" s="111">
        <f>AI591*IFERROR(VLOOKUP(AH591,LnLst!B:I,8,FALSE),0)*100/H591^2</f>
        <v>0</v>
      </c>
      <c r="EI591" s="236">
        <f>AK591*IFERROR(VLOOKUP(AJ591,LnLst!B:I,2,FALSE),0)*100/H591^2</f>
        <v>0</v>
      </c>
      <c r="EJ591" s="111">
        <f>AK591*IFERROR(VLOOKUP(AJ591,LnLst!B:I,3,FALSE),0)*100/H591^2</f>
        <v>0</v>
      </c>
      <c r="EK591" s="111">
        <f>(AK591*IFERROR(VLOOKUP(AJ591,LnLst!B:I,4,FALSE),0))*(H591^2/100)/1000000</f>
        <v>0</v>
      </c>
      <c r="EL591" s="111">
        <f>AK591*IFERROR(VLOOKUP(AJ591,LnLst!B:I,5,FALSE),0)*100/H591^2</f>
        <v>0</v>
      </c>
      <c r="EM591" s="111">
        <f>AK591*IFERROR(VLOOKUP(AJ591,LnLst!B:I,6,FALSE),0)*100/H591^2</f>
        <v>0</v>
      </c>
      <c r="EN591" s="111">
        <f>(AK591*IFERROR(VLOOKUP(AJ591,LnLst!B:I,7,FALSE),0))*(H591^2/100)/1000000</f>
        <v>0</v>
      </c>
      <c r="EO591" s="111">
        <f>AK591*IFERROR(VLOOKUP(AJ591,LnLst!B:I,8,FALSE),0)*100/H591^2</f>
        <v>0</v>
      </c>
    </row>
    <row r="592" spans="1:145" ht="15" customHeight="1" x14ac:dyDescent="0.25">
      <c r="A592" s="81" t="s">
        <v>354</v>
      </c>
      <c r="B592" s="82" t="s">
        <v>1366</v>
      </c>
      <c r="C592" s="102" t="s">
        <v>1618</v>
      </c>
      <c r="D592" s="82" t="s">
        <v>100</v>
      </c>
      <c r="E592" s="9" t="s">
        <v>1710</v>
      </c>
      <c r="F592" s="426" t="s">
        <v>1717</v>
      </c>
      <c r="G592" s="83">
        <v>1</v>
      </c>
      <c r="H592" s="60">
        <v>220</v>
      </c>
      <c r="I592" s="194" t="str">
        <f t="shared" si="204"/>
        <v xml:space="preserve">2*380/50 ACSR             </v>
      </c>
      <c r="J592" s="228">
        <f t="shared" si="205"/>
        <v>27.3</v>
      </c>
      <c r="K592" s="113" t="s">
        <v>23</v>
      </c>
      <c r="L592" s="232" t="s">
        <v>23</v>
      </c>
      <c r="M592" s="240">
        <v>1340</v>
      </c>
      <c r="N592" s="115">
        <f t="shared" si="148"/>
        <v>510.59360000000004</v>
      </c>
      <c r="O592" s="242">
        <v>1340</v>
      </c>
      <c r="P592" s="235">
        <f t="shared" si="149"/>
        <v>2.3238842975206613E-3</v>
      </c>
      <c r="Q592" s="104">
        <f t="shared" si="150"/>
        <v>1.7034297520661157E-2</v>
      </c>
      <c r="R592" s="104">
        <f t="shared" si="151"/>
        <v>4.915310400000001E-2</v>
      </c>
      <c r="S592" s="104">
        <f t="shared" si="152"/>
        <v>6.2045454545454548E-3</v>
      </c>
      <c r="T592" s="104">
        <f t="shared" si="153"/>
        <v>5.3584710743801653E-2</v>
      </c>
      <c r="U592" s="104">
        <f t="shared" si="154"/>
        <v>2.9465436000000001E-2</v>
      </c>
      <c r="V592" s="105">
        <f t="shared" si="155"/>
        <v>3.3278925619834705E-2</v>
      </c>
      <c r="W592" s="223">
        <f>AE592*IFERROR(VLOOKUP(AD592,LnLst!B:I,2,FALSE),0)+AG592*IFERROR(VLOOKUP(AF592,LnLst!B:I,2,FALSE),0)+AI592*IFERROR(VLOOKUP(AH592,LnLst!B:I,2,FALSE),0)+AK592*IFERROR(VLOOKUP(AJ592,LnLst!B:I,2,FALSE),0)</f>
        <v>1.12476</v>
      </c>
      <c r="X592" s="215">
        <f>AE592*IFERROR(VLOOKUP(AD592,LnLst!B:I,3,FALSE),0)+AG592*IFERROR(VLOOKUP(AF592,LnLst!B:I,3,FALSE),0)+AI592*IFERROR(VLOOKUP(AH592,LnLst!B:I,3,FALSE),0)+AK592*IFERROR(VLOOKUP(AJ592,LnLst!B:I,3,FALSE),0)</f>
        <v>8.2446000000000002</v>
      </c>
      <c r="Y592" s="219">
        <f>(AE592*IFERROR(VLOOKUP(AD592,LnLst!B:I,4,FALSE),0)+AG592*IFERROR(VLOOKUP(AF592,LnLst!B:I,4,FALSE),0)+AI592*IFERROR(VLOOKUP(AH592,LnLst!B:I,4,FALSE),0)+AK592*IFERROR(VLOOKUP(AJ592,LnLst!B:I,4,FALSE),0))/1000000</f>
        <v>1.0155600000000001E-4</v>
      </c>
      <c r="Z592" s="215">
        <f>AE592*IFERROR(VLOOKUP(AD592,LnLst!B:I,5,FALSE),0)+AG592*IFERROR(VLOOKUP(AF592,LnLst!B:I,5,FALSE),0)+AI592*IFERROR(VLOOKUP(AH592,LnLst!B:I,5,FALSE),0)+AK592*IFERROR(VLOOKUP(AJ592,LnLst!B:I,5,FALSE),0)</f>
        <v>3.0030000000000001</v>
      </c>
      <c r="AA592" s="215">
        <f>AE592*IFERROR(VLOOKUP(AD592,LnLst!B:I,6,FALSE),0)+AG592*IFERROR(VLOOKUP(AF592,LnLst!B:I,6,FALSE),0)+AI592*IFERROR(VLOOKUP(AH592,LnLst!B:I,6,FALSE),0)+AK592*IFERROR(VLOOKUP(AJ592,LnLst!B:I,6,FALSE),0)</f>
        <v>25.934999999999999</v>
      </c>
      <c r="AB592" s="207">
        <f>(AE592*IFERROR(VLOOKUP(AD592,LnLst!B:I,7,FALSE),0)+AG592*IFERROR(VLOOKUP(AF592,LnLst!B:I,7,FALSE),0)+AI592*IFERROR(VLOOKUP(AH592,LnLst!B:I,7,FALSE),0)+AK592*IFERROR(VLOOKUP(AJ592,LnLst!B:I,7,FALSE),0))/1000000</f>
        <v>6.0878999999999998E-5</v>
      </c>
      <c r="AC592" s="211">
        <f>AE592*IFERROR(VLOOKUP(AD592,LnLst!B:I,8,FALSE),0)+AG592*IFERROR(VLOOKUP(AF592,LnLst!B:I,8,FALSE),0)+AI592*IFERROR(VLOOKUP(AH592,LnLst!B:I,8,FALSE),0)+AK592*IFERROR(VLOOKUP(AJ592,LnLst!B:I,8,FALSE),0)</f>
        <v>16.106999999999999</v>
      </c>
      <c r="AD592" s="106" t="s">
        <v>25</v>
      </c>
      <c r="AE592" s="263">
        <v>27.3</v>
      </c>
      <c r="AF592" s="245" t="s">
        <v>1462</v>
      </c>
      <c r="AG592" s="263"/>
      <c r="AH592" s="250" t="s">
        <v>1462</v>
      </c>
      <c r="AI592" s="263"/>
      <c r="AJ592" s="245" t="s">
        <v>1462</v>
      </c>
      <c r="AK592" s="263"/>
      <c r="AL592" s="84">
        <v>214</v>
      </c>
      <c r="AM592" s="72">
        <v>218</v>
      </c>
      <c r="AN592" s="83">
        <v>0</v>
      </c>
      <c r="AO592" s="72">
        <v>0</v>
      </c>
      <c r="AP592" s="66" t="s">
        <v>1033</v>
      </c>
      <c r="AQ592" s="107" t="s">
        <v>1032</v>
      </c>
      <c r="AR592" s="61" t="s">
        <v>285</v>
      </c>
      <c r="AS592" s="364"/>
      <c r="AT592" s="205"/>
      <c r="DN592" s="111">
        <f>(AE592*IFERROR(VLOOKUP(AD592,LnLst!B:I,2,FALSE),0))*(100/(H592^2))</f>
        <v>2.3238842975206613E-3</v>
      </c>
      <c r="DO592" s="111">
        <f>(AE592*IFERROR(VLOOKUP(AD592,LnLst!B:I,3,FALSE),0))*(100/(H592^2))</f>
        <v>1.7034297520661157E-2</v>
      </c>
      <c r="DP592" s="111">
        <f>(AE592*IFERROR(VLOOKUP(AD592,LnLst!B:I,4,FALSE),0))*(H592^2/100)/1000000</f>
        <v>4.915310400000001E-2</v>
      </c>
      <c r="DQ592" s="111">
        <f>(AE592*IFERROR(VLOOKUP(AD592,LnLst!B:I,5,FALSE),0))*(100/(H592^2))</f>
        <v>6.2045454545454548E-3</v>
      </c>
      <c r="DR592" s="111">
        <f>(AE592*IFERROR(VLOOKUP(AD592,LnLst!B:I,6,FALSE),0))*(100/(H592^2))</f>
        <v>5.3584710743801653E-2</v>
      </c>
      <c r="DS592" s="111">
        <f>(AE592*IFERROR(VLOOKUP(AD592,LnLst!B:I,7,FALSE),0))*(H592^2/100)/1000000</f>
        <v>2.9465435999999998E-2</v>
      </c>
      <c r="DT592" s="111">
        <f>(AE592*IFERROR(VLOOKUP(AD592,LnLst!B:I,8,FALSE),0))*(100/(H592^2))</f>
        <v>3.3278925619834712E-2</v>
      </c>
      <c r="DU592" s="111">
        <f>AG592*IFERROR(VLOOKUP(AF592,LnLst!B:I,2,FALSE),0)*100/H592^2</f>
        <v>0</v>
      </c>
      <c r="DV592" s="111">
        <f>(AG592*IFERROR(VLOOKUP(AF592,LnLst!B:I,3,FALSE),0))*(100/(H592^2))</f>
        <v>0</v>
      </c>
      <c r="DW592" s="111">
        <f>(AG592*IFERROR(VLOOKUP(AF592,LnLst!B:I,4,FALSE),0))*(H592^2/100)/1000000</f>
        <v>0</v>
      </c>
      <c r="DX592" s="111">
        <f>(AG592*IFERROR(VLOOKUP(AF592,LnLst!B:I,5,FALSE),0))*(100/(H592^2))</f>
        <v>0</v>
      </c>
      <c r="DY592" s="111">
        <f>(AG592*IFERROR(VLOOKUP(AF592,LnLst!B:I,6,FALSE),0))*(100/(H592^2))</f>
        <v>0</v>
      </c>
      <c r="DZ592" s="111">
        <f>(AG592*IFERROR(VLOOKUP(AF592,LnLst!B:I,7,FALSE),0))*(H592^2/100)/1000000</f>
        <v>0</v>
      </c>
      <c r="EA592" s="111">
        <f>(AG592*IFERROR(VLOOKUP(AF592,LnLst!B:I,8,FALSE),0))*(100/(H592^2))</f>
        <v>0</v>
      </c>
      <c r="EB592" s="111">
        <f>AI592*IFERROR(VLOOKUP(AH592,LnLst!B:I,2,FALSE),0)*100/H592^2</f>
        <v>0</v>
      </c>
      <c r="EC592" s="111">
        <f>AI592*IFERROR(VLOOKUP(AH592,LnLst!B:I,3,FALSE),0)*100/H592^2</f>
        <v>0</v>
      </c>
      <c r="ED592" s="111">
        <f>(AI592*IFERROR(VLOOKUP(AH592,LnLst!B:I,4,FALSE),0))*(H592^2/100)/1000000</f>
        <v>0</v>
      </c>
      <c r="EE592" s="111">
        <f>AI592*IFERROR(VLOOKUP(AH592,LnLst!B:I,5,FALSE),0)*100/H592^2</f>
        <v>0</v>
      </c>
      <c r="EF592" s="111">
        <f>AI592*IFERROR(VLOOKUP(AH592,LnLst!B:I,6,FALSE),0)*100/H592^2</f>
        <v>0</v>
      </c>
      <c r="EG592" s="111">
        <f>(AI592*IFERROR(VLOOKUP(AH592,LnLst!B:I,7,FALSE),0))*(H592^2/100)/1000000</f>
        <v>0</v>
      </c>
      <c r="EH592" s="111">
        <f>AI592*IFERROR(VLOOKUP(AH592,LnLst!B:I,8,FALSE),0)*100/H592^2</f>
        <v>0</v>
      </c>
      <c r="EI592" s="236">
        <f>AK592*IFERROR(VLOOKUP(AJ592,LnLst!B:I,2,FALSE),0)*100/H592^2</f>
        <v>0</v>
      </c>
      <c r="EJ592" s="111">
        <f>AK592*IFERROR(VLOOKUP(AJ592,LnLst!B:I,3,FALSE),0)*100/H592^2</f>
        <v>0</v>
      </c>
      <c r="EK592" s="111">
        <f>(AK592*IFERROR(VLOOKUP(AJ592,LnLst!B:I,4,FALSE),0))*(H592^2/100)/1000000</f>
        <v>0</v>
      </c>
      <c r="EL592" s="111">
        <f>AK592*IFERROR(VLOOKUP(AJ592,LnLst!B:I,5,FALSE),0)*100/H592^2</f>
        <v>0</v>
      </c>
      <c r="EM592" s="111">
        <f>AK592*IFERROR(VLOOKUP(AJ592,LnLst!B:I,6,FALSE),0)*100/H592^2</f>
        <v>0</v>
      </c>
      <c r="EN592" s="111">
        <f>(AK592*IFERROR(VLOOKUP(AJ592,LnLst!B:I,7,FALSE),0))*(H592^2/100)/1000000</f>
        <v>0</v>
      </c>
      <c r="EO592" s="111">
        <f>AK592*IFERROR(VLOOKUP(AJ592,LnLst!B:I,8,FALSE),0)*100/H592^2</f>
        <v>0</v>
      </c>
    </row>
    <row r="593" spans="1:145" ht="15" customHeight="1" x14ac:dyDescent="0.25">
      <c r="A593" s="81" t="s">
        <v>354</v>
      </c>
      <c r="B593" s="82" t="s">
        <v>1366</v>
      </c>
      <c r="C593" s="102" t="s">
        <v>1618</v>
      </c>
      <c r="D593" s="82" t="s">
        <v>100</v>
      </c>
      <c r="E593" s="9" t="s">
        <v>1710</v>
      </c>
      <c r="F593" s="426" t="s">
        <v>1717</v>
      </c>
      <c r="G593" s="83">
        <v>2</v>
      </c>
      <c r="H593" s="60">
        <v>220</v>
      </c>
      <c r="I593" s="194" t="str">
        <f t="shared" si="204"/>
        <v xml:space="preserve">2*380/50 ACSR             </v>
      </c>
      <c r="J593" s="228">
        <f t="shared" si="205"/>
        <v>27.3</v>
      </c>
      <c r="K593" s="113" t="s">
        <v>23</v>
      </c>
      <c r="L593" s="232" t="s">
        <v>23</v>
      </c>
      <c r="M593" s="240">
        <v>1340</v>
      </c>
      <c r="N593" s="115">
        <f t="shared" si="148"/>
        <v>510.59360000000004</v>
      </c>
      <c r="O593" s="242">
        <v>1340</v>
      </c>
      <c r="P593" s="235">
        <f t="shared" si="149"/>
        <v>2.3238842975206613E-3</v>
      </c>
      <c r="Q593" s="104">
        <f t="shared" si="150"/>
        <v>1.7034297520661157E-2</v>
      </c>
      <c r="R593" s="104">
        <f t="shared" si="151"/>
        <v>4.915310400000001E-2</v>
      </c>
      <c r="S593" s="104">
        <f t="shared" si="152"/>
        <v>6.2045454545454548E-3</v>
      </c>
      <c r="T593" s="104">
        <f t="shared" si="153"/>
        <v>5.3584710743801653E-2</v>
      </c>
      <c r="U593" s="104">
        <f t="shared" si="154"/>
        <v>2.9465436000000001E-2</v>
      </c>
      <c r="V593" s="105">
        <f t="shared" si="155"/>
        <v>3.3278925619834705E-2</v>
      </c>
      <c r="W593" s="223">
        <f>AE593*IFERROR(VLOOKUP(AD593,LnLst!B:I,2,FALSE),0)+AG593*IFERROR(VLOOKUP(AF593,LnLst!B:I,2,FALSE),0)+AI593*IFERROR(VLOOKUP(AH593,LnLst!B:I,2,FALSE),0)+AK593*IFERROR(VLOOKUP(AJ593,LnLst!B:I,2,FALSE),0)</f>
        <v>1.12476</v>
      </c>
      <c r="X593" s="215">
        <f>AE593*IFERROR(VLOOKUP(AD593,LnLst!B:I,3,FALSE),0)+AG593*IFERROR(VLOOKUP(AF593,LnLst!B:I,3,FALSE),0)+AI593*IFERROR(VLOOKUP(AH593,LnLst!B:I,3,FALSE),0)+AK593*IFERROR(VLOOKUP(AJ593,LnLst!B:I,3,FALSE),0)</f>
        <v>8.2446000000000002</v>
      </c>
      <c r="Y593" s="219">
        <f>(AE593*IFERROR(VLOOKUP(AD593,LnLst!B:I,4,FALSE),0)+AG593*IFERROR(VLOOKUP(AF593,LnLst!B:I,4,FALSE),0)+AI593*IFERROR(VLOOKUP(AH593,LnLst!B:I,4,FALSE),0)+AK593*IFERROR(VLOOKUP(AJ593,LnLst!B:I,4,FALSE),0))/1000000</f>
        <v>1.0155600000000001E-4</v>
      </c>
      <c r="Z593" s="215">
        <f>AE593*IFERROR(VLOOKUP(AD593,LnLst!B:I,5,FALSE),0)+AG593*IFERROR(VLOOKUP(AF593,LnLst!B:I,5,FALSE),0)+AI593*IFERROR(VLOOKUP(AH593,LnLst!B:I,5,FALSE),0)+AK593*IFERROR(VLOOKUP(AJ593,LnLst!B:I,5,FALSE),0)</f>
        <v>3.0030000000000001</v>
      </c>
      <c r="AA593" s="215">
        <f>AE593*IFERROR(VLOOKUP(AD593,LnLst!B:I,6,FALSE),0)+AG593*IFERROR(VLOOKUP(AF593,LnLst!B:I,6,FALSE),0)+AI593*IFERROR(VLOOKUP(AH593,LnLst!B:I,6,FALSE),0)+AK593*IFERROR(VLOOKUP(AJ593,LnLst!B:I,6,FALSE),0)</f>
        <v>25.934999999999999</v>
      </c>
      <c r="AB593" s="207">
        <f>(AE593*IFERROR(VLOOKUP(AD593,LnLst!B:I,7,FALSE),0)+AG593*IFERROR(VLOOKUP(AF593,LnLst!B:I,7,FALSE),0)+AI593*IFERROR(VLOOKUP(AH593,LnLst!B:I,7,FALSE),0)+AK593*IFERROR(VLOOKUP(AJ593,LnLst!B:I,7,FALSE),0))/1000000</f>
        <v>6.0878999999999998E-5</v>
      </c>
      <c r="AC593" s="211">
        <f>AE593*IFERROR(VLOOKUP(AD593,LnLst!B:I,8,FALSE),0)+AG593*IFERROR(VLOOKUP(AF593,LnLst!B:I,8,FALSE),0)+AI593*IFERROR(VLOOKUP(AH593,LnLst!B:I,8,FALSE),0)+AK593*IFERROR(VLOOKUP(AJ593,LnLst!B:I,8,FALSE),0)</f>
        <v>16.106999999999999</v>
      </c>
      <c r="AD593" s="106" t="s">
        <v>25</v>
      </c>
      <c r="AE593" s="263">
        <v>27.3</v>
      </c>
      <c r="AF593" s="245" t="s">
        <v>1462</v>
      </c>
      <c r="AG593" s="263"/>
      <c r="AH593" s="250" t="s">
        <v>1462</v>
      </c>
      <c r="AI593" s="263"/>
      <c r="AJ593" s="245" t="s">
        <v>1462</v>
      </c>
      <c r="AK593" s="263"/>
      <c r="AL593" s="84">
        <v>214</v>
      </c>
      <c r="AM593" s="72">
        <v>218</v>
      </c>
      <c r="AN593" s="83">
        <v>0</v>
      </c>
      <c r="AO593" s="72">
        <v>0</v>
      </c>
      <c r="AP593" s="66" t="s">
        <v>1034</v>
      </c>
      <c r="AQ593" s="107" t="s">
        <v>1032</v>
      </c>
      <c r="AR593" s="61" t="s">
        <v>285</v>
      </c>
      <c r="AS593" s="364"/>
      <c r="AT593" s="205"/>
      <c r="DN593" s="111">
        <f>(AE593*IFERROR(VLOOKUP(AD593,LnLst!B:I,2,FALSE),0))*(100/(H593^2))</f>
        <v>2.3238842975206613E-3</v>
      </c>
      <c r="DO593" s="111">
        <f>(AE593*IFERROR(VLOOKUP(AD593,LnLst!B:I,3,FALSE),0))*(100/(H593^2))</f>
        <v>1.7034297520661157E-2</v>
      </c>
      <c r="DP593" s="111">
        <f>(AE593*IFERROR(VLOOKUP(AD593,LnLst!B:I,4,FALSE),0))*(H593^2/100)/1000000</f>
        <v>4.915310400000001E-2</v>
      </c>
      <c r="DQ593" s="111">
        <f>(AE593*IFERROR(VLOOKUP(AD593,LnLst!B:I,5,FALSE),0))*(100/(H593^2))</f>
        <v>6.2045454545454548E-3</v>
      </c>
      <c r="DR593" s="111">
        <f>(AE593*IFERROR(VLOOKUP(AD593,LnLst!B:I,6,FALSE),0))*(100/(H593^2))</f>
        <v>5.3584710743801653E-2</v>
      </c>
      <c r="DS593" s="111">
        <f>(AE593*IFERROR(VLOOKUP(AD593,LnLst!B:I,7,FALSE),0))*(H593^2/100)/1000000</f>
        <v>2.9465435999999998E-2</v>
      </c>
      <c r="DT593" s="111">
        <f>(AE593*IFERROR(VLOOKUP(AD593,LnLst!B:I,8,FALSE),0))*(100/(H593^2))</f>
        <v>3.3278925619834712E-2</v>
      </c>
      <c r="DU593" s="111">
        <f>AG593*IFERROR(VLOOKUP(AF593,LnLst!B:I,2,FALSE),0)*100/H593^2</f>
        <v>0</v>
      </c>
      <c r="DV593" s="111">
        <f>(AG593*IFERROR(VLOOKUP(AF593,LnLst!B:I,3,FALSE),0))*(100/(H593^2))</f>
        <v>0</v>
      </c>
      <c r="DW593" s="111">
        <f>(AG593*IFERROR(VLOOKUP(AF593,LnLst!B:I,4,FALSE),0))*(H593^2/100)/1000000</f>
        <v>0</v>
      </c>
      <c r="DX593" s="111">
        <f>(AG593*IFERROR(VLOOKUP(AF593,LnLst!B:I,5,FALSE),0))*(100/(H593^2))</f>
        <v>0</v>
      </c>
      <c r="DY593" s="111">
        <f>(AG593*IFERROR(VLOOKUP(AF593,LnLst!B:I,6,FALSE),0))*(100/(H593^2))</f>
        <v>0</v>
      </c>
      <c r="DZ593" s="111">
        <f>(AG593*IFERROR(VLOOKUP(AF593,LnLst!B:I,7,FALSE),0))*(H593^2/100)/1000000</f>
        <v>0</v>
      </c>
      <c r="EA593" s="111">
        <f>(AG593*IFERROR(VLOOKUP(AF593,LnLst!B:I,8,FALSE),0))*(100/(H593^2))</f>
        <v>0</v>
      </c>
      <c r="EB593" s="111">
        <f>AI593*IFERROR(VLOOKUP(AH593,LnLst!B:I,2,FALSE),0)*100/H593^2</f>
        <v>0</v>
      </c>
      <c r="EC593" s="111">
        <f>AI593*IFERROR(VLOOKUP(AH593,LnLst!B:I,3,FALSE),0)*100/H593^2</f>
        <v>0</v>
      </c>
      <c r="ED593" s="111">
        <f>(AI593*IFERROR(VLOOKUP(AH593,LnLst!B:I,4,FALSE),0))*(H593^2/100)/1000000</f>
        <v>0</v>
      </c>
      <c r="EE593" s="111">
        <f>AI593*IFERROR(VLOOKUP(AH593,LnLst!B:I,5,FALSE),0)*100/H593^2</f>
        <v>0</v>
      </c>
      <c r="EF593" s="111">
        <f>AI593*IFERROR(VLOOKUP(AH593,LnLst!B:I,6,FALSE),0)*100/H593^2</f>
        <v>0</v>
      </c>
      <c r="EG593" s="111">
        <f>(AI593*IFERROR(VLOOKUP(AH593,LnLst!B:I,7,FALSE),0))*(H593^2/100)/1000000</f>
        <v>0</v>
      </c>
      <c r="EH593" s="111">
        <f>AI593*IFERROR(VLOOKUP(AH593,LnLst!B:I,8,FALSE),0)*100/H593^2</f>
        <v>0</v>
      </c>
      <c r="EI593" s="236">
        <f>AK593*IFERROR(VLOOKUP(AJ593,LnLst!B:I,2,FALSE),0)*100/H593^2</f>
        <v>0</v>
      </c>
      <c r="EJ593" s="111">
        <f>AK593*IFERROR(VLOOKUP(AJ593,LnLst!B:I,3,FALSE),0)*100/H593^2</f>
        <v>0</v>
      </c>
      <c r="EK593" s="111">
        <f>(AK593*IFERROR(VLOOKUP(AJ593,LnLst!B:I,4,FALSE),0))*(H593^2/100)/1000000</f>
        <v>0</v>
      </c>
      <c r="EL593" s="111">
        <f>AK593*IFERROR(VLOOKUP(AJ593,LnLst!B:I,5,FALSE),0)*100/H593^2</f>
        <v>0</v>
      </c>
      <c r="EM593" s="111">
        <f>AK593*IFERROR(VLOOKUP(AJ593,LnLst!B:I,6,FALSE),0)*100/H593^2</f>
        <v>0</v>
      </c>
      <c r="EN593" s="111">
        <f>(AK593*IFERROR(VLOOKUP(AJ593,LnLst!B:I,7,FALSE),0))*(H593^2/100)/1000000</f>
        <v>0</v>
      </c>
      <c r="EO593" s="111">
        <f>AK593*IFERROR(VLOOKUP(AJ593,LnLst!B:I,8,FALSE),0)*100/H593^2</f>
        <v>0</v>
      </c>
    </row>
    <row r="594" spans="1:145" ht="15" customHeight="1" x14ac:dyDescent="0.25">
      <c r="A594" s="81" t="s">
        <v>442</v>
      </c>
      <c r="B594" s="82" t="s">
        <v>458</v>
      </c>
      <c r="C594" s="102" t="s">
        <v>68</v>
      </c>
      <c r="D594" s="82" t="s">
        <v>97</v>
      </c>
      <c r="E594" s="9" t="s">
        <v>1710</v>
      </c>
      <c r="F594" s="426" t="s">
        <v>1717</v>
      </c>
      <c r="G594" s="83">
        <v>1</v>
      </c>
      <c r="H594" s="60">
        <v>220</v>
      </c>
      <c r="I594" s="194" t="str">
        <f t="shared" si="204"/>
        <v xml:space="preserve">2*380/50 ACSR             </v>
      </c>
      <c r="J594" s="228">
        <f t="shared" si="205"/>
        <v>20</v>
      </c>
      <c r="K594" s="113" t="s">
        <v>16</v>
      </c>
      <c r="L594" s="232" t="s">
        <v>29</v>
      </c>
      <c r="M594" s="240">
        <v>900</v>
      </c>
      <c r="N594" s="115">
        <f t="shared" si="148"/>
        <v>342.93599999999998</v>
      </c>
      <c r="O594" s="242">
        <v>1340</v>
      </c>
      <c r="P594" s="235">
        <f t="shared" si="149"/>
        <v>1.7024793388429754E-3</v>
      </c>
      <c r="Q594" s="104">
        <f t="shared" si="150"/>
        <v>1.2479338842975207E-2</v>
      </c>
      <c r="R594" s="104">
        <f t="shared" si="151"/>
        <v>3.6009600000000003E-2</v>
      </c>
      <c r="S594" s="104">
        <f t="shared" si="152"/>
        <v>4.5454545454545461E-3</v>
      </c>
      <c r="T594" s="104">
        <f t="shared" si="153"/>
        <v>3.9256198347107439E-2</v>
      </c>
      <c r="U594" s="104">
        <f t="shared" si="154"/>
        <v>2.1586400000000002E-2</v>
      </c>
      <c r="V594" s="105">
        <f t="shared" si="155"/>
        <v>2.4380165289256198E-2</v>
      </c>
      <c r="W594" s="223">
        <f>AE594*IFERROR(VLOOKUP(AD594,LnLst!B:I,2,FALSE),0)+AG594*IFERROR(VLOOKUP(AF594,LnLst!B:I,2,FALSE),0)+AI594*IFERROR(VLOOKUP(AH594,LnLst!B:I,2,FALSE),0)+AK594*IFERROR(VLOOKUP(AJ594,LnLst!B:I,2,FALSE),0)</f>
        <v>0.82400000000000007</v>
      </c>
      <c r="X594" s="215">
        <f>AE594*IFERROR(VLOOKUP(AD594,LnLst!B:I,3,FALSE),0)+AG594*IFERROR(VLOOKUP(AF594,LnLst!B:I,3,FALSE),0)+AI594*IFERROR(VLOOKUP(AH594,LnLst!B:I,3,FALSE),0)+AK594*IFERROR(VLOOKUP(AJ594,LnLst!B:I,3,FALSE),0)</f>
        <v>6.04</v>
      </c>
      <c r="Y594" s="219">
        <f>(AE594*IFERROR(VLOOKUP(AD594,LnLst!B:I,4,FALSE),0)+AG594*IFERROR(VLOOKUP(AF594,LnLst!B:I,4,FALSE),0)+AI594*IFERROR(VLOOKUP(AH594,LnLst!B:I,4,FALSE),0)+AK594*IFERROR(VLOOKUP(AJ594,LnLst!B:I,4,FALSE),0))/1000000</f>
        <v>7.4400000000000006E-5</v>
      </c>
      <c r="Z594" s="215">
        <f>AE594*IFERROR(VLOOKUP(AD594,LnLst!B:I,5,FALSE),0)+AG594*IFERROR(VLOOKUP(AF594,LnLst!B:I,5,FALSE),0)+AI594*IFERROR(VLOOKUP(AH594,LnLst!B:I,5,FALSE),0)+AK594*IFERROR(VLOOKUP(AJ594,LnLst!B:I,5,FALSE),0)</f>
        <v>2.2000000000000002</v>
      </c>
      <c r="AA594" s="215">
        <f>AE594*IFERROR(VLOOKUP(AD594,LnLst!B:I,6,FALSE),0)+AG594*IFERROR(VLOOKUP(AF594,LnLst!B:I,6,FALSE),0)+AI594*IFERROR(VLOOKUP(AH594,LnLst!B:I,6,FALSE),0)+AK594*IFERROR(VLOOKUP(AJ594,LnLst!B:I,6,FALSE),0)</f>
        <v>19</v>
      </c>
      <c r="AB594" s="207">
        <f>(AE594*IFERROR(VLOOKUP(AD594,LnLst!B:I,7,FALSE),0)+AG594*IFERROR(VLOOKUP(AF594,LnLst!B:I,7,FALSE),0)+AI594*IFERROR(VLOOKUP(AH594,LnLst!B:I,7,FALSE),0)+AK594*IFERROR(VLOOKUP(AJ594,LnLst!B:I,7,FALSE),0))/1000000</f>
        <v>4.46E-5</v>
      </c>
      <c r="AC594" s="211">
        <f>AE594*IFERROR(VLOOKUP(AD594,LnLst!B:I,8,FALSE),0)+AG594*IFERROR(VLOOKUP(AF594,LnLst!B:I,8,FALSE),0)+AI594*IFERROR(VLOOKUP(AH594,LnLst!B:I,8,FALSE),0)+AK594*IFERROR(VLOOKUP(AJ594,LnLst!B:I,8,FALSE),0)</f>
        <v>11.799999999999999</v>
      </c>
      <c r="AD594" s="106" t="s">
        <v>25</v>
      </c>
      <c r="AE594" s="263">
        <v>20</v>
      </c>
      <c r="AF594" s="245" t="s">
        <v>1462</v>
      </c>
      <c r="AG594" s="263"/>
      <c r="AH594" s="250" t="s">
        <v>1462</v>
      </c>
      <c r="AI594" s="263"/>
      <c r="AJ594" s="245" t="s">
        <v>1462</v>
      </c>
      <c r="AK594" s="263"/>
      <c r="AL594" s="84">
        <v>202</v>
      </c>
      <c r="AM594" s="72">
        <v>204</v>
      </c>
      <c r="AN594" s="83">
        <v>0</v>
      </c>
      <c r="AO594" s="72">
        <v>0</v>
      </c>
      <c r="AP594" s="66" t="s">
        <v>562</v>
      </c>
      <c r="AQ594" s="107" t="s">
        <v>532</v>
      </c>
      <c r="AR594" s="61" t="s">
        <v>97</v>
      </c>
      <c r="AS594" s="364"/>
      <c r="AT594" s="205" t="s">
        <v>1263</v>
      </c>
      <c r="DN594" s="111">
        <f>(AE594*IFERROR(VLOOKUP(AD594,LnLst!B:I,2,FALSE),0))*(100/(H594^2))</f>
        <v>1.7024793388429754E-3</v>
      </c>
      <c r="DO594" s="111">
        <f>(AE594*IFERROR(VLOOKUP(AD594,LnLst!B:I,3,FALSE),0))*(100/(H594^2))</f>
        <v>1.2479338842975207E-2</v>
      </c>
      <c r="DP594" s="111">
        <f>(AE594*IFERROR(VLOOKUP(AD594,LnLst!B:I,4,FALSE),0))*(H594^2/100)/1000000</f>
        <v>3.6009600000000003E-2</v>
      </c>
      <c r="DQ594" s="111">
        <f>(AE594*IFERROR(VLOOKUP(AD594,LnLst!B:I,5,FALSE),0))*(100/(H594^2))</f>
        <v>4.5454545454545461E-3</v>
      </c>
      <c r="DR594" s="111">
        <f>(AE594*IFERROR(VLOOKUP(AD594,LnLst!B:I,6,FALSE),0))*(100/(H594^2))</f>
        <v>3.9256198347107439E-2</v>
      </c>
      <c r="DS594" s="111">
        <f>(AE594*IFERROR(VLOOKUP(AD594,LnLst!B:I,7,FALSE),0))*(H594^2/100)/1000000</f>
        <v>2.1586400000000002E-2</v>
      </c>
      <c r="DT594" s="111">
        <f>(AE594*IFERROR(VLOOKUP(AD594,LnLst!B:I,8,FALSE),0))*(100/(H594^2))</f>
        <v>2.4380165289256198E-2</v>
      </c>
      <c r="DU594" s="111">
        <f>AG594*IFERROR(VLOOKUP(AF594,LnLst!B:I,2,FALSE),0)*100/H594^2</f>
        <v>0</v>
      </c>
      <c r="DV594" s="111">
        <f>(AG594*IFERROR(VLOOKUP(AF594,LnLst!B:I,3,FALSE),0))*(100/(H594^2))</f>
        <v>0</v>
      </c>
      <c r="DW594" s="111">
        <f>(AG594*IFERROR(VLOOKUP(AF594,LnLst!B:I,4,FALSE),0))*(H594^2/100)/1000000</f>
        <v>0</v>
      </c>
      <c r="DX594" s="111">
        <f>(AG594*IFERROR(VLOOKUP(AF594,LnLst!B:I,5,FALSE),0))*(100/(H594^2))</f>
        <v>0</v>
      </c>
      <c r="DY594" s="111">
        <f>(AG594*IFERROR(VLOOKUP(AF594,LnLst!B:I,6,FALSE),0))*(100/(H594^2))</f>
        <v>0</v>
      </c>
      <c r="DZ594" s="111">
        <f>(AG594*IFERROR(VLOOKUP(AF594,LnLst!B:I,7,FALSE),0))*(H594^2/100)/1000000</f>
        <v>0</v>
      </c>
      <c r="EA594" s="111">
        <f>(AG594*IFERROR(VLOOKUP(AF594,LnLst!B:I,8,FALSE),0))*(100/(H594^2))</f>
        <v>0</v>
      </c>
      <c r="EB594" s="111">
        <f>AI594*IFERROR(VLOOKUP(AH594,LnLst!B:I,2,FALSE),0)*100/H594^2</f>
        <v>0</v>
      </c>
      <c r="EC594" s="111">
        <f>AI594*IFERROR(VLOOKUP(AH594,LnLst!B:I,3,FALSE),0)*100/H594^2</f>
        <v>0</v>
      </c>
      <c r="ED594" s="111">
        <f>(AI594*IFERROR(VLOOKUP(AH594,LnLst!B:I,4,FALSE),0))*(H594^2/100)/1000000</f>
        <v>0</v>
      </c>
      <c r="EE594" s="111">
        <f>AI594*IFERROR(VLOOKUP(AH594,LnLst!B:I,5,FALSE),0)*100/H594^2</f>
        <v>0</v>
      </c>
      <c r="EF594" s="111">
        <f>AI594*IFERROR(VLOOKUP(AH594,LnLst!B:I,6,FALSE),0)*100/H594^2</f>
        <v>0</v>
      </c>
      <c r="EG594" s="111">
        <f>(AI594*IFERROR(VLOOKUP(AH594,LnLst!B:I,7,FALSE),0))*(H594^2/100)/1000000</f>
        <v>0</v>
      </c>
      <c r="EH594" s="111">
        <f>AI594*IFERROR(VLOOKUP(AH594,LnLst!B:I,8,FALSE),0)*100/H594^2</f>
        <v>0</v>
      </c>
      <c r="EI594" s="236">
        <f>AK594*IFERROR(VLOOKUP(AJ594,LnLst!B:I,2,FALSE),0)*100/H594^2</f>
        <v>0</v>
      </c>
      <c r="EJ594" s="111">
        <f>AK594*IFERROR(VLOOKUP(AJ594,LnLst!B:I,3,FALSE),0)*100/H594^2</f>
        <v>0</v>
      </c>
      <c r="EK594" s="111">
        <f>(AK594*IFERROR(VLOOKUP(AJ594,LnLst!B:I,4,FALSE),0))*(H594^2/100)/1000000</f>
        <v>0</v>
      </c>
      <c r="EL594" s="111">
        <f>AK594*IFERROR(VLOOKUP(AJ594,LnLst!B:I,5,FALSE),0)*100/H594^2</f>
        <v>0</v>
      </c>
      <c r="EM594" s="111">
        <f>AK594*IFERROR(VLOOKUP(AJ594,LnLst!B:I,6,FALSE),0)*100/H594^2</f>
        <v>0</v>
      </c>
      <c r="EN594" s="111">
        <f>(AK594*IFERROR(VLOOKUP(AJ594,LnLst!B:I,7,FALSE),0))*(H594^2/100)/1000000</f>
        <v>0</v>
      </c>
      <c r="EO594" s="111">
        <f>AK594*IFERROR(VLOOKUP(AJ594,LnLst!B:I,8,FALSE),0)*100/H594^2</f>
        <v>0</v>
      </c>
    </row>
    <row r="595" spans="1:145" ht="15" customHeight="1" x14ac:dyDescent="0.25">
      <c r="A595" s="81" t="s">
        <v>442</v>
      </c>
      <c r="B595" s="82" t="s">
        <v>458</v>
      </c>
      <c r="C595" s="102" t="s">
        <v>68</v>
      </c>
      <c r="D595" s="82" t="s">
        <v>97</v>
      </c>
      <c r="E595" s="9" t="s">
        <v>1710</v>
      </c>
      <c r="F595" s="426" t="s">
        <v>1717</v>
      </c>
      <c r="G595" s="83">
        <v>2</v>
      </c>
      <c r="H595" s="60">
        <v>220</v>
      </c>
      <c r="I595" s="194" t="str">
        <f t="shared" si="204"/>
        <v xml:space="preserve">2*380/50 ACSR             </v>
      </c>
      <c r="J595" s="228">
        <f t="shared" si="205"/>
        <v>20</v>
      </c>
      <c r="K595" s="113" t="s">
        <v>16</v>
      </c>
      <c r="L595" s="232" t="s">
        <v>29</v>
      </c>
      <c r="M595" s="240">
        <v>900</v>
      </c>
      <c r="N595" s="115">
        <f t="shared" si="148"/>
        <v>342.93599999999998</v>
      </c>
      <c r="O595" s="242">
        <v>1340</v>
      </c>
      <c r="P595" s="235">
        <f t="shared" si="149"/>
        <v>1.7024793388429754E-3</v>
      </c>
      <c r="Q595" s="104">
        <f t="shared" si="150"/>
        <v>1.2479338842975207E-2</v>
      </c>
      <c r="R595" s="104">
        <f t="shared" si="151"/>
        <v>3.6009600000000003E-2</v>
      </c>
      <c r="S595" s="104">
        <f t="shared" si="152"/>
        <v>4.5454545454545461E-3</v>
      </c>
      <c r="T595" s="104">
        <f t="shared" si="153"/>
        <v>3.9256198347107439E-2</v>
      </c>
      <c r="U595" s="104">
        <f t="shared" si="154"/>
        <v>2.1586400000000002E-2</v>
      </c>
      <c r="V595" s="105">
        <f t="shared" si="155"/>
        <v>2.4380165289256198E-2</v>
      </c>
      <c r="W595" s="223">
        <f>AE595*IFERROR(VLOOKUP(AD595,LnLst!B:I,2,FALSE),0)+AG595*IFERROR(VLOOKUP(AF595,LnLst!B:I,2,FALSE),0)+AI595*IFERROR(VLOOKUP(AH595,LnLst!B:I,2,FALSE),0)+AK595*IFERROR(VLOOKUP(AJ595,LnLst!B:I,2,FALSE),0)</f>
        <v>0.82400000000000007</v>
      </c>
      <c r="X595" s="215">
        <f>AE595*IFERROR(VLOOKUP(AD595,LnLst!B:I,3,FALSE),0)+AG595*IFERROR(VLOOKUP(AF595,LnLst!B:I,3,FALSE),0)+AI595*IFERROR(VLOOKUP(AH595,LnLst!B:I,3,FALSE),0)+AK595*IFERROR(VLOOKUP(AJ595,LnLst!B:I,3,FALSE),0)</f>
        <v>6.04</v>
      </c>
      <c r="Y595" s="219">
        <f>(AE595*IFERROR(VLOOKUP(AD595,LnLst!B:I,4,FALSE),0)+AG595*IFERROR(VLOOKUP(AF595,LnLst!B:I,4,FALSE),0)+AI595*IFERROR(VLOOKUP(AH595,LnLst!B:I,4,FALSE),0)+AK595*IFERROR(VLOOKUP(AJ595,LnLst!B:I,4,FALSE),0))/1000000</f>
        <v>7.4400000000000006E-5</v>
      </c>
      <c r="Z595" s="215">
        <f>AE595*IFERROR(VLOOKUP(AD595,LnLst!B:I,5,FALSE),0)+AG595*IFERROR(VLOOKUP(AF595,LnLst!B:I,5,FALSE),0)+AI595*IFERROR(VLOOKUP(AH595,LnLst!B:I,5,FALSE),0)+AK595*IFERROR(VLOOKUP(AJ595,LnLst!B:I,5,FALSE),0)</f>
        <v>2.2000000000000002</v>
      </c>
      <c r="AA595" s="215">
        <f>AE595*IFERROR(VLOOKUP(AD595,LnLst!B:I,6,FALSE),0)+AG595*IFERROR(VLOOKUP(AF595,LnLst!B:I,6,FALSE),0)+AI595*IFERROR(VLOOKUP(AH595,LnLst!B:I,6,FALSE),0)+AK595*IFERROR(VLOOKUP(AJ595,LnLst!B:I,6,FALSE),0)</f>
        <v>19</v>
      </c>
      <c r="AB595" s="207">
        <f>(AE595*IFERROR(VLOOKUP(AD595,LnLst!B:I,7,FALSE),0)+AG595*IFERROR(VLOOKUP(AF595,LnLst!B:I,7,FALSE),0)+AI595*IFERROR(VLOOKUP(AH595,LnLst!B:I,7,FALSE),0)+AK595*IFERROR(VLOOKUP(AJ595,LnLst!B:I,7,FALSE),0))/1000000</f>
        <v>4.46E-5</v>
      </c>
      <c r="AC595" s="211">
        <f>AE595*IFERROR(VLOOKUP(AD595,LnLst!B:I,8,FALSE),0)+AG595*IFERROR(VLOOKUP(AF595,LnLst!B:I,8,FALSE),0)+AI595*IFERROR(VLOOKUP(AH595,LnLst!B:I,8,FALSE),0)+AK595*IFERROR(VLOOKUP(AJ595,LnLst!B:I,8,FALSE),0)</f>
        <v>11.799999999999999</v>
      </c>
      <c r="AD595" s="106" t="s">
        <v>25</v>
      </c>
      <c r="AE595" s="263">
        <v>20</v>
      </c>
      <c r="AF595" s="245" t="s">
        <v>1462</v>
      </c>
      <c r="AG595" s="263"/>
      <c r="AH595" s="250" t="s">
        <v>1462</v>
      </c>
      <c r="AI595" s="263"/>
      <c r="AJ595" s="245" t="s">
        <v>1462</v>
      </c>
      <c r="AK595" s="263"/>
      <c r="AL595" s="84">
        <v>202</v>
      </c>
      <c r="AM595" s="72">
        <v>204</v>
      </c>
      <c r="AN595" s="83">
        <v>0</v>
      </c>
      <c r="AO595" s="72">
        <v>0</v>
      </c>
      <c r="AP595" s="66" t="s">
        <v>563</v>
      </c>
      <c r="AQ595" s="107" t="s">
        <v>532</v>
      </c>
      <c r="AR595" s="61" t="s">
        <v>97</v>
      </c>
      <c r="AS595" s="364"/>
      <c r="AT595" s="205" t="s">
        <v>1263</v>
      </c>
      <c r="DN595" s="111">
        <f>(AE595*IFERROR(VLOOKUP(AD595,LnLst!B:I,2,FALSE),0))*(100/(H595^2))</f>
        <v>1.7024793388429754E-3</v>
      </c>
      <c r="DO595" s="111">
        <f>(AE595*IFERROR(VLOOKUP(AD595,LnLst!B:I,3,FALSE),0))*(100/(H595^2))</f>
        <v>1.2479338842975207E-2</v>
      </c>
      <c r="DP595" s="111">
        <f>(AE595*IFERROR(VLOOKUP(AD595,LnLst!B:I,4,FALSE),0))*(H595^2/100)/1000000</f>
        <v>3.6009600000000003E-2</v>
      </c>
      <c r="DQ595" s="111">
        <f>(AE595*IFERROR(VLOOKUP(AD595,LnLst!B:I,5,FALSE),0))*(100/(H595^2))</f>
        <v>4.5454545454545461E-3</v>
      </c>
      <c r="DR595" s="111">
        <f>(AE595*IFERROR(VLOOKUP(AD595,LnLst!B:I,6,FALSE),0))*(100/(H595^2))</f>
        <v>3.9256198347107439E-2</v>
      </c>
      <c r="DS595" s="111">
        <f>(AE595*IFERROR(VLOOKUP(AD595,LnLst!B:I,7,FALSE),0))*(H595^2/100)/1000000</f>
        <v>2.1586400000000002E-2</v>
      </c>
      <c r="DT595" s="111">
        <f>(AE595*IFERROR(VLOOKUP(AD595,LnLst!B:I,8,FALSE),0))*(100/(H595^2))</f>
        <v>2.4380165289256198E-2</v>
      </c>
      <c r="DU595" s="111">
        <f>AG595*IFERROR(VLOOKUP(AF595,LnLst!B:I,2,FALSE),0)*100/H595^2</f>
        <v>0</v>
      </c>
      <c r="DV595" s="111">
        <f>(AG595*IFERROR(VLOOKUP(AF595,LnLst!B:I,3,FALSE),0))*(100/(H595^2))</f>
        <v>0</v>
      </c>
      <c r="DW595" s="111">
        <f>(AG595*IFERROR(VLOOKUP(AF595,LnLst!B:I,4,FALSE),0))*(H595^2/100)/1000000</f>
        <v>0</v>
      </c>
      <c r="DX595" s="111">
        <f>(AG595*IFERROR(VLOOKUP(AF595,LnLst!B:I,5,FALSE),0))*(100/(H595^2))</f>
        <v>0</v>
      </c>
      <c r="DY595" s="111">
        <f>(AG595*IFERROR(VLOOKUP(AF595,LnLst!B:I,6,FALSE),0))*(100/(H595^2))</f>
        <v>0</v>
      </c>
      <c r="DZ595" s="111">
        <f>(AG595*IFERROR(VLOOKUP(AF595,LnLst!B:I,7,FALSE),0))*(H595^2/100)/1000000</f>
        <v>0</v>
      </c>
      <c r="EA595" s="111">
        <f>(AG595*IFERROR(VLOOKUP(AF595,LnLst!B:I,8,FALSE),0))*(100/(H595^2))</f>
        <v>0</v>
      </c>
      <c r="EB595" s="111">
        <f>AI595*IFERROR(VLOOKUP(AH595,LnLst!B:I,2,FALSE),0)*100/H595^2</f>
        <v>0</v>
      </c>
      <c r="EC595" s="111">
        <f>AI595*IFERROR(VLOOKUP(AH595,LnLst!B:I,3,FALSE),0)*100/H595^2</f>
        <v>0</v>
      </c>
      <c r="ED595" s="111">
        <f>(AI595*IFERROR(VLOOKUP(AH595,LnLst!B:I,4,FALSE),0))*(H595^2/100)/1000000</f>
        <v>0</v>
      </c>
      <c r="EE595" s="111">
        <f>AI595*IFERROR(VLOOKUP(AH595,LnLst!B:I,5,FALSE),0)*100/H595^2</f>
        <v>0</v>
      </c>
      <c r="EF595" s="111">
        <f>AI595*IFERROR(VLOOKUP(AH595,LnLst!B:I,6,FALSE),0)*100/H595^2</f>
        <v>0</v>
      </c>
      <c r="EG595" s="111">
        <f>(AI595*IFERROR(VLOOKUP(AH595,LnLst!B:I,7,FALSE),0))*(H595^2/100)/1000000</f>
        <v>0</v>
      </c>
      <c r="EH595" s="111">
        <f>AI595*IFERROR(VLOOKUP(AH595,LnLst!B:I,8,FALSE),0)*100/H595^2</f>
        <v>0</v>
      </c>
      <c r="EI595" s="236">
        <f>AK595*IFERROR(VLOOKUP(AJ595,LnLst!B:I,2,FALSE),0)*100/H595^2</f>
        <v>0</v>
      </c>
      <c r="EJ595" s="111">
        <f>AK595*IFERROR(VLOOKUP(AJ595,LnLst!B:I,3,FALSE),0)*100/H595^2</f>
        <v>0</v>
      </c>
      <c r="EK595" s="111">
        <f>(AK595*IFERROR(VLOOKUP(AJ595,LnLst!B:I,4,FALSE),0))*(H595^2/100)/1000000</f>
        <v>0</v>
      </c>
      <c r="EL595" s="111">
        <f>AK595*IFERROR(VLOOKUP(AJ595,LnLst!B:I,5,FALSE),0)*100/H595^2</f>
        <v>0</v>
      </c>
      <c r="EM595" s="111">
        <f>AK595*IFERROR(VLOOKUP(AJ595,LnLst!B:I,6,FALSE),0)*100/H595^2</f>
        <v>0</v>
      </c>
      <c r="EN595" s="111">
        <f>(AK595*IFERROR(VLOOKUP(AJ595,LnLst!B:I,7,FALSE),0))*(H595^2/100)/1000000</f>
        <v>0</v>
      </c>
      <c r="EO595" s="111">
        <f>AK595*IFERROR(VLOOKUP(AJ595,LnLst!B:I,8,FALSE),0)*100/H595^2</f>
        <v>0</v>
      </c>
    </row>
    <row r="596" spans="1:145" ht="15" customHeight="1" x14ac:dyDescent="0.25">
      <c r="A596" s="81" t="s">
        <v>1371</v>
      </c>
      <c r="B596" s="82" t="s">
        <v>442</v>
      </c>
      <c r="C596" s="102" t="s">
        <v>1619</v>
      </c>
      <c r="D596" s="82" t="s">
        <v>68</v>
      </c>
      <c r="E596" s="9" t="s">
        <v>1710</v>
      </c>
      <c r="F596" s="426" t="s">
        <v>1719</v>
      </c>
      <c r="G596" s="83">
        <v>1</v>
      </c>
      <c r="H596" s="60">
        <v>220</v>
      </c>
      <c r="I596" s="194" t="str">
        <f t="shared" si="204"/>
        <v xml:space="preserve">XLPE 1600mm2 Elswedy    2*380/50 ACSR         </v>
      </c>
      <c r="J596" s="228">
        <f t="shared" si="205"/>
        <v>5.2</v>
      </c>
      <c r="K596" s="113" t="s">
        <v>22</v>
      </c>
      <c r="L596" s="232" t="s">
        <v>16</v>
      </c>
      <c r="M596" s="240">
        <v>1200</v>
      </c>
      <c r="N596" s="115">
        <f t="shared" si="148"/>
        <v>457.24799999999999</v>
      </c>
      <c r="O596" s="242">
        <v>1340</v>
      </c>
      <c r="P596" s="235">
        <f t="shared" si="149"/>
        <v>3.1037190082644625E-4</v>
      </c>
      <c r="Q596" s="104">
        <f t="shared" si="150"/>
        <v>2.4241735537190081E-3</v>
      </c>
      <c r="R596" s="104">
        <f t="shared" si="151"/>
        <v>5.2252640000000003E-2</v>
      </c>
      <c r="S596" s="104">
        <f t="shared" si="152"/>
        <v>1.6154545454545458E-3</v>
      </c>
      <c r="T596" s="104">
        <f t="shared" si="153"/>
        <v>6.2129752066115698E-3</v>
      </c>
      <c r="U596" s="104">
        <f t="shared" si="154"/>
        <v>5.9672360000000001E-2</v>
      </c>
      <c r="V596" s="105">
        <f t="shared" si="155"/>
        <v>3.6570247933884296E-3</v>
      </c>
      <c r="W596" s="223">
        <f>AE596*IFERROR(VLOOKUP(AD596,LnLst!B:I,2,FALSE),0)+AG596*IFERROR(VLOOKUP(AF596,LnLst!B:I,2,FALSE),0)+AI596*IFERROR(VLOOKUP(AH596,LnLst!B:I,2,FALSE),0)+AK596*IFERROR(VLOOKUP(AJ596,LnLst!B:I,2,FALSE),0)</f>
        <v>0.15021999999999999</v>
      </c>
      <c r="X596" s="215">
        <f>AE596*IFERROR(VLOOKUP(AD596,LnLst!B:I,3,FALSE),0)+AG596*IFERROR(VLOOKUP(AF596,LnLst!B:I,3,FALSE),0)+AI596*IFERROR(VLOOKUP(AH596,LnLst!B:I,3,FALSE),0)+AK596*IFERROR(VLOOKUP(AJ596,LnLst!B:I,3,FALSE),0)</f>
        <v>1.1733</v>
      </c>
      <c r="Y596" s="219">
        <f>(AE596*IFERROR(VLOOKUP(AD596,LnLst!B:I,4,FALSE),0)+AG596*IFERROR(VLOOKUP(AF596,LnLst!B:I,4,FALSE),0)+AI596*IFERROR(VLOOKUP(AH596,LnLst!B:I,4,FALSE),0)+AK596*IFERROR(VLOOKUP(AJ596,LnLst!B:I,4,FALSE),0))/1000000</f>
        <v>1.0796E-4</v>
      </c>
      <c r="Z596" s="215">
        <f>AE596*IFERROR(VLOOKUP(AD596,LnLst!B:I,5,FALSE),0)+AG596*IFERROR(VLOOKUP(AF596,LnLst!B:I,5,FALSE),0)+AI596*IFERROR(VLOOKUP(AH596,LnLst!B:I,5,FALSE),0)+AK596*IFERROR(VLOOKUP(AJ596,LnLst!B:I,5,FALSE),0)</f>
        <v>0.78188000000000013</v>
      </c>
      <c r="AA596" s="215">
        <f>AE596*IFERROR(VLOOKUP(AD596,LnLst!B:I,6,FALSE),0)+AG596*IFERROR(VLOOKUP(AF596,LnLst!B:I,6,FALSE),0)+AI596*IFERROR(VLOOKUP(AH596,LnLst!B:I,6,FALSE),0)+AK596*IFERROR(VLOOKUP(AJ596,LnLst!B:I,6,FALSE),0)</f>
        <v>3.0070799999999998</v>
      </c>
      <c r="AB596" s="207">
        <f>(AE596*IFERROR(VLOOKUP(AD596,LnLst!B:I,7,FALSE),0)+AG596*IFERROR(VLOOKUP(AF596,LnLst!B:I,7,FALSE),0)+AI596*IFERROR(VLOOKUP(AH596,LnLst!B:I,7,FALSE),0)+AK596*IFERROR(VLOOKUP(AJ596,LnLst!B:I,7,FALSE),0))/1000000</f>
        <v>1.2328999999999999E-4</v>
      </c>
      <c r="AC596" s="211">
        <f>AE596*IFERROR(VLOOKUP(AD596,LnLst!B:I,8,FALSE),0)+AG596*IFERROR(VLOOKUP(AF596,LnLst!B:I,8,FALSE),0)+AI596*IFERROR(VLOOKUP(AH596,LnLst!B:I,8,FALSE),0)+AK596*IFERROR(VLOOKUP(AJ596,LnLst!B:I,8,FALSE),0)</f>
        <v>1.77</v>
      </c>
      <c r="AD596" s="106" t="s">
        <v>1155</v>
      </c>
      <c r="AE596" s="263">
        <v>2.2000000000000002</v>
      </c>
      <c r="AF596" s="245" t="s">
        <v>25</v>
      </c>
      <c r="AG596" s="263">
        <v>3</v>
      </c>
      <c r="AH596" s="250" t="s">
        <v>1462</v>
      </c>
      <c r="AI596" s="263"/>
      <c r="AJ596" s="245" t="s">
        <v>1462</v>
      </c>
      <c r="AK596" s="263"/>
      <c r="AL596" s="84">
        <v>201</v>
      </c>
      <c r="AM596" s="72">
        <v>202</v>
      </c>
      <c r="AN596" s="83">
        <v>0</v>
      </c>
      <c r="AO596" s="72">
        <v>0</v>
      </c>
      <c r="AP596" s="66" t="s">
        <v>564</v>
      </c>
      <c r="AQ596" s="107" t="s">
        <v>286</v>
      </c>
      <c r="AR596" s="61" t="s">
        <v>532</v>
      </c>
      <c r="AS596" s="365"/>
      <c r="AT596" s="277" t="s">
        <v>1643</v>
      </c>
      <c r="DN596" s="111">
        <f>(AE596*IFERROR(VLOOKUP(AD596,LnLst!B:I,2,FALSE),0))*(100/(H596^2))</f>
        <v>5.5000000000000002E-5</v>
      </c>
      <c r="DO596" s="111">
        <f>(AE596*IFERROR(VLOOKUP(AD596,LnLst!B:I,3,FALSE),0))*(100/(H596^2))</f>
        <v>5.5227272727272731E-4</v>
      </c>
      <c r="DP596" s="111">
        <f>(AE596*IFERROR(VLOOKUP(AD596,LnLst!B:I,4,FALSE),0))*(H596^2/100)/1000000</f>
        <v>4.6851200000000003E-2</v>
      </c>
      <c r="DQ596" s="111">
        <f>(AE596*IFERROR(VLOOKUP(AD596,LnLst!B:I,5,FALSE),0))*(100/(H596^2))</f>
        <v>9.3363636363636381E-4</v>
      </c>
      <c r="DR596" s="111">
        <f>(AE596*IFERROR(VLOOKUP(AD596,LnLst!B:I,6,FALSE),0))*(100/(H596^2))</f>
        <v>3.2454545454545458E-4</v>
      </c>
      <c r="DS596" s="111">
        <f>(AE596*IFERROR(VLOOKUP(AD596,LnLst!B:I,7,FALSE),0))*(H596^2/100)/1000000</f>
        <v>5.6434400000000003E-2</v>
      </c>
      <c r="DT596" s="111">
        <f>(AE596*IFERROR(VLOOKUP(AD596,LnLst!B:I,8,FALSE),0))*(100/(H596^2))</f>
        <v>0</v>
      </c>
      <c r="DU596" s="111">
        <f>AG596*IFERROR(VLOOKUP(AF596,LnLst!B:I,2,FALSE),0)*100/H596^2</f>
        <v>2.5537190082644627E-4</v>
      </c>
      <c r="DV596" s="111">
        <f>(AG596*IFERROR(VLOOKUP(AF596,LnLst!B:I,3,FALSE),0))*(100/(H596^2))</f>
        <v>1.8719008264462809E-3</v>
      </c>
      <c r="DW596" s="111">
        <f>(AG596*IFERROR(VLOOKUP(AF596,LnLst!B:I,4,FALSE),0))*(H596^2/100)/1000000</f>
        <v>5.4014400000000004E-3</v>
      </c>
      <c r="DX596" s="111">
        <f>(AG596*IFERROR(VLOOKUP(AF596,LnLst!B:I,5,FALSE),0))*(100/(H596^2))</f>
        <v>6.8181818181818187E-4</v>
      </c>
      <c r="DY596" s="111">
        <f>(AG596*IFERROR(VLOOKUP(AF596,LnLst!B:I,6,FALSE),0))*(100/(H596^2))</f>
        <v>5.8884297520661148E-3</v>
      </c>
      <c r="DZ596" s="111">
        <f>(AG596*IFERROR(VLOOKUP(AF596,LnLst!B:I,7,FALSE),0))*(H596^2/100)/1000000</f>
        <v>3.2379599999999998E-3</v>
      </c>
      <c r="EA596" s="111">
        <f>(AG596*IFERROR(VLOOKUP(AF596,LnLst!B:I,8,FALSE),0))*(100/(H596^2))</f>
        <v>3.6570247933884301E-3</v>
      </c>
      <c r="EB596" s="111">
        <f>AI596*IFERROR(VLOOKUP(AH596,LnLst!B:I,2,FALSE),0)*100/H596^2</f>
        <v>0</v>
      </c>
      <c r="EC596" s="111">
        <f>AI596*IFERROR(VLOOKUP(AH596,LnLst!B:I,3,FALSE),0)*100/H596^2</f>
        <v>0</v>
      </c>
      <c r="ED596" s="111">
        <f>(AI596*IFERROR(VLOOKUP(AH596,LnLst!B:I,4,FALSE),0))*(H596^2/100)/1000000</f>
        <v>0</v>
      </c>
      <c r="EE596" s="111">
        <f>AI596*IFERROR(VLOOKUP(AH596,LnLst!B:I,5,FALSE),0)*100/H596^2</f>
        <v>0</v>
      </c>
      <c r="EF596" s="111">
        <f>AI596*IFERROR(VLOOKUP(AH596,LnLst!B:I,6,FALSE),0)*100/H596^2</f>
        <v>0</v>
      </c>
      <c r="EG596" s="111">
        <f>(AI596*IFERROR(VLOOKUP(AH596,LnLst!B:I,7,FALSE),0))*(H596^2/100)/1000000</f>
        <v>0</v>
      </c>
      <c r="EH596" s="111">
        <f>AI596*IFERROR(VLOOKUP(AH596,LnLst!B:I,8,FALSE),0)*100/H596^2</f>
        <v>0</v>
      </c>
      <c r="EI596" s="236">
        <f>AK596*IFERROR(VLOOKUP(AJ596,LnLst!B:I,2,FALSE),0)*100/H596^2</f>
        <v>0</v>
      </c>
      <c r="EJ596" s="111">
        <f>AK596*IFERROR(VLOOKUP(AJ596,LnLst!B:I,3,FALSE),0)*100/H596^2</f>
        <v>0</v>
      </c>
      <c r="EK596" s="111">
        <f>(AK596*IFERROR(VLOOKUP(AJ596,LnLst!B:I,4,FALSE),0))*(H596^2/100)/1000000</f>
        <v>0</v>
      </c>
      <c r="EL596" s="111">
        <f>AK596*IFERROR(VLOOKUP(AJ596,LnLst!B:I,5,FALSE),0)*100/H596^2</f>
        <v>0</v>
      </c>
      <c r="EM596" s="111">
        <f>AK596*IFERROR(VLOOKUP(AJ596,LnLst!B:I,6,FALSE),0)*100/H596^2</f>
        <v>0</v>
      </c>
      <c r="EN596" s="111">
        <f>(AK596*IFERROR(VLOOKUP(AJ596,LnLst!B:I,7,FALSE),0))*(H596^2/100)/1000000</f>
        <v>0</v>
      </c>
      <c r="EO596" s="111">
        <f>AK596*IFERROR(VLOOKUP(AJ596,LnLst!B:I,8,FALSE),0)*100/H596^2</f>
        <v>0</v>
      </c>
    </row>
    <row r="597" spans="1:145" ht="15" customHeight="1" x14ac:dyDescent="0.25">
      <c r="A597" s="81" t="s">
        <v>1371</v>
      </c>
      <c r="B597" s="82" t="s">
        <v>442</v>
      </c>
      <c r="C597" s="102" t="s">
        <v>1619</v>
      </c>
      <c r="D597" s="82" t="s">
        <v>68</v>
      </c>
      <c r="E597" s="9" t="s">
        <v>1710</v>
      </c>
      <c r="F597" s="426" t="s">
        <v>1719</v>
      </c>
      <c r="G597" s="83">
        <v>2</v>
      </c>
      <c r="H597" s="60">
        <v>220</v>
      </c>
      <c r="I597" s="194" t="str">
        <f t="shared" si="204"/>
        <v xml:space="preserve">XLPE 1600mm2 Elswedy    2*380/50 ACSR         </v>
      </c>
      <c r="J597" s="228">
        <f t="shared" si="205"/>
        <v>5.2</v>
      </c>
      <c r="K597" s="113" t="s">
        <v>22</v>
      </c>
      <c r="L597" s="232" t="s">
        <v>16</v>
      </c>
      <c r="M597" s="240">
        <v>1200</v>
      </c>
      <c r="N597" s="115">
        <f t="shared" si="148"/>
        <v>457.24799999999999</v>
      </c>
      <c r="O597" s="242">
        <v>1340</v>
      </c>
      <c r="P597" s="235">
        <f t="shared" si="149"/>
        <v>3.1037190082644625E-4</v>
      </c>
      <c r="Q597" s="104">
        <f t="shared" si="150"/>
        <v>2.4241735537190081E-3</v>
      </c>
      <c r="R597" s="104">
        <f t="shared" si="151"/>
        <v>5.2252640000000003E-2</v>
      </c>
      <c r="S597" s="104">
        <f t="shared" si="152"/>
        <v>1.6154545454545458E-3</v>
      </c>
      <c r="T597" s="104">
        <f t="shared" si="153"/>
        <v>6.2129752066115698E-3</v>
      </c>
      <c r="U597" s="104">
        <f t="shared" si="154"/>
        <v>5.9672360000000001E-2</v>
      </c>
      <c r="V597" s="105">
        <f t="shared" si="155"/>
        <v>3.6570247933884296E-3</v>
      </c>
      <c r="W597" s="223">
        <f>AE597*IFERROR(VLOOKUP(AD597,LnLst!B:I,2,FALSE),0)+AG597*IFERROR(VLOOKUP(AF597,LnLst!B:I,2,FALSE),0)+AI597*IFERROR(VLOOKUP(AH597,LnLst!B:I,2,FALSE),0)+AK597*IFERROR(VLOOKUP(AJ597,LnLst!B:I,2,FALSE),0)</f>
        <v>0.15021999999999999</v>
      </c>
      <c r="X597" s="215">
        <f>AE597*IFERROR(VLOOKUP(AD597,LnLst!B:I,3,FALSE),0)+AG597*IFERROR(VLOOKUP(AF597,LnLst!B:I,3,FALSE),0)+AI597*IFERROR(VLOOKUP(AH597,LnLst!B:I,3,FALSE),0)+AK597*IFERROR(VLOOKUP(AJ597,LnLst!B:I,3,FALSE),0)</f>
        <v>1.1733</v>
      </c>
      <c r="Y597" s="219">
        <f>(AE597*IFERROR(VLOOKUP(AD597,LnLst!B:I,4,FALSE),0)+AG597*IFERROR(VLOOKUP(AF597,LnLst!B:I,4,FALSE),0)+AI597*IFERROR(VLOOKUP(AH597,LnLst!B:I,4,FALSE),0)+AK597*IFERROR(VLOOKUP(AJ597,LnLst!B:I,4,FALSE),0))/1000000</f>
        <v>1.0796E-4</v>
      </c>
      <c r="Z597" s="215">
        <f>AE597*IFERROR(VLOOKUP(AD597,LnLst!B:I,5,FALSE),0)+AG597*IFERROR(VLOOKUP(AF597,LnLst!B:I,5,FALSE),0)+AI597*IFERROR(VLOOKUP(AH597,LnLst!B:I,5,FALSE),0)+AK597*IFERROR(VLOOKUP(AJ597,LnLst!B:I,5,FALSE),0)</f>
        <v>0.78188000000000013</v>
      </c>
      <c r="AA597" s="215">
        <f>AE597*IFERROR(VLOOKUP(AD597,LnLst!B:I,6,FALSE),0)+AG597*IFERROR(VLOOKUP(AF597,LnLst!B:I,6,FALSE),0)+AI597*IFERROR(VLOOKUP(AH597,LnLst!B:I,6,FALSE),0)+AK597*IFERROR(VLOOKUP(AJ597,LnLst!B:I,6,FALSE),0)</f>
        <v>3.0070799999999998</v>
      </c>
      <c r="AB597" s="207">
        <f>(AE597*IFERROR(VLOOKUP(AD597,LnLst!B:I,7,FALSE),0)+AG597*IFERROR(VLOOKUP(AF597,LnLst!B:I,7,FALSE),0)+AI597*IFERROR(VLOOKUP(AH597,LnLst!B:I,7,FALSE),0)+AK597*IFERROR(VLOOKUP(AJ597,LnLst!B:I,7,FALSE),0))/1000000</f>
        <v>1.2328999999999999E-4</v>
      </c>
      <c r="AC597" s="211">
        <f>AE597*IFERROR(VLOOKUP(AD597,LnLst!B:I,8,FALSE),0)+AG597*IFERROR(VLOOKUP(AF597,LnLst!B:I,8,FALSE),0)+AI597*IFERROR(VLOOKUP(AH597,LnLst!B:I,8,FALSE),0)+AK597*IFERROR(VLOOKUP(AJ597,LnLst!B:I,8,FALSE),0)</f>
        <v>1.77</v>
      </c>
      <c r="AD597" s="106" t="s">
        <v>1155</v>
      </c>
      <c r="AE597" s="263">
        <v>2.2000000000000002</v>
      </c>
      <c r="AF597" s="245" t="s">
        <v>25</v>
      </c>
      <c r="AG597" s="263">
        <v>3</v>
      </c>
      <c r="AH597" s="250" t="s">
        <v>1462</v>
      </c>
      <c r="AI597" s="263"/>
      <c r="AJ597" s="245" t="s">
        <v>1462</v>
      </c>
      <c r="AK597" s="263"/>
      <c r="AL597" s="84">
        <v>201</v>
      </c>
      <c r="AM597" s="72">
        <v>202</v>
      </c>
      <c r="AN597" s="83">
        <v>0</v>
      </c>
      <c r="AO597" s="72">
        <v>0</v>
      </c>
      <c r="AP597" s="66" t="s">
        <v>565</v>
      </c>
      <c r="AQ597" s="107" t="s">
        <v>286</v>
      </c>
      <c r="AR597" s="61" t="s">
        <v>532</v>
      </c>
      <c r="AS597" s="364"/>
      <c r="AT597" s="278"/>
      <c r="DN597" s="111">
        <f>(AE597*IFERROR(VLOOKUP(AD597,LnLst!B:I,2,FALSE),0))*(100/(H597^2))</f>
        <v>5.5000000000000002E-5</v>
      </c>
      <c r="DO597" s="111">
        <f>(AE597*IFERROR(VLOOKUP(AD597,LnLst!B:I,3,FALSE),0))*(100/(H597^2))</f>
        <v>5.5227272727272731E-4</v>
      </c>
      <c r="DP597" s="111">
        <f>(AE597*IFERROR(VLOOKUP(AD597,LnLst!B:I,4,FALSE),0))*(H597^2/100)/1000000</f>
        <v>4.6851200000000003E-2</v>
      </c>
      <c r="DQ597" s="111">
        <f>(AE597*IFERROR(VLOOKUP(AD597,LnLst!B:I,5,FALSE),0))*(100/(H597^2))</f>
        <v>9.3363636363636381E-4</v>
      </c>
      <c r="DR597" s="111">
        <f>(AE597*IFERROR(VLOOKUP(AD597,LnLst!B:I,6,FALSE),0))*(100/(H597^2))</f>
        <v>3.2454545454545458E-4</v>
      </c>
      <c r="DS597" s="111">
        <f>(AE597*IFERROR(VLOOKUP(AD597,LnLst!B:I,7,FALSE),0))*(H597^2/100)/1000000</f>
        <v>5.6434400000000003E-2</v>
      </c>
      <c r="DT597" s="111">
        <f>(AE597*IFERROR(VLOOKUP(AD597,LnLst!B:I,8,FALSE),0))*(100/(H597^2))</f>
        <v>0</v>
      </c>
      <c r="DU597" s="111">
        <f>AG597*IFERROR(VLOOKUP(AF597,LnLst!B:I,2,FALSE),0)*100/H597^2</f>
        <v>2.5537190082644627E-4</v>
      </c>
      <c r="DV597" s="111">
        <f>(AG597*IFERROR(VLOOKUP(AF597,LnLst!B:I,3,FALSE),0))*(100/(H597^2))</f>
        <v>1.8719008264462809E-3</v>
      </c>
      <c r="DW597" s="111">
        <f>(AG597*IFERROR(VLOOKUP(AF597,LnLst!B:I,4,FALSE),0))*(H597^2/100)/1000000</f>
        <v>5.4014400000000004E-3</v>
      </c>
      <c r="DX597" s="111">
        <f>(AG597*IFERROR(VLOOKUP(AF597,LnLst!B:I,5,FALSE),0))*(100/(H597^2))</f>
        <v>6.8181818181818187E-4</v>
      </c>
      <c r="DY597" s="111">
        <f>(AG597*IFERROR(VLOOKUP(AF597,LnLst!B:I,6,FALSE),0))*(100/(H597^2))</f>
        <v>5.8884297520661148E-3</v>
      </c>
      <c r="DZ597" s="111">
        <f>(AG597*IFERROR(VLOOKUP(AF597,LnLst!B:I,7,FALSE),0))*(H597^2/100)/1000000</f>
        <v>3.2379599999999998E-3</v>
      </c>
      <c r="EA597" s="111">
        <f>(AG597*IFERROR(VLOOKUP(AF597,LnLst!B:I,8,FALSE),0))*(100/(H597^2))</f>
        <v>3.6570247933884301E-3</v>
      </c>
      <c r="EB597" s="111">
        <f>AI597*IFERROR(VLOOKUP(AH597,LnLst!B:I,2,FALSE),0)*100/H597^2</f>
        <v>0</v>
      </c>
      <c r="EC597" s="111">
        <f>AI597*IFERROR(VLOOKUP(AH597,LnLst!B:I,3,FALSE),0)*100/H597^2</f>
        <v>0</v>
      </c>
      <c r="ED597" s="111">
        <f>(AI597*IFERROR(VLOOKUP(AH597,LnLst!B:I,4,FALSE),0))*(H597^2/100)/1000000</f>
        <v>0</v>
      </c>
      <c r="EE597" s="111">
        <f>AI597*IFERROR(VLOOKUP(AH597,LnLst!B:I,5,FALSE),0)*100/H597^2</f>
        <v>0</v>
      </c>
      <c r="EF597" s="111">
        <f>AI597*IFERROR(VLOOKUP(AH597,LnLst!B:I,6,FALSE),0)*100/H597^2</f>
        <v>0</v>
      </c>
      <c r="EG597" s="111">
        <f>(AI597*IFERROR(VLOOKUP(AH597,LnLst!B:I,7,FALSE),0))*(H597^2/100)/1000000</f>
        <v>0</v>
      </c>
      <c r="EH597" s="111">
        <f>AI597*IFERROR(VLOOKUP(AH597,LnLst!B:I,8,FALSE),0)*100/H597^2</f>
        <v>0</v>
      </c>
      <c r="EI597" s="236">
        <f>AK597*IFERROR(VLOOKUP(AJ597,LnLst!B:I,2,FALSE),0)*100/H597^2</f>
        <v>0</v>
      </c>
      <c r="EJ597" s="111">
        <f>AK597*IFERROR(VLOOKUP(AJ597,LnLst!B:I,3,FALSE),0)*100/H597^2</f>
        <v>0</v>
      </c>
      <c r="EK597" s="111">
        <f>(AK597*IFERROR(VLOOKUP(AJ597,LnLst!B:I,4,FALSE),0))*(H597^2/100)/1000000</f>
        <v>0</v>
      </c>
      <c r="EL597" s="111">
        <f>AK597*IFERROR(VLOOKUP(AJ597,LnLst!B:I,5,FALSE),0)*100/H597^2</f>
        <v>0</v>
      </c>
      <c r="EM597" s="111">
        <f>AK597*IFERROR(VLOOKUP(AJ597,LnLst!B:I,6,FALSE),0)*100/H597^2</f>
        <v>0</v>
      </c>
      <c r="EN597" s="111">
        <f>(AK597*IFERROR(VLOOKUP(AJ597,LnLst!B:I,7,FALSE),0))*(H597^2/100)/1000000</f>
        <v>0</v>
      </c>
      <c r="EO597" s="111">
        <f>AK597*IFERROR(VLOOKUP(AJ597,LnLst!B:I,8,FALSE),0)*100/H597^2</f>
        <v>0</v>
      </c>
    </row>
    <row r="598" spans="1:145" ht="15" customHeight="1" x14ac:dyDescent="0.25">
      <c r="A598" s="81" t="s">
        <v>1371</v>
      </c>
      <c r="B598" s="82" t="s">
        <v>458</v>
      </c>
      <c r="C598" s="102" t="s">
        <v>1619</v>
      </c>
      <c r="D598" s="82" t="s">
        <v>97</v>
      </c>
      <c r="E598" s="9" t="s">
        <v>1710</v>
      </c>
      <c r="F598" s="426" t="s">
        <v>1719</v>
      </c>
      <c r="G598" s="83">
        <v>1</v>
      </c>
      <c r="H598" s="60">
        <v>220</v>
      </c>
      <c r="I598" s="194" t="str">
        <f t="shared" si="204"/>
        <v xml:space="preserve">Thermal double 2*255/88    2*380/50 ACSR         </v>
      </c>
      <c r="J598" s="228">
        <f t="shared" si="205"/>
        <v>28.5</v>
      </c>
      <c r="K598" s="113" t="s">
        <v>22</v>
      </c>
      <c r="L598" s="232" t="s">
        <v>29</v>
      </c>
      <c r="M598" s="240">
        <v>950</v>
      </c>
      <c r="N598" s="115">
        <f t="shared" si="148"/>
        <v>361.988</v>
      </c>
      <c r="O598" s="241">
        <v>1200</v>
      </c>
      <c r="P598" s="235">
        <f t="shared" si="149"/>
        <v>2.7081101239669423E-3</v>
      </c>
      <c r="Q598" s="104">
        <f t="shared" si="150"/>
        <v>1.8408053719008263E-2</v>
      </c>
      <c r="R598" s="104">
        <f t="shared" si="151"/>
        <v>4.9853773618000002E-2</v>
      </c>
      <c r="S598" s="104">
        <f t="shared" si="152"/>
        <v>9.4991632231404954E-3</v>
      </c>
      <c r="T598" s="104">
        <f t="shared" si="153"/>
        <v>5.9947613119834708E-2</v>
      </c>
      <c r="U598" s="104">
        <f t="shared" si="154"/>
        <v>3.0209500332000001E-2</v>
      </c>
      <c r="V598" s="105">
        <f t="shared" si="155"/>
        <v>3.8004476342975199E-2</v>
      </c>
      <c r="W598" s="223">
        <f>AE598*IFERROR(VLOOKUP(AD598,LnLst!B:I,2,FALSE),0)+AG598*IFERROR(VLOOKUP(AF598,LnLst!B:I,2,FALSE),0)+AI598*IFERROR(VLOOKUP(AH598,LnLst!B:I,2,FALSE),0)+AK598*IFERROR(VLOOKUP(AJ598,LnLst!B:I,2,FALSE),0)</f>
        <v>1.3107253000000001</v>
      </c>
      <c r="X598" s="215">
        <f>AE598*IFERROR(VLOOKUP(AD598,LnLst!B:I,3,FALSE),0)+AG598*IFERROR(VLOOKUP(AF598,LnLst!B:I,3,FALSE),0)+AI598*IFERROR(VLOOKUP(AH598,LnLst!B:I,3,FALSE),0)+AK598*IFERROR(VLOOKUP(AJ598,LnLst!B:I,3,FALSE),0)</f>
        <v>8.9094979999999993</v>
      </c>
      <c r="Y598" s="219">
        <f>(AE598*IFERROR(VLOOKUP(AD598,LnLst!B:I,4,FALSE),0)+AG598*IFERROR(VLOOKUP(AF598,LnLst!B:I,4,FALSE),0)+AI598*IFERROR(VLOOKUP(AH598,LnLst!B:I,4,FALSE),0)+AK598*IFERROR(VLOOKUP(AJ598,LnLst!B:I,4,FALSE),0))/1000000</f>
        <v>1.030036645E-4</v>
      </c>
      <c r="Z598" s="215">
        <f>AE598*IFERROR(VLOOKUP(AD598,LnLst!B:I,5,FALSE),0)+AG598*IFERROR(VLOOKUP(AF598,LnLst!B:I,5,FALSE),0)+AI598*IFERROR(VLOOKUP(AH598,LnLst!B:I,5,FALSE),0)+AK598*IFERROR(VLOOKUP(AJ598,LnLst!B:I,5,FALSE),0)</f>
        <v>4.5975950000000001</v>
      </c>
      <c r="AA598" s="215">
        <f>AE598*IFERROR(VLOOKUP(AD598,LnLst!B:I,6,FALSE),0)+AG598*IFERROR(VLOOKUP(AF598,LnLst!B:I,6,FALSE),0)+AI598*IFERROR(VLOOKUP(AH598,LnLst!B:I,6,FALSE),0)+AK598*IFERROR(VLOOKUP(AJ598,LnLst!B:I,6,FALSE),0)</f>
        <v>29.014644749999999</v>
      </c>
      <c r="AB598" s="207">
        <f>(AE598*IFERROR(VLOOKUP(AD598,LnLst!B:I,7,FALSE),0)+AG598*IFERROR(VLOOKUP(AF598,LnLst!B:I,7,FALSE),0)+AI598*IFERROR(VLOOKUP(AH598,LnLst!B:I,7,FALSE),0)+AK598*IFERROR(VLOOKUP(AJ598,LnLst!B:I,7,FALSE),0))/1000000</f>
        <v>6.2416323000000004E-5</v>
      </c>
      <c r="AC598" s="211">
        <f>AE598*IFERROR(VLOOKUP(AD598,LnLst!B:I,8,FALSE),0)+AG598*IFERROR(VLOOKUP(AF598,LnLst!B:I,8,FALSE),0)+AI598*IFERROR(VLOOKUP(AH598,LnLst!B:I,8,FALSE),0)+AK598*IFERROR(VLOOKUP(AJ598,LnLst!B:I,8,FALSE),0)</f>
        <v>18.394166549999998</v>
      </c>
      <c r="AD598" s="106" t="s">
        <v>1479</v>
      </c>
      <c r="AE598" s="263">
        <v>8.5</v>
      </c>
      <c r="AF598" s="245" t="s">
        <v>25</v>
      </c>
      <c r="AG598" s="263">
        <v>20</v>
      </c>
      <c r="AH598" s="250" t="s">
        <v>1462</v>
      </c>
      <c r="AI598" s="263"/>
      <c r="AJ598" s="245" t="s">
        <v>1462</v>
      </c>
      <c r="AK598" s="263"/>
      <c r="AL598" s="84">
        <v>201</v>
      </c>
      <c r="AM598" s="72">
        <v>204</v>
      </c>
      <c r="AN598" s="83">
        <v>0</v>
      </c>
      <c r="AO598" s="72">
        <v>0</v>
      </c>
      <c r="AP598" s="66" t="s">
        <v>566</v>
      </c>
      <c r="AQ598" s="107" t="s">
        <v>286</v>
      </c>
      <c r="AR598" s="61" t="s">
        <v>97</v>
      </c>
      <c r="AS598" s="365"/>
      <c r="AT598" s="277" t="s">
        <v>1376</v>
      </c>
      <c r="DN598" s="111">
        <f>(AE598*IFERROR(VLOOKUP(AD598,LnLst!B:I,2,FALSE),0))*(100/(H598^2))</f>
        <v>1.0056307851239671E-3</v>
      </c>
      <c r="DO598" s="111">
        <f>(AE598*IFERROR(VLOOKUP(AD598,LnLst!B:I,3,FALSE),0))*(100/(H598^2))</f>
        <v>5.9287148760330585E-3</v>
      </c>
      <c r="DP598" s="111">
        <f>(AE598*IFERROR(VLOOKUP(AD598,LnLst!B:I,4,FALSE),0))*(H598^2/100)/1000000</f>
        <v>1.3844173618E-2</v>
      </c>
      <c r="DQ598" s="111">
        <f>(AE598*IFERROR(VLOOKUP(AD598,LnLst!B:I,5,FALSE),0))*(100/(H598^2))</f>
        <v>4.9537086776859501E-3</v>
      </c>
      <c r="DR598" s="111">
        <f>(AE598*IFERROR(VLOOKUP(AD598,LnLst!B:I,6,FALSE),0))*(100/(H598^2))</f>
        <v>2.0691414772727269E-2</v>
      </c>
      <c r="DS598" s="111">
        <f>(AE598*IFERROR(VLOOKUP(AD598,LnLst!B:I,7,FALSE),0))*(H598^2/100)/1000000</f>
        <v>8.6231003320000003E-3</v>
      </c>
      <c r="DT598" s="111">
        <f>(AE598*IFERROR(VLOOKUP(AD598,LnLst!B:I,8,FALSE),0))*(100/(H598^2))</f>
        <v>1.3624311053719008E-2</v>
      </c>
      <c r="DU598" s="111">
        <f>AG598*IFERROR(VLOOKUP(AF598,LnLst!B:I,2,FALSE),0)*100/H598^2</f>
        <v>1.7024793388429754E-3</v>
      </c>
      <c r="DV598" s="111">
        <f>(AG598*IFERROR(VLOOKUP(AF598,LnLst!B:I,3,FALSE),0))*(100/(H598^2))</f>
        <v>1.2479338842975207E-2</v>
      </c>
      <c r="DW598" s="111">
        <f>(AG598*IFERROR(VLOOKUP(AF598,LnLst!B:I,4,FALSE),0))*(H598^2/100)/1000000</f>
        <v>3.6009600000000003E-2</v>
      </c>
      <c r="DX598" s="111">
        <f>(AG598*IFERROR(VLOOKUP(AF598,LnLst!B:I,5,FALSE),0))*(100/(H598^2))</f>
        <v>4.5454545454545461E-3</v>
      </c>
      <c r="DY598" s="111">
        <f>(AG598*IFERROR(VLOOKUP(AF598,LnLst!B:I,6,FALSE),0))*(100/(H598^2))</f>
        <v>3.9256198347107439E-2</v>
      </c>
      <c r="DZ598" s="111">
        <f>(AG598*IFERROR(VLOOKUP(AF598,LnLst!B:I,7,FALSE),0))*(H598^2/100)/1000000</f>
        <v>2.1586400000000002E-2</v>
      </c>
      <c r="EA598" s="111">
        <f>(AG598*IFERROR(VLOOKUP(AF598,LnLst!B:I,8,FALSE),0))*(100/(H598^2))</f>
        <v>2.4380165289256198E-2</v>
      </c>
      <c r="EB598" s="111">
        <f>AI598*IFERROR(VLOOKUP(AH598,LnLst!B:I,2,FALSE),0)*100/H598^2</f>
        <v>0</v>
      </c>
      <c r="EC598" s="111">
        <f>AI598*IFERROR(VLOOKUP(AH598,LnLst!B:I,3,FALSE),0)*100/H598^2</f>
        <v>0</v>
      </c>
      <c r="ED598" s="111">
        <f>(AI598*IFERROR(VLOOKUP(AH598,LnLst!B:I,4,FALSE),0))*(H598^2/100)/1000000</f>
        <v>0</v>
      </c>
      <c r="EE598" s="111">
        <f>AI598*IFERROR(VLOOKUP(AH598,LnLst!B:I,5,FALSE),0)*100/H598^2</f>
        <v>0</v>
      </c>
      <c r="EF598" s="111">
        <f>AI598*IFERROR(VLOOKUP(AH598,LnLst!B:I,6,FALSE),0)*100/H598^2</f>
        <v>0</v>
      </c>
      <c r="EG598" s="111">
        <f>(AI598*IFERROR(VLOOKUP(AH598,LnLst!B:I,7,FALSE),0))*(H598^2/100)/1000000</f>
        <v>0</v>
      </c>
      <c r="EH598" s="111">
        <f>AI598*IFERROR(VLOOKUP(AH598,LnLst!B:I,8,FALSE),0)*100/H598^2</f>
        <v>0</v>
      </c>
      <c r="EI598" s="236">
        <f>AK598*IFERROR(VLOOKUP(AJ598,LnLst!B:I,2,FALSE),0)*100/H598^2</f>
        <v>0</v>
      </c>
      <c r="EJ598" s="111">
        <f>AK598*IFERROR(VLOOKUP(AJ598,LnLst!B:I,3,FALSE),0)*100/H598^2</f>
        <v>0</v>
      </c>
      <c r="EK598" s="111">
        <f>(AK598*IFERROR(VLOOKUP(AJ598,LnLst!B:I,4,FALSE),0))*(H598^2/100)/1000000</f>
        <v>0</v>
      </c>
      <c r="EL598" s="111">
        <f>AK598*IFERROR(VLOOKUP(AJ598,LnLst!B:I,5,FALSE),0)*100/H598^2</f>
        <v>0</v>
      </c>
      <c r="EM598" s="111">
        <f>AK598*IFERROR(VLOOKUP(AJ598,LnLst!B:I,6,FALSE),0)*100/H598^2</f>
        <v>0</v>
      </c>
      <c r="EN598" s="111">
        <f>(AK598*IFERROR(VLOOKUP(AJ598,LnLst!B:I,7,FALSE),0))*(H598^2/100)/1000000</f>
        <v>0</v>
      </c>
      <c r="EO598" s="111">
        <f>AK598*IFERROR(VLOOKUP(AJ598,LnLst!B:I,8,FALSE),0)*100/H598^2</f>
        <v>0</v>
      </c>
    </row>
    <row r="599" spans="1:145" ht="15" customHeight="1" x14ac:dyDescent="0.25">
      <c r="A599" s="81" t="s">
        <v>1371</v>
      </c>
      <c r="B599" s="82" t="s">
        <v>458</v>
      </c>
      <c r="C599" s="102" t="s">
        <v>1619</v>
      </c>
      <c r="D599" s="82" t="s">
        <v>97</v>
      </c>
      <c r="E599" s="9" t="s">
        <v>1710</v>
      </c>
      <c r="F599" s="426" t="s">
        <v>1719</v>
      </c>
      <c r="G599" s="83">
        <v>2</v>
      </c>
      <c r="H599" s="60">
        <v>220</v>
      </c>
      <c r="I599" s="194" t="str">
        <f t="shared" si="204"/>
        <v xml:space="preserve">Thermal double 2*255/88    2*380/50 ACSR         </v>
      </c>
      <c r="J599" s="228">
        <f t="shared" si="205"/>
        <v>28.5</v>
      </c>
      <c r="K599" s="113" t="s">
        <v>22</v>
      </c>
      <c r="L599" s="232" t="s">
        <v>29</v>
      </c>
      <c r="M599" s="240">
        <v>950</v>
      </c>
      <c r="N599" s="115">
        <f t="shared" si="148"/>
        <v>361.988</v>
      </c>
      <c r="O599" s="241">
        <v>1200</v>
      </c>
      <c r="P599" s="235">
        <f t="shared" si="149"/>
        <v>2.7081101239669423E-3</v>
      </c>
      <c r="Q599" s="104">
        <f t="shared" si="150"/>
        <v>1.8408053719008263E-2</v>
      </c>
      <c r="R599" s="104">
        <f t="shared" si="151"/>
        <v>4.9853773618000002E-2</v>
      </c>
      <c r="S599" s="104">
        <f t="shared" si="152"/>
        <v>9.4991632231404954E-3</v>
      </c>
      <c r="T599" s="104">
        <f t="shared" si="153"/>
        <v>5.9947613119834708E-2</v>
      </c>
      <c r="U599" s="104">
        <f t="shared" si="154"/>
        <v>3.0209500332000001E-2</v>
      </c>
      <c r="V599" s="105">
        <f t="shared" si="155"/>
        <v>3.8004476342975199E-2</v>
      </c>
      <c r="W599" s="223">
        <f>AE599*IFERROR(VLOOKUP(AD599,LnLst!B:I,2,FALSE),0)+AG599*IFERROR(VLOOKUP(AF599,LnLst!B:I,2,FALSE),0)+AI599*IFERROR(VLOOKUP(AH599,LnLst!B:I,2,FALSE),0)+AK599*IFERROR(VLOOKUP(AJ599,LnLst!B:I,2,FALSE),0)</f>
        <v>1.3107253000000001</v>
      </c>
      <c r="X599" s="215">
        <f>AE599*IFERROR(VLOOKUP(AD599,LnLst!B:I,3,FALSE),0)+AG599*IFERROR(VLOOKUP(AF599,LnLst!B:I,3,FALSE),0)+AI599*IFERROR(VLOOKUP(AH599,LnLst!B:I,3,FALSE),0)+AK599*IFERROR(VLOOKUP(AJ599,LnLst!B:I,3,FALSE),0)</f>
        <v>8.9094979999999993</v>
      </c>
      <c r="Y599" s="219">
        <f>(AE599*IFERROR(VLOOKUP(AD599,LnLst!B:I,4,FALSE),0)+AG599*IFERROR(VLOOKUP(AF599,LnLst!B:I,4,FALSE),0)+AI599*IFERROR(VLOOKUP(AH599,LnLst!B:I,4,FALSE),0)+AK599*IFERROR(VLOOKUP(AJ599,LnLst!B:I,4,FALSE),0))/1000000</f>
        <v>1.030036645E-4</v>
      </c>
      <c r="Z599" s="215">
        <f>AE599*IFERROR(VLOOKUP(AD599,LnLst!B:I,5,FALSE),0)+AG599*IFERROR(VLOOKUP(AF599,LnLst!B:I,5,FALSE),0)+AI599*IFERROR(VLOOKUP(AH599,LnLst!B:I,5,FALSE),0)+AK599*IFERROR(VLOOKUP(AJ599,LnLst!B:I,5,FALSE),0)</f>
        <v>4.5975950000000001</v>
      </c>
      <c r="AA599" s="215">
        <f>AE599*IFERROR(VLOOKUP(AD599,LnLst!B:I,6,FALSE),0)+AG599*IFERROR(VLOOKUP(AF599,LnLst!B:I,6,FALSE),0)+AI599*IFERROR(VLOOKUP(AH599,LnLst!B:I,6,FALSE),0)+AK599*IFERROR(VLOOKUP(AJ599,LnLst!B:I,6,FALSE),0)</f>
        <v>29.014644749999999</v>
      </c>
      <c r="AB599" s="207">
        <f>(AE599*IFERROR(VLOOKUP(AD599,LnLst!B:I,7,FALSE),0)+AG599*IFERROR(VLOOKUP(AF599,LnLst!B:I,7,FALSE),0)+AI599*IFERROR(VLOOKUP(AH599,LnLst!B:I,7,FALSE),0)+AK599*IFERROR(VLOOKUP(AJ599,LnLst!B:I,7,FALSE),0))/1000000</f>
        <v>6.2416323000000004E-5</v>
      </c>
      <c r="AC599" s="211">
        <f>AE599*IFERROR(VLOOKUP(AD599,LnLst!B:I,8,FALSE),0)+AG599*IFERROR(VLOOKUP(AF599,LnLst!B:I,8,FALSE),0)+AI599*IFERROR(VLOOKUP(AH599,LnLst!B:I,8,FALSE),0)+AK599*IFERROR(VLOOKUP(AJ599,LnLst!B:I,8,FALSE),0)</f>
        <v>18.394166549999998</v>
      </c>
      <c r="AD599" s="106" t="s">
        <v>1479</v>
      </c>
      <c r="AE599" s="263">
        <v>8.5</v>
      </c>
      <c r="AF599" s="245" t="s">
        <v>25</v>
      </c>
      <c r="AG599" s="263">
        <v>20</v>
      </c>
      <c r="AH599" s="250" t="s">
        <v>1462</v>
      </c>
      <c r="AI599" s="263"/>
      <c r="AJ599" s="245" t="s">
        <v>1462</v>
      </c>
      <c r="AK599" s="263"/>
      <c r="AL599" s="84">
        <v>201</v>
      </c>
      <c r="AM599" s="72">
        <v>204</v>
      </c>
      <c r="AN599" s="83">
        <v>0</v>
      </c>
      <c r="AO599" s="72">
        <v>0</v>
      </c>
      <c r="AP599" s="66" t="s">
        <v>567</v>
      </c>
      <c r="AQ599" s="107" t="s">
        <v>286</v>
      </c>
      <c r="AR599" s="61" t="s">
        <v>97</v>
      </c>
      <c r="AS599" s="364"/>
      <c r="AT599" s="278"/>
      <c r="DN599" s="111">
        <f>(AE599*IFERROR(VLOOKUP(AD599,LnLst!B:I,2,FALSE),0))*(100/(H599^2))</f>
        <v>1.0056307851239671E-3</v>
      </c>
      <c r="DO599" s="111">
        <f>(AE599*IFERROR(VLOOKUP(AD599,LnLst!B:I,3,FALSE),0))*(100/(H599^2))</f>
        <v>5.9287148760330585E-3</v>
      </c>
      <c r="DP599" s="111">
        <f>(AE599*IFERROR(VLOOKUP(AD599,LnLst!B:I,4,FALSE),0))*(H599^2/100)/1000000</f>
        <v>1.3844173618E-2</v>
      </c>
      <c r="DQ599" s="111">
        <f>(AE599*IFERROR(VLOOKUP(AD599,LnLst!B:I,5,FALSE),0))*(100/(H599^2))</f>
        <v>4.9537086776859501E-3</v>
      </c>
      <c r="DR599" s="111">
        <f>(AE599*IFERROR(VLOOKUP(AD599,LnLst!B:I,6,FALSE),0))*(100/(H599^2))</f>
        <v>2.0691414772727269E-2</v>
      </c>
      <c r="DS599" s="111">
        <f>(AE599*IFERROR(VLOOKUP(AD599,LnLst!B:I,7,FALSE),0))*(H599^2/100)/1000000</f>
        <v>8.6231003320000003E-3</v>
      </c>
      <c r="DT599" s="111">
        <f>(AE599*IFERROR(VLOOKUP(AD599,LnLst!B:I,8,FALSE),0))*(100/(H599^2))</f>
        <v>1.3624311053719008E-2</v>
      </c>
      <c r="DU599" s="111">
        <f>AG599*IFERROR(VLOOKUP(AF599,LnLst!B:I,2,FALSE),0)*100/H599^2</f>
        <v>1.7024793388429754E-3</v>
      </c>
      <c r="DV599" s="111">
        <f>(AG599*IFERROR(VLOOKUP(AF599,LnLst!B:I,3,FALSE),0))*(100/(H599^2))</f>
        <v>1.2479338842975207E-2</v>
      </c>
      <c r="DW599" s="111">
        <f>(AG599*IFERROR(VLOOKUP(AF599,LnLst!B:I,4,FALSE),0))*(H599^2/100)/1000000</f>
        <v>3.6009600000000003E-2</v>
      </c>
      <c r="DX599" s="111">
        <f>(AG599*IFERROR(VLOOKUP(AF599,LnLst!B:I,5,FALSE),0))*(100/(H599^2))</f>
        <v>4.5454545454545461E-3</v>
      </c>
      <c r="DY599" s="111">
        <f>(AG599*IFERROR(VLOOKUP(AF599,LnLst!B:I,6,FALSE),0))*(100/(H599^2))</f>
        <v>3.9256198347107439E-2</v>
      </c>
      <c r="DZ599" s="111">
        <f>(AG599*IFERROR(VLOOKUP(AF599,LnLst!B:I,7,FALSE),0))*(H599^2/100)/1000000</f>
        <v>2.1586400000000002E-2</v>
      </c>
      <c r="EA599" s="111">
        <f>(AG599*IFERROR(VLOOKUP(AF599,LnLst!B:I,8,FALSE),0))*(100/(H599^2))</f>
        <v>2.4380165289256198E-2</v>
      </c>
      <c r="EB599" s="111">
        <f>AI599*IFERROR(VLOOKUP(AH599,LnLst!B:I,2,FALSE),0)*100/H599^2</f>
        <v>0</v>
      </c>
      <c r="EC599" s="111">
        <f>AI599*IFERROR(VLOOKUP(AH599,LnLst!B:I,3,FALSE),0)*100/H599^2</f>
        <v>0</v>
      </c>
      <c r="ED599" s="111">
        <f>(AI599*IFERROR(VLOOKUP(AH599,LnLst!B:I,4,FALSE),0))*(H599^2/100)/1000000</f>
        <v>0</v>
      </c>
      <c r="EE599" s="111">
        <f>AI599*IFERROR(VLOOKUP(AH599,LnLst!B:I,5,FALSE),0)*100/H599^2</f>
        <v>0</v>
      </c>
      <c r="EF599" s="111">
        <f>AI599*IFERROR(VLOOKUP(AH599,LnLst!B:I,6,FALSE),0)*100/H599^2</f>
        <v>0</v>
      </c>
      <c r="EG599" s="111">
        <f>(AI599*IFERROR(VLOOKUP(AH599,LnLst!B:I,7,FALSE),0))*(H599^2/100)/1000000</f>
        <v>0</v>
      </c>
      <c r="EH599" s="111">
        <f>AI599*IFERROR(VLOOKUP(AH599,LnLst!B:I,8,FALSE),0)*100/H599^2</f>
        <v>0</v>
      </c>
      <c r="EI599" s="236">
        <f>AK599*IFERROR(VLOOKUP(AJ599,LnLst!B:I,2,FALSE),0)*100/H599^2</f>
        <v>0</v>
      </c>
      <c r="EJ599" s="111">
        <f>AK599*IFERROR(VLOOKUP(AJ599,LnLst!B:I,3,FALSE),0)*100/H599^2</f>
        <v>0</v>
      </c>
      <c r="EK599" s="111">
        <f>(AK599*IFERROR(VLOOKUP(AJ599,LnLst!B:I,4,FALSE),0))*(H599^2/100)/1000000</f>
        <v>0</v>
      </c>
      <c r="EL599" s="111">
        <f>AK599*IFERROR(VLOOKUP(AJ599,LnLst!B:I,5,FALSE),0)*100/H599^2</f>
        <v>0</v>
      </c>
      <c r="EM599" s="111">
        <f>AK599*IFERROR(VLOOKUP(AJ599,LnLst!B:I,6,FALSE),0)*100/H599^2</f>
        <v>0</v>
      </c>
      <c r="EN599" s="111">
        <f>(AK599*IFERROR(VLOOKUP(AJ599,LnLst!B:I,7,FALSE),0))*(H599^2/100)/1000000</f>
        <v>0</v>
      </c>
      <c r="EO599" s="111">
        <f>AK599*IFERROR(VLOOKUP(AJ599,LnLst!B:I,8,FALSE),0)*100/H599^2</f>
        <v>0</v>
      </c>
    </row>
    <row r="600" spans="1:145" ht="15" customHeight="1" x14ac:dyDescent="0.25">
      <c r="A600" s="81" t="s">
        <v>324</v>
      </c>
      <c r="B600" s="82" t="s">
        <v>1371</v>
      </c>
      <c r="C600" s="102" t="s">
        <v>96</v>
      </c>
      <c r="D600" s="82" t="s">
        <v>1619</v>
      </c>
      <c r="E600" s="9" t="s">
        <v>1710</v>
      </c>
      <c r="F600" s="426" t="s">
        <v>1717</v>
      </c>
      <c r="G600" s="83">
        <v>1</v>
      </c>
      <c r="H600" s="60">
        <v>220</v>
      </c>
      <c r="I600" s="194" t="str">
        <f t="shared" si="204"/>
        <v xml:space="preserve">Thermal double 2*255/88             </v>
      </c>
      <c r="J600" s="228">
        <f t="shared" si="205"/>
        <v>31.6</v>
      </c>
      <c r="K600" s="113" t="s">
        <v>23</v>
      </c>
      <c r="L600" s="232" t="s">
        <v>22</v>
      </c>
      <c r="M600" s="240">
        <v>1300</v>
      </c>
      <c r="N600" s="115">
        <f t="shared" si="148"/>
        <v>495.35199999999998</v>
      </c>
      <c r="O600" s="242">
        <v>1300</v>
      </c>
      <c r="P600" s="235">
        <f t="shared" si="149"/>
        <v>3.7385803305785125E-3</v>
      </c>
      <c r="Q600" s="104">
        <f t="shared" si="150"/>
        <v>2.2040869421487603E-2</v>
      </c>
      <c r="R600" s="104">
        <f t="shared" si="151"/>
        <v>5.1467751332800002E-2</v>
      </c>
      <c r="S600" s="104">
        <f t="shared" si="152"/>
        <v>1.8416140495867768E-2</v>
      </c>
      <c r="T600" s="104">
        <f t="shared" si="153"/>
        <v>7.6923377272727259E-2</v>
      </c>
      <c r="U600" s="104">
        <f t="shared" si="154"/>
        <v>3.2057643587200001E-2</v>
      </c>
      <c r="V600" s="105">
        <f t="shared" si="155"/>
        <v>5.0650379917355375E-2</v>
      </c>
      <c r="W600" s="223">
        <f>AE600*IFERROR(VLOOKUP(AD600,LnLst!B:I,2,FALSE),0)+AG600*IFERROR(VLOOKUP(AF600,LnLst!B:I,2,FALSE),0)+AI600*IFERROR(VLOOKUP(AH600,LnLst!B:I,2,FALSE),0)+AK600*IFERROR(VLOOKUP(AJ600,LnLst!B:I,2,FALSE),0)</f>
        <v>1.8094728800000002</v>
      </c>
      <c r="X600" s="215">
        <f>AE600*IFERROR(VLOOKUP(AD600,LnLst!B:I,3,FALSE),0)+AG600*IFERROR(VLOOKUP(AF600,LnLst!B:I,3,FALSE),0)+AI600*IFERROR(VLOOKUP(AH600,LnLst!B:I,3,FALSE),0)+AK600*IFERROR(VLOOKUP(AJ600,LnLst!B:I,3,FALSE),0)</f>
        <v>10.667780800000001</v>
      </c>
      <c r="Y600" s="219">
        <f>(AE600*IFERROR(VLOOKUP(AD600,LnLst!B:I,4,FALSE),0)+AG600*IFERROR(VLOOKUP(AF600,LnLst!B:I,4,FALSE),0)+AI600*IFERROR(VLOOKUP(AH600,LnLst!B:I,4,FALSE),0)+AK600*IFERROR(VLOOKUP(AJ600,LnLst!B:I,4,FALSE),0))/1000000</f>
        <v>1.0633832920000001E-4</v>
      </c>
      <c r="Z600" s="215">
        <f>AE600*IFERROR(VLOOKUP(AD600,LnLst!B:I,5,FALSE),0)+AG600*IFERROR(VLOOKUP(AF600,LnLst!B:I,5,FALSE),0)+AI600*IFERROR(VLOOKUP(AH600,LnLst!B:I,5,FALSE),0)+AK600*IFERROR(VLOOKUP(AJ600,LnLst!B:I,5,FALSE),0)</f>
        <v>8.9134119999999992</v>
      </c>
      <c r="AA600" s="215">
        <f>AE600*IFERROR(VLOOKUP(AD600,LnLst!B:I,6,FALSE),0)+AG600*IFERROR(VLOOKUP(AF600,LnLst!B:I,6,FALSE),0)+AI600*IFERROR(VLOOKUP(AH600,LnLst!B:I,6,FALSE),0)+AK600*IFERROR(VLOOKUP(AJ600,LnLst!B:I,6,FALSE),0)</f>
        <v>37.230914599999998</v>
      </c>
      <c r="AB600" s="207">
        <f>(AE600*IFERROR(VLOOKUP(AD600,LnLst!B:I,7,FALSE),0)+AG600*IFERROR(VLOOKUP(AF600,LnLst!B:I,7,FALSE),0)+AI600*IFERROR(VLOOKUP(AH600,LnLst!B:I,7,FALSE),0)+AK600*IFERROR(VLOOKUP(AJ600,LnLst!B:I,7,FALSE),0))/1000000</f>
        <v>6.6234800800000004E-5</v>
      </c>
      <c r="AC600" s="211">
        <f>AE600*IFERROR(VLOOKUP(AD600,LnLst!B:I,8,FALSE),0)+AG600*IFERROR(VLOOKUP(AF600,LnLst!B:I,8,FALSE),0)+AI600*IFERROR(VLOOKUP(AH600,LnLst!B:I,8,FALSE),0)+AK600*IFERROR(VLOOKUP(AJ600,LnLst!B:I,8,FALSE),0)</f>
        <v>24.51478388</v>
      </c>
      <c r="AD600" s="106" t="s">
        <v>1479</v>
      </c>
      <c r="AE600" s="263">
        <v>31.6</v>
      </c>
      <c r="AF600" s="245" t="s">
        <v>1462</v>
      </c>
      <c r="AG600" s="263"/>
      <c r="AH600" s="250" t="s">
        <v>1462</v>
      </c>
      <c r="AI600" s="263"/>
      <c r="AJ600" s="245" t="s">
        <v>1462</v>
      </c>
      <c r="AK600" s="263"/>
      <c r="AL600" s="84">
        <v>200</v>
      </c>
      <c r="AM600" s="72">
        <v>201</v>
      </c>
      <c r="AN600" s="83">
        <v>0</v>
      </c>
      <c r="AO600" s="72">
        <v>0</v>
      </c>
      <c r="AP600" s="66" t="s">
        <v>568</v>
      </c>
      <c r="AQ600" s="107" t="s">
        <v>569</v>
      </c>
      <c r="AR600" s="61" t="s">
        <v>286</v>
      </c>
      <c r="AS600" s="364"/>
      <c r="AT600" s="205" t="s">
        <v>1683</v>
      </c>
      <c r="DN600" s="111">
        <f>(AE600*IFERROR(VLOOKUP(AD600,LnLst!B:I,2,FALSE),0))*(100/(H600^2))</f>
        <v>3.7385803305785129E-3</v>
      </c>
      <c r="DO600" s="111">
        <f>(AE600*IFERROR(VLOOKUP(AD600,LnLst!B:I,3,FALSE),0))*(100/(H600^2))</f>
        <v>2.2040869421487606E-2</v>
      </c>
      <c r="DP600" s="111">
        <f>(AE600*IFERROR(VLOOKUP(AD600,LnLst!B:I,4,FALSE),0))*(H600^2/100)/1000000</f>
        <v>5.1467751332800002E-2</v>
      </c>
      <c r="DQ600" s="111">
        <f>(AE600*IFERROR(VLOOKUP(AD600,LnLst!B:I,5,FALSE),0))*(100/(H600^2))</f>
        <v>1.8416140495867768E-2</v>
      </c>
      <c r="DR600" s="111">
        <f>(AE600*IFERROR(VLOOKUP(AD600,LnLst!B:I,6,FALSE),0))*(100/(H600^2))</f>
        <v>7.6923377272727272E-2</v>
      </c>
      <c r="DS600" s="111">
        <f>(AE600*IFERROR(VLOOKUP(AD600,LnLst!B:I,7,FALSE),0))*(H600^2/100)/1000000</f>
        <v>3.2057643587200001E-2</v>
      </c>
      <c r="DT600" s="111">
        <f>(AE600*IFERROR(VLOOKUP(AD600,LnLst!B:I,8,FALSE),0))*(100/(H600^2))</f>
        <v>5.0650379917355375E-2</v>
      </c>
      <c r="DU600" s="111">
        <f>AG600*IFERROR(VLOOKUP(AF600,LnLst!B:I,2,FALSE),0)*100/H600^2</f>
        <v>0</v>
      </c>
      <c r="DV600" s="111">
        <f>(AG600*IFERROR(VLOOKUP(AF600,LnLst!B:I,3,FALSE),0))*(100/(H600^2))</f>
        <v>0</v>
      </c>
      <c r="DW600" s="111">
        <f>(AG600*IFERROR(VLOOKUP(AF600,LnLst!B:I,4,FALSE),0))*(H600^2/100)/1000000</f>
        <v>0</v>
      </c>
      <c r="DX600" s="111">
        <f>(AG600*IFERROR(VLOOKUP(AF600,LnLst!B:I,5,FALSE),0))*(100/(H600^2))</f>
        <v>0</v>
      </c>
      <c r="DY600" s="111">
        <f>(AG600*IFERROR(VLOOKUP(AF600,LnLst!B:I,6,FALSE),0))*(100/(H600^2))</f>
        <v>0</v>
      </c>
      <c r="DZ600" s="111">
        <f>(AG600*IFERROR(VLOOKUP(AF600,LnLst!B:I,7,FALSE),0))*(H600^2/100)/1000000</f>
        <v>0</v>
      </c>
      <c r="EA600" s="111">
        <f>(AG600*IFERROR(VLOOKUP(AF600,LnLst!B:I,8,FALSE),0))*(100/(H600^2))</f>
        <v>0</v>
      </c>
      <c r="EB600" s="111">
        <f>AI600*IFERROR(VLOOKUP(AH600,LnLst!B:I,2,FALSE),0)*100/H600^2</f>
        <v>0</v>
      </c>
      <c r="EC600" s="111">
        <f>AI600*IFERROR(VLOOKUP(AH600,LnLst!B:I,3,FALSE),0)*100/H600^2</f>
        <v>0</v>
      </c>
      <c r="ED600" s="111">
        <f>(AI600*IFERROR(VLOOKUP(AH600,LnLst!B:I,4,FALSE),0))*(H600^2/100)/1000000</f>
        <v>0</v>
      </c>
      <c r="EE600" s="111">
        <f>AI600*IFERROR(VLOOKUP(AH600,LnLst!B:I,5,FALSE),0)*100/H600^2</f>
        <v>0</v>
      </c>
      <c r="EF600" s="111">
        <f>AI600*IFERROR(VLOOKUP(AH600,LnLst!B:I,6,FALSE),0)*100/H600^2</f>
        <v>0</v>
      </c>
      <c r="EG600" s="111">
        <f>(AI600*IFERROR(VLOOKUP(AH600,LnLst!B:I,7,FALSE),0))*(H600^2/100)/1000000</f>
        <v>0</v>
      </c>
      <c r="EH600" s="111">
        <f>AI600*IFERROR(VLOOKUP(AH600,LnLst!B:I,8,FALSE),0)*100/H600^2</f>
        <v>0</v>
      </c>
      <c r="EI600" s="236">
        <f>AK600*IFERROR(VLOOKUP(AJ600,LnLst!B:I,2,FALSE),0)*100/H600^2</f>
        <v>0</v>
      </c>
      <c r="EJ600" s="111">
        <f>AK600*IFERROR(VLOOKUP(AJ600,LnLst!B:I,3,FALSE),0)*100/H600^2</f>
        <v>0</v>
      </c>
      <c r="EK600" s="111">
        <f>(AK600*IFERROR(VLOOKUP(AJ600,LnLst!B:I,4,FALSE),0))*(H600^2/100)/1000000</f>
        <v>0</v>
      </c>
      <c r="EL600" s="111">
        <f>AK600*IFERROR(VLOOKUP(AJ600,LnLst!B:I,5,FALSE),0)*100/H600^2</f>
        <v>0</v>
      </c>
      <c r="EM600" s="111">
        <f>AK600*IFERROR(VLOOKUP(AJ600,LnLst!B:I,6,FALSE),0)*100/H600^2</f>
        <v>0</v>
      </c>
      <c r="EN600" s="111">
        <f>(AK600*IFERROR(VLOOKUP(AJ600,LnLst!B:I,7,FALSE),0))*(H600^2/100)/1000000</f>
        <v>0</v>
      </c>
      <c r="EO600" s="111">
        <f>AK600*IFERROR(VLOOKUP(AJ600,LnLst!B:I,8,FALSE),0)*100/H600^2</f>
        <v>0</v>
      </c>
    </row>
    <row r="601" spans="1:145" ht="15" customHeight="1" x14ac:dyDescent="0.25">
      <c r="A601" s="81" t="s">
        <v>324</v>
      </c>
      <c r="B601" s="82" t="s">
        <v>1371</v>
      </c>
      <c r="C601" s="102" t="s">
        <v>96</v>
      </c>
      <c r="D601" s="82" t="s">
        <v>1619</v>
      </c>
      <c r="E601" s="9" t="s">
        <v>1710</v>
      </c>
      <c r="F601" s="426" t="s">
        <v>1717</v>
      </c>
      <c r="G601" s="83">
        <v>2</v>
      </c>
      <c r="H601" s="60">
        <v>220</v>
      </c>
      <c r="I601" s="194" t="str">
        <f t="shared" si="204"/>
        <v xml:space="preserve">Thermal double 2*255/88             </v>
      </c>
      <c r="J601" s="228">
        <f t="shared" si="205"/>
        <v>31.6</v>
      </c>
      <c r="K601" s="113" t="s">
        <v>23</v>
      </c>
      <c r="L601" s="232" t="s">
        <v>22</v>
      </c>
      <c r="M601" s="240">
        <v>1300</v>
      </c>
      <c r="N601" s="115">
        <f t="shared" si="148"/>
        <v>495.35199999999998</v>
      </c>
      <c r="O601" s="242">
        <v>1300</v>
      </c>
      <c r="P601" s="235">
        <f t="shared" si="149"/>
        <v>3.7385803305785125E-3</v>
      </c>
      <c r="Q601" s="104">
        <f t="shared" si="150"/>
        <v>2.2040869421487603E-2</v>
      </c>
      <c r="R601" s="104">
        <f t="shared" si="151"/>
        <v>5.1467751332800002E-2</v>
      </c>
      <c r="S601" s="104">
        <f t="shared" si="152"/>
        <v>1.8416140495867768E-2</v>
      </c>
      <c r="T601" s="104">
        <f t="shared" si="153"/>
        <v>7.6923377272727259E-2</v>
      </c>
      <c r="U601" s="104">
        <f t="shared" si="154"/>
        <v>3.2057643587200001E-2</v>
      </c>
      <c r="V601" s="105">
        <f t="shared" si="155"/>
        <v>5.0650379917355375E-2</v>
      </c>
      <c r="W601" s="223">
        <f>AE601*IFERROR(VLOOKUP(AD601,LnLst!B:I,2,FALSE),0)+AG601*IFERROR(VLOOKUP(AF601,LnLst!B:I,2,FALSE),0)+AI601*IFERROR(VLOOKUP(AH601,LnLst!B:I,2,FALSE),0)+AK601*IFERROR(VLOOKUP(AJ601,LnLst!B:I,2,FALSE),0)</f>
        <v>1.8094728800000002</v>
      </c>
      <c r="X601" s="215">
        <f>AE601*IFERROR(VLOOKUP(AD601,LnLst!B:I,3,FALSE),0)+AG601*IFERROR(VLOOKUP(AF601,LnLst!B:I,3,FALSE),0)+AI601*IFERROR(VLOOKUP(AH601,LnLst!B:I,3,FALSE),0)+AK601*IFERROR(VLOOKUP(AJ601,LnLst!B:I,3,FALSE),0)</f>
        <v>10.667780800000001</v>
      </c>
      <c r="Y601" s="219">
        <f>(AE601*IFERROR(VLOOKUP(AD601,LnLst!B:I,4,FALSE),0)+AG601*IFERROR(VLOOKUP(AF601,LnLst!B:I,4,FALSE),0)+AI601*IFERROR(VLOOKUP(AH601,LnLst!B:I,4,FALSE),0)+AK601*IFERROR(VLOOKUP(AJ601,LnLst!B:I,4,FALSE),0))/1000000</f>
        <v>1.0633832920000001E-4</v>
      </c>
      <c r="Z601" s="215">
        <f>AE601*IFERROR(VLOOKUP(AD601,LnLst!B:I,5,FALSE),0)+AG601*IFERROR(VLOOKUP(AF601,LnLst!B:I,5,FALSE),0)+AI601*IFERROR(VLOOKUP(AH601,LnLst!B:I,5,FALSE),0)+AK601*IFERROR(VLOOKUP(AJ601,LnLst!B:I,5,FALSE),0)</f>
        <v>8.9134119999999992</v>
      </c>
      <c r="AA601" s="215">
        <f>AE601*IFERROR(VLOOKUP(AD601,LnLst!B:I,6,FALSE),0)+AG601*IFERROR(VLOOKUP(AF601,LnLst!B:I,6,FALSE),0)+AI601*IFERROR(VLOOKUP(AH601,LnLst!B:I,6,FALSE),0)+AK601*IFERROR(VLOOKUP(AJ601,LnLst!B:I,6,FALSE),0)</f>
        <v>37.230914599999998</v>
      </c>
      <c r="AB601" s="207">
        <f>(AE601*IFERROR(VLOOKUP(AD601,LnLst!B:I,7,FALSE),0)+AG601*IFERROR(VLOOKUP(AF601,LnLst!B:I,7,FALSE),0)+AI601*IFERROR(VLOOKUP(AH601,LnLst!B:I,7,FALSE),0)+AK601*IFERROR(VLOOKUP(AJ601,LnLst!B:I,7,FALSE),0))/1000000</f>
        <v>6.6234800800000004E-5</v>
      </c>
      <c r="AC601" s="211">
        <f>AE601*IFERROR(VLOOKUP(AD601,LnLst!B:I,8,FALSE),0)+AG601*IFERROR(VLOOKUP(AF601,LnLst!B:I,8,FALSE),0)+AI601*IFERROR(VLOOKUP(AH601,LnLst!B:I,8,FALSE),0)+AK601*IFERROR(VLOOKUP(AJ601,LnLst!B:I,8,FALSE),0)</f>
        <v>24.51478388</v>
      </c>
      <c r="AD601" s="106" t="s">
        <v>1479</v>
      </c>
      <c r="AE601" s="263">
        <v>31.6</v>
      </c>
      <c r="AF601" s="245" t="s">
        <v>1462</v>
      </c>
      <c r="AG601" s="263"/>
      <c r="AH601" s="250" t="s">
        <v>1462</v>
      </c>
      <c r="AI601" s="263"/>
      <c r="AJ601" s="245" t="s">
        <v>1462</v>
      </c>
      <c r="AK601" s="263"/>
      <c r="AL601" s="84">
        <v>200</v>
      </c>
      <c r="AM601" s="72">
        <v>201</v>
      </c>
      <c r="AN601" s="83">
        <v>0</v>
      </c>
      <c r="AO601" s="72">
        <v>0</v>
      </c>
      <c r="AP601" s="66" t="s">
        <v>570</v>
      </c>
      <c r="AQ601" s="107" t="s">
        <v>569</v>
      </c>
      <c r="AR601" s="61" t="s">
        <v>286</v>
      </c>
      <c r="AS601" s="364"/>
      <c r="AT601" s="205" t="s">
        <v>1684</v>
      </c>
      <c r="DN601" s="111">
        <f>(AE601*IFERROR(VLOOKUP(AD601,LnLst!B:I,2,FALSE),0))*(100/(H601^2))</f>
        <v>3.7385803305785129E-3</v>
      </c>
      <c r="DO601" s="111">
        <f>(AE601*IFERROR(VLOOKUP(AD601,LnLst!B:I,3,FALSE),0))*(100/(H601^2))</f>
        <v>2.2040869421487606E-2</v>
      </c>
      <c r="DP601" s="111">
        <f>(AE601*IFERROR(VLOOKUP(AD601,LnLst!B:I,4,FALSE),0))*(H601^2/100)/1000000</f>
        <v>5.1467751332800002E-2</v>
      </c>
      <c r="DQ601" s="111">
        <f>(AE601*IFERROR(VLOOKUP(AD601,LnLst!B:I,5,FALSE),0))*(100/(H601^2))</f>
        <v>1.8416140495867768E-2</v>
      </c>
      <c r="DR601" s="111">
        <f>(AE601*IFERROR(VLOOKUP(AD601,LnLst!B:I,6,FALSE),0))*(100/(H601^2))</f>
        <v>7.6923377272727272E-2</v>
      </c>
      <c r="DS601" s="111">
        <f>(AE601*IFERROR(VLOOKUP(AD601,LnLst!B:I,7,FALSE),0))*(H601^2/100)/1000000</f>
        <v>3.2057643587200001E-2</v>
      </c>
      <c r="DT601" s="111">
        <f>(AE601*IFERROR(VLOOKUP(AD601,LnLst!B:I,8,FALSE),0))*(100/(H601^2))</f>
        <v>5.0650379917355375E-2</v>
      </c>
      <c r="DU601" s="111">
        <f>AG601*IFERROR(VLOOKUP(AF601,LnLst!B:I,2,FALSE),0)*100/H601^2</f>
        <v>0</v>
      </c>
      <c r="DV601" s="111">
        <f>(AG601*IFERROR(VLOOKUP(AF601,LnLst!B:I,3,FALSE),0))*(100/(H601^2))</f>
        <v>0</v>
      </c>
      <c r="DW601" s="111">
        <f>(AG601*IFERROR(VLOOKUP(AF601,LnLst!B:I,4,FALSE),0))*(H601^2/100)/1000000</f>
        <v>0</v>
      </c>
      <c r="DX601" s="111">
        <f>(AG601*IFERROR(VLOOKUP(AF601,LnLst!B:I,5,FALSE),0))*(100/(H601^2))</f>
        <v>0</v>
      </c>
      <c r="DY601" s="111">
        <f>(AG601*IFERROR(VLOOKUP(AF601,LnLst!B:I,6,FALSE),0))*(100/(H601^2))</f>
        <v>0</v>
      </c>
      <c r="DZ601" s="111">
        <f>(AG601*IFERROR(VLOOKUP(AF601,LnLst!B:I,7,FALSE),0))*(H601^2/100)/1000000</f>
        <v>0</v>
      </c>
      <c r="EA601" s="111">
        <f>(AG601*IFERROR(VLOOKUP(AF601,LnLst!B:I,8,FALSE),0))*(100/(H601^2))</f>
        <v>0</v>
      </c>
      <c r="EB601" s="111">
        <f>AI601*IFERROR(VLOOKUP(AH601,LnLst!B:I,2,FALSE),0)*100/H601^2</f>
        <v>0</v>
      </c>
      <c r="EC601" s="111">
        <f>AI601*IFERROR(VLOOKUP(AH601,LnLst!B:I,3,FALSE),0)*100/H601^2</f>
        <v>0</v>
      </c>
      <c r="ED601" s="111">
        <f>(AI601*IFERROR(VLOOKUP(AH601,LnLst!B:I,4,FALSE),0))*(H601^2/100)/1000000</f>
        <v>0</v>
      </c>
      <c r="EE601" s="111">
        <f>AI601*IFERROR(VLOOKUP(AH601,LnLst!B:I,5,FALSE),0)*100/H601^2</f>
        <v>0</v>
      </c>
      <c r="EF601" s="111">
        <f>AI601*IFERROR(VLOOKUP(AH601,LnLst!B:I,6,FALSE),0)*100/H601^2</f>
        <v>0</v>
      </c>
      <c r="EG601" s="111">
        <f>(AI601*IFERROR(VLOOKUP(AH601,LnLst!B:I,7,FALSE),0))*(H601^2/100)/1000000</f>
        <v>0</v>
      </c>
      <c r="EH601" s="111">
        <f>AI601*IFERROR(VLOOKUP(AH601,LnLst!B:I,8,FALSE),0)*100/H601^2</f>
        <v>0</v>
      </c>
      <c r="EI601" s="236">
        <f>AK601*IFERROR(VLOOKUP(AJ601,LnLst!B:I,2,FALSE),0)*100/H601^2</f>
        <v>0</v>
      </c>
      <c r="EJ601" s="111">
        <f>AK601*IFERROR(VLOOKUP(AJ601,LnLst!B:I,3,FALSE),0)*100/H601^2</f>
        <v>0</v>
      </c>
      <c r="EK601" s="111">
        <f>(AK601*IFERROR(VLOOKUP(AJ601,LnLst!B:I,4,FALSE),0))*(H601^2/100)/1000000</f>
        <v>0</v>
      </c>
      <c r="EL601" s="111">
        <f>AK601*IFERROR(VLOOKUP(AJ601,LnLst!B:I,5,FALSE),0)*100/H601^2</f>
        <v>0</v>
      </c>
      <c r="EM601" s="111">
        <f>AK601*IFERROR(VLOOKUP(AJ601,LnLst!B:I,6,FALSE),0)*100/H601^2</f>
        <v>0</v>
      </c>
      <c r="EN601" s="111">
        <f>(AK601*IFERROR(VLOOKUP(AJ601,LnLst!B:I,7,FALSE),0))*(H601^2/100)/1000000</f>
        <v>0</v>
      </c>
      <c r="EO601" s="111">
        <f>AK601*IFERROR(VLOOKUP(AJ601,LnLst!B:I,8,FALSE),0)*100/H601^2</f>
        <v>0</v>
      </c>
    </row>
    <row r="602" spans="1:145" ht="15" customHeight="1" x14ac:dyDescent="0.25">
      <c r="A602" s="81" t="s">
        <v>393</v>
      </c>
      <c r="B602" s="82" t="s">
        <v>324</v>
      </c>
      <c r="C602" s="102" t="s">
        <v>95</v>
      </c>
      <c r="D602" s="82" t="s">
        <v>96</v>
      </c>
      <c r="E602" s="9" t="s">
        <v>1710</v>
      </c>
      <c r="F602" s="426" t="s">
        <v>1717</v>
      </c>
      <c r="G602" s="83">
        <v>1</v>
      </c>
      <c r="H602" s="60">
        <v>220</v>
      </c>
      <c r="I602" s="194" t="str">
        <f t="shared" si="204"/>
        <v xml:space="preserve">2*380/50 ACSR             </v>
      </c>
      <c r="J602" s="228">
        <f t="shared" si="205"/>
        <v>50</v>
      </c>
      <c r="K602" s="113" t="s">
        <v>23</v>
      </c>
      <c r="L602" s="232" t="s">
        <v>23</v>
      </c>
      <c r="M602" s="240">
        <v>1340</v>
      </c>
      <c r="N602" s="115">
        <f t="shared" si="148"/>
        <v>510.59360000000004</v>
      </c>
      <c r="O602" s="242">
        <v>1340</v>
      </c>
      <c r="P602" s="235">
        <f t="shared" si="149"/>
        <v>4.2561983471074384E-3</v>
      </c>
      <c r="Q602" s="104">
        <f t="shared" si="150"/>
        <v>3.1198347107438018E-2</v>
      </c>
      <c r="R602" s="104">
        <f t="shared" si="151"/>
        <v>9.0023999999999993E-2</v>
      </c>
      <c r="S602" s="104">
        <f t="shared" si="152"/>
        <v>1.1363636363636364E-2</v>
      </c>
      <c r="T602" s="104">
        <f t="shared" si="153"/>
        <v>9.8140495867768601E-2</v>
      </c>
      <c r="U602" s="104">
        <f t="shared" si="154"/>
        <v>5.3966E-2</v>
      </c>
      <c r="V602" s="105">
        <f t="shared" si="155"/>
        <v>6.0950413223140494E-2</v>
      </c>
      <c r="W602" s="223">
        <f>AE602*IFERROR(VLOOKUP(AD602,LnLst!B:I,2,FALSE),0)+AG602*IFERROR(VLOOKUP(AF602,LnLst!B:I,2,FALSE),0)+AI602*IFERROR(VLOOKUP(AH602,LnLst!B:I,2,FALSE),0)+AK602*IFERROR(VLOOKUP(AJ602,LnLst!B:I,2,FALSE),0)</f>
        <v>2.06</v>
      </c>
      <c r="X602" s="215">
        <f>AE602*IFERROR(VLOOKUP(AD602,LnLst!B:I,3,FALSE),0)+AG602*IFERROR(VLOOKUP(AF602,LnLst!B:I,3,FALSE),0)+AI602*IFERROR(VLOOKUP(AH602,LnLst!B:I,3,FALSE),0)+AK602*IFERROR(VLOOKUP(AJ602,LnLst!B:I,3,FALSE),0)</f>
        <v>15.1</v>
      </c>
      <c r="Y602" s="219">
        <f>(AE602*IFERROR(VLOOKUP(AD602,LnLst!B:I,4,FALSE),0)+AG602*IFERROR(VLOOKUP(AF602,LnLst!B:I,4,FALSE),0)+AI602*IFERROR(VLOOKUP(AH602,LnLst!B:I,4,FALSE),0)+AK602*IFERROR(VLOOKUP(AJ602,LnLst!B:I,4,FALSE),0))/1000000</f>
        <v>1.8599999999999999E-4</v>
      </c>
      <c r="Z602" s="215">
        <f>AE602*IFERROR(VLOOKUP(AD602,LnLst!B:I,5,FALSE),0)+AG602*IFERROR(VLOOKUP(AF602,LnLst!B:I,5,FALSE),0)+AI602*IFERROR(VLOOKUP(AH602,LnLst!B:I,5,FALSE),0)+AK602*IFERROR(VLOOKUP(AJ602,LnLst!B:I,5,FALSE),0)</f>
        <v>5.5</v>
      </c>
      <c r="AA602" s="215">
        <f>AE602*IFERROR(VLOOKUP(AD602,LnLst!B:I,6,FALSE),0)+AG602*IFERROR(VLOOKUP(AF602,LnLst!B:I,6,FALSE),0)+AI602*IFERROR(VLOOKUP(AH602,LnLst!B:I,6,FALSE),0)+AK602*IFERROR(VLOOKUP(AJ602,LnLst!B:I,6,FALSE),0)</f>
        <v>47.5</v>
      </c>
      <c r="AB602" s="207">
        <f>(AE602*IFERROR(VLOOKUP(AD602,LnLst!B:I,7,FALSE),0)+AG602*IFERROR(VLOOKUP(AF602,LnLst!B:I,7,FALSE),0)+AI602*IFERROR(VLOOKUP(AH602,LnLst!B:I,7,FALSE),0)+AK602*IFERROR(VLOOKUP(AJ602,LnLst!B:I,7,FALSE),0))/1000000</f>
        <v>1.115E-4</v>
      </c>
      <c r="AC602" s="211">
        <f>AE602*IFERROR(VLOOKUP(AD602,LnLst!B:I,8,FALSE),0)+AG602*IFERROR(VLOOKUP(AF602,LnLst!B:I,8,FALSE),0)+AI602*IFERROR(VLOOKUP(AH602,LnLst!B:I,8,FALSE),0)+AK602*IFERROR(VLOOKUP(AJ602,LnLst!B:I,8,FALSE),0)</f>
        <v>29.5</v>
      </c>
      <c r="AD602" s="106" t="s">
        <v>25</v>
      </c>
      <c r="AE602" s="263">
        <v>50</v>
      </c>
      <c r="AF602" s="245" t="s">
        <v>1462</v>
      </c>
      <c r="AG602" s="263"/>
      <c r="AH602" s="250" t="s">
        <v>1462</v>
      </c>
      <c r="AI602" s="263"/>
      <c r="AJ602" s="245" t="s">
        <v>1462</v>
      </c>
      <c r="AK602" s="263"/>
      <c r="AL602" s="84">
        <v>130</v>
      </c>
      <c r="AM602" s="72">
        <v>200</v>
      </c>
      <c r="AN602" s="83">
        <v>0</v>
      </c>
      <c r="AO602" s="72">
        <v>0</v>
      </c>
      <c r="AP602" s="66" t="s">
        <v>571</v>
      </c>
      <c r="AQ602" s="107" t="s">
        <v>95</v>
      </c>
      <c r="AR602" s="61" t="s">
        <v>569</v>
      </c>
      <c r="AS602" s="364"/>
      <c r="AT602" s="205"/>
      <c r="DN602" s="111">
        <f>(AE602*IFERROR(VLOOKUP(AD602,LnLst!B:I,2,FALSE),0))*(100/(H602^2))</f>
        <v>4.2561983471074384E-3</v>
      </c>
      <c r="DO602" s="111">
        <f>(AE602*IFERROR(VLOOKUP(AD602,LnLst!B:I,3,FALSE),0))*(100/(H602^2))</f>
        <v>3.1198347107438018E-2</v>
      </c>
      <c r="DP602" s="111">
        <f>(AE602*IFERROR(VLOOKUP(AD602,LnLst!B:I,4,FALSE),0))*(H602^2/100)/1000000</f>
        <v>9.0024000000000007E-2</v>
      </c>
      <c r="DQ602" s="111">
        <f>(AE602*IFERROR(VLOOKUP(AD602,LnLst!B:I,5,FALSE),0))*(100/(H602^2))</f>
        <v>1.1363636363636364E-2</v>
      </c>
      <c r="DR602" s="111">
        <f>(AE602*IFERROR(VLOOKUP(AD602,LnLst!B:I,6,FALSE),0))*(100/(H602^2))</f>
        <v>9.8140495867768601E-2</v>
      </c>
      <c r="DS602" s="111">
        <f>(AE602*IFERROR(VLOOKUP(AD602,LnLst!B:I,7,FALSE),0))*(H602^2/100)/1000000</f>
        <v>5.3966E-2</v>
      </c>
      <c r="DT602" s="111">
        <f>(AE602*IFERROR(VLOOKUP(AD602,LnLst!B:I,8,FALSE),0))*(100/(H602^2))</f>
        <v>6.0950413223140501E-2</v>
      </c>
      <c r="DU602" s="111">
        <f>AG602*IFERROR(VLOOKUP(AF602,LnLst!B:I,2,FALSE),0)*100/H602^2</f>
        <v>0</v>
      </c>
      <c r="DV602" s="111">
        <f>(AG602*IFERROR(VLOOKUP(AF602,LnLst!B:I,3,FALSE),0))*(100/(H602^2))</f>
        <v>0</v>
      </c>
      <c r="DW602" s="111">
        <f>(AG602*IFERROR(VLOOKUP(AF602,LnLst!B:I,4,FALSE),0))*(H602^2/100)/1000000</f>
        <v>0</v>
      </c>
      <c r="DX602" s="111">
        <f>(AG602*IFERROR(VLOOKUP(AF602,LnLst!B:I,5,FALSE),0))*(100/(H602^2))</f>
        <v>0</v>
      </c>
      <c r="DY602" s="111">
        <f>(AG602*IFERROR(VLOOKUP(AF602,LnLst!B:I,6,FALSE),0))*(100/(H602^2))</f>
        <v>0</v>
      </c>
      <c r="DZ602" s="111">
        <f>(AG602*IFERROR(VLOOKUP(AF602,LnLst!B:I,7,FALSE),0))*(H602^2/100)/1000000</f>
        <v>0</v>
      </c>
      <c r="EA602" s="111">
        <f>(AG602*IFERROR(VLOOKUP(AF602,LnLst!B:I,8,FALSE),0))*(100/(H602^2))</f>
        <v>0</v>
      </c>
      <c r="EB602" s="111">
        <f>AI602*IFERROR(VLOOKUP(AH602,LnLst!B:I,2,FALSE),0)*100/H602^2</f>
        <v>0</v>
      </c>
      <c r="EC602" s="111">
        <f>AI602*IFERROR(VLOOKUP(AH602,LnLst!B:I,3,FALSE),0)*100/H602^2</f>
        <v>0</v>
      </c>
      <c r="ED602" s="111">
        <f>(AI602*IFERROR(VLOOKUP(AH602,LnLst!B:I,4,FALSE),0))*(H602^2/100)/1000000</f>
        <v>0</v>
      </c>
      <c r="EE602" s="111">
        <f>AI602*IFERROR(VLOOKUP(AH602,LnLst!B:I,5,FALSE),0)*100/H602^2</f>
        <v>0</v>
      </c>
      <c r="EF602" s="111">
        <f>AI602*IFERROR(VLOOKUP(AH602,LnLst!B:I,6,FALSE),0)*100/H602^2</f>
        <v>0</v>
      </c>
      <c r="EG602" s="111">
        <f>(AI602*IFERROR(VLOOKUP(AH602,LnLst!B:I,7,FALSE),0))*(H602^2/100)/1000000</f>
        <v>0</v>
      </c>
      <c r="EH602" s="111">
        <f>AI602*IFERROR(VLOOKUP(AH602,LnLst!B:I,8,FALSE),0)*100/H602^2</f>
        <v>0</v>
      </c>
      <c r="EI602" s="236">
        <f>AK602*IFERROR(VLOOKUP(AJ602,LnLst!B:I,2,FALSE),0)*100/H602^2</f>
        <v>0</v>
      </c>
      <c r="EJ602" s="111">
        <f>AK602*IFERROR(VLOOKUP(AJ602,LnLst!B:I,3,FALSE),0)*100/H602^2</f>
        <v>0</v>
      </c>
      <c r="EK602" s="111">
        <f>(AK602*IFERROR(VLOOKUP(AJ602,LnLst!B:I,4,FALSE),0))*(H602^2/100)/1000000</f>
        <v>0</v>
      </c>
      <c r="EL602" s="111">
        <f>AK602*IFERROR(VLOOKUP(AJ602,LnLst!B:I,5,FALSE),0)*100/H602^2</f>
        <v>0</v>
      </c>
      <c r="EM602" s="111">
        <f>AK602*IFERROR(VLOOKUP(AJ602,LnLst!B:I,6,FALSE),0)*100/H602^2</f>
        <v>0</v>
      </c>
      <c r="EN602" s="111">
        <f>(AK602*IFERROR(VLOOKUP(AJ602,LnLst!B:I,7,FALSE),0))*(H602^2/100)/1000000</f>
        <v>0</v>
      </c>
      <c r="EO602" s="111">
        <f>AK602*IFERROR(VLOOKUP(AJ602,LnLst!B:I,8,FALSE),0)*100/H602^2</f>
        <v>0</v>
      </c>
    </row>
    <row r="603" spans="1:145" ht="15" customHeight="1" x14ac:dyDescent="0.25">
      <c r="A603" s="81" t="s">
        <v>393</v>
      </c>
      <c r="B603" s="82" t="s">
        <v>324</v>
      </c>
      <c r="C603" s="102" t="s">
        <v>95</v>
      </c>
      <c r="D603" s="82" t="s">
        <v>96</v>
      </c>
      <c r="E603" s="9" t="s">
        <v>1710</v>
      </c>
      <c r="F603" s="426" t="s">
        <v>1717</v>
      </c>
      <c r="G603" s="83">
        <v>2</v>
      </c>
      <c r="H603" s="60">
        <v>220</v>
      </c>
      <c r="I603" s="194" t="str">
        <f t="shared" si="204"/>
        <v xml:space="preserve">2*380/50 ACSR             </v>
      </c>
      <c r="J603" s="228">
        <f t="shared" si="205"/>
        <v>50</v>
      </c>
      <c r="K603" s="113" t="s">
        <v>23</v>
      </c>
      <c r="L603" s="232" t="s">
        <v>23</v>
      </c>
      <c r="M603" s="240">
        <v>1340</v>
      </c>
      <c r="N603" s="115">
        <f t="shared" si="148"/>
        <v>510.59360000000004</v>
      </c>
      <c r="O603" s="242">
        <v>1340</v>
      </c>
      <c r="P603" s="235">
        <f t="shared" si="149"/>
        <v>4.2561983471074384E-3</v>
      </c>
      <c r="Q603" s="104">
        <f t="shared" si="150"/>
        <v>3.1198347107438018E-2</v>
      </c>
      <c r="R603" s="104">
        <f t="shared" si="151"/>
        <v>9.0023999999999993E-2</v>
      </c>
      <c r="S603" s="104">
        <f t="shared" si="152"/>
        <v>1.1363636363636364E-2</v>
      </c>
      <c r="T603" s="104">
        <f t="shared" si="153"/>
        <v>9.8140495867768601E-2</v>
      </c>
      <c r="U603" s="104">
        <f t="shared" si="154"/>
        <v>5.3966E-2</v>
      </c>
      <c r="V603" s="105">
        <f t="shared" si="155"/>
        <v>6.0950413223140494E-2</v>
      </c>
      <c r="W603" s="223">
        <f>AE603*IFERROR(VLOOKUP(AD603,LnLst!B:I,2,FALSE),0)+AG603*IFERROR(VLOOKUP(AF603,LnLst!B:I,2,FALSE),0)+AI603*IFERROR(VLOOKUP(AH603,LnLst!B:I,2,FALSE),0)+AK603*IFERROR(VLOOKUP(AJ603,LnLst!B:I,2,FALSE),0)</f>
        <v>2.06</v>
      </c>
      <c r="X603" s="215">
        <f>AE603*IFERROR(VLOOKUP(AD603,LnLst!B:I,3,FALSE),0)+AG603*IFERROR(VLOOKUP(AF603,LnLst!B:I,3,FALSE),0)+AI603*IFERROR(VLOOKUP(AH603,LnLst!B:I,3,FALSE),0)+AK603*IFERROR(VLOOKUP(AJ603,LnLst!B:I,3,FALSE),0)</f>
        <v>15.1</v>
      </c>
      <c r="Y603" s="219">
        <f>(AE603*IFERROR(VLOOKUP(AD603,LnLst!B:I,4,FALSE),0)+AG603*IFERROR(VLOOKUP(AF603,LnLst!B:I,4,FALSE),0)+AI603*IFERROR(VLOOKUP(AH603,LnLst!B:I,4,FALSE),0)+AK603*IFERROR(VLOOKUP(AJ603,LnLst!B:I,4,FALSE),0))/1000000</f>
        <v>1.8599999999999999E-4</v>
      </c>
      <c r="Z603" s="215">
        <f>AE603*IFERROR(VLOOKUP(AD603,LnLst!B:I,5,FALSE),0)+AG603*IFERROR(VLOOKUP(AF603,LnLst!B:I,5,FALSE),0)+AI603*IFERROR(VLOOKUP(AH603,LnLst!B:I,5,FALSE),0)+AK603*IFERROR(VLOOKUP(AJ603,LnLst!B:I,5,FALSE),0)</f>
        <v>5.5</v>
      </c>
      <c r="AA603" s="215">
        <f>AE603*IFERROR(VLOOKUP(AD603,LnLst!B:I,6,FALSE),0)+AG603*IFERROR(VLOOKUP(AF603,LnLst!B:I,6,FALSE),0)+AI603*IFERROR(VLOOKUP(AH603,LnLst!B:I,6,FALSE),0)+AK603*IFERROR(VLOOKUP(AJ603,LnLst!B:I,6,FALSE),0)</f>
        <v>47.5</v>
      </c>
      <c r="AB603" s="207">
        <f>(AE603*IFERROR(VLOOKUP(AD603,LnLst!B:I,7,FALSE),0)+AG603*IFERROR(VLOOKUP(AF603,LnLst!B:I,7,FALSE),0)+AI603*IFERROR(VLOOKUP(AH603,LnLst!B:I,7,FALSE),0)+AK603*IFERROR(VLOOKUP(AJ603,LnLst!B:I,7,FALSE),0))/1000000</f>
        <v>1.115E-4</v>
      </c>
      <c r="AC603" s="211">
        <f>AE603*IFERROR(VLOOKUP(AD603,LnLst!B:I,8,FALSE),0)+AG603*IFERROR(VLOOKUP(AF603,LnLst!B:I,8,FALSE),0)+AI603*IFERROR(VLOOKUP(AH603,LnLst!B:I,8,FALSE),0)+AK603*IFERROR(VLOOKUP(AJ603,LnLst!B:I,8,FALSE),0)</f>
        <v>29.5</v>
      </c>
      <c r="AD603" s="106" t="s">
        <v>25</v>
      </c>
      <c r="AE603" s="263">
        <v>50</v>
      </c>
      <c r="AF603" s="245" t="s">
        <v>1462</v>
      </c>
      <c r="AG603" s="263"/>
      <c r="AH603" s="250" t="s">
        <v>1462</v>
      </c>
      <c r="AI603" s="263"/>
      <c r="AJ603" s="245" t="s">
        <v>1462</v>
      </c>
      <c r="AK603" s="263"/>
      <c r="AL603" s="84">
        <v>130</v>
      </c>
      <c r="AM603" s="72">
        <v>200</v>
      </c>
      <c r="AN603" s="83">
        <v>0</v>
      </c>
      <c r="AO603" s="72">
        <v>0</v>
      </c>
      <c r="AP603" s="66" t="s">
        <v>572</v>
      </c>
      <c r="AQ603" s="107" t="s">
        <v>95</v>
      </c>
      <c r="AR603" s="61" t="s">
        <v>569</v>
      </c>
      <c r="AS603" s="364"/>
      <c r="AT603" s="205"/>
      <c r="DN603" s="111">
        <f>(AE603*IFERROR(VLOOKUP(AD603,LnLst!B:I,2,FALSE),0))*(100/(H603^2))</f>
        <v>4.2561983471074384E-3</v>
      </c>
      <c r="DO603" s="111">
        <f>(AE603*IFERROR(VLOOKUP(AD603,LnLst!B:I,3,FALSE),0))*(100/(H603^2))</f>
        <v>3.1198347107438018E-2</v>
      </c>
      <c r="DP603" s="111">
        <f>(AE603*IFERROR(VLOOKUP(AD603,LnLst!B:I,4,FALSE),0))*(H603^2/100)/1000000</f>
        <v>9.0024000000000007E-2</v>
      </c>
      <c r="DQ603" s="111">
        <f>(AE603*IFERROR(VLOOKUP(AD603,LnLst!B:I,5,FALSE),0))*(100/(H603^2))</f>
        <v>1.1363636363636364E-2</v>
      </c>
      <c r="DR603" s="111">
        <f>(AE603*IFERROR(VLOOKUP(AD603,LnLst!B:I,6,FALSE),0))*(100/(H603^2))</f>
        <v>9.8140495867768601E-2</v>
      </c>
      <c r="DS603" s="111">
        <f>(AE603*IFERROR(VLOOKUP(AD603,LnLst!B:I,7,FALSE),0))*(H603^2/100)/1000000</f>
        <v>5.3966E-2</v>
      </c>
      <c r="DT603" s="111">
        <f>(AE603*IFERROR(VLOOKUP(AD603,LnLst!B:I,8,FALSE),0))*(100/(H603^2))</f>
        <v>6.0950413223140501E-2</v>
      </c>
      <c r="DU603" s="111">
        <f>AG603*IFERROR(VLOOKUP(AF603,LnLst!B:I,2,FALSE),0)*100/H603^2</f>
        <v>0</v>
      </c>
      <c r="DV603" s="111">
        <f>(AG603*IFERROR(VLOOKUP(AF603,LnLst!B:I,3,FALSE),0))*(100/(H603^2))</f>
        <v>0</v>
      </c>
      <c r="DW603" s="111">
        <f>(AG603*IFERROR(VLOOKUP(AF603,LnLst!B:I,4,FALSE),0))*(H603^2/100)/1000000</f>
        <v>0</v>
      </c>
      <c r="DX603" s="111">
        <f>(AG603*IFERROR(VLOOKUP(AF603,LnLst!B:I,5,FALSE),0))*(100/(H603^2))</f>
        <v>0</v>
      </c>
      <c r="DY603" s="111">
        <f>(AG603*IFERROR(VLOOKUP(AF603,LnLst!B:I,6,FALSE),0))*(100/(H603^2))</f>
        <v>0</v>
      </c>
      <c r="DZ603" s="111">
        <f>(AG603*IFERROR(VLOOKUP(AF603,LnLst!B:I,7,FALSE),0))*(H603^2/100)/1000000</f>
        <v>0</v>
      </c>
      <c r="EA603" s="111">
        <f>(AG603*IFERROR(VLOOKUP(AF603,LnLst!B:I,8,FALSE),0))*(100/(H603^2))</f>
        <v>0</v>
      </c>
      <c r="EB603" s="111">
        <f>AI603*IFERROR(VLOOKUP(AH603,LnLst!B:I,2,FALSE),0)*100/H603^2</f>
        <v>0</v>
      </c>
      <c r="EC603" s="111">
        <f>AI603*IFERROR(VLOOKUP(AH603,LnLst!B:I,3,FALSE),0)*100/H603^2</f>
        <v>0</v>
      </c>
      <c r="ED603" s="111">
        <f>(AI603*IFERROR(VLOOKUP(AH603,LnLst!B:I,4,FALSE),0))*(H603^2/100)/1000000</f>
        <v>0</v>
      </c>
      <c r="EE603" s="111">
        <f>AI603*IFERROR(VLOOKUP(AH603,LnLst!B:I,5,FALSE),0)*100/H603^2</f>
        <v>0</v>
      </c>
      <c r="EF603" s="111">
        <f>AI603*IFERROR(VLOOKUP(AH603,LnLst!B:I,6,FALSE),0)*100/H603^2</f>
        <v>0</v>
      </c>
      <c r="EG603" s="111">
        <f>(AI603*IFERROR(VLOOKUP(AH603,LnLst!B:I,7,FALSE),0))*(H603^2/100)/1000000</f>
        <v>0</v>
      </c>
      <c r="EH603" s="111">
        <f>AI603*IFERROR(VLOOKUP(AH603,LnLst!B:I,8,FALSE),0)*100/H603^2</f>
        <v>0</v>
      </c>
      <c r="EI603" s="236">
        <f>AK603*IFERROR(VLOOKUP(AJ603,LnLst!B:I,2,FALSE),0)*100/H603^2</f>
        <v>0</v>
      </c>
      <c r="EJ603" s="111">
        <f>AK603*IFERROR(VLOOKUP(AJ603,LnLst!B:I,3,FALSE),0)*100/H603^2</f>
        <v>0</v>
      </c>
      <c r="EK603" s="111">
        <f>(AK603*IFERROR(VLOOKUP(AJ603,LnLst!B:I,4,FALSE),0))*(H603^2/100)/1000000</f>
        <v>0</v>
      </c>
      <c r="EL603" s="111">
        <f>AK603*IFERROR(VLOOKUP(AJ603,LnLst!B:I,5,FALSE),0)*100/H603^2</f>
        <v>0</v>
      </c>
      <c r="EM603" s="111">
        <f>AK603*IFERROR(VLOOKUP(AJ603,LnLst!B:I,6,FALSE),0)*100/H603^2</f>
        <v>0</v>
      </c>
      <c r="EN603" s="111">
        <f>(AK603*IFERROR(VLOOKUP(AJ603,LnLst!B:I,7,FALSE),0))*(H603^2/100)/1000000</f>
        <v>0</v>
      </c>
      <c r="EO603" s="111">
        <f>AK603*IFERROR(VLOOKUP(AJ603,LnLst!B:I,8,FALSE),0)*100/H603^2</f>
        <v>0</v>
      </c>
    </row>
    <row r="604" spans="1:145" ht="15" customHeight="1" x14ac:dyDescent="0.25">
      <c r="A604" s="81" t="s">
        <v>350</v>
      </c>
      <c r="B604" s="82" t="s">
        <v>323</v>
      </c>
      <c r="C604" s="102" t="s">
        <v>98</v>
      </c>
      <c r="D604" s="82" t="s">
        <v>1543</v>
      </c>
      <c r="E604" s="9" t="s">
        <v>1710</v>
      </c>
      <c r="F604" s="426" t="s">
        <v>1717</v>
      </c>
      <c r="G604" s="83">
        <v>1</v>
      </c>
      <c r="H604" s="60">
        <v>220</v>
      </c>
      <c r="I604" s="194" t="str">
        <f t="shared" si="204"/>
        <v xml:space="preserve">2*380/50 ACSR             </v>
      </c>
      <c r="J604" s="228">
        <f t="shared" si="205"/>
        <v>110</v>
      </c>
      <c r="K604" s="113" t="s">
        <v>23</v>
      </c>
      <c r="L604" s="232" t="s">
        <v>41</v>
      </c>
      <c r="M604" s="240">
        <v>1340</v>
      </c>
      <c r="N604" s="115">
        <f t="shared" si="148"/>
        <v>510.59360000000004</v>
      </c>
      <c r="O604" s="242">
        <v>1340</v>
      </c>
      <c r="P604" s="235">
        <f t="shared" si="149"/>
        <v>9.3636363636363639E-3</v>
      </c>
      <c r="Q604" s="104">
        <f t="shared" si="150"/>
        <v>6.8636363636363634E-2</v>
      </c>
      <c r="R604" s="104">
        <f t="shared" si="151"/>
        <v>0.1980528</v>
      </c>
      <c r="S604" s="104">
        <f t="shared" si="152"/>
        <v>2.5000000000000001E-2</v>
      </c>
      <c r="T604" s="104">
        <f t="shared" si="153"/>
        <v>0.21590909090909091</v>
      </c>
      <c r="U604" s="104">
        <f t="shared" si="154"/>
        <v>0.1187252</v>
      </c>
      <c r="V604" s="105">
        <f t="shared" si="155"/>
        <v>0.13409090909090907</v>
      </c>
      <c r="W604" s="223">
        <f>AE604*IFERROR(VLOOKUP(AD604,LnLst!B:I,2,FALSE),0)+AG604*IFERROR(VLOOKUP(AF604,LnLst!B:I,2,FALSE),0)+AI604*IFERROR(VLOOKUP(AH604,LnLst!B:I,2,FALSE),0)+AK604*IFERROR(VLOOKUP(AJ604,LnLst!B:I,2,FALSE),0)</f>
        <v>4.532</v>
      </c>
      <c r="X604" s="215">
        <f>AE604*IFERROR(VLOOKUP(AD604,LnLst!B:I,3,FALSE),0)+AG604*IFERROR(VLOOKUP(AF604,LnLst!B:I,3,FALSE),0)+AI604*IFERROR(VLOOKUP(AH604,LnLst!B:I,3,FALSE),0)+AK604*IFERROR(VLOOKUP(AJ604,LnLst!B:I,3,FALSE),0)</f>
        <v>33.22</v>
      </c>
      <c r="Y604" s="219">
        <f>(AE604*IFERROR(VLOOKUP(AD604,LnLst!B:I,4,FALSE),0)+AG604*IFERROR(VLOOKUP(AF604,LnLst!B:I,4,FALSE),0)+AI604*IFERROR(VLOOKUP(AH604,LnLst!B:I,4,FALSE),0)+AK604*IFERROR(VLOOKUP(AJ604,LnLst!B:I,4,FALSE),0))/1000000</f>
        <v>4.0920000000000003E-4</v>
      </c>
      <c r="Z604" s="215">
        <f>AE604*IFERROR(VLOOKUP(AD604,LnLst!B:I,5,FALSE),0)+AG604*IFERROR(VLOOKUP(AF604,LnLst!B:I,5,FALSE),0)+AI604*IFERROR(VLOOKUP(AH604,LnLst!B:I,5,FALSE),0)+AK604*IFERROR(VLOOKUP(AJ604,LnLst!B:I,5,FALSE),0)</f>
        <v>12.1</v>
      </c>
      <c r="AA604" s="215">
        <f>AE604*IFERROR(VLOOKUP(AD604,LnLst!B:I,6,FALSE),0)+AG604*IFERROR(VLOOKUP(AF604,LnLst!B:I,6,FALSE),0)+AI604*IFERROR(VLOOKUP(AH604,LnLst!B:I,6,FALSE),0)+AK604*IFERROR(VLOOKUP(AJ604,LnLst!B:I,6,FALSE),0)</f>
        <v>104.5</v>
      </c>
      <c r="AB604" s="207">
        <f>(AE604*IFERROR(VLOOKUP(AD604,LnLst!B:I,7,FALSE),0)+AG604*IFERROR(VLOOKUP(AF604,LnLst!B:I,7,FALSE),0)+AI604*IFERROR(VLOOKUP(AH604,LnLst!B:I,7,FALSE),0)+AK604*IFERROR(VLOOKUP(AJ604,LnLst!B:I,7,FALSE),0))/1000000</f>
        <v>2.453E-4</v>
      </c>
      <c r="AC604" s="211">
        <f>AE604*IFERROR(VLOOKUP(AD604,LnLst!B:I,8,FALSE),0)+AG604*IFERROR(VLOOKUP(AF604,LnLst!B:I,8,FALSE),0)+AI604*IFERROR(VLOOKUP(AH604,LnLst!B:I,8,FALSE),0)+AK604*IFERROR(VLOOKUP(AJ604,LnLst!B:I,8,FALSE),0)</f>
        <v>64.899999999999991</v>
      </c>
      <c r="AD604" s="106" t="s">
        <v>25</v>
      </c>
      <c r="AE604" s="263">
        <v>110</v>
      </c>
      <c r="AF604" s="245" t="s">
        <v>1462</v>
      </c>
      <c r="AG604" s="263"/>
      <c r="AH604" s="250" t="s">
        <v>1462</v>
      </c>
      <c r="AI604" s="263"/>
      <c r="AJ604" s="245" t="s">
        <v>1462</v>
      </c>
      <c r="AK604" s="263"/>
      <c r="AL604" s="84">
        <v>206</v>
      </c>
      <c r="AM604" s="72">
        <v>207</v>
      </c>
      <c r="AN604" s="83">
        <v>0</v>
      </c>
      <c r="AO604" s="72">
        <v>0</v>
      </c>
      <c r="AP604" s="66" t="s">
        <v>573</v>
      </c>
      <c r="AQ604" s="107" t="s">
        <v>287</v>
      </c>
      <c r="AR604" s="61" t="s">
        <v>541</v>
      </c>
      <c r="AS604" s="364"/>
      <c r="AT604" s="205"/>
      <c r="DN604" s="111">
        <f>(AE604*IFERROR(VLOOKUP(AD604,LnLst!B:I,2,FALSE),0))*(100/(H604^2))</f>
        <v>9.3636363636363639E-3</v>
      </c>
      <c r="DO604" s="111">
        <f>(AE604*IFERROR(VLOOKUP(AD604,LnLst!B:I,3,FALSE),0))*(100/(H604^2))</f>
        <v>6.8636363636363634E-2</v>
      </c>
      <c r="DP604" s="111">
        <f>(AE604*IFERROR(VLOOKUP(AD604,LnLst!B:I,4,FALSE),0))*(H604^2/100)/1000000</f>
        <v>0.19805280000000003</v>
      </c>
      <c r="DQ604" s="111">
        <f>(AE604*IFERROR(VLOOKUP(AD604,LnLst!B:I,5,FALSE),0))*(100/(H604^2))</f>
        <v>2.5000000000000001E-2</v>
      </c>
      <c r="DR604" s="111">
        <f>(AE604*IFERROR(VLOOKUP(AD604,LnLst!B:I,6,FALSE),0))*(100/(H604^2))</f>
        <v>0.21590909090909091</v>
      </c>
      <c r="DS604" s="111">
        <f>(AE604*IFERROR(VLOOKUP(AD604,LnLst!B:I,7,FALSE),0))*(H604^2/100)/1000000</f>
        <v>0.11872520000000002</v>
      </c>
      <c r="DT604" s="111">
        <f>(AE604*IFERROR(VLOOKUP(AD604,LnLst!B:I,8,FALSE),0))*(100/(H604^2))</f>
        <v>0.13409090909090907</v>
      </c>
      <c r="DU604" s="111">
        <f>AG604*IFERROR(VLOOKUP(AF604,LnLst!B:I,2,FALSE),0)*100/H604^2</f>
        <v>0</v>
      </c>
      <c r="DV604" s="111">
        <f>(AG604*IFERROR(VLOOKUP(AF604,LnLst!B:I,3,FALSE),0))*(100/(H604^2))</f>
        <v>0</v>
      </c>
      <c r="DW604" s="111">
        <f>(AG604*IFERROR(VLOOKUP(AF604,LnLst!B:I,4,FALSE),0))*(H604^2/100)/1000000</f>
        <v>0</v>
      </c>
      <c r="DX604" s="111">
        <f>(AG604*IFERROR(VLOOKUP(AF604,LnLst!B:I,5,FALSE),0))*(100/(H604^2))</f>
        <v>0</v>
      </c>
      <c r="DY604" s="111">
        <f>(AG604*IFERROR(VLOOKUP(AF604,LnLst!B:I,6,FALSE),0))*(100/(H604^2))</f>
        <v>0</v>
      </c>
      <c r="DZ604" s="111">
        <f>(AG604*IFERROR(VLOOKUP(AF604,LnLst!B:I,7,FALSE),0))*(H604^2/100)/1000000</f>
        <v>0</v>
      </c>
      <c r="EA604" s="111">
        <f>(AG604*IFERROR(VLOOKUP(AF604,LnLst!B:I,8,FALSE),0))*(100/(H604^2))</f>
        <v>0</v>
      </c>
      <c r="EB604" s="111">
        <f>AI604*IFERROR(VLOOKUP(AH604,LnLst!B:I,2,FALSE),0)*100/H604^2</f>
        <v>0</v>
      </c>
      <c r="EC604" s="111">
        <f>AI604*IFERROR(VLOOKUP(AH604,LnLst!B:I,3,FALSE),0)*100/H604^2</f>
        <v>0</v>
      </c>
      <c r="ED604" s="111">
        <f>(AI604*IFERROR(VLOOKUP(AH604,LnLst!B:I,4,FALSE),0))*(H604^2/100)/1000000</f>
        <v>0</v>
      </c>
      <c r="EE604" s="111">
        <f>AI604*IFERROR(VLOOKUP(AH604,LnLst!B:I,5,FALSE),0)*100/H604^2</f>
        <v>0</v>
      </c>
      <c r="EF604" s="111">
        <f>AI604*IFERROR(VLOOKUP(AH604,LnLst!B:I,6,FALSE),0)*100/H604^2</f>
        <v>0</v>
      </c>
      <c r="EG604" s="111">
        <f>(AI604*IFERROR(VLOOKUP(AH604,LnLst!B:I,7,FALSE),0))*(H604^2/100)/1000000</f>
        <v>0</v>
      </c>
      <c r="EH604" s="111">
        <f>AI604*IFERROR(VLOOKUP(AH604,LnLst!B:I,8,FALSE),0)*100/H604^2</f>
        <v>0</v>
      </c>
      <c r="EI604" s="236">
        <f>AK604*IFERROR(VLOOKUP(AJ604,LnLst!B:I,2,FALSE),0)*100/H604^2</f>
        <v>0</v>
      </c>
      <c r="EJ604" s="111">
        <f>AK604*IFERROR(VLOOKUP(AJ604,LnLst!B:I,3,FALSE),0)*100/H604^2</f>
        <v>0</v>
      </c>
      <c r="EK604" s="111">
        <f>(AK604*IFERROR(VLOOKUP(AJ604,LnLst!B:I,4,FALSE),0))*(H604^2/100)/1000000</f>
        <v>0</v>
      </c>
      <c r="EL604" s="111">
        <f>AK604*IFERROR(VLOOKUP(AJ604,LnLst!B:I,5,FALSE),0)*100/H604^2</f>
        <v>0</v>
      </c>
      <c r="EM604" s="111">
        <f>AK604*IFERROR(VLOOKUP(AJ604,LnLst!B:I,6,FALSE),0)*100/H604^2</f>
        <v>0</v>
      </c>
      <c r="EN604" s="111">
        <f>(AK604*IFERROR(VLOOKUP(AJ604,LnLst!B:I,7,FALSE),0))*(H604^2/100)/1000000</f>
        <v>0</v>
      </c>
      <c r="EO604" s="111">
        <f>AK604*IFERROR(VLOOKUP(AJ604,LnLst!B:I,8,FALSE),0)*100/H604^2</f>
        <v>0</v>
      </c>
    </row>
    <row r="605" spans="1:145" ht="15" customHeight="1" x14ac:dyDescent="0.25">
      <c r="A605" s="81" t="s">
        <v>350</v>
      </c>
      <c r="B605" s="82" t="s">
        <v>323</v>
      </c>
      <c r="C605" s="102" t="s">
        <v>98</v>
      </c>
      <c r="D605" s="82" t="s">
        <v>1543</v>
      </c>
      <c r="E605" s="9" t="s">
        <v>1710</v>
      </c>
      <c r="F605" s="426" t="s">
        <v>1717</v>
      </c>
      <c r="G605" s="83">
        <v>2</v>
      </c>
      <c r="H605" s="60">
        <v>220</v>
      </c>
      <c r="I605" s="194" t="str">
        <f t="shared" si="204"/>
        <v xml:space="preserve">2*380/50 ACSR             </v>
      </c>
      <c r="J605" s="228">
        <f t="shared" si="205"/>
        <v>110</v>
      </c>
      <c r="K605" s="113" t="s">
        <v>23</v>
      </c>
      <c r="L605" s="232" t="s">
        <v>41</v>
      </c>
      <c r="M605" s="240">
        <v>1340</v>
      </c>
      <c r="N605" s="115">
        <f t="shared" ref="N605:N668" si="206">1.732*M605*H605/1000</f>
        <v>510.59360000000004</v>
      </c>
      <c r="O605" s="242">
        <v>1340</v>
      </c>
      <c r="P605" s="235">
        <f t="shared" ref="P605:P668" si="207">W605*100/H605^2</f>
        <v>9.3636363636363639E-3</v>
      </c>
      <c r="Q605" s="104">
        <f t="shared" ref="Q605:Q668" si="208">X605*100/H605^2</f>
        <v>6.8636363636363634E-2</v>
      </c>
      <c r="R605" s="104">
        <f t="shared" ref="R605:R668" si="209">Y605*H605^2/100</f>
        <v>0.1980528</v>
      </c>
      <c r="S605" s="104">
        <f t="shared" ref="S605:S668" si="210">Z605*100/H605^2</f>
        <v>2.5000000000000001E-2</v>
      </c>
      <c r="T605" s="104">
        <f t="shared" ref="T605:T668" si="211">AA605*100/H605^2</f>
        <v>0.21590909090909091</v>
      </c>
      <c r="U605" s="104">
        <f t="shared" ref="U605:U668" si="212">AB605*H605^2/100</f>
        <v>0.1187252</v>
      </c>
      <c r="V605" s="105">
        <f t="shared" ref="V605:V668" si="213">AC605*100/H605^2</f>
        <v>0.13409090909090907</v>
      </c>
      <c r="W605" s="223">
        <f>AE605*IFERROR(VLOOKUP(AD605,LnLst!B:I,2,FALSE),0)+AG605*IFERROR(VLOOKUP(AF605,LnLst!B:I,2,FALSE),0)+AI605*IFERROR(VLOOKUP(AH605,LnLst!B:I,2,FALSE),0)+AK605*IFERROR(VLOOKUP(AJ605,LnLst!B:I,2,FALSE),0)</f>
        <v>4.532</v>
      </c>
      <c r="X605" s="215">
        <f>AE605*IFERROR(VLOOKUP(AD605,LnLst!B:I,3,FALSE),0)+AG605*IFERROR(VLOOKUP(AF605,LnLst!B:I,3,FALSE),0)+AI605*IFERROR(VLOOKUP(AH605,LnLst!B:I,3,FALSE),0)+AK605*IFERROR(VLOOKUP(AJ605,LnLst!B:I,3,FALSE),0)</f>
        <v>33.22</v>
      </c>
      <c r="Y605" s="219">
        <f>(AE605*IFERROR(VLOOKUP(AD605,LnLst!B:I,4,FALSE),0)+AG605*IFERROR(VLOOKUP(AF605,LnLst!B:I,4,FALSE),0)+AI605*IFERROR(VLOOKUP(AH605,LnLst!B:I,4,FALSE),0)+AK605*IFERROR(VLOOKUP(AJ605,LnLst!B:I,4,FALSE),0))/1000000</f>
        <v>4.0920000000000003E-4</v>
      </c>
      <c r="Z605" s="215">
        <f>AE605*IFERROR(VLOOKUP(AD605,LnLst!B:I,5,FALSE),0)+AG605*IFERROR(VLOOKUP(AF605,LnLst!B:I,5,FALSE),0)+AI605*IFERROR(VLOOKUP(AH605,LnLst!B:I,5,FALSE),0)+AK605*IFERROR(VLOOKUP(AJ605,LnLst!B:I,5,FALSE),0)</f>
        <v>12.1</v>
      </c>
      <c r="AA605" s="215">
        <f>AE605*IFERROR(VLOOKUP(AD605,LnLst!B:I,6,FALSE),0)+AG605*IFERROR(VLOOKUP(AF605,LnLst!B:I,6,FALSE),0)+AI605*IFERROR(VLOOKUP(AH605,LnLst!B:I,6,FALSE),0)+AK605*IFERROR(VLOOKUP(AJ605,LnLst!B:I,6,FALSE),0)</f>
        <v>104.5</v>
      </c>
      <c r="AB605" s="207">
        <f>(AE605*IFERROR(VLOOKUP(AD605,LnLst!B:I,7,FALSE),0)+AG605*IFERROR(VLOOKUP(AF605,LnLst!B:I,7,FALSE),0)+AI605*IFERROR(VLOOKUP(AH605,LnLst!B:I,7,FALSE),0)+AK605*IFERROR(VLOOKUP(AJ605,LnLst!B:I,7,FALSE),0))/1000000</f>
        <v>2.453E-4</v>
      </c>
      <c r="AC605" s="211">
        <f>AE605*IFERROR(VLOOKUP(AD605,LnLst!B:I,8,FALSE),0)+AG605*IFERROR(VLOOKUP(AF605,LnLst!B:I,8,FALSE),0)+AI605*IFERROR(VLOOKUP(AH605,LnLst!B:I,8,FALSE),0)+AK605*IFERROR(VLOOKUP(AJ605,LnLst!B:I,8,FALSE),0)</f>
        <v>64.899999999999991</v>
      </c>
      <c r="AD605" s="106" t="s">
        <v>25</v>
      </c>
      <c r="AE605" s="263">
        <v>110</v>
      </c>
      <c r="AF605" s="245" t="s">
        <v>1462</v>
      </c>
      <c r="AG605" s="263"/>
      <c r="AH605" s="250" t="s">
        <v>1462</v>
      </c>
      <c r="AI605" s="263"/>
      <c r="AJ605" s="245" t="s">
        <v>1462</v>
      </c>
      <c r="AK605" s="263"/>
      <c r="AL605" s="84">
        <v>206</v>
      </c>
      <c r="AM605" s="72">
        <v>207</v>
      </c>
      <c r="AN605" s="83">
        <v>0</v>
      </c>
      <c r="AO605" s="72">
        <v>0</v>
      </c>
      <c r="AP605" s="66" t="s">
        <v>574</v>
      </c>
      <c r="AQ605" s="107" t="s">
        <v>287</v>
      </c>
      <c r="AR605" s="61" t="s">
        <v>541</v>
      </c>
      <c r="AS605" s="364"/>
      <c r="AT605" s="205"/>
      <c r="DN605" s="111">
        <f>(AE605*IFERROR(VLOOKUP(AD605,LnLst!B:I,2,FALSE),0))*(100/(H605^2))</f>
        <v>9.3636363636363639E-3</v>
      </c>
      <c r="DO605" s="111">
        <f>(AE605*IFERROR(VLOOKUP(AD605,LnLst!B:I,3,FALSE),0))*(100/(H605^2))</f>
        <v>6.8636363636363634E-2</v>
      </c>
      <c r="DP605" s="111">
        <f>(AE605*IFERROR(VLOOKUP(AD605,LnLst!B:I,4,FALSE),0))*(H605^2/100)/1000000</f>
        <v>0.19805280000000003</v>
      </c>
      <c r="DQ605" s="111">
        <f>(AE605*IFERROR(VLOOKUP(AD605,LnLst!B:I,5,FALSE),0))*(100/(H605^2))</f>
        <v>2.5000000000000001E-2</v>
      </c>
      <c r="DR605" s="111">
        <f>(AE605*IFERROR(VLOOKUP(AD605,LnLst!B:I,6,FALSE),0))*(100/(H605^2))</f>
        <v>0.21590909090909091</v>
      </c>
      <c r="DS605" s="111">
        <f>(AE605*IFERROR(VLOOKUP(AD605,LnLst!B:I,7,FALSE),0))*(H605^2/100)/1000000</f>
        <v>0.11872520000000002</v>
      </c>
      <c r="DT605" s="111">
        <f>(AE605*IFERROR(VLOOKUP(AD605,LnLst!B:I,8,FALSE),0))*(100/(H605^2))</f>
        <v>0.13409090909090907</v>
      </c>
      <c r="DU605" s="111">
        <f>AG605*IFERROR(VLOOKUP(AF605,LnLst!B:I,2,FALSE),0)*100/H605^2</f>
        <v>0</v>
      </c>
      <c r="DV605" s="111">
        <f>(AG605*IFERROR(VLOOKUP(AF605,LnLst!B:I,3,FALSE),0))*(100/(H605^2))</f>
        <v>0</v>
      </c>
      <c r="DW605" s="111">
        <f>(AG605*IFERROR(VLOOKUP(AF605,LnLst!B:I,4,FALSE),0))*(H605^2/100)/1000000</f>
        <v>0</v>
      </c>
      <c r="DX605" s="111">
        <f>(AG605*IFERROR(VLOOKUP(AF605,LnLst!B:I,5,FALSE),0))*(100/(H605^2))</f>
        <v>0</v>
      </c>
      <c r="DY605" s="111">
        <f>(AG605*IFERROR(VLOOKUP(AF605,LnLst!B:I,6,FALSE),0))*(100/(H605^2))</f>
        <v>0</v>
      </c>
      <c r="DZ605" s="111">
        <f>(AG605*IFERROR(VLOOKUP(AF605,LnLst!B:I,7,FALSE),0))*(H605^2/100)/1000000</f>
        <v>0</v>
      </c>
      <c r="EA605" s="111">
        <f>(AG605*IFERROR(VLOOKUP(AF605,LnLst!B:I,8,FALSE),0))*(100/(H605^2))</f>
        <v>0</v>
      </c>
      <c r="EB605" s="111">
        <f>AI605*IFERROR(VLOOKUP(AH605,LnLst!B:I,2,FALSE),0)*100/H605^2</f>
        <v>0</v>
      </c>
      <c r="EC605" s="111">
        <f>AI605*IFERROR(VLOOKUP(AH605,LnLst!B:I,3,FALSE),0)*100/H605^2</f>
        <v>0</v>
      </c>
      <c r="ED605" s="111">
        <f>(AI605*IFERROR(VLOOKUP(AH605,LnLst!B:I,4,FALSE),0))*(H605^2/100)/1000000</f>
        <v>0</v>
      </c>
      <c r="EE605" s="111">
        <f>AI605*IFERROR(VLOOKUP(AH605,LnLst!B:I,5,FALSE),0)*100/H605^2</f>
        <v>0</v>
      </c>
      <c r="EF605" s="111">
        <f>AI605*IFERROR(VLOOKUP(AH605,LnLst!B:I,6,FALSE),0)*100/H605^2</f>
        <v>0</v>
      </c>
      <c r="EG605" s="111">
        <f>(AI605*IFERROR(VLOOKUP(AH605,LnLst!B:I,7,FALSE),0))*(H605^2/100)/1000000</f>
        <v>0</v>
      </c>
      <c r="EH605" s="111">
        <f>AI605*IFERROR(VLOOKUP(AH605,LnLst!B:I,8,FALSE),0)*100/H605^2</f>
        <v>0</v>
      </c>
      <c r="EI605" s="236">
        <f>AK605*IFERROR(VLOOKUP(AJ605,LnLst!B:I,2,FALSE),0)*100/H605^2</f>
        <v>0</v>
      </c>
      <c r="EJ605" s="111">
        <f>AK605*IFERROR(VLOOKUP(AJ605,LnLst!B:I,3,FALSE),0)*100/H605^2</f>
        <v>0</v>
      </c>
      <c r="EK605" s="111">
        <f>(AK605*IFERROR(VLOOKUP(AJ605,LnLst!B:I,4,FALSE),0))*(H605^2/100)/1000000</f>
        <v>0</v>
      </c>
      <c r="EL605" s="111">
        <f>AK605*IFERROR(VLOOKUP(AJ605,LnLst!B:I,5,FALSE),0)*100/H605^2</f>
        <v>0</v>
      </c>
      <c r="EM605" s="111">
        <f>AK605*IFERROR(VLOOKUP(AJ605,LnLst!B:I,6,FALSE),0)*100/H605^2</f>
        <v>0</v>
      </c>
      <c r="EN605" s="111">
        <f>(AK605*IFERROR(VLOOKUP(AJ605,LnLst!B:I,7,FALSE),0))*(H605^2/100)/1000000</f>
        <v>0</v>
      </c>
      <c r="EO605" s="111">
        <f>AK605*IFERROR(VLOOKUP(AJ605,LnLst!B:I,8,FALSE),0)*100/H605^2</f>
        <v>0</v>
      </c>
    </row>
    <row r="606" spans="1:145" ht="15" customHeight="1" x14ac:dyDescent="0.25">
      <c r="A606" s="81" t="s">
        <v>1135</v>
      </c>
      <c r="B606" s="82" t="s">
        <v>350</v>
      </c>
      <c r="C606" s="102" t="s">
        <v>1620</v>
      </c>
      <c r="D606" s="82" t="s">
        <v>98</v>
      </c>
      <c r="E606" s="9" t="s">
        <v>1710</v>
      </c>
      <c r="F606" s="426" t="s">
        <v>1717</v>
      </c>
      <c r="G606" s="83">
        <v>1</v>
      </c>
      <c r="H606" s="60">
        <v>220</v>
      </c>
      <c r="I606" s="194" t="str">
        <f t="shared" si="204"/>
        <v xml:space="preserve">2*380/50 ACSR             </v>
      </c>
      <c r="J606" s="228">
        <f t="shared" si="205"/>
        <v>52.6</v>
      </c>
      <c r="K606" s="113" t="s">
        <v>23</v>
      </c>
      <c r="L606" s="232" t="s">
        <v>23</v>
      </c>
      <c r="M606" s="240">
        <v>1340</v>
      </c>
      <c r="N606" s="115">
        <f t="shared" si="206"/>
        <v>510.59360000000004</v>
      </c>
      <c r="O606" s="242">
        <v>1340</v>
      </c>
      <c r="P606" s="235">
        <f t="shared" si="207"/>
        <v>4.4775206611570254E-3</v>
      </c>
      <c r="Q606" s="104">
        <f t="shared" si="208"/>
        <v>3.282066115702479E-2</v>
      </c>
      <c r="R606" s="104">
        <f t="shared" si="209"/>
        <v>9.470524800000002E-2</v>
      </c>
      <c r="S606" s="104">
        <f t="shared" si="210"/>
        <v>1.1954545454545456E-2</v>
      </c>
      <c r="T606" s="104">
        <f t="shared" si="211"/>
        <v>0.10324380165289256</v>
      </c>
      <c r="U606" s="104">
        <f t="shared" si="212"/>
        <v>5.6772232000000006E-2</v>
      </c>
      <c r="V606" s="105">
        <f t="shared" si="213"/>
        <v>6.4119834710743798E-2</v>
      </c>
      <c r="W606" s="223">
        <f>AE606*IFERROR(VLOOKUP(AD606,LnLst!B:I,2,FALSE),0)+AG606*IFERROR(VLOOKUP(AF606,LnLst!B:I,2,FALSE),0)+AI606*IFERROR(VLOOKUP(AH606,LnLst!B:I,2,FALSE),0)+AK606*IFERROR(VLOOKUP(AJ606,LnLst!B:I,2,FALSE),0)</f>
        <v>2.1671200000000002</v>
      </c>
      <c r="X606" s="215">
        <f>AE606*IFERROR(VLOOKUP(AD606,LnLst!B:I,3,FALSE),0)+AG606*IFERROR(VLOOKUP(AF606,LnLst!B:I,3,FALSE),0)+AI606*IFERROR(VLOOKUP(AH606,LnLst!B:I,3,FALSE),0)+AK606*IFERROR(VLOOKUP(AJ606,LnLst!B:I,3,FALSE),0)</f>
        <v>15.885199999999999</v>
      </c>
      <c r="Y606" s="219">
        <f>(AE606*IFERROR(VLOOKUP(AD606,LnLst!B:I,4,FALSE),0)+AG606*IFERROR(VLOOKUP(AF606,LnLst!B:I,4,FALSE),0)+AI606*IFERROR(VLOOKUP(AH606,LnLst!B:I,4,FALSE),0)+AK606*IFERROR(VLOOKUP(AJ606,LnLst!B:I,4,FALSE),0))/1000000</f>
        <v>1.9567200000000003E-4</v>
      </c>
      <c r="Z606" s="215">
        <f>AE606*IFERROR(VLOOKUP(AD606,LnLst!B:I,5,FALSE),0)+AG606*IFERROR(VLOOKUP(AF606,LnLst!B:I,5,FALSE),0)+AI606*IFERROR(VLOOKUP(AH606,LnLst!B:I,5,FALSE),0)+AK606*IFERROR(VLOOKUP(AJ606,LnLst!B:I,5,FALSE),0)</f>
        <v>5.7860000000000005</v>
      </c>
      <c r="AA606" s="215">
        <f>AE606*IFERROR(VLOOKUP(AD606,LnLst!B:I,6,FALSE),0)+AG606*IFERROR(VLOOKUP(AF606,LnLst!B:I,6,FALSE),0)+AI606*IFERROR(VLOOKUP(AH606,LnLst!B:I,6,FALSE),0)+AK606*IFERROR(VLOOKUP(AJ606,LnLst!B:I,6,FALSE),0)</f>
        <v>49.97</v>
      </c>
      <c r="AB606" s="207">
        <f>(AE606*IFERROR(VLOOKUP(AD606,LnLst!B:I,7,FALSE),0)+AG606*IFERROR(VLOOKUP(AF606,LnLst!B:I,7,FALSE),0)+AI606*IFERROR(VLOOKUP(AH606,LnLst!B:I,7,FALSE),0)+AK606*IFERROR(VLOOKUP(AJ606,LnLst!B:I,7,FALSE),0))/1000000</f>
        <v>1.17298E-4</v>
      </c>
      <c r="AC606" s="211">
        <f>AE606*IFERROR(VLOOKUP(AD606,LnLst!B:I,8,FALSE),0)+AG606*IFERROR(VLOOKUP(AF606,LnLst!B:I,8,FALSE),0)+AI606*IFERROR(VLOOKUP(AH606,LnLst!B:I,8,FALSE),0)+AK606*IFERROR(VLOOKUP(AJ606,LnLst!B:I,8,FALSE),0)</f>
        <v>31.033999999999999</v>
      </c>
      <c r="AD606" s="106" t="s">
        <v>25</v>
      </c>
      <c r="AE606" s="263">
        <v>52.6</v>
      </c>
      <c r="AF606" s="245" t="s">
        <v>1462</v>
      </c>
      <c r="AG606" s="263"/>
      <c r="AH606" s="250" t="s">
        <v>1462</v>
      </c>
      <c r="AI606" s="263"/>
      <c r="AJ606" s="245" t="s">
        <v>1462</v>
      </c>
      <c r="AK606" s="263"/>
      <c r="AL606" s="84">
        <v>205</v>
      </c>
      <c r="AM606" s="72">
        <v>206</v>
      </c>
      <c r="AN606" s="83">
        <v>0</v>
      </c>
      <c r="AO606" s="72">
        <v>0</v>
      </c>
      <c r="AP606" s="66" t="s">
        <v>1250</v>
      </c>
      <c r="AQ606" s="107" t="s">
        <v>1204</v>
      </c>
      <c r="AR606" s="61" t="s">
        <v>287</v>
      </c>
      <c r="AS606" s="364"/>
      <c r="AT606" s="205"/>
      <c r="DN606" s="111">
        <f>(AE606*IFERROR(VLOOKUP(AD606,LnLst!B:I,2,FALSE),0))*(100/(H606^2))</f>
        <v>4.4775206611570254E-3</v>
      </c>
      <c r="DO606" s="111">
        <f>(AE606*IFERROR(VLOOKUP(AD606,LnLst!B:I,3,FALSE),0))*(100/(H606^2))</f>
        <v>3.282066115702479E-2</v>
      </c>
      <c r="DP606" s="111">
        <f>(AE606*IFERROR(VLOOKUP(AD606,LnLst!B:I,4,FALSE),0))*(H606^2/100)/1000000</f>
        <v>9.4705248000000006E-2</v>
      </c>
      <c r="DQ606" s="111">
        <f>(AE606*IFERROR(VLOOKUP(AD606,LnLst!B:I,5,FALSE),0))*(100/(H606^2))</f>
        <v>1.1954545454545456E-2</v>
      </c>
      <c r="DR606" s="111">
        <f>(AE606*IFERROR(VLOOKUP(AD606,LnLst!B:I,6,FALSE),0))*(100/(H606^2))</f>
        <v>0.10324380165289256</v>
      </c>
      <c r="DS606" s="111">
        <f>(AE606*IFERROR(VLOOKUP(AD606,LnLst!B:I,7,FALSE),0))*(H606^2/100)/1000000</f>
        <v>5.6772232000000006E-2</v>
      </c>
      <c r="DT606" s="111">
        <f>(AE606*IFERROR(VLOOKUP(AD606,LnLst!B:I,8,FALSE),0))*(100/(H606^2))</f>
        <v>6.4119834710743798E-2</v>
      </c>
      <c r="DU606" s="111">
        <f>AG606*IFERROR(VLOOKUP(AF606,LnLst!B:I,2,FALSE),0)*100/H606^2</f>
        <v>0</v>
      </c>
      <c r="DV606" s="111">
        <f>(AG606*IFERROR(VLOOKUP(AF606,LnLst!B:I,3,FALSE),0))*(100/(H606^2))</f>
        <v>0</v>
      </c>
      <c r="DW606" s="111">
        <f>(AG606*IFERROR(VLOOKUP(AF606,LnLst!B:I,4,FALSE),0))*(H606^2/100)/1000000</f>
        <v>0</v>
      </c>
      <c r="DX606" s="111">
        <f>(AG606*IFERROR(VLOOKUP(AF606,LnLst!B:I,5,FALSE),0))*(100/(H606^2))</f>
        <v>0</v>
      </c>
      <c r="DY606" s="111">
        <f>(AG606*IFERROR(VLOOKUP(AF606,LnLst!B:I,6,FALSE),0))*(100/(H606^2))</f>
        <v>0</v>
      </c>
      <c r="DZ606" s="111">
        <f>(AG606*IFERROR(VLOOKUP(AF606,LnLst!B:I,7,FALSE),0))*(H606^2/100)/1000000</f>
        <v>0</v>
      </c>
      <c r="EA606" s="111">
        <f>(AG606*IFERROR(VLOOKUP(AF606,LnLst!B:I,8,FALSE),0))*(100/(H606^2))</f>
        <v>0</v>
      </c>
      <c r="EB606" s="111">
        <f>AI606*IFERROR(VLOOKUP(AH606,LnLst!B:I,2,FALSE),0)*100/H606^2</f>
        <v>0</v>
      </c>
      <c r="EC606" s="111">
        <f>AI606*IFERROR(VLOOKUP(AH606,LnLst!B:I,3,FALSE),0)*100/H606^2</f>
        <v>0</v>
      </c>
      <c r="ED606" s="111">
        <f>(AI606*IFERROR(VLOOKUP(AH606,LnLst!B:I,4,FALSE),0))*(H606^2/100)/1000000</f>
        <v>0</v>
      </c>
      <c r="EE606" s="111">
        <f>AI606*IFERROR(VLOOKUP(AH606,LnLst!B:I,5,FALSE),0)*100/H606^2</f>
        <v>0</v>
      </c>
      <c r="EF606" s="111">
        <f>AI606*IFERROR(VLOOKUP(AH606,LnLst!B:I,6,FALSE),0)*100/H606^2</f>
        <v>0</v>
      </c>
      <c r="EG606" s="111">
        <f>(AI606*IFERROR(VLOOKUP(AH606,LnLst!B:I,7,FALSE),0))*(H606^2/100)/1000000</f>
        <v>0</v>
      </c>
      <c r="EH606" s="111">
        <f>AI606*IFERROR(VLOOKUP(AH606,LnLst!B:I,8,FALSE),0)*100/H606^2</f>
        <v>0</v>
      </c>
      <c r="EI606" s="236">
        <f>AK606*IFERROR(VLOOKUP(AJ606,LnLst!B:I,2,FALSE),0)*100/H606^2</f>
        <v>0</v>
      </c>
      <c r="EJ606" s="111">
        <f>AK606*IFERROR(VLOOKUP(AJ606,LnLst!B:I,3,FALSE),0)*100/H606^2</f>
        <v>0</v>
      </c>
      <c r="EK606" s="111">
        <f>(AK606*IFERROR(VLOOKUP(AJ606,LnLst!B:I,4,FALSE),0))*(H606^2/100)/1000000</f>
        <v>0</v>
      </c>
      <c r="EL606" s="111">
        <f>AK606*IFERROR(VLOOKUP(AJ606,LnLst!B:I,5,FALSE),0)*100/H606^2</f>
        <v>0</v>
      </c>
      <c r="EM606" s="111">
        <f>AK606*IFERROR(VLOOKUP(AJ606,LnLst!B:I,6,FALSE),0)*100/H606^2</f>
        <v>0</v>
      </c>
      <c r="EN606" s="111">
        <f>(AK606*IFERROR(VLOOKUP(AJ606,LnLst!B:I,7,FALSE),0))*(H606^2/100)/1000000</f>
        <v>0</v>
      </c>
      <c r="EO606" s="111">
        <f>AK606*IFERROR(VLOOKUP(AJ606,LnLst!B:I,8,FALSE),0)*100/H606^2</f>
        <v>0</v>
      </c>
    </row>
    <row r="607" spans="1:145" ht="15" customHeight="1" x14ac:dyDescent="0.25">
      <c r="A607" s="81" t="s">
        <v>1135</v>
      </c>
      <c r="B607" s="82" t="s">
        <v>350</v>
      </c>
      <c r="C607" s="102" t="s">
        <v>1620</v>
      </c>
      <c r="D607" s="82" t="s">
        <v>98</v>
      </c>
      <c r="E607" s="9" t="s">
        <v>1710</v>
      </c>
      <c r="F607" s="426" t="s">
        <v>1717</v>
      </c>
      <c r="G607" s="83">
        <v>2</v>
      </c>
      <c r="H607" s="60">
        <v>220</v>
      </c>
      <c r="I607" s="194" t="str">
        <f t="shared" si="204"/>
        <v xml:space="preserve">2*380/50 ACSR             </v>
      </c>
      <c r="J607" s="228">
        <f t="shared" si="205"/>
        <v>52.6</v>
      </c>
      <c r="K607" s="113" t="s">
        <v>23</v>
      </c>
      <c r="L607" s="232" t="s">
        <v>23</v>
      </c>
      <c r="M607" s="240">
        <v>1340</v>
      </c>
      <c r="N607" s="115">
        <f t="shared" si="206"/>
        <v>510.59360000000004</v>
      </c>
      <c r="O607" s="242">
        <v>1340</v>
      </c>
      <c r="P607" s="235">
        <f t="shared" si="207"/>
        <v>4.4775206611570254E-3</v>
      </c>
      <c r="Q607" s="104">
        <f t="shared" si="208"/>
        <v>3.282066115702479E-2</v>
      </c>
      <c r="R607" s="104">
        <f t="shared" si="209"/>
        <v>9.470524800000002E-2</v>
      </c>
      <c r="S607" s="104">
        <f t="shared" si="210"/>
        <v>1.1954545454545456E-2</v>
      </c>
      <c r="T607" s="104">
        <f t="shared" si="211"/>
        <v>0.10324380165289256</v>
      </c>
      <c r="U607" s="104">
        <f t="shared" si="212"/>
        <v>5.6772232000000006E-2</v>
      </c>
      <c r="V607" s="105">
        <f t="shared" si="213"/>
        <v>6.4119834710743798E-2</v>
      </c>
      <c r="W607" s="223">
        <f>AE607*IFERROR(VLOOKUP(AD607,LnLst!B:I,2,FALSE),0)+AG607*IFERROR(VLOOKUP(AF607,LnLst!B:I,2,FALSE),0)+AI607*IFERROR(VLOOKUP(AH607,LnLst!B:I,2,FALSE),0)+AK607*IFERROR(VLOOKUP(AJ607,LnLst!B:I,2,FALSE),0)</f>
        <v>2.1671200000000002</v>
      </c>
      <c r="X607" s="215">
        <f>AE607*IFERROR(VLOOKUP(AD607,LnLst!B:I,3,FALSE),0)+AG607*IFERROR(VLOOKUP(AF607,LnLst!B:I,3,FALSE),0)+AI607*IFERROR(VLOOKUP(AH607,LnLst!B:I,3,FALSE),0)+AK607*IFERROR(VLOOKUP(AJ607,LnLst!B:I,3,FALSE),0)</f>
        <v>15.885199999999999</v>
      </c>
      <c r="Y607" s="219">
        <f>(AE607*IFERROR(VLOOKUP(AD607,LnLst!B:I,4,FALSE),0)+AG607*IFERROR(VLOOKUP(AF607,LnLst!B:I,4,FALSE),0)+AI607*IFERROR(VLOOKUP(AH607,LnLst!B:I,4,FALSE),0)+AK607*IFERROR(VLOOKUP(AJ607,LnLst!B:I,4,FALSE),0))/1000000</f>
        <v>1.9567200000000003E-4</v>
      </c>
      <c r="Z607" s="215">
        <f>AE607*IFERROR(VLOOKUP(AD607,LnLst!B:I,5,FALSE),0)+AG607*IFERROR(VLOOKUP(AF607,LnLst!B:I,5,FALSE),0)+AI607*IFERROR(VLOOKUP(AH607,LnLst!B:I,5,FALSE),0)+AK607*IFERROR(VLOOKUP(AJ607,LnLst!B:I,5,FALSE),0)</f>
        <v>5.7860000000000005</v>
      </c>
      <c r="AA607" s="215">
        <f>AE607*IFERROR(VLOOKUP(AD607,LnLst!B:I,6,FALSE),0)+AG607*IFERROR(VLOOKUP(AF607,LnLst!B:I,6,FALSE),0)+AI607*IFERROR(VLOOKUP(AH607,LnLst!B:I,6,FALSE),0)+AK607*IFERROR(VLOOKUP(AJ607,LnLst!B:I,6,FALSE),0)</f>
        <v>49.97</v>
      </c>
      <c r="AB607" s="207">
        <f>(AE607*IFERROR(VLOOKUP(AD607,LnLst!B:I,7,FALSE),0)+AG607*IFERROR(VLOOKUP(AF607,LnLst!B:I,7,FALSE),0)+AI607*IFERROR(VLOOKUP(AH607,LnLst!B:I,7,FALSE),0)+AK607*IFERROR(VLOOKUP(AJ607,LnLst!B:I,7,FALSE),0))/1000000</f>
        <v>1.17298E-4</v>
      </c>
      <c r="AC607" s="211">
        <f>AE607*IFERROR(VLOOKUP(AD607,LnLst!B:I,8,FALSE),0)+AG607*IFERROR(VLOOKUP(AF607,LnLst!B:I,8,FALSE),0)+AI607*IFERROR(VLOOKUP(AH607,LnLst!B:I,8,FALSE),0)+AK607*IFERROR(VLOOKUP(AJ607,LnLst!B:I,8,FALSE),0)</f>
        <v>31.033999999999999</v>
      </c>
      <c r="AD607" s="106" t="s">
        <v>25</v>
      </c>
      <c r="AE607" s="263">
        <v>52.6</v>
      </c>
      <c r="AF607" s="245" t="s">
        <v>1462</v>
      </c>
      <c r="AG607" s="263"/>
      <c r="AH607" s="250" t="s">
        <v>1462</v>
      </c>
      <c r="AI607" s="263"/>
      <c r="AJ607" s="245" t="s">
        <v>1462</v>
      </c>
      <c r="AK607" s="263"/>
      <c r="AL607" s="84">
        <v>205</v>
      </c>
      <c r="AM607" s="72">
        <v>206</v>
      </c>
      <c r="AN607" s="83">
        <v>0</v>
      </c>
      <c r="AO607" s="72">
        <v>0</v>
      </c>
      <c r="AP607" s="66" t="s">
        <v>1249</v>
      </c>
      <c r="AQ607" s="107" t="s">
        <v>1204</v>
      </c>
      <c r="AR607" s="61" t="s">
        <v>287</v>
      </c>
      <c r="AS607" s="364"/>
      <c r="AT607" s="205"/>
      <c r="DN607" s="111">
        <f>(AE607*IFERROR(VLOOKUP(AD607,LnLst!B:I,2,FALSE),0))*(100/(H607^2))</f>
        <v>4.4775206611570254E-3</v>
      </c>
      <c r="DO607" s="111">
        <f>(AE607*IFERROR(VLOOKUP(AD607,LnLst!B:I,3,FALSE),0))*(100/(H607^2))</f>
        <v>3.282066115702479E-2</v>
      </c>
      <c r="DP607" s="111">
        <f>(AE607*IFERROR(VLOOKUP(AD607,LnLst!B:I,4,FALSE),0))*(H607^2/100)/1000000</f>
        <v>9.4705248000000006E-2</v>
      </c>
      <c r="DQ607" s="111">
        <f>(AE607*IFERROR(VLOOKUP(AD607,LnLst!B:I,5,FALSE),0))*(100/(H607^2))</f>
        <v>1.1954545454545456E-2</v>
      </c>
      <c r="DR607" s="111">
        <f>(AE607*IFERROR(VLOOKUP(AD607,LnLst!B:I,6,FALSE),0))*(100/(H607^2))</f>
        <v>0.10324380165289256</v>
      </c>
      <c r="DS607" s="111">
        <f>(AE607*IFERROR(VLOOKUP(AD607,LnLst!B:I,7,FALSE),0))*(H607^2/100)/1000000</f>
        <v>5.6772232000000006E-2</v>
      </c>
      <c r="DT607" s="111">
        <f>(AE607*IFERROR(VLOOKUP(AD607,LnLst!B:I,8,FALSE),0))*(100/(H607^2))</f>
        <v>6.4119834710743798E-2</v>
      </c>
      <c r="DU607" s="111">
        <f>AG607*IFERROR(VLOOKUP(AF607,LnLst!B:I,2,FALSE),0)*100/H607^2</f>
        <v>0</v>
      </c>
      <c r="DV607" s="111">
        <f>(AG607*IFERROR(VLOOKUP(AF607,LnLst!B:I,3,FALSE),0))*(100/(H607^2))</f>
        <v>0</v>
      </c>
      <c r="DW607" s="111">
        <f>(AG607*IFERROR(VLOOKUP(AF607,LnLst!B:I,4,FALSE),0))*(H607^2/100)/1000000</f>
        <v>0</v>
      </c>
      <c r="DX607" s="111">
        <f>(AG607*IFERROR(VLOOKUP(AF607,LnLst!B:I,5,FALSE),0))*(100/(H607^2))</f>
        <v>0</v>
      </c>
      <c r="DY607" s="111">
        <f>(AG607*IFERROR(VLOOKUP(AF607,LnLst!B:I,6,FALSE),0))*(100/(H607^2))</f>
        <v>0</v>
      </c>
      <c r="DZ607" s="111">
        <f>(AG607*IFERROR(VLOOKUP(AF607,LnLst!B:I,7,FALSE),0))*(H607^2/100)/1000000</f>
        <v>0</v>
      </c>
      <c r="EA607" s="111">
        <f>(AG607*IFERROR(VLOOKUP(AF607,LnLst!B:I,8,FALSE),0))*(100/(H607^2))</f>
        <v>0</v>
      </c>
      <c r="EB607" s="111">
        <f>AI607*IFERROR(VLOOKUP(AH607,LnLst!B:I,2,FALSE),0)*100/H607^2</f>
        <v>0</v>
      </c>
      <c r="EC607" s="111">
        <f>AI607*IFERROR(VLOOKUP(AH607,LnLst!B:I,3,FALSE),0)*100/H607^2</f>
        <v>0</v>
      </c>
      <c r="ED607" s="111">
        <f>(AI607*IFERROR(VLOOKUP(AH607,LnLst!B:I,4,FALSE),0))*(H607^2/100)/1000000</f>
        <v>0</v>
      </c>
      <c r="EE607" s="111">
        <f>AI607*IFERROR(VLOOKUP(AH607,LnLst!B:I,5,FALSE),0)*100/H607^2</f>
        <v>0</v>
      </c>
      <c r="EF607" s="111">
        <f>AI607*IFERROR(VLOOKUP(AH607,LnLst!B:I,6,FALSE),0)*100/H607^2</f>
        <v>0</v>
      </c>
      <c r="EG607" s="111">
        <f>(AI607*IFERROR(VLOOKUP(AH607,LnLst!B:I,7,FALSE),0))*(H607^2/100)/1000000</f>
        <v>0</v>
      </c>
      <c r="EH607" s="111">
        <f>AI607*IFERROR(VLOOKUP(AH607,LnLst!B:I,8,FALSE),0)*100/H607^2</f>
        <v>0</v>
      </c>
      <c r="EI607" s="236">
        <f>AK607*IFERROR(VLOOKUP(AJ607,LnLst!B:I,2,FALSE),0)*100/H607^2</f>
        <v>0</v>
      </c>
      <c r="EJ607" s="111">
        <f>AK607*IFERROR(VLOOKUP(AJ607,LnLst!B:I,3,FALSE),0)*100/H607^2</f>
        <v>0</v>
      </c>
      <c r="EK607" s="111">
        <f>(AK607*IFERROR(VLOOKUP(AJ607,LnLst!B:I,4,FALSE),0))*(H607^2/100)/1000000</f>
        <v>0</v>
      </c>
      <c r="EL607" s="111">
        <f>AK607*IFERROR(VLOOKUP(AJ607,LnLst!B:I,5,FALSE),0)*100/H607^2</f>
        <v>0</v>
      </c>
      <c r="EM607" s="111">
        <f>AK607*IFERROR(VLOOKUP(AJ607,LnLst!B:I,6,FALSE),0)*100/H607^2</f>
        <v>0</v>
      </c>
      <c r="EN607" s="111">
        <f>(AK607*IFERROR(VLOOKUP(AJ607,LnLst!B:I,7,FALSE),0))*(H607^2/100)/1000000</f>
        <v>0</v>
      </c>
      <c r="EO607" s="111">
        <f>AK607*IFERROR(VLOOKUP(AJ607,LnLst!B:I,8,FALSE),0)*100/H607^2</f>
        <v>0</v>
      </c>
    </row>
    <row r="608" spans="1:145" ht="15" customHeight="1" x14ac:dyDescent="0.25">
      <c r="A608" s="81" t="s">
        <v>458</v>
      </c>
      <c r="B608" s="82" t="s">
        <v>323</v>
      </c>
      <c r="C608" s="102" t="s">
        <v>97</v>
      </c>
      <c r="D608" s="82" t="s">
        <v>1543</v>
      </c>
      <c r="E608" s="9" t="s">
        <v>1710</v>
      </c>
      <c r="F608" s="426" t="s">
        <v>1717</v>
      </c>
      <c r="G608" s="83">
        <v>1</v>
      </c>
      <c r="H608" s="60">
        <v>220</v>
      </c>
      <c r="I608" s="194" t="str">
        <f t="shared" si="204"/>
        <v xml:space="preserve">2*380/50 ACSR             </v>
      </c>
      <c r="J608" s="228">
        <f t="shared" si="205"/>
        <v>27</v>
      </c>
      <c r="K608" s="113" t="s">
        <v>29</v>
      </c>
      <c r="L608" s="232" t="s">
        <v>41</v>
      </c>
      <c r="M608" s="240">
        <v>900</v>
      </c>
      <c r="N608" s="115">
        <f t="shared" si="206"/>
        <v>342.93599999999998</v>
      </c>
      <c r="O608" s="241">
        <v>1200</v>
      </c>
      <c r="P608" s="235">
        <f t="shared" si="207"/>
        <v>2.2983471074380169E-3</v>
      </c>
      <c r="Q608" s="104">
        <f t="shared" si="208"/>
        <v>1.6847107438016529E-2</v>
      </c>
      <c r="R608" s="104">
        <f t="shared" si="209"/>
        <v>4.8612960000000004E-2</v>
      </c>
      <c r="S608" s="104">
        <f t="shared" si="210"/>
        <v>6.136363636363636E-3</v>
      </c>
      <c r="T608" s="104">
        <f t="shared" si="211"/>
        <v>5.2995867768595044E-2</v>
      </c>
      <c r="U608" s="104">
        <f t="shared" si="212"/>
        <v>2.914164E-2</v>
      </c>
      <c r="V608" s="105">
        <f t="shared" si="213"/>
        <v>3.291322314049587E-2</v>
      </c>
      <c r="W608" s="223">
        <f>AE608*IFERROR(VLOOKUP(AD608,LnLst!B:I,2,FALSE),0)+AG608*IFERROR(VLOOKUP(AF608,LnLst!B:I,2,FALSE),0)+AI608*IFERROR(VLOOKUP(AH608,LnLst!B:I,2,FALSE),0)+AK608*IFERROR(VLOOKUP(AJ608,LnLst!B:I,2,FALSE),0)</f>
        <v>1.1124000000000001</v>
      </c>
      <c r="X608" s="215">
        <f>AE608*IFERROR(VLOOKUP(AD608,LnLst!B:I,3,FALSE),0)+AG608*IFERROR(VLOOKUP(AF608,LnLst!B:I,3,FALSE),0)+AI608*IFERROR(VLOOKUP(AH608,LnLst!B:I,3,FALSE),0)+AK608*IFERROR(VLOOKUP(AJ608,LnLst!B:I,3,FALSE),0)</f>
        <v>8.1539999999999999</v>
      </c>
      <c r="Y608" s="219">
        <f>(AE608*IFERROR(VLOOKUP(AD608,LnLst!B:I,4,FALSE),0)+AG608*IFERROR(VLOOKUP(AF608,LnLst!B:I,4,FALSE),0)+AI608*IFERROR(VLOOKUP(AH608,LnLst!B:I,4,FALSE),0)+AK608*IFERROR(VLOOKUP(AJ608,LnLst!B:I,4,FALSE),0))/1000000</f>
        <v>1.0044000000000001E-4</v>
      </c>
      <c r="Z608" s="215">
        <f>AE608*IFERROR(VLOOKUP(AD608,LnLst!B:I,5,FALSE),0)+AG608*IFERROR(VLOOKUP(AF608,LnLst!B:I,5,FALSE),0)+AI608*IFERROR(VLOOKUP(AH608,LnLst!B:I,5,FALSE),0)+AK608*IFERROR(VLOOKUP(AJ608,LnLst!B:I,5,FALSE),0)</f>
        <v>2.97</v>
      </c>
      <c r="AA608" s="215">
        <f>AE608*IFERROR(VLOOKUP(AD608,LnLst!B:I,6,FALSE),0)+AG608*IFERROR(VLOOKUP(AF608,LnLst!B:I,6,FALSE),0)+AI608*IFERROR(VLOOKUP(AH608,LnLst!B:I,6,FALSE),0)+AK608*IFERROR(VLOOKUP(AJ608,LnLst!B:I,6,FALSE),0)</f>
        <v>25.65</v>
      </c>
      <c r="AB608" s="207">
        <f>(AE608*IFERROR(VLOOKUP(AD608,LnLst!B:I,7,FALSE),0)+AG608*IFERROR(VLOOKUP(AF608,LnLst!B:I,7,FALSE),0)+AI608*IFERROR(VLOOKUP(AH608,LnLst!B:I,7,FALSE),0)+AK608*IFERROR(VLOOKUP(AJ608,LnLst!B:I,7,FALSE),0))/1000000</f>
        <v>6.0210000000000001E-5</v>
      </c>
      <c r="AC608" s="211">
        <f>AE608*IFERROR(VLOOKUP(AD608,LnLst!B:I,8,FALSE),0)+AG608*IFERROR(VLOOKUP(AF608,LnLst!B:I,8,FALSE),0)+AI608*IFERROR(VLOOKUP(AH608,LnLst!B:I,8,FALSE),0)+AK608*IFERROR(VLOOKUP(AJ608,LnLst!B:I,8,FALSE),0)</f>
        <v>15.93</v>
      </c>
      <c r="AD608" s="106" t="s">
        <v>25</v>
      </c>
      <c r="AE608" s="263">
        <v>27</v>
      </c>
      <c r="AF608" s="245" t="s">
        <v>1462</v>
      </c>
      <c r="AG608" s="263"/>
      <c r="AH608" s="250" t="s">
        <v>1462</v>
      </c>
      <c r="AI608" s="263"/>
      <c r="AJ608" s="245" t="s">
        <v>1462</v>
      </c>
      <c r="AK608" s="263"/>
      <c r="AL608" s="84">
        <v>204</v>
      </c>
      <c r="AM608" s="72">
        <v>207</v>
      </c>
      <c r="AN608" s="83">
        <v>0</v>
      </c>
      <c r="AO608" s="72">
        <v>0</v>
      </c>
      <c r="AP608" s="66" t="s">
        <v>575</v>
      </c>
      <c r="AQ608" s="107" t="s">
        <v>97</v>
      </c>
      <c r="AR608" s="61" t="s">
        <v>541</v>
      </c>
      <c r="AS608" s="364"/>
      <c r="AT608" s="205" t="s">
        <v>1263</v>
      </c>
      <c r="DN608" s="111">
        <f>(AE608*IFERROR(VLOOKUP(AD608,LnLst!B:I,2,FALSE),0))*(100/(H608^2))</f>
        <v>2.2983471074380169E-3</v>
      </c>
      <c r="DO608" s="111">
        <f>(AE608*IFERROR(VLOOKUP(AD608,LnLst!B:I,3,FALSE),0))*(100/(H608^2))</f>
        <v>1.6847107438016529E-2</v>
      </c>
      <c r="DP608" s="111">
        <f>(AE608*IFERROR(VLOOKUP(AD608,LnLst!B:I,4,FALSE),0))*(H608^2/100)/1000000</f>
        <v>4.8612960000000004E-2</v>
      </c>
      <c r="DQ608" s="111">
        <f>(AE608*IFERROR(VLOOKUP(AD608,LnLst!B:I,5,FALSE),0))*(100/(H608^2))</f>
        <v>6.1363636363636368E-3</v>
      </c>
      <c r="DR608" s="111">
        <f>(AE608*IFERROR(VLOOKUP(AD608,LnLst!B:I,6,FALSE),0))*(100/(H608^2))</f>
        <v>5.2995867768595037E-2</v>
      </c>
      <c r="DS608" s="111">
        <f>(AE608*IFERROR(VLOOKUP(AD608,LnLst!B:I,7,FALSE),0))*(H608^2/100)/1000000</f>
        <v>2.914164E-2</v>
      </c>
      <c r="DT608" s="111">
        <f>(AE608*IFERROR(VLOOKUP(AD608,LnLst!B:I,8,FALSE),0))*(100/(H608^2))</f>
        <v>3.291322314049587E-2</v>
      </c>
      <c r="DU608" s="111">
        <f>AG608*IFERROR(VLOOKUP(AF608,LnLst!B:I,2,FALSE),0)*100/H608^2</f>
        <v>0</v>
      </c>
      <c r="DV608" s="111">
        <f>(AG608*IFERROR(VLOOKUP(AF608,LnLst!B:I,3,FALSE),0))*(100/(H608^2))</f>
        <v>0</v>
      </c>
      <c r="DW608" s="111">
        <f>(AG608*IFERROR(VLOOKUP(AF608,LnLst!B:I,4,FALSE),0))*(H608^2/100)/1000000</f>
        <v>0</v>
      </c>
      <c r="DX608" s="111">
        <f>(AG608*IFERROR(VLOOKUP(AF608,LnLst!B:I,5,FALSE),0))*(100/(H608^2))</f>
        <v>0</v>
      </c>
      <c r="DY608" s="111">
        <f>(AG608*IFERROR(VLOOKUP(AF608,LnLst!B:I,6,FALSE),0))*(100/(H608^2))</f>
        <v>0</v>
      </c>
      <c r="DZ608" s="111">
        <f>(AG608*IFERROR(VLOOKUP(AF608,LnLst!B:I,7,FALSE),0))*(H608^2/100)/1000000</f>
        <v>0</v>
      </c>
      <c r="EA608" s="111">
        <f>(AG608*IFERROR(VLOOKUP(AF608,LnLst!B:I,8,FALSE),0))*(100/(H608^2))</f>
        <v>0</v>
      </c>
      <c r="EB608" s="111">
        <f>AI608*IFERROR(VLOOKUP(AH608,LnLst!B:I,2,FALSE),0)*100/H608^2</f>
        <v>0</v>
      </c>
      <c r="EC608" s="111">
        <f>AI608*IFERROR(VLOOKUP(AH608,LnLst!B:I,3,FALSE),0)*100/H608^2</f>
        <v>0</v>
      </c>
      <c r="ED608" s="111">
        <f>(AI608*IFERROR(VLOOKUP(AH608,LnLst!B:I,4,FALSE),0))*(H608^2/100)/1000000</f>
        <v>0</v>
      </c>
      <c r="EE608" s="111">
        <f>AI608*IFERROR(VLOOKUP(AH608,LnLst!B:I,5,FALSE),0)*100/H608^2</f>
        <v>0</v>
      </c>
      <c r="EF608" s="111">
        <f>AI608*IFERROR(VLOOKUP(AH608,LnLst!B:I,6,FALSE),0)*100/H608^2</f>
        <v>0</v>
      </c>
      <c r="EG608" s="111">
        <f>(AI608*IFERROR(VLOOKUP(AH608,LnLst!B:I,7,FALSE),0))*(H608^2/100)/1000000</f>
        <v>0</v>
      </c>
      <c r="EH608" s="111">
        <f>AI608*IFERROR(VLOOKUP(AH608,LnLst!B:I,8,FALSE),0)*100/H608^2</f>
        <v>0</v>
      </c>
      <c r="EI608" s="236">
        <f>AK608*IFERROR(VLOOKUP(AJ608,LnLst!B:I,2,FALSE),0)*100/H608^2</f>
        <v>0</v>
      </c>
      <c r="EJ608" s="111">
        <f>AK608*IFERROR(VLOOKUP(AJ608,LnLst!B:I,3,FALSE),0)*100/H608^2</f>
        <v>0</v>
      </c>
      <c r="EK608" s="111">
        <f>(AK608*IFERROR(VLOOKUP(AJ608,LnLst!B:I,4,FALSE),0))*(H608^2/100)/1000000</f>
        <v>0</v>
      </c>
      <c r="EL608" s="111">
        <f>AK608*IFERROR(VLOOKUP(AJ608,LnLst!B:I,5,FALSE),0)*100/H608^2</f>
        <v>0</v>
      </c>
      <c r="EM608" s="111">
        <f>AK608*IFERROR(VLOOKUP(AJ608,LnLst!B:I,6,FALSE),0)*100/H608^2</f>
        <v>0</v>
      </c>
      <c r="EN608" s="111">
        <f>(AK608*IFERROR(VLOOKUP(AJ608,LnLst!B:I,7,FALSE),0))*(H608^2/100)/1000000</f>
        <v>0</v>
      </c>
      <c r="EO608" s="111">
        <f>AK608*IFERROR(VLOOKUP(AJ608,LnLst!B:I,8,FALSE),0)*100/H608^2</f>
        <v>0</v>
      </c>
    </row>
    <row r="609" spans="1:145" ht="15" customHeight="1" x14ac:dyDescent="0.25">
      <c r="A609" s="81" t="s">
        <v>458</v>
      </c>
      <c r="B609" s="82" t="s">
        <v>323</v>
      </c>
      <c r="C609" s="102" t="s">
        <v>97</v>
      </c>
      <c r="D609" s="82" t="s">
        <v>1543</v>
      </c>
      <c r="E609" s="9" t="s">
        <v>1710</v>
      </c>
      <c r="F609" s="426" t="s">
        <v>1717</v>
      </c>
      <c r="G609" s="83">
        <v>2</v>
      </c>
      <c r="H609" s="60">
        <v>220</v>
      </c>
      <c r="I609" s="194" t="str">
        <f t="shared" si="204"/>
        <v xml:space="preserve">2*380/50 ACSR             </v>
      </c>
      <c r="J609" s="228">
        <f t="shared" si="205"/>
        <v>27</v>
      </c>
      <c r="K609" s="113" t="s">
        <v>29</v>
      </c>
      <c r="L609" s="232" t="s">
        <v>41</v>
      </c>
      <c r="M609" s="240">
        <v>900</v>
      </c>
      <c r="N609" s="115">
        <f t="shared" si="206"/>
        <v>342.93599999999998</v>
      </c>
      <c r="O609" s="241">
        <v>1200</v>
      </c>
      <c r="P609" s="235">
        <f t="shared" si="207"/>
        <v>2.2983471074380169E-3</v>
      </c>
      <c r="Q609" s="104">
        <f t="shared" si="208"/>
        <v>1.6847107438016529E-2</v>
      </c>
      <c r="R609" s="104">
        <f t="shared" si="209"/>
        <v>4.8612960000000004E-2</v>
      </c>
      <c r="S609" s="104">
        <f t="shared" si="210"/>
        <v>6.136363636363636E-3</v>
      </c>
      <c r="T609" s="104">
        <f t="shared" si="211"/>
        <v>5.2995867768595044E-2</v>
      </c>
      <c r="U609" s="104">
        <f t="shared" si="212"/>
        <v>2.914164E-2</v>
      </c>
      <c r="V609" s="105">
        <f t="shared" si="213"/>
        <v>3.291322314049587E-2</v>
      </c>
      <c r="W609" s="223">
        <f>AE609*IFERROR(VLOOKUP(AD609,LnLst!B:I,2,FALSE),0)+AG609*IFERROR(VLOOKUP(AF609,LnLst!B:I,2,FALSE),0)+AI609*IFERROR(VLOOKUP(AH609,LnLst!B:I,2,FALSE),0)+AK609*IFERROR(VLOOKUP(AJ609,LnLst!B:I,2,FALSE),0)</f>
        <v>1.1124000000000001</v>
      </c>
      <c r="X609" s="215">
        <f>AE609*IFERROR(VLOOKUP(AD609,LnLst!B:I,3,FALSE),0)+AG609*IFERROR(VLOOKUP(AF609,LnLst!B:I,3,FALSE),0)+AI609*IFERROR(VLOOKUP(AH609,LnLst!B:I,3,FALSE),0)+AK609*IFERROR(VLOOKUP(AJ609,LnLst!B:I,3,FALSE),0)</f>
        <v>8.1539999999999999</v>
      </c>
      <c r="Y609" s="219">
        <f>(AE609*IFERROR(VLOOKUP(AD609,LnLst!B:I,4,FALSE),0)+AG609*IFERROR(VLOOKUP(AF609,LnLst!B:I,4,FALSE),0)+AI609*IFERROR(VLOOKUP(AH609,LnLst!B:I,4,FALSE),0)+AK609*IFERROR(VLOOKUP(AJ609,LnLst!B:I,4,FALSE),0))/1000000</f>
        <v>1.0044000000000001E-4</v>
      </c>
      <c r="Z609" s="215">
        <f>AE609*IFERROR(VLOOKUP(AD609,LnLst!B:I,5,FALSE),0)+AG609*IFERROR(VLOOKUP(AF609,LnLst!B:I,5,FALSE),0)+AI609*IFERROR(VLOOKUP(AH609,LnLst!B:I,5,FALSE),0)+AK609*IFERROR(VLOOKUP(AJ609,LnLst!B:I,5,FALSE),0)</f>
        <v>2.97</v>
      </c>
      <c r="AA609" s="215">
        <f>AE609*IFERROR(VLOOKUP(AD609,LnLst!B:I,6,FALSE),0)+AG609*IFERROR(VLOOKUP(AF609,LnLst!B:I,6,FALSE),0)+AI609*IFERROR(VLOOKUP(AH609,LnLst!B:I,6,FALSE),0)+AK609*IFERROR(VLOOKUP(AJ609,LnLst!B:I,6,FALSE),0)</f>
        <v>25.65</v>
      </c>
      <c r="AB609" s="207">
        <f>(AE609*IFERROR(VLOOKUP(AD609,LnLst!B:I,7,FALSE),0)+AG609*IFERROR(VLOOKUP(AF609,LnLst!B:I,7,FALSE),0)+AI609*IFERROR(VLOOKUP(AH609,LnLst!B:I,7,FALSE),0)+AK609*IFERROR(VLOOKUP(AJ609,LnLst!B:I,7,FALSE),0))/1000000</f>
        <v>6.0210000000000001E-5</v>
      </c>
      <c r="AC609" s="211">
        <f>AE609*IFERROR(VLOOKUP(AD609,LnLst!B:I,8,FALSE),0)+AG609*IFERROR(VLOOKUP(AF609,LnLst!B:I,8,FALSE),0)+AI609*IFERROR(VLOOKUP(AH609,LnLst!B:I,8,FALSE),0)+AK609*IFERROR(VLOOKUP(AJ609,LnLst!B:I,8,FALSE),0)</f>
        <v>15.93</v>
      </c>
      <c r="AD609" s="106" t="s">
        <v>25</v>
      </c>
      <c r="AE609" s="263">
        <v>27</v>
      </c>
      <c r="AF609" s="245" t="s">
        <v>1462</v>
      </c>
      <c r="AG609" s="263"/>
      <c r="AH609" s="250" t="s">
        <v>1462</v>
      </c>
      <c r="AI609" s="263"/>
      <c r="AJ609" s="245" t="s">
        <v>1462</v>
      </c>
      <c r="AK609" s="263"/>
      <c r="AL609" s="84">
        <v>204</v>
      </c>
      <c r="AM609" s="72">
        <v>207</v>
      </c>
      <c r="AN609" s="83">
        <v>0</v>
      </c>
      <c r="AO609" s="72">
        <v>0</v>
      </c>
      <c r="AP609" s="66" t="s">
        <v>576</v>
      </c>
      <c r="AQ609" s="107" t="s">
        <v>97</v>
      </c>
      <c r="AR609" s="61" t="s">
        <v>541</v>
      </c>
      <c r="AS609" s="364"/>
      <c r="AT609" s="205" t="s">
        <v>1263</v>
      </c>
      <c r="DN609" s="111">
        <f>(AE609*IFERROR(VLOOKUP(AD609,LnLst!B:I,2,FALSE),0))*(100/(H609^2))</f>
        <v>2.2983471074380169E-3</v>
      </c>
      <c r="DO609" s="111">
        <f>(AE609*IFERROR(VLOOKUP(AD609,LnLst!B:I,3,FALSE),0))*(100/(H609^2))</f>
        <v>1.6847107438016529E-2</v>
      </c>
      <c r="DP609" s="111">
        <f>(AE609*IFERROR(VLOOKUP(AD609,LnLst!B:I,4,FALSE),0))*(H609^2/100)/1000000</f>
        <v>4.8612960000000004E-2</v>
      </c>
      <c r="DQ609" s="111">
        <f>(AE609*IFERROR(VLOOKUP(AD609,LnLst!B:I,5,FALSE),0))*(100/(H609^2))</f>
        <v>6.1363636363636368E-3</v>
      </c>
      <c r="DR609" s="111">
        <f>(AE609*IFERROR(VLOOKUP(AD609,LnLst!B:I,6,FALSE),0))*(100/(H609^2))</f>
        <v>5.2995867768595037E-2</v>
      </c>
      <c r="DS609" s="111">
        <f>(AE609*IFERROR(VLOOKUP(AD609,LnLst!B:I,7,FALSE),0))*(H609^2/100)/1000000</f>
        <v>2.914164E-2</v>
      </c>
      <c r="DT609" s="111">
        <f>(AE609*IFERROR(VLOOKUP(AD609,LnLst!B:I,8,FALSE),0))*(100/(H609^2))</f>
        <v>3.291322314049587E-2</v>
      </c>
      <c r="DU609" s="111">
        <f>AG609*IFERROR(VLOOKUP(AF609,LnLst!B:I,2,FALSE),0)*100/H609^2</f>
        <v>0</v>
      </c>
      <c r="DV609" s="111">
        <f>(AG609*IFERROR(VLOOKUP(AF609,LnLst!B:I,3,FALSE),0))*(100/(H609^2))</f>
        <v>0</v>
      </c>
      <c r="DW609" s="111">
        <f>(AG609*IFERROR(VLOOKUP(AF609,LnLst!B:I,4,FALSE),0))*(H609^2/100)/1000000</f>
        <v>0</v>
      </c>
      <c r="DX609" s="111">
        <f>(AG609*IFERROR(VLOOKUP(AF609,LnLst!B:I,5,FALSE),0))*(100/(H609^2))</f>
        <v>0</v>
      </c>
      <c r="DY609" s="111">
        <f>(AG609*IFERROR(VLOOKUP(AF609,LnLst!B:I,6,FALSE),0))*(100/(H609^2))</f>
        <v>0</v>
      </c>
      <c r="DZ609" s="111">
        <f>(AG609*IFERROR(VLOOKUP(AF609,LnLst!B:I,7,FALSE),0))*(H609^2/100)/1000000</f>
        <v>0</v>
      </c>
      <c r="EA609" s="111">
        <f>(AG609*IFERROR(VLOOKUP(AF609,LnLst!B:I,8,FALSE),0))*(100/(H609^2))</f>
        <v>0</v>
      </c>
      <c r="EB609" s="111">
        <f>AI609*IFERROR(VLOOKUP(AH609,LnLst!B:I,2,FALSE),0)*100/H609^2</f>
        <v>0</v>
      </c>
      <c r="EC609" s="111">
        <f>AI609*IFERROR(VLOOKUP(AH609,LnLst!B:I,3,FALSE),0)*100/H609^2</f>
        <v>0</v>
      </c>
      <c r="ED609" s="111">
        <f>(AI609*IFERROR(VLOOKUP(AH609,LnLst!B:I,4,FALSE),0))*(H609^2/100)/1000000</f>
        <v>0</v>
      </c>
      <c r="EE609" s="111">
        <f>AI609*IFERROR(VLOOKUP(AH609,LnLst!B:I,5,FALSE),0)*100/H609^2</f>
        <v>0</v>
      </c>
      <c r="EF609" s="111">
        <f>AI609*IFERROR(VLOOKUP(AH609,LnLst!B:I,6,FALSE),0)*100/H609^2</f>
        <v>0</v>
      </c>
      <c r="EG609" s="111">
        <f>(AI609*IFERROR(VLOOKUP(AH609,LnLst!B:I,7,FALSE),0))*(H609^2/100)/1000000</f>
        <v>0</v>
      </c>
      <c r="EH609" s="111">
        <f>AI609*IFERROR(VLOOKUP(AH609,LnLst!B:I,8,FALSE),0)*100/H609^2</f>
        <v>0</v>
      </c>
      <c r="EI609" s="236">
        <f>AK609*IFERROR(VLOOKUP(AJ609,LnLst!B:I,2,FALSE),0)*100/H609^2</f>
        <v>0</v>
      </c>
      <c r="EJ609" s="111">
        <f>AK609*IFERROR(VLOOKUP(AJ609,LnLst!B:I,3,FALSE),0)*100/H609^2</f>
        <v>0</v>
      </c>
      <c r="EK609" s="111">
        <f>(AK609*IFERROR(VLOOKUP(AJ609,LnLst!B:I,4,FALSE),0))*(H609^2/100)/1000000</f>
        <v>0</v>
      </c>
      <c r="EL609" s="111">
        <f>AK609*IFERROR(VLOOKUP(AJ609,LnLst!B:I,5,FALSE),0)*100/H609^2</f>
        <v>0</v>
      </c>
      <c r="EM609" s="111">
        <f>AK609*IFERROR(VLOOKUP(AJ609,LnLst!B:I,6,FALSE),0)*100/H609^2</f>
        <v>0</v>
      </c>
      <c r="EN609" s="111">
        <f>(AK609*IFERROR(VLOOKUP(AJ609,LnLst!B:I,7,FALSE),0))*(H609^2/100)/1000000</f>
        <v>0</v>
      </c>
      <c r="EO609" s="111">
        <f>AK609*IFERROR(VLOOKUP(AJ609,LnLst!B:I,8,FALSE),0)*100/H609^2</f>
        <v>0</v>
      </c>
    </row>
    <row r="610" spans="1:145" ht="15" customHeight="1" x14ac:dyDescent="0.25">
      <c r="A610" s="81" t="s">
        <v>65</v>
      </c>
      <c r="B610" s="82" t="s">
        <v>1264</v>
      </c>
      <c r="C610" s="102" t="s">
        <v>1544</v>
      </c>
      <c r="D610" s="82" t="s">
        <v>1480</v>
      </c>
      <c r="E610" s="9" t="s">
        <v>1710</v>
      </c>
      <c r="F610" s="426" t="s">
        <v>1717</v>
      </c>
      <c r="G610" s="83">
        <v>1</v>
      </c>
      <c r="H610" s="60">
        <v>220</v>
      </c>
      <c r="I610" s="194" t="str">
        <f t="shared" si="204"/>
        <v xml:space="preserve">2*380/50 ACSR             </v>
      </c>
      <c r="J610" s="228">
        <f t="shared" si="205"/>
        <v>17</v>
      </c>
      <c r="K610" s="113" t="s">
        <v>41</v>
      </c>
      <c r="L610" s="232" t="s">
        <v>16</v>
      </c>
      <c r="M610" s="240">
        <v>1340</v>
      </c>
      <c r="N610" s="115">
        <f t="shared" si="206"/>
        <v>510.59360000000004</v>
      </c>
      <c r="O610" s="242">
        <v>1340</v>
      </c>
      <c r="P610" s="235">
        <f t="shared" si="207"/>
        <v>1.4471074380165291E-3</v>
      </c>
      <c r="Q610" s="104">
        <f t="shared" si="208"/>
        <v>1.0607438016528924E-2</v>
      </c>
      <c r="R610" s="104">
        <f t="shared" si="209"/>
        <v>3.0608159999999999E-2</v>
      </c>
      <c r="S610" s="104">
        <f t="shared" si="210"/>
        <v>3.8636363636363638E-3</v>
      </c>
      <c r="T610" s="104">
        <f t="shared" si="211"/>
        <v>3.3367768595041321E-2</v>
      </c>
      <c r="U610" s="104">
        <f t="shared" si="212"/>
        <v>1.8348439999999997E-2</v>
      </c>
      <c r="V610" s="105">
        <f t="shared" si="213"/>
        <v>2.0723140495867765E-2</v>
      </c>
      <c r="W610" s="223">
        <f>AE610*IFERROR(VLOOKUP(AD610,LnLst!B:I,2,FALSE),0)+AG610*IFERROR(VLOOKUP(AF610,LnLst!B:I,2,FALSE),0)+AI610*IFERROR(VLOOKUP(AH610,LnLst!B:I,2,FALSE),0)+AK610*IFERROR(VLOOKUP(AJ610,LnLst!B:I,2,FALSE),0)</f>
        <v>0.70040000000000002</v>
      </c>
      <c r="X610" s="215">
        <f>AE610*IFERROR(VLOOKUP(AD610,LnLst!B:I,3,FALSE),0)+AG610*IFERROR(VLOOKUP(AF610,LnLst!B:I,3,FALSE),0)+AI610*IFERROR(VLOOKUP(AH610,LnLst!B:I,3,FALSE),0)+AK610*IFERROR(VLOOKUP(AJ610,LnLst!B:I,3,FALSE),0)</f>
        <v>5.1339999999999995</v>
      </c>
      <c r="Y610" s="219">
        <f>(AE610*IFERROR(VLOOKUP(AD610,LnLst!B:I,4,FALSE),0)+AG610*IFERROR(VLOOKUP(AF610,LnLst!B:I,4,FALSE),0)+AI610*IFERROR(VLOOKUP(AH610,LnLst!B:I,4,FALSE),0)+AK610*IFERROR(VLOOKUP(AJ610,LnLst!B:I,4,FALSE),0))/1000000</f>
        <v>6.3239999999999998E-5</v>
      </c>
      <c r="Z610" s="215">
        <f>AE610*IFERROR(VLOOKUP(AD610,LnLst!B:I,5,FALSE),0)+AG610*IFERROR(VLOOKUP(AF610,LnLst!B:I,5,FALSE),0)+AI610*IFERROR(VLOOKUP(AH610,LnLst!B:I,5,FALSE),0)+AK610*IFERROR(VLOOKUP(AJ610,LnLst!B:I,5,FALSE),0)</f>
        <v>1.87</v>
      </c>
      <c r="AA610" s="215">
        <f>AE610*IFERROR(VLOOKUP(AD610,LnLst!B:I,6,FALSE),0)+AG610*IFERROR(VLOOKUP(AF610,LnLst!B:I,6,FALSE),0)+AI610*IFERROR(VLOOKUP(AH610,LnLst!B:I,6,FALSE),0)+AK610*IFERROR(VLOOKUP(AJ610,LnLst!B:I,6,FALSE),0)</f>
        <v>16.149999999999999</v>
      </c>
      <c r="AB610" s="207">
        <f>(AE610*IFERROR(VLOOKUP(AD610,LnLst!B:I,7,FALSE),0)+AG610*IFERROR(VLOOKUP(AF610,LnLst!B:I,7,FALSE),0)+AI610*IFERROR(VLOOKUP(AH610,LnLst!B:I,7,FALSE),0)+AK610*IFERROR(VLOOKUP(AJ610,LnLst!B:I,7,FALSE),0))/1000000</f>
        <v>3.7909999999999994E-5</v>
      </c>
      <c r="AC610" s="211">
        <f>AE610*IFERROR(VLOOKUP(AD610,LnLst!B:I,8,FALSE),0)+AG610*IFERROR(VLOOKUP(AF610,LnLst!B:I,8,FALSE),0)+AI610*IFERROR(VLOOKUP(AH610,LnLst!B:I,8,FALSE),0)+AK610*IFERROR(VLOOKUP(AJ610,LnLst!B:I,8,FALSE),0)</f>
        <v>10.029999999999999</v>
      </c>
      <c r="AD610" s="106" t="s">
        <v>25</v>
      </c>
      <c r="AE610" s="263">
        <v>17</v>
      </c>
      <c r="AF610" s="245" t="s">
        <v>1462</v>
      </c>
      <c r="AG610" s="263"/>
      <c r="AH610" s="250" t="s">
        <v>1462</v>
      </c>
      <c r="AI610" s="263"/>
      <c r="AJ610" s="245" t="s">
        <v>1462</v>
      </c>
      <c r="AK610" s="263"/>
      <c r="AL610" s="84">
        <v>217</v>
      </c>
      <c r="AM610" s="72">
        <v>219</v>
      </c>
      <c r="AN610" s="83">
        <v>0</v>
      </c>
      <c r="AO610" s="72">
        <v>0</v>
      </c>
      <c r="AP610" s="66" t="s">
        <v>1345</v>
      </c>
      <c r="AQ610" s="107" t="s">
        <v>543</v>
      </c>
      <c r="AR610" s="61" t="s">
        <v>1335</v>
      </c>
      <c r="AS610" s="364"/>
      <c r="AT610" s="205"/>
      <c r="DN610" s="111">
        <f>(AE610*IFERROR(VLOOKUP(AD610,LnLst!B:I,2,FALSE),0))*(100/(H610^2))</f>
        <v>1.4471074380165291E-3</v>
      </c>
      <c r="DO610" s="111">
        <f>(AE610*IFERROR(VLOOKUP(AD610,LnLst!B:I,3,FALSE),0))*(100/(H610^2))</f>
        <v>1.0607438016528924E-2</v>
      </c>
      <c r="DP610" s="111">
        <f>(AE610*IFERROR(VLOOKUP(AD610,LnLst!B:I,4,FALSE),0))*(H610^2/100)/1000000</f>
        <v>3.0608159999999999E-2</v>
      </c>
      <c r="DQ610" s="111">
        <f>(AE610*IFERROR(VLOOKUP(AD610,LnLst!B:I,5,FALSE),0))*(100/(H610^2))</f>
        <v>3.8636363636363638E-3</v>
      </c>
      <c r="DR610" s="111">
        <f>(AE610*IFERROR(VLOOKUP(AD610,LnLst!B:I,6,FALSE),0))*(100/(H610^2))</f>
        <v>3.3367768595041321E-2</v>
      </c>
      <c r="DS610" s="111">
        <f>(AE610*IFERROR(VLOOKUP(AD610,LnLst!B:I,7,FALSE),0))*(H610^2/100)/1000000</f>
        <v>1.8348439999999997E-2</v>
      </c>
      <c r="DT610" s="111">
        <f>(AE610*IFERROR(VLOOKUP(AD610,LnLst!B:I,8,FALSE),0))*(100/(H610^2))</f>
        <v>2.0723140495867768E-2</v>
      </c>
      <c r="DU610" s="111">
        <f>AG610*IFERROR(VLOOKUP(AF610,LnLst!B:I,2,FALSE),0)*100/H610^2</f>
        <v>0</v>
      </c>
      <c r="DV610" s="111">
        <f>(AG610*IFERROR(VLOOKUP(AF610,LnLst!B:I,3,FALSE),0))*(100/(H610^2))</f>
        <v>0</v>
      </c>
      <c r="DW610" s="111">
        <f>(AG610*IFERROR(VLOOKUP(AF610,LnLst!B:I,4,FALSE),0))*(H610^2/100)/1000000</f>
        <v>0</v>
      </c>
      <c r="DX610" s="111">
        <f>(AG610*IFERROR(VLOOKUP(AF610,LnLst!B:I,5,FALSE),0))*(100/(H610^2))</f>
        <v>0</v>
      </c>
      <c r="DY610" s="111">
        <f>(AG610*IFERROR(VLOOKUP(AF610,LnLst!B:I,6,FALSE),0))*(100/(H610^2))</f>
        <v>0</v>
      </c>
      <c r="DZ610" s="111">
        <f>(AG610*IFERROR(VLOOKUP(AF610,LnLst!B:I,7,FALSE),0))*(H610^2/100)/1000000</f>
        <v>0</v>
      </c>
      <c r="EA610" s="111">
        <f>(AG610*IFERROR(VLOOKUP(AF610,LnLst!B:I,8,FALSE),0))*(100/(H610^2))</f>
        <v>0</v>
      </c>
      <c r="EB610" s="111">
        <f>AI610*IFERROR(VLOOKUP(AH610,LnLst!B:I,2,FALSE),0)*100/H610^2</f>
        <v>0</v>
      </c>
      <c r="EC610" s="111">
        <f>AI610*IFERROR(VLOOKUP(AH610,LnLst!B:I,3,FALSE),0)*100/H610^2</f>
        <v>0</v>
      </c>
      <c r="ED610" s="111">
        <f>(AI610*IFERROR(VLOOKUP(AH610,LnLst!B:I,4,FALSE),0))*(H610^2/100)/1000000</f>
        <v>0</v>
      </c>
      <c r="EE610" s="111">
        <f>AI610*IFERROR(VLOOKUP(AH610,LnLst!B:I,5,FALSE),0)*100/H610^2</f>
        <v>0</v>
      </c>
      <c r="EF610" s="111">
        <f>AI610*IFERROR(VLOOKUP(AH610,LnLst!B:I,6,FALSE),0)*100/H610^2</f>
        <v>0</v>
      </c>
      <c r="EG610" s="111">
        <f>(AI610*IFERROR(VLOOKUP(AH610,LnLst!B:I,7,FALSE),0))*(H610^2/100)/1000000</f>
        <v>0</v>
      </c>
      <c r="EH610" s="111">
        <f>AI610*IFERROR(VLOOKUP(AH610,LnLst!B:I,8,FALSE),0)*100/H610^2</f>
        <v>0</v>
      </c>
      <c r="EI610" s="236">
        <f>AK610*IFERROR(VLOOKUP(AJ610,LnLst!B:I,2,FALSE),0)*100/H610^2</f>
        <v>0</v>
      </c>
      <c r="EJ610" s="111">
        <f>AK610*IFERROR(VLOOKUP(AJ610,LnLst!B:I,3,FALSE),0)*100/H610^2</f>
        <v>0</v>
      </c>
      <c r="EK610" s="111">
        <f>(AK610*IFERROR(VLOOKUP(AJ610,LnLst!B:I,4,FALSE),0))*(H610^2/100)/1000000</f>
        <v>0</v>
      </c>
      <c r="EL610" s="111">
        <f>AK610*IFERROR(VLOOKUP(AJ610,LnLst!B:I,5,FALSE),0)*100/H610^2</f>
        <v>0</v>
      </c>
      <c r="EM610" s="111">
        <f>AK610*IFERROR(VLOOKUP(AJ610,LnLst!B:I,6,FALSE),0)*100/H610^2</f>
        <v>0</v>
      </c>
      <c r="EN610" s="111">
        <f>(AK610*IFERROR(VLOOKUP(AJ610,LnLst!B:I,7,FALSE),0))*(H610^2/100)/1000000</f>
        <v>0</v>
      </c>
      <c r="EO610" s="111">
        <f>AK610*IFERROR(VLOOKUP(AJ610,LnLst!B:I,8,FALSE),0)*100/H610^2</f>
        <v>0</v>
      </c>
    </row>
    <row r="611" spans="1:145" ht="15" customHeight="1" x14ac:dyDescent="0.25">
      <c r="A611" s="81" t="s">
        <v>65</v>
      </c>
      <c r="B611" s="82" t="s">
        <v>1264</v>
      </c>
      <c r="C611" s="102" t="s">
        <v>1544</v>
      </c>
      <c r="D611" s="82" t="s">
        <v>1480</v>
      </c>
      <c r="E611" s="9" t="s">
        <v>1710</v>
      </c>
      <c r="F611" s="426" t="s">
        <v>1717</v>
      </c>
      <c r="G611" s="83">
        <v>2</v>
      </c>
      <c r="H611" s="60">
        <v>220</v>
      </c>
      <c r="I611" s="194" t="str">
        <f t="shared" si="204"/>
        <v xml:space="preserve">2*380/50 ACSR             </v>
      </c>
      <c r="J611" s="228">
        <f t="shared" si="205"/>
        <v>17</v>
      </c>
      <c r="K611" s="113" t="s">
        <v>41</v>
      </c>
      <c r="L611" s="232" t="s">
        <v>16</v>
      </c>
      <c r="M611" s="240">
        <v>1340</v>
      </c>
      <c r="N611" s="115">
        <f t="shared" si="206"/>
        <v>510.59360000000004</v>
      </c>
      <c r="O611" s="242">
        <v>1340</v>
      </c>
      <c r="P611" s="235">
        <f t="shared" si="207"/>
        <v>1.4471074380165291E-3</v>
      </c>
      <c r="Q611" s="104">
        <f t="shared" si="208"/>
        <v>1.0607438016528924E-2</v>
      </c>
      <c r="R611" s="104">
        <f t="shared" si="209"/>
        <v>3.0608159999999999E-2</v>
      </c>
      <c r="S611" s="104">
        <f t="shared" si="210"/>
        <v>3.8636363636363638E-3</v>
      </c>
      <c r="T611" s="104">
        <f t="shared" si="211"/>
        <v>3.3367768595041321E-2</v>
      </c>
      <c r="U611" s="104">
        <f t="shared" si="212"/>
        <v>1.8348439999999997E-2</v>
      </c>
      <c r="V611" s="105">
        <f t="shared" si="213"/>
        <v>2.0723140495867765E-2</v>
      </c>
      <c r="W611" s="223">
        <f>AE611*IFERROR(VLOOKUP(AD611,LnLst!B:I,2,FALSE),0)+AG611*IFERROR(VLOOKUP(AF611,LnLst!B:I,2,FALSE),0)+AI611*IFERROR(VLOOKUP(AH611,LnLst!B:I,2,FALSE),0)+AK611*IFERROR(VLOOKUP(AJ611,LnLst!B:I,2,FALSE),0)</f>
        <v>0.70040000000000002</v>
      </c>
      <c r="X611" s="215">
        <f>AE611*IFERROR(VLOOKUP(AD611,LnLst!B:I,3,FALSE),0)+AG611*IFERROR(VLOOKUP(AF611,LnLst!B:I,3,FALSE),0)+AI611*IFERROR(VLOOKUP(AH611,LnLst!B:I,3,FALSE),0)+AK611*IFERROR(VLOOKUP(AJ611,LnLst!B:I,3,FALSE),0)</f>
        <v>5.1339999999999995</v>
      </c>
      <c r="Y611" s="219">
        <f>(AE611*IFERROR(VLOOKUP(AD611,LnLst!B:I,4,FALSE),0)+AG611*IFERROR(VLOOKUP(AF611,LnLst!B:I,4,FALSE),0)+AI611*IFERROR(VLOOKUP(AH611,LnLst!B:I,4,FALSE),0)+AK611*IFERROR(VLOOKUP(AJ611,LnLst!B:I,4,FALSE),0))/1000000</f>
        <v>6.3239999999999998E-5</v>
      </c>
      <c r="Z611" s="215">
        <f>AE611*IFERROR(VLOOKUP(AD611,LnLst!B:I,5,FALSE),0)+AG611*IFERROR(VLOOKUP(AF611,LnLst!B:I,5,FALSE),0)+AI611*IFERROR(VLOOKUP(AH611,LnLst!B:I,5,FALSE),0)+AK611*IFERROR(VLOOKUP(AJ611,LnLst!B:I,5,FALSE),0)</f>
        <v>1.87</v>
      </c>
      <c r="AA611" s="215">
        <f>AE611*IFERROR(VLOOKUP(AD611,LnLst!B:I,6,FALSE),0)+AG611*IFERROR(VLOOKUP(AF611,LnLst!B:I,6,FALSE),0)+AI611*IFERROR(VLOOKUP(AH611,LnLst!B:I,6,FALSE),0)+AK611*IFERROR(VLOOKUP(AJ611,LnLst!B:I,6,FALSE),0)</f>
        <v>16.149999999999999</v>
      </c>
      <c r="AB611" s="207">
        <f>(AE611*IFERROR(VLOOKUP(AD611,LnLst!B:I,7,FALSE),0)+AG611*IFERROR(VLOOKUP(AF611,LnLst!B:I,7,FALSE),0)+AI611*IFERROR(VLOOKUP(AH611,LnLst!B:I,7,FALSE),0)+AK611*IFERROR(VLOOKUP(AJ611,LnLst!B:I,7,FALSE),0))/1000000</f>
        <v>3.7909999999999994E-5</v>
      </c>
      <c r="AC611" s="211">
        <f>AE611*IFERROR(VLOOKUP(AD611,LnLst!B:I,8,FALSE),0)+AG611*IFERROR(VLOOKUP(AF611,LnLst!B:I,8,FALSE),0)+AI611*IFERROR(VLOOKUP(AH611,LnLst!B:I,8,FALSE),0)+AK611*IFERROR(VLOOKUP(AJ611,LnLst!B:I,8,FALSE),0)</f>
        <v>10.029999999999999</v>
      </c>
      <c r="AD611" s="106" t="s">
        <v>25</v>
      </c>
      <c r="AE611" s="263">
        <v>17</v>
      </c>
      <c r="AF611" s="245" t="s">
        <v>1462</v>
      </c>
      <c r="AG611" s="263"/>
      <c r="AH611" s="250" t="s">
        <v>1462</v>
      </c>
      <c r="AI611" s="263"/>
      <c r="AJ611" s="245" t="s">
        <v>1462</v>
      </c>
      <c r="AK611" s="263"/>
      <c r="AL611" s="84">
        <v>217</v>
      </c>
      <c r="AM611" s="72">
        <v>219</v>
      </c>
      <c r="AN611" s="83">
        <v>0</v>
      </c>
      <c r="AO611" s="72">
        <v>0</v>
      </c>
      <c r="AP611" s="66" t="s">
        <v>1346</v>
      </c>
      <c r="AQ611" s="107" t="s">
        <v>543</v>
      </c>
      <c r="AR611" s="61" t="s">
        <v>1335</v>
      </c>
      <c r="AS611" s="364"/>
      <c r="AT611" s="205"/>
      <c r="DN611" s="111">
        <f>(AE611*IFERROR(VLOOKUP(AD611,LnLst!B:I,2,FALSE),0))*(100/(H611^2))</f>
        <v>1.4471074380165291E-3</v>
      </c>
      <c r="DO611" s="111">
        <f>(AE611*IFERROR(VLOOKUP(AD611,LnLst!B:I,3,FALSE),0))*(100/(H611^2))</f>
        <v>1.0607438016528924E-2</v>
      </c>
      <c r="DP611" s="111">
        <f>(AE611*IFERROR(VLOOKUP(AD611,LnLst!B:I,4,FALSE),0))*(H611^2/100)/1000000</f>
        <v>3.0608159999999999E-2</v>
      </c>
      <c r="DQ611" s="111">
        <f>(AE611*IFERROR(VLOOKUP(AD611,LnLst!B:I,5,FALSE),0))*(100/(H611^2))</f>
        <v>3.8636363636363638E-3</v>
      </c>
      <c r="DR611" s="111">
        <f>(AE611*IFERROR(VLOOKUP(AD611,LnLst!B:I,6,FALSE),0))*(100/(H611^2))</f>
        <v>3.3367768595041321E-2</v>
      </c>
      <c r="DS611" s="111">
        <f>(AE611*IFERROR(VLOOKUP(AD611,LnLst!B:I,7,FALSE),0))*(H611^2/100)/1000000</f>
        <v>1.8348439999999997E-2</v>
      </c>
      <c r="DT611" s="111">
        <f>(AE611*IFERROR(VLOOKUP(AD611,LnLst!B:I,8,FALSE),0))*(100/(H611^2))</f>
        <v>2.0723140495867768E-2</v>
      </c>
      <c r="DU611" s="111">
        <f>AG611*IFERROR(VLOOKUP(AF611,LnLst!B:I,2,FALSE),0)*100/H611^2</f>
        <v>0</v>
      </c>
      <c r="DV611" s="111">
        <f>(AG611*IFERROR(VLOOKUP(AF611,LnLst!B:I,3,FALSE),0))*(100/(H611^2))</f>
        <v>0</v>
      </c>
      <c r="DW611" s="111">
        <f>(AG611*IFERROR(VLOOKUP(AF611,LnLst!B:I,4,FALSE),0))*(H611^2/100)/1000000</f>
        <v>0</v>
      </c>
      <c r="DX611" s="111">
        <f>(AG611*IFERROR(VLOOKUP(AF611,LnLst!B:I,5,FALSE),0))*(100/(H611^2))</f>
        <v>0</v>
      </c>
      <c r="DY611" s="111">
        <f>(AG611*IFERROR(VLOOKUP(AF611,LnLst!B:I,6,FALSE),0))*(100/(H611^2))</f>
        <v>0</v>
      </c>
      <c r="DZ611" s="111">
        <f>(AG611*IFERROR(VLOOKUP(AF611,LnLst!B:I,7,FALSE),0))*(H611^2/100)/1000000</f>
        <v>0</v>
      </c>
      <c r="EA611" s="111">
        <f>(AG611*IFERROR(VLOOKUP(AF611,LnLst!B:I,8,FALSE),0))*(100/(H611^2))</f>
        <v>0</v>
      </c>
      <c r="EB611" s="111">
        <f>AI611*IFERROR(VLOOKUP(AH611,LnLst!B:I,2,FALSE),0)*100/H611^2</f>
        <v>0</v>
      </c>
      <c r="EC611" s="111">
        <f>AI611*IFERROR(VLOOKUP(AH611,LnLst!B:I,3,FALSE),0)*100/H611^2</f>
        <v>0</v>
      </c>
      <c r="ED611" s="111">
        <f>(AI611*IFERROR(VLOOKUP(AH611,LnLst!B:I,4,FALSE),0))*(H611^2/100)/1000000</f>
        <v>0</v>
      </c>
      <c r="EE611" s="111">
        <f>AI611*IFERROR(VLOOKUP(AH611,LnLst!B:I,5,FALSE),0)*100/H611^2</f>
        <v>0</v>
      </c>
      <c r="EF611" s="111">
        <f>AI611*IFERROR(VLOOKUP(AH611,LnLst!B:I,6,FALSE),0)*100/H611^2</f>
        <v>0</v>
      </c>
      <c r="EG611" s="111">
        <f>(AI611*IFERROR(VLOOKUP(AH611,LnLst!B:I,7,FALSE),0))*(H611^2/100)/1000000</f>
        <v>0</v>
      </c>
      <c r="EH611" s="111">
        <f>AI611*IFERROR(VLOOKUP(AH611,LnLst!B:I,8,FALSE),0)*100/H611^2</f>
        <v>0</v>
      </c>
      <c r="EI611" s="236">
        <f>AK611*IFERROR(VLOOKUP(AJ611,LnLst!B:I,2,FALSE),0)*100/H611^2</f>
        <v>0</v>
      </c>
      <c r="EJ611" s="111">
        <f>AK611*IFERROR(VLOOKUP(AJ611,LnLst!B:I,3,FALSE),0)*100/H611^2</f>
        <v>0</v>
      </c>
      <c r="EK611" s="111">
        <f>(AK611*IFERROR(VLOOKUP(AJ611,LnLst!B:I,4,FALSE),0))*(H611^2/100)/1000000</f>
        <v>0</v>
      </c>
      <c r="EL611" s="111">
        <f>AK611*IFERROR(VLOOKUP(AJ611,LnLst!B:I,5,FALSE),0)*100/H611^2</f>
        <v>0</v>
      </c>
      <c r="EM611" s="111">
        <f>AK611*IFERROR(VLOOKUP(AJ611,LnLst!B:I,6,FALSE),0)*100/H611^2</f>
        <v>0</v>
      </c>
      <c r="EN611" s="111">
        <f>(AK611*IFERROR(VLOOKUP(AJ611,LnLst!B:I,7,FALSE),0))*(H611^2/100)/1000000</f>
        <v>0</v>
      </c>
      <c r="EO611" s="111">
        <f>AK611*IFERROR(VLOOKUP(AJ611,LnLst!B:I,8,FALSE),0)*100/H611^2</f>
        <v>0</v>
      </c>
    </row>
    <row r="612" spans="1:145" ht="15" customHeight="1" x14ac:dyDescent="0.25">
      <c r="A612" s="81" t="s">
        <v>358</v>
      </c>
      <c r="B612" s="82" t="s">
        <v>1264</v>
      </c>
      <c r="C612" s="102" t="s">
        <v>1615</v>
      </c>
      <c r="D612" s="82" t="s">
        <v>1480</v>
      </c>
      <c r="E612" s="9" t="s">
        <v>1710</v>
      </c>
      <c r="F612" s="426" t="s">
        <v>1717</v>
      </c>
      <c r="G612" s="83">
        <v>1</v>
      </c>
      <c r="H612" s="60">
        <v>220</v>
      </c>
      <c r="I612" s="194" t="str">
        <f t="shared" si="204"/>
        <v xml:space="preserve">2*380/50 ACSR             </v>
      </c>
      <c r="J612" s="228">
        <f t="shared" si="205"/>
        <v>70.5</v>
      </c>
      <c r="K612" s="113" t="s">
        <v>23</v>
      </c>
      <c r="L612" s="232" t="s">
        <v>16</v>
      </c>
      <c r="M612" s="240">
        <v>1340</v>
      </c>
      <c r="N612" s="115">
        <f t="shared" si="206"/>
        <v>510.59360000000004</v>
      </c>
      <c r="O612" s="242">
        <v>1340</v>
      </c>
      <c r="P612" s="235">
        <f t="shared" si="207"/>
        <v>6.0012396694214872E-3</v>
      </c>
      <c r="Q612" s="104">
        <f t="shared" si="208"/>
        <v>4.3989669421487604E-2</v>
      </c>
      <c r="R612" s="104">
        <f t="shared" si="209"/>
        <v>0.12693383999999999</v>
      </c>
      <c r="S612" s="104">
        <f t="shared" si="210"/>
        <v>1.6022727272727272E-2</v>
      </c>
      <c r="T612" s="104">
        <f t="shared" si="211"/>
        <v>0.1383780991735537</v>
      </c>
      <c r="U612" s="104">
        <f t="shared" si="212"/>
        <v>7.6092059999999989E-2</v>
      </c>
      <c r="V612" s="105">
        <f t="shared" si="213"/>
        <v>8.5940082644628102E-2</v>
      </c>
      <c r="W612" s="223">
        <f>AE612*IFERROR(VLOOKUP(AD612,LnLst!B:I,2,FALSE),0)+AG612*IFERROR(VLOOKUP(AF612,LnLst!B:I,2,FALSE),0)+AI612*IFERROR(VLOOKUP(AH612,LnLst!B:I,2,FALSE),0)+AK612*IFERROR(VLOOKUP(AJ612,LnLst!B:I,2,FALSE),0)</f>
        <v>2.9045999999999998</v>
      </c>
      <c r="X612" s="215">
        <f>AE612*IFERROR(VLOOKUP(AD612,LnLst!B:I,3,FALSE),0)+AG612*IFERROR(VLOOKUP(AF612,LnLst!B:I,3,FALSE),0)+AI612*IFERROR(VLOOKUP(AH612,LnLst!B:I,3,FALSE),0)+AK612*IFERROR(VLOOKUP(AJ612,LnLst!B:I,3,FALSE),0)</f>
        <v>21.291</v>
      </c>
      <c r="Y612" s="219">
        <f>(AE612*IFERROR(VLOOKUP(AD612,LnLst!B:I,4,FALSE),0)+AG612*IFERROR(VLOOKUP(AF612,LnLst!B:I,4,FALSE),0)+AI612*IFERROR(VLOOKUP(AH612,LnLst!B:I,4,FALSE),0)+AK612*IFERROR(VLOOKUP(AJ612,LnLst!B:I,4,FALSE),0))/1000000</f>
        <v>2.6226E-4</v>
      </c>
      <c r="Z612" s="215">
        <f>AE612*IFERROR(VLOOKUP(AD612,LnLst!B:I,5,FALSE),0)+AG612*IFERROR(VLOOKUP(AF612,LnLst!B:I,5,FALSE),0)+AI612*IFERROR(VLOOKUP(AH612,LnLst!B:I,5,FALSE),0)+AK612*IFERROR(VLOOKUP(AJ612,LnLst!B:I,5,FALSE),0)</f>
        <v>7.7549999999999999</v>
      </c>
      <c r="AA612" s="215">
        <f>AE612*IFERROR(VLOOKUP(AD612,LnLst!B:I,6,FALSE),0)+AG612*IFERROR(VLOOKUP(AF612,LnLst!B:I,6,FALSE),0)+AI612*IFERROR(VLOOKUP(AH612,LnLst!B:I,6,FALSE),0)+AK612*IFERROR(VLOOKUP(AJ612,LnLst!B:I,6,FALSE),0)</f>
        <v>66.974999999999994</v>
      </c>
      <c r="AB612" s="207">
        <f>(AE612*IFERROR(VLOOKUP(AD612,LnLst!B:I,7,FALSE),0)+AG612*IFERROR(VLOOKUP(AF612,LnLst!B:I,7,FALSE),0)+AI612*IFERROR(VLOOKUP(AH612,LnLst!B:I,7,FALSE),0)+AK612*IFERROR(VLOOKUP(AJ612,LnLst!B:I,7,FALSE),0))/1000000</f>
        <v>1.5721499999999999E-4</v>
      </c>
      <c r="AC612" s="211">
        <f>AE612*IFERROR(VLOOKUP(AD612,LnLst!B:I,8,FALSE),0)+AG612*IFERROR(VLOOKUP(AF612,LnLst!B:I,8,FALSE),0)+AI612*IFERROR(VLOOKUP(AH612,LnLst!B:I,8,FALSE),0)+AK612*IFERROR(VLOOKUP(AJ612,LnLst!B:I,8,FALSE),0)</f>
        <v>41.594999999999999</v>
      </c>
      <c r="AD612" s="106" t="s">
        <v>25</v>
      </c>
      <c r="AE612" s="263">
        <v>70.5</v>
      </c>
      <c r="AF612" s="245" t="s">
        <v>1462</v>
      </c>
      <c r="AG612" s="263"/>
      <c r="AH612" s="250" t="s">
        <v>1462</v>
      </c>
      <c r="AI612" s="263"/>
      <c r="AJ612" s="245" t="s">
        <v>1462</v>
      </c>
      <c r="AK612" s="263"/>
      <c r="AL612" s="84">
        <v>212</v>
      </c>
      <c r="AM612" s="72">
        <v>219</v>
      </c>
      <c r="AN612" s="83">
        <v>0</v>
      </c>
      <c r="AO612" s="72">
        <v>0</v>
      </c>
      <c r="AP612" s="66" t="s">
        <v>1347</v>
      </c>
      <c r="AQ612" s="107" t="s">
        <v>577</v>
      </c>
      <c r="AR612" s="61" t="s">
        <v>1335</v>
      </c>
      <c r="AS612" s="364"/>
      <c r="AT612" s="205"/>
      <c r="DN612" s="111">
        <f>(AE612*IFERROR(VLOOKUP(AD612,LnLst!B:I,2,FALSE),0))*(100/(H612^2))</f>
        <v>6.0012396694214872E-3</v>
      </c>
      <c r="DO612" s="111">
        <f>(AE612*IFERROR(VLOOKUP(AD612,LnLst!B:I,3,FALSE),0))*(100/(H612^2))</f>
        <v>4.3989669421487604E-2</v>
      </c>
      <c r="DP612" s="111">
        <f>(AE612*IFERROR(VLOOKUP(AD612,LnLst!B:I,4,FALSE),0))*(H612^2/100)/1000000</f>
        <v>0.12693383999999999</v>
      </c>
      <c r="DQ612" s="111">
        <f>(AE612*IFERROR(VLOOKUP(AD612,LnLst!B:I,5,FALSE),0))*(100/(H612^2))</f>
        <v>1.6022727272727272E-2</v>
      </c>
      <c r="DR612" s="111">
        <f>(AE612*IFERROR(VLOOKUP(AD612,LnLst!B:I,6,FALSE),0))*(100/(H612^2))</f>
        <v>0.1383780991735537</v>
      </c>
      <c r="DS612" s="111">
        <f>(AE612*IFERROR(VLOOKUP(AD612,LnLst!B:I,7,FALSE),0))*(H612^2/100)/1000000</f>
        <v>7.6092060000000003E-2</v>
      </c>
      <c r="DT612" s="111">
        <f>(AE612*IFERROR(VLOOKUP(AD612,LnLst!B:I,8,FALSE),0))*(100/(H612^2))</f>
        <v>8.5940082644628102E-2</v>
      </c>
      <c r="DU612" s="111">
        <f>AG612*IFERROR(VLOOKUP(AF612,LnLst!B:I,2,FALSE),0)*100/H612^2</f>
        <v>0</v>
      </c>
      <c r="DV612" s="111">
        <f>(AG612*IFERROR(VLOOKUP(AF612,LnLst!B:I,3,FALSE),0))*(100/(H612^2))</f>
        <v>0</v>
      </c>
      <c r="DW612" s="111">
        <f>(AG612*IFERROR(VLOOKUP(AF612,LnLst!B:I,4,FALSE),0))*(H612^2/100)/1000000</f>
        <v>0</v>
      </c>
      <c r="DX612" s="111">
        <f>(AG612*IFERROR(VLOOKUP(AF612,LnLst!B:I,5,FALSE),0))*(100/(H612^2))</f>
        <v>0</v>
      </c>
      <c r="DY612" s="111">
        <f>(AG612*IFERROR(VLOOKUP(AF612,LnLst!B:I,6,FALSE),0))*(100/(H612^2))</f>
        <v>0</v>
      </c>
      <c r="DZ612" s="111">
        <f>(AG612*IFERROR(VLOOKUP(AF612,LnLst!B:I,7,FALSE),0))*(H612^2/100)/1000000</f>
        <v>0</v>
      </c>
      <c r="EA612" s="111">
        <f>(AG612*IFERROR(VLOOKUP(AF612,LnLst!B:I,8,FALSE),0))*(100/(H612^2))</f>
        <v>0</v>
      </c>
      <c r="EB612" s="111">
        <f>AI612*IFERROR(VLOOKUP(AH612,LnLst!B:I,2,FALSE),0)*100/H612^2</f>
        <v>0</v>
      </c>
      <c r="EC612" s="111">
        <f>AI612*IFERROR(VLOOKUP(AH612,LnLst!B:I,3,FALSE),0)*100/H612^2</f>
        <v>0</v>
      </c>
      <c r="ED612" s="111">
        <f>(AI612*IFERROR(VLOOKUP(AH612,LnLst!B:I,4,FALSE),0))*(H612^2/100)/1000000</f>
        <v>0</v>
      </c>
      <c r="EE612" s="111">
        <f>AI612*IFERROR(VLOOKUP(AH612,LnLst!B:I,5,FALSE),0)*100/H612^2</f>
        <v>0</v>
      </c>
      <c r="EF612" s="111">
        <f>AI612*IFERROR(VLOOKUP(AH612,LnLst!B:I,6,FALSE),0)*100/H612^2</f>
        <v>0</v>
      </c>
      <c r="EG612" s="111">
        <f>(AI612*IFERROR(VLOOKUP(AH612,LnLst!B:I,7,FALSE),0))*(H612^2/100)/1000000</f>
        <v>0</v>
      </c>
      <c r="EH612" s="111">
        <f>AI612*IFERROR(VLOOKUP(AH612,LnLst!B:I,8,FALSE),0)*100/H612^2</f>
        <v>0</v>
      </c>
      <c r="EI612" s="236">
        <f>AK612*IFERROR(VLOOKUP(AJ612,LnLst!B:I,2,FALSE),0)*100/H612^2</f>
        <v>0</v>
      </c>
      <c r="EJ612" s="111">
        <f>AK612*IFERROR(VLOOKUP(AJ612,LnLst!B:I,3,FALSE),0)*100/H612^2</f>
        <v>0</v>
      </c>
      <c r="EK612" s="111">
        <f>(AK612*IFERROR(VLOOKUP(AJ612,LnLst!B:I,4,FALSE),0))*(H612^2/100)/1000000</f>
        <v>0</v>
      </c>
      <c r="EL612" s="111">
        <f>AK612*IFERROR(VLOOKUP(AJ612,LnLst!B:I,5,FALSE),0)*100/H612^2</f>
        <v>0</v>
      </c>
      <c r="EM612" s="111">
        <f>AK612*IFERROR(VLOOKUP(AJ612,LnLst!B:I,6,FALSE),0)*100/H612^2</f>
        <v>0</v>
      </c>
      <c r="EN612" s="111">
        <f>(AK612*IFERROR(VLOOKUP(AJ612,LnLst!B:I,7,FALSE),0))*(H612^2/100)/1000000</f>
        <v>0</v>
      </c>
      <c r="EO612" s="111">
        <f>AK612*IFERROR(VLOOKUP(AJ612,LnLst!B:I,8,FALSE),0)*100/H612^2</f>
        <v>0</v>
      </c>
    </row>
    <row r="613" spans="1:145" ht="15" customHeight="1" x14ac:dyDescent="0.25">
      <c r="A613" s="81" t="s">
        <v>358</v>
      </c>
      <c r="B613" s="82" t="s">
        <v>1264</v>
      </c>
      <c r="C613" s="102" t="s">
        <v>1615</v>
      </c>
      <c r="D613" s="82" t="s">
        <v>1480</v>
      </c>
      <c r="E613" s="9" t="s">
        <v>1710</v>
      </c>
      <c r="F613" s="426" t="s">
        <v>1717</v>
      </c>
      <c r="G613" s="83">
        <v>2</v>
      </c>
      <c r="H613" s="60">
        <v>220</v>
      </c>
      <c r="I613" s="194" t="str">
        <f t="shared" si="204"/>
        <v xml:space="preserve">2*380/50 ACSR             </v>
      </c>
      <c r="J613" s="228">
        <f t="shared" si="205"/>
        <v>70.5</v>
      </c>
      <c r="K613" s="113" t="s">
        <v>23</v>
      </c>
      <c r="L613" s="232" t="s">
        <v>16</v>
      </c>
      <c r="M613" s="240">
        <v>1340</v>
      </c>
      <c r="N613" s="115">
        <f t="shared" si="206"/>
        <v>510.59360000000004</v>
      </c>
      <c r="O613" s="242">
        <v>1340</v>
      </c>
      <c r="P613" s="235">
        <f t="shared" si="207"/>
        <v>6.0012396694214872E-3</v>
      </c>
      <c r="Q613" s="104">
        <f t="shared" si="208"/>
        <v>4.3989669421487604E-2</v>
      </c>
      <c r="R613" s="104">
        <f t="shared" si="209"/>
        <v>0.12693383999999999</v>
      </c>
      <c r="S613" s="104">
        <f t="shared" si="210"/>
        <v>1.6022727272727272E-2</v>
      </c>
      <c r="T613" s="104">
        <f t="shared" si="211"/>
        <v>0.1383780991735537</v>
      </c>
      <c r="U613" s="104">
        <f t="shared" si="212"/>
        <v>7.6092059999999989E-2</v>
      </c>
      <c r="V613" s="105">
        <f t="shared" si="213"/>
        <v>8.5940082644628102E-2</v>
      </c>
      <c r="W613" s="223">
        <f>AE613*IFERROR(VLOOKUP(AD613,LnLst!B:I,2,FALSE),0)+AG613*IFERROR(VLOOKUP(AF613,LnLst!B:I,2,FALSE),0)+AI613*IFERROR(VLOOKUP(AH613,LnLst!B:I,2,FALSE),0)+AK613*IFERROR(VLOOKUP(AJ613,LnLst!B:I,2,FALSE),0)</f>
        <v>2.9045999999999998</v>
      </c>
      <c r="X613" s="215">
        <f>AE613*IFERROR(VLOOKUP(AD613,LnLst!B:I,3,FALSE),0)+AG613*IFERROR(VLOOKUP(AF613,LnLst!B:I,3,FALSE),0)+AI613*IFERROR(VLOOKUP(AH613,LnLst!B:I,3,FALSE),0)+AK613*IFERROR(VLOOKUP(AJ613,LnLst!B:I,3,FALSE),0)</f>
        <v>21.291</v>
      </c>
      <c r="Y613" s="219">
        <f>(AE613*IFERROR(VLOOKUP(AD613,LnLst!B:I,4,FALSE),0)+AG613*IFERROR(VLOOKUP(AF613,LnLst!B:I,4,FALSE),0)+AI613*IFERROR(VLOOKUP(AH613,LnLst!B:I,4,FALSE),0)+AK613*IFERROR(VLOOKUP(AJ613,LnLst!B:I,4,FALSE),0))/1000000</f>
        <v>2.6226E-4</v>
      </c>
      <c r="Z613" s="215">
        <f>AE613*IFERROR(VLOOKUP(AD613,LnLst!B:I,5,FALSE),0)+AG613*IFERROR(VLOOKUP(AF613,LnLst!B:I,5,FALSE),0)+AI613*IFERROR(VLOOKUP(AH613,LnLst!B:I,5,FALSE),0)+AK613*IFERROR(VLOOKUP(AJ613,LnLst!B:I,5,FALSE),0)</f>
        <v>7.7549999999999999</v>
      </c>
      <c r="AA613" s="215">
        <f>AE613*IFERROR(VLOOKUP(AD613,LnLst!B:I,6,FALSE),0)+AG613*IFERROR(VLOOKUP(AF613,LnLst!B:I,6,FALSE),0)+AI613*IFERROR(VLOOKUP(AH613,LnLst!B:I,6,FALSE),0)+AK613*IFERROR(VLOOKUP(AJ613,LnLst!B:I,6,FALSE),0)</f>
        <v>66.974999999999994</v>
      </c>
      <c r="AB613" s="207">
        <f>(AE613*IFERROR(VLOOKUP(AD613,LnLst!B:I,7,FALSE),0)+AG613*IFERROR(VLOOKUP(AF613,LnLst!B:I,7,FALSE),0)+AI613*IFERROR(VLOOKUP(AH613,LnLst!B:I,7,FALSE),0)+AK613*IFERROR(VLOOKUP(AJ613,LnLst!B:I,7,FALSE),0))/1000000</f>
        <v>1.5721499999999999E-4</v>
      </c>
      <c r="AC613" s="211">
        <f>AE613*IFERROR(VLOOKUP(AD613,LnLst!B:I,8,FALSE),0)+AG613*IFERROR(VLOOKUP(AF613,LnLst!B:I,8,FALSE),0)+AI613*IFERROR(VLOOKUP(AH613,LnLst!B:I,8,FALSE),0)+AK613*IFERROR(VLOOKUP(AJ613,LnLst!B:I,8,FALSE),0)</f>
        <v>41.594999999999999</v>
      </c>
      <c r="AD613" s="106" t="s">
        <v>25</v>
      </c>
      <c r="AE613" s="263">
        <v>70.5</v>
      </c>
      <c r="AF613" s="245" t="s">
        <v>1462</v>
      </c>
      <c r="AG613" s="263"/>
      <c r="AH613" s="250" t="s">
        <v>1462</v>
      </c>
      <c r="AI613" s="263"/>
      <c r="AJ613" s="245" t="s">
        <v>1462</v>
      </c>
      <c r="AK613" s="263"/>
      <c r="AL613" s="84">
        <v>212</v>
      </c>
      <c r="AM613" s="72">
        <v>219</v>
      </c>
      <c r="AN613" s="83">
        <v>0</v>
      </c>
      <c r="AO613" s="72">
        <v>0</v>
      </c>
      <c r="AP613" s="66" t="s">
        <v>1348</v>
      </c>
      <c r="AQ613" s="107" t="s">
        <v>577</v>
      </c>
      <c r="AR613" s="61" t="s">
        <v>1335</v>
      </c>
      <c r="AS613" s="364"/>
      <c r="AT613" s="205"/>
      <c r="DN613" s="111">
        <f>(AE613*IFERROR(VLOOKUP(AD613,LnLst!B:I,2,FALSE),0))*(100/(H613^2))</f>
        <v>6.0012396694214872E-3</v>
      </c>
      <c r="DO613" s="111">
        <f>(AE613*IFERROR(VLOOKUP(AD613,LnLst!B:I,3,FALSE),0))*(100/(H613^2))</f>
        <v>4.3989669421487604E-2</v>
      </c>
      <c r="DP613" s="111">
        <f>(AE613*IFERROR(VLOOKUP(AD613,LnLst!B:I,4,FALSE),0))*(H613^2/100)/1000000</f>
        <v>0.12693383999999999</v>
      </c>
      <c r="DQ613" s="111">
        <f>(AE613*IFERROR(VLOOKUP(AD613,LnLst!B:I,5,FALSE),0))*(100/(H613^2))</f>
        <v>1.6022727272727272E-2</v>
      </c>
      <c r="DR613" s="111">
        <f>(AE613*IFERROR(VLOOKUP(AD613,LnLst!B:I,6,FALSE),0))*(100/(H613^2))</f>
        <v>0.1383780991735537</v>
      </c>
      <c r="DS613" s="111">
        <f>(AE613*IFERROR(VLOOKUP(AD613,LnLst!B:I,7,FALSE),0))*(H613^2/100)/1000000</f>
        <v>7.6092060000000003E-2</v>
      </c>
      <c r="DT613" s="111">
        <f>(AE613*IFERROR(VLOOKUP(AD613,LnLst!B:I,8,FALSE),0))*(100/(H613^2))</f>
        <v>8.5940082644628102E-2</v>
      </c>
      <c r="DU613" s="111">
        <f>AG613*IFERROR(VLOOKUP(AF613,LnLst!B:I,2,FALSE),0)*100/H613^2</f>
        <v>0</v>
      </c>
      <c r="DV613" s="111">
        <f>(AG613*IFERROR(VLOOKUP(AF613,LnLst!B:I,3,FALSE),0))*(100/(H613^2))</f>
        <v>0</v>
      </c>
      <c r="DW613" s="111">
        <f>(AG613*IFERROR(VLOOKUP(AF613,LnLst!B:I,4,FALSE),0))*(H613^2/100)/1000000</f>
        <v>0</v>
      </c>
      <c r="DX613" s="111">
        <f>(AG613*IFERROR(VLOOKUP(AF613,LnLst!B:I,5,FALSE),0))*(100/(H613^2))</f>
        <v>0</v>
      </c>
      <c r="DY613" s="111">
        <f>(AG613*IFERROR(VLOOKUP(AF613,LnLst!B:I,6,FALSE),0))*(100/(H613^2))</f>
        <v>0</v>
      </c>
      <c r="DZ613" s="111">
        <f>(AG613*IFERROR(VLOOKUP(AF613,LnLst!B:I,7,FALSE),0))*(H613^2/100)/1000000</f>
        <v>0</v>
      </c>
      <c r="EA613" s="111">
        <f>(AG613*IFERROR(VLOOKUP(AF613,LnLst!B:I,8,FALSE),0))*(100/(H613^2))</f>
        <v>0</v>
      </c>
      <c r="EB613" s="111">
        <f>AI613*IFERROR(VLOOKUP(AH613,LnLst!B:I,2,FALSE),0)*100/H613^2</f>
        <v>0</v>
      </c>
      <c r="EC613" s="111">
        <f>AI613*IFERROR(VLOOKUP(AH613,LnLst!B:I,3,FALSE),0)*100/H613^2</f>
        <v>0</v>
      </c>
      <c r="ED613" s="111">
        <f>(AI613*IFERROR(VLOOKUP(AH613,LnLst!B:I,4,FALSE),0))*(H613^2/100)/1000000</f>
        <v>0</v>
      </c>
      <c r="EE613" s="111">
        <f>AI613*IFERROR(VLOOKUP(AH613,LnLst!B:I,5,FALSE),0)*100/H613^2</f>
        <v>0</v>
      </c>
      <c r="EF613" s="111">
        <f>AI613*IFERROR(VLOOKUP(AH613,LnLst!B:I,6,FALSE),0)*100/H613^2</f>
        <v>0</v>
      </c>
      <c r="EG613" s="111">
        <f>(AI613*IFERROR(VLOOKUP(AH613,LnLst!B:I,7,FALSE),0))*(H613^2/100)/1000000</f>
        <v>0</v>
      </c>
      <c r="EH613" s="111">
        <f>AI613*IFERROR(VLOOKUP(AH613,LnLst!B:I,8,FALSE),0)*100/H613^2</f>
        <v>0</v>
      </c>
      <c r="EI613" s="236">
        <f>AK613*IFERROR(VLOOKUP(AJ613,LnLst!B:I,2,FALSE),0)*100/H613^2</f>
        <v>0</v>
      </c>
      <c r="EJ613" s="111">
        <f>AK613*IFERROR(VLOOKUP(AJ613,LnLst!B:I,3,FALSE),0)*100/H613^2</f>
        <v>0</v>
      </c>
      <c r="EK613" s="111">
        <f>(AK613*IFERROR(VLOOKUP(AJ613,LnLst!B:I,4,FALSE),0))*(H613^2/100)/1000000</f>
        <v>0</v>
      </c>
      <c r="EL613" s="111">
        <f>AK613*IFERROR(VLOOKUP(AJ613,LnLst!B:I,5,FALSE),0)*100/H613^2</f>
        <v>0</v>
      </c>
      <c r="EM613" s="111">
        <f>AK613*IFERROR(VLOOKUP(AJ613,LnLst!B:I,6,FALSE),0)*100/H613^2</f>
        <v>0</v>
      </c>
      <c r="EN613" s="111">
        <f>(AK613*IFERROR(VLOOKUP(AJ613,LnLst!B:I,7,FALSE),0))*(H613^2/100)/1000000</f>
        <v>0</v>
      </c>
      <c r="EO613" s="111">
        <f>AK613*IFERROR(VLOOKUP(AJ613,LnLst!B:I,8,FALSE),0)*100/H613^2</f>
        <v>0</v>
      </c>
    </row>
    <row r="614" spans="1:145" ht="15" customHeight="1" x14ac:dyDescent="0.25">
      <c r="A614" s="81" t="s">
        <v>1368</v>
      </c>
      <c r="B614" s="82" t="s">
        <v>358</v>
      </c>
      <c r="C614" s="102" t="s">
        <v>1542</v>
      </c>
      <c r="D614" s="82" t="s">
        <v>1615</v>
      </c>
      <c r="E614" s="9" t="s">
        <v>1710</v>
      </c>
      <c r="F614" s="426" t="s">
        <v>1717</v>
      </c>
      <c r="G614" s="83">
        <v>1</v>
      </c>
      <c r="H614" s="60">
        <v>220</v>
      </c>
      <c r="I614" s="194" t="str">
        <f t="shared" si="204"/>
        <v xml:space="preserve">2*380/50 ACSR             </v>
      </c>
      <c r="J614" s="228">
        <f t="shared" si="205"/>
        <v>75.599999999999994</v>
      </c>
      <c r="K614" s="113" t="s">
        <v>23</v>
      </c>
      <c r="L614" s="232" t="s">
        <v>23</v>
      </c>
      <c r="M614" s="240">
        <v>1340</v>
      </c>
      <c r="N614" s="115">
        <f t="shared" si="206"/>
        <v>510.59360000000004</v>
      </c>
      <c r="O614" s="242">
        <v>1340</v>
      </c>
      <c r="P614" s="235">
        <f t="shared" si="207"/>
        <v>6.435371900826446E-3</v>
      </c>
      <c r="Q614" s="104">
        <f t="shared" si="208"/>
        <v>4.7171900826446282E-2</v>
      </c>
      <c r="R614" s="104">
        <f t="shared" si="209"/>
        <v>0.13611628799999997</v>
      </c>
      <c r="S614" s="104">
        <f t="shared" si="210"/>
        <v>1.718181818181818E-2</v>
      </c>
      <c r="T614" s="104">
        <f t="shared" si="211"/>
        <v>0.14838842975206609</v>
      </c>
      <c r="U614" s="104">
        <f t="shared" si="212"/>
        <v>8.1596591999999996E-2</v>
      </c>
      <c r="V614" s="105">
        <f t="shared" si="213"/>
        <v>9.2157024793388428E-2</v>
      </c>
      <c r="W614" s="223">
        <f>AE614*IFERROR(VLOOKUP(AD614,LnLst!B:I,2,FALSE),0)+AG614*IFERROR(VLOOKUP(AF614,LnLst!B:I,2,FALSE),0)+AI614*IFERROR(VLOOKUP(AH614,LnLst!B:I,2,FALSE),0)+AK614*IFERROR(VLOOKUP(AJ614,LnLst!B:I,2,FALSE),0)</f>
        <v>3.1147199999999997</v>
      </c>
      <c r="X614" s="215">
        <f>AE614*IFERROR(VLOOKUP(AD614,LnLst!B:I,3,FALSE),0)+AG614*IFERROR(VLOOKUP(AF614,LnLst!B:I,3,FALSE),0)+AI614*IFERROR(VLOOKUP(AH614,LnLst!B:I,3,FALSE),0)+AK614*IFERROR(VLOOKUP(AJ614,LnLst!B:I,3,FALSE),0)</f>
        <v>22.831199999999999</v>
      </c>
      <c r="Y614" s="219">
        <f>(AE614*IFERROR(VLOOKUP(AD614,LnLst!B:I,4,FALSE),0)+AG614*IFERROR(VLOOKUP(AF614,LnLst!B:I,4,FALSE),0)+AI614*IFERROR(VLOOKUP(AH614,LnLst!B:I,4,FALSE),0)+AK614*IFERROR(VLOOKUP(AJ614,LnLst!B:I,4,FALSE),0))/1000000</f>
        <v>2.8123199999999997E-4</v>
      </c>
      <c r="Z614" s="215">
        <f>AE614*IFERROR(VLOOKUP(AD614,LnLst!B:I,5,FALSE),0)+AG614*IFERROR(VLOOKUP(AF614,LnLst!B:I,5,FALSE),0)+AI614*IFERROR(VLOOKUP(AH614,LnLst!B:I,5,FALSE),0)+AK614*IFERROR(VLOOKUP(AJ614,LnLst!B:I,5,FALSE),0)</f>
        <v>8.3159999999999989</v>
      </c>
      <c r="AA614" s="215">
        <f>AE614*IFERROR(VLOOKUP(AD614,LnLst!B:I,6,FALSE),0)+AG614*IFERROR(VLOOKUP(AF614,LnLst!B:I,6,FALSE),0)+AI614*IFERROR(VLOOKUP(AH614,LnLst!B:I,6,FALSE),0)+AK614*IFERROR(VLOOKUP(AJ614,LnLst!B:I,6,FALSE),0)</f>
        <v>71.819999999999993</v>
      </c>
      <c r="AB614" s="207">
        <f>(AE614*IFERROR(VLOOKUP(AD614,LnLst!B:I,7,FALSE),0)+AG614*IFERROR(VLOOKUP(AF614,LnLst!B:I,7,FALSE),0)+AI614*IFERROR(VLOOKUP(AH614,LnLst!B:I,7,FALSE),0)+AK614*IFERROR(VLOOKUP(AJ614,LnLst!B:I,7,FALSE),0))/1000000</f>
        <v>1.6858800000000001E-4</v>
      </c>
      <c r="AC614" s="211">
        <f>AE614*IFERROR(VLOOKUP(AD614,LnLst!B:I,8,FALSE),0)+AG614*IFERROR(VLOOKUP(AF614,LnLst!B:I,8,FALSE),0)+AI614*IFERROR(VLOOKUP(AH614,LnLst!B:I,8,FALSE),0)+AK614*IFERROR(VLOOKUP(AJ614,LnLst!B:I,8,FALSE),0)</f>
        <v>44.603999999999992</v>
      </c>
      <c r="AD614" s="106" t="s">
        <v>25</v>
      </c>
      <c r="AE614" s="263">
        <v>75.599999999999994</v>
      </c>
      <c r="AF614" s="245" t="s">
        <v>1462</v>
      </c>
      <c r="AG614" s="263"/>
      <c r="AH614" s="250" t="s">
        <v>1462</v>
      </c>
      <c r="AI614" s="263"/>
      <c r="AJ614" s="245" t="s">
        <v>1462</v>
      </c>
      <c r="AK614" s="263"/>
      <c r="AL614" s="84">
        <v>210</v>
      </c>
      <c r="AM614" s="72">
        <v>212</v>
      </c>
      <c r="AN614" s="83">
        <v>0</v>
      </c>
      <c r="AO614" s="72">
        <v>0</v>
      </c>
      <c r="AP614" s="66" t="s">
        <v>1036</v>
      </c>
      <c r="AQ614" s="107" t="s">
        <v>561</v>
      </c>
      <c r="AR614" s="61" t="s">
        <v>577</v>
      </c>
      <c r="AS614" s="364"/>
      <c r="AT614" s="205"/>
      <c r="DN614" s="111">
        <f>(AE614*IFERROR(VLOOKUP(AD614,LnLst!B:I,2,FALSE),0))*(100/(H614^2))</f>
        <v>6.435371900826446E-3</v>
      </c>
      <c r="DO614" s="111">
        <f>(AE614*IFERROR(VLOOKUP(AD614,LnLst!B:I,3,FALSE),0))*(100/(H614^2))</f>
        <v>4.7171900826446282E-2</v>
      </c>
      <c r="DP614" s="111">
        <f>(AE614*IFERROR(VLOOKUP(AD614,LnLst!B:I,4,FALSE),0))*(H614^2/100)/1000000</f>
        <v>0.136116288</v>
      </c>
      <c r="DQ614" s="111">
        <f>(AE614*IFERROR(VLOOKUP(AD614,LnLst!B:I,5,FALSE),0))*(100/(H614^2))</f>
        <v>1.718181818181818E-2</v>
      </c>
      <c r="DR614" s="111">
        <f>(AE614*IFERROR(VLOOKUP(AD614,LnLst!B:I,6,FALSE),0))*(100/(H614^2))</f>
        <v>0.14838842975206609</v>
      </c>
      <c r="DS614" s="111">
        <f>(AE614*IFERROR(VLOOKUP(AD614,LnLst!B:I,7,FALSE),0))*(H614^2/100)/1000000</f>
        <v>8.1596592000000009E-2</v>
      </c>
      <c r="DT614" s="111">
        <f>(AE614*IFERROR(VLOOKUP(AD614,LnLst!B:I,8,FALSE),0))*(100/(H614^2))</f>
        <v>9.2157024793388415E-2</v>
      </c>
      <c r="DU614" s="111">
        <f>AG614*IFERROR(VLOOKUP(AF614,LnLst!B:I,2,FALSE),0)*100/H614^2</f>
        <v>0</v>
      </c>
      <c r="DV614" s="111">
        <f>(AG614*IFERROR(VLOOKUP(AF614,LnLst!B:I,3,FALSE),0))*(100/(H614^2))</f>
        <v>0</v>
      </c>
      <c r="DW614" s="111">
        <f>(AG614*IFERROR(VLOOKUP(AF614,LnLst!B:I,4,FALSE),0))*(H614^2/100)/1000000</f>
        <v>0</v>
      </c>
      <c r="DX614" s="111">
        <f>(AG614*IFERROR(VLOOKUP(AF614,LnLst!B:I,5,FALSE),0))*(100/(H614^2))</f>
        <v>0</v>
      </c>
      <c r="DY614" s="111">
        <f>(AG614*IFERROR(VLOOKUP(AF614,LnLst!B:I,6,FALSE),0))*(100/(H614^2))</f>
        <v>0</v>
      </c>
      <c r="DZ614" s="111">
        <f>(AG614*IFERROR(VLOOKUP(AF614,LnLst!B:I,7,FALSE),0))*(H614^2/100)/1000000</f>
        <v>0</v>
      </c>
      <c r="EA614" s="111">
        <f>(AG614*IFERROR(VLOOKUP(AF614,LnLst!B:I,8,FALSE),0))*(100/(H614^2))</f>
        <v>0</v>
      </c>
      <c r="EB614" s="111">
        <f>AI614*IFERROR(VLOOKUP(AH614,LnLst!B:I,2,FALSE),0)*100/H614^2</f>
        <v>0</v>
      </c>
      <c r="EC614" s="111">
        <f>AI614*IFERROR(VLOOKUP(AH614,LnLst!B:I,3,FALSE),0)*100/H614^2</f>
        <v>0</v>
      </c>
      <c r="ED614" s="111">
        <f>(AI614*IFERROR(VLOOKUP(AH614,LnLst!B:I,4,FALSE),0))*(H614^2/100)/1000000</f>
        <v>0</v>
      </c>
      <c r="EE614" s="111">
        <f>AI614*IFERROR(VLOOKUP(AH614,LnLst!B:I,5,FALSE),0)*100/H614^2</f>
        <v>0</v>
      </c>
      <c r="EF614" s="111">
        <f>AI614*IFERROR(VLOOKUP(AH614,LnLst!B:I,6,FALSE),0)*100/H614^2</f>
        <v>0</v>
      </c>
      <c r="EG614" s="111">
        <f>(AI614*IFERROR(VLOOKUP(AH614,LnLst!B:I,7,FALSE),0))*(H614^2/100)/1000000</f>
        <v>0</v>
      </c>
      <c r="EH614" s="111">
        <f>AI614*IFERROR(VLOOKUP(AH614,LnLst!B:I,8,FALSE),0)*100/H614^2</f>
        <v>0</v>
      </c>
      <c r="EI614" s="236">
        <f>AK614*IFERROR(VLOOKUP(AJ614,LnLst!B:I,2,FALSE),0)*100/H614^2</f>
        <v>0</v>
      </c>
      <c r="EJ614" s="111">
        <f>AK614*IFERROR(VLOOKUP(AJ614,LnLst!B:I,3,FALSE),0)*100/H614^2</f>
        <v>0</v>
      </c>
      <c r="EK614" s="111">
        <f>(AK614*IFERROR(VLOOKUP(AJ614,LnLst!B:I,4,FALSE),0))*(H614^2/100)/1000000</f>
        <v>0</v>
      </c>
      <c r="EL614" s="111">
        <f>AK614*IFERROR(VLOOKUP(AJ614,LnLst!B:I,5,FALSE),0)*100/H614^2</f>
        <v>0</v>
      </c>
      <c r="EM614" s="111">
        <f>AK614*IFERROR(VLOOKUP(AJ614,LnLst!B:I,6,FALSE),0)*100/H614^2</f>
        <v>0</v>
      </c>
      <c r="EN614" s="111">
        <f>(AK614*IFERROR(VLOOKUP(AJ614,LnLst!B:I,7,FALSE),0))*(H614^2/100)/1000000</f>
        <v>0</v>
      </c>
      <c r="EO614" s="111">
        <f>AK614*IFERROR(VLOOKUP(AJ614,LnLst!B:I,8,FALSE),0)*100/H614^2</f>
        <v>0</v>
      </c>
    </row>
    <row r="615" spans="1:145" ht="15" customHeight="1" x14ac:dyDescent="0.25">
      <c r="A615" s="81" t="s">
        <v>1368</v>
      </c>
      <c r="B615" s="82" t="s">
        <v>358</v>
      </c>
      <c r="C615" s="102" t="s">
        <v>1542</v>
      </c>
      <c r="D615" s="82" t="s">
        <v>1615</v>
      </c>
      <c r="E615" s="9" t="s">
        <v>1710</v>
      </c>
      <c r="F615" s="426" t="s">
        <v>1717</v>
      </c>
      <c r="G615" s="83">
        <v>2</v>
      </c>
      <c r="H615" s="60">
        <v>220</v>
      </c>
      <c r="I615" s="194" t="str">
        <f t="shared" si="204"/>
        <v xml:space="preserve">2*380/50 ACSR             </v>
      </c>
      <c r="J615" s="228">
        <f t="shared" si="205"/>
        <v>75.599999999999994</v>
      </c>
      <c r="K615" s="113" t="s">
        <v>23</v>
      </c>
      <c r="L615" s="232" t="s">
        <v>23</v>
      </c>
      <c r="M615" s="240">
        <v>1340</v>
      </c>
      <c r="N615" s="115">
        <f t="shared" si="206"/>
        <v>510.59360000000004</v>
      </c>
      <c r="O615" s="242">
        <v>1340</v>
      </c>
      <c r="P615" s="235">
        <f t="shared" si="207"/>
        <v>6.435371900826446E-3</v>
      </c>
      <c r="Q615" s="104">
        <f t="shared" si="208"/>
        <v>4.7171900826446282E-2</v>
      </c>
      <c r="R615" s="104">
        <f t="shared" si="209"/>
        <v>0.13611628799999997</v>
      </c>
      <c r="S615" s="104">
        <f t="shared" si="210"/>
        <v>1.718181818181818E-2</v>
      </c>
      <c r="T615" s="104">
        <f t="shared" si="211"/>
        <v>0.14838842975206609</v>
      </c>
      <c r="U615" s="104">
        <f t="shared" si="212"/>
        <v>8.1596591999999996E-2</v>
      </c>
      <c r="V615" s="105">
        <f t="shared" si="213"/>
        <v>9.2157024793388428E-2</v>
      </c>
      <c r="W615" s="223">
        <f>AE615*IFERROR(VLOOKUP(AD615,LnLst!B:I,2,FALSE),0)+AG615*IFERROR(VLOOKUP(AF615,LnLst!B:I,2,FALSE),0)+AI615*IFERROR(VLOOKUP(AH615,LnLst!B:I,2,FALSE),0)+AK615*IFERROR(VLOOKUP(AJ615,LnLst!B:I,2,FALSE),0)</f>
        <v>3.1147199999999997</v>
      </c>
      <c r="X615" s="215">
        <f>AE615*IFERROR(VLOOKUP(AD615,LnLst!B:I,3,FALSE),0)+AG615*IFERROR(VLOOKUP(AF615,LnLst!B:I,3,FALSE),0)+AI615*IFERROR(VLOOKUP(AH615,LnLst!B:I,3,FALSE),0)+AK615*IFERROR(VLOOKUP(AJ615,LnLst!B:I,3,FALSE),0)</f>
        <v>22.831199999999999</v>
      </c>
      <c r="Y615" s="219">
        <f>(AE615*IFERROR(VLOOKUP(AD615,LnLst!B:I,4,FALSE),0)+AG615*IFERROR(VLOOKUP(AF615,LnLst!B:I,4,FALSE),0)+AI615*IFERROR(VLOOKUP(AH615,LnLst!B:I,4,FALSE),0)+AK615*IFERROR(VLOOKUP(AJ615,LnLst!B:I,4,FALSE),0))/1000000</f>
        <v>2.8123199999999997E-4</v>
      </c>
      <c r="Z615" s="215">
        <f>AE615*IFERROR(VLOOKUP(AD615,LnLst!B:I,5,FALSE),0)+AG615*IFERROR(VLOOKUP(AF615,LnLst!B:I,5,FALSE),0)+AI615*IFERROR(VLOOKUP(AH615,LnLst!B:I,5,FALSE),0)+AK615*IFERROR(VLOOKUP(AJ615,LnLst!B:I,5,FALSE),0)</f>
        <v>8.3159999999999989</v>
      </c>
      <c r="AA615" s="215">
        <f>AE615*IFERROR(VLOOKUP(AD615,LnLst!B:I,6,FALSE),0)+AG615*IFERROR(VLOOKUP(AF615,LnLst!B:I,6,FALSE),0)+AI615*IFERROR(VLOOKUP(AH615,LnLst!B:I,6,FALSE),0)+AK615*IFERROR(VLOOKUP(AJ615,LnLst!B:I,6,FALSE),0)</f>
        <v>71.819999999999993</v>
      </c>
      <c r="AB615" s="207">
        <f>(AE615*IFERROR(VLOOKUP(AD615,LnLst!B:I,7,FALSE),0)+AG615*IFERROR(VLOOKUP(AF615,LnLst!B:I,7,FALSE),0)+AI615*IFERROR(VLOOKUP(AH615,LnLst!B:I,7,FALSE),0)+AK615*IFERROR(VLOOKUP(AJ615,LnLst!B:I,7,FALSE),0))/1000000</f>
        <v>1.6858800000000001E-4</v>
      </c>
      <c r="AC615" s="211">
        <f>AE615*IFERROR(VLOOKUP(AD615,LnLst!B:I,8,FALSE),0)+AG615*IFERROR(VLOOKUP(AF615,LnLst!B:I,8,FALSE),0)+AI615*IFERROR(VLOOKUP(AH615,LnLst!B:I,8,FALSE),0)+AK615*IFERROR(VLOOKUP(AJ615,LnLst!B:I,8,FALSE),0)</f>
        <v>44.603999999999992</v>
      </c>
      <c r="AD615" s="106" t="s">
        <v>25</v>
      </c>
      <c r="AE615" s="263">
        <v>75.599999999999994</v>
      </c>
      <c r="AF615" s="245" t="s">
        <v>1462</v>
      </c>
      <c r="AG615" s="263"/>
      <c r="AH615" s="250" t="s">
        <v>1462</v>
      </c>
      <c r="AI615" s="263"/>
      <c r="AJ615" s="245" t="s">
        <v>1462</v>
      </c>
      <c r="AK615" s="263"/>
      <c r="AL615" s="84">
        <v>210</v>
      </c>
      <c r="AM615" s="72">
        <v>212</v>
      </c>
      <c r="AN615" s="83">
        <v>0</v>
      </c>
      <c r="AO615" s="72">
        <v>0</v>
      </c>
      <c r="AP615" s="66" t="s">
        <v>1037</v>
      </c>
      <c r="AQ615" s="107" t="s">
        <v>561</v>
      </c>
      <c r="AR615" s="61" t="s">
        <v>577</v>
      </c>
      <c r="AS615" s="364"/>
      <c r="AT615" s="205"/>
      <c r="DN615" s="111">
        <f>(AE615*IFERROR(VLOOKUP(AD615,LnLst!B:I,2,FALSE),0))*(100/(H615^2))</f>
        <v>6.435371900826446E-3</v>
      </c>
      <c r="DO615" s="111">
        <f>(AE615*IFERROR(VLOOKUP(AD615,LnLst!B:I,3,FALSE),0))*(100/(H615^2))</f>
        <v>4.7171900826446282E-2</v>
      </c>
      <c r="DP615" s="111">
        <f>(AE615*IFERROR(VLOOKUP(AD615,LnLst!B:I,4,FALSE),0))*(H615^2/100)/1000000</f>
        <v>0.136116288</v>
      </c>
      <c r="DQ615" s="111">
        <f>(AE615*IFERROR(VLOOKUP(AD615,LnLst!B:I,5,FALSE),0))*(100/(H615^2))</f>
        <v>1.718181818181818E-2</v>
      </c>
      <c r="DR615" s="111">
        <f>(AE615*IFERROR(VLOOKUP(AD615,LnLst!B:I,6,FALSE),0))*(100/(H615^2))</f>
        <v>0.14838842975206609</v>
      </c>
      <c r="DS615" s="111">
        <f>(AE615*IFERROR(VLOOKUP(AD615,LnLst!B:I,7,FALSE),0))*(H615^2/100)/1000000</f>
        <v>8.1596592000000009E-2</v>
      </c>
      <c r="DT615" s="111">
        <f>(AE615*IFERROR(VLOOKUP(AD615,LnLst!B:I,8,FALSE),0))*(100/(H615^2))</f>
        <v>9.2157024793388415E-2</v>
      </c>
      <c r="DU615" s="111">
        <f>AG615*IFERROR(VLOOKUP(AF615,LnLst!B:I,2,FALSE),0)*100/H615^2</f>
        <v>0</v>
      </c>
      <c r="DV615" s="111">
        <f>(AG615*IFERROR(VLOOKUP(AF615,LnLst!B:I,3,FALSE),0))*(100/(H615^2))</f>
        <v>0</v>
      </c>
      <c r="DW615" s="111">
        <f>(AG615*IFERROR(VLOOKUP(AF615,LnLst!B:I,4,FALSE),0))*(H615^2/100)/1000000</f>
        <v>0</v>
      </c>
      <c r="DX615" s="111">
        <f>(AG615*IFERROR(VLOOKUP(AF615,LnLst!B:I,5,FALSE),0))*(100/(H615^2))</f>
        <v>0</v>
      </c>
      <c r="DY615" s="111">
        <f>(AG615*IFERROR(VLOOKUP(AF615,LnLst!B:I,6,FALSE),0))*(100/(H615^2))</f>
        <v>0</v>
      </c>
      <c r="DZ615" s="111">
        <f>(AG615*IFERROR(VLOOKUP(AF615,LnLst!B:I,7,FALSE),0))*(H615^2/100)/1000000</f>
        <v>0</v>
      </c>
      <c r="EA615" s="111">
        <f>(AG615*IFERROR(VLOOKUP(AF615,LnLst!B:I,8,FALSE),0))*(100/(H615^2))</f>
        <v>0</v>
      </c>
      <c r="EB615" s="111">
        <f>AI615*IFERROR(VLOOKUP(AH615,LnLst!B:I,2,FALSE),0)*100/H615^2</f>
        <v>0</v>
      </c>
      <c r="EC615" s="111">
        <f>AI615*IFERROR(VLOOKUP(AH615,LnLst!B:I,3,FALSE),0)*100/H615^2</f>
        <v>0</v>
      </c>
      <c r="ED615" s="111">
        <f>(AI615*IFERROR(VLOOKUP(AH615,LnLst!B:I,4,FALSE),0))*(H615^2/100)/1000000</f>
        <v>0</v>
      </c>
      <c r="EE615" s="111">
        <f>AI615*IFERROR(VLOOKUP(AH615,LnLst!B:I,5,FALSE),0)*100/H615^2</f>
        <v>0</v>
      </c>
      <c r="EF615" s="111">
        <f>AI615*IFERROR(VLOOKUP(AH615,LnLst!B:I,6,FALSE),0)*100/H615^2</f>
        <v>0</v>
      </c>
      <c r="EG615" s="111">
        <f>(AI615*IFERROR(VLOOKUP(AH615,LnLst!B:I,7,FALSE),0))*(H615^2/100)/1000000</f>
        <v>0</v>
      </c>
      <c r="EH615" s="111">
        <f>AI615*IFERROR(VLOOKUP(AH615,LnLst!B:I,8,FALSE),0)*100/H615^2</f>
        <v>0</v>
      </c>
      <c r="EI615" s="236">
        <f>AK615*IFERROR(VLOOKUP(AJ615,LnLst!B:I,2,FALSE),0)*100/H615^2</f>
        <v>0</v>
      </c>
      <c r="EJ615" s="111">
        <f>AK615*IFERROR(VLOOKUP(AJ615,LnLst!B:I,3,FALSE),0)*100/H615^2</f>
        <v>0</v>
      </c>
      <c r="EK615" s="111">
        <f>(AK615*IFERROR(VLOOKUP(AJ615,LnLst!B:I,4,FALSE),0))*(H615^2/100)/1000000</f>
        <v>0</v>
      </c>
      <c r="EL615" s="111">
        <f>AK615*IFERROR(VLOOKUP(AJ615,LnLst!B:I,5,FALSE),0)*100/H615^2</f>
        <v>0</v>
      </c>
      <c r="EM615" s="111">
        <f>AK615*IFERROR(VLOOKUP(AJ615,LnLst!B:I,6,FALSE),0)*100/H615^2</f>
        <v>0</v>
      </c>
      <c r="EN615" s="111">
        <f>(AK615*IFERROR(VLOOKUP(AJ615,LnLst!B:I,7,FALSE),0))*(H615^2/100)/1000000</f>
        <v>0</v>
      </c>
      <c r="EO615" s="111">
        <f>AK615*IFERROR(VLOOKUP(AJ615,LnLst!B:I,8,FALSE),0)*100/H615^2</f>
        <v>0</v>
      </c>
    </row>
    <row r="616" spans="1:145" ht="15" customHeight="1" x14ac:dyDescent="0.25">
      <c r="A616" s="81" t="s">
        <v>1149</v>
      </c>
      <c r="B616" s="82" t="s">
        <v>1403</v>
      </c>
      <c r="C616" s="102" t="s">
        <v>1534</v>
      </c>
      <c r="D616" s="82" t="s">
        <v>1481</v>
      </c>
      <c r="E616" s="9" t="s">
        <v>1710</v>
      </c>
      <c r="F616" s="426" t="s">
        <v>1717</v>
      </c>
      <c r="G616" s="83">
        <v>1</v>
      </c>
      <c r="H616" s="60">
        <v>220</v>
      </c>
      <c r="I616" s="194" t="str">
        <f t="shared" si="204"/>
        <v xml:space="preserve">2*380/50 ACSR             </v>
      </c>
      <c r="J616" s="228">
        <f t="shared" si="205"/>
        <v>19</v>
      </c>
      <c r="K616" s="113" t="s">
        <v>28</v>
      </c>
      <c r="L616" s="232" t="s">
        <v>41</v>
      </c>
      <c r="M616" s="240">
        <v>1340</v>
      </c>
      <c r="N616" s="115">
        <f t="shared" si="206"/>
        <v>510.59360000000004</v>
      </c>
      <c r="O616" s="242">
        <v>1340</v>
      </c>
      <c r="P616" s="235">
        <f t="shared" si="207"/>
        <v>1.6173553719008265E-3</v>
      </c>
      <c r="Q616" s="104">
        <f t="shared" si="208"/>
        <v>1.1855371900826445E-2</v>
      </c>
      <c r="R616" s="104">
        <f t="shared" si="209"/>
        <v>3.4209120000000003E-2</v>
      </c>
      <c r="S616" s="104">
        <f t="shared" si="210"/>
        <v>4.3181818181818182E-3</v>
      </c>
      <c r="T616" s="104">
        <f t="shared" si="211"/>
        <v>3.7293388429752064E-2</v>
      </c>
      <c r="U616" s="104">
        <f t="shared" si="212"/>
        <v>2.0507079999999997E-2</v>
      </c>
      <c r="V616" s="105">
        <f t="shared" si="213"/>
        <v>2.3161157024793388E-2</v>
      </c>
      <c r="W616" s="223">
        <f>AE616*IFERROR(VLOOKUP(AD616,LnLst!B:I,2,FALSE),0)+AG616*IFERROR(VLOOKUP(AF616,LnLst!B:I,2,FALSE),0)+AI616*IFERROR(VLOOKUP(AH616,LnLst!B:I,2,FALSE),0)+AK616*IFERROR(VLOOKUP(AJ616,LnLst!B:I,2,FALSE),0)</f>
        <v>0.78280000000000005</v>
      </c>
      <c r="X616" s="215">
        <f>AE616*IFERROR(VLOOKUP(AD616,LnLst!B:I,3,FALSE),0)+AG616*IFERROR(VLOOKUP(AF616,LnLst!B:I,3,FALSE),0)+AI616*IFERROR(VLOOKUP(AH616,LnLst!B:I,3,FALSE),0)+AK616*IFERROR(VLOOKUP(AJ616,LnLst!B:I,3,FALSE),0)</f>
        <v>5.7379999999999995</v>
      </c>
      <c r="Y616" s="219">
        <f>(AE616*IFERROR(VLOOKUP(AD616,LnLst!B:I,4,FALSE),0)+AG616*IFERROR(VLOOKUP(AF616,LnLst!B:I,4,FALSE),0)+AI616*IFERROR(VLOOKUP(AH616,LnLst!B:I,4,FALSE),0)+AK616*IFERROR(VLOOKUP(AJ616,LnLst!B:I,4,FALSE),0))/1000000</f>
        <v>7.0680000000000008E-5</v>
      </c>
      <c r="Z616" s="215">
        <f>AE616*IFERROR(VLOOKUP(AD616,LnLst!B:I,5,FALSE),0)+AG616*IFERROR(VLOOKUP(AF616,LnLst!B:I,5,FALSE),0)+AI616*IFERROR(VLOOKUP(AH616,LnLst!B:I,5,FALSE),0)+AK616*IFERROR(VLOOKUP(AJ616,LnLst!B:I,5,FALSE),0)</f>
        <v>2.09</v>
      </c>
      <c r="AA616" s="215">
        <f>AE616*IFERROR(VLOOKUP(AD616,LnLst!B:I,6,FALSE),0)+AG616*IFERROR(VLOOKUP(AF616,LnLst!B:I,6,FALSE),0)+AI616*IFERROR(VLOOKUP(AH616,LnLst!B:I,6,FALSE),0)+AK616*IFERROR(VLOOKUP(AJ616,LnLst!B:I,6,FALSE),0)</f>
        <v>18.05</v>
      </c>
      <c r="AB616" s="207">
        <f>(AE616*IFERROR(VLOOKUP(AD616,LnLst!B:I,7,FALSE),0)+AG616*IFERROR(VLOOKUP(AF616,LnLst!B:I,7,FALSE),0)+AI616*IFERROR(VLOOKUP(AH616,LnLst!B:I,7,FALSE),0)+AK616*IFERROR(VLOOKUP(AJ616,LnLst!B:I,7,FALSE),0))/1000000</f>
        <v>4.2369999999999996E-5</v>
      </c>
      <c r="AC616" s="211">
        <f>AE616*IFERROR(VLOOKUP(AD616,LnLst!B:I,8,FALSE),0)+AG616*IFERROR(VLOOKUP(AF616,LnLst!B:I,8,FALSE),0)+AI616*IFERROR(VLOOKUP(AH616,LnLst!B:I,8,FALSE),0)+AK616*IFERROR(VLOOKUP(AJ616,LnLst!B:I,8,FALSE),0)</f>
        <v>11.209999999999999</v>
      </c>
      <c r="AD616" s="106" t="s">
        <v>25</v>
      </c>
      <c r="AE616" s="263">
        <v>19</v>
      </c>
      <c r="AF616" s="245" t="s">
        <v>1462</v>
      </c>
      <c r="AG616" s="263"/>
      <c r="AH616" s="250" t="s">
        <v>1462</v>
      </c>
      <c r="AI616" s="263"/>
      <c r="AJ616" s="245" t="s">
        <v>1462</v>
      </c>
      <c r="AK616" s="263"/>
      <c r="AL616" s="84">
        <v>220</v>
      </c>
      <c r="AM616" s="72">
        <v>223</v>
      </c>
      <c r="AN616" s="83">
        <v>0</v>
      </c>
      <c r="AO616" s="72">
        <v>0</v>
      </c>
      <c r="AP616" s="66" t="s">
        <v>1417</v>
      </c>
      <c r="AQ616" s="107" t="s">
        <v>284</v>
      </c>
      <c r="AR616" s="61" t="s">
        <v>1414</v>
      </c>
      <c r="AS616" s="364"/>
      <c r="AT616" s="205"/>
      <c r="DN616" s="111">
        <f>(AE616*IFERROR(VLOOKUP(AD616,LnLst!B:I,2,FALSE),0))*(100/(H616^2))</f>
        <v>1.6173553719008265E-3</v>
      </c>
      <c r="DO616" s="111">
        <f>(AE616*IFERROR(VLOOKUP(AD616,LnLst!B:I,3,FALSE),0))*(100/(H616^2))</f>
        <v>1.1855371900826446E-2</v>
      </c>
      <c r="DP616" s="111">
        <f>(AE616*IFERROR(VLOOKUP(AD616,LnLst!B:I,4,FALSE),0))*(H616^2/100)/1000000</f>
        <v>3.4209120000000003E-2</v>
      </c>
      <c r="DQ616" s="111">
        <f>(AE616*IFERROR(VLOOKUP(AD616,LnLst!B:I,5,FALSE),0))*(100/(H616^2))</f>
        <v>4.3181818181818182E-3</v>
      </c>
      <c r="DR616" s="111">
        <f>(AE616*IFERROR(VLOOKUP(AD616,LnLst!B:I,6,FALSE),0))*(100/(H616^2))</f>
        <v>3.7293388429752071E-2</v>
      </c>
      <c r="DS616" s="111">
        <f>(AE616*IFERROR(VLOOKUP(AD616,LnLst!B:I,7,FALSE),0))*(H616^2/100)/1000000</f>
        <v>2.0507079999999997E-2</v>
      </c>
      <c r="DT616" s="111">
        <f>(AE616*IFERROR(VLOOKUP(AD616,LnLst!B:I,8,FALSE),0))*(100/(H616^2))</f>
        <v>2.3161157024793388E-2</v>
      </c>
      <c r="DU616" s="111">
        <f>AG616*IFERROR(VLOOKUP(AF616,LnLst!B:I,2,FALSE),0)*100/H616^2</f>
        <v>0</v>
      </c>
      <c r="DV616" s="111">
        <f>(AG616*IFERROR(VLOOKUP(AF616,LnLst!B:I,3,FALSE),0))*(100/(H616^2))</f>
        <v>0</v>
      </c>
      <c r="DW616" s="111">
        <f>(AG616*IFERROR(VLOOKUP(AF616,LnLst!B:I,4,FALSE),0))*(H616^2/100)/1000000</f>
        <v>0</v>
      </c>
      <c r="DX616" s="111">
        <f>(AG616*IFERROR(VLOOKUP(AF616,LnLst!B:I,5,FALSE),0))*(100/(H616^2))</f>
        <v>0</v>
      </c>
      <c r="DY616" s="111">
        <f>(AG616*IFERROR(VLOOKUP(AF616,LnLst!B:I,6,FALSE),0))*(100/(H616^2))</f>
        <v>0</v>
      </c>
      <c r="DZ616" s="111">
        <f>(AG616*IFERROR(VLOOKUP(AF616,LnLst!B:I,7,FALSE),0))*(H616^2/100)/1000000</f>
        <v>0</v>
      </c>
      <c r="EA616" s="111">
        <f>(AG616*IFERROR(VLOOKUP(AF616,LnLst!B:I,8,FALSE),0))*(100/(H616^2))</f>
        <v>0</v>
      </c>
      <c r="EB616" s="111">
        <f>AI616*IFERROR(VLOOKUP(AH616,LnLst!B:I,2,FALSE),0)*100/H616^2</f>
        <v>0</v>
      </c>
      <c r="EC616" s="111">
        <f>AI616*IFERROR(VLOOKUP(AH616,LnLst!B:I,3,FALSE),0)*100/H616^2</f>
        <v>0</v>
      </c>
      <c r="ED616" s="111">
        <f>(AI616*IFERROR(VLOOKUP(AH616,LnLst!B:I,4,FALSE),0))*(H616^2/100)/1000000</f>
        <v>0</v>
      </c>
      <c r="EE616" s="111">
        <f>AI616*IFERROR(VLOOKUP(AH616,LnLst!B:I,5,FALSE),0)*100/H616^2</f>
        <v>0</v>
      </c>
      <c r="EF616" s="111">
        <f>AI616*IFERROR(VLOOKUP(AH616,LnLst!B:I,6,FALSE),0)*100/H616^2</f>
        <v>0</v>
      </c>
      <c r="EG616" s="111">
        <f>(AI616*IFERROR(VLOOKUP(AH616,LnLst!B:I,7,FALSE),0))*(H616^2/100)/1000000</f>
        <v>0</v>
      </c>
      <c r="EH616" s="111">
        <f>AI616*IFERROR(VLOOKUP(AH616,LnLst!B:I,8,FALSE),0)*100/H616^2</f>
        <v>0</v>
      </c>
      <c r="EI616" s="236">
        <f>AK616*IFERROR(VLOOKUP(AJ616,LnLst!B:I,2,FALSE),0)*100/H616^2</f>
        <v>0</v>
      </c>
      <c r="EJ616" s="111">
        <f>AK616*IFERROR(VLOOKUP(AJ616,LnLst!B:I,3,FALSE),0)*100/H616^2</f>
        <v>0</v>
      </c>
      <c r="EK616" s="111">
        <f>(AK616*IFERROR(VLOOKUP(AJ616,LnLst!B:I,4,FALSE),0))*(H616^2/100)/1000000</f>
        <v>0</v>
      </c>
      <c r="EL616" s="111">
        <f>AK616*IFERROR(VLOOKUP(AJ616,LnLst!B:I,5,FALSE),0)*100/H616^2</f>
        <v>0</v>
      </c>
      <c r="EM616" s="111">
        <f>AK616*IFERROR(VLOOKUP(AJ616,LnLst!B:I,6,FALSE),0)*100/H616^2</f>
        <v>0</v>
      </c>
      <c r="EN616" s="111">
        <f>(AK616*IFERROR(VLOOKUP(AJ616,LnLst!B:I,7,FALSE),0))*(H616^2/100)/1000000</f>
        <v>0</v>
      </c>
      <c r="EO616" s="111">
        <f>AK616*IFERROR(VLOOKUP(AJ616,LnLst!B:I,8,FALSE),0)*100/H616^2</f>
        <v>0</v>
      </c>
    </row>
    <row r="617" spans="1:145" ht="15" customHeight="1" x14ac:dyDescent="0.25">
      <c r="A617" s="81" t="s">
        <v>1149</v>
      </c>
      <c r="B617" s="82" t="s">
        <v>1403</v>
      </c>
      <c r="C617" s="102" t="s">
        <v>1534</v>
      </c>
      <c r="D617" s="82" t="s">
        <v>1481</v>
      </c>
      <c r="E617" s="9" t="s">
        <v>1710</v>
      </c>
      <c r="F617" s="426" t="s">
        <v>1717</v>
      </c>
      <c r="G617" s="83">
        <v>2</v>
      </c>
      <c r="H617" s="60">
        <v>220</v>
      </c>
      <c r="I617" s="194" t="str">
        <f t="shared" si="204"/>
        <v xml:space="preserve">2*380/50 ACSR             </v>
      </c>
      <c r="J617" s="228">
        <f t="shared" si="205"/>
        <v>19</v>
      </c>
      <c r="K617" s="113" t="s">
        <v>28</v>
      </c>
      <c r="L617" s="232" t="s">
        <v>41</v>
      </c>
      <c r="M617" s="240">
        <v>1340</v>
      </c>
      <c r="N617" s="115">
        <f t="shared" si="206"/>
        <v>510.59360000000004</v>
      </c>
      <c r="O617" s="242">
        <v>1340</v>
      </c>
      <c r="P617" s="235">
        <f t="shared" si="207"/>
        <v>1.6173553719008265E-3</v>
      </c>
      <c r="Q617" s="104">
        <f t="shared" si="208"/>
        <v>1.1855371900826445E-2</v>
      </c>
      <c r="R617" s="104">
        <f t="shared" si="209"/>
        <v>3.4209120000000003E-2</v>
      </c>
      <c r="S617" s="104">
        <f t="shared" si="210"/>
        <v>4.3181818181818182E-3</v>
      </c>
      <c r="T617" s="104">
        <f t="shared" si="211"/>
        <v>3.7293388429752064E-2</v>
      </c>
      <c r="U617" s="104">
        <f t="shared" si="212"/>
        <v>2.0507079999999997E-2</v>
      </c>
      <c r="V617" s="105">
        <f t="shared" si="213"/>
        <v>2.3161157024793388E-2</v>
      </c>
      <c r="W617" s="223">
        <f>AE617*IFERROR(VLOOKUP(AD617,LnLst!B:I,2,FALSE),0)+AG617*IFERROR(VLOOKUP(AF617,LnLst!B:I,2,FALSE),0)+AI617*IFERROR(VLOOKUP(AH617,LnLst!B:I,2,FALSE),0)+AK617*IFERROR(VLOOKUP(AJ617,LnLst!B:I,2,FALSE),0)</f>
        <v>0.78280000000000005</v>
      </c>
      <c r="X617" s="215">
        <f>AE617*IFERROR(VLOOKUP(AD617,LnLst!B:I,3,FALSE),0)+AG617*IFERROR(VLOOKUP(AF617,LnLst!B:I,3,FALSE),0)+AI617*IFERROR(VLOOKUP(AH617,LnLst!B:I,3,FALSE),0)+AK617*IFERROR(VLOOKUP(AJ617,LnLst!B:I,3,FALSE),0)</f>
        <v>5.7379999999999995</v>
      </c>
      <c r="Y617" s="219">
        <f>(AE617*IFERROR(VLOOKUP(AD617,LnLst!B:I,4,FALSE),0)+AG617*IFERROR(VLOOKUP(AF617,LnLst!B:I,4,FALSE),0)+AI617*IFERROR(VLOOKUP(AH617,LnLst!B:I,4,FALSE),0)+AK617*IFERROR(VLOOKUP(AJ617,LnLst!B:I,4,FALSE),0))/1000000</f>
        <v>7.0680000000000008E-5</v>
      </c>
      <c r="Z617" s="215">
        <f>AE617*IFERROR(VLOOKUP(AD617,LnLst!B:I,5,FALSE),0)+AG617*IFERROR(VLOOKUP(AF617,LnLst!B:I,5,FALSE),0)+AI617*IFERROR(VLOOKUP(AH617,LnLst!B:I,5,FALSE),0)+AK617*IFERROR(VLOOKUP(AJ617,LnLst!B:I,5,FALSE),0)</f>
        <v>2.09</v>
      </c>
      <c r="AA617" s="215">
        <f>AE617*IFERROR(VLOOKUP(AD617,LnLst!B:I,6,FALSE),0)+AG617*IFERROR(VLOOKUP(AF617,LnLst!B:I,6,FALSE),0)+AI617*IFERROR(VLOOKUP(AH617,LnLst!B:I,6,FALSE),0)+AK617*IFERROR(VLOOKUP(AJ617,LnLst!B:I,6,FALSE),0)</f>
        <v>18.05</v>
      </c>
      <c r="AB617" s="207">
        <f>(AE617*IFERROR(VLOOKUP(AD617,LnLst!B:I,7,FALSE),0)+AG617*IFERROR(VLOOKUP(AF617,LnLst!B:I,7,FALSE),0)+AI617*IFERROR(VLOOKUP(AH617,LnLst!B:I,7,FALSE),0)+AK617*IFERROR(VLOOKUP(AJ617,LnLst!B:I,7,FALSE),0))/1000000</f>
        <v>4.2369999999999996E-5</v>
      </c>
      <c r="AC617" s="211">
        <f>AE617*IFERROR(VLOOKUP(AD617,LnLst!B:I,8,FALSE),0)+AG617*IFERROR(VLOOKUP(AF617,LnLst!B:I,8,FALSE),0)+AI617*IFERROR(VLOOKUP(AH617,LnLst!B:I,8,FALSE),0)+AK617*IFERROR(VLOOKUP(AJ617,LnLst!B:I,8,FALSE),0)</f>
        <v>11.209999999999999</v>
      </c>
      <c r="AD617" s="106" t="s">
        <v>25</v>
      </c>
      <c r="AE617" s="263">
        <v>19</v>
      </c>
      <c r="AF617" s="245" t="s">
        <v>1462</v>
      </c>
      <c r="AG617" s="263"/>
      <c r="AH617" s="250" t="s">
        <v>1462</v>
      </c>
      <c r="AI617" s="263"/>
      <c r="AJ617" s="245" t="s">
        <v>1462</v>
      </c>
      <c r="AK617" s="263"/>
      <c r="AL617" s="84">
        <v>220</v>
      </c>
      <c r="AM617" s="72">
        <v>223</v>
      </c>
      <c r="AN617" s="83">
        <v>0</v>
      </c>
      <c r="AO617" s="72">
        <v>0</v>
      </c>
      <c r="AP617" s="66" t="s">
        <v>1418</v>
      </c>
      <c r="AQ617" s="107" t="s">
        <v>284</v>
      </c>
      <c r="AR617" s="61" t="s">
        <v>1414</v>
      </c>
      <c r="AS617" s="364"/>
      <c r="AT617" s="205"/>
      <c r="DN617" s="111">
        <f>(AE617*IFERROR(VLOOKUP(AD617,LnLst!B:I,2,FALSE),0))*(100/(H617^2))</f>
        <v>1.6173553719008265E-3</v>
      </c>
      <c r="DO617" s="111">
        <f>(AE617*IFERROR(VLOOKUP(AD617,LnLst!B:I,3,FALSE),0))*(100/(H617^2))</f>
        <v>1.1855371900826446E-2</v>
      </c>
      <c r="DP617" s="111">
        <f>(AE617*IFERROR(VLOOKUP(AD617,LnLst!B:I,4,FALSE),0))*(H617^2/100)/1000000</f>
        <v>3.4209120000000003E-2</v>
      </c>
      <c r="DQ617" s="111">
        <f>(AE617*IFERROR(VLOOKUP(AD617,LnLst!B:I,5,FALSE),0))*(100/(H617^2))</f>
        <v>4.3181818181818182E-3</v>
      </c>
      <c r="DR617" s="111">
        <f>(AE617*IFERROR(VLOOKUP(AD617,LnLst!B:I,6,FALSE),0))*(100/(H617^2))</f>
        <v>3.7293388429752071E-2</v>
      </c>
      <c r="DS617" s="111">
        <f>(AE617*IFERROR(VLOOKUP(AD617,LnLst!B:I,7,FALSE),0))*(H617^2/100)/1000000</f>
        <v>2.0507079999999997E-2</v>
      </c>
      <c r="DT617" s="111">
        <f>(AE617*IFERROR(VLOOKUP(AD617,LnLst!B:I,8,FALSE),0))*(100/(H617^2))</f>
        <v>2.3161157024793388E-2</v>
      </c>
      <c r="DU617" s="111">
        <f>AG617*IFERROR(VLOOKUP(AF617,LnLst!B:I,2,FALSE),0)*100/H617^2</f>
        <v>0</v>
      </c>
      <c r="DV617" s="111">
        <f>(AG617*IFERROR(VLOOKUP(AF617,LnLst!B:I,3,FALSE),0))*(100/(H617^2))</f>
        <v>0</v>
      </c>
      <c r="DW617" s="111">
        <f>(AG617*IFERROR(VLOOKUP(AF617,LnLst!B:I,4,FALSE),0))*(H617^2/100)/1000000</f>
        <v>0</v>
      </c>
      <c r="DX617" s="111">
        <f>(AG617*IFERROR(VLOOKUP(AF617,LnLst!B:I,5,FALSE),0))*(100/(H617^2))</f>
        <v>0</v>
      </c>
      <c r="DY617" s="111">
        <f>(AG617*IFERROR(VLOOKUP(AF617,LnLst!B:I,6,FALSE),0))*(100/(H617^2))</f>
        <v>0</v>
      </c>
      <c r="DZ617" s="111">
        <f>(AG617*IFERROR(VLOOKUP(AF617,LnLst!B:I,7,FALSE),0))*(H617^2/100)/1000000</f>
        <v>0</v>
      </c>
      <c r="EA617" s="111">
        <f>(AG617*IFERROR(VLOOKUP(AF617,LnLst!B:I,8,FALSE),0))*(100/(H617^2))</f>
        <v>0</v>
      </c>
      <c r="EB617" s="111">
        <f>AI617*IFERROR(VLOOKUP(AH617,LnLst!B:I,2,FALSE),0)*100/H617^2</f>
        <v>0</v>
      </c>
      <c r="EC617" s="111">
        <f>AI617*IFERROR(VLOOKUP(AH617,LnLst!B:I,3,FALSE),0)*100/H617^2</f>
        <v>0</v>
      </c>
      <c r="ED617" s="111">
        <f>(AI617*IFERROR(VLOOKUP(AH617,LnLst!B:I,4,FALSE),0))*(H617^2/100)/1000000</f>
        <v>0</v>
      </c>
      <c r="EE617" s="111">
        <f>AI617*IFERROR(VLOOKUP(AH617,LnLst!B:I,5,FALSE),0)*100/H617^2</f>
        <v>0</v>
      </c>
      <c r="EF617" s="111">
        <f>AI617*IFERROR(VLOOKUP(AH617,LnLst!B:I,6,FALSE),0)*100/H617^2</f>
        <v>0</v>
      </c>
      <c r="EG617" s="111">
        <f>(AI617*IFERROR(VLOOKUP(AH617,LnLst!B:I,7,FALSE),0))*(H617^2/100)/1000000</f>
        <v>0</v>
      </c>
      <c r="EH617" s="111">
        <f>AI617*IFERROR(VLOOKUP(AH617,LnLst!B:I,8,FALSE),0)*100/H617^2</f>
        <v>0</v>
      </c>
      <c r="EI617" s="236">
        <f>AK617*IFERROR(VLOOKUP(AJ617,LnLst!B:I,2,FALSE),0)*100/H617^2</f>
        <v>0</v>
      </c>
      <c r="EJ617" s="111">
        <f>AK617*IFERROR(VLOOKUP(AJ617,LnLst!B:I,3,FALSE),0)*100/H617^2</f>
        <v>0</v>
      </c>
      <c r="EK617" s="111">
        <f>(AK617*IFERROR(VLOOKUP(AJ617,LnLst!B:I,4,FALSE),0))*(H617^2/100)/1000000</f>
        <v>0</v>
      </c>
      <c r="EL617" s="111">
        <f>AK617*IFERROR(VLOOKUP(AJ617,LnLst!B:I,5,FALSE),0)*100/H617^2</f>
        <v>0</v>
      </c>
      <c r="EM617" s="111">
        <f>AK617*IFERROR(VLOOKUP(AJ617,LnLst!B:I,6,FALSE),0)*100/H617^2</f>
        <v>0</v>
      </c>
      <c r="EN617" s="111">
        <f>(AK617*IFERROR(VLOOKUP(AJ617,LnLst!B:I,7,FALSE),0))*(H617^2/100)/1000000</f>
        <v>0</v>
      </c>
      <c r="EO617" s="111">
        <f>AK617*IFERROR(VLOOKUP(AJ617,LnLst!B:I,8,FALSE),0)*100/H617^2</f>
        <v>0</v>
      </c>
    </row>
    <row r="618" spans="1:145" ht="15" customHeight="1" x14ac:dyDescent="0.25">
      <c r="A618" s="81" t="s">
        <v>488</v>
      </c>
      <c r="B618" s="82" t="s">
        <v>1403</v>
      </c>
      <c r="C618" s="102" t="s">
        <v>1038</v>
      </c>
      <c r="D618" s="82" t="s">
        <v>1481</v>
      </c>
      <c r="E618" s="9" t="s">
        <v>1710</v>
      </c>
      <c r="F618" s="426" t="s">
        <v>1717</v>
      </c>
      <c r="G618" s="83">
        <v>1</v>
      </c>
      <c r="H618" s="60">
        <v>220</v>
      </c>
      <c r="I618" s="194" t="str">
        <f t="shared" si="204"/>
        <v xml:space="preserve">2*380/50 ACSR             </v>
      </c>
      <c r="J618" s="228">
        <f t="shared" si="205"/>
        <v>31</v>
      </c>
      <c r="K618" s="113" t="s">
        <v>23</v>
      </c>
      <c r="L618" s="232" t="s">
        <v>41</v>
      </c>
      <c r="M618" s="240">
        <v>1340</v>
      </c>
      <c r="N618" s="115">
        <f t="shared" si="206"/>
        <v>510.59360000000004</v>
      </c>
      <c r="O618" s="242">
        <v>1340</v>
      </c>
      <c r="P618" s="235">
        <f t="shared" si="207"/>
        <v>2.6388429752066118E-3</v>
      </c>
      <c r="Q618" s="104">
        <f t="shared" si="208"/>
        <v>1.934297520661157E-2</v>
      </c>
      <c r="R618" s="104">
        <f t="shared" si="209"/>
        <v>5.5814880000000011E-2</v>
      </c>
      <c r="S618" s="104">
        <f t="shared" si="210"/>
        <v>7.0454545454545457E-3</v>
      </c>
      <c r="T618" s="104">
        <f t="shared" si="211"/>
        <v>6.084710743801653E-2</v>
      </c>
      <c r="U618" s="104">
        <f t="shared" si="212"/>
        <v>3.3458919999999996E-2</v>
      </c>
      <c r="V618" s="105">
        <f t="shared" si="213"/>
        <v>3.778925619834711E-2</v>
      </c>
      <c r="W618" s="223">
        <f>AE618*IFERROR(VLOOKUP(AD618,LnLst!B:I,2,FALSE),0)+AG618*IFERROR(VLOOKUP(AF618,LnLst!B:I,2,FALSE),0)+AI618*IFERROR(VLOOKUP(AH618,LnLst!B:I,2,FALSE),0)+AK618*IFERROR(VLOOKUP(AJ618,LnLst!B:I,2,FALSE),0)</f>
        <v>1.2772000000000001</v>
      </c>
      <c r="X618" s="215">
        <f>AE618*IFERROR(VLOOKUP(AD618,LnLst!B:I,3,FALSE),0)+AG618*IFERROR(VLOOKUP(AF618,LnLst!B:I,3,FALSE),0)+AI618*IFERROR(VLOOKUP(AH618,LnLst!B:I,3,FALSE),0)+AK618*IFERROR(VLOOKUP(AJ618,LnLst!B:I,3,FALSE),0)</f>
        <v>9.3620000000000001</v>
      </c>
      <c r="Y618" s="219">
        <f>(AE618*IFERROR(VLOOKUP(AD618,LnLst!B:I,4,FALSE),0)+AG618*IFERROR(VLOOKUP(AF618,LnLst!B:I,4,FALSE),0)+AI618*IFERROR(VLOOKUP(AH618,LnLst!B:I,4,FALSE),0)+AK618*IFERROR(VLOOKUP(AJ618,LnLst!B:I,4,FALSE),0))/1000000</f>
        <v>1.1532000000000001E-4</v>
      </c>
      <c r="Z618" s="215">
        <f>AE618*IFERROR(VLOOKUP(AD618,LnLst!B:I,5,FALSE),0)+AG618*IFERROR(VLOOKUP(AF618,LnLst!B:I,5,FALSE),0)+AI618*IFERROR(VLOOKUP(AH618,LnLst!B:I,5,FALSE),0)+AK618*IFERROR(VLOOKUP(AJ618,LnLst!B:I,5,FALSE),0)</f>
        <v>3.41</v>
      </c>
      <c r="AA618" s="215">
        <f>AE618*IFERROR(VLOOKUP(AD618,LnLst!B:I,6,FALSE),0)+AG618*IFERROR(VLOOKUP(AF618,LnLst!B:I,6,FALSE),0)+AI618*IFERROR(VLOOKUP(AH618,LnLst!B:I,6,FALSE),0)+AK618*IFERROR(VLOOKUP(AJ618,LnLst!B:I,6,FALSE),0)</f>
        <v>29.45</v>
      </c>
      <c r="AB618" s="207">
        <f>(AE618*IFERROR(VLOOKUP(AD618,LnLst!B:I,7,FALSE),0)+AG618*IFERROR(VLOOKUP(AF618,LnLst!B:I,7,FALSE),0)+AI618*IFERROR(VLOOKUP(AH618,LnLst!B:I,7,FALSE),0)+AK618*IFERROR(VLOOKUP(AJ618,LnLst!B:I,7,FALSE),0))/1000000</f>
        <v>6.9129999999999997E-5</v>
      </c>
      <c r="AC618" s="211">
        <f>AE618*IFERROR(VLOOKUP(AD618,LnLst!B:I,8,FALSE),0)+AG618*IFERROR(VLOOKUP(AF618,LnLst!B:I,8,FALSE),0)+AI618*IFERROR(VLOOKUP(AH618,LnLst!B:I,8,FALSE),0)+AK618*IFERROR(VLOOKUP(AJ618,LnLst!B:I,8,FALSE),0)</f>
        <v>18.29</v>
      </c>
      <c r="AD618" s="106" t="s">
        <v>25</v>
      </c>
      <c r="AE618" s="263">
        <v>31</v>
      </c>
      <c r="AF618" s="245" t="s">
        <v>1462</v>
      </c>
      <c r="AG618" s="263"/>
      <c r="AH618" s="250" t="s">
        <v>1462</v>
      </c>
      <c r="AI618" s="263"/>
      <c r="AJ618" s="245" t="s">
        <v>1462</v>
      </c>
      <c r="AK618" s="263"/>
      <c r="AL618" s="84">
        <v>222</v>
      </c>
      <c r="AM618" s="72">
        <v>223</v>
      </c>
      <c r="AN618" s="83">
        <v>0</v>
      </c>
      <c r="AO618" s="72">
        <v>0</v>
      </c>
      <c r="AP618" s="66" t="s">
        <v>1415</v>
      </c>
      <c r="AQ618" s="107" t="s">
        <v>1038</v>
      </c>
      <c r="AR618" s="61" t="s">
        <v>1414</v>
      </c>
      <c r="AS618" s="364"/>
      <c r="AT618" s="205" t="s">
        <v>1404</v>
      </c>
      <c r="DN618" s="111">
        <f>(AE618*IFERROR(VLOOKUP(AD618,LnLst!B:I,2,FALSE),0))*(100/(H618^2))</f>
        <v>2.6388429752066118E-3</v>
      </c>
      <c r="DO618" s="111">
        <f>(AE618*IFERROR(VLOOKUP(AD618,LnLst!B:I,3,FALSE),0))*(100/(H618^2))</f>
        <v>1.934297520661157E-2</v>
      </c>
      <c r="DP618" s="111">
        <f>(AE618*IFERROR(VLOOKUP(AD618,LnLst!B:I,4,FALSE),0))*(H618^2/100)/1000000</f>
        <v>5.5814880000000004E-2</v>
      </c>
      <c r="DQ618" s="111">
        <f>(AE618*IFERROR(VLOOKUP(AD618,LnLst!B:I,5,FALSE),0))*(100/(H618^2))</f>
        <v>7.0454545454545457E-3</v>
      </c>
      <c r="DR618" s="111">
        <f>(AE618*IFERROR(VLOOKUP(AD618,LnLst!B:I,6,FALSE),0))*(100/(H618^2))</f>
        <v>6.084710743801653E-2</v>
      </c>
      <c r="DS618" s="111">
        <f>(AE618*IFERROR(VLOOKUP(AD618,LnLst!B:I,7,FALSE),0))*(H618^2/100)/1000000</f>
        <v>3.3458919999999996E-2</v>
      </c>
      <c r="DT618" s="111">
        <f>(AE618*IFERROR(VLOOKUP(AD618,LnLst!B:I,8,FALSE),0))*(100/(H618^2))</f>
        <v>3.778925619834711E-2</v>
      </c>
      <c r="DU618" s="111">
        <f>AG618*IFERROR(VLOOKUP(AF618,LnLst!B:I,2,FALSE),0)*100/H618^2</f>
        <v>0</v>
      </c>
      <c r="DV618" s="111">
        <f>(AG618*IFERROR(VLOOKUP(AF618,LnLst!B:I,3,FALSE),0))*(100/(H618^2))</f>
        <v>0</v>
      </c>
      <c r="DW618" s="111">
        <f>(AG618*IFERROR(VLOOKUP(AF618,LnLst!B:I,4,FALSE),0))*(H618^2/100)/1000000</f>
        <v>0</v>
      </c>
      <c r="DX618" s="111">
        <f>(AG618*IFERROR(VLOOKUP(AF618,LnLst!B:I,5,FALSE),0))*(100/(H618^2))</f>
        <v>0</v>
      </c>
      <c r="DY618" s="111">
        <f>(AG618*IFERROR(VLOOKUP(AF618,LnLst!B:I,6,FALSE),0))*(100/(H618^2))</f>
        <v>0</v>
      </c>
      <c r="DZ618" s="111">
        <f>(AG618*IFERROR(VLOOKUP(AF618,LnLst!B:I,7,FALSE),0))*(H618^2/100)/1000000</f>
        <v>0</v>
      </c>
      <c r="EA618" s="111">
        <f>(AG618*IFERROR(VLOOKUP(AF618,LnLst!B:I,8,FALSE),0))*(100/(H618^2))</f>
        <v>0</v>
      </c>
      <c r="EB618" s="111">
        <f>AI618*IFERROR(VLOOKUP(AH618,LnLst!B:I,2,FALSE),0)*100/H618^2</f>
        <v>0</v>
      </c>
      <c r="EC618" s="111">
        <f>AI618*IFERROR(VLOOKUP(AH618,LnLst!B:I,3,FALSE),0)*100/H618^2</f>
        <v>0</v>
      </c>
      <c r="ED618" s="111">
        <f>(AI618*IFERROR(VLOOKUP(AH618,LnLst!B:I,4,FALSE),0))*(H618^2/100)/1000000</f>
        <v>0</v>
      </c>
      <c r="EE618" s="111">
        <f>AI618*IFERROR(VLOOKUP(AH618,LnLst!B:I,5,FALSE),0)*100/H618^2</f>
        <v>0</v>
      </c>
      <c r="EF618" s="111">
        <f>AI618*IFERROR(VLOOKUP(AH618,LnLst!B:I,6,FALSE),0)*100/H618^2</f>
        <v>0</v>
      </c>
      <c r="EG618" s="111">
        <f>(AI618*IFERROR(VLOOKUP(AH618,LnLst!B:I,7,FALSE),0))*(H618^2/100)/1000000</f>
        <v>0</v>
      </c>
      <c r="EH618" s="111">
        <f>AI618*IFERROR(VLOOKUP(AH618,LnLst!B:I,8,FALSE),0)*100/H618^2</f>
        <v>0</v>
      </c>
      <c r="EI618" s="236">
        <f>AK618*IFERROR(VLOOKUP(AJ618,LnLst!B:I,2,FALSE),0)*100/H618^2</f>
        <v>0</v>
      </c>
      <c r="EJ618" s="111">
        <f>AK618*IFERROR(VLOOKUP(AJ618,LnLst!B:I,3,FALSE),0)*100/H618^2</f>
        <v>0</v>
      </c>
      <c r="EK618" s="111">
        <f>(AK618*IFERROR(VLOOKUP(AJ618,LnLst!B:I,4,FALSE),0))*(H618^2/100)/1000000</f>
        <v>0</v>
      </c>
      <c r="EL618" s="111">
        <f>AK618*IFERROR(VLOOKUP(AJ618,LnLst!B:I,5,FALSE),0)*100/H618^2</f>
        <v>0</v>
      </c>
      <c r="EM618" s="111">
        <f>AK618*IFERROR(VLOOKUP(AJ618,LnLst!B:I,6,FALSE),0)*100/H618^2</f>
        <v>0</v>
      </c>
      <c r="EN618" s="111">
        <f>(AK618*IFERROR(VLOOKUP(AJ618,LnLst!B:I,7,FALSE),0))*(H618^2/100)/1000000</f>
        <v>0</v>
      </c>
      <c r="EO618" s="111">
        <f>AK618*IFERROR(VLOOKUP(AJ618,LnLst!B:I,8,FALSE),0)*100/H618^2</f>
        <v>0</v>
      </c>
    </row>
    <row r="619" spans="1:145" ht="15" customHeight="1" x14ac:dyDescent="0.25">
      <c r="A619" s="81" t="s">
        <v>488</v>
      </c>
      <c r="B619" s="82" t="s">
        <v>1403</v>
      </c>
      <c r="C619" s="102" t="s">
        <v>1038</v>
      </c>
      <c r="D619" s="82" t="s">
        <v>1481</v>
      </c>
      <c r="E619" s="9" t="s">
        <v>1710</v>
      </c>
      <c r="F619" s="426" t="s">
        <v>1717</v>
      </c>
      <c r="G619" s="83">
        <v>2</v>
      </c>
      <c r="H619" s="60">
        <v>220</v>
      </c>
      <c r="I619" s="194" t="str">
        <f t="shared" si="204"/>
        <v xml:space="preserve">2*380/50 ACSR             </v>
      </c>
      <c r="J619" s="228">
        <f t="shared" si="205"/>
        <v>31</v>
      </c>
      <c r="K619" s="113" t="s">
        <v>23</v>
      </c>
      <c r="L619" s="232" t="s">
        <v>41</v>
      </c>
      <c r="M619" s="240">
        <v>1340</v>
      </c>
      <c r="N619" s="115">
        <f t="shared" si="206"/>
        <v>510.59360000000004</v>
      </c>
      <c r="O619" s="242">
        <v>1340</v>
      </c>
      <c r="P619" s="235">
        <f t="shared" si="207"/>
        <v>2.6388429752066118E-3</v>
      </c>
      <c r="Q619" s="104">
        <f t="shared" si="208"/>
        <v>1.934297520661157E-2</v>
      </c>
      <c r="R619" s="104">
        <f t="shared" si="209"/>
        <v>5.5814880000000011E-2</v>
      </c>
      <c r="S619" s="104">
        <f t="shared" si="210"/>
        <v>7.0454545454545457E-3</v>
      </c>
      <c r="T619" s="104">
        <f t="shared" si="211"/>
        <v>6.084710743801653E-2</v>
      </c>
      <c r="U619" s="104">
        <f t="shared" si="212"/>
        <v>3.3458919999999996E-2</v>
      </c>
      <c r="V619" s="105">
        <f t="shared" si="213"/>
        <v>3.778925619834711E-2</v>
      </c>
      <c r="W619" s="223">
        <f>AE619*IFERROR(VLOOKUP(AD619,LnLst!B:I,2,FALSE),0)+AG619*IFERROR(VLOOKUP(AF619,LnLst!B:I,2,FALSE),0)+AI619*IFERROR(VLOOKUP(AH619,LnLst!B:I,2,FALSE),0)+AK619*IFERROR(VLOOKUP(AJ619,LnLst!B:I,2,FALSE),0)</f>
        <v>1.2772000000000001</v>
      </c>
      <c r="X619" s="215">
        <f>AE619*IFERROR(VLOOKUP(AD619,LnLst!B:I,3,FALSE),0)+AG619*IFERROR(VLOOKUP(AF619,LnLst!B:I,3,FALSE),0)+AI619*IFERROR(VLOOKUP(AH619,LnLst!B:I,3,FALSE),0)+AK619*IFERROR(VLOOKUP(AJ619,LnLst!B:I,3,FALSE),0)</f>
        <v>9.3620000000000001</v>
      </c>
      <c r="Y619" s="219">
        <f>(AE619*IFERROR(VLOOKUP(AD619,LnLst!B:I,4,FALSE),0)+AG619*IFERROR(VLOOKUP(AF619,LnLst!B:I,4,FALSE),0)+AI619*IFERROR(VLOOKUP(AH619,LnLst!B:I,4,FALSE),0)+AK619*IFERROR(VLOOKUP(AJ619,LnLst!B:I,4,FALSE),0))/1000000</f>
        <v>1.1532000000000001E-4</v>
      </c>
      <c r="Z619" s="215">
        <f>AE619*IFERROR(VLOOKUP(AD619,LnLst!B:I,5,FALSE),0)+AG619*IFERROR(VLOOKUP(AF619,LnLst!B:I,5,FALSE),0)+AI619*IFERROR(VLOOKUP(AH619,LnLst!B:I,5,FALSE),0)+AK619*IFERROR(VLOOKUP(AJ619,LnLst!B:I,5,FALSE),0)</f>
        <v>3.41</v>
      </c>
      <c r="AA619" s="215">
        <f>AE619*IFERROR(VLOOKUP(AD619,LnLst!B:I,6,FALSE),0)+AG619*IFERROR(VLOOKUP(AF619,LnLst!B:I,6,FALSE),0)+AI619*IFERROR(VLOOKUP(AH619,LnLst!B:I,6,FALSE),0)+AK619*IFERROR(VLOOKUP(AJ619,LnLst!B:I,6,FALSE),0)</f>
        <v>29.45</v>
      </c>
      <c r="AB619" s="207">
        <f>(AE619*IFERROR(VLOOKUP(AD619,LnLst!B:I,7,FALSE),0)+AG619*IFERROR(VLOOKUP(AF619,LnLst!B:I,7,FALSE),0)+AI619*IFERROR(VLOOKUP(AH619,LnLst!B:I,7,FALSE),0)+AK619*IFERROR(VLOOKUP(AJ619,LnLst!B:I,7,FALSE),0))/1000000</f>
        <v>6.9129999999999997E-5</v>
      </c>
      <c r="AC619" s="211">
        <f>AE619*IFERROR(VLOOKUP(AD619,LnLst!B:I,8,FALSE),0)+AG619*IFERROR(VLOOKUP(AF619,LnLst!B:I,8,FALSE),0)+AI619*IFERROR(VLOOKUP(AH619,LnLst!B:I,8,FALSE),0)+AK619*IFERROR(VLOOKUP(AJ619,LnLst!B:I,8,FALSE),0)</f>
        <v>18.29</v>
      </c>
      <c r="AD619" s="106" t="s">
        <v>25</v>
      </c>
      <c r="AE619" s="263">
        <v>31</v>
      </c>
      <c r="AF619" s="245" t="s">
        <v>1462</v>
      </c>
      <c r="AG619" s="263"/>
      <c r="AH619" s="250" t="s">
        <v>1462</v>
      </c>
      <c r="AI619" s="263"/>
      <c r="AJ619" s="245" t="s">
        <v>1462</v>
      </c>
      <c r="AK619" s="263"/>
      <c r="AL619" s="84">
        <v>222</v>
      </c>
      <c r="AM619" s="72">
        <v>223</v>
      </c>
      <c r="AN619" s="83">
        <v>0</v>
      </c>
      <c r="AO619" s="72">
        <v>0</v>
      </c>
      <c r="AP619" s="66" t="s">
        <v>1416</v>
      </c>
      <c r="AQ619" s="107" t="s">
        <v>1038</v>
      </c>
      <c r="AR619" s="61" t="s">
        <v>1414</v>
      </c>
      <c r="AS619" s="364"/>
      <c r="AT619" s="205" t="s">
        <v>1404</v>
      </c>
      <c r="DN619" s="111">
        <f>(AE619*IFERROR(VLOOKUP(AD619,LnLst!B:I,2,FALSE),0))*(100/(H619^2))</f>
        <v>2.6388429752066118E-3</v>
      </c>
      <c r="DO619" s="111">
        <f>(AE619*IFERROR(VLOOKUP(AD619,LnLst!B:I,3,FALSE),0))*(100/(H619^2))</f>
        <v>1.934297520661157E-2</v>
      </c>
      <c r="DP619" s="111">
        <f>(AE619*IFERROR(VLOOKUP(AD619,LnLst!B:I,4,FALSE),0))*(H619^2/100)/1000000</f>
        <v>5.5814880000000004E-2</v>
      </c>
      <c r="DQ619" s="111">
        <f>(AE619*IFERROR(VLOOKUP(AD619,LnLst!B:I,5,FALSE),0))*(100/(H619^2))</f>
        <v>7.0454545454545457E-3</v>
      </c>
      <c r="DR619" s="111">
        <f>(AE619*IFERROR(VLOOKUP(AD619,LnLst!B:I,6,FALSE),0))*(100/(H619^2))</f>
        <v>6.084710743801653E-2</v>
      </c>
      <c r="DS619" s="111">
        <f>(AE619*IFERROR(VLOOKUP(AD619,LnLst!B:I,7,FALSE),0))*(H619^2/100)/1000000</f>
        <v>3.3458919999999996E-2</v>
      </c>
      <c r="DT619" s="111">
        <f>(AE619*IFERROR(VLOOKUP(AD619,LnLst!B:I,8,FALSE),0))*(100/(H619^2))</f>
        <v>3.778925619834711E-2</v>
      </c>
      <c r="DU619" s="111">
        <f>AG619*IFERROR(VLOOKUP(AF619,LnLst!B:I,2,FALSE),0)*100/H619^2</f>
        <v>0</v>
      </c>
      <c r="DV619" s="111">
        <f>(AG619*IFERROR(VLOOKUP(AF619,LnLst!B:I,3,FALSE),0))*(100/(H619^2))</f>
        <v>0</v>
      </c>
      <c r="DW619" s="111">
        <f>(AG619*IFERROR(VLOOKUP(AF619,LnLst!B:I,4,FALSE),0))*(H619^2/100)/1000000</f>
        <v>0</v>
      </c>
      <c r="DX619" s="111">
        <f>(AG619*IFERROR(VLOOKUP(AF619,LnLst!B:I,5,FALSE),0))*(100/(H619^2))</f>
        <v>0</v>
      </c>
      <c r="DY619" s="111">
        <f>(AG619*IFERROR(VLOOKUP(AF619,LnLst!B:I,6,FALSE),0))*(100/(H619^2))</f>
        <v>0</v>
      </c>
      <c r="DZ619" s="111">
        <f>(AG619*IFERROR(VLOOKUP(AF619,LnLst!B:I,7,FALSE),0))*(H619^2/100)/1000000</f>
        <v>0</v>
      </c>
      <c r="EA619" s="111">
        <f>(AG619*IFERROR(VLOOKUP(AF619,LnLst!B:I,8,FALSE),0))*(100/(H619^2))</f>
        <v>0</v>
      </c>
      <c r="EB619" s="111">
        <f>AI619*IFERROR(VLOOKUP(AH619,LnLst!B:I,2,FALSE),0)*100/H619^2</f>
        <v>0</v>
      </c>
      <c r="EC619" s="111">
        <f>AI619*IFERROR(VLOOKUP(AH619,LnLst!B:I,3,FALSE),0)*100/H619^2</f>
        <v>0</v>
      </c>
      <c r="ED619" s="111">
        <f>(AI619*IFERROR(VLOOKUP(AH619,LnLst!B:I,4,FALSE),0))*(H619^2/100)/1000000</f>
        <v>0</v>
      </c>
      <c r="EE619" s="111">
        <f>AI619*IFERROR(VLOOKUP(AH619,LnLst!B:I,5,FALSE),0)*100/H619^2</f>
        <v>0</v>
      </c>
      <c r="EF619" s="111">
        <f>AI619*IFERROR(VLOOKUP(AH619,LnLst!B:I,6,FALSE),0)*100/H619^2</f>
        <v>0</v>
      </c>
      <c r="EG619" s="111">
        <f>(AI619*IFERROR(VLOOKUP(AH619,LnLst!B:I,7,FALSE),0))*(H619^2/100)/1000000</f>
        <v>0</v>
      </c>
      <c r="EH619" s="111">
        <f>AI619*IFERROR(VLOOKUP(AH619,LnLst!B:I,8,FALSE),0)*100/H619^2</f>
        <v>0</v>
      </c>
      <c r="EI619" s="236">
        <f>AK619*IFERROR(VLOOKUP(AJ619,LnLst!B:I,2,FALSE),0)*100/H619^2</f>
        <v>0</v>
      </c>
      <c r="EJ619" s="111">
        <f>AK619*IFERROR(VLOOKUP(AJ619,LnLst!B:I,3,FALSE),0)*100/H619^2</f>
        <v>0</v>
      </c>
      <c r="EK619" s="111">
        <f>(AK619*IFERROR(VLOOKUP(AJ619,LnLst!B:I,4,FALSE),0))*(H619^2/100)/1000000</f>
        <v>0</v>
      </c>
      <c r="EL619" s="111">
        <f>AK619*IFERROR(VLOOKUP(AJ619,LnLst!B:I,5,FALSE),0)*100/H619^2</f>
        <v>0</v>
      </c>
      <c r="EM619" s="111">
        <f>AK619*IFERROR(VLOOKUP(AJ619,LnLst!B:I,6,FALSE),0)*100/H619^2</f>
        <v>0</v>
      </c>
      <c r="EN619" s="111">
        <f>(AK619*IFERROR(VLOOKUP(AJ619,LnLst!B:I,7,FALSE),0))*(H619^2/100)/1000000</f>
        <v>0</v>
      </c>
      <c r="EO619" s="111">
        <f>AK619*IFERROR(VLOOKUP(AJ619,LnLst!B:I,8,FALSE),0)*100/H619^2</f>
        <v>0</v>
      </c>
    </row>
    <row r="620" spans="1:145" ht="15" customHeight="1" x14ac:dyDescent="0.25">
      <c r="A620" s="81" t="s">
        <v>445</v>
      </c>
      <c r="B620" s="82" t="s">
        <v>488</v>
      </c>
      <c r="C620" s="102" t="s">
        <v>1621</v>
      </c>
      <c r="D620" s="82" t="s">
        <v>1038</v>
      </c>
      <c r="E620" s="9" t="s">
        <v>1710</v>
      </c>
      <c r="F620" s="426" t="s">
        <v>1717</v>
      </c>
      <c r="G620" s="83">
        <v>1</v>
      </c>
      <c r="H620" s="60">
        <v>220</v>
      </c>
      <c r="I620" s="194" t="str">
        <f t="shared" si="204"/>
        <v xml:space="preserve">2*380/50 ACSR             </v>
      </c>
      <c r="J620" s="228">
        <f t="shared" si="205"/>
        <v>45</v>
      </c>
      <c r="K620" s="113" t="s">
        <v>23</v>
      </c>
      <c r="L620" s="232" t="s">
        <v>23</v>
      </c>
      <c r="M620" s="240">
        <v>1340</v>
      </c>
      <c r="N620" s="115">
        <f t="shared" si="206"/>
        <v>510.59360000000004</v>
      </c>
      <c r="O620" s="242">
        <v>1340</v>
      </c>
      <c r="P620" s="235">
        <f t="shared" si="207"/>
        <v>3.8305785123966944E-3</v>
      </c>
      <c r="Q620" s="104">
        <f t="shared" si="208"/>
        <v>2.8078512396694216E-2</v>
      </c>
      <c r="R620" s="104">
        <f t="shared" si="209"/>
        <v>8.1021599999999999E-2</v>
      </c>
      <c r="S620" s="104">
        <f t="shared" si="210"/>
        <v>1.0227272727272727E-2</v>
      </c>
      <c r="T620" s="104">
        <f t="shared" si="211"/>
        <v>8.8326446280991733E-2</v>
      </c>
      <c r="U620" s="104">
        <f t="shared" si="212"/>
        <v>4.8569399999999999E-2</v>
      </c>
      <c r="V620" s="105">
        <f t="shared" si="213"/>
        <v>5.4855371900826434E-2</v>
      </c>
      <c r="W620" s="223">
        <f>AE620*IFERROR(VLOOKUP(AD620,LnLst!B:I,2,FALSE),0)+AG620*IFERROR(VLOOKUP(AF620,LnLst!B:I,2,FALSE),0)+AI620*IFERROR(VLOOKUP(AH620,LnLst!B:I,2,FALSE),0)+AK620*IFERROR(VLOOKUP(AJ620,LnLst!B:I,2,FALSE),0)</f>
        <v>1.8540000000000001</v>
      </c>
      <c r="X620" s="215">
        <f>AE620*IFERROR(VLOOKUP(AD620,LnLst!B:I,3,FALSE),0)+AG620*IFERROR(VLOOKUP(AF620,LnLst!B:I,3,FALSE),0)+AI620*IFERROR(VLOOKUP(AH620,LnLst!B:I,3,FALSE),0)+AK620*IFERROR(VLOOKUP(AJ620,LnLst!B:I,3,FALSE),0)</f>
        <v>13.59</v>
      </c>
      <c r="Y620" s="219">
        <f>(AE620*IFERROR(VLOOKUP(AD620,LnLst!B:I,4,FALSE),0)+AG620*IFERROR(VLOOKUP(AF620,LnLst!B:I,4,FALSE),0)+AI620*IFERROR(VLOOKUP(AH620,LnLst!B:I,4,FALSE),0)+AK620*IFERROR(VLOOKUP(AJ620,LnLst!B:I,4,FALSE),0))/1000000</f>
        <v>1.674E-4</v>
      </c>
      <c r="Z620" s="215">
        <f>AE620*IFERROR(VLOOKUP(AD620,LnLst!B:I,5,FALSE),0)+AG620*IFERROR(VLOOKUP(AF620,LnLst!B:I,5,FALSE),0)+AI620*IFERROR(VLOOKUP(AH620,LnLst!B:I,5,FALSE),0)+AK620*IFERROR(VLOOKUP(AJ620,LnLst!B:I,5,FALSE),0)</f>
        <v>4.95</v>
      </c>
      <c r="AA620" s="215">
        <f>AE620*IFERROR(VLOOKUP(AD620,LnLst!B:I,6,FALSE),0)+AG620*IFERROR(VLOOKUP(AF620,LnLst!B:I,6,FALSE),0)+AI620*IFERROR(VLOOKUP(AH620,LnLst!B:I,6,FALSE),0)+AK620*IFERROR(VLOOKUP(AJ620,LnLst!B:I,6,FALSE),0)</f>
        <v>42.75</v>
      </c>
      <c r="AB620" s="207">
        <f>(AE620*IFERROR(VLOOKUP(AD620,LnLst!B:I,7,FALSE),0)+AG620*IFERROR(VLOOKUP(AF620,LnLst!B:I,7,FALSE),0)+AI620*IFERROR(VLOOKUP(AH620,LnLst!B:I,7,FALSE),0)+AK620*IFERROR(VLOOKUP(AJ620,LnLst!B:I,7,FALSE),0))/1000000</f>
        <v>1.0035E-4</v>
      </c>
      <c r="AC620" s="211">
        <f>AE620*IFERROR(VLOOKUP(AD620,LnLst!B:I,8,FALSE),0)+AG620*IFERROR(VLOOKUP(AF620,LnLst!B:I,8,FALSE),0)+AI620*IFERROR(VLOOKUP(AH620,LnLst!B:I,8,FALSE),0)+AK620*IFERROR(VLOOKUP(AJ620,LnLst!B:I,8,FALSE),0)</f>
        <v>26.549999999999997</v>
      </c>
      <c r="AD620" s="106" t="s">
        <v>25</v>
      </c>
      <c r="AE620" s="263">
        <v>45</v>
      </c>
      <c r="AF620" s="245" t="s">
        <v>1462</v>
      </c>
      <c r="AG620" s="263"/>
      <c r="AH620" s="250" t="s">
        <v>1462</v>
      </c>
      <c r="AI620" s="263"/>
      <c r="AJ620" s="245" t="s">
        <v>1462</v>
      </c>
      <c r="AK620" s="263"/>
      <c r="AL620" s="84">
        <v>485</v>
      </c>
      <c r="AM620" s="72">
        <v>222</v>
      </c>
      <c r="AN620" s="83">
        <v>0</v>
      </c>
      <c r="AO620" s="72">
        <v>0</v>
      </c>
      <c r="AP620" s="66" t="s">
        <v>1039</v>
      </c>
      <c r="AQ620" s="107" t="s">
        <v>1041</v>
      </c>
      <c r="AR620" s="61" t="s">
        <v>1038</v>
      </c>
      <c r="AS620" s="364"/>
      <c r="AT620" s="205" t="s">
        <v>1404</v>
      </c>
      <c r="DN620" s="111">
        <f>(AE620*IFERROR(VLOOKUP(AD620,LnLst!B:I,2,FALSE),0))*(100/(H620^2))</f>
        <v>3.8305785123966944E-3</v>
      </c>
      <c r="DO620" s="111">
        <f>(AE620*IFERROR(VLOOKUP(AD620,LnLst!B:I,3,FALSE),0))*(100/(H620^2))</f>
        <v>2.8078512396694216E-2</v>
      </c>
      <c r="DP620" s="111">
        <f>(AE620*IFERROR(VLOOKUP(AD620,LnLst!B:I,4,FALSE),0))*(H620^2/100)/1000000</f>
        <v>8.1021599999999999E-2</v>
      </c>
      <c r="DQ620" s="111">
        <f>(AE620*IFERROR(VLOOKUP(AD620,LnLst!B:I,5,FALSE),0))*(100/(H620^2))</f>
        <v>1.0227272727272727E-2</v>
      </c>
      <c r="DR620" s="111">
        <f>(AE620*IFERROR(VLOOKUP(AD620,LnLst!B:I,6,FALSE),0))*(100/(H620^2))</f>
        <v>8.8326446280991733E-2</v>
      </c>
      <c r="DS620" s="111">
        <f>(AE620*IFERROR(VLOOKUP(AD620,LnLst!B:I,7,FALSE),0))*(H620^2/100)/1000000</f>
        <v>4.8569399999999992E-2</v>
      </c>
      <c r="DT620" s="111">
        <f>(AE620*IFERROR(VLOOKUP(AD620,LnLst!B:I,8,FALSE),0))*(100/(H620^2))</f>
        <v>5.4855371900826441E-2</v>
      </c>
      <c r="DU620" s="111">
        <f>AG620*IFERROR(VLOOKUP(AF620,LnLst!B:I,2,FALSE),0)*100/H620^2</f>
        <v>0</v>
      </c>
      <c r="DV620" s="111">
        <f>(AG620*IFERROR(VLOOKUP(AF620,LnLst!B:I,3,FALSE),0))*(100/(H620^2))</f>
        <v>0</v>
      </c>
      <c r="DW620" s="111">
        <f>(AG620*IFERROR(VLOOKUP(AF620,LnLst!B:I,4,FALSE),0))*(H620^2/100)/1000000</f>
        <v>0</v>
      </c>
      <c r="DX620" s="111">
        <f>(AG620*IFERROR(VLOOKUP(AF620,LnLst!B:I,5,FALSE),0))*(100/(H620^2))</f>
        <v>0</v>
      </c>
      <c r="DY620" s="111">
        <f>(AG620*IFERROR(VLOOKUP(AF620,LnLst!B:I,6,FALSE),0))*(100/(H620^2))</f>
        <v>0</v>
      </c>
      <c r="DZ620" s="111">
        <f>(AG620*IFERROR(VLOOKUP(AF620,LnLst!B:I,7,FALSE),0))*(H620^2/100)/1000000</f>
        <v>0</v>
      </c>
      <c r="EA620" s="111">
        <f>(AG620*IFERROR(VLOOKUP(AF620,LnLst!B:I,8,FALSE),0))*(100/(H620^2))</f>
        <v>0</v>
      </c>
      <c r="EB620" s="111">
        <f>AI620*IFERROR(VLOOKUP(AH620,LnLst!B:I,2,FALSE),0)*100/H620^2</f>
        <v>0</v>
      </c>
      <c r="EC620" s="111">
        <f>AI620*IFERROR(VLOOKUP(AH620,LnLst!B:I,3,FALSE),0)*100/H620^2</f>
        <v>0</v>
      </c>
      <c r="ED620" s="111">
        <f>(AI620*IFERROR(VLOOKUP(AH620,LnLst!B:I,4,FALSE),0))*(H620^2/100)/1000000</f>
        <v>0</v>
      </c>
      <c r="EE620" s="111">
        <f>AI620*IFERROR(VLOOKUP(AH620,LnLst!B:I,5,FALSE),0)*100/H620^2</f>
        <v>0</v>
      </c>
      <c r="EF620" s="111">
        <f>AI620*IFERROR(VLOOKUP(AH620,LnLst!B:I,6,FALSE),0)*100/H620^2</f>
        <v>0</v>
      </c>
      <c r="EG620" s="111">
        <f>(AI620*IFERROR(VLOOKUP(AH620,LnLst!B:I,7,FALSE),0))*(H620^2/100)/1000000</f>
        <v>0</v>
      </c>
      <c r="EH620" s="111">
        <f>AI620*IFERROR(VLOOKUP(AH620,LnLst!B:I,8,FALSE),0)*100/H620^2</f>
        <v>0</v>
      </c>
      <c r="EI620" s="236">
        <f>AK620*IFERROR(VLOOKUP(AJ620,LnLst!B:I,2,FALSE),0)*100/H620^2</f>
        <v>0</v>
      </c>
      <c r="EJ620" s="111">
        <f>AK620*IFERROR(VLOOKUP(AJ620,LnLst!B:I,3,FALSE),0)*100/H620^2</f>
        <v>0</v>
      </c>
      <c r="EK620" s="111">
        <f>(AK620*IFERROR(VLOOKUP(AJ620,LnLst!B:I,4,FALSE),0))*(H620^2/100)/1000000</f>
        <v>0</v>
      </c>
      <c r="EL620" s="111">
        <f>AK620*IFERROR(VLOOKUP(AJ620,LnLst!B:I,5,FALSE),0)*100/H620^2</f>
        <v>0</v>
      </c>
      <c r="EM620" s="111">
        <f>AK620*IFERROR(VLOOKUP(AJ620,LnLst!B:I,6,FALSE),0)*100/H620^2</f>
        <v>0</v>
      </c>
      <c r="EN620" s="111">
        <f>(AK620*IFERROR(VLOOKUP(AJ620,LnLst!B:I,7,FALSE),0))*(H620^2/100)/1000000</f>
        <v>0</v>
      </c>
      <c r="EO620" s="111">
        <f>AK620*IFERROR(VLOOKUP(AJ620,LnLst!B:I,8,FALSE),0)*100/H620^2</f>
        <v>0</v>
      </c>
    </row>
    <row r="621" spans="1:145" ht="15" customHeight="1" x14ac:dyDescent="0.25">
      <c r="A621" s="81" t="s">
        <v>445</v>
      </c>
      <c r="B621" s="82" t="s">
        <v>488</v>
      </c>
      <c r="C621" s="102" t="s">
        <v>1621</v>
      </c>
      <c r="D621" s="82" t="s">
        <v>1038</v>
      </c>
      <c r="E621" s="9" t="s">
        <v>1710</v>
      </c>
      <c r="F621" s="426" t="s">
        <v>1717</v>
      </c>
      <c r="G621" s="83">
        <v>2</v>
      </c>
      <c r="H621" s="60">
        <v>220</v>
      </c>
      <c r="I621" s="194" t="str">
        <f t="shared" si="204"/>
        <v xml:space="preserve">2*380/50 ACSR             </v>
      </c>
      <c r="J621" s="228">
        <f t="shared" si="205"/>
        <v>45</v>
      </c>
      <c r="K621" s="113" t="s">
        <v>23</v>
      </c>
      <c r="L621" s="232" t="s">
        <v>23</v>
      </c>
      <c r="M621" s="240">
        <v>1340</v>
      </c>
      <c r="N621" s="115">
        <f t="shared" si="206"/>
        <v>510.59360000000004</v>
      </c>
      <c r="O621" s="242">
        <v>1340</v>
      </c>
      <c r="P621" s="235">
        <f t="shared" si="207"/>
        <v>3.8305785123966944E-3</v>
      </c>
      <c r="Q621" s="104">
        <f t="shared" si="208"/>
        <v>2.8078512396694216E-2</v>
      </c>
      <c r="R621" s="104">
        <f t="shared" si="209"/>
        <v>8.1021599999999999E-2</v>
      </c>
      <c r="S621" s="104">
        <f t="shared" si="210"/>
        <v>1.0227272727272727E-2</v>
      </c>
      <c r="T621" s="104">
        <f t="shared" si="211"/>
        <v>8.8326446280991733E-2</v>
      </c>
      <c r="U621" s="104">
        <f t="shared" si="212"/>
        <v>4.8569399999999999E-2</v>
      </c>
      <c r="V621" s="105">
        <f t="shared" si="213"/>
        <v>5.4855371900826434E-2</v>
      </c>
      <c r="W621" s="223">
        <f>AE621*IFERROR(VLOOKUP(AD621,LnLst!B:I,2,FALSE),0)+AG621*IFERROR(VLOOKUP(AF621,LnLst!B:I,2,FALSE),0)+AI621*IFERROR(VLOOKUP(AH621,LnLst!B:I,2,FALSE),0)+AK621*IFERROR(VLOOKUP(AJ621,LnLst!B:I,2,FALSE),0)</f>
        <v>1.8540000000000001</v>
      </c>
      <c r="X621" s="215">
        <f>AE621*IFERROR(VLOOKUP(AD621,LnLst!B:I,3,FALSE),0)+AG621*IFERROR(VLOOKUP(AF621,LnLst!B:I,3,FALSE),0)+AI621*IFERROR(VLOOKUP(AH621,LnLst!B:I,3,FALSE),0)+AK621*IFERROR(VLOOKUP(AJ621,LnLst!B:I,3,FALSE),0)</f>
        <v>13.59</v>
      </c>
      <c r="Y621" s="219">
        <f>(AE621*IFERROR(VLOOKUP(AD621,LnLst!B:I,4,FALSE),0)+AG621*IFERROR(VLOOKUP(AF621,LnLst!B:I,4,FALSE),0)+AI621*IFERROR(VLOOKUP(AH621,LnLst!B:I,4,FALSE),0)+AK621*IFERROR(VLOOKUP(AJ621,LnLst!B:I,4,FALSE),0))/1000000</f>
        <v>1.674E-4</v>
      </c>
      <c r="Z621" s="215">
        <f>AE621*IFERROR(VLOOKUP(AD621,LnLst!B:I,5,FALSE),0)+AG621*IFERROR(VLOOKUP(AF621,LnLst!B:I,5,FALSE),0)+AI621*IFERROR(VLOOKUP(AH621,LnLst!B:I,5,FALSE),0)+AK621*IFERROR(VLOOKUP(AJ621,LnLst!B:I,5,FALSE),0)</f>
        <v>4.95</v>
      </c>
      <c r="AA621" s="215">
        <f>AE621*IFERROR(VLOOKUP(AD621,LnLst!B:I,6,FALSE),0)+AG621*IFERROR(VLOOKUP(AF621,LnLst!B:I,6,FALSE),0)+AI621*IFERROR(VLOOKUP(AH621,LnLst!B:I,6,FALSE),0)+AK621*IFERROR(VLOOKUP(AJ621,LnLst!B:I,6,FALSE),0)</f>
        <v>42.75</v>
      </c>
      <c r="AB621" s="207">
        <f>(AE621*IFERROR(VLOOKUP(AD621,LnLst!B:I,7,FALSE),0)+AG621*IFERROR(VLOOKUP(AF621,LnLst!B:I,7,FALSE),0)+AI621*IFERROR(VLOOKUP(AH621,LnLst!B:I,7,FALSE),0)+AK621*IFERROR(VLOOKUP(AJ621,LnLst!B:I,7,FALSE),0))/1000000</f>
        <v>1.0035E-4</v>
      </c>
      <c r="AC621" s="211">
        <f>AE621*IFERROR(VLOOKUP(AD621,LnLst!B:I,8,FALSE),0)+AG621*IFERROR(VLOOKUP(AF621,LnLst!B:I,8,FALSE),0)+AI621*IFERROR(VLOOKUP(AH621,LnLst!B:I,8,FALSE),0)+AK621*IFERROR(VLOOKUP(AJ621,LnLst!B:I,8,FALSE),0)</f>
        <v>26.549999999999997</v>
      </c>
      <c r="AD621" s="106" t="s">
        <v>25</v>
      </c>
      <c r="AE621" s="263">
        <v>45</v>
      </c>
      <c r="AF621" s="245" t="s">
        <v>1462</v>
      </c>
      <c r="AG621" s="263"/>
      <c r="AH621" s="250" t="s">
        <v>1462</v>
      </c>
      <c r="AI621" s="263"/>
      <c r="AJ621" s="245" t="s">
        <v>1462</v>
      </c>
      <c r="AK621" s="263"/>
      <c r="AL621" s="84">
        <v>485</v>
      </c>
      <c r="AM621" s="72">
        <v>222</v>
      </c>
      <c r="AN621" s="83">
        <v>0</v>
      </c>
      <c r="AO621" s="72">
        <v>0</v>
      </c>
      <c r="AP621" s="66" t="s">
        <v>1040</v>
      </c>
      <c r="AQ621" s="107" t="s">
        <v>1041</v>
      </c>
      <c r="AR621" s="61" t="s">
        <v>1038</v>
      </c>
      <c r="AS621" s="364"/>
      <c r="AT621" s="205" t="s">
        <v>1404</v>
      </c>
      <c r="DN621" s="111">
        <f>(AE621*IFERROR(VLOOKUP(AD621,LnLst!B:I,2,FALSE),0))*(100/(H621^2))</f>
        <v>3.8305785123966944E-3</v>
      </c>
      <c r="DO621" s="111">
        <f>(AE621*IFERROR(VLOOKUP(AD621,LnLst!B:I,3,FALSE),0))*(100/(H621^2))</f>
        <v>2.8078512396694216E-2</v>
      </c>
      <c r="DP621" s="111">
        <f>(AE621*IFERROR(VLOOKUP(AD621,LnLst!B:I,4,FALSE),0))*(H621^2/100)/1000000</f>
        <v>8.1021599999999999E-2</v>
      </c>
      <c r="DQ621" s="111">
        <f>(AE621*IFERROR(VLOOKUP(AD621,LnLst!B:I,5,FALSE),0))*(100/(H621^2))</f>
        <v>1.0227272727272727E-2</v>
      </c>
      <c r="DR621" s="111">
        <f>(AE621*IFERROR(VLOOKUP(AD621,LnLst!B:I,6,FALSE),0))*(100/(H621^2))</f>
        <v>8.8326446280991733E-2</v>
      </c>
      <c r="DS621" s="111">
        <f>(AE621*IFERROR(VLOOKUP(AD621,LnLst!B:I,7,FALSE),0))*(H621^2/100)/1000000</f>
        <v>4.8569399999999992E-2</v>
      </c>
      <c r="DT621" s="111">
        <f>(AE621*IFERROR(VLOOKUP(AD621,LnLst!B:I,8,FALSE),0))*(100/(H621^2))</f>
        <v>5.4855371900826441E-2</v>
      </c>
      <c r="DU621" s="111">
        <f>AG621*IFERROR(VLOOKUP(AF621,LnLst!B:I,2,FALSE),0)*100/H621^2</f>
        <v>0</v>
      </c>
      <c r="DV621" s="111">
        <f>(AG621*IFERROR(VLOOKUP(AF621,LnLst!B:I,3,FALSE),0))*(100/(H621^2))</f>
        <v>0</v>
      </c>
      <c r="DW621" s="111">
        <f>(AG621*IFERROR(VLOOKUP(AF621,LnLst!B:I,4,FALSE),0))*(H621^2/100)/1000000</f>
        <v>0</v>
      </c>
      <c r="DX621" s="111">
        <f>(AG621*IFERROR(VLOOKUP(AF621,LnLst!B:I,5,FALSE),0))*(100/(H621^2))</f>
        <v>0</v>
      </c>
      <c r="DY621" s="111">
        <f>(AG621*IFERROR(VLOOKUP(AF621,LnLst!B:I,6,FALSE),0))*(100/(H621^2))</f>
        <v>0</v>
      </c>
      <c r="DZ621" s="111">
        <f>(AG621*IFERROR(VLOOKUP(AF621,LnLst!B:I,7,FALSE),0))*(H621^2/100)/1000000</f>
        <v>0</v>
      </c>
      <c r="EA621" s="111">
        <f>(AG621*IFERROR(VLOOKUP(AF621,LnLst!B:I,8,FALSE),0))*(100/(H621^2))</f>
        <v>0</v>
      </c>
      <c r="EB621" s="111">
        <f>AI621*IFERROR(VLOOKUP(AH621,LnLst!B:I,2,FALSE),0)*100/H621^2</f>
        <v>0</v>
      </c>
      <c r="EC621" s="111">
        <f>AI621*IFERROR(VLOOKUP(AH621,LnLst!B:I,3,FALSE),0)*100/H621^2</f>
        <v>0</v>
      </c>
      <c r="ED621" s="111">
        <f>(AI621*IFERROR(VLOOKUP(AH621,LnLst!B:I,4,FALSE),0))*(H621^2/100)/1000000</f>
        <v>0</v>
      </c>
      <c r="EE621" s="111">
        <f>AI621*IFERROR(VLOOKUP(AH621,LnLst!B:I,5,FALSE),0)*100/H621^2</f>
        <v>0</v>
      </c>
      <c r="EF621" s="111">
        <f>AI621*IFERROR(VLOOKUP(AH621,LnLst!B:I,6,FALSE),0)*100/H621^2</f>
        <v>0</v>
      </c>
      <c r="EG621" s="111">
        <f>(AI621*IFERROR(VLOOKUP(AH621,LnLst!B:I,7,FALSE),0))*(H621^2/100)/1000000</f>
        <v>0</v>
      </c>
      <c r="EH621" s="111">
        <f>AI621*IFERROR(VLOOKUP(AH621,LnLst!B:I,8,FALSE),0)*100/H621^2</f>
        <v>0</v>
      </c>
      <c r="EI621" s="236">
        <f>AK621*IFERROR(VLOOKUP(AJ621,LnLst!B:I,2,FALSE),0)*100/H621^2</f>
        <v>0</v>
      </c>
      <c r="EJ621" s="111">
        <f>AK621*IFERROR(VLOOKUP(AJ621,LnLst!B:I,3,FALSE),0)*100/H621^2</f>
        <v>0</v>
      </c>
      <c r="EK621" s="111">
        <f>(AK621*IFERROR(VLOOKUP(AJ621,LnLst!B:I,4,FALSE),0))*(H621^2/100)/1000000</f>
        <v>0</v>
      </c>
      <c r="EL621" s="111">
        <f>AK621*IFERROR(VLOOKUP(AJ621,LnLst!B:I,5,FALSE),0)*100/H621^2</f>
        <v>0</v>
      </c>
      <c r="EM621" s="111">
        <f>AK621*IFERROR(VLOOKUP(AJ621,LnLst!B:I,6,FALSE),0)*100/H621^2</f>
        <v>0</v>
      </c>
      <c r="EN621" s="111">
        <f>(AK621*IFERROR(VLOOKUP(AJ621,LnLst!B:I,7,FALSE),0))*(H621^2/100)/1000000</f>
        <v>0</v>
      </c>
      <c r="EO621" s="111">
        <f>AK621*IFERROR(VLOOKUP(AJ621,LnLst!B:I,8,FALSE),0)*100/H621^2</f>
        <v>0</v>
      </c>
    </row>
    <row r="622" spans="1:145" ht="15" customHeight="1" x14ac:dyDescent="0.25">
      <c r="A622" s="81" t="s">
        <v>445</v>
      </c>
      <c r="B622" s="82" t="s">
        <v>380</v>
      </c>
      <c r="C622" s="102" t="s">
        <v>1621</v>
      </c>
      <c r="D622" s="82" t="s">
        <v>1468</v>
      </c>
      <c r="E622" s="9" t="s">
        <v>1708</v>
      </c>
      <c r="F622" s="426" t="s">
        <v>1717</v>
      </c>
      <c r="G622" s="83">
        <v>1</v>
      </c>
      <c r="H622" s="60">
        <v>220</v>
      </c>
      <c r="I622" s="194" t="str">
        <f t="shared" si="204"/>
        <v xml:space="preserve">2*380/50 ACSR             </v>
      </c>
      <c r="J622" s="228">
        <f t="shared" si="205"/>
        <v>14</v>
      </c>
      <c r="K622" s="113" t="s">
        <v>23</v>
      </c>
      <c r="L622" s="232" t="s">
        <v>29</v>
      </c>
      <c r="M622" s="240">
        <v>1200</v>
      </c>
      <c r="N622" s="115">
        <f t="shared" si="206"/>
        <v>457.24799999999999</v>
      </c>
      <c r="O622" s="241">
        <v>1200</v>
      </c>
      <c r="P622" s="235">
        <f t="shared" si="207"/>
        <v>1.1917355371900825E-3</v>
      </c>
      <c r="Q622" s="104">
        <f t="shared" si="208"/>
        <v>8.7355371900826439E-3</v>
      </c>
      <c r="R622" s="104">
        <f t="shared" si="209"/>
        <v>2.5206720000000002E-2</v>
      </c>
      <c r="S622" s="104">
        <f t="shared" si="210"/>
        <v>3.1818181818181819E-3</v>
      </c>
      <c r="T622" s="104">
        <f t="shared" si="211"/>
        <v>2.7479338842975206E-2</v>
      </c>
      <c r="U622" s="104">
        <f t="shared" si="212"/>
        <v>1.5110479999999997E-2</v>
      </c>
      <c r="V622" s="105">
        <f t="shared" si="213"/>
        <v>1.7066115702479338E-2</v>
      </c>
      <c r="W622" s="223">
        <f>AE622*IFERROR(VLOOKUP(AD622,LnLst!B:I,2,FALSE),0)+AG622*IFERROR(VLOOKUP(AF622,LnLst!B:I,2,FALSE),0)+AI622*IFERROR(VLOOKUP(AH622,LnLst!B:I,2,FALSE),0)+AK622*IFERROR(VLOOKUP(AJ622,LnLst!B:I,2,FALSE),0)</f>
        <v>0.57679999999999998</v>
      </c>
      <c r="X622" s="215">
        <f>AE622*IFERROR(VLOOKUP(AD622,LnLst!B:I,3,FALSE),0)+AG622*IFERROR(VLOOKUP(AF622,LnLst!B:I,3,FALSE),0)+AI622*IFERROR(VLOOKUP(AH622,LnLst!B:I,3,FALSE),0)+AK622*IFERROR(VLOOKUP(AJ622,LnLst!B:I,3,FALSE),0)</f>
        <v>4.2279999999999998</v>
      </c>
      <c r="Y622" s="219">
        <f>(AE622*IFERROR(VLOOKUP(AD622,LnLst!B:I,4,FALSE),0)+AG622*IFERROR(VLOOKUP(AF622,LnLst!B:I,4,FALSE),0)+AI622*IFERROR(VLOOKUP(AH622,LnLst!B:I,4,FALSE),0)+AK622*IFERROR(VLOOKUP(AJ622,LnLst!B:I,4,FALSE),0))/1000000</f>
        <v>5.2080000000000003E-5</v>
      </c>
      <c r="Z622" s="215">
        <f>AE622*IFERROR(VLOOKUP(AD622,LnLst!B:I,5,FALSE),0)+AG622*IFERROR(VLOOKUP(AF622,LnLst!B:I,5,FALSE),0)+AI622*IFERROR(VLOOKUP(AH622,LnLst!B:I,5,FALSE),0)+AK622*IFERROR(VLOOKUP(AJ622,LnLst!B:I,5,FALSE),0)</f>
        <v>1.54</v>
      </c>
      <c r="AA622" s="215">
        <f>AE622*IFERROR(VLOOKUP(AD622,LnLst!B:I,6,FALSE),0)+AG622*IFERROR(VLOOKUP(AF622,LnLst!B:I,6,FALSE),0)+AI622*IFERROR(VLOOKUP(AH622,LnLst!B:I,6,FALSE),0)+AK622*IFERROR(VLOOKUP(AJ622,LnLst!B:I,6,FALSE),0)</f>
        <v>13.299999999999999</v>
      </c>
      <c r="AB622" s="207">
        <f>(AE622*IFERROR(VLOOKUP(AD622,LnLst!B:I,7,FALSE),0)+AG622*IFERROR(VLOOKUP(AF622,LnLst!B:I,7,FALSE),0)+AI622*IFERROR(VLOOKUP(AH622,LnLst!B:I,7,FALSE),0)+AK622*IFERROR(VLOOKUP(AJ622,LnLst!B:I,7,FALSE),0))/1000000</f>
        <v>3.1219999999999996E-5</v>
      </c>
      <c r="AC622" s="211">
        <f>AE622*IFERROR(VLOOKUP(AD622,LnLst!B:I,8,FALSE),0)+AG622*IFERROR(VLOOKUP(AF622,LnLst!B:I,8,FALSE),0)+AI622*IFERROR(VLOOKUP(AH622,LnLst!B:I,8,FALSE),0)+AK622*IFERROR(VLOOKUP(AJ622,LnLst!B:I,8,FALSE),0)</f>
        <v>8.26</v>
      </c>
      <c r="AD622" s="106" t="s">
        <v>25</v>
      </c>
      <c r="AE622" s="263">
        <v>14</v>
      </c>
      <c r="AF622" s="245" t="s">
        <v>1462</v>
      </c>
      <c r="AG622" s="263"/>
      <c r="AH622" s="250" t="s">
        <v>1462</v>
      </c>
      <c r="AI622" s="263"/>
      <c r="AJ622" s="245" t="s">
        <v>1462</v>
      </c>
      <c r="AK622" s="263"/>
      <c r="AL622" s="84">
        <v>485</v>
      </c>
      <c r="AM622" s="72">
        <v>410</v>
      </c>
      <c r="AN622" s="83">
        <v>0</v>
      </c>
      <c r="AO622" s="72">
        <v>0</v>
      </c>
      <c r="AP622" s="66" t="s">
        <v>1042</v>
      </c>
      <c r="AQ622" s="107" t="s">
        <v>1041</v>
      </c>
      <c r="AR622" s="61" t="s">
        <v>618</v>
      </c>
      <c r="AS622" s="364"/>
      <c r="AT622" s="205"/>
      <c r="DN622" s="111">
        <f>(AE622*IFERROR(VLOOKUP(AD622,LnLst!B:I,2,FALSE),0))*(100/(H622^2))</f>
        <v>1.1917355371900825E-3</v>
      </c>
      <c r="DO622" s="111">
        <f>(AE622*IFERROR(VLOOKUP(AD622,LnLst!B:I,3,FALSE),0))*(100/(H622^2))</f>
        <v>8.7355371900826439E-3</v>
      </c>
      <c r="DP622" s="111">
        <f>(AE622*IFERROR(VLOOKUP(AD622,LnLst!B:I,4,FALSE),0))*(H622^2/100)/1000000</f>
        <v>2.5206720000000002E-2</v>
      </c>
      <c r="DQ622" s="111">
        <f>(AE622*IFERROR(VLOOKUP(AD622,LnLst!B:I,5,FALSE),0))*(100/(H622^2))</f>
        <v>3.1818181818181819E-3</v>
      </c>
      <c r="DR622" s="111">
        <f>(AE622*IFERROR(VLOOKUP(AD622,LnLst!B:I,6,FALSE),0))*(100/(H622^2))</f>
        <v>2.7479338842975206E-2</v>
      </c>
      <c r="DS622" s="111">
        <f>(AE622*IFERROR(VLOOKUP(AD622,LnLst!B:I,7,FALSE),0))*(H622^2/100)/1000000</f>
        <v>1.5110479999999999E-2</v>
      </c>
      <c r="DT622" s="111">
        <f>(AE622*IFERROR(VLOOKUP(AD622,LnLst!B:I,8,FALSE),0))*(100/(H622^2))</f>
        <v>1.7066115702479338E-2</v>
      </c>
      <c r="DU622" s="111">
        <f>AG622*IFERROR(VLOOKUP(AF622,LnLst!B:I,2,FALSE),0)*100/H622^2</f>
        <v>0</v>
      </c>
      <c r="DV622" s="111">
        <f>(AG622*IFERROR(VLOOKUP(AF622,LnLst!B:I,3,FALSE),0))*(100/(H622^2))</f>
        <v>0</v>
      </c>
      <c r="DW622" s="111">
        <f>(AG622*IFERROR(VLOOKUP(AF622,LnLst!B:I,4,FALSE),0))*(H622^2/100)/1000000</f>
        <v>0</v>
      </c>
      <c r="DX622" s="111">
        <f>(AG622*IFERROR(VLOOKUP(AF622,LnLst!B:I,5,FALSE),0))*(100/(H622^2))</f>
        <v>0</v>
      </c>
      <c r="DY622" s="111">
        <f>(AG622*IFERROR(VLOOKUP(AF622,LnLst!B:I,6,FALSE),0))*(100/(H622^2))</f>
        <v>0</v>
      </c>
      <c r="DZ622" s="111">
        <f>(AG622*IFERROR(VLOOKUP(AF622,LnLst!B:I,7,FALSE),0))*(H622^2/100)/1000000</f>
        <v>0</v>
      </c>
      <c r="EA622" s="111">
        <f>(AG622*IFERROR(VLOOKUP(AF622,LnLst!B:I,8,FALSE),0))*(100/(H622^2))</f>
        <v>0</v>
      </c>
      <c r="EB622" s="111">
        <f>AI622*IFERROR(VLOOKUP(AH622,LnLst!B:I,2,FALSE),0)*100/H622^2</f>
        <v>0</v>
      </c>
      <c r="EC622" s="111">
        <f>AI622*IFERROR(VLOOKUP(AH622,LnLst!B:I,3,FALSE),0)*100/H622^2</f>
        <v>0</v>
      </c>
      <c r="ED622" s="111">
        <f>(AI622*IFERROR(VLOOKUP(AH622,LnLst!B:I,4,FALSE),0))*(H622^2/100)/1000000</f>
        <v>0</v>
      </c>
      <c r="EE622" s="111">
        <f>AI622*IFERROR(VLOOKUP(AH622,LnLst!B:I,5,FALSE),0)*100/H622^2</f>
        <v>0</v>
      </c>
      <c r="EF622" s="111">
        <f>AI622*IFERROR(VLOOKUP(AH622,LnLst!B:I,6,FALSE),0)*100/H622^2</f>
        <v>0</v>
      </c>
      <c r="EG622" s="111">
        <f>(AI622*IFERROR(VLOOKUP(AH622,LnLst!B:I,7,FALSE),0))*(H622^2/100)/1000000</f>
        <v>0</v>
      </c>
      <c r="EH622" s="111">
        <f>AI622*IFERROR(VLOOKUP(AH622,LnLst!B:I,8,FALSE),0)*100/H622^2</f>
        <v>0</v>
      </c>
      <c r="EI622" s="236">
        <f>AK622*IFERROR(VLOOKUP(AJ622,LnLst!B:I,2,FALSE),0)*100/H622^2</f>
        <v>0</v>
      </c>
      <c r="EJ622" s="111">
        <f>AK622*IFERROR(VLOOKUP(AJ622,LnLst!B:I,3,FALSE),0)*100/H622^2</f>
        <v>0</v>
      </c>
      <c r="EK622" s="111">
        <f>(AK622*IFERROR(VLOOKUP(AJ622,LnLst!B:I,4,FALSE),0))*(H622^2/100)/1000000</f>
        <v>0</v>
      </c>
      <c r="EL622" s="111">
        <f>AK622*IFERROR(VLOOKUP(AJ622,LnLst!B:I,5,FALSE),0)*100/H622^2</f>
        <v>0</v>
      </c>
      <c r="EM622" s="111">
        <f>AK622*IFERROR(VLOOKUP(AJ622,LnLst!B:I,6,FALSE),0)*100/H622^2</f>
        <v>0</v>
      </c>
      <c r="EN622" s="111">
        <f>(AK622*IFERROR(VLOOKUP(AJ622,LnLst!B:I,7,FALSE),0))*(H622^2/100)/1000000</f>
        <v>0</v>
      </c>
      <c r="EO622" s="111">
        <f>AK622*IFERROR(VLOOKUP(AJ622,LnLst!B:I,8,FALSE),0)*100/H622^2</f>
        <v>0</v>
      </c>
    </row>
    <row r="623" spans="1:145" ht="15" customHeight="1" x14ac:dyDescent="0.25">
      <c r="A623" s="81" t="s">
        <v>445</v>
      </c>
      <c r="B623" s="82" t="s">
        <v>380</v>
      </c>
      <c r="C623" s="102" t="s">
        <v>1621</v>
      </c>
      <c r="D623" s="82" t="s">
        <v>1468</v>
      </c>
      <c r="E623" s="9" t="s">
        <v>1708</v>
      </c>
      <c r="F623" s="426" t="s">
        <v>1717</v>
      </c>
      <c r="G623" s="83">
        <v>2</v>
      </c>
      <c r="H623" s="60">
        <v>220</v>
      </c>
      <c r="I623" s="194" t="str">
        <f t="shared" si="204"/>
        <v xml:space="preserve">2*380/50 ACSR             </v>
      </c>
      <c r="J623" s="228">
        <f t="shared" si="205"/>
        <v>14</v>
      </c>
      <c r="K623" s="113" t="s">
        <v>23</v>
      </c>
      <c r="L623" s="232" t="s">
        <v>29</v>
      </c>
      <c r="M623" s="240">
        <v>1200</v>
      </c>
      <c r="N623" s="115">
        <f t="shared" si="206"/>
        <v>457.24799999999999</v>
      </c>
      <c r="O623" s="241">
        <v>1200</v>
      </c>
      <c r="P623" s="235">
        <f t="shared" si="207"/>
        <v>1.1917355371900825E-3</v>
      </c>
      <c r="Q623" s="104">
        <f t="shared" si="208"/>
        <v>8.7355371900826439E-3</v>
      </c>
      <c r="R623" s="104">
        <f t="shared" si="209"/>
        <v>2.5206720000000002E-2</v>
      </c>
      <c r="S623" s="104">
        <f t="shared" si="210"/>
        <v>3.1818181818181819E-3</v>
      </c>
      <c r="T623" s="104">
        <f t="shared" si="211"/>
        <v>2.7479338842975206E-2</v>
      </c>
      <c r="U623" s="104">
        <f t="shared" si="212"/>
        <v>1.5110479999999997E-2</v>
      </c>
      <c r="V623" s="105">
        <f t="shared" si="213"/>
        <v>1.7066115702479338E-2</v>
      </c>
      <c r="W623" s="223">
        <f>AE623*IFERROR(VLOOKUP(AD623,LnLst!B:I,2,FALSE),0)+AG623*IFERROR(VLOOKUP(AF623,LnLst!B:I,2,FALSE),0)+AI623*IFERROR(VLOOKUP(AH623,LnLst!B:I,2,FALSE),0)+AK623*IFERROR(VLOOKUP(AJ623,LnLst!B:I,2,FALSE),0)</f>
        <v>0.57679999999999998</v>
      </c>
      <c r="X623" s="215">
        <f>AE623*IFERROR(VLOOKUP(AD623,LnLst!B:I,3,FALSE),0)+AG623*IFERROR(VLOOKUP(AF623,LnLst!B:I,3,FALSE),0)+AI623*IFERROR(VLOOKUP(AH623,LnLst!B:I,3,FALSE),0)+AK623*IFERROR(VLOOKUP(AJ623,LnLst!B:I,3,FALSE),0)</f>
        <v>4.2279999999999998</v>
      </c>
      <c r="Y623" s="219">
        <f>(AE623*IFERROR(VLOOKUP(AD623,LnLst!B:I,4,FALSE),0)+AG623*IFERROR(VLOOKUP(AF623,LnLst!B:I,4,FALSE),0)+AI623*IFERROR(VLOOKUP(AH623,LnLst!B:I,4,FALSE),0)+AK623*IFERROR(VLOOKUP(AJ623,LnLst!B:I,4,FALSE),0))/1000000</f>
        <v>5.2080000000000003E-5</v>
      </c>
      <c r="Z623" s="215">
        <f>AE623*IFERROR(VLOOKUP(AD623,LnLst!B:I,5,FALSE),0)+AG623*IFERROR(VLOOKUP(AF623,LnLst!B:I,5,FALSE),0)+AI623*IFERROR(VLOOKUP(AH623,LnLst!B:I,5,FALSE),0)+AK623*IFERROR(VLOOKUP(AJ623,LnLst!B:I,5,FALSE),0)</f>
        <v>1.54</v>
      </c>
      <c r="AA623" s="215">
        <f>AE623*IFERROR(VLOOKUP(AD623,LnLst!B:I,6,FALSE),0)+AG623*IFERROR(VLOOKUP(AF623,LnLst!B:I,6,FALSE),0)+AI623*IFERROR(VLOOKUP(AH623,LnLst!B:I,6,FALSE),0)+AK623*IFERROR(VLOOKUP(AJ623,LnLst!B:I,6,FALSE),0)</f>
        <v>13.299999999999999</v>
      </c>
      <c r="AB623" s="207">
        <f>(AE623*IFERROR(VLOOKUP(AD623,LnLst!B:I,7,FALSE),0)+AG623*IFERROR(VLOOKUP(AF623,LnLst!B:I,7,FALSE),0)+AI623*IFERROR(VLOOKUP(AH623,LnLst!B:I,7,FALSE),0)+AK623*IFERROR(VLOOKUP(AJ623,LnLst!B:I,7,FALSE),0))/1000000</f>
        <v>3.1219999999999996E-5</v>
      </c>
      <c r="AC623" s="211">
        <f>AE623*IFERROR(VLOOKUP(AD623,LnLst!B:I,8,FALSE),0)+AG623*IFERROR(VLOOKUP(AF623,LnLst!B:I,8,FALSE),0)+AI623*IFERROR(VLOOKUP(AH623,LnLst!B:I,8,FALSE),0)+AK623*IFERROR(VLOOKUP(AJ623,LnLst!B:I,8,FALSE),0)</f>
        <v>8.26</v>
      </c>
      <c r="AD623" s="106" t="s">
        <v>25</v>
      </c>
      <c r="AE623" s="263">
        <v>14</v>
      </c>
      <c r="AF623" s="245" t="s">
        <v>1462</v>
      </c>
      <c r="AG623" s="263"/>
      <c r="AH623" s="250" t="s">
        <v>1462</v>
      </c>
      <c r="AI623" s="263"/>
      <c r="AJ623" s="245" t="s">
        <v>1462</v>
      </c>
      <c r="AK623" s="263"/>
      <c r="AL623" s="84">
        <v>485</v>
      </c>
      <c r="AM623" s="72">
        <v>410</v>
      </c>
      <c r="AN623" s="83">
        <v>0</v>
      </c>
      <c r="AO623" s="72">
        <v>0</v>
      </c>
      <c r="AP623" s="66" t="s">
        <v>1043</v>
      </c>
      <c r="AQ623" s="107" t="s">
        <v>1041</v>
      </c>
      <c r="AR623" s="61" t="s">
        <v>618</v>
      </c>
      <c r="AS623" s="364"/>
      <c r="AT623" s="205"/>
      <c r="DN623" s="111">
        <f>(AE623*IFERROR(VLOOKUP(AD623,LnLst!B:I,2,FALSE),0))*(100/(H623^2))</f>
        <v>1.1917355371900825E-3</v>
      </c>
      <c r="DO623" s="111">
        <f>(AE623*IFERROR(VLOOKUP(AD623,LnLst!B:I,3,FALSE),0))*(100/(H623^2))</f>
        <v>8.7355371900826439E-3</v>
      </c>
      <c r="DP623" s="111">
        <f>(AE623*IFERROR(VLOOKUP(AD623,LnLst!B:I,4,FALSE),0))*(H623^2/100)/1000000</f>
        <v>2.5206720000000002E-2</v>
      </c>
      <c r="DQ623" s="111">
        <f>(AE623*IFERROR(VLOOKUP(AD623,LnLst!B:I,5,FALSE),0))*(100/(H623^2))</f>
        <v>3.1818181818181819E-3</v>
      </c>
      <c r="DR623" s="111">
        <f>(AE623*IFERROR(VLOOKUP(AD623,LnLst!B:I,6,FALSE),0))*(100/(H623^2))</f>
        <v>2.7479338842975206E-2</v>
      </c>
      <c r="DS623" s="111">
        <f>(AE623*IFERROR(VLOOKUP(AD623,LnLst!B:I,7,FALSE),0))*(H623^2/100)/1000000</f>
        <v>1.5110479999999999E-2</v>
      </c>
      <c r="DT623" s="111">
        <f>(AE623*IFERROR(VLOOKUP(AD623,LnLst!B:I,8,FALSE),0))*(100/(H623^2))</f>
        <v>1.7066115702479338E-2</v>
      </c>
      <c r="DU623" s="111">
        <f>AG623*IFERROR(VLOOKUP(AF623,LnLst!B:I,2,FALSE),0)*100/H623^2</f>
        <v>0</v>
      </c>
      <c r="DV623" s="111">
        <f>(AG623*IFERROR(VLOOKUP(AF623,LnLst!B:I,3,FALSE),0))*(100/(H623^2))</f>
        <v>0</v>
      </c>
      <c r="DW623" s="111">
        <f>(AG623*IFERROR(VLOOKUP(AF623,LnLst!B:I,4,FALSE),0))*(H623^2/100)/1000000</f>
        <v>0</v>
      </c>
      <c r="DX623" s="111">
        <f>(AG623*IFERROR(VLOOKUP(AF623,LnLst!B:I,5,FALSE),0))*(100/(H623^2))</f>
        <v>0</v>
      </c>
      <c r="DY623" s="111">
        <f>(AG623*IFERROR(VLOOKUP(AF623,LnLst!B:I,6,FALSE),0))*(100/(H623^2))</f>
        <v>0</v>
      </c>
      <c r="DZ623" s="111">
        <f>(AG623*IFERROR(VLOOKUP(AF623,LnLst!B:I,7,FALSE),0))*(H623^2/100)/1000000</f>
        <v>0</v>
      </c>
      <c r="EA623" s="111">
        <f>(AG623*IFERROR(VLOOKUP(AF623,LnLst!B:I,8,FALSE),0))*(100/(H623^2))</f>
        <v>0</v>
      </c>
      <c r="EB623" s="111">
        <f>AI623*IFERROR(VLOOKUP(AH623,LnLst!B:I,2,FALSE),0)*100/H623^2</f>
        <v>0</v>
      </c>
      <c r="EC623" s="111">
        <f>AI623*IFERROR(VLOOKUP(AH623,LnLst!B:I,3,FALSE),0)*100/H623^2</f>
        <v>0</v>
      </c>
      <c r="ED623" s="111">
        <f>(AI623*IFERROR(VLOOKUP(AH623,LnLst!B:I,4,FALSE),0))*(H623^2/100)/1000000</f>
        <v>0</v>
      </c>
      <c r="EE623" s="111">
        <f>AI623*IFERROR(VLOOKUP(AH623,LnLst!B:I,5,FALSE),0)*100/H623^2</f>
        <v>0</v>
      </c>
      <c r="EF623" s="111">
        <f>AI623*IFERROR(VLOOKUP(AH623,LnLst!B:I,6,FALSE),0)*100/H623^2</f>
        <v>0</v>
      </c>
      <c r="EG623" s="111">
        <f>(AI623*IFERROR(VLOOKUP(AH623,LnLst!B:I,7,FALSE),0))*(H623^2/100)/1000000</f>
        <v>0</v>
      </c>
      <c r="EH623" s="111">
        <f>AI623*IFERROR(VLOOKUP(AH623,LnLst!B:I,8,FALSE),0)*100/H623^2</f>
        <v>0</v>
      </c>
      <c r="EI623" s="236">
        <f>AK623*IFERROR(VLOOKUP(AJ623,LnLst!B:I,2,FALSE),0)*100/H623^2</f>
        <v>0</v>
      </c>
      <c r="EJ623" s="111">
        <f>AK623*IFERROR(VLOOKUP(AJ623,LnLst!B:I,3,FALSE),0)*100/H623^2</f>
        <v>0</v>
      </c>
      <c r="EK623" s="111">
        <f>(AK623*IFERROR(VLOOKUP(AJ623,LnLst!B:I,4,FALSE),0))*(H623^2/100)/1000000</f>
        <v>0</v>
      </c>
      <c r="EL623" s="111">
        <f>AK623*IFERROR(VLOOKUP(AJ623,LnLst!B:I,5,FALSE),0)*100/H623^2</f>
        <v>0</v>
      </c>
      <c r="EM623" s="111">
        <f>AK623*IFERROR(VLOOKUP(AJ623,LnLst!B:I,6,FALSE),0)*100/H623^2</f>
        <v>0</v>
      </c>
      <c r="EN623" s="111">
        <f>(AK623*IFERROR(VLOOKUP(AJ623,LnLst!B:I,7,FALSE),0))*(H623^2/100)/1000000</f>
        <v>0</v>
      </c>
      <c r="EO623" s="111">
        <f>AK623*IFERROR(VLOOKUP(AJ623,LnLst!B:I,8,FALSE),0)*100/H623^2</f>
        <v>0</v>
      </c>
    </row>
    <row r="624" spans="1:145" ht="15" customHeight="1" x14ac:dyDescent="0.25">
      <c r="A624" s="81" t="s">
        <v>445</v>
      </c>
      <c r="B624" s="82" t="s">
        <v>380</v>
      </c>
      <c r="C624" s="102" t="s">
        <v>1621</v>
      </c>
      <c r="D624" s="82" t="s">
        <v>1468</v>
      </c>
      <c r="E624" s="9" t="s">
        <v>1708</v>
      </c>
      <c r="F624" s="426" t="s">
        <v>1717</v>
      </c>
      <c r="G624" s="83">
        <v>3</v>
      </c>
      <c r="H624" s="60">
        <v>220</v>
      </c>
      <c r="I624" s="194" t="str">
        <f t="shared" si="204"/>
        <v xml:space="preserve">2*380/50 ACSR             </v>
      </c>
      <c r="J624" s="228">
        <f t="shared" si="205"/>
        <v>16.670000000000002</v>
      </c>
      <c r="K624" s="113" t="s">
        <v>23</v>
      </c>
      <c r="L624" s="232" t="s">
        <v>29</v>
      </c>
      <c r="M624" s="240">
        <v>1250</v>
      </c>
      <c r="N624" s="115">
        <f t="shared" si="206"/>
        <v>476.3</v>
      </c>
      <c r="O624" s="241">
        <v>1340</v>
      </c>
      <c r="P624" s="235">
        <f t="shared" si="207"/>
        <v>1.41901652892562E-3</v>
      </c>
      <c r="Q624" s="104">
        <f t="shared" si="208"/>
        <v>1.0401528925619834E-2</v>
      </c>
      <c r="R624" s="104">
        <f t="shared" si="209"/>
        <v>3.0014001600000003E-2</v>
      </c>
      <c r="S624" s="104">
        <f t="shared" si="210"/>
        <v>3.7886363636363638E-3</v>
      </c>
      <c r="T624" s="104">
        <f t="shared" si="211"/>
        <v>3.2720041322314049E-2</v>
      </c>
      <c r="U624" s="104">
        <f t="shared" si="212"/>
        <v>1.7992264399999999E-2</v>
      </c>
      <c r="V624" s="105">
        <f t="shared" si="213"/>
        <v>2.0320867768595041E-2</v>
      </c>
      <c r="W624" s="223">
        <f>AE624*IFERROR(VLOOKUP(AD624,LnLst!B:I,2,FALSE),0)+AG624*IFERROR(VLOOKUP(AF624,LnLst!B:I,2,FALSE),0)+AI624*IFERROR(VLOOKUP(AH624,LnLst!B:I,2,FALSE),0)+AK624*IFERROR(VLOOKUP(AJ624,LnLst!B:I,2,FALSE),0)</f>
        <v>0.68680400000000008</v>
      </c>
      <c r="X624" s="215">
        <f>AE624*IFERROR(VLOOKUP(AD624,LnLst!B:I,3,FALSE),0)+AG624*IFERROR(VLOOKUP(AF624,LnLst!B:I,3,FALSE),0)+AI624*IFERROR(VLOOKUP(AH624,LnLst!B:I,3,FALSE),0)+AK624*IFERROR(VLOOKUP(AJ624,LnLst!B:I,3,FALSE),0)</f>
        <v>5.0343400000000003</v>
      </c>
      <c r="Y624" s="219">
        <f>(AE624*IFERROR(VLOOKUP(AD624,LnLst!B:I,4,FALSE),0)+AG624*IFERROR(VLOOKUP(AF624,LnLst!B:I,4,FALSE),0)+AI624*IFERROR(VLOOKUP(AH624,LnLst!B:I,4,FALSE),0)+AK624*IFERROR(VLOOKUP(AJ624,LnLst!B:I,4,FALSE),0))/1000000</f>
        <v>6.2012400000000003E-5</v>
      </c>
      <c r="Z624" s="215">
        <f>AE624*IFERROR(VLOOKUP(AD624,LnLst!B:I,5,FALSE),0)+AG624*IFERROR(VLOOKUP(AF624,LnLst!B:I,5,FALSE),0)+AI624*IFERROR(VLOOKUP(AH624,LnLst!B:I,5,FALSE),0)+AK624*IFERROR(VLOOKUP(AJ624,LnLst!B:I,5,FALSE),0)</f>
        <v>1.8337000000000001</v>
      </c>
      <c r="AA624" s="215">
        <f>AE624*IFERROR(VLOOKUP(AD624,LnLst!B:I,6,FALSE),0)+AG624*IFERROR(VLOOKUP(AF624,LnLst!B:I,6,FALSE),0)+AI624*IFERROR(VLOOKUP(AH624,LnLst!B:I,6,FALSE),0)+AK624*IFERROR(VLOOKUP(AJ624,LnLst!B:I,6,FALSE),0)</f>
        <v>15.836500000000001</v>
      </c>
      <c r="AB624" s="207">
        <f>(AE624*IFERROR(VLOOKUP(AD624,LnLst!B:I,7,FALSE),0)+AG624*IFERROR(VLOOKUP(AF624,LnLst!B:I,7,FALSE),0)+AI624*IFERROR(VLOOKUP(AH624,LnLst!B:I,7,FALSE),0)+AK624*IFERROR(VLOOKUP(AJ624,LnLst!B:I,7,FALSE),0))/1000000</f>
        <v>3.71741E-5</v>
      </c>
      <c r="AC624" s="211">
        <f>AE624*IFERROR(VLOOKUP(AD624,LnLst!B:I,8,FALSE),0)+AG624*IFERROR(VLOOKUP(AF624,LnLst!B:I,8,FALSE),0)+AI624*IFERROR(VLOOKUP(AH624,LnLst!B:I,8,FALSE),0)+AK624*IFERROR(VLOOKUP(AJ624,LnLst!B:I,8,FALSE),0)</f>
        <v>9.8353000000000002</v>
      </c>
      <c r="AD624" s="106" t="s">
        <v>25</v>
      </c>
      <c r="AE624" s="263">
        <v>16.670000000000002</v>
      </c>
      <c r="AF624" s="245" t="s">
        <v>1462</v>
      </c>
      <c r="AG624" s="263"/>
      <c r="AH624" s="250" t="s">
        <v>1462</v>
      </c>
      <c r="AI624" s="263"/>
      <c r="AJ624" s="245" t="s">
        <v>1462</v>
      </c>
      <c r="AK624" s="263"/>
      <c r="AL624" s="84">
        <v>485</v>
      </c>
      <c r="AM624" s="72">
        <v>410</v>
      </c>
      <c r="AN624" s="83">
        <v>0</v>
      </c>
      <c r="AO624" s="72">
        <v>0</v>
      </c>
      <c r="AP624" s="66" t="s">
        <v>1044</v>
      </c>
      <c r="AQ624" s="107" t="s">
        <v>1041</v>
      </c>
      <c r="AR624" s="61" t="s">
        <v>618</v>
      </c>
      <c r="AS624" s="364"/>
      <c r="AT624" s="205"/>
      <c r="DN624" s="111">
        <f>(AE624*IFERROR(VLOOKUP(AD624,LnLst!B:I,2,FALSE),0))*(100/(H624^2))</f>
        <v>1.41901652892562E-3</v>
      </c>
      <c r="DO624" s="111">
        <f>(AE624*IFERROR(VLOOKUP(AD624,LnLst!B:I,3,FALSE),0))*(100/(H624^2))</f>
        <v>1.0401528925619836E-2</v>
      </c>
      <c r="DP624" s="111">
        <f>(AE624*IFERROR(VLOOKUP(AD624,LnLst!B:I,4,FALSE),0))*(H624^2/100)/1000000</f>
        <v>3.0014001600000003E-2</v>
      </c>
      <c r="DQ624" s="111">
        <f>(AE624*IFERROR(VLOOKUP(AD624,LnLst!B:I,5,FALSE),0))*(100/(H624^2))</f>
        <v>3.7886363636363638E-3</v>
      </c>
      <c r="DR624" s="111">
        <f>(AE624*IFERROR(VLOOKUP(AD624,LnLst!B:I,6,FALSE),0))*(100/(H624^2))</f>
        <v>3.2720041322314056E-2</v>
      </c>
      <c r="DS624" s="111">
        <f>(AE624*IFERROR(VLOOKUP(AD624,LnLst!B:I,7,FALSE),0))*(H624^2/100)/1000000</f>
        <v>1.7992264399999999E-2</v>
      </c>
      <c r="DT624" s="111">
        <f>(AE624*IFERROR(VLOOKUP(AD624,LnLst!B:I,8,FALSE),0))*(100/(H624^2))</f>
        <v>2.0320867768595041E-2</v>
      </c>
      <c r="DU624" s="111">
        <f>AG624*IFERROR(VLOOKUP(AF624,LnLst!B:I,2,FALSE),0)*100/H624^2</f>
        <v>0</v>
      </c>
      <c r="DV624" s="111">
        <f>(AG624*IFERROR(VLOOKUP(AF624,LnLst!B:I,3,FALSE),0))*(100/(H624^2))</f>
        <v>0</v>
      </c>
      <c r="DW624" s="111">
        <f>(AG624*IFERROR(VLOOKUP(AF624,LnLst!B:I,4,FALSE),0))*(H624^2/100)/1000000</f>
        <v>0</v>
      </c>
      <c r="DX624" s="111">
        <f>(AG624*IFERROR(VLOOKUP(AF624,LnLst!B:I,5,FALSE),0))*(100/(H624^2))</f>
        <v>0</v>
      </c>
      <c r="DY624" s="111">
        <f>(AG624*IFERROR(VLOOKUP(AF624,LnLst!B:I,6,FALSE),0))*(100/(H624^2))</f>
        <v>0</v>
      </c>
      <c r="DZ624" s="111">
        <f>(AG624*IFERROR(VLOOKUP(AF624,LnLst!B:I,7,FALSE),0))*(H624^2/100)/1000000</f>
        <v>0</v>
      </c>
      <c r="EA624" s="111">
        <f>(AG624*IFERROR(VLOOKUP(AF624,LnLst!B:I,8,FALSE),0))*(100/(H624^2))</f>
        <v>0</v>
      </c>
      <c r="EB624" s="111">
        <f>AI624*IFERROR(VLOOKUP(AH624,LnLst!B:I,2,FALSE),0)*100/H624^2</f>
        <v>0</v>
      </c>
      <c r="EC624" s="111">
        <f>AI624*IFERROR(VLOOKUP(AH624,LnLst!B:I,3,FALSE),0)*100/H624^2</f>
        <v>0</v>
      </c>
      <c r="ED624" s="111">
        <f>(AI624*IFERROR(VLOOKUP(AH624,LnLst!B:I,4,FALSE),0))*(H624^2/100)/1000000</f>
        <v>0</v>
      </c>
      <c r="EE624" s="111">
        <f>AI624*IFERROR(VLOOKUP(AH624,LnLst!B:I,5,FALSE),0)*100/H624^2</f>
        <v>0</v>
      </c>
      <c r="EF624" s="111">
        <f>AI624*IFERROR(VLOOKUP(AH624,LnLst!B:I,6,FALSE),0)*100/H624^2</f>
        <v>0</v>
      </c>
      <c r="EG624" s="111">
        <f>(AI624*IFERROR(VLOOKUP(AH624,LnLst!B:I,7,FALSE),0))*(H624^2/100)/1000000</f>
        <v>0</v>
      </c>
      <c r="EH624" s="111">
        <f>AI624*IFERROR(VLOOKUP(AH624,LnLst!B:I,8,FALSE),0)*100/H624^2</f>
        <v>0</v>
      </c>
      <c r="EI624" s="236">
        <f>AK624*IFERROR(VLOOKUP(AJ624,LnLst!B:I,2,FALSE),0)*100/H624^2</f>
        <v>0</v>
      </c>
      <c r="EJ624" s="111">
        <f>AK624*IFERROR(VLOOKUP(AJ624,LnLst!B:I,3,FALSE),0)*100/H624^2</f>
        <v>0</v>
      </c>
      <c r="EK624" s="111">
        <f>(AK624*IFERROR(VLOOKUP(AJ624,LnLst!B:I,4,FALSE),0))*(H624^2/100)/1000000</f>
        <v>0</v>
      </c>
      <c r="EL624" s="111">
        <f>AK624*IFERROR(VLOOKUP(AJ624,LnLst!B:I,5,FALSE),0)*100/H624^2</f>
        <v>0</v>
      </c>
      <c r="EM624" s="111">
        <f>AK624*IFERROR(VLOOKUP(AJ624,LnLst!B:I,6,FALSE),0)*100/H624^2</f>
        <v>0</v>
      </c>
      <c r="EN624" s="111">
        <f>(AK624*IFERROR(VLOOKUP(AJ624,LnLst!B:I,7,FALSE),0))*(H624^2/100)/1000000</f>
        <v>0</v>
      </c>
      <c r="EO624" s="111">
        <f>AK624*IFERROR(VLOOKUP(AJ624,LnLst!B:I,8,FALSE),0)*100/H624^2</f>
        <v>0</v>
      </c>
    </row>
    <row r="625" spans="1:145" ht="15" customHeight="1" x14ac:dyDescent="0.25">
      <c r="A625" s="81" t="s">
        <v>445</v>
      </c>
      <c r="B625" s="82" t="s">
        <v>383</v>
      </c>
      <c r="C625" s="102" t="s">
        <v>1621</v>
      </c>
      <c r="D625" s="82" t="s">
        <v>1622</v>
      </c>
      <c r="E625" s="9" t="s">
        <v>1708</v>
      </c>
      <c r="F625" s="426" t="s">
        <v>1717</v>
      </c>
      <c r="G625" s="83">
        <v>1</v>
      </c>
      <c r="H625" s="60">
        <v>220</v>
      </c>
      <c r="I625" s="194" t="str">
        <f t="shared" si="204"/>
        <v xml:space="preserve">2*380/50 ACSR             </v>
      </c>
      <c r="J625" s="228">
        <f t="shared" si="205"/>
        <v>8.5</v>
      </c>
      <c r="K625" s="113" t="s">
        <v>23</v>
      </c>
      <c r="L625" s="232" t="s">
        <v>23</v>
      </c>
      <c r="M625" s="240">
        <v>1340</v>
      </c>
      <c r="N625" s="115">
        <f t="shared" si="206"/>
        <v>510.59360000000004</v>
      </c>
      <c r="O625" s="242">
        <v>1340</v>
      </c>
      <c r="P625" s="235">
        <f t="shared" si="207"/>
        <v>7.2355371900826454E-4</v>
      </c>
      <c r="Q625" s="104">
        <f t="shared" si="208"/>
        <v>5.3037190082644622E-3</v>
      </c>
      <c r="R625" s="104">
        <f t="shared" si="209"/>
        <v>1.5304079999999999E-2</v>
      </c>
      <c r="S625" s="104">
        <f t="shared" si="210"/>
        <v>1.9318181818181819E-3</v>
      </c>
      <c r="T625" s="104">
        <f t="shared" si="211"/>
        <v>1.668388429752066E-2</v>
      </c>
      <c r="U625" s="104">
        <f t="shared" si="212"/>
        <v>9.1742199999999986E-3</v>
      </c>
      <c r="V625" s="105">
        <f t="shared" si="213"/>
        <v>1.0361570247933882E-2</v>
      </c>
      <c r="W625" s="223">
        <f>AE625*IFERROR(VLOOKUP(AD625,LnLst!B:I,2,FALSE),0)+AG625*IFERROR(VLOOKUP(AF625,LnLst!B:I,2,FALSE),0)+AI625*IFERROR(VLOOKUP(AH625,LnLst!B:I,2,FALSE),0)+AK625*IFERROR(VLOOKUP(AJ625,LnLst!B:I,2,FALSE),0)</f>
        <v>0.35020000000000001</v>
      </c>
      <c r="X625" s="215">
        <f>AE625*IFERROR(VLOOKUP(AD625,LnLst!B:I,3,FALSE),0)+AG625*IFERROR(VLOOKUP(AF625,LnLst!B:I,3,FALSE),0)+AI625*IFERROR(VLOOKUP(AH625,LnLst!B:I,3,FALSE),0)+AK625*IFERROR(VLOOKUP(AJ625,LnLst!B:I,3,FALSE),0)</f>
        <v>2.5669999999999997</v>
      </c>
      <c r="Y625" s="219">
        <f>(AE625*IFERROR(VLOOKUP(AD625,LnLst!B:I,4,FALSE),0)+AG625*IFERROR(VLOOKUP(AF625,LnLst!B:I,4,FALSE),0)+AI625*IFERROR(VLOOKUP(AH625,LnLst!B:I,4,FALSE),0)+AK625*IFERROR(VLOOKUP(AJ625,LnLst!B:I,4,FALSE),0))/1000000</f>
        <v>3.1619999999999999E-5</v>
      </c>
      <c r="Z625" s="215">
        <f>AE625*IFERROR(VLOOKUP(AD625,LnLst!B:I,5,FALSE),0)+AG625*IFERROR(VLOOKUP(AF625,LnLst!B:I,5,FALSE),0)+AI625*IFERROR(VLOOKUP(AH625,LnLst!B:I,5,FALSE),0)+AK625*IFERROR(VLOOKUP(AJ625,LnLst!B:I,5,FALSE),0)</f>
        <v>0.93500000000000005</v>
      </c>
      <c r="AA625" s="215">
        <f>AE625*IFERROR(VLOOKUP(AD625,LnLst!B:I,6,FALSE),0)+AG625*IFERROR(VLOOKUP(AF625,LnLst!B:I,6,FALSE),0)+AI625*IFERROR(VLOOKUP(AH625,LnLst!B:I,6,FALSE),0)+AK625*IFERROR(VLOOKUP(AJ625,LnLst!B:I,6,FALSE),0)</f>
        <v>8.0749999999999993</v>
      </c>
      <c r="AB625" s="207">
        <f>(AE625*IFERROR(VLOOKUP(AD625,LnLst!B:I,7,FALSE),0)+AG625*IFERROR(VLOOKUP(AF625,LnLst!B:I,7,FALSE),0)+AI625*IFERROR(VLOOKUP(AH625,LnLst!B:I,7,FALSE),0)+AK625*IFERROR(VLOOKUP(AJ625,LnLst!B:I,7,FALSE),0))/1000000</f>
        <v>1.8954999999999997E-5</v>
      </c>
      <c r="AC625" s="211">
        <f>AE625*IFERROR(VLOOKUP(AD625,LnLst!B:I,8,FALSE),0)+AG625*IFERROR(VLOOKUP(AF625,LnLst!B:I,8,FALSE),0)+AI625*IFERROR(VLOOKUP(AH625,LnLst!B:I,8,FALSE),0)+AK625*IFERROR(VLOOKUP(AJ625,LnLst!B:I,8,FALSE),0)</f>
        <v>5.0149999999999997</v>
      </c>
      <c r="AD625" s="106" t="s">
        <v>25</v>
      </c>
      <c r="AE625" s="263">
        <v>8.5</v>
      </c>
      <c r="AF625" s="245" t="s">
        <v>1462</v>
      </c>
      <c r="AG625" s="263"/>
      <c r="AH625" s="250" t="s">
        <v>1462</v>
      </c>
      <c r="AI625" s="263"/>
      <c r="AJ625" s="245" t="s">
        <v>1462</v>
      </c>
      <c r="AK625" s="263"/>
      <c r="AL625" s="84">
        <v>485</v>
      </c>
      <c r="AM625" s="72">
        <v>411</v>
      </c>
      <c r="AN625" s="83">
        <v>0</v>
      </c>
      <c r="AO625" s="72">
        <v>0</v>
      </c>
      <c r="AP625" s="66" t="s">
        <v>1045</v>
      </c>
      <c r="AQ625" s="107" t="s">
        <v>1041</v>
      </c>
      <c r="AR625" s="61" t="s">
        <v>303</v>
      </c>
      <c r="AS625" s="364"/>
      <c r="AT625" s="205"/>
      <c r="DN625" s="111">
        <f>(AE625*IFERROR(VLOOKUP(AD625,LnLst!B:I,2,FALSE),0))*(100/(H625^2))</f>
        <v>7.2355371900826454E-4</v>
      </c>
      <c r="DO625" s="111">
        <f>(AE625*IFERROR(VLOOKUP(AD625,LnLst!B:I,3,FALSE),0))*(100/(H625^2))</f>
        <v>5.3037190082644622E-3</v>
      </c>
      <c r="DP625" s="111">
        <f>(AE625*IFERROR(VLOOKUP(AD625,LnLst!B:I,4,FALSE),0))*(H625^2/100)/1000000</f>
        <v>1.5304079999999999E-2</v>
      </c>
      <c r="DQ625" s="111">
        <f>(AE625*IFERROR(VLOOKUP(AD625,LnLst!B:I,5,FALSE),0))*(100/(H625^2))</f>
        <v>1.9318181818181819E-3</v>
      </c>
      <c r="DR625" s="111">
        <f>(AE625*IFERROR(VLOOKUP(AD625,LnLst!B:I,6,FALSE),0))*(100/(H625^2))</f>
        <v>1.668388429752066E-2</v>
      </c>
      <c r="DS625" s="111">
        <f>(AE625*IFERROR(VLOOKUP(AD625,LnLst!B:I,7,FALSE),0))*(H625^2/100)/1000000</f>
        <v>9.1742199999999986E-3</v>
      </c>
      <c r="DT625" s="111">
        <f>(AE625*IFERROR(VLOOKUP(AD625,LnLst!B:I,8,FALSE),0))*(100/(H625^2))</f>
        <v>1.0361570247933884E-2</v>
      </c>
      <c r="DU625" s="111">
        <f>AG625*IFERROR(VLOOKUP(AF625,LnLst!B:I,2,FALSE),0)*100/H625^2</f>
        <v>0</v>
      </c>
      <c r="DV625" s="111">
        <f>(AG625*IFERROR(VLOOKUP(AF625,LnLst!B:I,3,FALSE),0))*(100/(H625^2))</f>
        <v>0</v>
      </c>
      <c r="DW625" s="111">
        <f>(AG625*IFERROR(VLOOKUP(AF625,LnLst!B:I,4,FALSE),0))*(H625^2/100)/1000000</f>
        <v>0</v>
      </c>
      <c r="DX625" s="111">
        <f>(AG625*IFERROR(VLOOKUP(AF625,LnLst!B:I,5,FALSE),0))*(100/(H625^2))</f>
        <v>0</v>
      </c>
      <c r="DY625" s="111">
        <f>(AG625*IFERROR(VLOOKUP(AF625,LnLst!B:I,6,FALSE),0))*(100/(H625^2))</f>
        <v>0</v>
      </c>
      <c r="DZ625" s="111">
        <f>(AG625*IFERROR(VLOOKUP(AF625,LnLst!B:I,7,FALSE),0))*(H625^2/100)/1000000</f>
        <v>0</v>
      </c>
      <c r="EA625" s="111">
        <f>(AG625*IFERROR(VLOOKUP(AF625,LnLst!B:I,8,FALSE),0))*(100/(H625^2))</f>
        <v>0</v>
      </c>
      <c r="EB625" s="111">
        <f>AI625*IFERROR(VLOOKUP(AH625,LnLst!B:I,2,FALSE),0)*100/H625^2</f>
        <v>0</v>
      </c>
      <c r="EC625" s="111">
        <f>AI625*IFERROR(VLOOKUP(AH625,LnLst!B:I,3,FALSE),0)*100/H625^2</f>
        <v>0</v>
      </c>
      <c r="ED625" s="111">
        <f>(AI625*IFERROR(VLOOKUP(AH625,LnLst!B:I,4,FALSE),0))*(H625^2/100)/1000000</f>
        <v>0</v>
      </c>
      <c r="EE625" s="111">
        <f>AI625*IFERROR(VLOOKUP(AH625,LnLst!B:I,5,FALSE),0)*100/H625^2</f>
        <v>0</v>
      </c>
      <c r="EF625" s="111">
        <f>AI625*IFERROR(VLOOKUP(AH625,LnLst!B:I,6,FALSE),0)*100/H625^2</f>
        <v>0</v>
      </c>
      <c r="EG625" s="111">
        <f>(AI625*IFERROR(VLOOKUP(AH625,LnLst!B:I,7,FALSE),0))*(H625^2/100)/1000000</f>
        <v>0</v>
      </c>
      <c r="EH625" s="111">
        <f>AI625*IFERROR(VLOOKUP(AH625,LnLst!B:I,8,FALSE),0)*100/H625^2</f>
        <v>0</v>
      </c>
      <c r="EI625" s="236">
        <f>AK625*IFERROR(VLOOKUP(AJ625,LnLst!B:I,2,FALSE),0)*100/H625^2</f>
        <v>0</v>
      </c>
      <c r="EJ625" s="111">
        <f>AK625*IFERROR(VLOOKUP(AJ625,LnLst!B:I,3,FALSE),0)*100/H625^2</f>
        <v>0</v>
      </c>
      <c r="EK625" s="111">
        <f>(AK625*IFERROR(VLOOKUP(AJ625,LnLst!B:I,4,FALSE),0))*(H625^2/100)/1000000</f>
        <v>0</v>
      </c>
      <c r="EL625" s="111">
        <f>AK625*IFERROR(VLOOKUP(AJ625,LnLst!B:I,5,FALSE),0)*100/H625^2</f>
        <v>0</v>
      </c>
      <c r="EM625" s="111">
        <f>AK625*IFERROR(VLOOKUP(AJ625,LnLst!B:I,6,FALSE),0)*100/H625^2</f>
        <v>0</v>
      </c>
      <c r="EN625" s="111">
        <f>(AK625*IFERROR(VLOOKUP(AJ625,LnLst!B:I,7,FALSE),0))*(H625^2/100)/1000000</f>
        <v>0</v>
      </c>
      <c r="EO625" s="111">
        <f>AK625*IFERROR(VLOOKUP(AJ625,LnLst!B:I,8,FALSE),0)*100/H625^2</f>
        <v>0</v>
      </c>
    </row>
    <row r="626" spans="1:145" s="14" customFormat="1" ht="15" customHeight="1" x14ac:dyDescent="0.25">
      <c r="A626" s="81" t="s">
        <v>445</v>
      </c>
      <c r="B626" s="82" t="s">
        <v>376</v>
      </c>
      <c r="C626" s="102" t="s">
        <v>1621</v>
      </c>
      <c r="D626" s="82" t="s">
        <v>1556</v>
      </c>
      <c r="E626" s="9" t="s">
        <v>1708</v>
      </c>
      <c r="F626" s="426" t="s">
        <v>1717</v>
      </c>
      <c r="G626" s="83">
        <v>1</v>
      </c>
      <c r="H626" s="60">
        <v>220</v>
      </c>
      <c r="I626" s="194" t="str">
        <f t="shared" si="204"/>
        <v xml:space="preserve">2*380/50 ACSR             </v>
      </c>
      <c r="J626" s="228">
        <f t="shared" si="205"/>
        <v>11</v>
      </c>
      <c r="K626" s="113" t="s">
        <v>23</v>
      </c>
      <c r="L626" s="232" t="s">
        <v>29</v>
      </c>
      <c r="M626" s="240">
        <v>1200</v>
      </c>
      <c r="N626" s="115">
        <f t="shared" si="206"/>
        <v>457.24799999999999</v>
      </c>
      <c r="O626" s="241">
        <v>1200</v>
      </c>
      <c r="P626" s="235">
        <f t="shared" si="207"/>
        <v>9.3636363636363633E-4</v>
      </c>
      <c r="Q626" s="104">
        <f t="shared" si="208"/>
        <v>6.8636363636363634E-3</v>
      </c>
      <c r="R626" s="104">
        <f t="shared" si="209"/>
        <v>1.9805280000000001E-2</v>
      </c>
      <c r="S626" s="104">
        <f t="shared" si="210"/>
        <v>2.5000000000000001E-3</v>
      </c>
      <c r="T626" s="104">
        <f t="shared" si="211"/>
        <v>2.1590909090909091E-2</v>
      </c>
      <c r="U626" s="104">
        <f t="shared" si="212"/>
        <v>1.1872519999999999E-2</v>
      </c>
      <c r="V626" s="105">
        <f t="shared" si="213"/>
        <v>1.3409090909090907E-2</v>
      </c>
      <c r="W626" s="223">
        <f>AE626*IFERROR(VLOOKUP(AD626,LnLst!B:I,2,FALSE),0)+AG626*IFERROR(VLOOKUP(AF626,LnLst!B:I,2,FALSE),0)+AI626*IFERROR(VLOOKUP(AH626,LnLst!B:I,2,FALSE),0)+AK626*IFERROR(VLOOKUP(AJ626,LnLst!B:I,2,FALSE),0)</f>
        <v>0.45319999999999999</v>
      </c>
      <c r="X626" s="215">
        <f>AE626*IFERROR(VLOOKUP(AD626,LnLst!B:I,3,FALSE),0)+AG626*IFERROR(VLOOKUP(AF626,LnLst!B:I,3,FALSE),0)+AI626*IFERROR(VLOOKUP(AH626,LnLst!B:I,3,FALSE),0)+AK626*IFERROR(VLOOKUP(AJ626,LnLst!B:I,3,FALSE),0)</f>
        <v>3.3220000000000001</v>
      </c>
      <c r="Y626" s="219">
        <f>(AE626*IFERROR(VLOOKUP(AD626,LnLst!B:I,4,FALSE),0)+AG626*IFERROR(VLOOKUP(AF626,LnLst!B:I,4,FALSE),0)+AI626*IFERROR(VLOOKUP(AH626,LnLst!B:I,4,FALSE),0)+AK626*IFERROR(VLOOKUP(AJ626,LnLst!B:I,4,FALSE),0))/1000000</f>
        <v>4.0920000000000001E-5</v>
      </c>
      <c r="Z626" s="215">
        <f>AE626*IFERROR(VLOOKUP(AD626,LnLst!B:I,5,FALSE),0)+AG626*IFERROR(VLOOKUP(AF626,LnLst!B:I,5,FALSE),0)+AI626*IFERROR(VLOOKUP(AH626,LnLst!B:I,5,FALSE),0)+AK626*IFERROR(VLOOKUP(AJ626,LnLst!B:I,5,FALSE),0)</f>
        <v>1.21</v>
      </c>
      <c r="AA626" s="215">
        <f>AE626*IFERROR(VLOOKUP(AD626,LnLst!B:I,6,FALSE),0)+AG626*IFERROR(VLOOKUP(AF626,LnLst!B:I,6,FALSE),0)+AI626*IFERROR(VLOOKUP(AH626,LnLst!B:I,6,FALSE),0)+AK626*IFERROR(VLOOKUP(AJ626,LnLst!B:I,6,FALSE),0)</f>
        <v>10.45</v>
      </c>
      <c r="AB626" s="207">
        <f>(AE626*IFERROR(VLOOKUP(AD626,LnLst!B:I,7,FALSE),0)+AG626*IFERROR(VLOOKUP(AF626,LnLst!B:I,7,FALSE),0)+AI626*IFERROR(VLOOKUP(AH626,LnLst!B:I,7,FALSE),0)+AK626*IFERROR(VLOOKUP(AJ626,LnLst!B:I,7,FALSE),0))/1000000</f>
        <v>2.4530000000000001E-5</v>
      </c>
      <c r="AC626" s="211">
        <f>AE626*IFERROR(VLOOKUP(AD626,LnLst!B:I,8,FALSE),0)+AG626*IFERROR(VLOOKUP(AF626,LnLst!B:I,8,FALSE),0)+AI626*IFERROR(VLOOKUP(AH626,LnLst!B:I,8,FALSE),0)+AK626*IFERROR(VLOOKUP(AJ626,LnLst!B:I,8,FALSE),0)</f>
        <v>6.4899999999999993</v>
      </c>
      <c r="AD626" s="106" t="s">
        <v>25</v>
      </c>
      <c r="AE626" s="263">
        <v>11</v>
      </c>
      <c r="AF626" s="245" t="s">
        <v>1462</v>
      </c>
      <c r="AG626" s="263"/>
      <c r="AH626" s="250" t="s">
        <v>1462</v>
      </c>
      <c r="AI626" s="263"/>
      <c r="AJ626" s="245" t="s">
        <v>1462</v>
      </c>
      <c r="AK626" s="263"/>
      <c r="AL626" s="84">
        <v>485</v>
      </c>
      <c r="AM626" s="72">
        <v>408</v>
      </c>
      <c r="AN626" s="83">
        <v>0</v>
      </c>
      <c r="AO626" s="72">
        <v>0</v>
      </c>
      <c r="AP626" s="66" t="s">
        <v>1121</v>
      </c>
      <c r="AQ626" s="107" t="s">
        <v>1041</v>
      </c>
      <c r="AR626" s="61" t="s">
        <v>468</v>
      </c>
      <c r="AS626" s="364"/>
      <c r="AT626" s="205" t="s">
        <v>483</v>
      </c>
      <c r="DN626" s="111">
        <f>(AE626*IFERROR(VLOOKUP(AD626,LnLst!B:I,2,FALSE),0))*(100/(H626^2))</f>
        <v>9.3636363636363633E-4</v>
      </c>
      <c r="DO626" s="111">
        <f>(AE626*IFERROR(VLOOKUP(AD626,LnLst!B:I,3,FALSE),0))*(100/(H626^2))</f>
        <v>6.8636363636363643E-3</v>
      </c>
      <c r="DP626" s="111">
        <f>(AE626*IFERROR(VLOOKUP(AD626,LnLst!B:I,4,FALSE),0))*(H626^2/100)/1000000</f>
        <v>1.9805280000000001E-2</v>
      </c>
      <c r="DQ626" s="111">
        <f>(AE626*IFERROR(VLOOKUP(AD626,LnLst!B:I,5,FALSE),0))*(100/(H626^2))</f>
        <v>2.5000000000000001E-3</v>
      </c>
      <c r="DR626" s="111">
        <f>(AE626*IFERROR(VLOOKUP(AD626,LnLst!B:I,6,FALSE),0))*(100/(H626^2))</f>
        <v>2.1590909090909091E-2</v>
      </c>
      <c r="DS626" s="111">
        <f>(AE626*IFERROR(VLOOKUP(AD626,LnLst!B:I,7,FALSE),0))*(H626^2/100)/1000000</f>
        <v>1.1872520000000001E-2</v>
      </c>
      <c r="DT626" s="111">
        <f>(AE626*IFERROR(VLOOKUP(AD626,LnLst!B:I,8,FALSE),0))*(100/(H626^2))</f>
        <v>1.3409090909090909E-2</v>
      </c>
      <c r="DU626" s="111">
        <f>AG626*IFERROR(VLOOKUP(AF626,LnLst!B:I,2,FALSE),0)*100/H626^2</f>
        <v>0</v>
      </c>
      <c r="DV626" s="111">
        <f>(AG626*IFERROR(VLOOKUP(AF626,LnLst!B:I,3,FALSE),0))*(100/(H626^2))</f>
        <v>0</v>
      </c>
      <c r="DW626" s="111">
        <f>(AG626*IFERROR(VLOOKUP(AF626,LnLst!B:I,4,FALSE),0))*(H626^2/100)/1000000</f>
        <v>0</v>
      </c>
      <c r="DX626" s="111">
        <f>(AG626*IFERROR(VLOOKUP(AF626,LnLst!B:I,5,FALSE),0))*(100/(H626^2))</f>
        <v>0</v>
      </c>
      <c r="DY626" s="111">
        <f>(AG626*IFERROR(VLOOKUP(AF626,LnLst!B:I,6,FALSE),0))*(100/(H626^2))</f>
        <v>0</v>
      </c>
      <c r="DZ626" s="111">
        <f>(AG626*IFERROR(VLOOKUP(AF626,LnLst!B:I,7,FALSE),0))*(H626^2/100)/1000000</f>
        <v>0</v>
      </c>
      <c r="EA626" s="111">
        <f>(AG626*IFERROR(VLOOKUP(AF626,LnLst!B:I,8,FALSE),0))*(100/(H626^2))</f>
        <v>0</v>
      </c>
      <c r="EB626" s="111">
        <f>AI626*IFERROR(VLOOKUP(AH626,LnLst!B:I,2,FALSE),0)*100/H626^2</f>
        <v>0</v>
      </c>
      <c r="EC626" s="111">
        <f>AI626*IFERROR(VLOOKUP(AH626,LnLst!B:I,3,FALSE),0)*100/H626^2</f>
        <v>0</v>
      </c>
      <c r="ED626" s="111">
        <f>(AI626*IFERROR(VLOOKUP(AH626,LnLst!B:I,4,FALSE),0))*(H626^2/100)/1000000</f>
        <v>0</v>
      </c>
      <c r="EE626" s="111">
        <f>AI626*IFERROR(VLOOKUP(AH626,LnLst!B:I,5,FALSE),0)*100/H626^2</f>
        <v>0</v>
      </c>
      <c r="EF626" s="111">
        <f>AI626*IFERROR(VLOOKUP(AH626,LnLst!B:I,6,FALSE),0)*100/H626^2</f>
        <v>0</v>
      </c>
      <c r="EG626" s="111">
        <f>(AI626*IFERROR(VLOOKUP(AH626,LnLst!B:I,7,FALSE),0))*(H626^2/100)/1000000</f>
        <v>0</v>
      </c>
      <c r="EH626" s="111">
        <f>AI626*IFERROR(VLOOKUP(AH626,LnLst!B:I,8,FALSE),0)*100/H626^2</f>
        <v>0</v>
      </c>
      <c r="EI626" s="236">
        <f>AK626*IFERROR(VLOOKUP(AJ626,LnLst!B:I,2,FALSE),0)*100/H626^2</f>
        <v>0</v>
      </c>
      <c r="EJ626" s="111">
        <f>AK626*IFERROR(VLOOKUP(AJ626,LnLst!B:I,3,FALSE),0)*100/H626^2</f>
        <v>0</v>
      </c>
      <c r="EK626" s="111">
        <f>(AK626*IFERROR(VLOOKUP(AJ626,LnLst!B:I,4,FALSE),0))*(H626^2/100)/1000000</f>
        <v>0</v>
      </c>
      <c r="EL626" s="111">
        <f>AK626*IFERROR(VLOOKUP(AJ626,LnLst!B:I,5,FALSE),0)*100/H626^2</f>
        <v>0</v>
      </c>
      <c r="EM626" s="111">
        <f>AK626*IFERROR(VLOOKUP(AJ626,LnLst!B:I,6,FALSE),0)*100/H626^2</f>
        <v>0</v>
      </c>
      <c r="EN626" s="111">
        <f>(AK626*IFERROR(VLOOKUP(AJ626,LnLst!B:I,7,FALSE),0))*(H626^2/100)/1000000</f>
        <v>0</v>
      </c>
      <c r="EO626" s="111">
        <f>AK626*IFERROR(VLOOKUP(AJ626,LnLst!B:I,8,FALSE),0)*100/H626^2</f>
        <v>0</v>
      </c>
    </row>
    <row r="627" spans="1:145" s="14" customFormat="1" ht="15" customHeight="1" x14ac:dyDescent="0.25">
      <c r="A627" s="81" t="s">
        <v>445</v>
      </c>
      <c r="B627" s="82" t="s">
        <v>376</v>
      </c>
      <c r="C627" s="102" t="s">
        <v>1621</v>
      </c>
      <c r="D627" s="82" t="s">
        <v>1556</v>
      </c>
      <c r="E627" s="9" t="s">
        <v>1708</v>
      </c>
      <c r="F627" s="426" t="s">
        <v>1717</v>
      </c>
      <c r="G627" s="83">
        <v>2</v>
      </c>
      <c r="H627" s="60">
        <v>220</v>
      </c>
      <c r="I627" s="194" t="str">
        <f t="shared" si="204"/>
        <v xml:space="preserve">2*380/50 ACSR             </v>
      </c>
      <c r="J627" s="228">
        <f t="shared" si="205"/>
        <v>11</v>
      </c>
      <c r="K627" s="113" t="s">
        <v>23</v>
      </c>
      <c r="L627" s="232" t="s">
        <v>29</v>
      </c>
      <c r="M627" s="240">
        <v>1200</v>
      </c>
      <c r="N627" s="115">
        <f t="shared" si="206"/>
        <v>457.24799999999999</v>
      </c>
      <c r="O627" s="241">
        <v>1200</v>
      </c>
      <c r="P627" s="235">
        <f t="shared" si="207"/>
        <v>9.3636363636363633E-4</v>
      </c>
      <c r="Q627" s="104">
        <f t="shared" si="208"/>
        <v>6.8636363636363634E-3</v>
      </c>
      <c r="R627" s="104">
        <f t="shared" si="209"/>
        <v>1.9805280000000001E-2</v>
      </c>
      <c r="S627" s="104">
        <f t="shared" si="210"/>
        <v>2.5000000000000001E-3</v>
      </c>
      <c r="T627" s="104">
        <f t="shared" si="211"/>
        <v>2.1590909090909091E-2</v>
      </c>
      <c r="U627" s="104">
        <f t="shared" si="212"/>
        <v>1.1872519999999999E-2</v>
      </c>
      <c r="V627" s="105">
        <f t="shared" si="213"/>
        <v>1.3409090909090907E-2</v>
      </c>
      <c r="W627" s="223">
        <f>AE627*IFERROR(VLOOKUP(AD627,LnLst!B:I,2,FALSE),0)+AG627*IFERROR(VLOOKUP(AF627,LnLst!B:I,2,FALSE),0)+AI627*IFERROR(VLOOKUP(AH627,LnLst!B:I,2,FALSE),0)+AK627*IFERROR(VLOOKUP(AJ627,LnLst!B:I,2,FALSE),0)</f>
        <v>0.45319999999999999</v>
      </c>
      <c r="X627" s="215">
        <f>AE627*IFERROR(VLOOKUP(AD627,LnLst!B:I,3,FALSE),0)+AG627*IFERROR(VLOOKUP(AF627,LnLst!B:I,3,FALSE),0)+AI627*IFERROR(VLOOKUP(AH627,LnLst!B:I,3,FALSE),0)+AK627*IFERROR(VLOOKUP(AJ627,LnLst!B:I,3,FALSE),0)</f>
        <v>3.3220000000000001</v>
      </c>
      <c r="Y627" s="219">
        <f>(AE627*IFERROR(VLOOKUP(AD627,LnLst!B:I,4,FALSE),0)+AG627*IFERROR(VLOOKUP(AF627,LnLst!B:I,4,FALSE),0)+AI627*IFERROR(VLOOKUP(AH627,LnLst!B:I,4,FALSE),0)+AK627*IFERROR(VLOOKUP(AJ627,LnLst!B:I,4,FALSE),0))/1000000</f>
        <v>4.0920000000000001E-5</v>
      </c>
      <c r="Z627" s="215">
        <f>AE627*IFERROR(VLOOKUP(AD627,LnLst!B:I,5,FALSE),0)+AG627*IFERROR(VLOOKUP(AF627,LnLst!B:I,5,FALSE),0)+AI627*IFERROR(VLOOKUP(AH627,LnLst!B:I,5,FALSE),0)+AK627*IFERROR(VLOOKUP(AJ627,LnLst!B:I,5,FALSE),0)</f>
        <v>1.21</v>
      </c>
      <c r="AA627" s="215">
        <f>AE627*IFERROR(VLOOKUP(AD627,LnLst!B:I,6,FALSE),0)+AG627*IFERROR(VLOOKUP(AF627,LnLst!B:I,6,FALSE),0)+AI627*IFERROR(VLOOKUP(AH627,LnLst!B:I,6,FALSE),0)+AK627*IFERROR(VLOOKUP(AJ627,LnLst!B:I,6,FALSE),0)</f>
        <v>10.45</v>
      </c>
      <c r="AB627" s="207">
        <f>(AE627*IFERROR(VLOOKUP(AD627,LnLst!B:I,7,FALSE),0)+AG627*IFERROR(VLOOKUP(AF627,LnLst!B:I,7,FALSE),0)+AI627*IFERROR(VLOOKUP(AH627,LnLst!B:I,7,FALSE),0)+AK627*IFERROR(VLOOKUP(AJ627,LnLst!B:I,7,FALSE),0))/1000000</f>
        <v>2.4530000000000001E-5</v>
      </c>
      <c r="AC627" s="211">
        <f>AE627*IFERROR(VLOOKUP(AD627,LnLst!B:I,8,FALSE),0)+AG627*IFERROR(VLOOKUP(AF627,LnLst!B:I,8,FALSE),0)+AI627*IFERROR(VLOOKUP(AH627,LnLst!B:I,8,FALSE),0)+AK627*IFERROR(VLOOKUP(AJ627,LnLst!B:I,8,FALSE),0)</f>
        <v>6.4899999999999993</v>
      </c>
      <c r="AD627" s="106" t="s">
        <v>25</v>
      </c>
      <c r="AE627" s="263">
        <v>11</v>
      </c>
      <c r="AF627" s="245" t="s">
        <v>1462</v>
      </c>
      <c r="AG627" s="263"/>
      <c r="AH627" s="250" t="s">
        <v>1462</v>
      </c>
      <c r="AI627" s="263"/>
      <c r="AJ627" s="245" t="s">
        <v>1462</v>
      </c>
      <c r="AK627" s="263"/>
      <c r="AL627" s="84">
        <v>485</v>
      </c>
      <c r="AM627" s="72">
        <v>408</v>
      </c>
      <c r="AN627" s="83">
        <v>0</v>
      </c>
      <c r="AO627" s="72">
        <v>0</v>
      </c>
      <c r="AP627" s="66" t="s">
        <v>1122</v>
      </c>
      <c r="AQ627" s="107" t="s">
        <v>1041</v>
      </c>
      <c r="AR627" s="61" t="s">
        <v>468</v>
      </c>
      <c r="AS627" s="364"/>
      <c r="AT627" s="205" t="s">
        <v>483</v>
      </c>
      <c r="DN627" s="111">
        <f>(AE627*IFERROR(VLOOKUP(AD627,LnLst!B:I,2,FALSE),0))*(100/(H627^2))</f>
        <v>9.3636363636363633E-4</v>
      </c>
      <c r="DO627" s="111">
        <f>(AE627*IFERROR(VLOOKUP(AD627,LnLst!B:I,3,FALSE),0))*(100/(H627^2))</f>
        <v>6.8636363636363643E-3</v>
      </c>
      <c r="DP627" s="111">
        <f>(AE627*IFERROR(VLOOKUP(AD627,LnLst!B:I,4,FALSE),0))*(H627^2/100)/1000000</f>
        <v>1.9805280000000001E-2</v>
      </c>
      <c r="DQ627" s="111">
        <f>(AE627*IFERROR(VLOOKUP(AD627,LnLst!B:I,5,FALSE),0))*(100/(H627^2))</f>
        <v>2.5000000000000001E-3</v>
      </c>
      <c r="DR627" s="111">
        <f>(AE627*IFERROR(VLOOKUP(AD627,LnLst!B:I,6,FALSE),0))*(100/(H627^2))</f>
        <v>2.1590909090909091E-2</v>
      </c>
      <c r="DS627" s="111">
        <f>(AE627*IFERROR(VLOOKUP(AD627,LnLst!B:I,7,FALSE),0))*(H627^2/100)/1000000</f>
        <v>1.1872520000000001E-2</v>
      </c>
      <c r="DT627" s="111">
        <f>(AE627*IFERROR(VLOOKUP(AD627,LnLst!B:I,8,FALSE),0))*(100/(H627^2))</f>
        <v>1.3409090909090909E-2</v>
      </c>
      <c r="DU627" s="111">
        <f>AG627*IFERROR(VLOOKUP(AF627,LnLst!B:I,2,FALSE),0)*100/H627^2</f>
        <v>0</v>
      </c>
      <c r="DV627" s="111">
        <f>(AG627*IFERROR(VLOOKUP(AF627,LnLst!B:I,3,FALSE),0))*(100/(H627^2))</f>
        <v>0</v>
      </c>
      <c r="DW627" s="111">
        <f>(AG627*IFERROR(VLOOKUP(AF627,LnLst!B:I,4,FALSE),0))*(H627^2/100)/1000000</f>
        <v>0</v>
      </c>
      <c r="DX627" s="111">
        <f>(AG627*IFERROR(VLOOKUP(AF627,LnLst!B:I,5,FALSE),0))*(100/(H627^2))</f>
        <v>0</v>
      </c>
      <c r="DY627" s="111">
        <f>(AG627*IFERROR(VLOOKUP(AF627,LnLst!B:I,6,FALSE),0))*(100/(H627^2))</f>
        <v>0</v>
      </c>
      <c r="DZ627" s="111">
        <f>(AG627*IFERROR(VLOOKUP(AF627,LnLst!B:I,7,FALSE),0))*(H627^2/100)/1000000</f>
        <v>0</v>
      </c>
      <c r="EA627" s="111">
        <f>(AG627*IFERROR(VLOOKUP(AF627,LnLst!B:I,8,FALSE),0))*(100/(H627^2))</f>
        <v>0</v>
      </c>
      <c r="EB627" s="111">
        <f>AI627*IFERROR(VLOOKUP(AH627,LnLst!B:I,2,FALSE),0)*100/H627^2</f>
        <v>0</v>
      </c>
      <c r="EC627" s="111">
        <f>AI627*IFERROR(VLOOKUP(AH627,LnLst!B:I,3,FALSE),0)*100/H627^2</f>
        <v>0</v>
      </c>
      <c r="ED627" s="111">
        <f>(AI627*IFERROR(VLOOKUP(AH627,LnLst!B:I,4,FALSE),0))*(H627^2/100)/1000000</f>
        <v>0</v>
      </c>
      <c r="EE627" s="111">
        <f>AI627*IFERROR(VLOOKUP(AH627,LnLst!B:I,5,FALSE),0)*100/H627^2</f>
        <v>0</v>
      </c>
      <c r="EF627" s="111">
        <f>AI627*IFERROR(VLOOKUP(AH627,LnLst!B:I,6,FALSE),0)*100/H627^2</f>
        <v>0</v>
      </c>
      <c r="EG627" s="111">
        <f>(AI627*IFERROR(VLOOKUP(AH627,LnLst!B:I,7,FALSE),0))*(H627^2/100)/1000000</f>
        <v>0</v>
      </c>
      <c r="EH627" s="111">
        <f>AI627*IFERROR(VLOOKUP(AH627,LnLst!B:I,8,FALSE),0)*100/H627^2</f>
        <v>0</v>
      </c>
      <c r="EI627" s="236">
        <f>AK627*IFERROR(VLOOKUP(AJ627,LnLst!B:I,2,FALSE),0)*100/H627^2</f>
        <v>0</v>
      </c>
      <c r="EJ627" s="111">
        <f>AK627*IFERROR(VLOOKUP(AJ627,LnLst!B:I,3,FALSE),0)*100/H627^2</f>
        <v>0</v>
      </c>
      <c r="EK627" s="111">
        <f>(AK627*IFERROR(VLOOKUP(AJ627,LnLst!B:I,4,FALSE),0))*(H627^2/100)/1000000</f>
        <v>0</v>
      </c>
      <c r="EL627" s="111">
        <f>AK627*IFERROR(VLOOKUP(AJ627,LnLst!B:I,5,FALSE),0)*100/H627^2</f>
        <v>0</v>
      </c>
      <c r="EM627" s="111">
        <f>AK627*IFERROR(VLOOKUP(AJ627,LnLst!B:I,6,FALSE),0)*100/H627^2</f>
        <v>0</v>
      </c>
      <c r="EN627" s="111">
        <f>(AK627*IFERROR(VLOOKUP(AJ627,LnLst!B:I,7,FALSE),0))*(H627^2/100)/1000000</f>
        <v>0</v>
      </c>
      <c r="EO627" s="111">
        <f>AK627*IFERROR(VLOOKUP(AJ627,LnLst!B:I,8,FALSE),0)*100/H627^2</f>
        <v>0</v>
      </c>
    </row>
    <row r="628" spans="1:145" ht="15" customHeight="1" x14ac:dyDescent="0.25">
      <c r="A628" s="81" t="s">
        <v>1383</v>
      </c>
      <c r="B628" s="82" t="s">
        <v>383</v>
      </c>
      <c r="C628" s="102" t="s">
        <v>1468</v>
      </c>
      <c r="D628" s="82" t="s">
        <v>1622</v>
      </c>
      <c r="E628" s="9" t="s">
        <v>1708</v>
      </c>
      <c r="F628" s="426" t="s">
        <v>1717</v>
      </c>
      <c r="G628" s="83">
        <v>1</v>
      </c>
      <c r="H628" s="60">
        <v>220</v>
      </c>
      <c r="I628" s="194" t="str">
        <f t="shared" si="204"/>
        <v xml:space="preserve">2*380/50 ACSR             </v>
      </c>
      <c r="J628" s="228">
        <f t="shared" si="205"/>
        <v>19</v>
      </c>
      <c r="K628" s="113" t="s">
        <v>29</v>
      </c>
      <c r="L628" s="232" t="s">
        <v>23</v>
      </c>
      <c r="M628" s="240">
        <v>1250</v>
      </c>
      <c r="N628" s="115">
        <f t="shared" si="206"/>
        <v>476.3</v>
      </c>
      <c r="O628" s="241">
        <v>1340</v>
      </c>
      <c r="P628" s="235">
        <f t="shared" si="207"/>
        <v>1.6173553719008265E-3</v>
      </c>
      <c r="Q628" s="104">
        <f t="shared" si="208"/>
        <v>1.1855371900826445E-2</v>
      </c>
      <c r="R628" s="104">
        <f t="shared" si="209"/>
        <v>3.4209120000000003E-2</v>
      </c>
      <c r="S628" s="104">
        <f t="shared" si="210"/>
        <v>4.3181818181818182E-3</v>
      </c>
      <c r="T628" s="104">
        <f t="shared" si="211"/>
        <v>3.7293388429752064E-2</v>
      </c>
      <c r="U628" s="104">
        <f t="shared" si="212"/>
        <v>2.0507079999999997E-2</v>
      </c>
      <c r="V628" s="105">
        <f t="shared" si="213"/>
        <v>2.3161157024793388E-2</v>
      </c>
      <c r="W628" s="223">
        <f>AE628*IFERROR(VLOOKUP(AD628,LnLst!B:I,2,FALSE),0)+AG628*IFERROR(VLOOKUP(AF628,LnLst!B:I,2,FALSE),0)+AI628*IFERROR(VLOOKUP(AH628,LnLst!B:I,2,FALSE),0)+AK628*IFERROR(VLOOKUP(AJ628,LnLst!B:I,2,FALSE),0)</f>
        <v>0.78280000000000005</v>
      </c>
      <c r="X628" s="215">
        <f>AE628*IFERROR(VLOOKUP(AD628,LnLst!B:I,3,FALSE),0)+AG628*IFERROR(VLOOKUP(AF628,LnLst!B:I,3,FALSE),0)+AI628*IFERROR(VLOOKUP(AH628,LnLst!B:I,3,FALSE),0)+AK628*IFERROR(VLOOKUP(AJ628,LnLst!B:I,3,FALSE),0)</f>
        <v>5.7379999999999995</v>
      </c>
      <c r="Y628" s="219">
        <f>(AE628*IFERROR(VLOOKUP(AD628,LnLst!B:I,4,FALSE),0)+AG628*IFERROR(VLOOKUP(AF628,LnLst!B:I,4,FALSE),0)+AI628*IFERROR(VLOOKUP(AH628,LnLst!B:I,4,FALSE),0)+AK628*IFERROR(VLOOKUP(AJ628,LnLst!B:I,4,FALSE),0))/1000000</f>
        <v>7.0680000000000008E-5</v>
      </c>
      <c r="Z628" s="215">
        <f>AE628*IFERROR(VLOOKUP(AD628,LnLst!B:I,5,FALSE),0)+AG628*IFERROR(VLOOKUP(AF628,LnLst!B:I,5,FALSE),0)+AI628*IFERROR(VLOOKUP(AH628,LnLst!B:I,5,FALSE),0)+AK628*IFERROR(VLOOKUP(AJ628,LnLst!B:I,5,FALSE),0)</f>
        <v>2.09</v>
      </c>
      <c r="AA628" s="215">
        <f>AE628*IFERROR(VLOOKUP(AD628,LnLst!B:I,6,FALSE),0)+AG628*IFERROR(VLOOKUP(AF628,LnLst!B:I,6,FALSE),0)+AI628*IFERROR(VLOOKUP(AH628,LnLst!B:I,6,FALSE),0)+AK628*IFERROR(VLOOKUP(AJ628,LnLst!B:I,6,FALSE),0)</f>
        <v>18.05</v>
      </c>
      <c r="AB628" s="207">
        <f>(AE628*IFERROR(VLOOKUP(AD628,LnLst!B:I,7,FALSE),0)+AG628*IFERROR(VLOOKUP(AF628,LnLst!B:I,7,FALSE),0)+AI628*IFERROR(VLOOKUP(AH628,LnLst!B:I,7,FALSE),0)+AK628*IFERROR(VLOOKUP(AJ628,LnLst!B:I,7,FALSE),0))/1000000</f>
        <v>4.2369999999999996E-5</v>
      </c>
      <c r="AC628" s="211">
        <f>AE628*IFERROR(VLOOKUP(AD628,LnLst!B:I,8,FALSE),0)+AG628*IFERROR(VLOOKUP(AF628,LnLst!B:I,8,FALSE),0)+AI628*IFERROR(VLOOKUP(AH628,LnLst!B:I,8,FALSE),0)+AK628*IFERROR(VLOOKUP(AJ628,LnLst!B:I,8,FALSE),0)</f>
        <v>11.209999999999999</v>
      </c>
      <c r="AD628" s="106" t="s">
        <v>25</v>
      </c>
      <c r="AE628" s="263">
        <v>19</v>
      </c>
      <c r="AF628" s="245" t="s">
        <v>1462</v>
      </c>
      <c r="AG628" s="263"/>
      <c r="AH628" s="250" t="s">
        <v>1462</v>
      </c>
      <c r="AI628" s="263"/>
      <c r="AJ628" s="245" t="s">
        <v>1462</v>
      </c>
      <c r="AK628" s="263"/>
      <c r="AL628" s="84">
        <v>410</v>
      </c>
      <c r="AM628" s="72">
        <v>411</v>
      </c>
      <c r="AN628" s="83">
        <v>0</v>
      </c>
      <c r="AO628" s="72">
        <v>0</v>
      </c>
      <c r="AP628" s="66" t="s">
        <v>1046</v>
      </c>
      <c r="AQ628" s="107" t="s">
        <v>618</v>
      </c>
      <c r="AR628" s="61" t="s">
        <v>303</v>
      </c>
      <c r="AS628" s="364"/>
      <c r="AT628" s="205"/>
      <c r="DN628" s="111">
        <f>(AE628*IFERROR(VLOOKUP(AD628,LnLst!B:I,2,FALSE),0))*(100/(H628^2))</f>
        <v>1.6173553719008265E-3</v>
      </c>
      <c r="DO628" s="111">
        <f>(AE628*IFERROR(VLOOKUP(AD628,LnLst!B:I,3,FALSE),0))*(100/(H628^2))</f>
        <v>1.1855371900826446E-2</v>
      </c>
      <c r="DP628" s="111">
        <f>(AE628*IFERROR(VLOOKUP(AD628,LnLst!B:I,4,FALSE),0))*(H628^2/100)/1000000</f>
        <v>3.4209120000000003E-2</v>
      </c>
      <c r="DQ628" s="111">
        <f>(AE628*IFERROR(VLOOKUP(AD628,LnLst!B:I,5,FALSE),0))*(100/(H628^2))</f>
        <v>4.3181818181818182E-3</v>
      </c>
      <c r="DR628" s="111">
        <f>(AE628*IFERROR(VLOOKUP(AD628,LnLst!B:I,6,FALSE),0))*(100/(H628^2))</f>
        <v>3.7293388429752071E-2</v>
      </c>
      <c r="DS628" s="111">
        <f>(AE628*IFERROR(VLOOKUP(AD628,LnLst!B:I,7,FALSE),0))*(H628^2/100)/1000000</f>
        <v>2.0507079999999997E-2</v>
      </c>
      <c r="DT628" s="111">
        <f>(AE628*IFERROR(VLOOKUP(AD628,LnLst!B:I,8,FALSE),0))*(100/(H628^2))</f>
        <v>2.3161157024793388E-2</v>
      </c>
      <c r="DU628" s="111">
        <f>AG628*IFERROR(VLOOKUP(AF628,LnLst!B:I,2,FALSE),0)*100/H628^2</f>
        <v>0</v>
      </c>
      <c r="DV628" s="111">
        <f>(AG628*IFERROR(VLOOKUP(AF628,LnLst!B:I,3,FALSE),0))*(100/(H628^2))</f>
        <v>0</v>
      </c>
      <c r="DW628" s="111">
        <f>(AG628*IFERROR(VLOOKUP(AF628,LnLst!B:I,4,FALSE),0))*(H628^2/100)/1000000</f>
        <v>0</v>
      </c>
      <c r="DX628" s="111">
        <f>(AG628*IFERROR(VLOOKUP(AF628,LnLst!B:I,5,FALSE),0))*(100/(H628^2))</f>
        <v>0</v>
      </c>
      <c r="DY628" s="111">
        <f>(AG628*IFERROR(VLOOKUP(AF628,LnLst!B:I,6,FALSE),0))*(100/(H628^2))</f>
        <v>0</v>
      </c>
      <c r="DZ628" s="111">
        <f>(AG628*IFERROR(VLOOKUP(AF628,LnLst!B:I,7,FALSE),0))*(H628^2/100)/1000000</f>
        <v>0</v>
      </c>
      <c r="EA628" s="111">
        <f>(AG628*IFERROR(VLOOKUP(AF628,LnLst!B:I,8,FALSE),0))*(100/(H628^2))</f>
        <v>0</v>
      </c>
      <c r="EB628" s="111">
        <f>AI628*IFERROR(VLOOKUP(AH628,LnLst!B:I,2,FALSE),0)*100/H628^2</f>
        <v>0</v>
      </c>
      <c r="EC628" s="111">
        <f>AI628*IFERROR(VLOOKUP(AH628,LnLst!B:I,3,FALSE),0)*100/H628^2</f>
        <v>0</v>
      </c>
      <c r="ED628" s="111">
        <f>(AI628*IFERROR(VLOOKUP(AH628,LnLst!B:I,4,FALSE),0))*(H628^2/100)/1000000</f>
        <v>0</v>
      </c>
      <c r="EE628" s="111">
        <f>AI628*IFERROR(VLOOKUP(AH628,LnLst!B:I,5,FALSE),0)*100/H628^2</f>
        <v>0</v>
      </c>
      <c r="EF628" s="111">
        <f>AI628*IFERROR(VLOOKUP(AH628,LnLst!B:I,6,FALSE),0)*100/H628^2</f>
        <v>0</v>
      </c>
      <c r="EG628" s="111">
        <f>(AI628*IFERROR(VLOOKUP(AH628,LnLst!B:I,7,FALSE),0))*(H628^2/100)/1000000</f>
        <v>0</v>
      </c>
      <c r="EH628" s="111">
        <f>AI628*IFERROR(VLOOKUP(AH628,LnLst!B:I,8,FALSE),0)*100/H628^2</f>
        <v>0</v>
      </c>
      <c r="EI628" s="236">
        <f>AK628*IFERROR(VLOOKUP(AJ628,LnLst!B:I,2,FALSE),0)*100/H628^2</f>
        <v>0</v>
      </c>
      <c r="EJ628" s="111">
        <f>AK628*IFERROR(VLOOKUP(AJ628,LnLst!B:I,3,FALSE),0)*100/H628^2</f>
        <v>0</v>
      </c>
      <c r="EK628" s="111">
        <f>(AK628*IFERROR(VLOOKUP(AJ628,LnLst!B:I,4,FALSE),0))*(H628^2/100)/1000000</f>
        <v>0</v>
      </c>
      <c r="EL628" s="111">
        <f>AK628*IFERROR(VLOOKUP(AJ628,LnLst!B:I,5,FALSE),0)*100/H628^2</f>
        <v>0</v>
      </c>
      <c r="EM628" s="111">
        <f>AK628*IFERROR(VLOOKUP(AJ628,LnLst!B:I,6,FALSE),0)*100/H628^2</f>
        <v>0</v>
      </c>
      <c r="EN628" s="111">
        <f>(AK628*IFERROR(VLOOKUP(AJ628,LnLst!B:I,7,FALSE),0))*(H628^2/100)/1000000</f>
        <v>0</v>
      </c>
      <c r="EO628" s="111">
        <f>AK628*IFERROR(VLOOKUP(AJ628,LnLst!B:I,8,FALSE),0)*100/H628^2</f>
        <v>0</v>
      </c>
    </row>
    <row r="629" spans="1:145" ht="15" customHeight="1" x14ac:dyDescent="0.25">
      <c r="A629" s="81" t="s">
        <v>350</v>
      </c>
      <c r="B629" s="82" t="s">
        <v>52</v>
      </c>
      <c r="C629" s="102" t="s">
        <v>98</v>
      </c>
      <c r="D629" s="82" t="s">
        <v>74</v>
      </c>
      <c r="E629" s="9" t="s">
        <v>1710</v>
      </c>
      <c r="F629" s="426" t="s">
        <v>1717</v>
      </c>
      <c r="G629" s="83">
        <v>1</v>
      </c>
      <c r="H629" s="60">
        <v>220</v>
      </c>
      <c r="I629" s="194" t="str">
        <f t="shared" si="204"/>
        <v xml:space="preserve">2*380/50 ACSR             </v>
      </c>
      <c r="J629" s="228">
        <f t="shared" si="205"/>
        <v>70</v>
      </c>
      <c r="K629" s="113" t="s">
        <v>23</v>
      </c>
      <c r="L629" s="232" t="s">
        <v>23</v>
      </c>
      <c r="M629" s="240">
        <v>1340</v>
      </c>
      <c r="N629" s="115">
        <f t="shared" si="206"/>
        <v>510.59360000000004</v>
      </c>
      <c r="O629" s="242">
        <v>1340</v>
      </c>
      <c r="P629" s="235">
        <f t="shared" si="207"/>
        <v>5.9586776859504127E-3</v>
      </c>
      <c r="Q629" s="104">
        <f t="shared" si="208"/>
        <v>4.3677685950413221E-2</v>
      </c>
      <c r="R629" s="104">
        <f t="shared" si="209"/>
        <v>0.12603360000000002</v>
      </c>
      <c r="S629" s="104">
        <f t="shared" si="210"/>
        <v>1.5909090909090907E-2</v>
      </c>
      <c r="T629" s="104">
        <f t="shared" si="211"/>
        <v>0.13739669421487602</v>
      </c>
      <c r="U629" s="104">
        <f t="shared" si="212"/>
        <v>7.5552400000000006E-2</v>
      </c>
      <c r="V629" s="105">
        <f t="shared" si="213"/>
        <v>8.5330578512396699E-2</v>
      </c>
      <c r="W629" s="223">
        <f>AE629*IFERROR(VLOOKUP(AD629,LnLst!B:I,2,FALSE),0)+AG629*IFERROR(VLOOKUP(AF629,LnLst!B:I,2,FALSE),0)+AI629*IFERROR(VLOOKUP(AH629,LnLst!B:I,2,FALSE),0)+AK629*IFERROR(VLOOKUP(AJ629,LnLst!B:I,2,FALSE),0)</f>
        <v>2.8839999999999999</v>
      </c>
      <c r="X629" s="215">
        <f>AE629*IFERROR(VLOOKUP(AD629,LnLst!B:I,3,FALSE),0)+AG629*IFERROR(VLOOKUP(AF629,LnLst!B:I,3,FALSE),0)+AI629*IFERROR(VLOOKUP(AH629,LnLst!B:I,3,FALSE),0)+AK629*IFERROR(VLOOKUP(AJ629,LnLst!B:I,3,FALSE),0)</f>
        <v>21.14</v>
      </c>
      <c r="Y629" s="219">
        <f>(AE629*IFERROR(VLOOKUP(AD629,LnLst!B:I,4,FALSE),0)+AG629*IFERROR(VLOOKUP(AF629,LnLst!B:I,4,FALSE),0)+AI629*IFERROR(VLOOKUP(AH629,LnLst!B:I,4,FALSE),0)+AK629*IFERROR(VLOOKUP(AJ629,LnLst!B:I,4,FALSE),0))/1000000</f>
        <v>2.6040000000000004E-4</v>
      </c>
      <c r="Z629" s="215">
        <f>AE629*IFERROR(VLOOKUP(AD629,LnLst!B:I,5,FALSE),0)+AG629*IFERROR(VLOOKUP(AF629,LnLst!B:I,5,FALSE),0)+AI629*IFERROR(VLOOKUP(AH629,LnLst!B:I,5,FALSE),0)+AK629*IFERROR(VLOOKUP(AJ629,LnLst!B:I,5,FALSE),0)</f>
        <v>7.7</v>
      </c>
      <c r="AA629" s="215">
        <f>AE629*IFERROR(VLOOKUP(AD629,LnLst!B:I,6,FALSE),0)+AG629*IFERROR(VLOOKUP(AF629,LnLst!B:I,6,FALSE),0)+AI629*IFERROR(VLOOKUP(AH629,LnLst!B:I,6,FALSE),0)+AK629*IFERROR(VLOOKUP(AJ629,LnLst!B:I,6,FALSE),0)</f>
        <v>66.5</v>
      </c>
      <c r="AB629" s="207">
        <f>(AE629*IFERROR(VLOOKUP(AD629,LnLst!B:I,7,FALSE),0)+AG629*IFERROR(VLOOKUP(AF629,LnLst!B:I,7,FALSE),0)+AI629*IFERROR(VLOOKUP(AH629,LnLst!B:I,7,FALSE),0)+AK629*IFERROR(VLOOKUP(AJ629,LnLst!B:I,7,FALSE),0))/1000000</f>
        <v>1.561E-4</v>
      </c>
      <c r="AC629" s="211">
        <f>AE629*IFERROR(VLOOKUP(AD629,LnLst!B:I,8,FALSE),0)+AG629*IFERROR(VLOOKUP(AF629,LnLst!B:I,8,FALSE),0)+AI629*IFERROR(VLOOKUP(AH629,LnLst!B:I,8,FALSE),0)+AK629*IFERROR(VLOOKUP(AJ629,LnLst!B:I,8,FALSE),0)</f>
        <v>41.3</v>
      </c>
      <c r="AD629" s="106" t="s">
        <v>25</v>
      </c>
      <c r="AE629" s="263">
        <v>70</v>
      </c>
      <c r="AF629" s="245" t="s">
        <v>1462</v>
      </c>
      <c r="AG629" s="263"/>
      <c r="AH629" s="250" t="s">
        <v>1462</v>
      </c>
      <c r="AI629" s="263"/>
      <c r="AJ629" s="245" t="s">
        <v>1462</v>
      </c>
      <c r="AK629" s="263"/>
      <c r="AL629" s="84">
        <v>206</v>
      </c>
      <c r="AM629" s="72">
        <v>208</v>
      </c>
      <c r="AN629" s="83">
        <v>0</v>
      </c>
      <c r="AO629" s="72">
        <v>0</v>
      </c>
      <c r="AP629" s="66" t="s">
        <v>578</v>
      </c>
      <c r="AQ629" s="107" t="s">
        <v>287</v>
      </c>
      <c r="AR629" s="61" t="s">
        <v>531</v>
      </c>
      <c r="AS629" s="364"/>
      <c r="AT629" s="205"/>
      <c r="DN629" s="111">
        <f>(AE629*IFERROR(VLOOKUP(AD629,LnLst!B:I,2,FALSE),0))*(100/(H629^2))</f>
        <v>5.9586776859504136E-3</v>
      </c>
      <c r="DO629" s="111">
        <f>(AE629*IFERROR(VLOOKUP(AD629,LnLst!B:I,3,FALSE),0))*(100/(H629^2))</f>
        <v>4.3677685950413228E-2</v>
      </c>
      <c r="DP629" s="111">
        <f>(AE629*IFERROR(VLOOKUP(AD629,LnLst!B:I,4,FALSE),0))*(H629^2/100)/1000000</f>
        <v>0.12603360000000002</v>
      </c>
      <c r="DQ629" s="111">
        <f>(AE629*IFERROR(VLOOKUP(AD629,LnLst!B:I,5,FALSE),0))*(100/(H629^2))</f>
        <v>1.5909090909090911E-2</v>
      </c>
      <c r="DR629" s="111">
        <f>(AE629*IFERROR(VLOOKUP(AD629,LnLst!B:I,6,FALSE),0))*(100/(H629^2))</f>
        <v>0.13739669421487605</v>
      </c>
      <c r="DS629" s="111">
        <f>(AE629*IFERROR(VLOOKUP(AD629,LnLst!B:I,7,FALSE),0))*(H629^2/100)/1000000</f>
        <v>7.5552399999999992E-2</v>
      </c>
      <c r="DT629" s="111">
        <f>(AE629*IFERROR(VLOOKUP(AD629,LnLst!B:I,8,FALSE),0))*(100/(H629^2))</f>
        <v>8.5330578512396685E-2</v>
      </c>
      <c r="DU629" s="111">
        <f>AG629*IFERROR(VLOOKUP(AF629,LnLst!B:I,2,FALSE),0)*100/H629^2</f>
        <v>0</v>
      </c>
      <c r="DV629" s="111">
        <f>(AG629*IFERROR(VLOOKUP(AF629,LnLst!B:I,3,FALSE),0))*(100/(H629^2))</f>
        <v>0</v>
      </c>
      <c r="DW629" s="111">
        <f>(AG629*IFERROR(VLOOKUP(AF629,LnLst!B:I,4,FALSE),0))*(H629^2/100)/1000000</f>
        <v>0</v>
      </c>
      <c r="DX629" s="111">
        <f>(AG629*IFERROR(VLOOKUP(AF629,LnLst!B:I,5,FALSE),0))*(100/(H629^2))</f>
        <v>0</v>
      </c>
      <c r="DY629" s="111">
        <f>(AG629*IFERROR(VLOOKUP(AF629,LnLst!B:I,6,FALSE),0))*(100/(H629^2))</f>
        <v>0</v>
      </c>
      <c r="DZ629" s="111">
        <f>(AG629*IFERROR(VLOOKUP(AF629,LnLst!B:I,7,FALSE),0))*(H629^2/100)/1000000</f>
        <v>0</v>
      </c>
      <c r="EA629" s="111">
        <f>(AG629*IFERROR(VLOOKUP(AF629,LnLst!B:I,8,FALSE),0))*(100/(H629^2))</f>
        <v>0</v>
      </c>
      <c r="EB629" s="111">
        <f>AI629*IFERROR(VLOOKUP(AH629,LnLst!B:I,2,FALSE),0)*100/H629^2</f>
        <v>0</v>
      </c>
      <c r="EC629" s="111">
        <f>AI629*IFERROR(VLOOKUP(AH629,LnLst!B:I,3,FALSE),0)*100/H629^2</f>
        <v>0</v>
      </c>
      <c r="ED629" s="111">
        <f>(AI629*IFERROR(VLOOKUP(AH629,LnLst!B:I,4,FALSE),0))*(H629^2/100)/1000000</f>
        <v>0</v>
      </c>
      <c r="EE629" s="111">
        <f>AI629*IFERROR(VLOOKUP(AH629,LnLst!B:I,5,FALSE),0)*100/H629^2</f>
        <v>0</v>
      </c>
      <c r="EF629" s="111">
        <f>AI629*IFERROR(VLOOKUP(AH629,LnLst!B:I,6,FALSE),0)*100/H629^2</f>
        <v>0</v>
      </c>
      <c r="EG629" s="111">
        <f>(AI629*IFERROR(VLOOKUP(AH629,LnLst!B:I,7,FALSE),0))*(H629^2/100)/1000000</f>
        <v>0</v>
      </c>
      <c r="EH629" s="111">
        <f>AI629*IFERROR(VLOOKUP(AH629,LnLst!B:I,8,FALSE),0)*100/H629^2</f>
        <v>0</v>
      </c>
      <c r="EI629" s="236">
        <f>AK629*IFERROR(VLOOKUP(AJ629,LnLst!B:I,2,FALSE),0)*100/H629^2</f>
        <v>0</v>
      </c>
      <c r="EJ629" s="111">
        <f>AK629*IFERROR(VLOOKUP(AJ629,LnLst!B:I,3,FALSE),0)*100/H629^2</f>
        <v>0</v>
      </c>
      <c r="EK629" s="111">
        <f>(AK629*IFERROR(VLOOKUP(AJ629,LnLst!B:I,4,FALSE),0))*(H629^2/100)/1000000</f>
        <v>0</v>
      </c>
      <c r="EL629" s="111">
        <f>AK629*IFERROR(VLOOKUP(AJ629,LnLst!B:I,5,FALSE),0)*100/H629^2</f>
        <v>0</v>
      </c>
      <c r="EM629" s="111">
        <f>AK629*IFERROR(VLOOKUP(AJ629,LnLst!B:I,6,FALSE),0)*100/H629^2</f>
        <v>0</v>
      </c>
      <c r="EN629" s="111">
        <f>(AK629*IFERROR(VLOOKUP(AJ629,LnLst!B:I,7,FALSE),0))*(H629^2/100)/1000000</f>
        <v>0</v>
      </c>
      <c r="EO629" s="111">
        <f>AK629*IFERROR(VLOOKUP(AJ629,LnLst!B:I,8,FALSE),0)*100/H629^2</f>
        <v>0</v>
      </c>
    </row>
    <row r="630" spans="1:145" ht="15" customHeight="1" x14ac:dyDescent="0.25">
      <c r="A630" s="81" t="s">
        <v>350</v>
      </c>
      <c r="B630" s="82" t="s">
        <v>52</v>
      </c>
      <c r="C630" s="102" t="s">
        <v>98</v>
      </c>
      <c r="D630" s="82" t="s">
        <v>74</v>
      </c>
      <c r="E630" s="9" t="s">
        <v>1710</v>
      </c>
      <c r="F630" s="426" t="s">
        <v>1717</v>
      </c>
      <c r="G630" s="83">
        <v>2</v>
      </c>
      <c r="H630" s="60">
        <v>220</v>
      </c>
      <c r="I630" s="194" t="str">
        <f t="shared" si="204"/>
        <v xml:space="preserve">2*380/50 ACSR             </v>
      </c>
      <c r="J630" s="228">
        <f t="shared" si="205"/>
        <v>70</v>
      </c>
      <c r="K630" s="113" t="s">
        <v>23</v>
      </c>
      <c r="L630" s="232" t="s">
        <v>23</v>
      </c>
      <c r="M630" s="240">
        <v>1340</v>
      </c>
      <c r="N630" s="115">
        <f t="shared" si="206"/>
        <v>510.59360000000004</v>
      </c>
      <c r="O630" s="242">
        <v>1340</v>
      </c>
      <c r="P630" s="235">
        <f t="shared" si="207"/>
        <v>5.9586776859504127E-3</v>
      </c>
      <c r="Q630" s="104">
        <f t="shared" si="208"/>
        <v>4.3677685950413221E-2</v>
      </c>
      <c r="R630" s="104">
        <f t="shared" si="209"/>
        <v>0.12603360000000002</v>
      </c>
      <c r="S630" s="104">
        <f t="shared" si="210"/>
        <v>1.5909090909090907E-2</v>
      </c>
      <c r="T630" s="104">
        <f t="shared" si="211"/>
        <v>0.13739669421487602</v>
      </c>
      <c r="U630" s="104">
        <f t="shared" si="212"/>
        <v>7.5552400000000006E-2</v>
      </c>
      <c r="V630" s="105">
        <f t="shared" si="213"/>
        <v>8.5330578512396699E-2</v>
      </c>
      <c r="W630" s="223">
        <f>AE630*IFERROR(VLOOKUP(AD630,LnLst!B:I,2,FALSE),0)+AG630*IFERROR(VLOOKUP(AF630,LnLst!B:I,2,FALSE),0)+AI630*IFERROR(VLOOKUP(AH630,LnLst!B:I,2,FALSE),0)+AK630*IFERROR(VLOOKUP(AJ630,LnLst!B:I,2,FALSE),0)</f>
        <v>2.8839999999999999</v>
      </c>
      <c r="X630" s="215">
        <f>AE630*IFERROR(VLOOKUP(AD630,LnLst!B:I,3,FALSE),0)+AG630*IFERROR(VLOOKUP(AF630,LnLst!B:I,3,FALSE),0)+AI630*IFERROR(VLOOKUP(AH630,LnLst!B:I,3,FALSE),0)+AK630*IFERROR(VLOOKUP(AJ630,LnLst!B:I,3,FALSE),0)</f>
        <v>21.14</v>
      </c>
      <c r="Y630" s="219">
        <f>(AE630*IFERROR(VLOOKUP(AD630,LnLst!B:I,4,FALSE),0)+AG630*IFERROR(VLOOKUP(AF630,LnLst!B:I,4,FALSE),0)+AI630*IFERROR(VLOOKUP(AH630,LnLst!B:I,4,FALSE),0)+AK630*IFERROR(VLOOKUP(AJ630,LnLst!B:I,4,FALSE),0))/1000000</f>
        <v>2.6040000000000004E-4</v>
      </c>
      <c r="Z630" s="215">
        <f>AE630*IFERROR(VLOOKUP(AD630,LnLst!B:I,5,FALSE),0)+AG630*IFERROR(VLOOKUP(AF630,LnLst!B:I,5,FALSE),0)+AI630*IFERROR(VLOOKUP(AH630,LnLst!B:I,5,FALSE),0)+AK630*IFERROR(VLOOKUP(AJ630,LnLst!B:I,5,FALSE),0)</f>
        <v>7.7</v>
      </c>
      <c r="AA630" s="215">
        <f>AE630*IFERROR(VLOOKUP(AD630,LnLst!B:I,6,FALSE),0)+AG630*IFERROR(VLOOKUP(AF630,LnLst!B:I,6,FALSE),0)+AI630*IFERROR(VLOOKUP(AH630,LnLst!B:I,6,FALSE),0)+AK630*IFERROR(VLOOKUP(AJ630,LnLst!B:I,6,FALSE),0)</f>
        <v>66.5</v>
      </c>
      <c r="AB630" s="207">
        <f>(AE630*IFERROR(VLOOKUP(AD630,LnLst!B:I,7,FALSE),0)+AG630*IFERROR(VLOOKUP(AF630,LnLst!B:I,7,FALSE),0)+AI630*IFERROR(VLOOKUP(AH630,LnLst!B:I,7,FALSE),0)+AK630*IFERROR(VLOOKUP(AJ630,LnLst!B:I,7,FALSE),0))/1000000</f>
        <v>1.561E-4</v>
      </c>
      <c r="AC630" s="211">
        <f>AE630*IFERROR(VLOOKUP(AD630,LnLst!B:I,8,FALSE),0)+AG630*IFERROR(VLOOKUP(AF630,LnLst!B:I,8,FALSE),0)+AI630*IFERROR(VLOOKUP(AH630,LnLst!B:I,8,FALSE),0)+AK630*IFERROR(VLOOKUP(AJ630,LnLst!B:I,8,FALSE),0)</f>
        <v>41.3</v>
      </c>
      <c r="AD630" s="106" t="s">
        <v>25</v>
      </c>
      <c r="AE630" s="263">
        <v>70</v>
      </c>
      <c r="AF630" s="245" t="s">
        <v>1462</v>
      </c>
      <c r="AG630" s="263"/>
      <c r="AH630" s="250" t="s">
        <v>1462</v>
      </c>
      <c r="AI630" s="263"/>
      <c r="AJ630" s="245" t="s">
        <v>1462</v>
      </c>
      <c r="AK630" s="263"/>
      <c r="AL630" s="84">
        <v>206</v>
      </c>
      <c r="AM630" s="72">
        <v>208</v>
      </c>
      <c r="AN630" s="83">
        <v>0</v>
      </c>
      <c r="AO630" s="72">
        <v>0</v>
      </c>
      <c r="AP630" s="66" t="s">
        <v>579</v>
      </c>
      <c r="AQ630" s="107" t="s">
        <v>287</v>
      </c>
      <c r="AR630" s="61" t="s">
        <v>531</v>
      </c>
      <c r="AS630" s="364"/>
      <c r="AT630" s="205"/>
      <c r="DN630" s="111">
        <f>(AE630*IFERROR(VLOOKUP(AD630,LnLst!B:I,2,FALSE),0))*(100/(H630^2))</f>
        <v>5.9586776859504136E-3</v>
      </c>
      <c r="DO630" s="111">
        <f>(AE630*IFERROR(VLOOKUP(AD630,LnLst!B:I,3,FALSE),0))*(100/(H630^2))</f>
        <v>4.3677685950413228E-2</v>
      </c>
      <c r="DP630" s="111">
        <f>(AE630*IFERROR(VLOOKUP(AD630,LnLst!B:I,4,FALSE),0))*(H630^2/100)/1000000</f>
        <v>0.12603360000000002</v>
      </c>
      <c r="DQ630" s="111">
        <f>(AE630*IFERROR(VLOOKUP(AD630,LnLst!B:I,5,FALSE),0))*(100/(H630^2))</f>
        <v>1.5909090909090911E-2</v>
      </c>
      <c r="DR630" s="111">
        <f>(AE630*IFERROR(VLOOKUP(AD630,LnLst!B:I,6,FALSE),0))*(100/(H630^2))</f>
        <v>0.13739669421487605</v>
      </c>
      <c r="DS630" s="111">
        <f>(AE630*IFERROR(VLOOKUP(AD630,LnLst!B:I,7,FALSE),0))*(H630^2/100)/1000000</f>
        <v>7.5552399999999992E-2</v>
      </c>
      <c r="DT630" s="111">
        <f>(AE630*IFERROR(VLOOKUP(AD630,LnLst!B:I,8,FALSE),0))*(100/(H630^2))</f>
        <v>8.5330578512396685E-2</v>
      </c>
      <c r="DU630" s="111">
        <f>AG630*IFERROR(VLOOKUP(AF630,LnLst!B:I,2,FALSE),0)*100/H630^2</f>
        <v>0</v>
      </c>
      <c r="DV630" s="111">
        <f>(AG630*IFERROR(VLOOKUP(AF630,LnLst!B:I,3,FALSE),0))*(100/(H630^2))</f>
        <v>0</v>
      </c>
      <c r="DW630" s="111">
        <f>(AG630*IFERROR(VLOOKUP(AF630,LnLst!B:I,4,FALSE),0))*(H630^2/100)/1000000</f>
        <v>0</v>
      </c>
      <c r="DX630" s="111">
        <f>(AG630*IFERROR(VLOOKUP(AF630,LnLst!B:I,5,FALSE),0))*(100/(H630^2))</f>
        <v>0</v>
      </c>
      <c r="DY630" s="111">
        <f>(AG630*IFERROR(VLOOKUP(AF630,LnLst!B:I,6,FALSE),0))*(100/(H630^2))</f>
        <v>0</v>
      </c>
      <c r="DZ630" s="111">
        <f>(AG630*IFERROR(VLOOKUP(AF630,LnLst!B:I,7,FALSE),0))*(H630^2/100)/1000000</f>
        <v>0</v>
      </c>
      <c r="EA630" s="111">
        <f>(AG630*IFERROR(VLOOKUP(AF630,LnLst!B:I,8,FALSE),0))*(100/(H630^2))</f>
        <v>0</v>
      </c>
      <c r="EB630" s="111">
        <f>AI630*IFERROR(VLOOKUP(AH630,LnLst!B:I,2,FALSE),0)*100/H630^2</f>
        <v>0</v>
      </c>
      <c r="EC630" s="111">
        <f>AI630*IFERROR(VLOOKUP(AH630,LnLst!B:I,3,FALSE),0)*100/H630^2</f>
        <v>0</v>
      </c>
      <c r="ED630" s="111">
        <f>(AI630*IFERROR(VLOOKUP(AH630,LnLst!B:I,4,FALSE),0))*(H630^2/100)/1000000</f>
        <v>0</v>
      </c>
      <c r="EE630" s="111">
        <f>AI630*IFERROR(VLOOKUP(AH630,LnLst!B:I,5,FALSE),0)*100/H630^2</f>
        <v>0</v>
      </c>
      <c r="EF630" s="111">
        <f>AI630*IFERROR(VLOOKUP(AH630,LnLst!B:I,6,FALSE),0)*100/H630^2</f>
        <v>0</v>
      </c>
      <c r="EG630" s="111">
        <f>(AI630*IFERROR(VLOOKUP(AH630,LnLst!B:I,7,FALSE),0))*(H630^2/100)/1000000</f>
        <v>0</v>
      </c>
      <c r="EH630" s="111">
        <f>AI630*IFERROR(VLOOKUP(AH630,LnLst!B:I,8,FALSE),0)*100/H630^2</f>
        <v>0</v>
      </c>
      <c r="EI630" s="236">
        <f>AK630*IFERROR(VLOOKUP(AJ630,LnLst!B:I,2,FALSE),0)*100/H630^2</f>
        <v>0</v>
      </c>
      <c r="EJ630" s="111">
        <f>AK630*IFERROR(VLOOKUP(AJ630,LnLst!B:I,3,FALSE),0)*100/H630^2</f>
        <v>0</v>
      </c>
      <c r="EK630" s="111">
        <f>(AK630*IFERROR(VLOOKUP(AJ630,LnLst!B:I,4,FALSE),0))*(H630^2/100)/1000000</f>
        <v>0</v>
      </c>
      <c r="EL630" s="111">
        <f>AK630*IFERROR(VLOOKUP(AJ630,LnLst!B:I,5,FALSE),0)*100/H630^2</f>
        <v>0</v>
      </c>
      <c r="EM630" s="111">
        <f>AK630*IFERROR(VLOOKUP(AJ630,LnLst!B:I,6,FALSE),0)*100/H630^2</f>
        <v>0</v>
      </c>
      <c r="EN630" s="111">
        <f>(AK630*IFERROR(VLOOKUP(AJ630,LnLst!B:I,7,FALSE),0))*(H630^2/100)/1000000</f>
        <v>0</v>
      </c>
      <c r="EO630" s="111">
        <f>AK630*IFERROR(VLOOKUP(AJ630,LnLst!B:I,8,FALSE),0)*100/H630^2</f>
        <v>0</v>
      </c>
    </row>
    <row r="631" spans="1:145" ht="15" customHeight="1" x14ac:dyDescent="0.25">
      <c r="A631" s="81" t="s">
        <v>390</v>
      </c>
      <c r="B631" s="81" t="s">
        <v>1644</v>
      </c>
      <c r="C631" s="102" t="s">
        <v>1623</v>
      </c>
      <c r="D631" s="82" t="s">
        <v>1646</v>
      </c>
      <c r="E631" s="9" t="s">
        <v>1642</v>
      </c>
      <c r="F631" s="426" t="s">
        <v>1717</v>
      </c>
      <c r="G631" s="83">
        <v>1</v>
      </c>
      <c r="H631" s="60">
        <v>220</v>
      </c>
      <c r="I631" s="194" t="str">
        <f t="shared" si="204"/>
        <v xml:space="preserve">2*380/50 ACSR             </v>
      </c>
      <c r="J631" s="228">
        <f t="shared" si="205"/>
        <v>52</v>
      </c>
      <c r="K631" s="113" t="s">
        <v>23</v>
      </c>
      <c r="L631" s="232" t="s">
        <v>41</v>
      </c>
      <c r="M631" s="240">
        <v>1200</v>
      </c>
      <c r="N631" s="115">
        <f t="shared" ref="N631:N632" si="214">1.732*M631*H631/1000</f>
        <v>457.24799999999999</v>
      </c>
      <c r="O631" s="241">
        <v>1500</v>
      </c>
      <c r="P631" s="235">
        <f t="shared" ref="P631:P632" si="215">W631*100/H631^2</f>
        <v>4.4264462809917348E-3</v>
      </c>
      <c r="Q631" s="104">
        <f t="shared" ref="Q631:Q632" si="216">X631*100/H631^2</f>
        <v>3.2446280991735535E-2</v>
      </c>
      <c r="R631" s="104">
        <f t="shared" ref="R631:R632" si="217">Y631*H631^2/100</f>
        <v>9.3624960000000007E-2</v>
      </c>
      <c r="S631" s="104">
        <f t="shared" ref="S631:S632" si="218">Z631*100/H631^2</f>
        <v>1.1818181818181818E-2</v>
      </c>
      <c r="T631" s="104">
        <f t="shared" ref="T631:T632" si="219">AA631*100/H631^2</f>
        <v>0.10206611570247934</v>
      </c>
      <c r="U631" s="104">
        <f t="shared" ref="U631:U632" si="220">AB631*H631^2/100</f>
        <v>5.6124640000000003E-2</v>
      </c>
      <c r="V631" s="105">
        <f t="shared" ref="V631:V632" si="221">AC631*100/H631^2</f>
        <v>6.3388429752066114E-2</v>
      </c>
      <c r="W631" s="223">
        <f>AE631*IFERROR(VLOOKUP(AD631,LnLst!B:I,2,FALSE),0)+AG631*IFERROR(VLOOKUP(AF631,LnLst!B:I,2,FALSE),0)+AI631*IFERROR(VLOOKUP(AH631,LnLst!B:I,2,FALSE),0)+AK631*IFERROR(VLOOKUP(AJ631,LnLst!B:I,2,FALSE),0)</f>
        <v>2.1423999999999999</v>
      </c>
      <c r="X631" s="215">
        <f>AE631*IFERROR(VLOOKUP(AD631,LnLst!B:I,3,FALSE),0)+AG631*IFERROR(VLOOKUP(AF631,LnLst!B:I,3,FALSE),0)+AI631*IFERROR(VLOOKUP(AH631,LnLst!B:I,3,FALSE),0)+AK631*IFERROR(VLOOKUP(AJ631,LnLst!B:I,3,FALSE),0)</f>
        <v>15.703999999999999</v>
      </c>
      <c r="Y631" s="219">
        <f>(AE631*IFERROR(VLOOKUP(AD631,LnLst!B:I,4,FALSE),0)+AG631*IFERROR(VLOOKUP(AF631,LnLst!B:I,4,FALSE),0)+AI631*IFERROR(VLOOKUP(AH631,LnLst!B:I,4,FALSE),0)+AK631*IFERROR(VLOOKUP(AJ631,LnLst!B:I,4,FALSE),0))/1000000</f>
        <v>1.9343999999999999E-4</v>
      </c>
      <c r="Z631" s="215">
        <f>AE631*IFERROR(VLOOKUP(AD631,LnLst!B:I,5,FALSE),0)+AG631*IFERROR(VLOOKUP(AF631,LnLst!B:I,5,FALSE),0)+AI631*IFERROR(VLOOKUP(AH631,LnLst!B:I,5,FALSE),0)+AK631*IFERROR(VLOOKUP(AJ631,LnLst!B:I,5,FALSE),0)</f>
        <v>5.72</v>
      </c>
      <c r="AA631" s="215">
        <f>AE631*IFERROR(VLOOKUP(AD631,LnLst!B:I,6,FALSE),0)+AG631*IFERROR(VLOOKUP(AF631,LnLst!B:I,6,FALSE),0)+AI631*IFERROR(VLOOKUP(AH631,LnLst!B:I,6,FALSE),0)+AK631*IFERROR(VLOOKUP(AJ631,LnLst!B:I,6,FALSE),0)</f>
        <v>49.4</v>
      </c>
      <c r="AB631" s="207">
        <f>(AE631*IFERROR(VLOOKUP(AD631,LnLst!B:I,7,FALSE),0)+AG631*IFERROR(VLOOKUP(AF631,LnLst!B:I,7,FALSE),0)+AI631*IFERROR(VLOOKUP(AH631,LnLst!B:I,7,FALSE),0)+AK631*IFERROR(VLOOKUP(AJ631,LnLst!B:I,7,FALSE),0))/1000000</f>
        <v>1.1595999999999999E-4</v>
      </c>
      <c r="AC631" s="211">
        <f>AE631*IFERROR(VLOOKUP(AD631,LnLst!B:I,8,FALSE),0)+AG631*IFERROR(VLOOKUP(AF631,LnLst!B:I,8,FALSE),0)+AI631*IFERROR(VLOOKUP(AH631,LnLst!B:I,8,FALSE),0)+AK631*IFERROR(VLOOKUP(AJ631,LnLst!B:I,8,FALSE),0)</f>
        <v>30.68</v>
      </c>
      <c r="AD631" s="106" t="s">
        <v>25</v>
      </c>
      <c r="AE631" s="263">
        <v>52</v>
      </c>
      <c r="AF631" s="245" t="s">
        <v>1462</v>
      </c>
      <c r="AG631" s="263"/>
      <c r="AH631" s="250" t="s">
        <v>1462</v>
      </c>
      <c r="AI631" s="263"/>
      <c r="AJ631" s="245" t="s">
        <v>1462</v>
      </c>
      <c r="AK631" s="263"/>
      <c r="AL631" s="84">
        <v>118</v>
      </c>
      <c r="AM631" s="72"/>
      <c r="AN631" s="83">
        <v>0</v>
      </c>
      <c r="AO631" s="72">
        <v>0</v>
      </c>
      <c r="AP631" s="66"/>
      <c r="AQ631" s="107" t="s">
        <v>1047</v>
      </c>
      <c r="AR631" s="61"/>
      <c r="AS631" s="364"/>
      <c r="AT631" s="205"/>
      <c r="DN631" s="111">
        <f>(AE631*IFERROR(VLOOKUP(AD631,LnLst!B:I,2,FALSE),0))*(100/(H631^2))</f>
        <v>4.4264462809917356E-3</v>
      </c>
      <c r="DO631" s="111">
        <f>(AE631*IFERROR(VLOOKUP(AD631,LnLst!B:I,3,FALSE),0))*(100/(H631^2))</f>
        <v>3.2446280991735535E-2</v>
      </c>
      <c r="DP631" s="111">
        <f>(AE631*IFERROR(VLOOKUP(AD631,LnLst!B:I,4,FALSE),0))*(H631^2/100)/1000000</f>
        <v>9.3624959999999993E-2</v>
      </c>
      <c r="DQ631" s="111">
        <f>(AE631*IFERROR(VLOOKUP(AD631,LnLst!B:I,5,FALSE),0))*(100/(H631^2))</f>
        <v>1.1818181818181818E-2</v>
      </c>
      <c r="DR631" s="111">
        <f>(AE631*IFERROR(VLOOKUP(AD631,LnLst!B:I,6,FALSE),0))*(100/(H631^2))</f>
        <v>0.10206611570247934</v>
      </c>
      <c r="DS631" s="111">
        <f>(AE631*IFERROR(VLOOKUP(AD631,LnLst!B:I,7,FALSE),0))*(H631^2/100)/1000000</f>
        <v>5.6124639999999996E-2</v>
      </c>
      <c r="DT631" s="111">
        <f>(AE631*IFERROR(VLOOKUP(AD631,LnLst!B:I,8,FALSE),0))*(100/(H631^2))</f>
        <v>6.3388429752066114E-2</v>
      </c>
      <c r="DU631" s="111">
        <f>AG631*IFERROR(VLOOKUP(AF631,LnLst!B:I,2,FALSE),0)*100/H631^2</f>
        <v>0</v>
      </c>
      <c r="DV631" s="111">
        <f>(AG631*IFERROR(VLOOKUP(AF631,LnLst!B:I,3,FALSE),0))*(100/(H631^2))</f>
        <v>0</v>
      </c>
      <c r="DW631" s="111">
        <f>(AG631*IFERROR(VLOOKUP(AF631,LnLst!B:I,4,FALSE),0))*(H631^2/100)/1000000</f>
        <v>0</v>
      </c>
      <c r="DX631" s="111">
        <f>(AG631*IFERROR(VLOOKUP(AF631,LnLst!B:I,5,FALSE),0))*(100/(H631^2))</f>
        <v>0</v>
      </c>
      <c r="DY631" s="111">
        <f>(AG631*IFERROR(VLOOKUP(AF631,LnLst!B:I,6,FALSE),0))*(100/(H631^2))</f>
        <v>0</v>
      </c>
      <c r="DZ631" s="111">
        <f>(AG631*IFERROR(VLOOKUP(AF631,LnLst!B:I,7,FALSE),0))*(H631^2/100)/1000000</f>
        <v>0</v>
      </c>
      <c r="EA631" s="111">
        <f>(AG631*IFERROR(VLOOKUP(AF631,LnLst!B:I,8,FALSE),0))*(100/(H631^2))</f>
        <v>0</v>
      </c>
      <c r="EB631" s="111">
        <f>AI631*IFERROR(VLOOKUP(AH631,LnLst!B:I,2,FALSE),0)*100/H631^2</f>
        <v>0</v>
      </c>
      <c r="EC631" s="111">
        <f>AI631*IFERROR(VLOOKUP(AH631,LnLst!B:I,3,FALSE),0)*100/H631^2</f>
        <v>0</v>
      </c>
      <c r="ED631" s="111">
        <f>(AI631*IFERROR(VLOOKUP(AH631,LnLst!B:I,4,FALSE),0))*(H631^2/100)/1000000</f>
        <v>0</v>
      </c>
      <c r="EE631" s="111">
        <f>AI631*IFERROR(VLOOKUP(AH631,LnLst!B:I,5,FALSE),0)*100/H631^2</f>
        <v>0</v>
      </c>
      <c r="EF631" s="111">
        <f>AI631*IFERROR(VLOOKUP(AH631,LnLst!B:I,6,FALSE),0)*100/H631^2</f>
        <v>0</v>
      </c>
      <c r="EG631" s="111">
        <f>(AI631*IFERROR(VLOOKUP(AH631,LnLst!B:I,7,FALSE),0))*(H631^2/100)/1000000</f>
        <v>0</v>
      </c>
      <c r="EH631" s="111">
        <f>AI631*IFERROR(VLOOKUP(AH631,LnLst!B:I,8,FALSE),0)*100/H631^2</f>
        <v>0</v>
      </c>
      <c r="EI631" s="236">
        <f>AK631*IFERROR(VLOOKUP(AJ631,LnLst!B:I,2,FALSE),0)*100/H631^2</f>
        <v>0</v>
      </c>
      <c r="EJ631" s="111">
        <f>AK631*IFERROR(VLOOKUP(AJ631,LnLst!B:I,3,FALSE),0)*100/H631^2</f>
        <v>0</v>
      </c>
      <c r="EK631" s="111">
        <f>(AK631*IFERROR(VLOOKUP(AJ631,LnLst!B:I,4,FALSE),0))*(H631^2/100)/1000000</f>
        <v>0</v>
      </c>
      <c r="EL631" s="111">
        <f>AK631*IFERROR(VLOOKUP(AJ631,LnLst!B:I,5,FALSE),0)*100/H631^2</f>
        <v>0</v>
      </c>
      <c r="EM631" s="111">
        <f>AK631*IFERROR(VLOOKUP(AJ631,LnLst!B:I,6,FALSE),0)*100/H631^2</f>
        <v>0</v>
      </c>
      <c r="EN631" s="111">
        <f>(AK631*IFERROR(VLOOKUP(AJ631,LnLst!B:I,7,FALSE),0))*(H631^2/100)/1000000</f>
        <v>0</v>
      </c>
      <c r="EO631" s="111">
        <f>AK631*IFERROR(VLOOKUP(AJ631,LnLst!B:I,8,FALSE),0)*100/H631^2</f>
        <v>0</v>
      </c>
    </row>
    <row r="632" spans="1:145" ht="15" customHeight="1" x14ac:dyDescent="0.25">
      <c r="A632" s="81" t="s">
        <v>390</v>
      </c>
      <c r="B632" s="81" t="s">
        <v>1644</v>
      </c>
      <c r="C632" s="102" t="s">
        <v>1623</v>
      </c>
      <c r="D632" s="82" t="s">
        <v>1646</v>
      </c>
      <c r="E632" s="9" t="s">
        <v>1642</v>
      </c>
      <c r="F632" s="426" t="s">
        <v>1717</v>
      </c>
      <c r="G632" s="83">
        <v>2</v>
      </c>
      <c r="H632" s="60">
        <v>220</v>
      </c>
      <c r="I632" s="194" t="str">
        <f t="shared" si="204"/>
        <v xml:space="preserve">2*380/50 ACSR             </v>
      </c>
      <c r="J632" s="228">
        <f t="shared" si="205"/>
        <v>52</v>
      </c>
      <c r="K632" s="113" t="s">
        <v>23</v>
      </c>
      <c r="L632" s="232" t="s">
        <v>41</v>
      </c>
      <c r="M632" s="240">
        <v>1200</v>
      </c>
      <c r="N632" s="115">
        <f t="shared" si="214"/>
        <v>457.24799999999999</v>
      </c>
      <c r="O632" s="241">
        <v>1500</v>
      </c>
      <c r="P632" s="235">
        <f t="shared" si="215"/>
        <v>4.4264462809917348E-3</v>
      </c>
      <c r="Q632" s="104">
        <f t="shared" si="216"/>
        <v>3.2446280991735535E-2</v>
      </c>
      <c r="R632" s="104">
        <f t="shared" si="217"/>
        <v>9.3624960000000007E-2</v>
      </c>
      <c r="S632" s="104">
        <f t="shared" si="218"/>
        <v>1.1818181818181818E-2</v>
      </c>
      <c r="T632" s="104">
        <f t="shared" si="219"/>
        <v>0.10206611570247934</v>
      </c>
      <c r="U632" s="104">
        <f t="shared" si="220"/>
        <v>5.6124640000000003E-2</v>
      </c>
      <c r="V632" s="105">
        <f t="shared" si="221"/>
        <v>6.3388429752066114E-2</v>
      </c>
      <c r="W632" s="223">
        <f>AE632*IFERROR(VLOOKUP(AD632,LnLst!B:I,2,FALSE),0)+AG632*IFERROR(VLOOKUP(AF632,LnLst!B:I,2,FALSE),0)+AI632*IFERROR(VLOOKUP(AH632,LnLst!B:I,2,FALSE),0)+AK632*IFERROR(VLOOKUP(AJ632,LnLst!B:I,2,FALSE),0)</f>
        <v>2.1423999999999999</v>
      </c>
      <c r="X632" s="215">
        <f>AE632*IFERROR(VLOOKUP(AD632,LnLst!B:I,3,FALSE),0)+AG632*IFERROR(VLOOKUP(AF632,LnLst!B:I,3,FALSE),0)+AI632*IFERROR(VLOOKUP(AH632,LnLst!B:I,3,FALSE),0)+AK632*IFERROR(VLOOKUP(AJ632,LnLst!B:I,3,FALSE),0)</f>
        <v>15.703999999999999</v>
      </c>
      <c r="Y632" s="219">
        <f>(AE632*IFERROR(VLOOKUP(AD632,LnLst!B:I,4,FALSE),0)+AG632*IFERROR(VLOOKUP(AF632,LnLst!B:I,4,FALSE),0)+AI632*IFERROR(VLOOKUP(AH632,LnLst!B:I,4,FALSE),0)+AK632*IFERROR(VLOOKUP(AJ632,LnLst!B:I,4,FALSE),0))/1000000</f>
        <v>1.9343999999999999E-4</v>
      </c>
      <c r="Z632" s="215">
        <f>AE632*IFERROR(VLOOKUP(AD632,LnLst!B:I,5,FALSE),0)+AG632*IFERROR(VLOOKUP(AF632,LnLst!B:I,5,FALSE),0)+AI632*IFERROR(VLOOKUP(AH632,LnLst!B:I,5,FALSE),0)+AK632*IFERROR(VLOOKUP(AJ632,LnLst!B:I,5,FALSE),0)</f>
        <v>5.72</v>
      </c>
      <c r="AA632" s="215">
        <f>AE632*IFERROR(VLOOKUP(AD632,LnLst!B:I,6,FALSE),0)+AG632*IFERROR(VLOOKUP(AF632,LnLst!B:I,6,FALSE),0)+AI632*IFERROR(VLOOKUP(AH632,LnLst!B:I,6,FALSE),0)+AK632*IFERROR(VLOOKUP(AJ632,LnLst!B:I,6,FALSE),0)</f>
        <v>49.4</v>
      </c>
      <c r="AB632" s="207">
        <f>(AE632*IFERROR(VLOOKUP(AD632,LnLst!B:I,7,FALSE),0)+AG632*IFERROR(VLOOKUP(AF632,LnLst!B:I,7,FALSE),0)+AI632*IFERROR(VLOOKUP(AH632,LnLst!B:I,7,FALSE),0)+AK632*IFERROR(VLOOKUP(AJ632,LnLst!B:I,7,FALSE),0))/1000000</f>
        <v>1.1595999999999999E-4</v>
      </c>
      <c r="AC632" s="211">
        <f>AE632*IFERROR(VLOOKUP(AD632,LnLst!B:I,8,FALSE),0)+AG632*IFERROR(VLOOKUP(AF632,LnLst!B:I,8,FALSE),0)+AI632*IFERROR(VLOOKUP(AH632,LnLst!B:I,8,FALSE),0)+AK632*IFERROR(VLOOKUP(AJ632,LnLst!B:I,8,FALSE),0)</f>
        <v>30.68</v>
      </c>
      <c r="AD632" s="106" t="s">
        <v>25</v>
      </c>
      <c r="AE632" s="263">
        <v>52</v>
      </c>
      <c r="AF632" s="245" t="s">
        <v>1462</v>
      </c>
      <c r="AG632" s="263"/>
      <c r="AH632" s="250" t="s">
        <v>1462</v>
      </c>
      <c r="AI632" s="263"/>
      <c r="AJ632" s="245" t="s">
        <v>1462</v>
      </c>
      <c r="AK632" s="263"/>
      <c r="AL632" s="84">
        <v>118</v>
      </c>
      <c r="AM632" s="72"/>
      <c r="AN632" s="83">
        <v>0</v>
      </c>
      <c r="AO632" s="72">
        <v>0</v>
      </c>
      <c r="AP632" s="66"/>
      <c r="AQ632" s="107" t="s">
        <v>1047</v>
      </c>
      <c r="AR632" s="61"/>
      <c r="AS632" s="364"/>
      <c r="AT632" s="205"/>
      <c r="DN632" s="111">
        <f>(AE632*IFERROR(VLOOKUP(AD632,LnLst!B:I,2,FALSE),0))*(100/(H632^2))</f>
        <v>4.4264462809917356E-3</v>
      </c>
      <c r="DO632" s="111">
        <f>(AE632*IFERROR(VLOOKUP(AD632,LnLst!B:I,3,FALSE),0))*(100/(H632^2))</f>
        <v>3.2446280991735535E-2</v>
      </c>
      <c r="DP632" s="111">
        <f>(AE632*IFERROR(VLOOKUP(AD632,LnLst!B:I,4,FALSE),0))*(H632^2/100)/1000000</f>
        <v>9.3624959999999993E-2</v>
      </c>
      <c r="DQ632" s="111">
        <f>(AE632*IFERROR(VLOOKUP(AD632,LnLst!B:I,5,FALSE),0))*(100/(H632^2))</f>
        <v>1.1818181818181818E-2</v>
      </c>
      <c r="DR632" s="111">
        <f>(AE632*IFERROR(VLOOKUP(AD632,LnLst!B:I,6,FALSE),0))*(100/(H632^2))</f>
        <v>0.10206611570247934</v>
      </c>
      <c r="DS632" s="111">
        <f>(AE632*IFERROR(VLOOKUP(AD632,LnLst!B:I,7,FALSE),0))*(H632^2/100)/1000000</f>
        <v>5.6124639999999996E-2</v>
      </c>
      <c r="DT632" s="111">
        <f>(AE632*IFERROR(VLOOKUP(AD632,LnLst!B:I,8,FALSE),0))*(100/(H632^2))</f>
        <v>6.3388429752066114E-2</v>
      </c>
      <c r="DU632" s="111">
        <f>AG632*IFERROR(VLOOKUP(AF632,LnLst!B:I,2,FALSE),0)*100/H632^2</f>
        <v>0</v>
      </c>
      <c r="DV632" s="111">
        <f>(AG632*IFERROR(VLOOKUP(AF632,LnLst!B:I,3,FALSE),0))*(100/(H632^2))</f>
        <v>0</v>
      </c>
      <c r="DW632" s="111">
        <f>(AG632*IFERROR(VLOOKUP(AF632,LnLst!B:I,4,FALSE),0))*(H632^2/100)/1000000</f>
        <v>0</v>
      </c>
      <c r="DX632" s="111">
        <f>(AG632*IFERROR(VLOOKUP(AF632,LnLst!B:I,5,FALSE),0))*(100/(H632^2))</f>
        <v>0</v>
      </c>
      <c r="DY632" s="111">
        <f>(AG632*IFERROR(VLOOKUP(AF632,LnLst!B:I,6,FALSE),0))*(100/(H632^2))</f>
        <v>0</v>
      </c>
      <c r="DZ632" s="111">
        <f>(AG632*IFERROR(VLOOKUP(AF632,LnLst!B:I,7,FALSE),0))*(H632^2/100)/1000000</f>
        <v>0</v>
      </c>
      <c r="EA632" s="111">
        <f>(AG632*IFERROR(VLOOKUP(AF632,LnLst!B:I,8,FALSE),0))*(100/(H632^2))</f>
        <v>0</v>
      </c>
      <c r="EB632" s="111">
        <f>AI632*IFERROR(VLOOKUP(AH632,LnLst!B:I,2,FALSE),0)*100/H632^2</f>
        <v>0</v>
      </c>
      <c r="EC632" s="111">
        <f>AI632*IFERROR(VLOOKUP(AH632,LnLst!B:I,3,FALSE),0)*100/H632^2</f>
        <v>0</v>
      </c>
      <c r="ED632" s="111">
        <f>(AI632*IFERROR(VLOOKUP(AH632,LnLst!B:I,4,FALSE),0))*(H632^2/100)/1000000</f>
        <v>0</v>
      </c>
      <c r="EE632" s="111">
        <f>AI632*IFERROR(VLOOKUP(AH632,LnLst!B:I,5,FALSE),0)*100/H632^2</f>
        <v>0</v>
      </c>
      <c r="EF632" s="111">
        <f>AI632*IFERROR(VLOOKUP(AH632,LnLst!B:I,6,FALSE),0)*100/H632^2</f>
        <v>0</v>
      </c>
      <c r="EG632" s="111">
        <f>(AI632*IFERROR(VLOOKUP(AH632,LnLst!B:I,7,FALSE),0))*(H632^2/100)/1000000</f>
        <v>0</v>
      </c>
      <c r="EH632" s="111">
        <f>AI632*IFERROR(VLOOKUP(AH632,LnLst!B:I,8,FALSE),0)*100/H632^2</f>
        <v>0</v>
      </c>
      <c r="EI632" s="236">
        <f>AK632*IFERROR(VLOOKUP(AJ632,LnLst!B:I,2,FALSE),0)*100/H632^2</f>
        <v>0</v>
      </c>
      <c r="EJ632" s="111">
        <f>AK632*IFERROR(VLOOKUP(AJ632,LnLst!B:I,3,FALSE),0)*100/H632^2</f>
        <v>0</v>
      </c>
      <c r="EK632" s="111">
        <f>(AK632*IFERROR(VLOOKUP(AJ632,LnLst!B:I,4,FALSE),0))*(H632^2/100)/1000000</f>
        <v>0</v>
      </c>
      <c r="EL632" s="111">
        <f>AK632*IFERROR(VLOOKUP(AJ632,LnLst!B:I,5,FALSE),0)*100/H632^2</f>
        <v>0</v>
      </c>
      <c r="EM632" s="111">
        <f>AK632*IFERROR(VLOOKUP(AJ632,LnLst!B:I,6,FALSE),0)*100/H632^2</f>
        <v>0</v>
      </c>
      <c r="EN632" s="111">
        <f>(AK632*IFERROR(VLOOKUP(AJ632,LnLst!B:I,7,FALSE),0))*(H632^2/100)/1000000</f>
        <v>0</v>
      </c>
      <c r="EO632" s="111">
        <f>AK632*IFERROR(VLOOKUP(AJ632,LnLst!B:I,8,FALSE),0)*100/H632^2</f>
        <v>0</v>
      </c>
    </row>
    <row r="633" spans="1:145" ht="15" customHeight="1" x14ac:dyDescent="0.25">
      <c r="A633" s="81" t="s">
        <v>389</v>
      </c>
      <c r="B633" s="82" t="s">
        <v>459</v>
      </c>
      <c r="C633" s="102" t="s">
        <v>67</v>
      </c>
      <c r="D633" s="82" t="s">
        <v>94</v>
      </c>
      <c r="E633" s="9" t="s">
        <v>1642</v>
      </c>
      <c r="F633" s="426" t="s">
        <v>1717</v>
      </c>
      <c r="G633" s="83">
        <v>1</v>
      </c>
      <c r="H633" s="60">
        <v>220</v>
      </c>
      <c r="I633" s="194" t="str">
        <f t="shared" si="204"/>
        <v xml:space="preserve">2*380/50 ACSR             </v>
      </c>
      <c r="J633" s="228">
        <f t="shared" si="205"/>
        <v>67</v>
      </c>
      <c r="K633" s="113" t="s">
        <v>23</v>
      </c>
      <c r="L633" s="232" t="s">
        <v>23</v>
      </c>
      <c r="M633" s="240">
        <v>1200</v>
      </c>
      <c r="N633" s="115">
        <f t="shared" si="206"/>
        <v>457.24799999999999</v>
      </c>
      <c r="O633" s="241">
        <v>1500</v>
      </c>
      <c r="P633" s="235">
        <f t="shared" si="207"/>
        <v>5.7033057851239672E-3</v>
      </c>
      <c r="Q633" s="104">
        <f t="shared" si="208"/>
        <v>4.1805785123966939E-2</v>
      </c>
      <c r="R633" s="104">
        <f t="shared" si="209"/>
        <v>0.12063216</v>
      </c>
      <c r="S633" s="104">
        <f t="shared" si="210"/>
        <v>1.5227272727272726E-2</v>
      </c>
      <c r="T633" s="104">
        <f t="shared" si="211"/>
        <v>0.13150826446280992</v>
      </c>
      <c r="U633" s="104">
        <f t="shared" si="212"/>
        <v>7.2314439999999994E-2</v>
      </c>
      <c r="V633" s="105">
        <f t="shared" si="213"/>
        <v>8.1673553719008266E-2</v>
      </c>
      <c r="W633" s="223">
        <f>AE633*IFERROR(VLOOKUP(AD633,LnLst!B:I,2,FALSE),0)+AG633*IFERROR(VLOOKUP(AF633,LnLst!B:I,2,FALSE),0)+AI633*IFERROR(VLOOKUP(AH633,LnLst!B:I,2,FALSE),0)+AK633*IFERROR(VLOOKUP(AJ633,LnLst!B:I,2,FALSE),0)</f>
        <v>2.7604000000000002</v>
      </c>
      <c r="X633" s="215">
        <f>AE633*IFERROR(VLOOKUP(AD633,LnLst!B:I,3,FALSE),0)+AG633*IFERROR(VLOOKUP(AF633,LnLst!B:I,3,FALSE),0)+AI633*IFERROR(VLOOKUP(AH633,LnLst!B:I,3,FALSE),0)+AK633*IFERROR(VLOOKUP(AJ633,LnLst!B:I,3,FALSE),0)</f>
        <v>20.233999999999998</v>
      </c>
      <c r="Y633" s="219">
        <f>(AE633*IFERROR(VLOOKUP(AD633,LnLst!B:I,4,FALSE),0)+AG633*IFERROR(VLOOKUP(AF633,LnLst!B:I,4,FALSE),0)+AI633*IFERROR(VLOOKUP(AH633,LnLst!B:I,4,FALSE),0)+AK633*IFERROR(VLOOKUP(AJ633,LnLst!B:I,4,FALSE),0))/1000000</f>
        <v>2.4924000000000002E-4</v>
      </c>
      <c r="Z633" s="215">
        <f>AE633*IFERROR(VLOOKUP(AD633,LnLst!B:I,5,FALSE),0)+AG633*IFERROR(VLOOKUP(AF633,LnLst!B:I,5,FALSE),0)+AI633*IFERROR(VLOOKUP(AH633,LnLst!B:I,5,FALSE),0)+AK633*IFERROR(VLOOKUP(AJ633,LnLst!B:I,5,FALSE),0)</f>
        <v>7.37</v>
      </c>
      <c r="AA633" s="215">
        <f>AE633*IFERROR(VLOOKUP(AD633,LnLst!B:I,6,FALSE),0)+AG633*IFERROR(VLOOKUP(AF633,LnLst!B:I,6,FALSE),0)+AI633*IFERROR(VLOOKUP(AH633,LnLst!B:I,6,FALSE),0)+AK633*IFERROR(VLOOKUP(AJ633,LnLst!B:I,6,FALSE),0)</f>
        <v>63.65</v>
      </c>
      <c r="AB633" s="207">
        <f>(AE633*IFERROR(VLOOKUP(AD633,LnLst!B:I,7,FALSE),0)+AG633*IFERROR(VLOOKUP(AF633,LnLst!B:I,7,FALSE),0)+AI633*IFERROR(VLOOKUP(AH633,LnLst!B:I,7,FALSE),0)+AK633*IFERROR(VLOOKUP(AJ633,LnLst!B:I,7,FALSE),0))/1000000</f>
        <v>1.4940999999999999E-4</v>
      </c>
      <c r="AC633" s="211">
        <f>AE633*IFERROR(VLOOKUP(AD633,LnLst!B:I,8,FALSE),0)+AG633*IFERROR(VLOOKUP(AF633,LnLst!B:I,8,FALSE),0)+AI633*IFERROR(VLOOKUP(AH633,LnLst!B:I,8,FALSE),0)+AK633*IFERROR(VLOOKUP(AJ633,LnLst!B:I,8,FALSE),0)</f>
        <v>39.53</v>
      </c>
      <c r="AD633" s="106" t="s">
        <v>25</v>
      </c>
      <c r="AE633" s="263">
        <v>67</v>
      </c>
      <c r="AF633" s="245" t="s">
        <v>1462</v>
      </c>
      <c r="AG633" s="263"/>
      <c r="AH633" s="250" t="s">
        <v>1462</v>
      </c>
      <c r="AI633" s="263"/>
      <c r="AJ633" s="245" t="s">
        <v>1462</v>
      </c>
      <c r="AK633" s="263"/>
      <c r="AL633" s="84">
        <v>120</v>
      </c>
      <c r="AM633" s="72">
        <v>128</v>
      </c>
      <c r="AN633" s="83">
        <v>0</v>
      </c>
      <c r="AO633" s="72">
        <v>0</v>
      </c>
      <c r="AP633" s="66" t="s">
        <v>1048</v>
      </c>
      <c r="AQ633" s="107" t="s">
        <v>580</v>
      </c>
      <c r="AR633" s="61" t="s">
        <v>94</v>
      </c>
      <c r="AS633" s="364"/>
      <c r="AT633" s="205"/>
      <c r="DN633" s="111">
        <f>(AE633*IFERROR(VLOOKUP(AD633,LnLst!B:I,2,FALSE),0))*(100/(H633^2))</f>
        <v>5.7033057851239672E-3</v>
      </c>
      <c r="DO633" s="111">
        <f>(AE633*IFERROR(VLOOKUP(AD633,LnLst!B:I,3,FALSE),0))*(100/(H633^2))</f>
        <v>4.1805785123966939E-2</v>
      </c>
      <c r="DP633" s="111">
        <f>(AE633*IFERROR(VLOOKUP(AD633,LnLst!B:I,4,FALSE),0))*(H633^2/100)/1000000</f>
        <v>0.12063216</v>
      </c>
      <c r="DQ633" s="111">
        <f>(AE633*IFERROR(VLOOKUP(AD633,LnLst!B:I,5,FALSE),0))*(100/(H633^2))</f>
        <v>1.5227272727272728E-2</v>
      </c>
      <c r="DR633" s="111">
        <f>(AE633*IFERROR(VLOOKUP(AD633,LnLst!B:I,6,FALSE),0))*(100/(H633^2))</f>
        <v>0.13150826446280992</v>
      </c>
      <c r="DS633" s="111">
        <f>(AE633*IFERROR(VLOOKUP(AD633,LnLst!B:I,7,FALSE),0))*(H633^2/100)/1000000</f>
        <v>7.2314440000000008E-2</v>
      </c>
      <c r="DT633" s="111">
        <f>(AE633*IFERROR(VLOOKUP(AD633,LnLst!B:I,8,FALSE),0))*(100/(H633^2))</f>
        <v>8.1673553719008266E-2</v>
      </c>
      <c r="DU633" s="111">
        <f>AG633*IFERROR(VLOOKUP(AF633,LnLst!B:I,2,FALSE),0)*100/H633^2</f>
        <v>0</v>
      </c>
      <c r="DV633" s="111">
        <f>(AG633*IFERROR(VLOOKUP(AF633,LnLst!B:I,3,FALSE),0))*(100/(H633^2))</f>
        <v>0</v>
      </c>
      <c r="DW633" s="111">
        <f>(AG633*IFERROR(VLOOKUP(AF633,LnLst!B:I,4,FALSE),0))*(H633^2/100)/1000000</f>
        <v>0</v>
      </c>
      <c r="DX633" s="111">
        <f>(AG633*IFERROR(VLOOKUP(AF633,LnLst!B:I,5,FALSE),0))*(100/(H633^2))</f>
        <v>0</v>
      </c>
      <c r="DY633" s="111">
        <f>(AG633*IFERROR(VLOOKUP(AF633,LnLst!B:I,6,FALSE),0))*(100/(H633^2))</f>
        <v>0</v>
      </c>
      <c r="DZ633" s="111">
        <f>(AG633*IFERROR(VLOOKUP(AF633,LnLst!B:I,7,FALSE),0))*(H633^2/100)/1000000</f>
        <v>0</v>
      </c>
      <c r="EA633" s="111">
        <f>(AG633*IFERROR(VLOOKUP(AF633,LnLst!B:I,8,FALSE),0))*(100/(H633^2))</f>
        <v>0</v>
      </c>
      <c r="EB633" s="111">
        <f>AI633*IFERROR(VLOOKUP(AH633,LnLst!B:I,2,FALSE),0)*100/H633^2</f>
        <v>0</v>
      </c>
      <c r="EC633" s="111">
        <f>AI633*IFERROR(VLOOKUP(AH633,LnLst!B:I,3,FALSE),0)*100/H633^2</f>
        <v>0</v>
      </c>
      <c r="ED633" s="111">
        <f>(AI633*IFERROR(VLOOKUP(AH633,LnLst!B:I,4,FALSE),0))*(H633^2/100)/1000000</f>
        <v>0</v>
      </c>
      <c r="EE633" s="111">
        <f>AI633*IFERROR(VLOOKUP(AH633,LnLst!B:I,5,FALSE),0)*100/H633^2</f>
        <v>0</v>
      </c>
      <c r="EF633" s="111">
        <f>AI633*IFERROR(VLOOKUP(AH633,LnLst!B:I,6,FALSE),0)*100/H633^2</f>
        <v>0</v>
      </c>
      <c r="EG633" s="111">
        <f>(AI633*IFERROR(VLOOKUP(AH633,LnLst!B:I,7,FALSE),0))*(H633^2/100)/1000000</f>
        <v>0</v>
      </c>
      <c r="EH633" s="111">
        <f>AI633*IFERROR(VLOOKUP(AH633,LnLst!B:I,8,FALSE),0)*100/H633^2</f>
        <v>0</v>
      </c>
      <c r="EI633" s="236">
        <f>AK633*IFERROR(VLOOKUP(AJ633,LnLst!B:I,2,FALSE),0)*100/H633^2</f>
        <v>0</v>
      </c>
      <c r="EJ633" s="111">
        <f>AK633*IFERROR(VLOOKUP(AJ633,LnLst!B:I,3,FALSE),0)*100/H633^2</f>
        <v>0</v>
      </c>
      <c r="EK633" s="111">
        <f>(AK633*IFERROR(VLOOKUP(AJ633,LnLst!B:I,4,FALSE),0))*(H633^2/100)/1000000</f>
        <v>0</v>
      </c>
      <c r="EL633" s="111">
        <f>AK633*IFERROR(VLOOKUP(AJ633,LnLst!B:I,5,FALSE),0)*100/H633^2</f>
        <v>0</v>
      </c>
      <c r="EM633" s="111">
        <f>AK633*IFERROR(VLOOKUP(AJ633,LnLst!B:I,6,FALSE),0)*100/H633^2</f>
        <v>0</v>
      </c>
      <c r="EN633" s="111">
        <f>(AK633*IFERROR(VLOOKUP(AJ633,LnLst!B:I,7,FALSE),0))*(H633^2/100)/1000000</f>
        <v>0</v>
      </c>
      <c r="EO633" s="111">
        <f>AK633*IFERROR(VLOOKUP(AJ633,LnLst!B:I,8,FALSE),0)*100/H633^2</f>
        <v>0</v>
      </c>
    </row>
    <row r="634" spans="1:145" ht="15" customHeight="1" x14ac:dyDescent="0.25">
      <c r="A634" s="81" t="s">
        <v>389</v>
      </c>
      <c r="B634" s="82" t="s">
        <v>459</v>
      </c>
      <c r="C634" s="102" t="s">
        <v>67</v>
      </c>
      <c r="D634" s="82" t="s">
        <v>94</v>
      </c>
      <c r="E634" s="9" t="s">
        <v>1642</v>
      </c>
      <c r="F634" s="426" t="s">
        <v>1717</v>
      </c>
      <c r="G634" s="83">
        <v>2</v>
      </c>
      <c r="H634" s="60">
        <v>220</v>
      </c>
      <c r="I634" s="194" t="str">
        <f t="shared" si="204"/>
        <v xml:space="preserve">2*380/50 ACSR             </v>
      </c>
      <c r="J634" s="228">
        <f t="shared" si="205"/>
        <v>67</v>
      </c>
      <c r="K634" s="113" t="s">
        <v>23</v>
      </c>
      <c r="L634" s="232" t="s">
        <v>23</v>
      </c>
      <c r="M634" s="240">
        <v>1200</v>
      </c>
      <c r="N634" s="115">
        <f t="shared" si="206"/>
        <v>457.24799999999999</v>
      </c>
      <c r="O634" s="241">
        <v>1500</v>
      </c>
      <c r="P634" s="235">
        <f t="shared" si="207"/>
        <v>5.7033057851239672E-3</v>
      </c>
      <c r="Q634" s="104">
        <f t="shared" si="208"/>
        <v>4.1805785123966939E-2</v>
      </c>
      <c r="R634" s="104">
        <f t="shared" si="209"/>
        <v>0.12063216</v>
      </c>
      <c r="S634" s="104">
        <f t="shared" si="210"/>
        <v>1.5227272727272726E-2</v>
      </c>
      <c r="T634" s="104">
        <f t="shared" si="211"/>
        <v>0.13150826446280992</v>
      </c>
      <c r="U634" s="104">
        <f t="shared" si="212"/>
        <v>7.2314439999999994E-2</v>
      </c>
      <c r="V634" s="105">
        <f t="shared" si="213"/>
        <v>8.1673553719008266E-2</v>
      </c>
      <c r="W634" s="223">
        <f>AE634*IFERROR(VLOOKUP(AD634,LnLst!B:I,2,FALSE),0)+AG634*IFERROR(VLOOKUP(AF634,LnLst!B:I,2,FALSE),0)+AI634*IFERROR(VLOOKUP(AH634,LnLst!B:I,2,FALSE),0)+AK634*IFERROR(VLOOKUP(AJ634,LnLst!B:I,2,FALSE),0)</f>
        <v>2.7604000000000002</v>
      </c>
      <c r="X634" s="215">
        <f>AE634*IFERROR(VLOOKUP(AD634,LnLst!B:I,3,FALSE),0)+AG634*IFERROR(VLOOKUP(AF634,LnLst!B:I,3,FALSE),0)+AI634*IFERROR(VLOOKUP(AH634,LnLst!B:I,3,FALSE),0)+AK634*IFERROR(VLOOKUP(AJ634,LnLst!B:I,3,FALSE),0)</f>
        <v>20.233999999999998</v>
      </c>
      <c r="Y634" s="219">
        <f>(AE634*IFERROR(VLOOKUP(AD634,LnLst!B:I,4,FALSE),0)+AG634*IFERROR(VLOOKUP(AF634,LnLst!B:I,4,FALSE),0)+AI634*IFERROR(VLOOKUP(AH634,LnLst!B:I,4,FALSE),0)+AK634*IFERROR(VLOOKUP(AJ634,LnLst!B:I,4,FALSE),0))/1000000</f>
        <v>2.4924000000000002E-4</v>
      </c>
      <c r="Z634" s="215">
        <f>AE634*IFERROR(VLOOKUP(AD634,LnLst!B:I,5,FALSE),0)+AG634*IFERROR(VLOOKUP(AF634,LnLst!B:I,5,FALSE),0)+AI634*IFERROR(VLOOKUP(AH634,LnLst!B:I,5,FALSE),0)+AK634*IFERROR(VLOOKUP(AJ634,LnLst!B:I,5,FALSE),0)</f>
        <v>7.37</v>
      </c>
      <c r="AA634" s="215">
        <f>AE634*IFERROR(VLOOKUP(AD634,LnLst!B:I,6,FALSE),0)+AG634*IFERROR(VLOOKUP(AF634,LnLst!B:I,6,FALSE),0)+AI634*IFERROR(VLOOKUP(AH634,LnLst!B:I,6,FALSE),0)+AK634*IFERROR(VLOOKUP(AJ634,LnLst!B:I,6,FALSE),0)</f>
        <v>63.65</v>
      </c>
      <c r="AB634" s="207">
        <f>(AE634*IFERROR(VLOOKUP(AD634,LnLst!B:I,7,FALSE),0)+AG634*IFERROR(VLOOKUP(AF634,LnLst!B:I,7,FALSE),0)+AI634*IFERROR(VLOOKUP(AH634,LnLst!B:I,7,FALSE),0)+AK634*IFERROR(VLOOKUP(AJ634,LnLst!B:I,7,FALSE),0))/1000000</f>
        <v>1.4940999999999999E-4</v>
      </c>
      <c r="AC634" s="211">
        <f>AE634*IFERROR(VLOOKUP(AD634,LnLst!B:I,8,FALSE),0)+AG634*IFERROR(VLOOKUP(AF634,LnLst!B:I,8,FALSE),0)+AI634*IFERROR(VLOOKUP(AH634,LnLst!B:I,8,FALSE),0)+AK634*IFERROR(VLOOKUP(AJ634,LnLst!B:I,8,FALSE),0)</f>
        <v>39.53</v>
      </c>
      <c r="AD634" s="106" t="s">
        <v>25</v>
      </c>
      <c r="AE634" s="263">
        <v>67</v>
      </c>
      <c r="AF634" s="245" t="s">
        <v>1462</v>
      </c>
      <c r="AG634" s="263"/>
      <c r="AH634" s="250" t="s">
        <v>1462</v>
      </c>
      <c r="AI634" s="263"/>
      <c r="AJ634" s="245" t="s">
        <v>1462</v>
      </c>
      <c r="AK634" s="263"/>
      <c r="AL634" s="84">
        <v>120</v>
      </c>
      <c r="AM634" s="72">
        <v>128</v>
      </c>
      <c r="AN634" s="83">
        <v>0</v>
      </c>
      <c r="AO634" s="72">
        <v>0</v>
      </c>
      <c r="AP634" s="66" t="s">
        <v>1049</v>
      </c>
      <c r="AQ634" s="107" t="s">
        <v>580</v>
      </c>
      <c r="AR634" s="61" t="s">
        <v>94</v>
      </c>
      <c r="AS634" s="364"/>
      <c r="AT634" s="205"/>
      <c r="DN634" s="111">
        <f>(AE634*IFERROR(VLOOKUP(AD634,LnLst!B:I,2,FALSE),0))*(100/(H634^2))</f>
        <v>5.7033057851239672E-3</v>
      </c>
      <c r="DO634" s="111">
        <f>(AE634*IFERROR(VLOOKUP(AD634,LnLst!B:I,3,FALSE),0))*(100/(H634^2))</f>
        <v>4.1805785123966939E-2</v>
      </c>
      <c r="DP634" s="111">
        <f>(AE634*IFERROR(VLOOKUP(AD634,LnLst!B:I,4,FALSE),0))*(H634^2/100)/1000000</f>
        <v>0.12063216</v>
      </c>
      <c r="DQ634" s="111">
        <f>(AE634*IFERROR(VLOOKUP(AD634,LnLst!B:I,5,FALSE),0))*(100/(H634^2))</f>
        <v>1.5227272727272728E-2</v>
      </c>
      <c r="DR634" s="111">
        <f>(AE634*IFERROR(VLOOKUP(AD634,LnLst!B:I,6,FALSE),0))*(100/(H634^2))</f>
        <v>0.13150826446280992</v>
      </c>
      <c r="DS634" s="111">
        <f>(AE634*IFERROR(VLOOKUP(AD634,LnLst!B:I,7,FALSE),0))*(H634^2/100)/1000000</f>
        <v>7.2314440000000008E-2</v>
      </c>
      <c r="DT634" s="111">
        <f>(AE634*IFERROR(VLOOKUP(AD634,LnLst!B:I,8,FALSE),0))*(100/(H634^2))</f>
        <v>8.1673553719008266E-2</v>
      </c>
      <c r="DU634" s="111">
        <f>AG634*IFERROR(VLOOKUP(AF634,LnLst!B:I,2,FALSE),0)*100/H634^2</f>
        <v>0</v>
      </c>
      <c r="DV634" s="111">
        <f>(AG634*IFERROR(VLOOKUP(AF634,LnLst!B:I,3,FALSE),0))*(100/(H634^2))</f>
        <v>0</v>
      </c>
      <c r="DW634" s="111">
        <f>(AG634*IFERROR(VLOOKUP(AF634,LnLst!B:I,4,FALSE),0))*(H634^2/100)/1000000</f>
        <v>0</v>
      </c>
      <c r="DX634" s="111">
        <f>(AG634*IFERROR(VLOOKUP(AF634,LnLst!B:I,5,FALSE),0))*(100/(H634^2))</f>
        <v>0</v>
      </c>
      <c r="DY634" s="111">
        <f>(AG634*IFERROR(VLOOKUP(AF634,LnLst!B:I,6,FALSE),0))*(100/(H634^2))</f>
        <v>0</v>
      </c>
      <c r="DZ634" s="111">
        <f>(AG634*IFERROR(VLOOKUP(AF634,LnLst!B:I,7,FALSE),0))*(H634^2/100)/1000000</f>
        <v>0</v>
      </c>
      <c r="EA634" s="111">
        <f>(AG634*IFERROR(VLOOKUP(AF634,LnLst!B:I,8,FALSE),0))*(100/(H634^2))</f>
        <v>0</v>
      </c>
      <c r="EB634" s="111">
        <f>AI634*IFERROR(VLOOKUP(AH634,LnLst!B:I,2,FALSE),0)*100/H634^2</f>
        <v>0</v>
      </c>
      <c r="EC634" s="111">
        <f>AI634*IFERROR(VLOOKUP(AH634,LnLst!B:I,3,FALSE),0)*100/H634^2</f>
        <v>0</v>
      </c>
      <c r="ED634" s="111">
        <f>(AI634*IFERROR(VLOOKUP(AH634,LnLst!B:I,4,FALSE),0))*(H634^2/100)/1000000</f>
        <v>0</v>
      </c>
      <c r="EE634" s="111">
        <f>AI634*IFERROR(VLOOKUP(AH634,LnLst!B:I,5,FALSE),0)*100/H634^2</f>
        <v>0</v>
      </c>
      <c r="EF634" s="111">
        <f>AI634*IFERROR(VLOOKUP(AH634,LnLst!B:I,6,FALSE),0)*100/H634^2</f>
        <v>0</v>
      </c>
      <c r="EG634" s="111">
        <f>(AI634*IFERROR(VLOOKUP(AH634,LnLst!B:I,7,FALSE),0))*(H634^2/100)/1000000</f>
        <v>0</v>
      </c>
      <c r="EH634" s="111">
        <f>AI634*IFERROR(VLOOKUP(AH634,LnLst!B:I,8,FALSE),0)*100/H634^2</f>
        <v>0</v>
      </c>
      <c r="EI634" s="236">
        <f>AK634*IFERROR(VLOOKUP(AJ634,LnLst!B:I,2,FALSE),0)*100/H634^2</f>
        <v>0</v>
      </c>
      <c r="EJ634" s="111">
        <f>AK634*IFERROR(VLOOKUP(AJ634,LnLst!B:I,3,FALSE),0)*100/H634^2</f>
        <v>0</v>
      </c>
      <c r="EK634" s="111">
        <f>(AK634*IFERROR(VLOOKUP(AJ634,LnLst!B:I,4,FALSE),0))*(H634^2/100)/1000000</f>
        <v>0</v>
      </c>
      <c r="EL634" s="111">
        <f>AK634*IFERROR(VLOOKUP(AJ634,LnLst!B:I,5,FALSE),0)*100/H634^2</f>
        <v>0</v>
      </c>
      <c r="EM634" s="111">
        <f>AK634*IFERROR(VLOOKUP(AJ634,LnLst!B:I,6,FALSE),0)*100/H634^2</f>
        <v>0</v>
      </c>
      <c r="EN634" s="111">
        <f>(AK634*IFERROR(VLOOKUP(AJ634,LnLst!B:I,7,FALSE),0))*(H634^2/100)/1000000</f>
        <v>0</v>
      </c>
      <c r="EO634" s="111">
        <f>AK634*IFERROR(VLOOKUP(AJ634,LnLst!B:I,8,FALSE),0)*100/H634^2</f>
        <v>0</v>
      </c>
    </row>
    <row r="635" spans="1:145" ht="15" customHeight="1" x14ac:dyDescent="0.25">
      <c r="A635" s="81" t="s">
        <v>1358</v>
      </c>
      <c r="B635" s="82" t="s">
        <v>1390</v>
      </c>
      <c r="C635" s="102" t="s">
        <v>1482</v>
      </c>
      <c r="D635" s="82" t="s">
        <v>1483</v>
      </c>
      <c r="E635" s="9" t="s">
        <v>1642</v>
      </c>
      <c r="F635" s="426" t="s">
        <v>1717</v>
      </c>
      <c r="G635" s="83">
        <v>1</v>
      </c>
      <c r="H635" s="60">
        <v>220</v>
      </c>
      <c r="I635" s="194" t="str">
        <f t="shared" si="204"/>
        <v xml:space="preserve">2*380/50 ACSR             </v>
      </c>
      <c r="J635" s="228">
        <f t="shared" si="205"/>
        <v>2</v>
      </c>
      <c r="K635" s="113" t="s">
        <v>23</v>
      </c>
      <c r="L635" s="232" t="s">
        <v>23</v>
      </c>
      <c r="M635" s="240">
        <v>1200</v>
      </c>
      <c r="N635" s="115">
        <f t="shared" si="206"/>
        <v>457.24799999999999</v>
      </c>
      <c r="O635" s="241">
        <v>1500</v>
      </c>
      <c r="P635" s="235">
        <f t="shared" si="207"/>
        <v>1.7024793388429753E-4</v>
      </c>
      <c r="Q635" s="104">
        <f t="shared" si="208"/>
        <v>1.2479338842975205E-3</v>
      </c>
      <c r="R635" s="104">
        <f t="shared" si="209"/>
        <v>3.6009600000000003E-3</v>
      </c>
      <c r="S635" s="104">
        <f t="shared" si="210"/>
        <v>4.5454545454545455E-4</v>
      </c>
      <c r="T635" s="104">
        <f t="shared" si="211"/>
        <v>3.9256198347107441E-3</v>
      </c>
      <c r="U635" s="104">
        <f t="shared" si="212"/>
        <v>2.1586399999999999E-3</v>
      </c>
      <c r="V635" s="105">
        <f t="shared" si="213"/>
        <v>2.4380165289256198E-3</v>
      </c>
      <c r="W635" s="223">
        <f>AE635*IFERROR(VLOOKUP(AD635,LnLst!B:I,2,FALSE),0)+AG635*IFERROR(VLOOKUP(AF635,LnLst!B:I,2,FALSE),0)+AI635*IFERROR(VLOOKUP(AH635,LnLst!B:I,2,FALSE),0)+AK635*IFERROR(VLOOKUP(AJ635,LnLst!B:I,2,FALSE),0)</f>
        <v>8.2400000000000001E-2</v>
      </c>
      <c r="X635" s="215">
        <f>AE635*IFERROR(VLOOKUP(AD635,LnLst!B:I,3,FALSE),0)+AG635*IFERROR(VLOOKUP(AF635,LnLst!B:I,3,FALSE),0)+AI635*IFERROR(VLOOKUP(AH635,LnLst!B:I,3,FALSE),0)+AK635*IFERROR(VLOOKUP(AJ635,LnLst!B:I,3,FALSE),0)</f>
        <v>0.60399999999999998</v>
      </c>
      <c r="Y635" s="219">
        <f>(AE635*IFERROR(VLOOKUP(AD635,LnLst!B:I,4,FALSE),0)+AG635*IFERROR(VLOOKUP(AF635,LnLst!B:I,4,FALSE),0)+AI635*IFERROR(VLOOKUP(AH635,LnLst!B:I,4,FALSE),0)+AK635*IFERROR(VLOOKUP(AJ635,LnLst!B:I,4,FALSE),0))/1000000</f>
        <v>7.4400000000000008E-6</v>
      </c>
      <c r="Z635" s="215">
        <f>AE635*IFERROR(VLOOKUP(AD635,LnLst!B:I,5,FALSE),0)+AG635*IFERROR(VLOOKUP(AF635,LnLst!B:I,5,FALSE),0)+AI635*IFERROR(VLOOKUP(AH635,LnLst!B:I,5,FALSE),0)+AK635*IFERROR(VLOOKUP(AJ635,LnLst!B:I,5,FALSE),0)</f>
        <v>0.22</v>
      </c>
      <c r="AA635" s="215">
        <f>AE635*IFERROR(VLOOKUP(AD635,LnLst!B:I,6,FALSE),0)+AG635*IFERROR(VLOOKUP(AF635,LnLst!B:I,6,FALSE),0)+AI635*IFERROR(VLOOKUP(AH635,LnLst!B:I,6,FALSE),0)+AK635*IFERROR(VLOOKUP(AJ635,LnLst!B:I,6,FALSE),0)</f>
        <v>1.9</v>
      </c>
      <c r="AB635" s="207">
        <f>(AE635*IFERROR(VLOOKUP(AD635,LnLst!B:I,7,FALSE),0)+AG635*IFERROR(VLOOKUP(AF635,LnLst!B:I,7,FALSE),0)+AI635*IFERROR(VLOOKUP(AH635,LnLst!B:I,7,FALSE),0)+AK635*IFERROR(VLOOKUP(AJ635,LnLst!B:I,7,FALSE),0))/1000000</f>
        <v>4.4599999999999996E-6</v>
      </c>
      <c r="AC635" s="211">
        <f>AE635*IFERROR(VLOOKUP(AD635,LnLst!B:I,8,FALSE),0)+AG635*IFERROR(VLOOKUP(AF635,LnLst!B:I,8,FALSE),0)+AI635*IFERROR(VLOOKUP(AH635,LnLst!B:I,8,FALSE),0)+AK635*IFERROR(VLOOKUP(AJ635,LnLst!B:I,8,FALSE),0)</f>
        <v>1.18</v>
      </c>
      <c r="AD635" s="106" t="s">
        <v>25</v>
      </c>
      <c r="AE635" s="263">
        <v>2</v>
      </c>
      <c r="AF635" s="245" t="s">
        <v>1462</v>
      </c>
      <c r="AG635" s="263"/>
      <c r="AH635" s="250" t="s">
        <v>1462</v>
      </c>
      <c r="AI635" s="263"/>
      <c r="AJ635" s="245" t="s">
        <v>1462</v>
      </c>
      <c r="AK635" s="263"/>
      <c r="AL635" s="84">
        <v>115</v>
      </c>
      <c r="AM635" s="72">
        <v>119</v>
      </c>
      <c r="AN635" s="83">
        <v>0</v>
      </c>
      <c r="AO635" s="72">
        <v>0</v>
      </c>
      <c r="AP635" s="66" t="s">
        <v>1060</v>
      </c>
      <c r="AQ635" s="107" t="s">
        <v>1062</v>
      </c>
      <c r="AR635" s="61" t="s">
        <v>1059</v>
      </c>
      <c r="AS635" s="364"/>
      <c r="AT635" s="205"/>
      <c r="DN635" s="111">
        <f>(AE635*IFERROR(VLOOKUP(AD635,LnLst!B:I,2,FALSE),0))*(100/(H635^2))</f>
        <v>1.7024793388429753E-4</v>
      </c>
      <c r="DO635" s="111">
        <f>(AE635*IFERROR(VLOOKUP(AD635,LnLst!B:I,3,FALSE),0))*(100/(H635^2))</f>
        <v>1.2479338842975207E-3</v>
      </c>
      <c r="DP635" s="111">
        <f>(AE635*IFERROR(VLOOKUP(AD635,LnLst!B:I,4,FALSE),0))*(H635^2/100)/1000000</f>
        <v>3.6009599999999998E-3</v>
      </c>
      <c r="DQ635" s="111">
        <f>(AE635*IFERROR(VLOOKUP(AD635,LnLst!B:I,5,FALSE),0))*(100/(H635^2))</f>
        <v>4.5454545454545455E-4</v>
      </c>
      <c r="DR635" s="111">
        <f>(AE635*IFERROR(VLOOKUP(AD635,LnLst!B:I,6,FALSE),0))*(100/(H635^2))</f>
        <v>3.9256198347107441E-3</v>
      </c>
      <c r="DS635" s="111">
        <f>(AE635*IFERROR(VLOOKUP(AD635,LnLst!B:I,7,FALSE),0))*(H635^2/100)/1000000</f>
        <v>2.1586399999999999E-3</v>
      </c>
      <c r="DT635" s="111">
        <f>(AE635*IFERROR(VLOOKUP(AD635,LnLst!B:I,8,FALSE),0))*(100/(H635^2))</f>
        <v>2.4380165289256198E-3</v>
      </c>
      <c r="DU635" s="111">
        <f>AG635*IFERROR(VLOOKUP(AF635,LnLst!B:I,2,FALSE),0)*100/H635^2</f>
        <v>0</v>
      </c>
      <c r="DV635" s="111">
        <f>(AG635*IFERROR(VLOOKUP(AF635,LnLst!B:I,3,FALSE),0))*(100/(H635^2))</f>
        <v>0</v>
      </c>
      <c r="DW635" s="111">
        <f>(AG635*IFERROR(VLOOKUP(AF635,LnLst!B:I,4,FALSE),0))*(H635^2/100)/1000000</f>
        <v>0</v>
      </c>
      <c r="DX635" s="111">
        <f>(AG635*IFERROR(VLOOKUP(AF635,LnLst!B:I,5,FALSE),0))*(100/(H635^2))</f>
        <v>0</v>
      </c>
      <c r="DY635" s="111">
        <f>(AG635*IFERROR(VLOOKUP(AF635,LnLst!B:I,6,FALSE),0))*(100/(H635^2))</f>
        <v>0</v>
      </c>
      <c r="DZ635" s="111">
        <f>(AG635*IFERROR(VLOOKUP(AF635,LnLst!B:I,7,FALSE),0))*(H635^2/100)/1000000</f>
        <v>0</v>
      </c>
      <c r="EA635" s="111">
        <f>(AG635*IFERROR(VLOOKUP(AF635,LnLst!B:I,8,FALSE),0))*(100/(H635^2))</f>
        <v>0</v>
      </c>
      <c r="EB635" s="111">
        <f>AI635*IFERROR(VLOOKUP(AH635,LnLst!B:I,2,FALSE),0)*100/H635^2</f>
        <v>0</v>
      </c>
      <c r="EC635" s="111">
        <f>AI635*IFERROR(VLOOKUP(AH635,LnLst!B:I,3,FALSE),0)*100/H635^2</f>
        <v>0</v>
      </c>
      <c r="ED635" s="111">
        <f>(AI635*IFERROR(VLOOKUP(AH635,LnLst!B:I,4,FALSE),0))*(H635^2/100)/1000000</f>
        <v>0</v>
      </c>
      <c r="EE635" s="111">
        <f>AI635*IFERROR(VLOOKUP(AH635,LnLst!B:I,5,FALSE),0)*100/H635^2</f>
        <v>0</v>
      </c>
      <c r="EF635" s="111">
        <f>AI635*IFERROR(VLOOKUP(AH635,LnLst!B:I,6,FALSE),0)*100/H635^2</f>
        <v>0</v>
      </c>
      <c r="EG635" s="111">
        <f>(AI635*IFERROR(VLOOKUP(AH635,LnLst!B:I,7,FALSE),0))*(H635^2/100)/1000000</f>
        <v>0</v>
      </c>
      <c r="EH635" s="111">
        <f>AI635*IFERROR(VLOOKUP(AH635,LnLst!B:I,8,FALSE),0)*100/H635^2</f>
        <v>0</v>
      </c>
      <c r="EI635" s="236">
        <f>AK635*IFERROR(VLOOKUP(AJ635,LnLst!B:I,2,FALSE),0)*100/H635^2</f>
        <v>0</v>
      </c>
      <c r="EJ635" s="111">
        <f>AK635*IFERROR(VLOOKUP(AJ635,LnLst!B:I,3,FALSE),0)*100/H635^2</f>
        <v>0</v>
      </c>
      <c r="EK635" s="111">
        <f>(AK635*IFERROR(VLOOKUP(AJ635,LnLst!B:I,4,FALSE),0))*(H635^2/100)/1000000</f>
        <v>0</v>
      </c>
      <c r="EL635" s="111">
        <f>AK635*IFERROR(VLOOKUP(AJ635,LnLst!B:I,5,FALSE),0)*100/H635^2</f>
        <v>0</v>
      </c>
      <c r="EM635" s="111">
        <f>AK635*IFERROR(VLOOKUP(AJ635,LnLst!B:I,6,FALSE),0)*100/H635^2</f>
        <v>0</v>
      </c>
      <c r="EN635" s="111">
        <f>(AK635*IFERROR(VLOOKUP(AJ635,LnLst!B:I,7,FALSE),0))*(H635^2/100)/1000000</f>
        <v>0</v>
      </c>
      <c r="EO635" s="111">
        <f>AK635*IFERROR(VLOOKUP(AJ635,LnLst!B:I,8,FALSE),0)*100/H635^2</f>
        <v>0</v>
      </c>
    </row>
    <row r="636" spans="1:145" ht="15" customHeight="1" x14ac:dyDescent="0.25">
      <c r="A636" s="81" t="s">
        <v>1358</v>
      </c>
      <c r="B636" s="82" t="s">
        <v>1390</v>
      </c>
      <c r="C636" s="102" t="s">
        <v>1482</v>
      </c>
      <c r="D636" s="82" t="s">
        <v>1483</v>
      </c>
      <c r="E636" s="9" t="s">
        <v>1642</v>
      </c>
      <c r="F636" s="426" t="s">
        <v>1717</v>
      </c>
      <c r="G636" s="83">
        <v>2</v>
      </c>
      <c r="H636" s="60">
        <v>220</v>
      </c>
      <c r="I636" s="194" t="str">
        <f t="shared" si="204"/>
        <v xml:space="preserve">2*380/50 ACSR             </v>
      </c>
      <c r="J636" s="228">
        <f t="shared" si="205"/>
        <v>2</v>
      </c>
      <c r="K636" s="113" t="s">
        <v>23</v>
      </c>
      <c r="L636" s="232" t="s">
        <v>23</v>
      </c>
      <c r="M636" s="240">
        <v>1200</v>
      </c>
      <c r="N636" s="115">
        <f t="shared" si="206"/>
        <v>457.24799999999999</v>
      </c>
      <c r="O636" s="241">
        <v>1500</v>
      </c>
      <c r="P636" s="235">
        <f t="shared" si="207"/>
        <v>1.7024793388429753E-4</v>
      </c>
      <c r="Q636" s="104">
        <f t="shared" si="208"/>
        <v>1.2479338842975205E-3</v>
      </c>
      <c r="R636" s="104">
        <f t="shared" si="209"/>
        <v>3.6009600000000003E-3</v>
      </c>
      <c r="S636" s="104">
        <f t="shared" si="210"/>
        <v>4.5454545454545455E-4</v>
      </c>
      <c r="T636" s="104">
        <f t="shared" si="211"/>
        <v>3.9256198347107441E-3</v>
      </c>
      <c r="U636" s="104">
        <f t="shared" si="212"/>
        <v>2.1586399999999999E-3</v>
      </c>
      <c r="V636" s="105">
        <f t="shared" si="213"/>
        <v>2.4380165289256198E-3</v>
      </c>
      <c r="W636" s="223">
        <f>AE636*IFERROR(VLOOKUP(AD636,LnLst!B:I,2,FALSE),0)+AG636*IFERROR(VLOOKUP(AF636,LnLst!B:I,2,FALSE),0)+AI636*IFERROR(VLOOKUP(AH636,LnLst!B:I,2,FALSE),0)+AK636*IFERROR(VLOOKUP(AJ636,LnLst!B:I,2,FALSE),0)</f>
        <v>8.2400000000000001E-2</v>
      </c>
      <c r="X636" s="215">
        <f>AE636*IFERROR(VLOOKUP(AD636,LnLst!B:I,3,FALSE),0)+AG636*IFERROR(VLOOKUP(AF636,LnLst!B:I,3,FALSE),0)+AI636*IFERROR(VLOOKUP(AH636,LnLst!B:I,3,FALSE),0)+AK636*IFERROR(VLOOKUP(AJ636,LnLst!B:I,3,FALSE),0)</f>
        <v>0.60399999999999998</v>
      </c>
      <c r="Y636" s="219">
        <f>(AE636*IFERROR(VLOOKUP(AD636,LnLst!B:I,4,FALSE),0)+AG636*IFERROR(VLOOKUP(AF636,LnLst!B:I,4,FALSE),0)+AI636*IFERROR(VLOOKUP(AH636,LnLst!B:I,4,FALSE),0)+AK636*IFERROR(VLOOKUP(AJ636,LnLst!B:I,4,FALSE),0))/1000000</f>
        <v>7.4400000000000008E-6</v>
      </c>
      <c r="Z636" s="215">
        <f>AE636*IFERROR(VLOOKUP(AD636,LnLst!B:I,5,FALSE),0)+AG636*IFERROR(VLOOKUP(AF636,LnLst!B:I,5,FALSE),0)+AI636*IFERROR(VLOOKUP(AH636,LnLst!B:I,5,FALSE),0)+AK636*IFERROR(VLOOKUP(AJ636,LnLst!B:I,5,FALSE),0)</f>
        <v>0.22</v>
      </c>
      <c r="AA636" s="215">
        <f>AE636*IFERROR(VLOOKUP(AD636,LnLst!B:I,6,FALSE),0)+AG636*IFERROR(VLOOKUP(AF636,LnLst!B:I,6,FALSE),0)+AI636*IFERROR(VLOOKUP(AH636,LnLst!B:I,6,FALSE),0)+AK636*IFERROR(VLOOKUP(AJ636,LnLst!B:I,6,FALSE),0)</f>
        <v>1.9</v>
      </c>
      <c r="AB636" s="207">
        <f>(AE636*IFERROR(VLOOKUP(AD636,LnLst!B:I,7,FALSE),0)+AG636*IFERROR(VLOOKUP(AF636,LnLst!B:I,7,FALSE),0)+AI636*IFERROR(VLOOKUP(AH636,LnLst!B:I,7,FALSE),0)+AK636*IFERROR(VLOOKUP(AJ636,LnLst!B:I,7,FALSE),0))/1000000</f>
        <v>4.4599999999999996E-6</v>
      </c>
      <c r="AC636" s="211">
        <f>AE636*IFERROR(VLOOKUP(AD636,LnLst!B:I,8,FALSE),0)+AG636*IFERROR(VLOOKUP(AF636,LnLst!B:I,8,FALSE),0)+AI636*IFERROR(VLOOKUP(AH636,LnLst!B:I,8,FALSE),0)+AK636*IFERROR(VLOOKUP(AJ636,LnLst!B:I,8,FALSE),0)</f>
        <v>1.18</v>
      </c>
      <c r="AD636" s="106" t="s">
        <v>25</v>
      </c>
      <c r="AE636" s="263">
        <v>2</v>
      </c>
      <c r="AF636" s="245" t="s">
        <v>1462</v>
      </c>
      <c r="AG636" s="263"/>
      <c r="AH636" s="250" t="s">
        <v>1462</v>
      </c>
      <c r="AI636" s="263"/>
      <c r="AJ636" s="245" t="s">
        <v>1462</v>
      </c>
      <c r="AK636" s="263"/>
      <c r="AL636" s="84">
        <v>115</v>
      </c>
      <c r="AM636" s="72">
        <v>119</v>
      </c>
      <c r="AN636" s="83">
        <v>0</v>
      </c>
      <c r="AO636" s="72">
        <v>0</v>
      </c>
      <c r="AP636" s="66" t="s">
        <v>1061</v>
      </c>
      <c r="AQ636" s="107" t="s">
        <v>1062</v>
      </c>
      <c r="AR636" s="61" t="s">
        <v>1059</v>
      </c>
      <c r="AS636" s="364"/>
      <c r="AT636" s="205"/>
      <c r="DN636" s="111">
        <f>(AE636*IFERROR(VLOOKUP(AD636,LnLst!B:I,2,FALSE),0))*(100/(H636^2))</f>
        <v>1.7024793388429753E-4</v>
      </c>
      <c r="DO636" s="111">
        <f>(AE636*IFERROR(VLOOKUP(AD636,LnLst!B:I,3,FALSE),0))*(100/(H636^2))</f>
        <v>1.2479338842975207E-3</v>
      </c>
      <c r="DP636" s="111">
        <f>(AE636*IFERROR(VLOOKUP(AD636,LnLst!B:I,4,FALSE),0))*(H636^2/100)/1000000</f>
        <v>3.6009599999999998E-3</v>
      </c>
      <c r="DQ636" s="111">
        <f>(AE636*IFERROR(VLOOKUP(AD636,LnLst!B:I,5,FALSE),0))*(100/(H636^2))</f>
        <v>4.5454545454545455E-4</v>
      </c>
      <c r="DR636" s="111">
        <f>(AE636*IFERROR(VLOOKUP(AD636,LnLst!B:I,6,FALSE),0))*(100/(H636^2))</f>
        <v>3.9256198347107441E-3</v>
      </c>
      <c r="DS636" s="111">
        <f>(AE636*IFERROR(VLOOKUP(AD636,LnLst!B:I,7,FALSE),0))*(H636^2/100)/1000000</f>
        <v>2.1586399999999999E-3</v>
      </c>
      <c r="DT636" s="111">
        <f>(AE636*IFERROR(VLOOKUP(AD636,LnLst!B:I,8,FALSE),0))*(100/(H636^2))</f>
        <v>2.4380165289256198E-3</v>
      </c>
      <c r="DU636" s="111">
        <f>AG636*IFERROR(VLOOKUP(AF636,LnLst!B:I,2,FALSE),0)*100/H636^2</f>
        <v>0</v>
      </c>
      <c r="DV636" s="111">
        <f>(AG636*IFERROR(VLOOKUP(AF636,LnLst!B:I,3,FALSE),0))*(100/(H636^2))</f>
        <v>0</v>
      </c>
      <c r="DW636" s="111">
        <f>(AG636*IFERROR(VLOOKUP(AF636,LnLst!B:I,4,FALSE),0))*(H636^2/100)/1000000</f>
        <v>0</v>
      </c>
      <c r="DX636" s="111">
        <f>(AG636*IFERROR(VLOOKUP(AF636,LnLst!B:I,5,FALSE),0))*(100/(H636^2))</f>
        <v>0</v>
      </c>
      <c r="DY636" s="111">
        <f>(AG636*IFERROR(VLOOKUP(AF636,LnLst!B:I,6,FALSE),0))*(100/(H636^2))</f>
        <v>0</v>
      </c>
      <c r="DZ636" s="111">
        <f>(AG636*IFERROR(VLOOKUP(AF636,LnLst!B:I,7,FALSE),0))*(H636^2/100)/1000000</f>
        <v>0</v>
      </c>
      <c r="EA636" s="111">
        <f>(AG636*IFERROR(VLOOKUP(AF636,LnLst!B:I,8,FALSE),0))*(100/(H636^2))</f>
        <v>0</v>
      </c>
      <c r="EB636" s="111">
        <f>AI636*IFERROR(VLOOKUP(AH636,LnLst!B:I,2,FALSE),0)*100/H636^2</f>
        <v>0</v>
      </c>
      <c r="EC636" s="111">
        <f>AI636*IFERROR(VLOOKUP(AH636,LnLst!B:I,3,FALSE),0)*100/H636^2</f>
        <v>0</v>
      </c>
      <c r="ED636" s="111">
        <f>(AI636*IFERROR(VLOOKUP(AH636,LnLst!B:I,4,FALSE),0))*(H636^2/100)/1000000</f>
        <v>0</v>
      </c>
      <c r="EE636" s="111">
        <f>AI636*IFERROR(VLOOKUP(AH636,LnLst!B:I,5,FALSE),0)*100/H636^2</f>
        <v>0</v>
      </c>
      <c r="EF636" s="111">
        <f>AI636*IFERROR(VLOOKUP(AH636,LnLst!B:I,6,FALSE),0)*100/H636^2</f>
        <v>0</v>
      </c>
      <c r="EG636" s="111">
        <f>(AI636*IFERROR(VLOOKUP(AH636,LnLst!B:I,7,FALSE),0))*(H636^2/100)/1000000</f>
        <v>0</v>
      </c>
      <c r="EH636" s="111">
        <f>AI636*IFERROR(VLOOKUP(AH636,LnLst!B:I,8,FALSE),0)*100/H636^2</f>
        <v>0</v>
      </c>
      <c r="EI636" s="236">
        <f>AK636*IFERROR(VLOOKUP(AJ636,LnLst!B:I,2,FALSE),0)*100/H636^2</f>
        <v>0</v>
      </c>
      <c r="EJ636" s="111">
        <f>AK636*IFERROR(VLOOKUP(AJ636,LnLst!B:I,3,FALSE),0)*100/H636^2</f>
        <v>0</v>
      </c>
      <c r="EK636" s="111">
        <f>(AK636*IFERROR(VLOOKUP(AJ636,LnLst!B:I,4,FALSE),0))*(H636^2/100)/1000000</f>
        <v>0</v>
      </c>
      <c r="EL636" s="111">
        <f>AK636*IFERROR(VLOOKUP(AJ636,LnLst!B:I,5,FALSE),0)*100/H636^2</f>
        <v>0</v>
      </c>
      <c r="EM636" s="111">
        <f>AK636*IFERROR(VLOOKUP(AJ636,LnLst!B:I,6,FALSE),0)*100/H636^2</f>
        <v>0</v>
      </c>
      <c r="EN636" s="111">
        <f>(AK636*IFERROR(VLOOKUP(AJ636,LnLst!B:I,7,FALSE),0))*(H636^2/100)/1000000</f>
        <v>0</v>
      </c>
      <c r="EO636" s="111">
        <f>AK636*IFERROR(VLOOKUP(AJ636,LnLst!B:I,8,FALSE),0)*100/H636^2</f>
        <v>0</v>
      </c>
    </row>
    <row r="637" spans="1:145" ht="15" customHeight="1" x14ac:dyDescent="0.25">
      <c r="A637" s="81" t="s">
        <v>1357</v>
      </c>
      <c r="B637" s="82" t="s">
        <v>1390</v>
      </c>
      <c r="C637" s="102" t="s">
        <v>1484</v>
      </c>
      <c r="D637" s="82" t="s">
        <v>1483</v>
      </c>
      <c r="E637" s="9" t="s">
        <v>1642</v>
      </c>
      <c r="F637" s="426" t="s">
        <v>1717</v>
      </c>
      <c r="G637" s="83">
        <v>1</v>
      </c>
      <c r="H637" s="60">
        <v>220</v>
      </c>
      <c r="I637" s="194" t="str">
        <f t="shared" si="204"/>
        <v xml:space="preserve">THERMAL 2*357/54 ACSS/TW ,728kcmil             </v>
      </c>
      <c r="J637" s="228">
        <f t="shared" si="205"/>
        <v>2</v>
      </c>
      <c r="K637" s="113" t="s">
        <v>23</v>
      </c>
      <c r="L637" s="232" t="s">
        <v>23</v>
      </c>
      <c r="M637" s="240">
        <v>1600</v>
      </c>
      <c r="N637" s="115">
        <f t="shared" si="206"/>
        <v>609.66399999999999</v>
      </c>
      <c r="O637" s="241">
        <v>2500</v>
      </c>
      <c r="P637" s="235">
        <f t="shared" si="207"/>
        <v>1.4707158677685953E-4</v>
      </c>
      <c r="Q637" s="104">
        <f t="shared" si="208"/>
        <v>1.410046458677686E-3</v>
      </c>
      <c r="R637" s="104">
        <f t="shared" si="209"/>
        <v>3.2635147740800001E-3</v>
      </c>
      <c r="S637" s="104">
        <f t="shared" si="210"/>
        <v>1.0800311611570248E-3</v>
      </c>
      <c r="T637" s="104">
        <f t="shared" si="211"/>
        <v>4.2454391859504132E-3</v>
      </c>
      <c r="U637" s="104">
        <f t="shared" si="212"/>
        <v>2.2710449653759999E-3</v>
      </c>
      <c r="V637" s="105">
        <f t="shared" si="213"/>
        <v>9.4513090909090919E-4</v>
      </c>
      <c r="W637" s="223">
        <f>AE637*IFERROR(VLOOKUP(AD637,LnLst!B:I,2,FALSE),0)+AG637*IFERROR(VLOOKUP(AF637,LnLst!B:I,2,FALSE),0)+AI637*IFERROR(VLOOKUP(AH637,LnLst!B:I,2,FALSE),0)+AK637*IFERROR(VLOOKUP(AJ637,LnLst!B:I,2,FALSE),0)</f>
        <v>7.1182648000000001E-2</v>
      </c>
      <c r="X637" s="215">
        <f>AE637*IFERROR(VLOOKUP(AD637,LnLst!B:I,3,FALSE),0)+AG637*IFERROR(VLOOKUP(AF637,LnLst!B:I,3,FALSE),0)+AI637*IFERROR(VLOOKUP(AH637,LnLst!B:I,3,FALSE),0)+AK637*IFERROR(VLOOKUP(AJ637,LnLst!B:I,3,FALSE),0)</f>
        <v>0.68246248600000003</v>
      </c>
      <c r="Y637" s="219">
        <f>(AE637*IFERROR(VLOOKUP(AD637,LnLst!B:I,4,FALSE),0)+AG637*IFERROR(VLOOKUP(AF637,LnLst!B:I,4,FALSE),0)+AI637*IFERROR(VLOOKUP(AH637,LnLst!B:I,4,FALSE),0)+AK637*IFERROR(VLOOKUP(AJ637,LnLst!B:I,4,FALSE),0))/1000000</f>
        <v>6.7427991200000002E-6</v>
      </c>
      <c r="Z637" s="215">
        <f>AE637*IFERROR(VLOOKUP(AD637,LnLst!B:I,5,FALSE),0)+AG637*IFERROR(VLOOKUP(AF637,LnLst!B:I,5,FALSE),0)+AI637*IFERROR(VLOOKUP(AH637,LnLst!B:I,5,FALSE),0)+AK637*IFERROR(VLOOKUP(AJ637,LnLst!B:I,5,FALSE),0)</f>
        <v>0.52273508199999996</v>
      </c>
      <c r="AA637" s="215">
        <f>AE637*IFERROR(VLOOKUP(AD637,LnLst!B:I,6,FALSE),0)+AG637*IFERROR(VLOOKUP(AF637,LnLst!B:I,6,FALSE),0)+AI637*IFERROR(VLOOKUP(AH637,LnLst!B:I,6,FALSE),0)+AK637*IFERROR(VLOOKUP(AJ637,LnLst!B:I,6,FALSE),0)</f>
        <v>2.0547925660000002</v>
      </c>
      <c r="AB637" s="207">
        <f>(AE637*IFERROR(VLOOKUP(AD637,LnLst!B:I,7,FALSE),0)+AG637*IFERROR(VLOOKUP(AF637,LnLst!B:I,7,FALSE),0)+AI637*IFERROR(VLOOKUP(AH637,LnLst!B:I,7,FALSE),0)+AK637*IFERROR(VLOOKUP(AJ637,LnLst!B:I,7,FALSE),0))/1000000</f>
        <v>4.6922416640000001E-6</v>
      </c>
      <c r="AC637" s="211">
        <f>AE637*IFERROR(VLOOKUP(AD637,LnLst!B:I,8,FALSE),0)+AG637*IFERROR(VLOOKUP(AF637,LnLst!B:I,8,FALSE),0)+AI637*IFERROR(VLOOKUP(AH637,LnLst!B:I,8,FALSE),0)+AK637*IFERROR(VLOOKUP(AJ637,LnLst!B:I,8,FALSE),0)</f>
        <v>0.45744336000000002</v>
      </c>
      <c r="AD637" s="106" t="s">
        <v>1208</v>
      </c>
      <c r="AE637" s="263">
        <v>2</v>
      </c>
      <c r="AF637" s="245" t="s">
        <v>1462</v>
      </c>
      <c r="AG637" s="263"/>
      <c r="AH637" s="250" t="s">
        <v>1462</v>
      </c>
      <c r="AI637" s="263"/>
      <c r="AJ637" s="245" t="s">
        <v>1462</v>
      </c>
      <c r="AK637" s="263"/>
      <c r="AL637" s="84">
        <v>111</v>
      </c>
      <c r="AM637" s="72">
        <v>119</v>
      </c>
      <c r="AN637" s="83">
        <v>0</v>
      </c>
      <c r="AO637" s="72">
        <v>0</v>
      </c>
      <c r="AP637" s="66" t="s">
        <v>1057</v>
      </c>
      <c r="AQ637" s="107" t="s">
        <v>1054</v>
      </c>
      <c r="AR637" s="61" t="s">
        <v>1059</v>
      </c>
      <c r="AS637" s="364"/>
      <c r="AT637" s="205" t="s">
        <v>1410</v>
      </c>
      <c r="DN637" s="111">
        <f>(AE637*IFERROR(VLOOKUP(AD637,LnLst!B:I,2,FALSE),0))*(100/(H637^2))</f>
        <v>1.470715867768595E-4</v>
      </c>
      <c r="DO637" s="111">
        <f>(AE637*IFERROR(VLOOKUP(AD637,LnLst!B:I,3,FALSE),0))*(100/(H637^2))</f>
        <v>1.410046458677686E-3</v>
      </c>
      <c r="DP637" s="111">
        <f>(AE637*IFERROR(VLOOKUP(AD637,LnLst!B:I,4,FALSE),0))*(H637^2/100)/1000000</f>
        <v>3.2635147740799997E-3</v>
      </c>
      <c r="DQ637" s="111">
        <f>(AE637*IFERROR(VLOOKUP(AD637,LnLst!B:I,5,FALSE),0))*(100/(H637^2))</f>
        <v>1.0800311611570248E-3</v>
      </c>
      <c r="DR637" s="111">
        <f>(AE637*IFERROR(VLOOKUP(AD637,LnLst!B:I,6,FALSE),0))*(100/(H637^2))</f>
        <v>4.2454391859504141E-3</v>
      </c>
      <c r="DS637" s="111">
        <f>(AE637*IFERROR(VLOOKUP(AD637,LnLst!B:I,7,FALSE),0))*(H637^2/100)/1000000</f>
        <v>2.2710449653760003E-3</v>
      </c>
      <c r="DT637" s="111">
        <f>(AE637*IFERROR(VLOOKUP(AD637,LnLst!B:I,8,FALSE),0))*(100/(H637^2))</f>
        <v>9.4513090909090919E-4</v>
      </c>
      <c r="DU637" s="111">
        <f>AG637*IFERROR(VLOOKUP(AF637,LnLst!B:I,2,FALSE),0)*100/H637^2</f>
        <v>0</v>
      </c>
      <c r="DV637" s="111">
        <f>(AG637*IFERROR(VLOOKUP(AF637,LnLst!B:I,3,FALSE),0))*(100/(H637^2))</f>
        <v>0</v>
      </c>
      <c r="DW637" s="111">
        <f>(AG637*IFERROR(VLOOKUP(AF637,LnLst!B:I,4,FALSE),0))*(H637^2/100)/1000000</f>
        <v>0</v>
      </c>
      <c r="DX637" s="111">
        <f>(AG637*IFERROR(VLOOKUP(AF637,LnLst!B:I,5,FALSE),0))*(100/(H637^2))</f>
        <v>0</v>
      </c>
      <c r="DY637" s="111">
        <f>(AG637*IFERROR(VLOOKUP(AF637,LnLst!B:I,6,FALSE),0))*(100/(H637^2))</f>
        <v>0</v>
      </c>
      <c r="DZ637" s="111">
        <f>(AG637*IFERROR(VLOOKUP(AF637,LnLst!B:I,7,FALSE),0))*(H637^2/100)/1000000</f>
        <v>0</v>
      </c>
      <c r="EA637" s="111">
        <f>(AG637*IFERROR(VLOOKUP(AF637,LnLst!B:I,8,FALSE),0))*(100/(H637^2))</f>
        <v>0</v>
      </c>
      <c r="EB637" s="111">
        <f>AI637*IFERROR(VLOOKUP(AH637,LnLst!B:I,2,FALSE),0)*100/H637^2</f>
        <v>0</v>
      </c>
      <c r="EC637" s="111">
        <f>AI637*IFERROR(VLOOKUP(AH637,LnLst!B:I,3,FALSE),0)*100/H637^2</f>
        <v>0</v>
      </c>
      <c r="ED637" s="111">
        <f>(AI637*IFERROR(VLOOKUP(AH637,LnLst!B:I,4,FALSE),0))*(H637^2/100)/1000000</f>
        <v>0</v>
      </c>
      <c r="EE637" s="111">
        <f>AI637*IFERROR(VLOOKUP(AH637,LnLst!B:I,5,FALSE),0)*100/H637^2</f>
        <v>0</v>
      </c>
      <c r="EF637" s="111">
        <f>AI637*IFERROR(VLOOKUP(AH637,LnLst!B:I,6,FALSE),0)*100/H637^2</f>
        <v>0</v>
      </c>
      <c r="EG637" s="111">
        <f>(AI637*IFERROR(VLOOKUP(AH637,LnLst!B:I,7,FALSE),0))*(H637^2/100)/1000000</f>
        <v>0</v>
      </c>
      <c r="EH637" s="111">
        <f>AI637*IFERROR(VLOOKUP(AH637,LnLst!B:I,8,FALSE),0)*100/H637^2</f>
        <v>0</v>
      </c>
      <c r="EI637" s="236">
        <f>AK637*IFERROR(VLOOKUP(AJ637,LnLst!B:I,2,FALSE),0)*100/H637^2</f>
        <v>0</v>
      </c>
      <c r="EJ637" s="111">
        <f>AK637*IFERROR(VLOOKUP(AJ637,LnLst!B:I,3,FALSE),0)*100/H637^2</f>
        <v>0</v>
      </c>
      <c r="EK637" s="111">
        <f>(AK637*IFERROR(VLOOKUP(AJ637,LnLst!B:I,4,FALSE),0))*(H637^2/100)/1000000</f>
        <v>0</v>
      </c>
      <c r="EL637" s="111">
        <f>AK637*IFERROR(VLOOKUP(AJ637,LnLst!B:I,5,FALSE),0)*100/H637^2</f>
        <v>0</v>
      </c>
      <c r="EM637" s="111">
        <f>AK637*IFERROR(VLOOKUP(AJ637,LnLst!B:I,6,FALSE),0)*100/H637^2</f>
        <v>0</v>
      </c>
      <c r="EN637" s="111">
        <f>(AK637*IFERROR(VLOOKUP(AJ637,LnLst!B:I,7,FALSE),0))*(H637^2/100)/1000000</f>
        <v>0</v>
      </c>
      <c r="EO637" s="111">
        <f>AK637*IFERROR(VLOOKUP(AJ637,LnLst!B:I,8,FALSE),0)*100/H637^2</f>
        <v>0</v>
      </c>
    </row>
    <row r="638" spans="1:145" ht="15" customHeight="1" x14ac:dyDescent="0.25">
      <c r="A638" s="81" t="s">
        <v>1357</v>
      </c>
      <c r="B638" s="82" t="s">
        <v>1390</v>
      </c>
      <c r="C638" s="102" t="s">
        <v>1484</v>
      </c>
      <c r="D638" s="82" t="s">
        <v>1483</v>
      </c>
      <c r="E638" s="9" t="s">
        <v>1642</v>
      </c>
      <c r="F638" s="426" t="s">
        <v>1717</v>
      </c>
      <c r="G638" s="83">
        <v>2</v>
      </c>
      <c r="H638" s="60">
        <v>220</v>
      </c>
      <c r="I638" s="194" t="str">
        <f t="shared" si="204"/>
        <v xml:space="preserve">THERMAL 2*357/54 ACSS/TW ,728kcmil             </v>
      </c>
      <c r="J638" s="228">
        <f t="shared" si="205"/>
        <v>2</v>
      </c>
      <c r="K638" s="113" t="s">
        <v>23</v>
      </c>
      <c r="L638" s="232" t="s">
        <v>23</v>
      </c>
      <c r="M638" s="240">
        <v>1600</v>
      </c>
      <c r="N638" s="115">
        <f t="shared" si="206"/>
        <v>609.66399999999999</v>
      </c>
      <c r="O638" s="241">
        <v>2500</v>
      </c>
      <c r="P638" s="235">
        <f t="shared" si="207"/>
        <v>1.4707158677685953E-4</v>
      </c>
      <c r="Q638" s="104">
        <f t="shared" si="208"/>
        <v>1.410046458677686E-3</v>
      </c>
      <c r="R638" s="104">
        <f t="shared" si="209"/>
        <v>3.2635147740800001E-3</v>
      </c>
      <c r="S638" s="104">
        <f t="shared" si="210"/>
        <v>1.0800311611570248E-3</v>
      </c>
      <c r="T638" s="104">
        <f t="shared" si="211"/>
        <v>4.2454391859504132E-3</v>
      </c>
      <c r="U638" s="104">
        <f t="shared" si="212"/>
        <v>2.2710449653759999E-3</v>
      </c>
      <c r="V638" s="105">
        <f t="shared" si="213"/>
        <v>9.4513090909090919E-4</v>
      </c>
      <c r="W638" s="223">
        <f>AE638*IFERROR(VLOOKUP(AD638,LnLst!B:I,2,FALSE),0)+AG638*IFERROR(VLOOKUP(AF638,LnLst!B:I,2,FALSE),0)+AI638*IFERROR(VLOOKUP(AH638,LnLst!B:I,2,FALSE),0)+AK638*IFERROR(VLOOKUP(AJ638,LnLst!B:I,2,FALSE),0)</f>
        <v>7.1182648000000001E-2</v>
      </c>
      <c r="X638" s="215">
        <f>AE638*IFERROR(VLOOKUP(AD638,LnLst!B:I,3,FALSE),0)+AG638*IFERROR(VLOOKUP(AF638,LnLst!B:I,3,FALSE),0)+AI638*IFERROR(VLOOKUP(AH638,LnLst!B:I,3,FALSE),0)+AK638*IFERROR(VLOOKUP(AJ638,LnLst!B:I,3,FALSE),0)</f>
        <v>0.68246248600000003</v>
      </c>
      <c r="Y638" s="219">
        <f>(AE638*IFERROR(VLOOKUP(AD638,LnLst!B:I,4,FALSE),0)+AG638*IFERROR(VLOOKUP(AF638,LnLst!B:I,4,FALSE),0)+AI638*IFERROR(VLOOKUP(AH638,LnLst!B:I,4,FALSE),0)+AK638*IFERROR(VLOOKUP(AJ638,LnLst!B:I,4,FALSE),0))/1000000</f>
        <v>6.7427991200000002E-6</v>
      </c>
      <c r="Z638" s="215">
        <f>AE638*IFERROR(VLOOKUP(AD638,LnLst!B:I,5,FALSE),0)+AG638*IFERROR(VLOOKUP(AF638,LnLst!B:I,5,FALSE),0)+AI638*IFERROR(VLOOKUP(AH638,LnLst!B:I,5,FALSE),0)+AK638*IFERROR(VLOOKUP(AJ638,LnLst!B:I,5,FALSE),0)</f>
        <v>0.52273508199999996</v>
      </c>
      <c r="AA638" s="215">
        <f>AE638*IFERROR(VLOOKUP(AD638,LnLst!B:I,6,FALSE),0)+AG638*IFERROR(VLOOKUP(AF638,LnLst!B:I,6,FALSE),0)+AI638*IFERROR(VLOOKUP(AH638,LnLst!B:I,6,FALSE),0)+AK638*IFERROR(VLOOKUP(AJ638,LnLst!B:I,6,FALSE),0)</f>
        <v>2.0547925660000002</v>
      </c>
      <c r="AB638" s="207">
        <f>(AE638*IFERROR(VLOOKUP(AD638,LnLst!B:I,7,FALSE),0)+AG638*IFERROR(VLOOKUP(AF638,LnLst!B:I,7,FALSE),0)+AI638*IFERROR(VLOOKUP(AH638,LnLst!B:I,7,FALSE),0)+AK638*IFERROR(VLOOKUP(AJ638,LnLst!B:I,7,FALSE),0))/1000000</f>
        <v>4.6922416640000001E-6</v>
      </c>
      <c r="AC638" s="211">
        <f>AE638*IFERROR(VLOOKUP(AD638,LnLst!B:I,8,FALSE),0)+AG638*IFERROR(VLOOKUP(AF638,LnLst!B:I,8,FALSE),0)+AI638*IFERROR(VLOOKUP(AH638,LnLst!B:I,8,FALSE),0)+AK638*IFERROR(VLOOKUP(AJ638,LnLst!B:I,8,FALSE),0)</f>
        <v>0.45744336000000002</v>
      </c>
      <c r="AD638" s="106" t="s">
        <v>1208</v>
      </c>
      <c r="AE638" s="263">
        <v>2</v>
      </c>
      <c r="AF638" s="245" t="s">
        <v>1462</v>
      </c>
      <c r="AG638" s="263"/>
      <c r="AH638" s="250" t="s">
        <v>1462</v>
      </c>
      <c r="AI638" s="263"/>
      <c r="AJ638" s="245" t="s">
        <v>1462</v>
      </c>
      <c r="AK638" s="263"/>
      <c r="AL638" s="84">
        <v>111</v>
      </c>
      <c r="AM638" s="72">
        <v>119</v>
      </c>
      <c r="AN638" s="83">
        <v>0</v>
      </c>
      <c r="AO638" s="72">
        <v>0</v>
      </c>
      <c r="AP638" s="66" t="s">
        <v>1058</v>
      </c>
      <c r="AQ638" s="107" t="s">
        <v>1054</v>
      </c>
      <c r="AR638" s="61" t="s">
        <v>1059</v>
      </c>
      <c r="AS638" s="364"/>
      <c r="AT638" s="205" t="s">
        <v>1410</v>
      </c>
      <c r="DN638" s="111">
        <f>(AE638*IFERROR(VLOOKUP(AD638,LnLst!B:I,2,FALSE),0))*(100/(H638^2))</f>
        <v>1.470715867768595E-4</v>
      </c>
      <c r="DO638" s="111">
        <f>(AE638*IFERROR(VLOOKUP(AD638,LnLst!B:I,3,FALSE),0))*(100/(H638^2))</f>
        <v>1.410046458677686E-3</v>
      </c>
      <c r="DP638" s="111">
        <f>(AE638*IFERROR(VLOOKUP(AD638,LnLst!B:I,4,FALSE),0))*(H638^2/100)/1000000</f>
        <v>3.2635147740799997E-3</v>
      </c>
      <c r="DQ638" s="111">
        <f>(AE638*IFERROR(VLOOKUP(AD638,LnLst!B:I,5,FALSE),0))*(100/(H638^2))</f>
        <v>1.0800311611570248E-3</v>
      </c>
      <c r="DR638" s="111">
        <f>(AE638*IFERROR(VLOOKUP(AD638,LnLst!B:I,6,FALSE),0))*(100/(H638^2))</f>
        <v>4.2454391859504141E-3</v>
      </c>
      <c r="DS638" s="111">
        <f>(AE638*IFERROR(VLOOKUP(AD638,LnLst!B:I,7,FALSE),0))*(H638^2/100)/1000000</f>
        <v>2.2710449653760003E-3</v>
      </c>
      <c r="DT638" s="111">
        <f>(AE638*IFERROR(VLOOKUP(AD638,LnLst!B:I,8,FALSE),0))*(100/(H638^2))</f>
        <v>9.4513090909090919E-4</v>
      </c>
      <c r="DU638" s="111">
        <f>AG638*IFERROR(VLOOKUP(AF638,LnLst!B:I,2,FALSE),0)*100/H638^2</f>
        <v>0</v>
      </c>
      <c r="DV638" s="111">
        <f>(AG638*IFERROR(VLOOKUP(AF638,LnLst!B:I,3,FALSE),0))*(100/(H638^2))</f>
        <v>0</v>
      </c>
      <c r="DW638" s="111">
        <f>(AG638*IFERROR(VLOOKUP(AF638,LnLst!B:I,4,FALSE),0))*(H638^2/100)/1000000</f>
        <v>0</v>
      </c>
      <c r="DX638" s="111">
        <f>(AG638*IFERROR(VLOOKUP(AF638,LnLst!B:I,5,FALSE),0))*(100/(H638^2))</f>
        <v>0</v>
      </c>
      <c r="DY638" s="111">
        <f>(AG638*IFERROR(VLOOKUP(AF638,LnLst!B:I,6,FALSE),0))*(100/(H638^2))</f>
        <v>0</v>
      </c>
      <c r="DZ638" s="111">
        <f>(AG638*IFERROR(VLOOKUP(AF638,LnLst!B:I,7,FALSE),0))*(H638^2/100)/1000000</f>
        <v>0</v>
      </c>
      <c r="EA638" s="111">
        <f>(AG638*IFERROR(VLOOKUP(AF638,LnLst!B:I,8,FALSE),0))*(100/(H638^2))</f>
        <v>0</v>
      </c>
      <c r="EB638" s="111">
        <f>AI638*IFERROR(VLOOKUP(AH638,LnLst!B:I,2,FALSE),0)*100/H638^2</f>
        <v>0</v>
      </c>
      <c r="EC638" s="111">
        <f>AI638*IFERROR(VLOOKUP(AH638,LnLst!B:I,3,FALSE),0)*100/H638^2</f>
        <v>0</v>
      </c>
      <c r="ED638" s="111">
        <f>(AI638*IFERROR(VLOOKUP(AH638,LnLst!B:I,4,FALSE),0))*(H638^2/100)/1000000</f>
        <v>0</v>
      </c>
      <c r="EE638" s="111">
        <f>AI638*IFERROR(VLOOKUP(AH638,LnLst!B:I,5,FALSE),0)*100/H638^2</f>
        <v>0</v>
      </c>
      <c r="EF638" s="111">
        <f>AI638*IFERROR(VLOOKUP(AH638,LnLst!B:I,6,FALSE),0)*100/H638^2</f>
        <v>0</v>
      </c>
      <c r="EG638" s="111">
        <f>(AI638*IFERROR(VLOOKUP(AH638,LnLst!B:I,7,FALSE),0))*(H638^2/100)/1000000</f>
        <v>0</v>
      </c>
      <c r="EH638" s="111">
        <f>AI638*IFERROR(VLOOKUP(AH638,LnLst!B:I,8,FALSE),0)*100/H638^2</f>
        <v>0</v>
      </c>
      <c r="EI638" s="236">
        <f>AK638*IFERROR(VLOOKUP(AJ638,LnLst!B:I,2,FALSE),0)*100/H638^2</f>
        <v>0</v>
      </c>
      <c r="EJ638" s="111">
        <f>AK638*IFERROR(VLOOKUP(AJ638,LnLst!B:I,3,FALSE),0)*100/H638^2</f>
        <v>0</v>
      </c>
      <c r="EK638" s="111">
        <f>(AK638*IFERROR(VLOOKUP(AJ638,LnLst!B:I,4,FALSE),0))*(H638^2/100)/1000000</f>
        <v>0</v>
      </c>
      <c r="EL638" s="111">
        <f>AK638*IFERROR(VLOOKUP(AJ638,LnLst!B:I,5,FALSE),0)*100/H638^2</f>
        <v>0</v>
      </c>
      <c r="EM638" s="111">
        <f>AK638*IFERROR(VLOOKUP(AJ638,LnLst!B:I,6,FALSE),0)*100/H638^2</f>
        <v>0</v>
      </c>
      <c r="EN638" s="111">
        <f>(AK638*IFERROR(VLOOKUP(AJ638,LnLst!B:I,7,FALSE),0))*(H638^2/100)/1000000</f>
        <v>0</v>
      </c>
      <c r="EO638" s="111">
        <f>AK638*IFERROR(VLOOKUP(AJ638,LnLst!B:I,8,FALSE),0)*100/H638^2</f>
        <v>0</v>
      </c>
    </row>
    <row r="639" spans="1:145" ht="15" customHeight="1" x14ac:dyDescent="0.25">
      <c r="A639" s="81" t="s">
        <v>1391</v>
      </c>
      <c r="B639" s="82" t="s">
        <v>1357</v>
      </c>
      <c r="C639" s="102" t="s">
        <v>1485</v>
      </c>
      <c r="D639" s="82" t="s">
        <v>1484</v>
      </c>
      <c r="E639" s="9" t="s">
        <v>1642</v>
      </c>
      <c r="F639" s="426" t="s">
        <v>1717</v>
      </c>
      <c r="G639" s="83">
        <v>1</v>
      </c>
      <c r="H639" s="60">
        <v>220</v>
      </c>
      <c r="I639" s="194" t="str">
        <f t="shared" si="204"/>
        <v xml:space="preserve">2*380/50 ACSR             </v>
      </c>
      <c r="J639" s="228">
        <f t="shared" si="205"/>
        <v>2</v>
      </c>
      <c r="K639" s="113" t="s">
        <v>23</v>
      </c>
      <c r="L639" s="232" t="s">
        <v>23</v>
      </c>
      <c r="M639" s="240">
        <v>1200</v>
      </c>
      <c r="N639" s="115">
        <f t="shared" si="206"/>
        <v>457.24799999999999</v>
      </c>
      <c r="O639" s="241">
        <v>1500</v>
      </c>
      <c r="P639" s="235">
        <f t="shared" si="207"/>
        <v>1.7024793388429753E-4</v>
      </c>
      <c r="Q639" s="104">
        <f t="shared" si="208"/>
        <v>1.2479338842975205E-3</v>
      </c>
      <c r="R639" s="104">
        <f t="shared" si="209"/>
        <v>3.6009600000000003E-3</v>
      </c>
      <c r="S639" s="104">
        <f t="shared" si="210"/>
        <v>4.5454545454545455E-4</v>
      </c>
      <c r="T639" s="104">
        <f t="shared" si="211"/>
        <v>3.9256198347107441E-3</v>
      </c>
      <c r="U639" s="104">
        <f t="shared" si="212"/>
        <v>2.1586399999999999E-3</v>
      </c>
      <c r="V639" s="105">
        <f t="shared" si="213"/>
        <v>2.4380165289256198E-3</v>
      </c>
      <c r="W639" s="223">
        <f>AE639*IFERROR(VLOOKUP(AD639,LnLst!B:I,2,FALSE),0)+AG639*IFERROR(VLOOKUP(AF639,LnLst!B:I,2,FALSE),0)+AI639*IFERROR(VLOOKUP(AH639,LnLst!B:I,2,FALSE),0)+AK639*IFERROR(VLOOKUP(AJ639,LnLst!B:I,2,FALSE),0)</f>
        <v>8.2400000000000001E-2</v>
      </c>
      <c r="X639" s="215">
        <f>AE639*IFERROR(VLOOKUP(AD639,LnLst!B:I,3,FALSE),0)+AG639*IFERROR(VLOOKUP(AF639,LnLst!B:I,3,FALSE),0)+AI639*IFERROR(VLOOKUP(AH639,LnLst!B:I,3,FALSE),0)+AK639*IFERROR(VLOOKUP(AJ639,LnLst!B:I,3,FALSE),0)</f>
        <v>0.60399999999999998</v>
      </c>
      <c r="Y639" s="219">
        <f>(AE639*IFERROR(VLOOKUP(AD639,LnLst!B:I,4,FALSE),0)+AG639*IFERROR(VLOOKUP(AF639,LnLst!B:I,4,FALSE),0)+AI639*IFERROR(VLOOKUP(AH639,LnLst!B:I,4,FALSE),0)+AK639*IFERROR(VLOOKUP(AJ639,LnLst!B:I,4,FALSE),0))/1000000</f>
        <v>7.4400000000000008E-6</v>
      </c>
      <c r="Z639" s="215">
        <f>AE639*IFERROR(VLOOKUP(AD639,LnLst!B:I,5,FALSE),0)+AG639*IFERROR(VLOOKUP(AF639,LnLst!B:I,5,FALSE),0)+AI639*IFERROR(VLOOKUP(AH639,LnLst!B:I,5,FALSE),0)+AK639*IFERROR(VLOOKUP(AJ639,LnLst!B:I,5,FALSE),0)</f>
        <v>0.22</v>
      </c>
      <c r="AA639" s="215">
        <f>AE639*IFERROR(VLOOKUP(AD639,LnLst!B:I,6,FALSE),0)+AG639*IFERROR(VLOOKUP(AF639,LnLst!B:I,6,FALSE),0)+AI639*IFERROR(VLOOKUP(AH639,LnLst!B:I,6,FALSE),0)+AK639*IFERROR(VLOOKUP(AJ639,LnLst!B:I,6,FALSE),0)</f>
        <v>1.9</v>
      </c>
      <c r="AB639" s="207">
        <f>(AE639*IFERROR(VLOOKUP(AD639,LnLst!B:I,7,FALSE),0)+AG639*IFERROR(VLOOKUP(AF639,LnLst!B:I,7,FALSE),0)+AI639*IFERROR(VLOOKUP(AH639,LnLst!B:I,7,FALSE),0)+AK639*IFERROR(VLOOKUP(AJ639,LnLst!B:I,7,FALSE),0))/1000000</f>
        <v>4.4599999999999996E-6</v>
      </c>
      <c r="AC639" s="211">
        <f>AE639*IFERROR(VLOOKUP(AD639,LnLst!B:I,8,FALSE),0)+AG639*IFERROR(VLOOKUP(AF639,LnLst!B:I,8,FALSE),0)+AI639*IFERROR(VLOOKUP(AH639,LnLst!B:I,8,FALSE),0)+AK639*IFERROR(VLOOKUP(AJ639,LnLst!B:I,8,FALSE),0)</f>
        <v>1.18</v>
      </c>
      <c r="AD639" s="106" t="s">
        <v>25</v>
      </c>
      <c r="AE639" s="263">
        <v>2</v>
      </c>
      <c r="AF639" s="245" t="s">
        <v>1462</v>
      </c>
      <c r="AG639" s="263"/>
      <c r="AH639" s="250" t="s">
        <v>1462</v>
      </c>
      <c r="AI639" s="263"/>
      <c r="AJ639" s="245" t="s">
        <v>1462</v>
      </c>
      <c r="AK639" s="263"/>
      <c r="AL639" s="84">
        <v>109</v>
      </c>
      <c r="AM639" s="72">
        <v>111</v>
      </c>
      <c r="AN639" s="83">
        <v>0</v>
      </c>
      <c r="AO639" s="72">
        <v>0</v>
      </c>
      <c r="AP639" s="66" t="s">
        <v>1055</v>
      </c>
      <c r="AQ639" s="107" t="s">
        <v>1050</v>
      </c>
      <c r="AR639" s="61" t="s">
        <v>1054</v>
      </c>
      <c r="AS639" s="364"/>
      <c r="AT639" s="205"/>
      <c r="DN639" s="111">
        <f>(AE639*IFERROR(VLOOKUP(AD639,LnLst!B:I,2,FALSE),0))*(100/(H639^2))</f>
        <v>1.7024793388429753E-4</v>
      </c>
      <c r="DO639" s="111">
        <f>(AE639*IFERROR(VLOOKUP(AD639,LnLst!B:I,3,FALSE),0))*(100/(H639^2))</f>
        <v>1.2479338842975207E-3</v>
      </c>
      <c r="DP639" s="111">
        <f>(AE639*IFERROR(VLOOKUP(AD639,LnLst!B:I,4,FALSE),0))*(H639^2/100)/1000000</f>
        <v>3.6009599999999998E-3</v>
      </c>
      <c r="DQ639" s="111">
        <f>(AE639*IFERROR(VLOOKUP(AD639,LnLst!B:I,5,FALSE),0))*(100/(H639^2))</f>
        <v>4.5454545454545455E-4</v>
      </c>
      <c r="DR639" s="111">
        <f>(AE639*IFERROR(VLOOKUP(AD639,LnLst!B:I,6,FALSE),0))*(100/(H639^2))</f>
        <v>3.9256198347107441E-3</v>
      </c>
      <c r="DS639" s="111">
        <f>(AE639*IFERROR(VLOOKUP(AD639,LnLst!B:I,7,FALSE),0))*(H639^2/100)/1000000</f>
        <v>2.1586399999999999E-3</v>
      </c>
      <c r="DT639" s="111">
        <f>(AE639*IFERROR(VLOOKUP(AD639,LnLst!B:I,8,FALSE),0))*(100/(H639^2))</f>
        <v>2.4380165289256198E-3</v>
      </c>
      <c r="DU639" s="111">
        <f>AG639*IFERROR(VLOOKUP(AF639,LnLst!B:I,2,FALSE),0)*100/H639^2</f>
        <v>0</v>
      </c>
      <c r="DV639" s="111">
        <f>(AG639*IFERROR(VLOOKUP(AF639,LnLst!B:I,3,FALSE),0))*(100/(H639^2))</f>
        <v>0</v>
      </c>
      <c r="DW639" s="111">
        <f>(AG639*IFERROR(VLOOKUP(AF639,LnLst!B:I,4,FALSE),0))*(H639^2/100)/1000000</f>
        <v>0</v>
      </c>
      <c r="DX639" s="111">
        <f>(AG639*IFERROR(VLOOKUP(AF639,LnLst!B:I,5,FALSE),0))*(100/(H639^2))</f>
        <v>0</v>
      </c>
      <c r="DY639" s="111">
        <f>(AG639*IFERROR(VLOOKUP(AF639,LnLst!B:I,6,FALSE),0))*(100/(H639^2))</f>
        <v>0</v>
      </c>
      <c r="DZ639" s="111">
        <f>(AG639*IFERROR(VLOOKUP(AF639,LnLst!B:I,7,FALSE),0))*(H639^2/100)/1000000</f>
        <v>0</v>
      </c>
      <c r="EA639" s="111">
        <f>(AG639*IFERROR(VLOOKUP(AF639,LnLst!B:I,8,FALSE),0))*(100/(H639^2))</f>
        <v>0</v>
      </c>
      <c r="EB639" s="111">
        <f>AI639*IFERROR(VLOOKUP(AH639,LnLst!B:I,2,FALSE),0)*100/H639^2</f>
        <v>0</v>
      </c>
      <c r="EC639" s="111">
        <f>AI639*IFERROR(VLOOKUP(AH639,LnLst!B:I,3,FALSE),0)*100/H639^2</f>
        <v>0</v>
      </c>
      <c r="ED639" s="111">
        <f>(AI639*IFERROR(VLOOKUP(AH639,LnLst!B:I,4,FALSE),0))*(H639^2/100)/1000000</f>
        <v>0</v>
      </c>
      <c r="EE639" s="111">
        <f>AI639*IFERROR(VLOOKUP(AH639,LnLst!B:I,5,FALSE),0)*100/H639^2</f>
        <v>0</v>
      </c>
      <c r="EF639" s="111">
        <f>AI639*IFERROR(VLOOKUP(AH639,LnLst!B:I,6,FALSE),0)*100/H639^2</f>
        <v>0</v>
      </c>
      <c r="EG639" s="111">
        <f>(AI639*IFERROR(VLOOKUP(AH639,LnLst!B:I,7,FALSE),0))*(H639^2/100)/1000000</f>
        <v>0</v>
      </c>
      <c r="EH639" s="111">
        <f>AI639*IFERROR(VLOOKUP(AH639,LnLst!B:I,8,FALSE),0)*100/H639^2</f>
        <v>0</v>
      </c>
      <c r="EI639" s="236">
        <f>AK639*IFERROR(VLOOKUP(AJ639,LnLst!B:I,2,FALSE),0)*100/H639^2</f>
        <v>0</v>
      </c>
      <c r="EJ639" s="111">
        <f>AK639*IFERROR(VLOOKUP(AJ639,LnLst!B:I,3,FALSE),0)*100/H639^2</f>
        <v>0</v>
      </c>
      <c r="EK639" s="111">
        <f>(AK639*IFERROR(VLOOKUP(AJ639,LnLst!B:I,4,FALSE),0))*(H639^2/100)/1000000</f>
        <v>0</v>
      </c>
      <c r="EL639" s="111">
        <f>AK639*IFERROR(VLOOKUP(AJ639,LnLst!B:I,5,FALSE),0)*100/H639^2</f>
        <v>0</v>
      </c>
      <c r="EM639" s="111">
        <f>AK639*IFERROR(VLOOKUP(AJ639,LnLst!B:I,6,FALSE),0)*100/H639^2</f>
        <v>0</v>
      </c>
      <c r="EN639" s="111">
        <f>(AK639*IFERROR(VLOOKUP(AJ639,LnLst!B:I,7,FALSE),0))*(H639^2/100)/1000000</f>
        <v>0</v>
      </c>
      <c r="EO639" s="111">
        <f>AK639*IFERROR(VLOOKUP(AJ639,LnLst!B:I,8,FALSE),0)*100/H639^2</f>
        <v>0</v>
      </c>
    </row>
    <row r="640" spans="1:145" ht="15" customHeight="1" x14ac:dyDescent="0.25">
      <c r="A640" s="81" t="s">
        <v>1391</v>
      </c>
      <c r="B640" s="82" t="s">
        <v>1357</v>
      </c>
      <c r="C640" s="102" t="s">
        <v>1485</v>
      </c>
      <c r="D640" s="82" t="s">
        <v>1484</v>
      </c>
      <c r="E640" s="9" t="s">
        <v>1642</v>
      </c>
      <c r="F640" s="426" t="s">
        <v>1717</v>
      </c>
      <c r="G640" s="83">
        <v>2</v>
      </c>
      <c r="H640" s="60">
        <v>220</v>
      </c>
      <c r="I640" s="194" t="str">
        <f t="shared" si="204"/>
        <v xml:space="preserve">2*380/50 ACSR             </v>
      </c>
      <c r="J640" s="228">
        <f t="shared" si="205"/>
        <v>2</v>
      </c>
      <c r="K640" s="113" t="s">
        <v>23</v>
      </c>
      <c r="L640" s="232" t="s">
        <v>23</v>
      </c>
      <c r="M640" s="240">
        <v>1200</v>
      </c>
      <c r="N640" s="115">
        <f t="shared" si="206"/>
        <v>457.24799999999999</v>
      </c>
      <c r="O640" s="241">
        <v>1500</v>
      </c>
      <c r="P640" s="235">
        <f t="shared" si="207"/>
        <v>1.7024793388429753E-4</v>
      </c>
      <c r="Q640" s="104">
        <f t="shared" si="208"/>
        <v>1.2479338842975205E-3</v>
      </c>
      <c r="R640" s="104">
        <f t="shared" si="209"/>
        <v>3.6009600000000003E-3</v>
      </c>
      <c r="S640" s="104">
        <f t="shared" si="210"/>
        <v>4.5454545454545455E-4</v>
      </c>
      <c r="T640" s="104">
        <f t="shared" si="211"/>
        <v>3.9256198347107441E-3</v>
      </c>
      <c r="U640" s="104">
        <f t="shared" si="212"/>
        <v>2.1586399999999999E-3</v>
      </c>
      <c r="V640" s="105">
        <f t="shared" si="213"/>
        <v>2.4380165289256198E-3</v>
      </c>
      <c r="W640" s="223">
        <f>AE640*IFERROR(VLOOKUP(AD640,LnLst!B:I,2,FALSE),0)+AG640*IFERROR(VLOOKUP(AF640,LnLst!B:I,2,FALSE),0)+AI640*IFERROR(VLOOKUP(AH640,LnLst!B:I,2,FALSE),0)+AK640*IFERROR(VLOOKUP(AJ640,LnLst!B:I,2,FALSE),0)</f>
        <v>8.2400000000000001E-2</v>
      </c>
      <c r="X640" s="215">
        <f>AE640*IFERROR(VLOOKUP(AD640,LnLst!B:I,3,FALSE),0)+AG640*IFERROR(VLOOKUP(AF640,LnLst!B:I,3,FALSE),0)+AI640*IFERROR(VLOOKUP(AH640,LnLst!B:I,3,FALSE),0)+AK640*IFERROR(VLOOKUP(AJ640,LnLst!B:I,3,FALSE),0)</f>
        <v>0.60399999999999998</v>
      </c>
      <c r="Y640" s="219">
        <f>(AE640*IFERROR(VLOOKUP(AD640,LnLst!B:I,4,FALSE),0)+AG640*IFERROR(VLOOKUP(AF640,LnLst!B:I,4,FALSE),0)+AI640*IFERROR(VLOOKUP(AH640,LnLst!B:I,4,FALSE),0)+AK640*IFERROR(VLOOKUP(AJ640,LnLst!B:I,4,FALSE),0))/1000000</f>
        <v>7.4400000000000008E-6</v>
      </c>
      <c r="Z640" s="215">
        <f>AE640*IFERROR(VLOOKUP(AD640,LnLst!B:I,5,FALSE),0)+AG640*IFERROR(VLOOKUP(AF640,LnLst!B:I,5,FALSE),0)+AI640*IFERROR(VLOOKUP(AH640,LnLst!B:I,5,FALSE),0)+AK640*IFERROR(VLOOKUP(AJ640,LnLst!B:I,5,FALSE),0)</f>
        <v>0.22</v>
      </c>
      <c r="AA640" s="215">
        <f>AE640*IFERROR(VLOOKUP(AD640,LnLst!B:I,6,FALSE),0)+AG640*IFERROR(VLOOKUP(AF640,LnLst!B:I,6,FALSE),0)+AI640*IFERROR(VLOOKUP(AH640,LnLst!B:I,6,FALSE),0)+AK640*IFERROR(VLOOKUP(AJ640,LnLst!B:I,6,FALSE),0)</f>
        <v>1.9</v>
      </c>
      <c r="AB640" s="207">
        <f>(AE640*IFERROR(VLOOKUP(AD640,LnLst!B:I,7,FALSE),0)+AG640*IFERROR(VLOOKUP(AF640,LnLst!B:I,7,FALSE),0)+AI640*IFERROR(VLOOKUP(AH640,LnLst!B:I,7,FALSE),0)+AK640*IFERROR(VLOOKUP(AJ640,LnLst!B:I,7,FALSE),0))/1000000</f>
        <v>4.4599999999999996E-6</v>
      </c>
      <c r="AC640" s="211">
        <f>AE640*IFERROR(VLOOKUP(AD640,LnLst!B:I,8,FALSE),0)+AG640*IFERROR(VLOOKUP(AF640,LnLst!B:I,8,FALSE),0)+AI640*IFERROR(VLOOKUP(AH640,LnLst!B:I,8,FALSE),0)+AK640*IFERROR(VLOOKUP(AJ640,LnLst!B:I,8,FALSE),0)</f>
        <v>1.18</v>
      </c>
      <c r="AD640" s="106" t="s">
        <v>25</v>
      </c>
      <c r="AE640" s="263">
        <v>2</v>
      </c>
      <c r="AF640" s="245" t="s">
        <v>1462</v>
      </c>
      <c r="AG640" s="263"/>
      <c r="AH640" s="250" t="s">
        <v>1462</v>
      </c>
      <c r="AI640" s="263"/>
      <c r="AJ640" s="245" t="s">
        <v>1462</v>
      </c>
      <c r="AK640" s="263"/>
      <c r="AL640" s="84">
        <v>109</v>
      </c>
      <c r="AM640" s="72">
        <v>111</v>
      </c>
      <c r="AN640" s="83">
        <v>0</v>
      </c>
      <c r="AO640" s="72">
        <v>0</v>
      </c>
      <c r="AP640" s="66" t="s">
        <v>1056</v>
      </c>
      <c r="AQ640" s="107" t="s">
        <v>1050</v>
      </c>
      <c r="AR640" s="61" t="s">
        <v>1054</v>
      </c>
      <c r="AS640" s="364"/>
      <c r="AT640" s="205"/>
      <c r="DN640" s="111">
        <f>(AE640*IFERROR(VLOOKUP(AD640,LnLst!B:I,2,FALSE),0))*(100/(H640^2))</f>
        <v>1.7024793388429753E-4</v>
      </c>
      <c r="DO640" s="111">
        <f>(AE640*IFERROR(VLOOKUP(AD640,LnLst!B:I,3,FALSE),0))*(100/(H640^2))</f>
        <v>1.2479338842975207E-3</v>
      </c>
      <c r="DP640" s="111">
        <f>(AE640*IFERROR(VLOOKUP(AD640,LnLst!B:I,4,FALSE),0))*(H640^2/100)/1000000</f>
        <v>3.6009599999999998E-3</v>
      </c>
      <c r="DQ640" s="111">
        <f>(AE640*IFERROR(VLOOKUP(AD640,LnLst!B:I,5,FALSE),0))*(100/(H640^2))</f>
        <v>4.5454545454545455E-4</v>
      </c>
      <c r="DR640" s="111">
        <f>(AE640*IFERROR(VLOOKUP(AD640,LnLst!B:I,6,FALSE),0))*(100/(H640^2))</f>
        <v>3.9256198347107441E-3</v>
      </c>
      <c r="DS640" s="111">
        <f>(AE640*IFERROR(VLOOKUP(AD640,LnLst!B:I,7,FALSE),0))*(H640^2/100)/1000000</f>
        <v>2.1586399999999999E-3</v>
      </c>
      <c r="DT640" s="111">
        <f>(AE640*IFERROR(VLOOKUP(AD640,LnLst!B:I,8,FALSE),0))*(100/(H640^2))</f>
        <v>2.4380165289256198E-3</v>
      </c>
      <c r="DU640" s="111">
        <f>AG640*IFERROR(VLOOKUP(AF640,LnLst!B:I,2,FALSE),0)*100/H640^2</f>
        <v>0</v>
      </c>
      <c r="DV640" s="111">
        <f>(AG640*IFERROR(VLOOKUP(AF640,LnLst!B:I,3,FALSE),0))*(100/(H640^2))</f>
        <v>0</v>
      </c>
      <c r="DW640" s="111">
        <f>(AG640*IFERROR(VLOOKUP(AF640,LnLst!B:I,4,FALSE),0))*(H640^2/100)/1000000</f>
        <v>0</v>
      </c>
      <c r="DX640" s="111">
        <f>(AG640*IFERROR(VLOOKUP(AF640,LnLst!B:I,5,FALSE),0))*(100/(H640^2))</f>
        <v>0</v>
      </c>
      <c r="DY640" s="111">
        <f>(AG640*IFERROR(VLOOKUP(AF640,LnLst!B:I,6,FALSE),0))*(100/(H640^2))</f>
        <v>0</v>
      </c>
      <c r="DZ640" s="111">
        <f>(AG640*IFERROR(VLOOKUP(AF640,LnLst!B:I,7,FALSE),0))*(H640^2/100)/1000000</f>
        <v>0</v>
      </c>
      <c r="EA640" s="111">
        <f>(AG640*IFERROR(VLOOKUP(AF640,LnLst!B:I,8,FALSE),0))*(100/(H640^2))</f>
        <v>0</v>
      </c>
      <c r="EB640" s="111">
        <f>AI640*IFERROR(VLOOKUP(AH640,LnLst!B:I,2,FALSE),0)*100/H640^2</f>
        <v>0</v>
      </c>
      <c r="EC640" s="111">
        <f>AI640*IFERROR(VLOOKUP(AH640,LnLst!B:I,3,FALSE),0)*100/H640^2</f>
        <v>0</v>
      </c>
      <c r="ED640" s="111">
        <f>(AI640*IFERROR(VLOOKUP(AH640,LnLst!B:I,4,FALSE),0))*(H640^2/100)/1000000</f>
        <v>0</v>
      </c>
      <c r="EE640" s="111">
        <f>AI640*IFERROR(VLOOKUP(AH640,LnLst!B:I,5,FALSE),0)*100/H640^2</f>
        <v>0</v>
      </c>
      <c r="EF640" s="111">
        <f>AI640*IFERROR(VLOOKUP(AH640,LnLst!B:I,6,FALSE),0)*100/H640^2</f>
        <v>0</v>
      </c>
      <c r="EG640" s="111">
        <f>(AI640*IFERROR(VLOOKUP(AH640,LnLst!B:I,7,FALSE),0))*(H640^2/100)/1000000</f>
        <v>0</v>
      </c>
      <c r="EH640" s="111">
        <f>AI640*IFERROR(VLOOKUP(AH640,LnLst!B:I,8,FALSE),0)*100/H640^2</f>
        <v>0</v>
      </c>
      <c r="EI640" s="236">
        <f>AK640*IFERROR(VLOOKUP(AJ640,LnLst!B:I,2,FALSE),0)*100/H640^2</f>
        <v>0</v>
      </c>
      <c r="EJ640" s="111">
        <f>AK640*IFERROR(VLOOKUP(AJ640,LnLst!B:I,3,FALSE),0)*100/H640^2</f>
        <v>0</v>
      </c>
      <c r="EK640" s="111">
        <f>(AK640*IFERROR(VLOOKUP(AJ640,LnLst!B:I,4,FALSE),0))*(H640^2/100)/1000000</f>
        <v>0</v>
      </c>
      <c r="EL640" s="111">
        <f>AK640*IFERROR(VLOOKUP(AJ640,LnLst!B:I,5,FALSE),0)*100/H640^2</f>
        <v>0</v>
      </c>
      <c r="EM640" s="111">
        <f>AK640*IFERROR(VLOOKUP(AJ640,LnLst!B:I,6,FALSE),0)*100/H640^2</f>
        <v>0</v>
      </c>
      <c r="EN640" s="111">
        <f>(AK640*IFERROR(VLOOKUP(AJ640,LnLst!B:I,7,FALSE),0))*(H640^2/100)/1000000</f>
        <v>0</v>
      </c>
      <c r="EO640" s="111">
        <f>AK640*IFERROR(VLOOKUP(AJ640,LnLst!B:I,8,FALSE),0)*100/H640^2</f>
        <v>0</v>
      </c>
    </row>
    <row r="641" spans="1:145" ht="15" customHeight="1" x14ac:dyDescent="0.25">
      <c r="A641" s="81" t="s">
        <v>474</v>
      </c>
      <c r="B641" s="82" t="s">
        <v>1381</v>
      </c>
      <c r="C641" s="102" t="s">
        <v>1624</v>
      </c>
      <c r="D641" s="82" t="s">
        <v>1625</v>
      </c>
      <c r="E641" s="9" t="s">
        <v>1642</v>
      </c>
      <c r="F641" s="426" t="s">
        <v>1717</v>
      </c>
      <c r="G641" s="83">
        <v>1</v>
      </c>
      <c r="H641" s="60">
        <v>220</v>
      </c>
      <c r="I641" s="194" t="str">
        <f t="shared" si="204"/>
        <v xml:space="preserve">2*380/50 ACSR             </v>
      </c>
      <c r="J641" s="228">
        <f t="shared" si="205"/>
        <v>65.7</v>
      </c>
      <c r="K641" s="113" t="s">
        <v>23</v>
      </c>
      <c r="L641" s="232" t="s">
        <v>23</v>
      </c>
      <c r="M641" s="240">
        <v>1200</v>
      </c>
      <c r="N641" s="115">
        <f t="shared" si="206"/>
        <v>457.24799999999999</v>
      </c>
      <c r="O641" s="241">
        <v>1500</v>
      </c>
      <c r="P641" s="235">
        <f t="shared" si="207"/>
        <v>5.5926446280991741E-3</v>
      </c>
      <c r="Q641" s="104">
        <f t="shared" si="208"/>
        <v>4.0994628099173556E-2</v>
      </c>
      <c r="R641" s="104">
        <f t="shared" si="209"/>
        <v>0.11829153600000002</v>
      </c>
      <c r="S641" s="104">
        <f t="shared" si="210"/>
        <v>1.4931818181818183E-2</v>
      </c>
      <c r="T641" s="104">
        <f t="shared" si="211"/>
        <v>0.12895661157024793</v>
      </c>
      <c r="U641" s="104">
        <f t="shared" si="212"/>
        <v>7.0911323999999998E-2</v>
      </c>
      <c r="V641" s="105">
        <f t="shared" si="213"/>
        <v>8.0088842975206603E-2</v>
      </c>
      <c r="W641" s="223">
        <f>AE641*IFERROR(VLOOKUP(AD641,LnLst!B:I,2,FALSE),0)+AG641*IFERROR(VLOOKUP(AF641,LnLst!B:I,2,FALSE),0)+AI641*IFERROR(VLOOKUP(AH641,LnLst!B:I,2,FALSE),0)+AK641*IFERROR(VLOOKUP(AJ641,LnLst!B:I,2,FALSE),0)</f>
        <v>2.7068400000000001</v>
      </c>
      <c r="X641" s="215">
        <f>AE641*IFERROR(VLOOKUP(AD641,LnLst!B:I,3,FALSE),0)+AG641*IFERROR(VLOOKUP(AF641,LnLst!B:I,3,FALSE),0)+AI641*IFERROR(VLOOKUP(AH641,LnLst!B:I,3,FALSE),0)+AK641*IFERROR(VLOOKUP(AJ641,LnLst!B:I,3,FALSE),0)</f>
        <v>19.8414</v>
      </c>
      <c r="Y641" s="219">
        <f>(AE641*IFERROR(VLOOKUP(AD641,LnLst!B:I,4,FALSE),0)+AG641*IFERROR(VLOOKUP(AF641,LnLst!B:I,4,FALSE),0)+AI641*IFERROR(VLOOKUP(AH641,LnLst!B:I,4,FALSE),0)+AK641*IFERROR(VLOOKUP(AJ641,LnLst!B:I,4,FALSE),0))/1000000</f>
        <v>2.4440400000000004E-4</v>
      </c>
      <c r="Z641" s="215">
        <f>AE641*IFERROR(VLOOKUP(AD641,LnLst!B:I,5,FALSE),0)+AG641*IFERROR(VLOOKUP(AF641,LnLst!B:I,5,FALSE),0)+AI641*IFERROR(VLOOKUP(AH641,LnLst!B:I,5,FALSE),0)+AK641*IFERROR(VLOOKUP(AJ641,LnLst!B:I,5,FALSE),0)</f>
        <v>7.2270000000000003</v>
      </c>
      <c r="AA641" s="215">
        <f>AE641*IFERROR(VLOOKUP(AD641,LnLst!B:I,6,FALSE),0)+AG641*IFERROR(VLOOKUP(AF641,LnLst!B:I,6,FALSE),0)+AI641*IFERROR(VLOOKUP(AH641,LnLst!B:I,6,FALSE),0)+AK641*IFERROR(VLOOKUP(AJ641,LnLst!B:I,6,FALSE),0)</f>
        <v>62.414999999999999</v>
      </c>
      <c r="AB641" s="207">
        <f>(AE641*IFERROR(VLOOKUP(AD641,LnLst!B:I,7,FALSE),0)+AG641*IFERROR(VLOOKUP(AF641,LnLst!B:I,7,FALSE),0)+AI641*IFERROR(VLOOKUP(AH641,LnLst!B:I,7,FALSE),0)+AK641*IFERROR(VLOOKUP(AJ641,LnLst!B:I,7,FALSE),0))/1000000</f>
        <v>1.4651099999999999E-4</v>
      </c>
      <c r="AC641" s="211">
        <f>AE641*IFERROR(VLOOKUP(AD641,LnLst!B:I,8,FALSE),0)+AG641*IFERROR(VLOOKUP(AF641,LnLst!B:I,8,FALSE),0)+AI641*IFERROR(VLOOKUP(AH641,LnLst!B:I,8,FALSE),0)+AK641*IFERROR(VLOOKUP(AJ641,LnLst!B:I,8,FALSE),0)</f>
        <v>38.762999999999998</v>
      </c>
      <c r="AD641" s="106" t="s">
        <v>25</v>
      </c>
      <c r="AE641" s="263">
        <v>65.7</v>
      </c>
      <c r="AF641" s="245" t="s">
        <v>1462</v>
      </c>
      <c r="AG641" s="263"/>
      <c r="AH641" s="250" t="s">
        <v>1462</v>
      </c>
      <c r="AI641" s="263"/>
      <c r="AJ641" s="245" t="s">
        <v>1462</v>
      </c>
      <c r="AK641" s="263"/>
      <c r="AL641" s="84">
        <v>108</v>
      </c>
      <c r="AM641" s="72">
        <v>110</v>
      </c>
      <c r="AN641" s="83">
        <v>0</v>
      </c>
      <c r="AO641" s="72">
        <v>0</v>
      </c>
      <c r="AP641" s="66" t="s">
        <v>1677</v>
      </c>
      <c r="AQ641" s="107" t="s">
        <v>290</v>
      </c>
      <c r="AR641" s="61" t="s">
        <v>1063</v>
      </c>
      <c r="AS641" s="364"/>
      <c r="AT641" s="205"/>
      <c r="DN641" s="111">
        <f>(AE641*IFERROR(VLOOKUP(AD641,LnLst!B:I,2,FALSE),0))*(100/(H641^2))</f>
        <v>5.5926446280991741E-3</v>
      </c>
      <c r="DO641" s="111">
        <f>(AE641*IFERROR(VLOOKUP(AD641,LnLst!B:I,3,FALSE),0))*(100/(H641^2))</f>
        <v>4.0994628099173556E-2</v>
      </c>
      <c r="DP641" s="111">
        <f>(AE641*IFERROR(VLOOKUP(AD641,LnLst!B:I,4,FALSE),0))*(H641^2/100)/1000000</f>
        <v>0.118291536</v>
      </c>
      <c r="DQ641" s="111">
        <f>(AE641*IFERROR(VLOOKUP(AD641,LnLst!B:I,5,FALSE),0))*(100/(H641^2))</f>
        <v>1.4931818181818183E-2</v>
      </c>
      <c r="DR641" s="111">
        <f>(AE641*IFERROR(VLOOKUP(AD641,LnLst!B:I,6,FALSE),0))*(100/(H641^2))</f>
        <v>0.12895661157024793</v>
      </c>
      <c r="DS641" s="111">
        <f>(AE641*IFERROR(VLOOKUP(AD641,LnLst!B:I,7,FALSE),0))*(H641^2/100)/1000000</f>
        <v>7.0911323999999998E-2</v>
      </c>
      <c r="DT641" s="111">
        <f>(AE641*IFERROR(VLOOKUP(AD641,LnLst!B:I,8,FALSE),0))*(100/(H641^2))</f>
        <v>8.0088842975206603E-2</v>
      </c>
      <c r="DU641" s="111">
        <f>AG641*IFERROR(VLOOKUP(AF641,LnLst!B:I,2,FALSE),0)*100/H641^2</f>
        <v>0</v>
      </c>
      <c r="DV641" s="111">
        <f>(AG641*IFERROR(VLOOKUP(AF641,LnLst!B:I,3,FALSE),0))*(100/(H641^2))</f>
        <v>0</v>
      </c>
      <c r="DW641" s="111">
        <f>(AG641*IFERROR(VLOOKUP(AF641,LnLst!B:I,4,FALSE),0))*(H641^2/100)/1000000</f>
        <v>0</v>
      </c>
      <c r="DX641" s="111">
        <f>(AG641*IFERROR(VLOOKUP(AF641,LnLst!B:I,5,FALSE),0))*(100/(H641^2))</f>
        <v>0</v>
      </c>
      <c r="DY641" s="111">
        <f>(AG641*IFERROR(VLOOKUP(AF641,LnLst!B:I,6,FALSE),0))*(100/(H641^2))</f>
        <v>0</v>
      </c>
      <c r="DZ641" s="111">
        <f>(AG641*IFERROR(VLOOKUP(AF641,LnLst!B:I,7,FALSE),0))*(H641^2/100)/1000000</f>
        <v>0</v>
      </c>
      <c r="EA641" s="111">
        <f>(AG641*IFERROR(VLOOKUP(AF641,LnLst!B:I,8,FALSE),0))*(100/(H641^2))</f>
        <v>0</v>
      </c>
      <c r="EB641" s="111">
        <f>AI641*IFERROR(VLOOKUP(AH641,LnLst!B:I,2,FALSE),0)*100/H641^2</f>
        <v>0</v>
      </c>
      <c r="EC641" s="111">
        <f>AI641*IFERROR(VLOOKUP(AH641,LnLst!B:I,3,FALSE),0)*100/H641^2</f>
        <v>0</v>
      </c>
      <c r="ED641" s="111">
        <f>(AI641*IFERROR(VLOOKUP(AH641,LnLst!B:I,4,FALSE),0))*(H641^2/100)/1000000</f>
        <v>0</v>
      </c>
      <c r="EE641" s="111">
        <f>AI641*IFERROR(VLOOKUP(AH641,LnLst!B:I,5,FALSE),0)*100/H641^2</f>
        <v>0</v>
      </c>
      <c r="EF641" s="111">
        <f>AI641*IFERROR(VLOOKUP(AH641,LnLst!B:I,6,FALSE),0)*100/H641^2</f>
        <v>0</v>
      </c>
      <c r="EG641" s="111">
        <f>(AI641*IFERROR(VLOOKUP(AH641,LnLst!B:I,7,FALSE),0))*(H641^2/100)/1000000</f>
        <v>0</v>
      </c>
      <c r="EH641" s="111">
        <f>AI641*IFERROR(VLOOKUP(AH641,LnLst!B:I,8,FALSE),0)*100/H641^2</f>
        <v>0</v>
      </c>
      <c r="EI641" s="236">
        <f>AK641*IFERROR(VLOOKUP(AJ641,LnLst!B:I,2,FALSE),0)*100/H641^2</f>
        <v>0</v>
      </c>
      <c r="EJ641" s="111">
        <f>AK641*IFERROR(VLOOKUP(AJ641,LnLst!B:I,3,FALSE),0)*100/H641^2</f>
        <v>0</v>
      </c>
      <c r="EK641" s="111">
        <f>(AK641*IFERROR(VLOOKUP(AJ641,LnLst!B:I,4,FALSE),0))*(H641^2/100)/1000000</f>
        <v>0</v>
      </c>
      <c r="EL641" s="111">
        <f>AK641*IFERROR(VLOOKUP(AJ641,LnLst!B:I,5,FALSE),0)*100/H641^2</f>
        <v>0</v>
      </c>
      <c r="EM641" s="111">
        <f>AK641*IFERROR(VLOOKUP(AJ641,LnLst!B:I,6,FALSE),0)*100/H641^2</f>
        <v>0</v>
      </c>
      <c r="EN641" s="111">
        <f>(AK641*IFERROR(VLOOKUP(AJ641,LnLst!B:I,7,FALSE),0))*(H641^2/100)/1000000</f>
        <v>0</v>
      </c>
      <c r="EO641" s="111">
        <f>AK641*IFERROR(VLOOKUP(AJ641,LnLst!B:I,8,FALSE),0)*100/H641^2</f>
        <v>0</v>
      </c>
    </row>
    <row r="642" spans="1:145" ht="15" customHeight="1" x14ac:dyDescent="0.25">
      <c r="A642" s="81" t="s">
        <v>474</v>
      </c>
      <c r="B642" s="82" t="s">
        <v>1381</v>
      </c>
      <c r="C642" s="102" t="s">
        <v>1624</v>
      </c>
      <c r="D642" s="82" t="s">
        <v>1625</v>
      </c>
      <c r="E642" s="9" t="s">
        <v>1642</v>
      </c>
      <c r="F642" s="426" t="s">
        <v>1717</v>
      </c>
      <c r="G642" s="83">
        <v>2</v>
      </c>
      <c r="H642" s="60">
        <v>220</v>
      </c>
      <c r="I642" s="194" t="str">
        <f t="shared" si="204"/>
        <v xml:space="preserve">2*380/50 ACSR    THERMAL 2*357/54 ACSS/TW ,728kcmil         </v>
      </c>
      <c r="J642" s="228">
        <f t="shared" si="205"/>
        <v>65.7</v>
      </c>
      <c r="K642" s="113" t="s">
        <v>23</v>
      </c>
      <c r="L642" s="232" t="s">
        <v>23</v>
      </c>
      <c r="M642" s="240">
        <v>1200</v>
      </c>
      <c r="N642" s="115">
        <f t="shared" si="206"/>
        <v>457.24799999999999</v>
      </c>
      <c r="O642" s="241">
        <v>1500</v>
      </c>
      <c r="P642" s="235">
        <f t="shared" si="207"/>
        <v>5.1244824165289256E-3</v>
      </c>
      <c r="Q642" s="104">
        <f t="shared" si="208"/>
        <v>4.4269302101652898E-2</v>
      </c>
      <c r="R642" s="104">
        <f t="shared" si="209"/>
        <v>0.111475142436416</v>
      </c>
      <c r="S642" s="104">
        <f t="shared" si="210"/>
        <v>2.7566629455371899E-2</v>
      </c>
      <c r="T642" s="104">
        <f t="shared" si="211"/>
        <v>0.13541696246528925</v>
      </c>
      <c r="U642" s="104">
        <f t="shared" si="212"/>
        <v>7.3181904300595194E-2</v>
      </c>
      <c r="V642" s="105">
        <f t="shared" si="213"/>
        <v>4.9932553454545461E-2</v>
      </c>
      <c r="W642" s="223">
        <f>AE642*IFERROR(VLOOKUP(AD642,LnLst!B:I,2,FALSE),0)+AG642*IFERROR(VLOOKUP(AF642,LnLst!B:I,2,FALSE),0)+AI642*IFERROR(VLOOKUP(AH642,LnLst!B:I,2,FALSE),0)+AK642*IFERROR(VLOOKUP(AJ642,LnLst!B:I,2,FALSE),0)</f>
        <v>2.4802494896000002</v>
      </c>
      <c r="X642" s="215">
        <f>AE642*IFERROR(VLOOKUP(AD642,LnLst!B:I,3,FALSE),0)+AG642*IFERROR(VLOOKUP(AF642,LnLst!B:I,3,FALSE),0)+AI642*IFERROR(VLOOKUP(AH642,LnLst!B:I,3,FALSE),0)+AK642*IFERROR(VLOOKUP(AJ642,LnLst!B:I,3,FALSE),0)</f>
        <v>21.426342217200002</v>
      </c>
      <c r="Y642" s="219">
        <f>(AE642*IFERROR(VLOOKUP(AD642,LnLst!B:I,4,FALSE),0)+AG642*IFERROR(VLOOKUP(AF642,LnLst!B:I,4,FALSE),0)+AI642*IFERROR(VLOOKUP(AH642,LnLst!B:I,4,FALSE),0)+AK642*IFERROR(VLOOKUP(AJ642,LnLst!B:I,4,FALSE),0))/1000000</f>
        <v>2.30320542224E-4</v>
      </c>
      <c r="Z642" s="215">
        <f>AE642*IFERROR(VLOOKUP(AD642,LnLst!B:I,5,FALSE),0)+AG642*IFERROR(VLOOKUP(AF642,LnLst!B:I,5,FALSE),0)+AI642*IFERROR(VLOOKUP(AH642,LnLst!B:I,5,FALSE),0)+AK642*IFERROR(VLOOKUP(AJ642,LnLst!B:I,5,FALSE),0)</f>
        <v>13.342248656399999</v>
      </c>
      <c r="AA642" s="215">
        <f>AE642*IFERROR(VLOOKUP(AD642,LnLst!B:I,6,FALSE),0)+AG642*IFERROR(VLOOKUP(AF642,LnLst!B:I,6,FALSE),0)+AI642*IFERROR(VLOOKUP(AH642,LnLst!B:I,6,FALSE),0)+AK642*IFERROR(VLOOKUP(AJ642,LnLst!B:I,6,FALSE),0)</f>
        <v>65.541809833200006</v>
      </c>
      <c r="AB642" s="207">
        <f>(AE642*IFERROR(VLOOKUP(AD642,LnLst!B:I,7,FALSE),0)+AG642*IFERROR(VLOOKUP(AF642,LnLst!B:I,7,FALSE),0)+AI642*IFERROR(VLOOKUP(AH642,LnLst!B:I,7,FALSE),0)+AK642*IFERROR(VLOOKUP(AJ642,LnLst!B:I,7,FALSE),0))/1000000</f>
        <v>1.5120228161279999E-4</v>
      </c>
      <c r="AC642" s="211">
        <f>AE642*IFERROR(VLOOKUP(AD642,LnLst!B:I,8,FALSE),0)+AG642*IFERROR(VLOOKUP(AF642,LnLst!B:I,8,FALSE),0)+AI642*IFERROR(VLOOKUP(AH642,LnLst!B:I,8,FALSE),0)+AK642*IFERROR(VLOOKUP(AJ642,LnLst!B:I,8,FALSE),0)</f>
        <v>24.167355872000002</v>
      </c>
      <c r="AD642" s="106" t="s">
        <v>25</v>
      </c>
      <c r="AE642" s="263">
        <v>25.3</v>
      </c>
      <c r="AF642" s="245" t="s">
        <v>1208</v>
      </c>
      <c r="AG642" s="263">
        <v>40.4</v>
      </c>
      <c r="AH642" s="250" t="s">
        <v>1462</v>
      </c>
      <c r="AI642" s="263"/>
      <c r="AJ642" s="245" t="s">
        <v>1462</v>
      </c>
      <c r="AK642" s="263"/>
      <c r="AL642" s="84">
        <v>108</v>
      </c>
      <c r="AM642" s="72">
        <v>110</v>
      </c>
      <c r="AN642" s="83">
        <v>0</v>
      </c>
      <c r="AO642" s="72">
        <v>0</v>
      </c>
      <c r="AP642" s="66" t="s">
        <v>1678</v>
      </c>
      <c r="AQ642" s="107" t="s">
        <v>290</v>
      </c>
      <c r="AR642" s="61" t="s">
        <v>1063</v>
      </c>
      <c r="AS642" s="364"/>
      <c r="AT642" s="205"/>
      <c r="DN642" s="111">
        <f>(AE642*IFERROR(VLOOKUP(AD642,LnLst!B:I,2,FALSE),0))*(100/(H642^2))</f>
        <v>2.1536363636363636E-3</v>
      </c>
      <c r="DO642" s="111">
        <f>(AE642*IFERROR(VLOOKUP(AD642,LnLst!B:I,3,FALSE),0))*(100/(H642^2))</f>
        <v>1.5786363636363637E-2</v>
      </c>
      <c r="DP642" s="111">
        <f>(AE642*IFERROR(VLOOKUP(AD642,LnLst!B:I,4,FALSE),0))*(H642^2/100)/1000000</f>
        <v>4.555214400000001E-2</v>
      </c>
      <c r="DQ642" s="111">
        <f>(AE642*IFERROR(VLOOKUP(AD642,LnLst!B:I,5,FALSE),0))*(100/(H642^2))</f>
        <v>5.7499999999999999E-3</v>
      </c>
      <c r="DR642" s="111">
        <f>(AE642*IFERROR(VLOOKUP(AD642,LnLst!B:I,6,FALSE),0))*(100/(H642^2))</f>
        <v>4.965909090909091E-2</v>
      </c>
      <c r="DS642" s="111">
        <f>(AE642*IFERROR(VLOOKUP(AD642,LnLst!B:I,7,FALSE),0))*(H642^2/100)/1000000</f>
        <v>2.7306796000000001E-2</v>
      </c>
      <c r="DT642" s="111">
        <f>(AE642*IFERROR(VLOOKUP(AD642,LnLst!B:I,8,FALSE),0))*(100/(H642^2))</f>
        <v>3.0840909090909092E-2</v>
      </c>
      <c r="DU642" s="111">
        <f>AG642*IFERROR(VLOOKUP(AF642,LnLst!B:I,2,FALSE),0)*100/H642^2</f>
        <v>2.9708460528925619E-3</v>
      </c>
      <c r="DV642" s="111">
        <f>(AG642*IFERROR(VLOOKUP(AF642,LnLst!B:I,3,FALSE),0))*(100/(H642^2))</f>
        <v>2.8482938465289258E-2</v>
      </c>
      <c r="DW642" s="111">
        <f>(AG642*IFERROR(VLOOKUP(AF642,LnLst!B:I,4,FALSE),0))*(H642^2/100)/1000000</f>
        <v>6.5922998436415983E-2</v>
      </c>
      <c r="DX642" s="111">
        <f>(AG642*IFERROR(VLOOKUP(AF642,LnLst!B:I,5,FALSE),0))*(100/(H642^2))</f>
        <v>2.18166294553719E-2</v>
      </c>
      <c r="DY642" s="111">
        <f>(AG642*IFERROR(VLOOKUP(AF642,LnLst!B:I,6,FALSE),0))*(100/(H642^2))</f>
        <v>8.5757871556198351E-2</v>
      </c>
      <c r="DZ642" s="111">
        <f>(AG642*IFERROR(VLOOKUP(AF642,LnLst!B:I,7,FALSE),0))*(H642^2/100)/1000000</f>
        <v>4.5875108300595192E-2</v>
      </c>
      <c r="EA642" s="111">
        <f>(AG642*IFERROR(VLOOKUP(AF642,LnLst!B:I,8,FALSE),0))*(100/(H642^2))</f>
        <v>1.9091644363636365E-2</v>
      </c>
      <c r="EB642" s="111">
        <f>AI642*IFERROR(VLOOKUP(AH642,LnLst!B:I,2,FALSE),0)*100/H642^2</f>
        <v>0</v>
      </c>
      <c r="EC642" s="111">
        <f>AI642*IFERROR(VLOOKUP(AH642,LnLst!B:I,3,FALSE),0)*100/H642^2</f>
        <v>0</v>
      </c>
      <c r="ED642" s="111">
        <f>(AI642*IFERROR(VLOOKUP(AH642,LnLst!B:I,4,FALSE),0))*(H642^2/100)/1000000</f>
        <v>0</v>
      </c>
      <c r="EE642" s="111">
        <f>AI642*IFERROR(VLOOKUP(AH642,LnLst!B:I,5,FALSE),0)*100/H642^2</f>
        <v>0</v>
      </c>
      <c r="EF642" s="111">
        <f>AI642*IFERROR(VLOOKUP(AH642,LnLst!B:I,6,FALSE),0)*100/H642^2</f>
        <v>0</v>
      </c>
      <c r="EG642" s="111">
        <f>(AI642*IFERROR(VLOOKUP(AH642,LnLst!B:I,7,FALSE),0))*(H642^2/100)/1000000</f>
        <v>0</v>
      </c>
      <c r="EH642" s="111">
        <f>AI642*IFERROR(VLOOKUP(AH642,LnLst!B:I,8,FALSE),0)*100/H642^2</f>
        <v>0</v>
      </c>
      <c r="EI642" s="236">
        <f>AK642*IFERROR(VLOOKUP(AJ642,LnLst!B:I,2,FALSE),0)*100/H642^2</f>
        <v>0</v>
      </c>
      <c r="EJ642" s="111">
        <f>AK642*IFERROR(VLOOKUP(AJ642,LnLst!B:I,3,FALSE),0)*100/H642^2</f>
        <v>0</v>
      </c>
      <c r="EK642" s="111">
        <f>(AK642*IFERROR(VLOOKUP(AJ642,LnLst!B:I,4,FALSE),0))*(H642^2/100)/1000000</f>
        <v>0</v>
      </c>
      <c r="EL642" s="111">
        <f>AK642*IFERROR(VLOOKUP(AJ642,LnLst!B:I,5,FALSE),0)*100/H642^2</f>
        <v>0</v>
      </c>
      <c r="EM642" s="111">
        <f>AK642*IFERROR(VLOOKUP(AJ642,LnLst!B:I,6,FALSE),0)*100/H642^2</f>
        <v>0</v>
      </c>
      <c r="EN642" s="111">
        <f>(AK642*IFERROR(VLOOKUP(AJ642,LnLst!B:I,7,FALSE),0))*(H642^2/100)/1000000</f>
        <v>0</v>
      </c>
      <c r="EO642" s="111">
        <f>AK642*IFERROR(VLOOKUP(AJ642,LnLst!B:I,8,FALSE),0)*100/H642^2</f>
        <v>0</v>
      </c>
    </row>
    <row r="643" spans="1:145" ht="15" customHeight="1" x14ac:dyDescent="0.25">
      <c r="A643" s="81" t="s">
        <v>1381</v>
      </c>
      <c r="B643" s="82" t="s">
        <v>1358</v>
      </c>
      <c r="C643" s="102" t="s">
        <v>1625</v>
      </c>
      <c r="D643" s="82" t="s">
        <v>1482</v>
      </c>
      <c r="E643" s="9" t="s">
        <v>1642</v>
      </c>
      <c r="F643" s="426" t="s">
        <v>1717</v>
      </c>
      <c r="G643" s="83">
        <v>1</v>
      </c>
      <c r="H643" s="60">
        <v>220</v>
      </c>
      <c r="I643" s="194" t="str">
        <f t="shared" si="204"/>
        <v xml:space="preserve">2*380/50 ACSR    THERMAL 2*357/54 ACSS/TW ,728kcmil         </v>
      </c>
      <c r="J643" s="228">
        <f t="shared" si="205"/>
        <v>41.7</v>
      </c>
      <c r="K643" s="113" t="s">
        <v>23</v>
      </c>
      <c r="L643" s="232" t="s">
        <v>41</v>
      </c>
      <c r="M643" s="240">
        <v>1200</v>
      </c>
      <c r="N643" s="115">
        <f t="shared" si="206"/>
        <v>457.24799999999999</v>
      </c>
      <c r="O643" s="241">
        <v>1500</v>
      </c>
      <c r="P643" s="235">
        <f t="shared" si="207"/>
        <v>3.359623375206611E-3</v>
      </c>
      <c r="Q643" s="104">
        <f t="shared" si="208"/>
        <v>2.7348744597520663E-2</v>
      </c>
      <c r="R643" s="104">
        <f t="shared" si="209"/>
        <v>7.2312965147455999E-2</v>
      </c>
      <c r="S643" s="104">
        <f t="shared" si="210"/>
        <v>1.4606255521487603E-2</v>
      </c>
      <c r="T643" s="104">
        <f t="shared" si="211"/>
        <v>8.4471692233884288E-2</v>
      </c>
      <c r="U643" s="104">
        <f t="shared" si="212"/>
        <v>4.59293647160832E-2</v>
      </c>
      <c r="V643" s="105">
        <f t="shared" si="213"/>
        <v>3.8590982545454545E-2</v>
      </c>
      <c r="W643" s="223">
        <f>AE643*IFERROR(VLOOKUP(AD643,LnLst!B:I,2,FALSE),0)+AG643*IFERROR(VLOOKUP(AF643,LnLst!B:I,2,FALSE),0)+AI643*IFERROR(VLOOKUP(AH643,LnLst!B:I,2,FALSE),0)+AK643*IFERROR(VLOOKUP(AJ643,LnLst!B:I,2,FALSE),0)</f>
        <v>1.6260577135999998</v>
      </c>
      <c r="X643" s="215">
        <f>AE643*IFERROR(VLOOKUP(AD643,LnLst!B:I,3,FALSE),0)+AG643*IFERROR(VLOOKUP(AF643,LnLst!B:I,3,FALSE),0)+AI643*IFERROR(VLOOKUP(AH643,LnLst!B:I,3,FALSE),0)+AK643*IFERROR(VLOOKUP(AJ643,LnLst!B:I,3,FALSE),0)</f>
        <v>13.236792385200001</v>
      </c>
      <c r="Y643" s="219">
        <f>(AE643*IFERROR(VLOOKUP(AD643,LnLst!B:I,4,FALSE),0)+AG643*IFERROR(VLOOKUP(AF643,LnLst!B:I,4,FALSE),0)+AI643*IFERROR(VLOOKUP(AH643,LnLst!B:I,4,FALSE),0)+AK643*IFERROR(VLOOKUP(AJ643,LnLst!B:I,4,FALSE),0))/1000000</f>
        <v>1.4940695278400001E-4</v>
      </c>
      <c r="Z643" s="215">
        <f>AE643*IFERROR(VLOOKUP(AD643,LnLst!B:I,5,FALSE),0)+AG643*IFERROR(VLOOKUP(AF643,LnLst!B:I,5,FALSE),0)+AI643*IFERROR(VLOOKUP(AH643,LnLst!B:I,5,FALSE),0)+AK643*IFERROR(VLOOKUP(AJ643,LnLst!B:I,5,FALSE),0)</f>
        <v>7.0694276723999998</v>
      </c>
      <c r="AA643" s="215">
        <f>AE643*IFERROR(VLOOKUP(AD643,LnLst!B:I,6,FALSE),0)+AG643*IFERROR(VLOOKUP(AF643,LnLst!B:I,6,FALSE),0)+AI643*IFERROR(VLOOKUP(AH643,LnLst!B:I,6,FALSE),0)+AK643*IFERROR(VLOOKUP(AJ643,LnLst!B:I,6,FALSE),0)</f>
        <v>40.884299041199995</v>
      </c>
      <c r="AB643" s="207">
        <f>(AE643*IFERROR(VLOOKUP(AD643,LnLst!B:I,7,FALSE),0)+AG643*IFERROR(VLOOKUP(AF643,LnLst!B:I,7,FALSE),0)+AI643*IFERROR(VLOOKUP(AH643,LnLst!B:I,7,FALSE),0)+AK643*IFERROR(VLOOKUP(AJ643,LnLst!B:I,7,FALSE),0))/1000000</f>
        <v>9.489538164480001E-5</v>
      </c>
      <c r="AC643" s="211">
        <f>AE643*IFERROR(VLOOKUP(AD643,LnLst!B:I,8,FALSE),0)+AG643*IFERROR(VLOOKUP(AF643,LnLst!B:I,8,FALSE),0)+AI643*IFERROR(VLOOKUP(AH643,LnLst!B:I,8,FALSE),0)+AK643*IFERROR(VLOOKUP(AJ643,LnLst!B:I,8,FALSE),0)</f>
        <v>18.678035552000001</v>
      </c>
      <c r="AD643" s="106" t="s">
        <v>25</v>
      </c>
      <c r="AE643" s="263">
        <v>25.3</v>
      </c>
      <c r="AF643" s="245" t="s">
        <v>1208</v>
      </c>
      <c r="AG643" s="263">
        <v>16.399999999999999</v>
      </c>
      <c r="AH643" s="250" t="s">
        <v>1462</v>
      </c>
      <c r="AI643" s="263"/>
      <c r="AJ643" s="245" t="s">
        <v>1462</v>
      </c>
      <c r="AK643" s="263"/>
      <c r="AL643" s="84">
        <v>110</v>
      </c>
      <c r="AM643" s="72">
        <v>115</v>
      </c>
      <c r="AN643" s="83">
        <v>0</v>
      </c>
      <c r="AO643" s="72">
        <v>0</v>
      </c>
      <c r="AP643" s="66" t="s">
        <v>1679</v>
      </c>
      <c r="AQ643" s="107" t="s">
        <v>1063</v>
      </c>
      <c r="AR643" s="61" t="s">
        <v>1062</v>
      </c>
      <c r="AS643" s="364"/>
      <c r="AT643" s="205"/>
      <c r="DN643" s="111">
        <f>(AE643*IFERROR(VLOOKUP(AD643,LnLst!B:I,2,FALSE),0))*(100/(H643^2))</f>
        <v>2.1536363636363636E-3</v>
      </c>
      <c r="DO643" s="111">
        <f>(AE643*IFERROR(VLOOKUP(AD643,LnLst!B:I,3,FALSE),0))*(100/(H643^2))</f>
        <v>1.5786363636363637E-2</v>
      </c>
      <c r="DP643" s="111">
        <f>(AE643*IFERROR(VLOOKUP(AD643,LnLst!B:I,4,FALSE),0))*(H643^2/100)/1000000</f>
        <v>4.555214400000001E-2</v>
      </c>
      <c r="DQ643" s="111">
        <f>(AE643*IFERROR(VLOOKUP(AD643,LnLst!B:I,5,FALSE),0))*(100/(H643^2))</f>
        <v>5.7499999999999999E-3</v>
      </c>
      <c r="DR643" s="111">
        <f>(AE643*IFERROR(VLOOKUP(AD643,LnLst!B:I,6,FALSE),0))*(100/(H643^2))</f>
        <v>4.965909090909091E-2</v>
      </c>
      <c r="DS643" s="111">
        <f>(AE643*IFERROR(VLOOKUP(AD643,LnLst!B:I,7,FALSE),0))*(H643^2/100)/1000000</f>
        <v>2.7306796000000001E-2</v>
      </c>
      <c r="DT643" s="111">
        <f>(AE643*IFERROR(VLOOKUP(AD643,LnLst!B:I,8,FALSE),0))*(100/(H643^2))</f>
        <v>3.0840909090909092E-2</v>
      </c>
      <c r="DU643" s="111">
        <f>AG643*IFERROR(VLOOKUP(AF643,LnLst!B:I,2,FALSE),0)*100/H643^2</f>
        <v>1.205987011570248E-3</v>
      </c>
      <c r="DV643" s="111">
        <f>(AG643*IFERROR(VLOOKUP(AF643,LnLst!B:I,3,FALSE),0))*(100/(H643^2))</f>
        <v>1.1562380961157026E-2</v>
      </c>
      <c r="DW643" s="111">
        <f>(AG643*IFERROR(VLOOKUP(AF643,LnLst!B:I,4,FALSE),0))*(H643^2/100)/1000000</f>
        <v>2.6760821147455996E-2</v>
      </c>
      <c r="DX643" s="111">
        <f>(AG643*IFERROR(VLOOKUP(AF643,LnLst!B:I,5,FALSE),0))*(100/(H643^2))</f>
        <v>8.8562555214876017E-3</v>
      </c>
      <c r="DY643" s="111">
        <f>(AG643*IFERROR(VLOOKUP(AF643,LnLst!B:I,6,FALSE),0))*(100/(H643^2))</f>
        <v>3.4812601324793385E-2</v>
      </c>
      <c r="DZ643" s="111">
        <f>(AG643*IFERROR(VLOOKUP(AF643,LnLst!B:I,7,FALSE),0))*(H643^2/100)/1000000</f>
        <v>1.8622568716083199E-2</v>
      </c>
      <c r="EA643" s="111">
        <f>(AG643*IFERROR(VLOOKUP(AF643,LnLst!B:I,8,FALSE),0))*(100/(H643^2))</f>
        <v>7.7500734545454548E-3</v>
      </c>
      <c r="EB643" s="111">
        <f>AI643*IFERROR(VLOOKUP(AH643,LnLst!B:I,2,FALSE),0)*100/H643^2</f>
        <v>0</v>
      </c>
      <c r="EC643" s="111">
        <f>AI643*IFERROR(VLOOKUP(AH643,LnLst!B:I,3,FALSE),0)*100/H643^2</f>
        <v>0</v>
      </c>
      <c r="ED643" s="111">
        <f>(AI643*IFERROR(VLOOKUP(AH643,LnLst!B:I,4,FALSE),0))*(H643^2/100)/1000000</f>
        <v>0</v>
      </c>
      <c r="EE643" s="111">
        <f>AI643*IFERROR(VLOOKUP(AH643,LnLst!B:I,5,FALSE),0)*100/H643^2</f>
        <v>0</v>
      </c>
      <c r="EF643" s="111">
        <f>AI643*IFERROR(VLOOKUP(AH643,LnLst!B:I,6,FALSE),0)*100/H643^2</f>
        <v>0</v>
      </c>
      <c r="EG643" s="111">
        <f>(AI643*IFERROR(VLOOKUP(AH643,LnLst!B:I,7,FALSE),0))*(H643^2/100)/1000000</f>
        <v>0</v>
      </c>
      <c r="EH643" s="111">
        <f>AI643*IFERROR(VLOOKUP(AH643,LnLst!B:I,8,FALSE),0)*100/H643^2</f>
        <v>0</v>
      </c>
      <c r="EI643" s="236">
        <f>AK643*IFERROR(VLOOKUP(AJ643,LnLst!B:I,2,FALSE),0)*100/H643^2</f>
        <v>0</v>
      </c>
      <c r="EJ643" s="111">
        <f>AK643*IFERROR(VLOOKUP(AJ643,LnLst!B:I,3,FALSE),0)*100/H643^2</f>
        <v>0</v>
      </c>
      <c r="EK643" s="111">
        <f>(AK643*IFERROR(VLOOKUP(AJ643,LnLst!B:I,4,FALSE),0))*(H643^2/100)/1000000</f>
        <v>0</v>
      </c>
      <c r="EL643" s="111">
        <f>AK643*IFERROR(VLOOKUP(AJ643,LnLst!B:I,5,FALSE),0)*100/H643^2</f>
        <v>0</v>
      </c>
      <c r="EM643" s="111">
        <f>AK643*IFERROR(VLOOKUP(AJ643,LnLst!B:I,6,FALSE),0)*100/H643^2</f>
        <v>0</v>
      </c>
      <c r="EN643" s="111">
        <f>(AK643*IFERROR(VLOOKUP(AJ643,LnLst!B:I,7,FALSE),0))*(H643^2/100)/1000000</f>
        <v>0</v>
      </c>
      <c r="EO643" s="111">
        <f>AK643*IFERROR(VLOOKUP(AJ643,LnLst!B:I,8,FALSE),0)*100/H643^2</f>
        <v>0</v>
      </c>
    </row>
    <row r="644" spans="1:145" ht="15" customHeight="1" x14ac:dyDescent="0.25">
      <c r="A644" s="81" t="s">
        <v>1381</v>
      </c>
      <c r="B644" s="82" t="s">
        <v>1358</v>
      </c>
      <c r="C644" s="102" t="s">
        <v>1625</v>
      </c>
      <c r="D644" s="82" t="s">
        <v>1482</v>
      </c>
      <c r="E644" s="9" t="s">
        <v>1642</v>
      </c>
      <c r="F644" s="426" t="s">
        <v>1717</v>
      </c>
      <c r="G644" s="83">
        <v>2</v>
      </c>
      <c r="H644" s="60">
        <v>220</v>
      </c>
      <c r="I644" s="194" t="str">
        <f t="shared" si="204"/>
        <v xml:space="preserve">2*380/50 ACSR             </v>
      </c>
      <c r="J644" s="228">
        <f t="shared" si="205"/>
        <v>41.7</v>
      </c>
      <c r="K644" s="113" t="s">
        <v>23</v>
      </c>
      <c r="L644" s="232" t="s">
        <v>41</v>
      </c>
      <c r="M644" s="240">
        <v>1200</v>
      </c>
      <c r="N644" s="115">
        <f t="shared" si="206"/>
        <v>457.24799999999999</v>
      </c>
      <c r="O644" s="241">
        <v>1500</v>
      </c>
      <c r="P644" s="235">
        <f t="shared" si="207"/>
        <v>3.549669421487604E-3</v>
      </c>
      <c r="Q644" s="104">
        <f t="shared" si="208"/>
        <v>2.6019421487603309E-2</v>
      </c>
      <c r="R644" s="104">
        <f t="shared" si="209"/>
        <v>7.5080016000000013E-2</v>
      </c>
      <c r="S644" s="104">
        <f t="shared" si="210"/>
        <v>9.4772727272727283E-3</v>
      </c>
      <c r="T644" s="104">
        <f t="shared" si="211"/>
        <v>8.1849173553719012E-2</v>
      </c>
      <c r="U644" s="104">
        <f t="shared" si="212"/>
        <v>4.5007644000000006E-2</v>
      </c>
      <c r="V644" s="105">
        <f t="shared" si="213"/>
        <v>5.083264462809918E-2</v>
      </c>
      <c r="W644" s="223">
        <f>AE644*IFERROR(VLOOKUP(AD644,LnLst!B:I,2,FALSE),0)+AG644*IFERROR(VLOOKUP(AF644,LnLst!B:I,2,FALSE),0)+AI644*IFERROR(VLOOKUP(AH644,LnLst!B:I,2,FALSE),0)+AK644*IFERROR(VLOOKUP(AJ644,LnLst!B:I,2,FALSE),0)</f>
        <v>1.7180400000000002</v>
      </c>
      <c r="X644" s="215">
        <f>AE644*IFERROR(VLOOKUP(AD644,LnLst!B:I,3,FALSE),0)+AG644*IFERROR(VLOOKUP(AF644,LnLst!B:I,3,FALSE),0)+AI644*IFERROR(VLOOKUP(AH644,LnLst!B:I,3,FALSE),0)+AK644*IFERROR(VLOOKUP(AJ644,LnLst!B:I,3,FALSE),0)</f>
        <v>12.593400000000001</v>
      </c>
      <c r="Y644" s="219">
        <f>(AE644*IFERROR(VLOOKUP(AD644,LnLst!B:I,4,FALSE),0)+AG644*IFERROR(VLOOKUP(AF644,LnLst!B:I,4,FALSE),0)+AI644*IFERROR(VLOOKUP(AH644,LnLst!B:I,4,FALSE),0)+AK644*IFERROR(VLOOKUP(AJ644,LnLst!B:I,4,FALSE),0))/1000000</f>
        <v>1.5512400000000003E-4</v>
      </c>
      <c r="Z644" s="215">
        <f>AE644*IFERROR(VLOOKUP(AD644,LnLst!B:I,5,FALSE),0)+AG644*IFERROR(VLOOKUP(AF644,LnLst!B:I,5,FALSE),0)+AI644*IFERROR(VLOOKUP(AH644,LnLst!B:I,5,FALSE),0)+AK644*IFERROR(VLOOKUP(AJ644,LnLst!B:I,5,FALSE),0)</f>
        <v>4.5870000000000006</v>
      </c>
      <c r="AA644" s="215">
        <f>AE644*IFERROR(VLOOKUP(AD644,LnLst!B:I,6,FALSE),0)+AG644*IFERROR(VLOOKUP(AF644,LnLst!B:I,6,FALSE),0)+AI644*IFERROR(VLOOKUP(AH644,LnLst!B:I,6,FALSE),0)+AK644*IFERROR(VLOOKUP(AJ644,LnLst!B:I,6,FALSE),0)</f>
        <v>39.615000000000002</v>
      </c>
      <c r="AB644" s="207">
        <f>(AE644*IFERROR(VLOOKUP(AD644,LnLst!B:I,7,FALSE),0)+AG644*IFERROR(VLOOKUP(AF644,LnLst!B:I,7,FALSE),0)+AI644*IFERROR(VLOOKUP(AH644,LnLst!B:I,7,FALSE),0)+AK644*IFERROR(VLOOKUP(AJ644,LnLst!B:I,7,FALSE),0))/1000000</f>
        <v>9.2991000000000005E-5</v>
      </c>
      <c r="AC644" s="211">
        <f>AE644*IFERROR(VLOOKUP(AD644,LnLst!B:I,8,FALSE),0)+AG644*IFERROR(VLOOKUP(AF644,LnLst!B:I,8,FALSE),0)+AI644*IFERROR(VLOOKUP(AH644,LnLst!B:I,8,FALSE),0)+AK644*IFERROR(VLOOKUP(AJ644,LnLst!B:I,8,FALSE),0)</f>
        <v>24.603000000000002</v>
      </c>
      <c r="AD644" s="106" t="s">
        <v>25</v>
      </c>
      <c r="AE644" s="263">
        <v>41.7</v>
      </c>
      <c r="AF644" s="245" t="s">
        <v>1462</v>
      </c>
      <c r="AG644" s="263"/>
      <c r="AH644" s="250" t="s">
        <v>1462</v>
      </c>
      <c r="AI644" s="263"/>
      <c r="AJ644" s="245" t="s">
        <v>1462</v>
      </c>
      <c r="AK644" s="263"/>
      <c r="AL644" s="84">
        <v>110</v>
      </c>
      <c r="AM644" s="72">
        <v>115</v>
      </c>
      <c r="AN644" s="83">
        <v>0</v>
      </c>
      <c r="AO644" s="72">
        <v>0</v>
      </c>
      <c r="AP644" s="66" t="s">
        <v>1680</v>
      </c>
      <c r="AQ644" s="107" t="s">
        <v>1063</v>
      </c>
      <c r="AR644" s="61" t="s">
        <v>1062</v>
      </c>
      <c r="AS644" s="364"/>
      <c r="AT644" s="205"/>
      <c r="DN644" s="111">
        <f>(AE644*IFERROR(VLOOKUP(AD644,LnLst!B:I,2,FALSE),0))*(100/(H644^2))</f>
        <v>3.549669421487604E-3</v>
      </c>
      <c r="DO644" s="111">
        <f>(AE644*IFERROR(VLOOKUP(AD644,LnLst!B:I,3,FALSE),0))*(100/(H644^2))</f>
        <v>2.6019421487603309E-2</v>
      </c>
      <c r="DP644" s="111">
        <f>(AE644*IFERROR(VLOOKUP(AD644,LnLst!B:I,4,FALSE),0))*(H644^2/100)/1000000</f>
        <v>7.5080016000000013E-2</v>
      </c>
      <c r="DQ644" s="111">
        <f>(AE644*IFERROR(VLOOKUP(AD644,LnLst!B:I,5,FALSE),0))*(100/(H644^2))</f>
        <v>9.4772727272727283E-3</v>
      </c>
      <c r="DR644" s="111">
        <f>(AE644*IFERROR(VLOOKUP(AD644,LnLst!B:I,6,FALSE),0))*(100/(H644^2))</f>
        <v>8.1849173553719012E-2</v>
      </c>
      <c r="DS644" s="111">
        <f>(AE644*IFERROR(VLOOKUP(AD644,LnLst!B:I,7,FALSE),0))*(H644^2/100)/1000000</f>
        <v>4.5007643999999999E-2</v>
      </c>
      <c r="DT644" s="111">
        <f>(AE644*IFERROR(VLOOKUP(AD644,LnLst!B:I,8,FALSE),0))*(100/(H644^2))</f>
        <v>5.083264462809918E-2</v>
      </c>
      <c r="DU644" s="111">
        <f>AG644*IFERROR(VLOOKUP(AF644,LnLst!B:I,2,FALSE),0)*100/H644^2</f>
        <v>0</v>
      </c>
      <c r="DV644" s="111">
        <f>(AG644*IFERROR(VLOOKUP(AF644,LnLst!B:I,3,FALSE),0))*(100/(H644^2))</f>
        <v>0</v>
      </c>
      <c r="DW644" s="111">
        <f>(AG644*IFERROR(VLOOKUP(AF644,LnLst!B:I,4,FALSE),0))*(H644^2/100)/1000000</f>
        <v>0</v>
      </c>
      <c r="DX644" s="111">
        <f>(AG644*IFERROR(VLOOKUP(AF644,LnLst!B:I,5,FALSE),0))*(100/(H644^2))</f>
        <v>0</v>
      </c>
      <c r="DY644" s="111">
        <f>(AG644*IFERROR(VLOOKUP(AF644,LnLst!B:I,6,FALSE),0))*(100/(H644^2))</f>
        <v>0</v>
      </c>
      <c r="DZ644" s="111">
        <f>(AG644*IFERROR(VLOOKUP(AF644,LnLst!B:I,7,FALSE),0))*(H644^2/100)/1000000</f>
        <v>0</v>
      </c>
      <c r="EA644" s="111">
        <f>(AG644*IFERROR(VLOOKUP(AF644,LnLst!B:I,8,FALSE),0))*(100/(H644^2))</f>
        <v>0</v>
      </c>
      <c r="EB644" s="111">
        <f>AI644*IFERROR(VLOOKUP(AH644,LnLst!B:I,2,FALSE),0)*100/H644^2</f>
        <v>0</v>
      </c>
      <c r="EC644" s="111">
        <f>AI644*IFERROR(VLOOKUP(AH644,LnLst!B:I,3,FALSE),0)*100/H644^2</f>
        <v>0</v>
      </c>
      <c r="ED644" s="111">
        <f>(AI644*IFERROR(VLOOKUP(AH644,LnLst!B:I,4,FALSE),0))*(H644^2/100)/1000000</f>
        <v>0</v>
      </c>
      <c r="EE644" s="111">
        <f>AI644*IFERROR(VLOOKUP(AH644,LnLst!B:I,5,FALSE),0)*100/H644^2</f>
        <v>0</v>
      </c>
      <c r="EF644" s="111">
        <f>AI644*IFERROR(VLOOKUP(AH644,LnLst!B:I,6,FALSE),0)*100/H644^2</f>
        <v>0</v>
      </c>
      <c r="EG644" s="111">
        <f>(AI644*IFERROR(VLOOKUP(AH644,LnLst!B:I,7,FALSE),0))*(H644^2/100)/1000000</f>
        <v>0</v>
      </c>
      <c r="EH644" s="111">
        <f>AI644*IFERROR(VLOOKUP(AH644,LnLst!B:I,8,FALSE),0)*100/H644^2</f>
        <v>0</v>
      </c>
      <c r="EI644" s="236">
        <f>AK644*IFERROR(VLOOKUP(AJ644,LnLst!B:I,2,FALSE),0)*100/H644^2</f>
        <v>0</v>
      </c>
      <c r="EJ644" s="111">
        <f>AK644*IFERROR(VLOOKUP(AJ644,LnLst!B:I,3,FALSE),0)*100/H644^2</f>
        <v>0</v>
      </c>
      <c r="EK644" s="111">
        <f>(AK644*IFERROR(VLOOKUP(AJ644,LnLst!B:I,4,FALSE),0))*(H644^2/100)/1000000</f>
        <v>0</v>
      </c>
      <c r="EL644" s="111">
        <f>AK644*IFERROR(VLOOKUP(AJ644,LnLst!B:I,5,FALSE),0)*100/H644^2</f>
        <v>0</v>
      </c>
      <c r="EM644" s="111">
        <f>AK644*IFERROR(VLOOKUP(AJ644,LnLst!B:I,6,FALSE),0)*100/H644^2</f>
        <v>0</v>
      </c>
      <c r="EN644" s="111">
        <f>(AK644*IFERROR(VLOOKUP(AJ644,LnLst!B:I,7,FALSE),0))*(H644^2/100)/1000000</f>
        <v>0</v>
      </c>
      <c r="EO644" s="111">
        <f>AK644*IFERROR(VLOOKUP(AJ644,LnLst!B:I,8,FALSE),0)*100/H644^2</f>
        <v>0</v>
      </c>
    </row>
    <row r="645" spans="1:145" ht="15" customHeight="1" x14ac:dyDescent="0.25">
      <c r="A645" s="81" t="s">
        <v>1391</v>
      </c>
      <c r="B645" s="82" t="s">
        <v>395</v>
      </c>
      <c r="C645" s="102" t="s">
        <v>1485</v>
      </c>
      <c r="D645" s="82" t="s">
        <v>88</v>
      </c>
      <c r="E645" s="9" t="s">
        <v>1642</v>
      </c>
      <c r="F645" s="426" t="s">
        <v>1717</v>
      </c>
      <c r="G645" s="83">
        <v>1</v>
      </c>
      <c r="H645" s="60">
        <v>220</v>
      </c>
      <c r="I645" s="194" t="str">
        <f t="shared" ref="I645:I708" si="222">AD645&amp;"    "&amp;AF645&amp;"     "&amp;AH645&amp;"    "&amp;AJ645</f>
        <v xml:space="preserve">THERMAL 2*357/54 ACSS/TW ,728kcmil             </v>
      </c>
      <c r="J645" s="228">
        <f t="shared" ref="J645:J708" si="223">AE645+AG645+AI645+AK645</f>
        <v>54</v>
      </c>
      <c r="K645" s="113" t="s">
        <v>41</v>
      </c>
      <c r="L645" s="232" t="s">
        <v>23</v>
      </c>
      <c r="M645" s="240">
        <v>1600</v>
      </c>
      <c r="N645" s="115">
        <f t="shared" si="206"/>
        <v>609.66399999999999</v>
      </c>
      <c r="O645" s="241">
        <v>2500</v>
      </c>
      <c r="P645" s="235">
        <f t="shared" si="207"/>
        <v>3.9709328429752069E-3</v>
      </c>
      <c r="Q645" s="104">
        <f t="shared" si="208"/>
        <v>3.8071254384297523E-2</v>
      </c>
      <c r="R645" s="104">
        <f t="shared" si="209"/>
        <v>8.8114898900159999E-2</v>
      </c>
      <c r="S645" s="104">
        <f t="shared" si="210"/>
        <v>2.9160841351239669E-2</v>
      </c>
      <c r="T645" s="104">
        <f t="shared" si="211"/>
        <v>0.11462685802066117</v>
      </c>
      <c r="U645" s="104">
        <f t="shared" si="212"/>
        <v>6.1318214065152005E-2</v>
      </c>
      <c r="V645" s="105">
        <f t="shared" si="213"/>
        <v>2.5518534545454545E-2</v>
      </c>
      <c r="W645" s="223">
        <f>AE645*IFERROR(VLOOKUP(AD645,LnLst!B:I,2,FALSE),0)+AG645*IFERROR(VLOOKUP(AF645,LnLst!B:I,2,FALSE),0)+AI645*IFERROR(VLOOKUP(AH645,LnLst!B:I,2,FALSE),0)+AK645*IFERROR(VLOOKUP(AJ645,LnLst!B:I,2,FALSE),0)</f>
        <v>1.921931496</v>
      </c>
      <c r="X645" s="215">
        <f>AE645*IFERROR(VLOOKUP(AD645,LnLst!B:I,3,FALSE),0)+AG645*IFERROR(VLOOKUP(AF645,LnLst!B:I,3,FALSE),0)+AI645*IFERROR(VLOOKUP(AH645,LnLst!B:I,3,FALSE),0)+AK645*IFERROR(VLOOKUP(AJ645,LnLst!B:I,3,FALSE),0)</f>
        <v>18.426487122000001</v>
      </c>
      <c r="Y645" s="219">
        <f>(AE645*IFERROR(VLOOKUP(AD645,LnLst!B:I,4,FALSE),0)+AG645*IFERROR(VLOOKUP(AF645,LnLst!B:I,4,FALSE),0)+AI645*IFERROR(VLOOKUP(AH645,LnLst!B:I,4,FALSE),0)+AK645*IFERROR(VLOOKUP(AJ645,LnLst!B:I,4,FALSE),0))/1000000</f>
        <v>1.8205557624E-4</v>
      </c>
      <c r="Z645" s="215">
        <f>AE645*IFERROR(VLOOKUP(AD645,LnLst!B:I,5,FALSE),0)+AG645*IFERROR(VLOOKUP(AF645,LnLst!B:I,5,FALSE),0)+AI645*IFERROR(VLOOKUP(AH645,LnLst!B:I,5,FALSE),0)+AK645*IFERROR(VLOOKUP(AJ645,LnLst!B:I,5,FALSE),0)</f>
        <v>14.113847214</v>
      </c>
      <c r="AA645" s="215">
        <f>AE645*IFERROR(VLOOKUP(AD645,LnLst!B:I,6,FALSE),0)+AG645*IFERROR(VLOOKUP(AF645,LnLst!B:I,6,FALSE),0)+AI645*IFERROR(VLOOKUP(AH645,LnLst!B:I,6,FALSE),0)+AK645*IFERROR(VLOOKUP(AJ645,LnLst!B:I,6,FALSE),0)</f>
        <v>55.479399282000003</v>
      </c>
      <c r="AB645" s="207">
        <f>(AE645*IFERROR(VLOOKUP(AD645,LnLst!B:I,7,FALSE),0)+AG645*IFERROR(VLOOKUP(AF645,LnLst!B:I,7,FALSE),0)+AI645*IFERROR(VLOOKUP(AH645,LnLst!B:I,7,FALSE),0)+AK645*IFERROR(VLOOKUP(AJ645,LnLst!B:I,7,FALSE),0))/1000000</f>
        <v>1.2669052492800002E-4</v>
      </c>
      <c r="AC645" s="211">
        <f>AE645*IFERROR(VLOOKUP(AD645,LnLst!B:I,8,FALSE),0)+AG645*IFERROR(VLOOKUP(AF645,LnLst!B:I,8,FALSE),0)+AI645*IFERROR(VLOOKUP(AH645,LnLst!B:I,8,FALSE),0)+AK645*IFERROR(VLOOKUP(AJ645,LnLst!B:I,8,FALSE),0)</f>
        <v>12.350970720000001</v>
      </c>
      <c r="AD645" s="106" t="s">
        <v>1208</v>
      </c>
      <c r="AE645" s="263">
        <v>54</v>
      </c>
      <c r="AF645" s="245" t="s">
        <v>1462</v>
      </c>
      <c r="AG645" s="263"/>
      <c r="AH645" s="250" t="s">
        <v>1462</v>
      </c>
      <c r="AI645" s="263"/>
      <c r="AJ645" s="245" t="s">
        <v>1462</v>
      </c>
      <c r="AK645" s="263"/>
      <c r="AL645" s="84">
        <v>109</v>
      </c>
      <c r="AM645" s="72">
        <v>112</v>
      </c>
      <c r="AN645" s="83">
        <v>0</v>
      </c>
      <c r="AO645" s="72">
        <v>0</v>
      </c>
      <c r="AP645" s="66" t="s">
        <v>1051</v>
      </c>
      <c r="AQ645" s="107" t="s">
        <v>1050</v>
      </c>
      <c r="AR645" s="61" t="s">
        <v>1053</v>
      </c>
      <c r="AS645" s="364"/>
      <c r="AT645" s="205" t="s">
        <v>1686</v>
      </c>
      <c r="DN645" s="111">
        <f>(AE645*IFERROR(VLOOKUP(AD645,LnLst!B:I,2,FALSE),0))*(100/(H645^2))</f>
        <v>3.9709328429752069E-3</v>
      </c>
      <c r="DO645" s="111">
        <f>(AE645*IFERROR(VLOOKUP(AD645,LnLst!B:I,3,FALSE),0))*(100/(H645^2))</f>
        <v>3.8071254384297523E-2</v>
      </c>
      <c r="DP645" s="111">
        <f>(AE645*IFERROR(VLOOKUP(AD645,LnLst!B:I,4,FALSE),0))*(H645^2/100)/1000000</f>
        <v>8.8114898900159999E-2</v>
      </c>
      <c r="DQ645" s="111">
        <f>(AE645*IFERROR(VLOOKUP(AD645,LnLst!B:I,5,FALSE),0))*(100/(H645^2))</f>
        <v>2.9160841351239669E-2</v>
      </c>
      <c r="DR645" s="111">
        <f>(AE645*IFERROR(VLOOKUP(AD645,LnLst!B:I,6,FALSE),0))*(100/(H645^2))</f>
        <v>0.11462685802066117</v>
      </c>
      <c r="DS645" s="111">
        <f>(AE645*IFERROR(VLOOKUP(AD645,LnLst!B:I,7,FALSE),0))*(H645^2/100)/1000000</f>
        <v>6.1318214065152005E-2</v>
      </c>
      <c r="DT645" s="111">
        <f>(AE645*IFERROR(VLOOKUP(AD645,LnLst!B:I,8,FALSE),0))*(100/(H645^2))</f>
        <v>2.5518534545454549E-2</v>
      </c>
      <c r="DU645" s="111">
        <f>AG645*IFERROR(VLOOKUP(AF645,LnLst!B:I,2,FALSE),0)*100/H645^2</f>
        <v>0</v>
      </c>
      <c r="DV645" s="111">
        <f>(AG645*IFERROR(VLOOKUP(AF645,LnLst!B:I,3,FALSE),0))*(100/(H645^2))</f>
        <v>0</v>
      </c>
      <c r="DW645" s="111">
        <f>(AG645*IFERROR(VLOOKUP(AF645,LnLst!B:I,4,FALSE),0))*(H645^2/100)/1000000</f>
        <v>0</v>
      </c>
      <c r="DX645" s="111">
        <f>(AG645*IFERROR(VLOOKUP(AF645,LnLst!B:I,5,FALSE),0))*(100/(H645^2))</f>
        <v>0</v>
      </c>
      <c r="DY645" s="111">
        <f>(AG645*IFERROR(VLOOKUP(AF645,LnLst!B:I,6,FALSE),0))*(100/(H645^2))</f>
        <v>0</v>
      </c>
      <c r="DZ645" s="111">
        <f>(AG645*IFERROR(VLOOKUP(AF645,LnLst!B:I,7,FALSE),0))*(H645^2/100)/1000000</f>
        <v>0</v>
      </c>
      <c r="EA645" s="111">
        <f>(AG645*IFERROR(VLOOKUP(AF645,LnLst!B:I,8,FALSE),0))*(100/(H645^2))</f>
        <v>0</v>
      </c>
      <c r="EB645" s="111">
        <f>AI645*IFERROR(VLOOKUP(AH645,LnLst!B:I,2,FALSE),0)*100/H645^2</f>
        <v>0</v>
      </c>
      <c r="EC645" s="111">
        <f>AI645*IFERROR(VLOOKUP(AH645,LnLst!B:I,3,FALSE),0)*100/H645^2</f>
        <v>0</v>
      </c>
      <c r="ED645" s="111">
        <f>(AI645*IFERROR(VLOOKUP(AH645,LnLst!B:I,4,FALSE),0))*(H645^2/100)/1000000</f>
        <v>0</v>
      </c>
      <c r="EE645" s="111">
        <f>AI645*IFERROR(VLOOKUP(AH645,LnLst!B:I,5,FALSE),0)*100/H645^2</f>
        <v>0</v>
      </c>
      <c r="EF645" s="111">
        <f>AI645*IFERROR(VLOOKUP(AH645,LnLst!B:I,6,FALSE),0)*100/H645^2</f>
        <v>0</v>
      </c>
      <c r="EG645" s="111">
        <f>(AI645*IFERROR(VLOOKUP(AH645,LnLst!B:I,7,FALSE),0))*(H645^2/100)/1000000</f>
        <v>0</v>
      </c>
      <c r="EH645" s="111">
        <f>AI645*IFERROR(VLOOKUP(AH645,LnLst!B:I,8,FALSE),0)*100/H645^2</f>
        <v>0</v>
      </c>
      <c r="EI645" s="236">
        <f>AK645*IFERROR(VLOOKUP(AJ645,LnLst!B:I,2,FALSE),0)*100/H645^2</f>
        <v>0</v>
      </c>
      <c r="EJ645" s="111">
        <f>AK645*IFERROR(VLOOKUP(AJ645,LnLst!B:I,3,FALSE),0)*100/H645^2</f>
        <v>0</v>
      </c>
      <c r="EK645" s="111">
        <f>(AK645*IFERROR(VLOOKUP(AJ645,LnLst!B:I,4,FALSE),0))*(H645^2/100)/1000000</f>
        <v>0</v>
      </c>
      <c r="EL645" s="111">
        <f>AK645*IFERROR(VLOOKUP(AJ645,LnLst!B:I,5,FALSE),0)*100/H645^2</f>
        <v>0</v>
      </c>
      <c r="EM645" s="111">
        <f>AK645*IFERROR(VLOOKUP(AJ645,LnLst!B:I,6,FALSE),0)*100/H645^2</f>
        <v>0</v>
      </c>
      <c r="EN645" s="111">
        <f>(AK645*IFERROR(VLOOKUP(AJ645,LnLst!B:I,7,FALSE),0))*(H645^2/100)/1000000</f>
        <v>0</v>
      </c>
      <c r="EO645" s="111">
        <f>AK645*IFERROR(VLOOKUP(AJ645,LnLst!B:I,8,FALSE),0)*100/H645^2</f>
        <v>0</v>
      </c>
    </row>
    <row r="646" spans="1:145" ht="15" customHeight="1" x14ac:dyDescent="0.25">
      <c r="A646" s="81" t="s">
        <v>1391</v>
      </c>
      <c r="B646" s="82" t="s">
        <v>395</v>
      </c>
      <c r="C646" s="102" t="s">
        <v>1485</v>
      </c>
      <c r="D646" s="82" t="s">
        <v>88</v>
      </c>
      <c r="E646" s="9" t="s">
        <v>1642</v>
      </c>
      <c r="F646" s="426" t="s">
        <v>1717</v>
      </c>
      <c r="G646" s="83">
        <v>2</v>
      </c>
      <c r="H646" s="60">
        <v>220</v>
      </c>
      <c r="I646" s="194" t="str">
        <f t="shared" si="222"/>
        <v xml:space="preserve">THERMAL 2*357/54 ACSS/TW ,728kcmil             </v>
      </c>
      <c r="J646" s="228">
        <f t="shared" si="223"/>
        <v>54</v>
      </c>
      <c r="K646" s="113" t="s">
        <v>41</v>
      </c>
      <c r="L646" s="232" t="s">
        <v>23</v>
      </c>
      <c r="M646" s="240">
        <v>1600</v>
      </c>
      <c r="N646" s="115">
        <f t="shared" si="206"/>
        <v>609.66399999999999</v>
      </c>
      <c r="O646" s="241">
        <v>2500</v>
      </c>
      <c r="P646" s="235">
        <f t="shared" si="207"/>
        <v>3.9709328429752069E-3</v>
      </c>
      <c r="Q646" s="104">
        <f t="shared" si="208"/>
        <v>3.8071254384297523E-2</v>
      </c>
      <c r="R646" s="104">
        <f t="shared" si="209"/>
        <v>8.8114898900159999E-2</v>
      </c>
      <c r="S646" s="104">
        <f t="shared" si="210"/>
        <v>2.9160841351239669E-2</v>
      </c>
      <c r="T646" s="104">
        <f t="shared" si="211"/>
        <v>0.11462685802066117</v>
      </c>
      <c r="U646" s="104">
        <f t="shared" si="212"/>
        <v>6.1318214065152005E-2</v>
      </c>
      <c r="V646" s="105">
        <f t="shared" si="213"/>
        <v>2.5518534545454545E-2</v>
      </c>
      <c r="W646" s="223">
        <f>AE646*IFERROR(VLOOKUP(AD646,LnLst!B:I,2,FALSE),0)+AG646*IFERROR(VLOOKUP(AF646,LnLst!B:I,2,FALSE),0)+AI646*IFERROR(VLOOKUP(AH646,LnLst!B:I,2,FALSE),0)+AK646*IFERROR(VLOOKUP(AJ646,LnLst!B:I,2,FALSE),0)</f>
        <v>1.921931496</v>
      </c>
      <c r="X646" s="215">
        <f>AE646*IFERROR(VLOOKUP(AD646,LnLst!B:I,3,FALSE),0)+AG646*IFERROR(VLOOKUP(AF646,LnLst!B:I,3,FALSE),0)+AI646*IFERROR(VLOOKUP(AH646,LnLst!B:I,3,FALSE),0)+AK646*IFERROR(VLOOKUP(AJ646,LnLst!B:I,3,FALSE),0)</f>
        <v>18.426487122000001</v>
      </c>
      <c r="Y646" s="219">
        <f>(AE646*IFERROR(VLOOKUP(AD646,LnLst!B:I,4,FALSE),0)+AG646*IFERROR(VLOOKUP(AF646,LnLst!B:I,4,FALSE),0)+AI646*IFERROR(VLOOKUP(AH646,LnLst!B:I,4,FALSE),0)+AK646*IFERROR(VLOOKUP(AJ646,LnLst!B:I,4,FALSE),0))/1000000</f>
        <v>1.8205557624E-4</v>
      </c>
      <c r="Z646" s="215">
        <f>AE646*IFERROR(VLOOKUP(AD646,LnLst!B:I,5,FALSE),0)+AG646*IFERROR(VLOOKUP(AF646,LnLst!B:I,5,FALSE),0)+AI646*IFERROR(VLOOKUP(AH646,LnLst!B:I,5,FALSE),0)+AK646*IFERROR(VLOOKUP(AJ646,LnLst!B:I,5,FALSE),0)</f>
        <v>14.113847214</v>
      </c>
      <c r="AA646" s="215">
        <f>AE646*IFERROR(VLOOKUP(AD646,LnLst!B:I,6,FALSE),0)+AG646*IFERROR(VLOOKUP(AF646,LnLst!B:I,6,FALSE),0)+AI646*IFERROR(VLOOKUP(AH646,LnLst!B:I,6,FALSE),0)+AK646*IFERROR(VLOOKUP(AJ646,LnLst!B:I,6,FALSE),0)</f>
        <v>55.479399282000003</v>
      </c>
      <c r="AB646" s="207">
        <f>(AE646*IFERROR(VLOOKUP(AD646,LnLst!B:I,7,FALSE),0)+AG646*IFERROR(VLOOKUP(AF646,LnLst!B:I,7,FALSE),0)+AI646*IFERROR(VLOOKUP(AH646,LnLst!B:I,7,FALSE),0)+AK646*IFERROR(VLOOKUP(AJ646,LnLst!B:I,7,FALSE),0))/1000000</f>
        <v>1.2669052492800002E-4</v>
      </c>
      <c r="AC646" s="211">
        <f>AE646*IFERROR(VLOOKUP(AD646,LnLst!B:I,8,FALSE),0)+AG646*IFERROR(VLOOKUP(AF646,LnLst!B:I,8,FALSE),0)+AI646*IFERROR(VLOOKUP(AH646,LnLst!B:I,8,FALSE),0)+AK646*IFERROR(VLOOKUP(AJ646,LnLst!B:I,8,FALSE),0)</f>
        <v>12.350970720000001</v>
      </c>
      <c r="AD646" s="106" t="s">
        <v>1208</v>
      </c>
      <c r="AE646" s="263">
        <v>54</v>
      </c>
      <c r="AF646" s="245" t="s">
        <v>1462</v>
      </c>
      <c r="AG646" s="263"/>
      <c r="AH646" s="250" t="s">
        <v>1462</v>
      </c>
      <c r="AI646" s="263"/>
      <c r="AJ646" s="245" t="s">
        <v>1462</v>
      </c>
      <c r="AK646" s="263"/>
      <c r="AL646" s="84">
        <v>109</v>
      </c>
      <c r="AM646" s="72">
        <v>112</v>
      </c>
      <c r="AN646" s="83">
        <v>0</v>
      </c>
      <c r="AO646" s="72">
        <v>0</v>
      </c>
      <c r="AP646" s="66" t="s">
        <v>1052</v>
      </c>
      <c r="AQ646" s="107" t="s">
        <v>1050</v>
      </c>
      <c r="AR646" s="61" t="s">
        <v>1053</v>
      </c>
      <c r="AS646" s="364"/>
      <c r="AT646" s="205" t="s">
        <v>1687</v>
      </c>
      <c r="DN646" s="111">
        <f>(AE646*IFERROR(VLOOKUP(AD646,LnLst!B:I,2,FALSE),0))*(100/(H646^2))</f>
        <v>3.9709328429752069E-3</v>
      </c>
      <c r="DO646" s="111">
        <f>(AE646*IFERROR(VLOOKUP(AD646,LnLst!B:I,3,FALSE),0))*(100/(H646^2))</f>
        <v>3.8071254384297523E-2</v>
      </c>
      <c r="DP646" s="111">
        <f>(AE646*IFERROR(VLOOKUP(AD646,LnLst!B:I,4,FALSE),0))*(H646^2/100)/1000000</f>
        <v>8.8114898900159999E-2</v>
      </c>
      <c r="DQ646" s="111">
        <f>(AE646*IFERROR(VLOOKUP(AD646,LnLst!B:I,5,FALSE),0))*(100/(H646^2))</f>
        <v>2.9160841351239669E-2</v>
      </c>
      <c r="DR646" s="111">
        <f>(AE646*IFERROR(VLOOKUP(AD646,LnLst!B:I,6,FALSE),0))*(100/(H646^2))</f>
        <v>0.11462685802066117</v>
      </c>
      <c r="DS646" s="111">
        <f>(AE646*IFERROR(VLOOKUP(AD646,LnLst!B:I,7,FALSE),0))*(H646^2/100)/1000000</f>
        <v>6.1318214065152005E-2</v>
      </c>
      <c r="DT646" s="111">
        <f>(AE646*IFERROR(VLOOKUP(AD646,LnLst!B:I,8,FALSE),0))*(100/(H646^2))</f>
        <v>2.5518534545454549E-2</v>
      </c>
      <c r="DU646" s="111">
        <f>AG646*IFERROR(VLOOKUP(AF646,LnLst!B:I,2,FALSE),0)*100/H646^2</f>
        <v>0</v>
      </c>
      <c r="DV646" s="111">
        <f>(AG646*IFERROR(VLOOKUP(AF646,LnLst!B:I,3,FALSE),0))*(100/(H646^2))</f>
        <v>0</v>
      </c>
      <c r="DW646" s="111">
        <f>(AG646*IFERROR(VLOOKUP(AF646,LnLst!B:I,4,FALSE),0))*(H646^2/100)/1000000</f>
        <v>0</v>
      </c>
      <c r="DX646" s="111">
        <f>(AG646*IFERROR(VLOOKUP(AF646,LnLst!B:I,5,FALSE),0))*(100/(H646^2))</f>
        <v>0</v>
      </c>
      <c r="DY646" s="111">
        <f>(AG646*IFERROR(VLOOKUP(AF646,LnLst!B:I,6,FALSE),0))*(100/(H646^2))</f>
        <v>0</v>
      </c>
      <c r="DZ646" s="111">
        <f>(AG646*IFERROR(VLOOKUP(AF646,LnLst!B:I,7,FALSE),0))*(H646^2/100)/1000000</f>
        <v>0</v>
      </c>
      <c r="EA646" s="111">
        <f>(AG646*IFERROR(VLOOKUP(AF646,LnLst!B:I,8,FALSE),0))*(100/(H646^2))</f>
        <v>0</v>
      </c>
      <c r="EB646" s="111">
        <f>AI646*IFERROR(VLOOKUP(AH646,LnLst!B:I,2,FALSE),0)*100/H646^2</f>
        <v>0</v>
      </c>
      <c r="EC646" s="111">
        <f>AI646*IFERROR(VLOOKUP(AH646,LnLst!B:I,3,FALSE),0)*100/H646^2</f>
        <v>0</v>
      </c>
      <c r="ED646" s="111">
        <f>(AI646*IFERROR(VLOOKUP(AH646,LnLst!B:I,4,FALSE),0))*(H646^2/100)/1000000</f>
        <v>0</v>
      </c>
      <c r="EE646" s="111">
        <f>AI646*IFERROR(VLOOKUP(AH646,LnLst!B:I,5,FALSE),0)*100/H646^2</f>
        <v>0</v>
      </c>
      <c r="EF646" s="111">
        <f>AI646*IFERROR(VLOOKUP(AH646,LnLst!B:I,6,FALSE),0)*100/H646^2</f>
        <v>0</v>
      </c>
      <c r="EG646" s="111">
        <f>(AI646*IFERROR(VLOOKUP(AH646,LnLst!B:I,7,FALSE),0))*(H646^2/100)/1000000</f>
        <v>0</v>
      </c>
      <c r="EH646" s="111">
        <f>AI646*IFERROR(VLOOKUP(AH646,LnLst!B:I,8,FALSE),0)*100/H646^2</f>
        <v>0</v>
      </c>
      <c r="EI646" s="236">
        <f>AK646*IFERROR(VLOOKUP(AJ646,LnLst!B:I,2,FALSE),0)*100/H646^2</f>
        <v>0</v>
      </c>
      <c r="EJ646" s="111">
        <f>AK646*IFERROR(VLOOKUP(AJ646,LnLst!B:I,3,FALSE),0)*100/H646^2</f>
        <v>0</v>
      </c>
      <c r="EK646" s="111">
        <f>(AK646*IFERROR(VLOOKUP(AJ646,LnLst!B:I,4,FALSE),0))*(H646^2/100)/1000000</f>
        <v>0</v>
      </c>
      <c r="EL646" s="111">
        <f>AK646*IFERROR(VLOOKUP(AJ646,LnLst!B:I,5,FALSE),0)*100/H646^2</f>
        <v>0</v>
      </c>
      <c r="EM646" s="111">
        <f>AK646*IFERROR(VLOOKUP(AJ646,LnLst!B:I,6,FALSE),0)*100/H646^2</f>
        <v>0</v>
      </c>
      <c r="EN646" s="111">
        <f>(AK646*IFERROR(VLOOKUP(AJ646,LnLst!B:I,7,FALSE),0))*(H646^2/100)/1000000</f>
        <v>0</v>
      </c>
      <c r="EO646" s="111">
        <f>AK646*IFERROR(VLOOKUP(AJ646,LnLst!B:I,8,FALSE),0)*100/H646^2</f>
        <v>0</v>
      </c>
    </row>
    <row r="647" spans="1:145" ht="15" customHeight="1" x14ac:dyDescent="0.25">
      <c r="A647" s="81" t="s">
        <v>395</v>
      </c>
      <c r="B647" s="82" t="s">
        <v>1372</v>
      </c>
      <c r="C647" s="102" t="s">
        <v>88</v>
      </c>
      <c r="D647" s="82" t="s">
        <v>89</v>
      </c>
      <c r="E647" s="9" t="s">
        <v>1642</v>
      </c>
      <c r="F647" s="426" t="s">
        <v>1717</v>
      </c>
      <c r="G647" s="83">
        <v>1</v>
      </c>
      <c r="H647" s="60">
        <v>220</v>
      </c>
      <c r="I647" s="194" t="str">
        <f t="shared" si="222"/>
        <v xml:space="preserve">THERMAL 2*357/54 ACSS/TW ,728kcmil             </v>
      </c>
      <c r="J647" s="228">
        <f t="shared" si="223"/>
        <v>91</v>
      </c>
      <c r="K647" s="113" t="s">
        <v>23</v>
      </c>
      <c r="L647" s="232" t="s">
        <v>23</v>
      </c>
      <c r="M647" s="240">
        <v>1600</v>
      </c>
      <c r="N647" s="115">
        <f t="shared" si="206"/>
        <v>609.66399999999999</v>
      </c>
      <c r="O647" s="241">
        <v>2500</v>
      </c>
      <c r="P647" s="235">
        <f t="shared" si="207"/>
        <v>6.6917571983471074E-3</v>
      </c>
      <c r="Q647" s="104">
        <f t="shared" si="208"/>
        <v>6.4157113869834706E-2</v>
      </c>
      <c r="R647" s="104">
        <f t="shared" si="209"/>
        <v>0.14848992222064</v>
      </c>
      <c r="S647" s="104">
        <f t="shared" si="210"/>
        <v>4.914141783264462E-2</v>
      </c>
      <c r="T647" s="104">
        <f t="shared" si="211"/>
        <v>0.19316748296074379</v>
      </c>
      <c r="U647" s="104">
        <f t="shared" si="212"/>
        <v>0.103332545924608</v>
      </c>
      <c r="V647" s="105">
        <f t="shared" si="213"/>
        <v>4.3003456363636373E-2</v>
      </c>
      <c r="W647" s="223">
        <f>AE647*IFERROR(VLOOKUP(AD647,LnLst!B:I,2,FALSE),0)+AG647*IFERROR(VLOOKUP(AF647,LnLst!B:I,2,FALSE),0)+AI647*IFERROR(VLOOKUP(AH647,LnLst!B:I,2,FALSE),0)+AK647*IFERROR(VLOOKUP(AJ647,LnLst!B:I,2,FALSE),0)</f>
        <v>3.238810484</v>
      </c>
      <c r="X647" s="215">
        <f>AE647*IFERROR(VLOOKUP(AD647,LnLst!B:I,3,FALSE),0)+AG647*IFERROR(VLOOKUP(AF647,LnLst!B:I,3,FALSE),0)+AI647*IFERROR(VLOOKUP(AH647,LnLst!B:I,3,FALSE),0)+AK647*IFERROR(VLOOKUP(AJ647,LnLst!B:I,3,FALSE),0)</f>
        <v>31.052043113</v>
      </c>
      <c r="Y647" s="219">
        <f>(AE647*IFERROR(VLOOKUP(AD647,LnLst!B:I,4,FALSE),0)+AG647*IFERROR(VLOOKUP(AF647,LnLst!B:I,4,FALSE),0)+AI647*IFERROR(VLOOKUP(AH647,LnLst!B:I,4,FALSE),0)+AK647*IFERROR(VLOOKUP(AJ647,LnLst!B:I,4,FALSE),0))/1000000</f>
        <v>3.0679735996E-4</v>
      </c>
      <c r="Z647" s="215">
        <f>AE647*IFERROR(VLOOKUP(AD647,LnLst!B:I,5,FALSE),0)+AG647*IFERROR(VLOOKUP(AF647,LnLst!B:I,5,FALSE),0)+AI647*IFERROR(VLOOKUP(AH647,LnLst!B:I,5,FALSE),0)+AK647*IFERROR(VLOOKUP(AJ647,LnLst!B:I,5,FALSE),0)</f>
        <v>23.784446230999997</v>
      </c>
      <c r="AA647" s="215">
        <f>AE647*IFERROR(VLOOKUP(AD647,LnLst!B:I,6,FALSE),0)+AG647*IFERROR(VLOOKUP(AF647,LnLst!B:I,6,FALSE),0)+AI647*IFERROR(VLOOKUP(AH647,LnLst!B:I,6,FALSE),0)+AK647*IFERROR(VLOOKUP(AJ647,LnLst!B:I,6,FALSE),0)</f>
        <v>93.493061753000006</v>
      </c>
      <c r="AB647" s="207">
        <f>(AE647*IFERROR(VLOOKUP(AD647,LnLst!B:I,7,FALSE),0)+AG647*IFERROR(VLOOKUP(AF647,LnLst!B:I,7,FALSE),0)+AI647*IFERROR(VLOOKUP(AH647,LnLst!B:I,7,FALSE),0)+AK647*IFERROR(VLOOKUP(AJ647,LnLst!B:I,7,FALSE),0))/1000000</f>
        <v>2.13496995712E-4</v>
      </c>
      <c r="AC647" s="211">
        <f>AE647*IFERROR(VLOOKUP(AD647,LnLst!B:I,8,FALSE),0)+AG647*IFERROR(VLOOKUP(AF647,LnLst!B:I,8,FALSE),0)+AI647*IFERROR(VLOOKUP(AH647,LnLst!B:I,8,FALSE),0)+AK647*IFERROR(VLOOKUP(AJ647,LnLst!B:I,8,FALSE),0)</f>
        <v>20.813672880000002</v>
      </c>
      <c r="AD647" s="106" t="s">
        <v>1208</v>
      </c>
      <c r="AE647" s="263">
        <f>60+31</f>
        <v>91</v>
      </c>
      <c r="AF647" s="245" t="s">
        <v>1462</v>
      </c>
      <c r="AG647" s="263"/>
      <c r="AH647" s="250" t="s">
        <v>1462</v>
      </c>
      <c r="AI647" s="263"/>
      <c r="AJ647" s="245" t="s">
        <v>1462</v>
      </c>
      <c r="AK647" s="263"/>
      <c r="AL647" s="84">
        <v>112</v>
      </c>
      <c r="AM647" s="72">
        <v>114</v>
      </c>
      <c r="AN647" s="83">
        <v>0</v>
      </c>
      <c r="AO647" s="72">
        <v>0</v>
      </c>
      <c r="AP647" s="66" t="s">
        <v>1082</v>
      </c>
      <c r="AQ647" s="107" t="s">
        <v>1053</v>
      </c>
      <c r="AR647" s="61" t="s">
        <v>1084</v>
      </c>
      <c r="AS647" s="364"/>
      <c r="AT647" s="205" t="s">
        <v>1685</v>
      </c>
      <c r="DN647" s="111">
        <f>(AE647*IFERROR(VLOOKUP(AD647,LnLst!B:I,2,FALSE),0))*(100/(H647^2))</f>
        <v>6.6917571983471074E-3</v>
      </c>
      <c r="DO647" s="111">
        <f>(AE647*IFERROR(VLOOKUP(AD647,LnLst!B:I,3,FALSE),0))*(100/(H647^2))</f>
        <v>6.4157113869834706E-2</v>
      </c>
      <c r="DP647" s="111">
        <f>(AE647*IFERROR(VLOOKUP(AD647,LnLst!B:I,4,FALSE),0))*(H647^2/100)/1000000</f>
        <v>0.14848992222064</v>
      </c>
      <c r="DQ647" s="111">
        <f>(AE647*IFERROR(VLOOKUP(AD647,LnLst!B:I,5,FALSE),0))*(100/(H647^2))</f>
        <v>4.914141783264462E-2</v>
      </c>
      <c r="DR647" s="111">
        <f>(AE647*IFERROR(VLOOKUP(AD647,LnLst!B:I,6,FALSE),0))*(100/(H647^2))</f>
        <v>0.19316748296074382</v>
      </c>
      <c r="DS647" s="111">
        <f>(AE647*IFERROR(VLOOKUP(AD647,LnLst!B:I,7,FALSE),0))*(H647^2/100)/1000000</f>
        <v>0.103332545924608</v>
      </c>
      <c r="DT647" s="111">
        <f>(AE647*IFERROR(VLOOKUP(AD647,LnLst!B:I,8,FALSE),0))*(100/(H647^2))</f>
        <v>4.3003456363636366E-2</v>
      </c>
      <c r="DU647" s="111">
        <f>AG647*IFERROR(VLOOKUP(AF647,LnLst!B:I,2,FALSE),0)*100/H647^2</f>
        <v>0</v>
      </c>
      <c r="DV647" s="111">
        <f>(AG647*IFERROR(VLOOKUP(AF647,LnLst!B:I,3,FALSE),0))*(100/(H647^2))</f>
        <v>0</v>
      </c>
      <c r="DW647" s="111">
        <f>(AG647*IFERROR(VLOOKUP(AF647,LnLst!B:I,4,FALSE),0))*(H647^2/100)/1000000</f>
        <v>0</v>
      </c>
      <c r="DX647" s="111">
        <f>(AG647*IFERROR(VLOOKUP(AF647,LnLst!B:I,5,FALSE),0))*(100/(H647^2))</f>
        <v>0</v>
      </c>
      <c r="DY647" s="111">
        <f>(AG647*IFERROR(VLOOKUP(AF647,LnLst!B:I,6,FALSE),0))*(100/(H647^2))</f>
        <v>0</v>
      </c>
      <c r="DZ647" s="111">
        <f>(AG647*IFERROR(VLOOKUP(AF647,LnLst!B:I,7,FALSE),0))*(H647^2/100)/1000000</f>
        <v>0</v>
      </c>
      <c r="EA647" s="111">
        <f>(AG647*IFERROR(VLOOKUP(AF647,LnLst!B:I,8,FALSE),0))*(100/(H647^2))</f>
        <v>0</v>
      </c>
      <c r="EB647" s="111">
        <f>AI647*IFERROR(VLOOKUP(AH647,LnLst!B:I,2,FALSE),0)*100/H647^2</f>
        <v>0</v>
      </c>
      <c r="EC647" s="111">
        <f>AI647*IFERROR(VLOOKUP(AH647,LnLst!B:I,3,FALSE),0)*100/H647^2</f>
        <v>0</v>
      </c>
      <c r="ED647" s="111">
        <f>(AI647*IFERROR(VLOOKUP(AH647,LnLst!B:I,4,FALSE),0))*(H647^2/100)/1000000</f>
        <v>0</v>
      </c>
      <c r="EE647" s="111">
        <f>AI647*IFERROR(VLOOKUP(AH647,LnLst!B:I,5,FALSE),0)*100/H647^2</f>
        <v>0</v>
      </c>
      <c r="EF647" s="111">
        <f>AI647*IFERROR(VLOOKUP(AH647,LnLst!B:I,6,FALSE),0)*100/H647^2</f>
        <v>0</v>
      </c>
      <c r="EG647" s="111">
        <f>(AI647*IFERROR(VLOOKUP(AH647,LnLst!B:I,7,FALSE),0))*(H647^2/100)/1000000</f>
        <v>0</v>
      </c>
      <c r="EH647" s="111">
        <f>AI647*IFERROR(VLOOKUP(AH647,LnLst!B:I,8,FALSE),0)*100/H647^2</f>
        <v>0</v>
      </c>
      <c r="EI647" s="236">
        <f>AK647*IFERROR(VLOOKUP(AJ647,LnLst!B:I,2,FALSE),0)*100/H647^2</f>
        <v>0</v>
      </c>
      <c r="EJ647" s="111">
        <f>AK647*IFERROR(VLOOKUP(AJ647,LnLst!B:I,3,FALSE),0)*100/H647^2</f>
        <v>0</v>
      </c>
      <c r="EK647" s="111">
        <f>(AK647*IFERROR(VLOOKUP(AJ647,LnLst!B:I,4,FALSE),0))*(H647^2/100)/1000000</f>
        <v>0</v>
      </c>
      <c r="EL647" s="111">
        <f>AK647*IFERROR(VLOOKUP(AJ647,LnLst!B:I,5,FALSE),0)*100/H647^2</f>
        <v>0</v>
      </c>
      <c r="EM647" s="111">
        <f>AK647*IFERROR(VLOOKUP(AJ647,LnLst!B:I,6,FALSE),0)*100/H647^2</f>
        <v>0</v>
      </c>
      <c r="EN647" s="111">
        <f>(AK647*IFERROR(VLOOKUP(AJ647,LnLst!B:I,7,FALSE),0))*(H647^2/100)/1000000</f>
        <v>0</v>
      </c>
      <c r="EO647" s="111">
        <f>AK647*IFERROR(VLOOKUP(AJ647,LnLst!B:I,8,FALSE),0)*100/H647^2</f>
        <v>0</v>
      </c>
    </row>
    <row r="648" spans="1:145" ht="15" customHeight="1" x14ac:dyDescent="0.25">
      <c r="A648" s="81" t="s">
        <v>395</v>
      </c>
      <c r="B648" s="82" t="s">
        <v>1372</v>
      </c>
      <c r="C648" s="102" t="s">
        <v>88</v>
      </c>
      <c r="D648" s="82" t="s">
        <v>89</v>
      </c>
      <c r="E648" s="9" t="s">
        <v>1642</v>
      </c>
      <c r="F648" s="426" t="s">
        <v>1717</v>
      </c>
      <c r="G648" s="83">
        <v>2</v>
      </c>
      <c r="H648" s="60">
        <v>220</v>
      </c>
      <c r="I648" s="194" t="str">
        <f t="shared" si="222"/>
        <v xml:space="preserve">THERMAL 2*357/54 ACSS/TW ,728kcmil             </v>
      </c>
      <c r="J648" s="228">
        <f t="shared" si="223"/>
        <v>91</v>
      </c>
      <c r="K648" s="113" t="s">
        <v>23</v>
      </c>
      <c r="L648" s="232" t="s">
        <v>23</v>
      </c>
      <c r="M648" s="240">
        <v>1600</v>
      </c>
      <c r="N648" s="115">
        <f t="shared" si="206"/>
        <v>609.66399999999999</v>
      </c>
      <c r="O648" s="241">
        <v>2500</v>
      </c>
      <c r="P648" s="235">
        <f t="shared" si="207"/>
        <v>6.6917571983471074E-3</v>
      </c>
      <c r="Q648" s="104">
        <f t="shared" si="208"/>
        <v>6.4157113869834706E-2</v>
      </c>
      <c r="R648" s="104">
        <f t="shared" si="209"/>
        <v>0.14848992222064</v>
      </c>
      <c r="S648" s="104">
        <f t="shared" si="210"/>
        <v>4.914141783264462E-2</v>
      </c>
      <c r="T648" s="104">
        <f t="shared" si="211"/>
        <v>0.19316748296074379</v>
      </c>
      <c r="U648" s="104">
        <f t="shared" si="212"/>
        <v>0.103332545924608</v>
      </c>
      <c r="V648" s="105">
        <f t="shared" si="213"/>
        <v>4.3003456363636373E-2</v>
      </c>
      <c r="W648" s="223">
        <f>AE648*IFERROR(VLOOKUP(AD648,LnLst!B:I,2,FALSE),0)+AG648*IFERROR(VLOOKUP(AF648,LnLst!B:I,2,FALSE),0)+AI648*IFERROR(VLOOKUP(AH648,LnLst!B:I,2,FALSE),0)+AK648*IFERROR(VLOOKUP(AJ648,LnLst!B:I,2,FALSE),0)</f>
        <v>3.238810484</v>
      </c>
      <c r="X648" s="215">
        <f>AE648*IFERROR(VLOOKUP(AD648,LnLst!B:I,3,FALSE),0)+AG648*IFERROR(VLOOKUP(AF648,LnLst!B:I,3,FALSE),0)+AI648*IFERROR(VLOOKUP(AH648,LnLst!B:I,3,FALSE),0)+AK648*IFERROR(VLOOKUP(AJ648,LnLst!B:I,3,FALSE),0)</f>
        <v>31.052043113</v>
      </c>
      <c r="Y648" s="219">
        <f>(AE648*IFERROR(VLOOKUP(AD648,LnLst!B:I,4,FALSE),0)+AG648*IFERROR(VLOOKUP(AF648,LnLst!B:I,4,FALSE),0)+AI648*IFERROR(VLOOKUP(AH648,LnLst!B:I,4,FALSE),0)+AK648*IFERROR(VLOOKUP(AJ648,LnLst!B:I,4,FALSE),0))/1000000</f>
        <v>3.0679735996E-4</v>
      </c>
      <c r="Z648" s="215">
        <f>AE648*IFERROR(VLOOKUP(AD648,LnLst!B:I,5,FALSE),0)+AG648*IFERROR(VLOOKUP(AF648,LnLst!B:I,5,FALSE),0)+AI648*IFERROR(VLOOKUP(AH648,LnLst!B:I,5,FALSE),0)+AK648*IFERROR(VLOOKUP(AJ648,LnLst!B:I,5,FALSE),0)</f>
        <v>23.784446230999997</v>
      </c>
      <c r="AA648" s="215">
        <f>AE648*IFERROR(VLOOKUP(AD648,LnLst!B:I,6,FALSE),0)+AG648*IFERROR(VLOOKUP(AF648,LnLst!B:I,6,FALSE),0)+AI648*IFERROR(VLOOKUP(AH648,LnLst!B:I,6,FALSE),0)+AK648*IFERROR(VLOOKUP(AJ648,LnLst!B:I,6,FALSE),0)</f>
        <v>93.493061753000006</v>
      </c>
      <c r="AB648" s="207">
        <f>(AE648*IFERROR(VLOOKUP(AD648,LnLst!B:I,7,FALSE),0)+AG648*IFERROR(VLOOKUP(AF648,LnLst!B:I,7,FALSE),0)+AI648*IFERROR(VLOOKUP(AH648,LnLst!B:I,7,FALSE),0)+AK648*IFERROR(VLOOKUP(AJ648,LnLst!B:I,7,FALSE),0))/1000000</f>
        <v>2.13496995712E-4</v>
      </c>
      <c r="AC648" s="211">
        <f>AE648*IFERROR(VLOOKUP(AD648,LnLst!B:I,8,FALSE),0)+AG648*IFERROR(VLOOKUP(AF648,LnLst!B:I,8,FALSE),0)+AI648*IFERROR(VLOOKUP(AH648,LnLst!B:I,8,FALSE),0)+AK648*IFERROR(VLOOKUP(AJ648,LnLst!B:I,8,FALSE),0)</f>
        <v>20.813672880000002</v>
      </c>
      <c r="AD648" s="106" t="s">
        <v>1208</v>
      </c>
      <c r="AE648" s="263">
        <f>60+31</f>
        <v>91</v>
      </c>
      <c r="AF648" s="245" t="s">
        <v>1462</v>
      </c>
      <c r="AG648" s="263"/>
      <c r="AH648" s="250" t="s">
        <v>1462</v>
      </c>
      <c r="AI648" s="263"/>
      <c r="AJ648" s="245" t="s">
        <v>1462</v>
      </c>
      <c r="AK648" s="263"/>
      <c r="AL648" s="84">
        <v>112</v>
      </c>
      <c r="AM648" s="72">
        <v>114</v>
      </c>
      <c r="AN648" s="83">
        <v>0</v>
      </c>
      <c r="AO648" s="72">
        <v>0</v>
      </c>
      <c r="AP648" s="66" t="s">
        <v>1083</v>
      </c>
      <c r="AQ648" s="107" t="s">
        <v>1053</v>
      </c>
      <c r="AR648" s="61" t="s">
        <v>1084</v>
      </c>
      <c r="AS648" s="364"/>
      <c r="AT648" s="205" t="s">
        <v>1685</v>
      </c>
      <c r="DN648" s="111">
        <f>(AE648*IFERROR(VLOOKUP(AD648,LnLst!B:I,2,FALSE),0))*(100/(H648^2))</f>
        <v>6.6917571983471074E-3</v>
      </c>
      <c r="DO648" s="111">
        <f>(AE648*IFERROR(VLOOKUP(AD648,LnLst!B:I,3,FALSE),0))*(100/(H648^2))</f>
        <v>6.4157113869834706E-2</v>
      </c>
      <c r="DP648" s="111">
        <f>(AE648*IFERROR(VLOOKUP(AD648,LnLst!B:I,4,FALSE),0))*(H648^2/100)/1000000</f>
        <v>0.14848992222064</v>
      </c>
      <c r="DQ648" s="111">
        <f>(AE648*IFERROR(VLOOKUP(AD648,LnLst!B:I,5,FALSE),0))*(100/(H648^2))</f>
        <v>4.914141783264462E-2</v>
      </c>
      <c r="DR648" s="111">
        <f>(AE648*IFERROR(VLOOKUP(AD648,LnLst!B:I,6,FALSE),0))*(100/(H648^2))</f>
        <v>0.19316748296074382</v>
      </c>
      <c r="DS648" s="111">
        <f>(AE648*IFERROR(VLOOKUP(AD648,LnLst!B:I,7,FALSE),0))*(H648^2/100)/1000000</f>
        <v>0.103332545924608</v>
      </c>
      <c r="DT648" s="111">
        <f>(AE648*IFERROR(VLOOKUP(AD648,LnLst!B:I,8,FALSE),0))*(100/(H648^2))</f>
        <v>4.3003456363636366E-2</v>
      </c>
      <c r="DU648" s="111">
        <f>AG648*IFERROR(VLOOKUP(AF648,LnLst!B:I,2,FALSE),0)*100/H648^2</f>
        <v>0</v>
      </c>
      <c r="DV648" s="111">
        <f>(AG648*IFERROR(VLOOKUP(AF648,LnLst!B:I,3,FALSE),0))*(100/(H648^2))</f>
        <v>0</v>
      </c>
      <c r="DW648" s="111">
        <f>(AG648*IFERROR(VLOOKUP(AF648,LnLst!B:I,4,FALSE),0))*(H648^2/100)/1000000</f>
        <v>0</v>
      </c>
      <c r="DX648" s="111">
        <f>(AG648*IFERROR(VLOOKUP(AF648,LnLst!B:I,5,FALSE),0))*(100/(H648^2))</f>
        <v>0</v>
      </c>
      <c r="DY648" s="111">
        <f>(AG648*IFERROR(VLOOKUP(AF648,LnLst!B:I,6,FALSE),0))*(100/(H648^2))</f>
        <v>0</v>
      </c>
      <c r="DZ648" s="111">
        <f>(AG648*IFERROR(VLOOKUP(AF648,LnLst!B:I,7,FALSE),0))*(H648^2/100)/1000000</f>
        <v>0</v>
      </c>
      <c r="EA648" s="111">
        <f>(AG648*IFERROR(VLOOKUP(AF648,LnLst!B:I,8,FALSE),0))*(100/(H648^2))</f>
        <v>0</v>
      </c>
      <c r="EB648" s="111">
        <f>AI648*IFERROR(VLOOKUP(AH648,LnLst!B:I,2,FALSE),0)*100/H648^2</f>
        <v>0</v>
      </c>
      <c r="EC648" s="111">
        <f>AI648*IFERROR(VLOOKUP(AH648,LnLst!B:I,3,FALSE),0)*100/H648^2</f>
        <v>0</v>
      </c>
      <c r="ED648" s="111">
        <f>(AI648*IFERROR(VLOOKUP(AH648,LnLst!B:I,4,FALSE),0))*(H648^2/100)/1000000</f>
        <v>0</v>
      </c>
      <c r="EE648" s="111">
        <f>AI648*IFERROR(VLOOKUP(AH648,LnLst!B:I,5,FALSE),0)*100/H648^2</f>
        <v>0</v>
      </c>
      <c r="EF648" s="111">
        <f>AI648*IFERROR(VLOOKUP(AH648,LnLst!B:I,6,FALSE),0)*100/H648^2</f>
        <v>0</v>
      </c>
      <c r="EG648" s="111">
        <f>(AI648*IFERROR(VLOOKUP(AH648,LnLst!B:I,7,FALSE),0))*(H648^2/100)/1000000</f>
        <v>0</v>
      </c>
      <c r="EH648" s="111">
        <f>AI648*IFERROR(VLOOKUP(AH648,LnLst!B:I,8,FALSE),0)*100/H648^2</f>
        <v>0</v>
      </c>
      <c r="EI648" s="236">
        <f>AK648*IFERROR(VLOOKUP(AJ648,LnLst!B:I,2,FALSE),0)*100/H648^2</f>
        <v>0</v>
      </c>
      <c r="EJ648" s="111">
        <f>AK648*IFERROR(VLOOKUP(AJ648,LnLst!B:I,3,FALSE),0)*100/H648^2</f>
        <v>0</v>
      </c>
      <c r="EK648" s="111">
        <f>(AK648*IFERROR(VLOOKUP(AJ648,LnLst!B:I,4,FALSE),0))*(H648^2/100)/1000000</f>
        <v>0</v>
      </c>
      <c r="EL648" s="111">
        <f>AK648*IFERROR(VLOOKUP(AJ648,LnLst!B:I,5,FALSE),0)*100/H648^2</f>
        <v>0</v>
      </c>
      <c r="EM648" s="111">
        <f>AK648*IFERROR(VLOOKUP(AJ648,LnLst!B:I,6,FALSE),0)*100/H648^2</f>
        <v>0</v>
      </c>
      <c r="EN648" s="111">
        <f>(AK648*IFERROR(VLOOKUP(AJ648,LnLst!B:I,7,FALSE),0))*(H648^2/100)/1000000</f>
        <v>0</v>
      </c>
      <c r="EO648" s="111">
        <f>AK648*IFERROR(VLOOKUP(AJ648,LnLst!B:I,8,FALSE),0)*100/H648^2</f>
        <v>0</v>
      </c>
    </row>
    <row r="649" spans="1:145" ht="15" customHeight="1" x14ac:dyDescent="0.25">
      <c r="A649" s="81" t="s">
        <v>1372</v>
      </c>
      <c r="B649" s="82" t="s">
        <v>1137</v>
      </c>
      <c r="C649" s="102" t="s">
        <v>89</v>
      </c>
      <c r="D649" s="82" t="s">
        <v>90</v>
      </c>
      <c r="E649" s="9" t="s">
        <v>1642</v>
      </c>
      <c r="F649" s="426" t="s">
        <v>1717</v>
      </c>
      <c r="G649" s="83">
        <v>1</v>
      </c>
      <c r="H649" s="60">
        <v>220</v>
      </c>
      <c r="I649" s="194" t="str">
        <f t="shared" si="222"/>
        <v xml:space="preserve">2*380/50 ACSR             </v>
      </c>
      <c r="J649" s="228">
        <f t="shared" si="223"/>
        <v>45</v>
      </c>
      <c r="K649" s="113" t="s">
        <v>23</v>
      </c>
      <c r="L649" s="232" t="s">
        <v>23</v>
      </c>
      <c r="M649" s="240">
        <v>1200</v>
      </c>
      <c r="N649" s="115">
        <f t="shared" si="206"/>
        <v>457.24799999999999</v>
      </c>
      <c r="O649" s="241">
        <v>1500</v>
      </c>
      <c r="P649" s="235">
        <f t="shared" si="207"/>
        <v>3.8305785123966944E-3</v>
      </c>
      <c r="Q649" s="104">
        <f t="shared" si="208"/>
        <v>2.8078512396694216E-2</v>
      </c>
      <c r="R649" s="104">
        <f t="shared" si="209"/>
        <v>8.1021599999999999E-2</v>
      </c>
      <c r="S649" s="104">
        <f t="shared" si="210"/>
        <v>1.0227272727272727E-2</v>
      </c>
      <c r="T649" s="104">
        <f t="shared" si="211"/>
        <v>8.8326446280991733E-2</v>
      </c>
      <c r="U649" s="104">
        <f t="shared" si="212"/>
        <v>4.8569399999999999E-2</v>
      </c>
      <c r="V649" s="105">
        <f t="shared" si="213"/>
        <v>5.4855371900826434E-2</v>
      </c>
      <c r="W649" s="223">
        <f>AE649*IFERROR(VLOOKUP(AD649,LnLst!B:I,2,FALSE),0)+AG649*IFERROR(VLOOKUP(AF649,LnLst!B:I,2,FALSE),0)+AI649*IFERROR(VLOOKUP(AH649,LnLst!B:I,2,FALSE),0)+AK649*IFERROR(VLOOKUP(AJ649,LnLst!B:I,2,FALSE),0)</f>
        <v>1.8540000000000001</v>
      </c>
      <c r="X649" s="215">
        <f>AE649*IFERROR(VLOOKUP(AD649,LnLst!B:I,3,FALSE),0)+AG649*IFERROR(VLOOKUP(AF649,LnLst!B:I,3,FALSE),0)+AI649*IFERROR(VLOOKUP(AH649,LnLst!B:I,3,FALSE),0)+AK649*IFERROR(VLOOKUP(AJ649,LnLst!B:I,3,FALSE),0)</f>
        <v>13.59</v>
      </c>
      <c r="Y649" s="219">
        <f>(AE649*IFERROR(VLOOKUP(AD649,LnLst!B:I,4,FALSE),0)+AG649*IFERROR(VLOOKUP(AF649,LnLst!B:I,4,FALSE),0)+AI649*IFERROR(VLOOKUP(AH649,LnLst!B:I,4,FALSE),0)+AK649*IFERROR(VLOOKUP(AJ649,LnLst!B:I,4,FALSE),0))/1000000</f>
        <v>1.674E-4</v>
      </c>
      <c r="Z649" s="215">
        <f>AE649*IFERROR(VLOOKUP(AD649,LnLst!B:I,5,FALSE),0)+AG649*IFERROR(VLOOKUP(AF649,LnLst!B:I,5,FALSE),0)+AI649*IFERROR(VLOOKUP(AH649,LnLst!B:I,5,FALSE),0)+AK649*IFERROR(VLOOKUP(AJ649,LnLst!B:I,5,FALSE),0)</f>
        <v>4.95</v>
      </c>
      <c r="AA649" s="215">
        <f>AE649*IFERROR(VLOOKUP(AD649,LnLst!B:I,6,FALSE),0)+AG649*IFERROR(VLOOKUP(AF649,LnLst!B:I,6,FALSE),0)+AI649*IFERROR(VLOOKUP(AH649,LnLst!B:I,6,FALSE),0)+AK649*IFERROR(VLOOKUP(AJ649,LnLst!B:I,6,FALSE),0)</f>
        <v>42.75</v>
      </c>
      <c r="AB649" s="207">
        <f>(AE649*IFERROR(VLOOKUP(AD649,LnLst!B:I,7,FALSE),0)+AG649*IFERROR(VLOOKUP(AF649,LnLst!B:I,7,FALSE),0)+AI649*IFERROR(VLOOKUP(AH649,LnLst!B:I,7,FALSE),0)+AK649*IFERROR(VLOOKUP(AJ649,LnLst!B:I,7,FALSE),0))/1000000</f>
        <v>1.0035E-4</v>
      </c>
      <c r="AC649" s="211">
        <f>AE649*IFERROR(VLOOKUP(AD649,LnLst!B:I,8,FALSE),0)+AG649*IFERROR(VLOOKUP(AF649,LnLst!B:I,8,FALSE),0)+AI649*IFERROR(VLOOKUP(AH649,LnLst!B:I,8,FALSE),0)+AK649*IFERROR(VLOOKUP(AJ649,LnLst!B:I,8,FALSE),0)</f>
        <v>26.549999999999997</v>
      </c>
      <c r="AD649" s="106" t="s">
        <v>25</v>
      </c>
      <c r="AE649" s="263">
        <v>45</v>
      </c>
      <c r="AF649" s="245" t="s">
        <v>1462</v>
      </c>
      <c r="AG649" s="263"/>
      <c r="AH649" s="250" t="s">
        <v>1462</v>
      </c>
      <c r="AI649" s="263"/>
      <c r="AJ649" s="245" t="s">
        <v>1462</v>
      </c>
      <c r="AK649" s="263"/>
      <c r="AL649" s="84">
        <v>114</v>
      </c>
      <c r="AM649" s="72">
        <v>116</v>
      </c>
      <c r="AN649" s="83">
        <v>0</v>
      </c>
      <c r="AO649" s="72">
        <v>0</v>
      </c>
      <c r="AP649" s="66" t="s">
        <v>1085</v>
      </c>
      <c r="AQ649" s="107" t="s">
        <v>1084</v>
      </c>
      <c r="AR649" s="61" t="s">
        <v>318</v>
      </c>
      <c r="AS649" s="364"/>
      <c r="AT649" s="205"/>
      <c r="DN649" s="111">
        <f>(AE649*IFERROR(VLOOKUP(AD649,LnLst!B:I,2,FALSE),0))*(100/(H649^2))</f>
        <v>3.8305785123966944E-3</v>
      </c>
      <c r="DO649" s="111">
        <f>(AE649*IFERROR(VLOOKUP(AD649,LnLst!B:I,3,FALSE),0))*(100/(H649^2))</f>
        <v>2.8078512396694216E-2</v>
      </c>
      <c r="DP649" s="111">
        <f>(AE649*IFERROR(VLOOKUP(AD649,LnLst!B:I,4,FALSE),0))*(H649^2/100)/1000000</f>
        <v>8.1021599999999999E-2</v>
      </c>
      <c r="DQ649" s="111">
        <f>(AE649*IFERROR(VLOOKUP(AD649,LnLst!B:I,5,FALSE),0))*(100/(H649^2))</f>
        <v>1.0227272727272727E-2</v>
      </c>
      <c r="DR649" s="111">
        <f>(AE649*IFERROR(VLOOKUP(AD649,LnLst!B:I,6,FALSE),0))*(100/(H649^2))</f>
        <v>8.8326446280991733E-2</v>
      </c>
      <c r="DS649" s="111">
        <f>(AE649*IFERROR(VLOOKUP(AD649,LnLst!B:I,7,FALSE),0))*(H649^2/100)/1000000</f>
        <v>4.8569399999999992E-2</v>
      </c>
      <c r="DT649" s="111">
        <f>(AE649*IFERROR(VLOOKUP(AD649,LnLst!B:I,8,FALSE),0))*(100/(H649^2))</f>
        <v>5.4855371900826441E-2</v>
      </c>
      <c r="DU649" s="111">
        <f>AG649*IFERROR(VLOOKUP(AF649,LnLst!B:I,2,FALSE),0)*100/H649^2</f>
        <v>0</v>
      </c>
      <c r="DV649" s="111">
        <f>(AG649*IFERROR(VLOOKUP(AF649,LnLst!B:I,3,FALSE),0))*(100/(H649^2))</f>
        <v>0</v>
      </c>
      <c r="DW649" s="111">
        <f>(AG649*IFERROR(VLOOKUP(AF649,LnLst!B:I,4,FALSE),0))*(H649^2/100)/1000000</f>
        <v>0</v>
      </c>
      <c r="DX649" s="111">
        <f>(AG649*IFERROR(VLOOKUP(AF649,LnLst!B:I,5,FALSE),0))*(100/(H649^2))</f>
        <v>0</v>
      </c>
      <c r="DY649" s="111">
        <f>(AG649*IFERROR(VLOOKUP(AF649,LnLst!B:I,6,FALSE),0))*(100/(H649^2))</f>
        <v>0</v>
      </c>
      <c r="DZ649" s="111">
        <f>(AG649*IFERROR(VLOOKUP(AF649,LnLst!B:I,7,FALSE),0))*(H649^2/100)/1000000</f>
        <v>0</v>
      </c>
      <c r="EA649" s="111">
        <f>(AG649*IFERROR(VLOOKUP(AF649,LnLst!B:I,8,FALSE),0))*(100/(H649^2))</f>
        <v>0</v>
      </c>
      <c r="EB649" s="111">
        <f>AI649*IFERROR(VLOOKUP(AH649,LnLst!B:I,2,FALSE),0)*100/H649^2</f>
        <v>0</v>
      </c>
      <c r="EC649" s="111">
        <f>AI649*IFERROR(VLOOKUP(AH649,LnLst!B:I,3,FALSE),0)*100/H649^2</f>
        <v>0</v>
      </c>
      <c r="ED649" s="111">
        <f>(AI649*IFERROR(VLOOKUP(AH649,LnLst!B:I,4,FALSE),0))*(H649^2/100)/1000000</f>
        <v>0</v>
      </c>
      <c r="EE649" s="111">
        <f>AI649*IFERROR(VLOOKUP(AH649,LnLst!B:I,5,FALSE),0)*100/H649^2</f>
        <v>0</v>
      </c>
      <c r="EF649" s="111">
        <f>AI649*IFERROR(VLOOKUP(AH649,LnLst!B:I,6,FALSE),0)*100/H649^2</f>
        <v>0</v>
      </c>
      <c r="EG649" s="111">
        <f>(AI649*IFERROR(VLOOKUP(AH649,LnLst!B:I,7,FALSE),0))*(H649^2/100)/1000000</f>
        <v>0</v>
      </c>
      <c r="EH649" s="111">
        <f>AI649*IFERROR(VLOOKUP(AH649,LnLst!B:I,8,FALSE),0)*100/H649^2</f>
        <v>0</v>
      </c>
      <c r="EI649" s="236">
        <f>AK649*IFERROR(VLOOKUP(AJ649,LnLst!B:I,2,FALSE),0)*100/H649^2</f>
        <v>0</v>
      </c>
      <c r="EJ649" s="111">
        <f>AK649*IFERROR(VLOOKUP(AJ649,LnLst!B:I,3,FALSE),0)*100/H649^2</f>
        <v>0</v>
      </c>
      <c r="EK649" s="111">
        <f>(AK649*IFERROR(VLOOKUP(AJ649,LnLst!B:I,4,FALSE),0))*(H649^2/100)/1000000</f>
        <v>0</v>
      </c>
      <c r="EL649" s="111">
        <f>AK649*IFERROR(VLOOKUP(AJ649,LnLst!B:I,5,FALSE),0)*100/H649^2</f>
        <v>0</v>
      </c>
      <c r="EM649" s="111">
        <f>AK649*IFERROR(VLOOKUP(AJ649,LnLst!B:I,6,FALSE),0)*100/H649^2</f>
        <v>0</v>
      </c>
      <c r="EN649" s="111">
        <f>(AK649*IFERROR(VLOOKUP(AJ649,LnLst!B:I,7,FALSE),0))*(H649^2/100)/1000000</f>
        <v>0</v>
      </c>
      <c r="EO649" s="111">
        <f>AK649*IFERROR(VLOOKUP(AJ649,LnLst!B:I,8,FALSE),0)*100/H649^2</f>
        <v>0</v>
      </c>
    </row>
    <row r="650" spans="1:145" ht="15" customHeight="1" x14ac:dyDescent="0.25">
      <c r="A650" s="81" t="s">
        <v>1372</v>
      </c>
      <c r="B650" s="82" t="s">
        <v>1137</v>
      </c>
      <c r="C650" s="102" t="s">
        <v>89</v>
      </c>
      <c r="D650" s="82" t="s">
        <v>90</v>
      </c>
      <c r="E650" s="9" t="s">
        <v>1642</v>
      </c>
      <c r="F650" s="426" t="s">
        <v>1717</v>
      </c>
      <c r="G650" s="83">
        <v>2</v>
      </c>
      <c r="H650" s="60">
        <v>220</v>
      </c>
      <c r="I650" s="194" t="str">
        <f t="shared" si="222"/>
        <v xml:space="preserve">2*380/50 ACSR             </v>
      </c>
      <c r="J650" s="228">
        <f t="shared" si="223"/>
        <v>45</v>
      </c>
      <c r="K650" s="113" t="s">
        <v>23</v>
      </c>
      <c r="L650" s="232" t="s">
        <v>23</v>
      </c>
      <c r="M650" s="240">
        <v>1200</v>
      </c>
      <c r="N650" s="115">
        <f t="shared" si="206"/>
        <v>457.24799999999999</v>
      </c>
      <c r="O650" s="241">
        <v>1500</v>
      </c>
      <c r="P650" s="235">
        <f t="shared" si="207"/>
        <v>3.8305785123966944E-3</v>
      </c>
      <c r="Q650" s="104">
        <f t="shared" si="208"/>
        <v>2.8078512396694216E-2</v>
      </c>
      <c r="R650" s="104">
        <f t="shared" si="209"/>
        <v>8.1021599999999999E-2</v>
      </c>
      <c r="S650" s="104">
        <f t="shared" si="210"/>
        <v>1.0227272727272727E-2</v>
      </c>
      <c r="T650" s="104">
        <f t="shared" si="211"/>
        <v>8.8326446280991733E-2</v>
      </c>
      <c r="U650" s="104">
        <f t="shared" si="212"/>
        <v>4.8569399999999999E-2</v>
      </c>
      <c r="V650" s="105">
        <f t="shared" si="213"/>
        <v>5.4855371900826434E-2</v>
      </c>
      <c r="W650" s="223">
        <f>AE650*IFERROR(VLOOKUP(AD650,LnLst!B:I,2,FALSE),0)+AG650*IFERROR(VLOOKUP(AF650,LnLst!B:I,2,FALSE),0)+AI650*IFERROR(VLOOKUP(AH650,LnLst!B:I,2,FALSE),0)+AK650*IFERROR(VLOOKUP(AJ650,LnLst!B:I,2,FALSE),0)</f>
        <v>1.8540000000000001</v>
      </c>
      <c r="X650" s="215">
        <f>AE650*IFERROR(VLOOKUP(AD650,LnLst!B:I,3,FALSE),0)+AG650*IFERROR(VLOOKUP(AF650,LnLst!B:I,3,FALSE),0)+AI650*IFERROR(VLOOKUP(AH650,LnLst!B:I,3,FALSE),0)+AK650*IFERROR(VLOOKUP(AJ650,LnLst!B:I,3,FALSE),0)</f>
        <v>13.59</v>
      </c>
      <c r="Y650" s="219">
        <f>(AE650*IFERROR(VLOOKUP(AD650,LnLst!B:I,4,FALSE),0)+AG650*IFERROR(VLOOKUP(AF650,LnLst!B:I,4,FALSE),0)+AI650*IFERROR(VLOOKUP(AH650,LnLst!B:I,4,FALSE),0)+AK650*IFERROR(VLOOKUP(AJ650,LnLst!B:I,4,FALSE),0))/1000000</f>
        <v>1.674E-4</v>
      </c>
      <c r="Z650" s="215">
        <f>AE650*IFERROR(VLOOKUP(AD650,LnLst!B:I,5,FALSE),0)+AG650*IFERROR(VLOOKUP(AF650,LnLst!B:I,5,FALSE),0)+AI650*IFERROR(VLOOKUP(AH650,LnLst!B:I,5,FALSE),0)+AK650*IFERROR(VLOOKUP(AJ650,LnLst!B:I,5,FALSE),0)</f>
        <v>4.95</v>
      </c>
      <c r="AA650" s="215">
        <f>AE650*IFERROR(VLOOKUP(AD650,LnLst!B:I,6,FALSE),0)+AG650*IFERROR(VLOOKUP(AF650,LnLst!B:I,6,FALSE),0)+AI650*IFERROR(VLOOKUP(AH650,LnLst!B:I,6,FALSE),0)+AK650*IFERROR(VLOOKUP(AJ650,LnLst!B:I,6,FALSE),0)</f>
        <v>42.75</v>
      </c>
      <c r="AB650" s="207">
        <f>(AE650*IFERROR(VLOOKUP(AD650,LnLst!B:I,7,FALSE),0)+AG650*IFERROR(VLOOKUP(AF650,LnLst!B:I,7,FALSE),0)+AI650*IFERROR(VLOOKUP(AH650,LnLst!B:I,7,FALSE),0)+AK650*IFERROR(VLOOKUP(AJ650,LnLst!B:I,7,FALSE),0))/1000000</f>
        <v>1.0035E-4</v>
      </c>
      <c r="AC650" s="211">
        <f>AE650*IFERROR(VLOOKUP(AD650,LnLst!B:I,8,FALSE),0)+AG650*IFERROR(VLOOKUP(AF650,LnLst!B:I,8,FALSE),0)+AI650*IFERROR(VLOOKUP(AH650,LnLst!B:I,8,FALSE),0)+AK650*IFERROR(VLOOKUP(AJ650,LnLst!B:I,8,FALSE),0)</f>
        <v>26.549999999999997</v>
      </c>
      <c r="AD650" s="106" t="s">
        <v>25</v>
      </c>
      <c r="AE650" s="263">
        <v>45</v>
      </c>
      <c r="AF650" s="245" t="s">
        <v>1462</v>
      </c>
      <c r="AG650" s="263"/>
      <c r="AH650" s="250" t="s">
        <v>1462</v>
      </c>
      <c r="AI650" s="263"/>
      <c r="AJ650" s="245" t="s">
        <v>1462</v>
      </c>
      <c r="AK650" s="263"/>
      <c r="AL650" s="84">
        <v>114</v>
      </c>
      <c r="AM650" s="72">
        <v>116</v>
      </c>
      <c r="AN650" s="83">
        <v>0</v>
      </c>
      <c r="AO650" s="72">
        <v>0</v>
      </c>
      <c r="AP650" s="66" t="s">
        <v>1086</v>
      </c>
      <c r="AQ650" s="107" t="s">
        <v>1084</v>
      </c>
      <c r="AR650" s="61" t="s">
        <v>318</v>
      </c>
      <c r="AS650" s="364"/>
      <c r="AT650" s="205"/>
      <c r="DN650" s="111">
        <f>(AE650*IFERROR(VLOOKUP(AD650,LnLst!B:I,2,FALSE),0))*(100/(H650^2))</f>
        <v>3.8305785123966944E-3</v>
      </c>
      <c r="DO650" s="111">
        <f>(AE650*IFERROR(VLOOKUP(AD650,LnLst!B:I,3,FALSE),0))*(100/(H650^2))</f>
        <v>2.8078512396694216E-2</v>
      </c>
      <c r="DP650" s="111">
        <f>(AE650*IFERROR(VLOOKUP(AD650,LnLst!B:I,4,FALSE),0))*(H650^2/100)/1000000</f>
        <v>8.1021599999999999E-2</v>
      </c>
      <c r="DQ650" s="111">
        <f>(AE650*IFERROR(VLOOKUP(AD650,LnLst!B:I,5,FALSE),0))*(100/(H650^2))</f>
        <v>1.0227272727272727E-2</v>
      </c>
      <c r="DR650" s="111">
        <f>(AE650*IFERROR(VLOOKUP(AD650,LnLst!B:I,6,FALSE),0))*(100/(H650^2))</f>
        <v>8.8326446280991733E-2</v>
      </c>
      <c r="DS650" s="111">
        <f>(AE650*IFERROR(VLOOKUP(AD650,LnLst!B:I,7,FALSE),0))*(H650^2/100)/1000000</f>
        <v>4.8569399999999992E-2</v>
      </c>
      <c r="DT650" s="111">
        <f>(AE650*IFERROR(VLOOKUP(AD650,LnLst!B:I,8,FALSE),0))*(100/(H650^2))</f>
        <v>5.4855371900826441E-2</v>
      </c>
      <c r="DU650" s="111">
        <f>AG650*IFERROR(VLOOKUP(AF650,LnLst!B:I,2,FALSE),0)*100/H650^2</f>
        <v>0</v>
      </c>
      <c r="DV650" s="111">
        <f>(AG650*IFERROR(VLOOKUP(AF650,LnLst!B:I,3,FALSE),0))*(100/(H650^2))</f>
        <v>0</v>
      </c>
      <c r="DW650" s="111">
        <f>(AG650*IFERROR(VLOOKUP(AF650,LnLst!B:I,4,FALSE),0))*(H650^2/100)/1000000</f>
        <v>0</v>
      </c>
      <c r="DX650" s="111">
        <f>(AG650*IFERROR(VLOOKUP(AF650,LnLst!B:I,5,FALSE),0))*(100/(H650^2))</f>
        <v>0</v>
      </c>
      <c r="DY650" s="111">
        <f>(AG650*IFERROR(VLOOKUP(AF650,LnLst!B:I,6,FALSE),0))*(100/(H650^2))</f>
        <v>0</v>
      </c>
      <c r="DZ650" s="111">
        <f>(AG650*IFERROR(VLOOKUP(AF650,LnLst!B:I,7,FALSE),0))*(H650^2/100)/1000000</f>
        <v>0</v>
      </c>
      <c r="EA650" s="111">
        <f>(AG650*IFERROR(VLOOKUP(AF650,LnLst!B:I,8,FALSE),0))*(100/(H650^2))</f>
        <v>0</v>
      </c>
      <c r="EB650" s="111">
        <f>AI650*IFERROR(VLOOKUP(AH650,LnLst!B:I,2,FALSE),0)*100/H650^2</f>
        <v>0</v>
      </c>
      <c r="EC650" s="111">
        <f>AI650*IFERROR(VLOOKUP(AH650,LnLst!B:I,3,FALSE),0)*100/H650^2</f>
        <v>0</v>
      </c>
      <c r="ED650" s="111">
        <f>(AI650*IFERROR(VLOOKUP(AH650,LnLst!B:I,4,FALSE),0))*(H650^2/100)/1000000</f>
        <v>0</v>
      </c>
      <c r="EE650" s="111">
        <f>AI650*IFERROR(VLOOKUP(AH650,LnLst!B:I,5,FALSE),0)*100/H650^2</f>
        <v>0</v>
      </c>
      <c r="EF650" s="111">
        <f>AI650*IFERROR(VLOOKUP(AH650,LnLst!B:I,6,FALSE),0)*100/H650^2</f>
        <v>0</v>
      </c>
      <c r="EG650" s="111">
        <f>(AI650*IFERROR(VLOOKUP(AH650,LnLst!B:I,7,FALSE),0))*(H650^2/100)/1000000</f>
        <v>0</v>
      </c>
      <c r="EH650" s="111">
        <f>AI650*IFERROR(VLOOKUP(AH650,LnLst!B:I,8,FALSE),0)*100/H650^2</f>
        <v>0</v>
      </c>
      <c r="EI650" s="236">
        <f>AK650*IFERROR(VLOOKUP(AJ650,LnLst!B:I,2,FALSE),0)*100/H650^2</f>
        <v>0</v>
      </c>
      <c r="EJ650" s="111">
        <f>AK650*IFERROR(VLOOKUP(AJ650,LnLst!B:I,3,FALSE),0)*100/H650^2</f>
        <v>0</v>
      </c>
      <c r="EK650" s="111">
        <f>(AK650*IFERROR(VLOOKUP(AJ650,LnLst!B:I,4,FALSE),0))*(H650^2/100)/1000000</f>
        <v>0</v>
      </c>
      <c r="EL650" s="111">
        <f>AK650*IFERROR(VLOOKUP(AJ650,LnLst!B:I,5,FALSE),0)*100/H650^2</f>
        <v>0</v>
      </c>
      <c r="EM650" s="111">
        <f>AK650*IFERROR(VLOOKUP(AJ650,LnLst!B:I,6,FALSE),0)*100/H650^2</f>
        <v>0</v>
      </c>
      <c r="EN650" s="111">
        <f>(AK650*IFERROR(VLOOKUP(AJ650,LnLst!B:I,7,FALSE),0))*(H650^2/100)/1000000</f>
        <v>0</v>
      </c>
      <c r="EO650" s="111">
        <f>AK650*IFERROR(VLOOKUP(AJ650,LnLst!B:I,8,FALSE),0)*100/H650^2</f>
        <v>0</v>
      </c>
    </row>
    <row r="651" spans="1:145" ht="15" customHeight="1" x14ac:dyDescent="0.25">
      <c r="A651" s="81" t="s">
        <v>1137</v>
      </c>
      <c r="B651" s="82" t="s">
        <v>390</v>
      </c>
      <c r="C651" s="102" t="s">
        <v>90</v>
      </c>
      <c r="D651" s="82" t="s">
        <v>1623</v>
      </c>
      <c r="E651" s="9" t="s">
        <v>1642</v>
      </c>
      <c r="F651" s="426" t="s">
        <v>1717</v>
      </c>
      <c r="G651" s="83">
        <v>1</v>
      </c>
      <c r="H651" s="60">
        <v>220</v>
      </c>
      <c r="I651" s="194" t="str">
        <f t="shared" si="222"/>
        <v xml:space="preserve">2*380/50 ACSR             </v>
      </c>
      <c r="J651" s="228">
        <f t="shared" si="223"/>
        <v>45</v>
      </c>
      <c r="K651" s="113" t="s">
        <v>23</v>
      </c>
      <c r="L651" s="232" t="s">
        <v>23</v>
      </c>
      <c r="M651" s="240">
        <v>1200</v>
      </c>
      <c r="N651" s="115">
        <f t="shared" si="206"/>
        <v>457.24799999999999</v>
      </c>
      <c r="O651" s="241">
        <v>1500</v>
      </c>
      <c r="P651" s="235">
        <f t="shared" si="207"/>
        <v>3.8305785123966944E-3</v>
      </c>
      <c r="Q651" s="104">
        <f t="shared" si="208"/>
        <v>2.8078512396694216E-2</v>
      </c>
      <c r="R651" s="104">
        <f t="shared" si="209"/>
        <v>8.1021599999999999E-2</v>
      </c>
      <c r="S651" s="104">
        <f t="shared" si="210"/>
        <v>1.0227272727272727E-2</v>
      </c>
      <c r="T651" s="104">
        <f t="shared" si="211"/>
        <v>8.8326446280991733E-2</v>
      </c>
      <c r="U651" s="104">
        <f t="shared" si="212"/>
        <v>4.8569399999999999E-2</v>
      </c>
      <c r="V651" s="105">
        <f t="shared" si="213"/>
        <v>5.4855371900826434E-2</v>
      </c>
      <c r="W651" s="223">
        <f>AE651*IFERROR(VLOOKUP(AD651,LnLst!B:I,2,FALSE),0)+AG651*IFERROR(VLOOKUP(AF651,LnLst!B:I,2,FALSE),0)+AI651*IFERROR(VLOOKUP(AH651,LnLst!B:I,2,FALSE),0)+AK651*IFERROR(VLOOKUP(AJ651,LnLst!B:I,2,FALSE),0)</f>
        <v>1.8540000000000001</v>
      </c>
      <c r="X651" s="215">
        <f>AE651*IFERROR(VLOOKUP(AD651,LnLst!B:I,3,FALSE),0)+AG651*IFERROR(VLOOKUP(AF651,LnLst!B:I,3,FALSE),0)+AI651*IFERROR(VLOOKUP(AH651,LnLst!B:I,3,FALSE),0)+AK651*IFERROR(VLOOKUP(AJ651,LnLst!B:I,3,FALSE),0)</f>
        <v>13.59</v>
      </c>
      <c r="Y651" s="219">
        <f>(AE651*IFERROR(VLOOKUP(AD651,LnLst!B:I,4,FALSE),0)+AG651*IFERROR(VLOOKUP(AF651,LnLst!B:I,4,FALSE),0)+AI651*IFERROR(VLOOKUP(AH651,LnLst!B:I,4,FALSE),0)+AK651*IFERROR(VLOOKUP(AJ651,LnLst!B:I,4,FALSE),0))/1000000</f>
        <v>1.674E-4</v>
      </c>
      <c r="Z651" s="215">
        <f>AE651*IFERROR(VLOOKUP(AD651,LnLst!B:I,5,FALSE),0)+AG651*IFERROR(VLOOKUP(AF651,LnLst!B:I,5,FALSE),0)+AI651*IFERROR(VLOOKUP(AH651,LnLst!B:I,5,FALSE),0)+AK651*IFERROR(VLOOKUP(AJ651,LnLst!B:I,5,FALSE),0)</f>
        <v>4.95</v>
      </c>
      <c r="AA651" s="215">
        <f>AE651*IFERROR(VLOOKUP(AD651,LnLst!B:I,6,FALSE),0)+AG651*IFERROR(VLOOKUP(AF651,LnLst!B:I,6,FALSE),0)+AI651*IFERROR(VLOOKUP(AH651,LnLst!B:I,6,FALSE),0)+AK651*IFERROR(VLOOKUP(AJ651,LnLst!B:I,6,FALSE),0)</f>
        <v>42.75</v>
      </c>
      <c r="AB651" s="207">
        <f>(AE651*IFERROR(VLOOKUP(AD651,LnLst!B:I,7,FALSE),0)+AG651*IFERROR(VLOOKUP(AF651,LnLst!B:I,7,FALSE),0)+AI651*IFERROR(VLOOKUP(AH651,LnLst!B:I,7,FALSE),0)+AK651*IFERROR(VLOOKUP(AJ651,LnLst!B:I,7,FALSE),0))/1000000</f>
        <v>1.0035E-4</v>
      </c>
      <c r="AC651" s="211">
        <f>AE651*IFERROR(VLOOKUP(AD651,LnLst!B:I,8,FALSE),0)+AG651*IFERROR(VLOOKUP(AF651,LnLst!B:I,8,FALSE),0)+AI651*IFERROR(VLOOKUP(AH651,LnLst!B:I,8,FALSE),0)+AK651*IFERROR(VLOOKUP(AJ651,LnLst!B:I,8,FALSE),0)</f>
        <v>26.549999999999997</v>
      </c>
      <c r="AD651" s="106" t="s">
        <v>25</v>
      </c>
      <c r="AE651" s="263">
        <v>45</v>
      </c>
      <c r="AF651" s="245" t="s">
        <v>1462</v>
      </c>
      <c r="AG651" s="263"/>
      <c r="AH651" s="250" t="s">
        <v>1462</v>
      </c>
      <c r="AI651" s="263"/>
      <c r="AJ651" s="245" t="s">
        <v>1462</v>
      </c>
      <c r="AK651" s="263"/>
      <c r="AL651" s="84">
        <v>116</v>
      </c>
      <c r="AM651" s="72">
        <v>118</v>
      </c>
      <c r="AN651" s="83">
        <v>0</v>
      </c>
      <c r="AO651" s="72">
        <v>0</v>
      </c>
      <c r="AP651" s="66" t="s">
        <v>1087</v>
      </c>
      <c r="AQ651" s="107" t="s">
        <v>318</v>
      </c>
      <c r="AR651" s="61" t="s">
        <v>1047</v>
      </c>
      <c r="AS651" s="364"/>
      <c r="AT651" s="205"/>
      <c r="DN651" s="111">
        <f>(AE651*IFERROR(VLOOKUP(AD651,LnLst!B:I,2,FALSE),0))*(100/(H651^2))</f>
        <v>3.8305785123966944E-3</v>
      </c>
      <c r="DO651" s="111">
        <f>(AE651*IFERROR(VLOOKUP(AD651,LnLst!B:I,3,FALSE),0))*(100/(H651^2))</f>
        <v>2.8078512396694216E-2</v>
      </c>
      <c r="DP651" s="111">
        <f>(AE651*IFERROR(VLOOKUP(AD651,LnLst!B:I,4,FALSE),0))*(H651^2/100)/1000000</f>
        <v>8.1021599999999999E-2</v>
      </c>
      <c r="DQ651" s="111">
        <f>(AE651*IFERROR(VLOOKUP(AD651,LnLst!B:I,5,FALSE),0))*(100/(H651^2))</f>
        <v>1.0227272727272727E-2</v>
      </c>
      <c r="DR651" s="111">
        <f>(AE651*IFERROR(VLOOKUP(AD651,LnLst!B:I,6,FALSE),0))*(100/(H651^2))</f>
        <v>8.8326446280991733E-2</v>
      </c>
      <c r="DS651" s="111">
        <f>(AE651*IFERROR(VLOOKUP(AD651,LnLst!B:I,7,FALSE),0))*(H651^2/100)/1000000</f>
        <v>4.8569399999999992E-2</v>
      </c>
      <c r="DT651" s="111">
        <f>(AE651*IFERROR(VLOOKUP(AD651,LnLst!B:I,8,FALSE),0))*(100/(H651^2))</f>
        <v>5.4855371900826441E-2</v>
      </c>
      <c r="DU651" s="111">
        <f>AG651*IFERROR(VLOOKUP(AF651,LnLst!B:I,2,FALSE),0)*100/H651^2</f>
        <v>0</v>
      </c>
      <c r="DV651" s="111">
        <f>(AG651*IFERROR(VLOOKUP(AF651,LnLst!B:I,3,FALSE),0))*(100/(H651^2))</f>
        <v>0</v>
      </c>
      <c r="DW651" s="111">
        <f>(AG651*IFERROR(VLOOKUP(AF651,LnLst!B:I,4,FALSE),0))*(H651^2/100)/1000000</f>
        <v>0</v>
      </c>
      <c r="DX651" s="111">
        <f>(AG651*IFERROR(VLOOKUP(AF651,LnLst!B:I,5,FALSE),0))*(100/(H651^2))</f>
        <v>0</v>
      </c>
      <c r="DY651" s="111">
        <f>(AG651*IFERROR(VLOOKUP(AF651,LnLst!B:I,6,FALSE),0))*(100/(H651^2))</f>
        <v>0</v>
      </c>
      <c r="DZ651" s="111">
        <f>(AG651*IFERROR(VLOOKUP(AF651,LnLst!B:I,7,FALSE),0))*(H651^2/100)/1000000</f>
        <v>0</v>
      </c>
      <c r="EA651" s="111">
        <f>(AG651*IFERROR(VLOOKUP(AF651,LnLst!B:I,8,FALSE),0))*(100/(H651^2))</f>
        <v>0</v>
      </c>
      <c r="EB651" s="111">
        <f>AI651*IFERROR(VLOOKUP(AH651,LnLst!B:I,2,FALSE),0)*100/H651^2</f>
        <v>0</v>
      </c>
      <c r="EC651" s="111">
        <f>AI651*IFERROR(VLOOKUP(AH651,LnLst!B:I,3,FALSE),0)*100/H651^2</f>
        <v>0</v>
      </c>
      <c r="ED651" s="111">
        <f>(AI651*IFERROR(VLOOKUP(AH651,LnLst!B:I,4,FALSE),0))*(H651^2/100)/1000000</f>
        <v>0</v>
      </c>
      <c r="EE651" s="111">
        <f>AI651*IFERROR(VLOOKUP(AH651,LnLst!B:I,5,FALSE),0)*100/H651^2</f>
        <v>0</v>
      </c>
      <c r="EF651" s="111">
        <f>AI651*IFERROR(VLOOKUP(AH651,LnLst!B:I,6,FALSE),0)*100/H651^2</f>
        <v>0</v>
      </c>
      <c r="EG651" s="111">
        <f>(AI651*IFERROR(VLOOKUP(AH651,LnLst!B:I,7,FALSE),0))*(H651^2/100)/1000000</f>
        <v>0</v>
      </c>
      <c r="EH651" s="111">
        <f>AI651*IFERROR(VLOOKUP(AH651,LnLst!B:I,8,FALSE),0)*100/H651^2</f>
        <v>0</v>
      </c>
      <c r="EI651" s="236">
        <f>AK651*IFERROR(VLOOKUP(AJ651,LnLst!B:I,2,FALSE),0)*100/H651^2</f>
        <v>0</v>
      </c>
      <c r="EJ651" s="111">
        <f>AK651*IFERROR(VLOOKUP(AJ651,LnLst!B:I,3,FALSE),0)*100/H651^2</f>
        <v>0</v>
      </c>
      <c r="EK651" s="111">
        <f>(AK651*IFERROR(VLOOKUP(AJ651,LnLst!B:I,4,FALSE),0))*(H651^2/100)/1000000</f>
        <v>0</v>
      </c>
      <c r="EL651" s="111">
        <f>AK651*IFERROR(VLOOKUP(AJ651,LnLst!B:I,5,FALSE),0)*100/H651^2</f>
        <v>0</v>
      </c>
      <c r="EM651" s="111">
        <f>AK651*IFERROR(VLOOKUP(AJ651,LnLst!B:I,6,FALSE),0)*100/H651^2</f>
        <v>0</v>
      </c>
      <c r="EN651" s="111">
        <f>(AK651*IFERROR(VLOOKUP(AJ651,LnLst!B:I,7,FALSE),0))*(H651^2/100)/1000000</f>
        <v>0</v>
      </c>
      <c r="EO651" s="111">
        <f>AK651*IFERROR(VLOOKUP(AJ651,LnLst!B:I,8,FALSE),0)*100/H651^2</f>
        <v>0</v>
      </c>
    </row>
    <row r="652" spans="1:145" ht="15" customHeight="1" x14ac:dyDescent="0.25">
      <c r="A652" s="81" t="s">
        <v>1137</v>
      </c>
      <c r="B652" s="82" t="s">
        <v>390</v>
      </c>
      <c r="C652" s="102" t="s">
        <v>90</v>
      </c>
      <c r="D652" s="82" t="s">
        <v>1623</v>
      </c>
      <c r="E652" s="9" t="s">
        <v>1642</v>
      </c>
      <c r="F652" s="426" t="s">
        <v>1717</v>
      </c>
      <c r="G652" s="83">
        <v>2</v>
      </c>
      <c r="H652" s="60">
        <v>220</v>
      </c>
      <c r="I652" s="194" t="str">
        <f t="shared" si="222"/>
        <v xml:space="preserve">2*380/50 ACSR             </v>
      </c>
      <c r="J652" s="228">
        <f t="shared" si="223"/>
        <v>45</v>
      </c>
      <c r="K652" s="113" t="s">
        <v>23</v>
      </c>
      <c r="L652" s="232" t="s">
        <v>23</v>
      </c>
      <c r="M652" s="240">
        <v>1200</v>
      </c>
      <c r="N652" s="115">
        <f t="shared" si="206"/>
        <v>457.24799999999999</v>
      </c>
      <c r="O652" s="241">
        <v>1500</v>
      </c>
      <c r="P652" s="235">
        <f t="shared" si="207"/>
        <v>3.8305785123966944E-3</v>
      </c>
      <c r="Q652" s="104">
        <f t="shared" si="208"/>
        <v>2.8078512396694216E-2</v>
      </c>
      <c r="R652" s="104">
        <f t="shared" si="209"/>
        <v>8.1021599999999999E-2</v>
      </c>
      <c r="S652" s="104">
        <f t="shared" si="210"/>
        <v>1.0227272727272727E-2</v>
      </c>
      <c r="T652" s="104">
        <f t="shared" si="211"/>
        <v>8.8326446280991733E-2</v>
      </c>
      <c r="U652" s="104">
        <f t="shared" si="212"/>
        <v>4.8569399999999999E-2</v>
      </c>
      <c r="V652" s="105">
        <f t="shared" si="213"/>
        <v>5.4855371900826434E-2</v>
      </c>
      <c r="W652" s="223">
        <f>AE652*IFERROR(VLOOKUP(AD652,LnLst!B:I,2,FALSE),0)+AG652*IFERROR(VLOOKUP(AF652,LnLst!B:I,2,FALSE),0)+AI652*IFERROR(VLOOKUP(AH652,LnLst!B:I,2,FALSE),0)+AK652*IFERROR(VLOOKUP(AJ652,LnLst!B:I,2,FALSE),0)</f>
        <v>1.8540000000000001</v>
      </c>
      <c r="X652" s="215">
        <f>AE652*IFERROR(VLOOKUP(AD652,LnLst!B:I,3,FALSE),0)+AG652*IFERROR(VLOOKUP(AF652,LnLst!B:I,3,FALSE),0)+AI652*IFERROR(VLOOKUP(AH652,LnLst!B:I,3,FALSE),0)+AK652*IFERROR(VLOOKUP(AJ652,LnLst!B:I,3,FALSE),0)</f>
        <v>13.59</v>
      </c>
      <c r="Y652" s="219">
        <f>(AE652*IFERROR(VLOOKUP(AD652,LnLst!B:I,4,FALSE),0)+AG652*IFERROR(VLOOKUP(AF652,LnLst!B:I,4,FALSE),0)+AI652*IFERROR(VLOOKUP(AH652,LnLst!B:I,4,FALSE),0)+AK652*IFERROR(VLOOKUP(AJ652,LnLst!B:I,4,FALSE),0))/1000000</f>
        <v>1.674E-4</v>
      </c>
      <c r="Z652" s="215">
        <f>AE652*IFERROR(VLOOKUP(AD652,LnLst!B:I,5,FALSE),0)+AG652*IFERROR(VLOOKUP(AF652,LnLst!B:I,5,FALSE),0)+AI652*IFERROR(VLOOKUP(AH652,LnLst!B:I,5,FALSE),0)+AK652*IFERROR(VLOOKUP(AJ652,LnLst!B:I,5,FALSE),0)</f>
        <v>4.95</v>
      </c>
      <c r="AA652" s="215">
        <f>AE652*IFERROR(VLOOKUP(AD652,LnLst!B:I,6,FALSE),0)+AG652*IFERROR(VLOOKUP(AF652,LnLst!B:I,6,FALSE),0)+AI652*IFERROR(VLOOKUP(AH652,LnLst!B:I,6,FALSE),0)+AK652*IFERROR(VLOOKUP(AJ652,LnLst!B:I,6,FALSE),0)</f>
        <v>42.75</v>
      </c>
      <c r="AB652" s="207">
        <f>(AE652*IFERROR(VLOOKUP(AD652,LnLst!B:I,7,FALSE),0)+AG652*IFERROR(VLOOKUP(AF652,LnLst!B:I,7,FALSE),0)+AI652*IFERROR(VLOOKUP(AH652,LnLst!B:I,7,FALSE),0)+AK652*IFERROR(VLOOKUP(AJ652,LnLst!B:I,7,FALSE),0))/1000000</f>
        <v>1.0035E-4</v>
      </c>
      <c r="AC652" s="211">
        <f>AE652*IFERROR(VLOOKUP(AD652,LnLst!B:I,8,FALSE),0)+AG652*IFERROR(VLOOKUP(AF652,LnLst!B:I,8,FALSE),0)+AI652*IFERROR(VLOOKUP(AH652,LnLst!B:I,8,FALSE),0)+AK652*IFERROR(VLOOKUP(AJ652,LnLst!B:I,8,FALSE),0)</f>
        <v>26.549999999999997</v>
      </c>
      <c r="AD652" s="106" t="s">
        <v>25</v>
      </c>
      <c r="AE652" s="263">
        <v>45</v>
      </c>
      <c r="AF652" s="245" t="s">
        <v>1462</v>
      </c>
      <c r="AG652" s="263"/>
      <c r="AH652" s="250" t="s">
        <v>1462</v>
      </c>
      <c r="AI652" s="263"/>
      <c r="AJ652" s="245" t="s">
        <v>1462</v>
      </c>
      <c r="AK652" s="263"/>
      <c r="AL652" s="84">
        <v>116</v>
      </c>
      <c r="AM652" s="72">
        <v>118</v>
      </c>
      <c r="AN652" s="83">
        <v>0</v>
      </c>
      <c r="AO652" s="72">
        <v>0</v>
      </c>
      <c r="AP652" s="66" t="s">
        <v>1088</v>
      </c>
      <c r="AQ652" s="107" t="s">
        <v>318</v>
      </c>
      <c r="AR652" s="61" t="s">
        <v>1047</v>
      </c>
      <c r="AS652" s="364"/>
      <c r="AT652" s="205"/>
      <c r="DN652" s="111">
        <f>(AE652*IFERROR(VLOOKUP(AD652,LnLst!B:I,2,FALSE),0))*(100/(H652^2))</f>
        <v>3.8305785123966944E-3</v>
      </c>
      <c r="DO652" s="111">
        <f>(AE652*IFERROR(VLOOKUP(AD652,LnLst!B:I,3,FALSE),0))*(100/(H652^2))</f>
        <v>2.8078512396694216E-2</v>
      </c>
      <c r="DP652" s="111">
        <f>(AE652*IFERROR(VLOOKUP(AD652,LnLst!B:I,4,FALSE),0))*(H652^2/100)/1000000</f>
        <v>8.1021599999999999E-2</v>
      </c>
      <c r="DQ652" s="111">
        <f>(AE652*IFERROR(VLOOKUP(AD652,LnLst!B:I,5,FALSE),0))*(100/(H652^2))</f>
        <v>1.0227272727272727E-2</v>
      </c>
      <c r="DR652" s="111">
        <f>(AE652*IFERROR(VLOOKUP(AD652,LnLst!B:I,6,FALSE),0))*(100/(H652^2))</f>
        <v>8.8326446280991733E-2</v>
      </c>
      <c r="DS652" s="111">
        <f>(AE652*IFERROR(VLOOKUP(AD652,LnLst!B:I,7,FALSE),0))*(H652^2/100)/1000000</f>
        <v>4.8569399999999992E-2</v>
      </c>
      <c r="DT652" s="111">
        <f>(AE652*IFERROR(VLOOKUP(AD652,LnLst!B:I,8,FALSE),0))*(100/(H652^2))</f>
        <v>5.4855371900826441E-2</v>
      </c>
      <c r="DU652" s="111">
        <f>AG652*IFERROR(VLOOKUP(AF652,LnLst!B:I,2,FALSE),0)*100/H652^2</f>
        <v>0</v>
      </c>
      <c r="DV652" s="111">
        <f>(AG652*IFERROR(VLOOKUP(AF652,LnLst!B:I,3,FALSE),0))*(100/(H652^2))</f>
        <v>0</v>
      </c>
      <c r="DW652" s="111">
        <f>(AG652*IFERROR(VLOOKUP(AF652,LnLst!B:I,4,FALSE),0))*(H652^2/100)/1000000</f>
        <v>0</v>
      </c>
      <c r="DX652" s="111">
        <f>(AG652*IFERROR(VLOOKUP(AF652,LnLst!B:I,5,FALSE),0))*(100/(H652^2))</f>
        <v>0</v>
      </c>
      <c r="DY652" s="111">
        <f>(AG652*IFERROR(VLOOKUP(AF652,LnLst!B:I,6,FALSE),0))*(100/(H652^2))</f>
        <v>0</v>
      </c>
      <c r="DZ652" s="111">
        <f>(AG652*IFERROR(VLOOKUP(AF652,LnLst!B:I,7,FALSE),0))*(H652^2/100)/1000000</f>
        <v>0</v>
      </c>
      <c r="EA652" s="111">
        <f>(AG652*IFERROR(VLOOKUP(AF652,LnLst!B:I,8,FALSE),0))*(100/(H652^2))</f>
        <v>0</v>
      </c>
      <c r="EB652" s="111">
        <f>AI652*IFERROR(VLOOKUP(AH652,LnLst!B:I,2,FALSE),0)*100/H652^2</f>
        <v>0</v>
      </c>
      <c r="EC652" s="111">
        <f>AI652*IFERROR(VLOOKUP(AH652,LnLst!B:I,3,FALSE),0)*100/H652^2</f>
        <v>0</v>
      </c>
      <c r="ED652" s="111">
        <f>(AI652*IFERROR(VLOOKUP(AH652,LnLst!B:I,4,FALSE),0))*(H652^2/100)/1000000</f>
        <v>0</v>
      </c>
      <c r="EE652" s="111">
        <f>AI652*IFERROR(VLOOKUP(AH652,LnLst!B:I,5,FALSE),0)*100/H652^2</f>
        <v>0</v>
      </c>
      <c r="EF652" s="111">
        <f>AI652*IFERROR(VLOOKUP(AH652,LnLst!B:I,6,FALSE),0)*100/H652^2</f>
        <v>0</v>
      </c>
      <c r="EG652" s="111">
        <f>(AI652*IFERROR(VLOOKUP(AH652,LnLst!B:I,7,FALSE),0))*(H652^2/100)/1000000</f>
        <v>0</v>
      </c>
      <c r="EH652" s="111">
        <f>AI652*IFERROR(VLOOKUP(AH652,LnLst!B:I,8,FALSE),0)*100/H652^2</f>
        <v>0</v>
      </c>
      <c r="EI652" s="236">
        <f>AK652*IFERROR(VLOOKUP(AJ652,LnLst!B:I,2,FALSE),0)*100/H652^2</f>
        <v>0</v>
      </c>
      <c r="EJ652" s="111">
        <f>AK652*IFERROR(VLOOKUP(AJ652,LnLst!B:I,3,FALSE),0)*100/H652^2</f>
        <v>0</v>
      </c>
      <c r="EK652" s="111">
        <f>(AK652*IFERROR(VLOOKUP(AJ652,LnLst!B:I,4,FALSE),0))*(H652^2/100)/1000000</f>
        <v>0</v>
      </c>
      <c r="EL652" s="111">
        <f>AK652*IFERROR(VLOOKUP(AJ652,LnLst!B:I,5,FALSE),0)*100/H652^2</f>
        <v>0</v>
      </c>
      <c r="EM652" s="111">
        <f>AK652*IFERROR(VLOOKUP(AJ652,LnLst!B:I,6,FALSE),0)*100/H652^2</f>
        <v>0</v>
      </c>
      <c r="EN652" s="111">
        <f>(AK652*IFERROR(VLOOKUP(AJ652,LnLst!B:I,7,FALSE),0))*(H652^2/100)/1000000</f>
        <v>0</v>
      </c>
      <c r="EO652" s="111">
        <f>AK652*IFERROR(VLOOKUP(AJ652,LnLst!B:I,8,FALSE),0)*100/H652^2</f>
        <v>0</v>
      </c>
    </row>
    <row r="653" spans="1:145" ht="15" customHeight="1" x14ac:dyDescent="0.25">
      <c r="A653" s="81" t="s">
        <v>462</v>
      </c>
      <c r="B653" s="82" t="s">
        <v>391</v>
      </c>
      <c r="C653" s="102" t="s">
        <v>84</v>
      </c>
      <c r="D653" s="82" t="s">
        <v>85</v>
      </c>
      <c r="E653" s="9" t="s">
        <v>1642</v>
      </c>
      <c r="F653" s="426" t="s">
        <v>1717</v>
      </c>
      <c r="G653" s="83">
        <v>1</v>
      </c>
      <c r="H653" s="60">
        <v>220</v>
      </c>
      <c r="I653" s="194" t="str">
        <f t="shared" si="222"/>
        <v xml:space="preserve">2*380/50 ACSR             </v>
      </c>
      <c r="J653" s="228">
        <f t="shared" si="223"/>
        <v>50</v>
      </c>
      <c r="K653" s="113" t="s">
        <v>21</v>
      </c>
      <c r="L653" s="232" t="s">
        <v>21</v>
      </c>
      <c r="M653" s="240">
        <v>800</v>
      </c>
      <c r="N653" s="115">
        <f t="shared" si="206"/>
        <v>304.83199999999999</v>
      </c>
      <c r="O653" s="241">
        <v>1500</v>
      </c>
      <c r="P653" s="235">
        <f t="shared" si="207"/>
        <v>4.2561983471074384E-3</v>
      </c>
      <c r="Q653" s="104">
        <f t="shared" si="208"/>
        <v>3.1198347107438018E-2</v>
      </c>
      <c r="R653" s="104">
        <f t="shared" si="209"/>
        <v>9.0023999999999993E-2</v>
      </c>
      <c r="S653" s="104">
        <f t="shared" si="210"/>
        <v>1.1363636363636364E-2</v>
      </c>
      <c r="T653" s="104">
        <f t="shared" si="211"/>
        <v>9.8140495867768601E-2</v>
      </c>
      <c r="U653" s="104">
        <f t="shared" si="212"/>
        <v>5.3966E-2</v>
      </c>
      <c r="V653" s="105">
        <f t="shared" si="213"/>
        <v>6.0950413223140494E-2</v>
      </c>
      <c r="W653" s="223">
        <f>AE653*IFERROR(VLOOKUP(AD653,LnLst!B:I,2,FALSE),0)+AG653*IFERROR(VLOOKUP(AF653,LnLst!B:I,2,FALSE),0)+AI653*IFERROR(VLOOKUP(AH653,LnLst!B:I,2,FALSE),0)+AK653*IFERROR(VLOOKUP(AJ653,LnLst!B:I,2,FALSE),0)</f>
        <v>2.06</v>
      </c>
      <c r="X653" s="215">
        <f>AE653*IFERROR(VLOOKUP(AD653,LnLst!B:I,3,FALSE),0)+AG653*IFERROR(VLOOKUP(AF653,LnLst!B:I,3,FALSE),0)+AI653*IFERROR(VLOOKUP(AH653,LnLst!B:I,3,FALSE),0)+AK653*IFERROR(VLOOKUP(AJ653,LnLst!B:I,3,FALSE),0)</f>
        <v>15.1</v>
      </c>
      <c r="Y653" s="219">
        <f>(AE653*IFERROR(VLOOKUP(AD653,LnLst!B:I,4,FALSE),0)+AG653*IFERROR(VLOOKUP(AF653,LnLst!B:I,4,FALSE),0)+AI653*IFERROR(VLOOKUP(AH653,LnLst!B:I,4,FALSE),0)+AK653*IFERROR(VLOOKUP(AJ653,LnLst!B:I,4,FALSE),0))/1000000</f>
        <v>1.8599999999999999E-4</v>
      </c>
      <c r="Z653" s="215">
        <f>AE653*IFERROR(VLOOKUP(AD653,LnLst!B:I,5,FALSE),0)+AG653*IFERROR(VLOOKUP(AF653,LnLst!B:I,5,FALSE),0)+AI653*IFERROR(VLOOKUP(AH653,LnLst!B:I,5,FALSE),0)+AK653*IFERROR(VLOOKUP(AJ653,LnLst!B:I,5,FALSE),0)</f>
        <v>5.5</v>
      </c>
      <c r="AA653" s="215">
        <f>AE653*IFERROR(VLOOKUP(AD653,LnLst!B:I,6,FALSE),0)+AG653*IFERROR(VLOOKUP(AF653,LnLst!B:I,6,FALSE),0)+AI653*IFERROR(VLOOKUP(AH653,LnLst!B:I,6,FALSE),0)+AK653*IFERROR(VLOOKUP(AJ653,LnLst!B:I,6,FALSE),0)</f>
        <v>47.5</v>
      </c>
      <c r="AB653" s="207">
        <f>(AE653*IFERROR(VLOOKUP(AD653,LnLst!B:I,7,FALSE),0)+AG653*IFERROR(VLOOKUP(AF653,LnLst!B:I,7,FALSE),0)+AI653*IFERROR(VLOOKUP(AH653,LnLst!B:I,7,FALSE),0)+AK653*IFERROR(VLOOKUP(AJ653,LnLst!B:I,7,FALSE),0))/1000000</f>
        <v>1.115E-4</v>
      </c>
      <c r="AC653" s="211">
        <f>AE653*IFERROR(VLOOKUP(AD653,LnLst!B:I,8,FALSE),0)+AG653*IFERROR(VLOOKUP(AF653,LnLst!B:I,8,FALSE),0)+AI653*IFERROR(VLOOKUP(AH653,LnLst!B:I,8,FALSE),0)+AK653*IFERROR(VLOOKUP(AJ653,LnLst!B:I,8,FALSE),0)</f>
        <v>29.5</v>
      </c>
      <c r="AD653" s="106" t="s">
        <v>25</v>
      </c>
      <c r="AE653" s="263">
        <v>50</v>
      </c>
      <c r="AF653" s="245" t="s">
        <v>1462</v>
      </c>
      <c r="AG653" s="263"/>
      <c r="AH653" s="250" t="s">
        <v>1462</v>
      </c>
      <c r="AI653" s="263"/>
      <c r="AJ653" s="245" t="s">
        <v>1462</v>
      </c>
      <c r="AK653" s="263"/>
      <c r="AL653" s="84">
        <v>100</v>
      </c>
      <c r="AM653" s="72">
        <v>102</v>
      </c>
      <c r="AN653" s="83">
        <v>0</v>
      </c>
      <c r="AO653" s="72">
        <v>0</v>
      </c>
      <c r="AP653" s="66" t="s">
        <v>1079</v>
      </c>
      <c r="AQ653" s="107" t="s">
        <v>1081</v>
      </c>
      <c r="AR653" s="61" t="s">
        <v>1068</v>
      </c>
      <c r="AS653" s="364"/>
      <c r="AT653" s="205" t="s">
        <v>1126</v>
      </c>
      <c r="DN653" s="111">
        <f>(AE653*IFERROR(VLOOKUP(AD653,LnLst!B:I,2,FALSE),0))*(100/(H653^2))</f>
        <v>4.2561983471074384E-3</v>
      </c>
      <c r="DO653" s="111">
        <f>(AE653*IFERROR(VLOOKUP(AD653,LnLst!B:I,3,FALSE),0))*(100/(H653^2))</f>
        <v>3.1198347107438018E-2</v>
      </c>
      <c r="DP653" s="111">
        <f>(AE653*IFERROR(VLOOKUP(AD653,LnLst!B:I,4,FALSE),0))*(H653^2/100)/1000000</f>
        <v>9.0024000000000007E-2</v>
      </c>
      <c r="DQ653" s="111">
        <f>(AE653*IFERROR(VLOOKUP(AD653,LnLst!B:I,5,FALSE),0))*(100/(H653^2))</f>
        <v>1.1363636363636364E-2</v>
      </c>
      <c r="DR653" s="111">
        <f>(AE653*IFERROR(VLOOKUP(AD653,LnLst!B:I,6,FALSE),0))*(100/(H653^2))</f>
        <v>9.8140495867768601E-2</v>
      </c>
      <c r="DS653" s="111">
        <f>(AE653*IFERROR(VLOOKUP(AD653,LnLst!B:I,7,FALSE),0))*(H653^2/100)/1000000</f>
        <v>5.3966E-2</v>
      </c>
      <c r="DT653" s="111">
        <f>(AE653*IFERROR(VLOOKUP(AD653,LnLst!B:I,8,FALSE),0))*(100/(H653^2))</f>
        <v>6.0950413223140501E-2</v>
      </c>
      <c r="DU653" s="111">
        <f>AG653*IFERROR(VLOOKUP(AF653,LnLst!B:I,2,FALSE),0)*100/H653^2</f>
        <v>0</v>
      </c>
      <c r="DV653" s="111">
        <f>(AG653*IFERROR(VLOOKUP(AF653,LnLst!B:I,3,FALSE),0))*(100/(H653^2))</f>
        <v>0</v>
      </c>
      <c r="DW653" s="111">
        <f>(AG653*IFERROR(VLOOKUP(AF653,LnLst!B:I,4,FALSE),0))*(H653^2/100)/1000000</f>
        <v>0</v>
      </c>
      <c r="DX653" s="111">
        <f>(AG653*IFERROR(VLOOKUP(AF653,LnLst!B:I,5,FALSE),0))*(100/(H653^2))</f>
        <v>0</v>
      </c>
      <c r="DY653" s="111">
        <f>(AG653*IFERROR(VLOOKUP(AF653,LnLst!B:I,6,FALSE),0))*(100/(H653^2))</f>
        <v>0</v>
      </c>
      <c r="DZ653" s="111">
        <f>(AG653*IFERROR(VLOOKUP(AF653,LnLst!B:I,7,FALSE),0))*(H653^2/100)/1000000</f>
        <v>0</v>
      </c>
      <c r="EA653" s="111">
        <f>(AG653*IFERROR(VLOOKUP(AF653,LnLst!B:I,8,FALSE),0))*(100/(H653^2))</f>
        <v>0</v>
      </c>
      <c r="EB653" s="111">
        <f>AI653*IFERROR(VLOOKUP(AH653,LnLst!B:I,2,FALSE),0)*100/H653^2</f>
        <v>0</v>
      </c>
      <c r="EC653" s="111">
        <f>AI653*IFERROR(VLOOKUP(AH653,LnLst!B:I,3,FALSE),0)*100/H653^2</f>
        <v>0</v>
      </c>
      <c r="ED653" s="111">
        <f>(AI653*IFERROR(VLOOKUP(AH653,LnLst!B:I,4,FALSE),0))*(H653^2/100)/1000000</f>
        <v>0</v>
      </c>
      <c r="EE653" s="111">
        <f>AI653*IFERROR(VLOOKUP(AH653,LnLst!B:I,5,FALSE),0)*100/H653^2</f>
        <v>0</v>
      </c>
      <c r="EF653" s="111">
        <f>AI653*IFERROR(VLOOKUP(AH653,LnLst!B:I,6,FALSE),0)*100/H653^2</f>
        <v>0</v>
      </c>
      <c r="EG653" s="111">
        <f>(AI653*IFERROR(VLOOKUP(AH653,LnLst!B:I,7,FALSE),0))*(H653^2/100)/1000000</f>
        <v>0</v>
      </c>
      <c r="EH653" s="111">
        <f>AI653*IFERROR(VLOOKUP(AH653,LnLst!B:I,8,FALSE),0)*100/H653^2</f>
        <v>0</v>
      </c>
      <c r="EI653" s="236">
        <f>AK653*IFERROR(VLOOKUP(AJ653,LnLst!B:I,2,FALSE),0)*100/H653^2</f>
        <v>0</v>
      </c>
      <c r="EJ653" s="111">
        <f>AK653*IFERROR(VLOOKUP(AJ653,LnLst!B:I,3,FALSE),0)*100/H653^2</f>
        <v>0</v>
      </c>
      <c r="EK653" s="111">
        <f>(AK653*IFERROR(VLOOKUP(AJ653,LnLst!B:I,4,FALSE),0))*(H653^2/100)/1000000</f>
        <v>0</v>
      </c>
      <c r="EL653" s="111">
        <f>AK653*IFERROR(VLOOKUP(AJ653,LnLst!B:I,5,FALSE),0)*100/H653^2</f>
        <v>0</v>
      </c>
      <c r="EM653" s="111">
        <f>AK653*IFERROR(VLOOKUP(AJ653,LnLst!B:I,6,FALSE),0)*100/H653^2</f>
        <v>0</v>
      </c>
      <c r="EN653" s="111">
        <f>(AK653*IFERROR(VLOOKUP(AJ653,LnLst!B:I,7,FALSE),0))*(H653^2/100)/1000000</f>
        <v>0</v>
      </c>
      <c r="EO653" s="111">
        <f>AK653*IFERROR(VLOOKUP(AJ653,LnLst!B:I,8,FALSE),0)*100/H653^2</f>
        <v>0</v>
      </c>
    </row>
    <row r="654" spans="1:145" ht="15" customHeight="1" x14ac:dyDescent="0.25">
      <c r="A654" s="81" t="s">
        <v>462</v>
      </c>
      <c r="B654" s="82" t="s">
        <v>391</v>
      </c>
      <c r="C654" s="102" t="s">
        <v>84</v>
      </c>
      <c r="D654" s="82" t="s">
        <v>85</v>
      </c>
      <c r="E654" s="9" t="s">
        <v>1642</v>
      </c>
      <c r="F654" s="426" t="s">
        <v>1717</v>
      </c>
      <c r="G654" s="83">
        <v>2</v>
      </c>
      <c r="H654" s="60">
        <v>220</v>
      </c>
      <c r="I654" s="194" t="str">
        <f t="shared" si="222"/>
        <v xml:space="preserve">2*380/50 ACSR             </v>
      </c>
      <c r="J654" s="228">
        <f t="shared" si="223"/>
        <v>50</v>
      </c>
      <c r="K654" s="113" t="s">
        <v>21</v>
      </c>
      <c r="L654" s="232" t="s">
        <v>21</v>
      </c>
      <c r="M654" s="240">
        <v>800</v>
      </c>
      <c r="N654" s="115">
        <f t="shared" si="206"/>
        <v>304.83199999999999</v>
      </c>
      <c r="O654" s="241">
        <v>1500</v>
      </c>
      <c r="P654" s="235">
        <f t="shared" si="207"/>
        <v>4.2561983471074384E-3</v>
      </c>
      <c r="Q654" s="104">
        <f t="shared" si="208"/>
        <v>3.1198347107438018E-2</v>
      </c>
      <c r="R654" s="104">
        <f t="shared" si="209"/>
        <v>9.0023999999999993E-2</v>
      </c>
      <c r="S654" s="104">
        <f t="shared" si="210"/>
        <v>1.1363636363636364E-2</v>
      </c>
      <c r="T654" s="104">
        <f t="shared" si="211"/>
        <v>9.8140495867768601E-2</v>
      </c>
      <c r="U654" s="104">
        <f t="shared" si="212"/>
        <v>5.3966E-2</v>
      </c>
      <c r="V654" s="105">
        <f t="shared" si="213"/>
        <v>6.0950413223140494E-2</v>
      </c>
      <c r="W654" s="223">
        <f>AE654*IFERROR(VLOOKUP(AD654,LnLst!B:I,2,FALSE),0)+AG654*IFERROR(VLOOKUP(AF654,LnLst!B:I,2,FALSE),0)+AI654*IFERROR(VLOOKUP(AH654,LnLst!B:I,2,FALSE),0)+AK654*IFERROR(VLOOKUP(AJ654,LnLst!B:I,2,FALSE),0)</f>
        <v>2.06</v>
      </c>
      <c r="X654" s="215">
        <f>AE654*IFERROR(VLOOKUP(AD654,LnLst!B:I,3,FALSE),0)+AG654*IFERROR(VLOOKUP(AF654,LnLst!B:I,3,FALSE),0)+AI654*IFERROR(VLOOKUP(AH654,LnLst!B:I,3,FALSE),0)+AK654*IFERROR(VLOOKUP(AJ654,LnLst!B:I,3,FALSE),0)</f>
        <v>15.1</v>
      </c>
      <c r="Y654" s="219">
        <f>(AE654*IFERROR(VLOOKUP(AD654,LnLst!B:I,4,FALSE),0)+AG654*IFERROR(VLOOKUP(AF654,LnLst!B:I,4,FALSE),0)+AI654*IFERROR(VLOOKUP(AH654,LnLst!B:I,4,FALSE),0)+AK654*IFERROR(VLOOKUP(AJ654,LnLst!B:I,4,FALSE),0))/1000000</f>
        <v>1.8599999999999999E-4</v>
      </c>
      <c r="Z654" s="215">
        <f>AE654*IFERROR(VLOOKUP(AD654,LnLst!B:I,5,FALSE),0)+AG654*IFERROR(VLOOKUP(AF654,LnLst!B:I,5,FALSE),0)+AI654*IFERROR(VLOOKUP(AH654,LnLst!B:I,5,FALSE),0)+AK654*IFERROR(VLOOKUP(AJ654,LnLst!B:I,5,FALSE),0)</f>
        <v>5.5</v>
      </c>
      <c r="AA654" s="215">
        <f>AE654*IFERROR(VLOOKUP(AD654,LnLst!B:I,6,FALSE),0)+AG654*IFERROR(VLOOKUP(AF654,LnLst!B:I,6,FALSE),0)+AI654*IFERROR(VLOOKUP(AH654,LnLst!B:I,6,FALSE),0)+AK654*IFERROR(VLOOKUP(AJ654,LnLst!B:I,6,FALSE),0)</f>
        <v>47.5</v>
      </c>
      <c r="AB654" s="207">
        <f>(AE654*IFERROR(VLOOKUP(AD654,LnLst!B:I,7,FALSE),0)+AG654*IFERROR(VLOOKUP(AF654,LnLst!B:I,7,FALSE),0)+AI654*IFERROR(VLOOKUP(AH654,LnLst!B:I,7,FALSE),0)+AK654*IFERROR(VLOOKUP(AJ654,LnLst!B:I,7,FALSE),0))/1000000</f>
        <v>1.115E-4</v>
      </c>
      <c r="AC654" s="211">
        <f>AE654*IFERROR(VLOOKUP(AD654,LnLst!B:I,8,FALSE),0)+AG654*IFERROR(VLOOKUP(AF654,LnLst!B:I,8,FALSE),0)+AI654*IFERROR(VLOOKUP(AH654,LnLst!B:I,8,FALSE),0)+AK654*IFERROR(VLOOKUP(AJ654,LnLst!B:I,8,FALSE),0)</f>
        <v>29.5</v>
      </c>
      <c r="AD654" s="106" t="s">
        <v>25</v>
      </c>
      <c r="AE654" s="263">
        <v>50</v>
      </c>
      <c r="AF654" s="245" t="s">
        <v>1462</v>
      </c>
      <c r="AG654" s="263"/>
      <c r="AH654" s="250" t="s">
        <v>1462</v>
      </c>
      <c r="AI654" s="263"/>
      <c r="AJ654" s="245" t="s">
        <v>1462</v>
      </c>
      <c r="AK654" s="263"/>
      <c r="AL654" s="84">
        <v>100</v>
      </c>
      <c r="AM654" s="72">
        <v>102</v>
      </c>
      <c r="AN654" s="83">
        <v>0</v>
      </c>
      <c r="AO654" s="72">
        <v>0</v>
      </c>
      <c r="AP654" s="66" t="s">
        <v>1080</v>
      </c>
      <c r="AQ654" s="107" t="s">
        <v>1081</v>
      </c>
      <c r="AR654" s="61" t="s">
        <v>1068</v>
      </c>
      <c r="AS654" s="364"/>
      <c r="AT654" s="205" t="s">
        <v>1126</v>
      </c>
      <c r="DN654" s="111">
        <f>(AE654*IFERROR(VLOOKUP(AD654,LnLst!B:I,2,FALSE),0))*(100/(H654^2))</f>
        <v>4.2561983471074384E-3</v>
      </c>
      <c r="DO654" s="111">
        <f>(AE654*IFERROR(VLOOKUP(AD654,LnLst!B:I,3,FALSE),0))*(100/(H654^2))</f>
        <v>3.1198347107438018E-2</v>
      </c>
      <c r="DP654" s="111">
        <f>(AE654*IFERROR(VLOOKUP(AD654,LnLst!B:I,4,FALSE),0))*(H654^2/100)/1000000</f>
        <v>9.0024000000000007E-2</v>
      </c>
      <c r="DQ654" s="111">
        <f>(AE654*IFERROR(VLOOKUP(AD654,LnLst!B:I,5,FALSE),0))*(100/(H654^2))</f>
        <v>1.1363636363636364E-2</v>
      </c>
      <c r="DR654" s="111">
        <f>(AE654*IFERROR(VLOOKUP(AD654,LnLst!B:I,6,FALSE),0))*(100/(H654^2))</f>
        <v>9.8140495867768601E-2</v>
      </c>
      <c r="DS654" s="111">
        <f>(AE654*IFERROR(VLOOKUP(AD654,LnLst!B:I,7,FALSE),0))*(H654^2/100)/1000000</f>
        <v>5.3966E-2</v>
      </c>
      <c r="DT654" s="111">
        <f>(AE654*IFERROR(VLOOKUP(AD654,LnLst!B:I,8,FALSE),0))*(100/(H654^2))</f>
        <v>6.0950413223140501E-2</v>
      </c>
      <c r="DU654" s="111">
        <f>AG654*IFERROR(VLOOKUP(AF654,LnLst!B:I,2,FALSE),0)*100/H654^2</f>
        <v>0</v>
      </c>
      <c r="DV654" s="111">
        <f>(AG654*IFERROR(VLOOKUP(AF654,LnLst!B:I,3,FALSE),0))*(100/(H654^2))</f>
        <v>0</v>
      </c>
      <c r="DW654" s="111">
        <f>(AG654*IFERROR(VLOOKUP(AF654,LnLst!B:I,4,FALSE),0))*(H654^2/100)/1000000</f>
        <v>0</v>
      </c>
      <c r="DX654" s="111">
        <f>(AG654*IFERROR(VLOOKUP(AF654,LnLst!B:I,5,FALSE),0))*(100/(H654^2))</f>
        <v>0</v>
      </c>
      <c r="DY654" s="111">
        <f>(AG654*IFERROR(VLOOKUP(AF654,LnLst!B:I,6,FALSE),0))*(100/(H654^2))</f>
        <v>0</v>
      </c>
      <c r="DZ654" s="111">
        <f>(AG654*IFERROR(VLOOKUP(AF654,LnLst!B:I,7,FALSE),0))*(H654^2/100)/1000000</f>
        <v>0</v>
      </c>
      <c r="EA654" s="111">
        <f>(AG654*IFERROR(VLOOKUP(AF654,LnLst!B:I,8,FALSE),0))*(100/(H654^2))</f>
        <v>0</v>
      </c>
      <c r="EB654" s="111">
        <f>AI654*IFERROR(VLOOKUP(AH654,LnLst!B:I,2,FALSE),0)*100/H654^2</f>
        <v>0</v>
      </c>
      <c r="EC654" s="111">
        <f>AI654*IFERROR(VLOOKUP(AH654,LnLst!B:I,3,FALSE),0)*100/H654^2</f>
        <v>0</v>
      </c>
      <c r="ED654" s="111">
        <f>(AI654*IFERROR(VLOOKUP(AH654,LnLst!B:I,4,FALSE),0))*(H654^2/100)/1000000</f>
        <v>0</v>
      </c>
      <c r="EE654" s="111">
        <f>AI654*IFERROR(VLOOKUP(AH654,LnLst!B:I,5,FALSE),0)*100/H654^2</f>
        <v>0</v>
      </c>
      <c r="EF654" s="111">
        <f>AI654*IFERROR(VLOOKUP(AH654,LnLst!B:I,6,FALSE),0)*100/H654^2</f>
        <v>0</v>
      </c>
      <c r="EG654" s="111">
        <f>(AI654*IFERROR(VLOOKUP(AH654,LnLst!B:I,7,FALSE),0))*(H654^2/100)/1000000</f>
        <v>0</v>
      </c>
      <c r="EH654" s="111">
        <f>AI654*IFERROR(VLOOKUP(AH654,LnLst!B:I,8,FALSE),0)*100/H654^2</f>
        <v>0</v>
      </c>
      <c r="EI654" s="236">
        <f>AK654*IFERROR(VLOOKUP(AJ654,LnLst!B:I,2,FALSE),0)*100/H654^2</f>
        <v>0</v>
      </c>
      <c r="EJ654" s="111">
        <f>AK654*IFERROR(VLOOKUP(AJ654,LnLst!B:I,3,FALSE),0)*100/H654^2</f>
        <v>0</v>
      </c>
      <c r="EK654" s="111">
        <f>(AK654*IFERROR(VLOOKUP(AJ654,LnLst!B:I,4,FALSE),0))*(H654^2/100)/1000000</f>
        <v>0</v>
      </c>
      <c r="EL654" s="111">
        <f>AK654*IFERROR(VLOOKUP(AJ654,LnLst!B:I,5,FALSE),0)*100/H654^2</f>
        <v>0</v>
      </c>
      <c r="EM654" s="111">
        <f>AK654*IFERROR(VLOOKUP(AJ654,LnLst!B:I,6,FALSE),0)*100/H654^2</f>
        <v>0</v>
      </c>
      <c r="EN654" s="111">
        <f>(AK654*IFERROR(VLOOKUP(AJ654,LnLst!B:I,7,FALSE),0))*(H654^2/100)/1000000</f>
        <v>0</v>
      </c>
      <c r="EO654" s="111">
        <f>AK654*IFERROR(VLOOKUP(AJ654,LnLst!B:I,8,FALSE),0)*100/H654^2</f>
        <v>0</v>
      </c>
    </row>
    <row r="655" spans="1:145" ht="15" customHeight="1" x14ac:dyDescent="0.25">
      <c r="A655" s="81" t="s">
        <v>393</v>
      </c>
      <c r="B655" s="82" t="s">
        <v>489</v>
      </c>
      <c r="C655" s="102" t="s">
        <v>95</v>
      </c>
      <c r="D655" s="82" t="s">
        <v>1549</v>
      </c>
      <c r="E655" s="9" t="s">
        <v>1642</v>
      </c>
      <c r="F655" s="426" t="s">
        <v>1717</v>
      </c>
      <c r="G655" s="83">
        <v>1</v>
      </c>
      <c r="H655" s="60">
        <v>220</v>
      </c>
      <c r="I655" s="194" t="str">
        <f t="shared" si="222"/>
        <v xml:space="preserve">2*380/50 ACSR             </v>
      </c>
      <c r="J655" s="228">
        <f t="shared" si="223"/>
        <v>76</v>
      </c>
      <c r="K655" s="113" t="s">
        <v>23</v>
      </c>
      <c r="L655" s="232" t="s">
        <v>41</v>
      </c>
      <c r="M655" s="240">
        <v>1200</v>
      </c>
      <c r="N655" s="115">
        <f t="shared" si="206"/>
        <v>457.24799999999999</v>
      </c>
      <c r="O655" s="241">
        <v>1500</v>
      </c>
      <c r="P655" s="235">
        <f t="shared" si="207"/>
        <v>6.4694214876033062E-3</v>
      </c>
      <c r="Q655" s="104">
        <f t="shared" si="208"/>
        <v>4.7421487603305779E-2</v>
      </c>
      <c r="R655" s="104">
        <f t="shared" si="209"/>
        <v>0.13683648000000001</v>
      </c>
      <c r="S655" s="104">
        <f t="shared" si="210"/>
        <v>1.7272727272727273E-2</v>
      </c>
      <c r="T655" s="104">
        <f t="shared" si="211"/>
        <v>0.14917355371900826</v>
      </c>
      <c r="U655" s="104">
        <f t="shared" si="212"/>
        <v>8.2028319999999988E-2</v>
      </c>
      <c r="V655" s="105">
        <f t="shared" si="213"/>
        <v>9.2644628099173551E-2</v>
      </c>
      <c r="W655" s="223">
        <f>AE655*IFERROR(VLOOKUP(AD655,LnLst!B:I,2,FALSE),0)+AG655*IFERROR(VLOOKUP(AF655,LnLst!B:I,2,FALSE),0)+AI655*IFERROR(VLOOKUP(AH655,LnLst!B:I,2,FALSE),0)+AK655*IFERROR(VLOOKUP(AJ655,LnLst!B:I,2,FALSE),0)</f>
        <v>3.1312000000000002</v>
      </c>
      <c r="X655" s="215">
        <f>AE655*IFERROR(VLOOKUP(AD655,LnLst!B:I,3,FALSE),0)+AG655*IFERROR(VLOOKUP(AF655,LnLst!B:I,3,FALSE),0)+AI655*IFERROR(VLOOKUP(AH655,LnLst!B:I,3,FALSE),0)+AK655*IFERROR(VLOOKUP(AJ655,LnLst!B:I,3,FALSE),0)</f>
        <v>22.951999999999998</v>
      </c>
      <c r="Y655" s="219">
        <f>(AE655*IFERROR(VLOOKUP(AD655,LnLst!B:I,4,FALSE),0)+AG655*IFERROR(VLOOKUP(AF655,LnLst!B:I,4,FALSE),0)+AI655*IFERROR(VLOOKUP(AH655,LnLst!B:I,4,FALSE),0)+AK655*IFERROR(VLOOKUP(AJ655,LnLst!B:I,4,FALSE),0))/1000000</f>
        <v>2.8272000000000003E-4</v>
      </c>
      <c r="Z655" s="215">
        <f>AE655*IFERROR(VLOOKUP(AD655,LnLst!B:I,5,FALSE),0)+AG655*IFERROR(VLOOKUP(AF655,LnLst!B:I,5,FALSE),0)+AI655*IFERROR(VLOOKUP(AH655,LnLst!B:I,5,FALSE),0)+AK655*IFERROR(VLOOKUP(AJ655,LnLst!B:I,5,FALSE),0)</f>
        <v>8.36</v>
      </c>
      <c r="AA655" s="215">
        <f>AE655*IFERROR(VLOOKUP(AD655,LnLst!B:I,6,FALSE),0)+AG655*IFERROR(VLOOKUP(AF655,LnLst!B:I,6,FALSE),0)+AI655*IFERROR(VLOOKUP(AH655,LnLst!B:I,6,FALSE),0)+AK655*IFERROR(VLOOKUP(AJ655,LnLst!B:I,6,FALSE),0)</f>
        <v>72.2</v>
      </c>
      <c r="AB655" s="207">
        <f>(AE655*IFERROR(VLOOKUP(AD655,LnLst!B:I,7,FALSE),0)+AG655*IFERROR(VLOOKUP(AF655,LnLst!B:I,7,FALSE),0)+AI655*IFERROR(VLOOKUP(AH655,LnLst!B:I,7,FALSE),0)+AK655*IFERROR(VLOOKUP(AJ655,LnLst!B:I,7,FALSE),0))/1000000</f>
        <v>1.6947999999999998E-4</v>
      </c>
      <c r="AC655" s="211">
        <f>AE655*IFERROR(VLOOKUP(AD655,LnLst!B:I,8,FALSE),0)+AG655*IFERROR(VLOOKUP(AF655,LnLst!B:I,8,FALSE),0)+AI655*IFERROR(VLOOKUP(AH655,LnLst!B:I,8,FALSE),0)+AK655*IFERROR(VLOOKUP(AJ655,LnLst!B:I,8,FALSE),0)</f>
        <v>44.839999999999996</v>
      </c>
      <c r="AD655" s="106" t="s">
        <v>25</v>
      </c>
      <c r="AE655" s="263">
        <v>76</v>
      </c>
      <c r="AF655" s="245" t="s">
        <v>1462</v>
      </c>
      <c r="AG655" s="263"/>
      <c r="AH655" s="250" t="s">
        <v>1462</v>
      </c>
      <c r="AI655" s="263"/>
      <c r="AJ655" s="245" t="s">
        <v>1462</v>
      </c>
      <c r="AK655" s="263"/>
      <c r="AL655" s="84">
        <v>130</v>
      </c>
      <c r="AM655" s="72">
        <v>131</v>
      </c>
      <c r="AN655" s="83">
        <v>0</v>
      </c>
      <c r="AO655" s="72">
        <v>0</v>
      </c>
      <c r="AP655" s="66" t="s">
        <v>1077</v>
      </c>
      <c r="AQ655" s="107" t="s">
        <v>95</v>
      </c>
      <c r="AR655" s="61" t="s">
        <v>1076</v>
      </c>
      <c r="AS655" s="364"/>
      <c r="AT655" s="205"/>
      <c r="DN655" s="111">
        <f>(AE655*IFERROR(VLOOKUP(AD655,LnLst!B:I,2,FALSE),0))*(100/(H655^2))</f>
        <v>6.4694214876033062E-3</v>
      </c>
      <c r="DO655" s="111">
        <f>(AE655*IFERROR(VLOOKUP(AD655,LnLst!B:I,3,FALSE),0))*(100/(H655^2))</f>
        <v>4.7421487603305786E-2</v>
      </c>
      <c r="DP655" s="111">
        <f>(AE655*IFERROR(VLOOKUP(AD655,LnLst!B:I,4,FALSE),0))*(H655^2/100)/1000000</f>
        <v>0.13683648000000001</v>
      </c>
      <c r="DQ655" s="111">
        <f>(AE655*IFERROR(VLOOKUP(AD655,LnLst!B:I,5,FALSE),0))*(100/(H655^2))</f>
        <v>1.7272727272727273E-2</v>
      </c>
      <c r="DR655" s="111">
        <f>(AE655*IFERROR(VLOOKUP(AD655,LnLst!B:I,6,FALSE),0))*(100/(H655^2))</f>
        <v>0.14917355371900828</v>
      </c>
      <c r="DS655" s="111">
        <f>(AE655*IFERROR(VLOOKUP(AD655,LnLst!B:I,7,FALSE),0))*(H655^2/100)/1000000</f>
        <v>8.2028319999999988E-2</v>
      </c>
      <c r="DT655" s="111">
        <f>(AE655*IFERROR(VLOOKUP(AD655,LnLst!B:I,8,FALSE),0))*(100/(H655^2))</f>
        <v>9.2644628099173551E-2</v>
      </c>
      <c r="DU655" s="111">
        <f>AG655*IFERROR(VLOOKUP(AF655,LnLst!B:I,2,FALSE),0)*100/H655^2</f>
        <v>0</v>
      </c>
      <c r="DV655" s="111">
        <f>(AG655*IFERROR(VLOOKUP(AF655,LnLst!B:I,3,FALSE),0))*(100/(H655^2))</f>
        <v>0</v>
      </c>
      <c r="DW655" s="111">
        <f>(AG655*IFERROR(VLOOKUP(AF655,LnLst!B:I,4,FALSE),0))*(H655^2/100)/1000000</f>
        <v>0</v>
      </c>
      <c r="DX655" s="111">
        <f>(AG655*IFERROR(VLOOKUP(AF655,LnLst!B:I,5,FALSE),0))*(100/(H655^2))</f>
        <v>0</v>
      </c>
      <c r="DY655" s="111">
        <f>(AG655*IFERROR(VLOOKUP(AF655,LnLst!B:I,6,FALSE),0))*(100/(H655^2))</f>
        <v>0</v>
      </c>
      <c r="DZ655" s="111">
        <f>(AG655*IFERROR(VLOOKUP(AF655,LnLst!B:I,7,FALSE),0))*(H655^2/100)/1000000</f>
        <v>0</v>
      </c>
      <c r="EA655" s="111">
        <f>(AG655*IFERROR(VLOOKUP(AF655,LnLst!B:I,8,FALSE),0))*(100/(H655^2))</f>
        <v>0</v>
      </c>
      <c r="EB655" s="111">
        <f>AI655*IFERROR(VLOOKUP(AH655,LnLst!B:I,2,FALSE),0)*100/H655^2</f>
        <v>0</v>
      </c>
      <c r="EC655" s="111">
        <f>AI655*IFERROR(VLOOKUP(AH655,LnLst!B:I,3,FALSE),0)*100/H655^2</f>
        <v>0</v>
      </c>
      <c r="ED655" s="111">
        <f>(AI655*IFERROR(VLOOKUP(AH655,LnLst!B:I,4,FALSE),0))*(H655^2/100)/1000000</f>
        <v>0</v>
      </c>
      <c r="EE655" s="111">
        <f>AI655*IFERROR(VLOOKUP(AH655,LnLst!B:I,5,FALSE),0)*100/H655^2</f>
        <v>0</v>
      </c>
      <c r="EF655" s="111">
        <f>AI655*IFERROR(VLOOKUP(AH655,LnLst!B:I,6,FALSE),0)*100/H655^2</f>
        <v>0</v>
      </c>
      <c r="EG655" s="111">
        <f>(AI655*IFERROR(VLOOKUP(AH655,LnLst!B:I,7,FALSE),0))*(H655^2/100)/1000000</f>
        <v>0</v>
      </c>
      <c r="EH655" s="111">
        <f>AI655*IFERROR(VLOOKUP(AH655,LnLst!B:I,8,FALSE),0)*100/H655^2</f>
        <v>0</v>
      </c>
      <c r="EI655" s="236">
        <f>AK655*IFERROR(VLOOKUP(AJ655,LnLst!B:I,2,FALSE),0)*100/H655^2</f>
        <v>0</v>
      </c>
      <c r="EJ655" s="111">
        <f>AK655*IFERROR(VLOOKUP(AJ655,LnLst!B:I,3,FALSE),0)*100/H655^2</f>
        <v>0</v>
      </c>
      <c r="EK655" s="111">
        <f>(AK655*IFERROR(VLOOKUP(AJ655,LnLst!B:I,4,FALSE),0))*(H655^2/100)/1000000</f>
        <v>0</v>
      </c>
      <c r="EL655" s="111">
        <f>AK655*IFERROR(VLOOKUP(AJ655,LnLst!B:I,5,FALSE),0)*100/H655^2</f>
        <v>0</v>
      </c>
      <c r="EM655" s="111">
        <f>AK655*IFERROR(VLOOKUP(AJ655,LnLst!B:I,6,FALSE),0)*100/H655^2</f>
        <v>0</v>
      </c>
      <c r="EN655" s="111">
        <f>(AK655*IFERROR(VLOOKUP(AJ655,LnLst!B:I,7,FALSE),0))*(H655^2/100)/1000000</f>
        <v>0</v>
      </c>
      <c r="EO655" s="111">
        <f>AK655*IFERROR(VLOOKUP(AJ655,LnLst!B:I,8,FALSE),0)*100/H655^2</f>
        <v>0</v>
      </c>
    </row>
    <row r="656" spans="1:145" ht="15" customHeight="1" x14ac:dyDescent="0.25">
      <c r="A656" s="81" t="s">
        <v>393</v>
      </c>
      <c r="B656" s="82" t="s">
        <v>489</v>
      </c>
      <c r="C656" s="102" t="s">
        <v>95</v>
      </c>
      <c r="D656" s="82" t="s">
        <v>1549</v>
      </c>
      <c r="E656" s="9" t="s">
        <v>1642</v>
      </c>
      <c r="F656" s="426" t="s">
        <v>1717</v>
      </c>
      <c r="G656" s="83">
        <v>2</v>
      </c>
      <c r="H656" s="60">
        <v>220</v>
      </c>
      <c r="I656" s="194" t="str">
        <f t="shared" si="222"/>
        <v xml:space="preserve">2*380/50 ACSR             </v>
      </c>
      <c r="J656" s="228">
        <f t="shared" si="223"/>
        <v>76</v>
      </c>
      <c r="K656" s="113" t="s">
        <v>23</v>
      </c>
      <c r="L656" s="232" t="s">
        <v>41</v>
      </c>
      <c r="M656" s="240">
        <v>1200</v>
      </c>
      <c r="N656" s="115">
        <f t="shared" si="206"/>
        <v>457.24799999999999</v>
      </c>
      <c r="O656" s="241">
        <v>1500</v>
      </c>
      <c r="P656" s="235">
        <f t="shared" si="207"/>
        <v>6.4694214876033062E-3</v>
      </c>
      <c r="Q656" s="104">
        <f t="shared" si="208"/>
        <v>4.7421487603305779E-2</v>
      </c>
      <c r="R656" s="104">
        <f t="shared" si="209"/>
        <v>0.13683648000000001</v>
      </c>
      <c r="S656" s="104">
        <f t="shared" si="210"/>
        <v>1.7272727272727273E-2</v>
      </c>
      <c r="T656" s="104">
        <f t="shared" si="211"/>
        <v>0.14917355371900826</v>
      </c>
      <c r="U656" s="104">
        <f t="shared" si="212"/>
        <v>8.2028319999999988E-2</v>
      </c>
      <c r="V656" s="105">
        <f t="shared" si="213"/>
        <v>9.2644628099173551E-2</v>
      </c>
      <c r="W656" s="223">
        <f>AE656*IFERROR(VLOOKUP(AD656,LnLst!B:I,2,FALSE),0)+AG656*IFERROR(VLOOKUP(AF656,LnLst!B:I,2,FALSE),0)+AI656*IFERROR(VLOOKUP(AH656,LnLst!B:I,2,FALSE),0)+AK656*IFERROR(VLOOKUP(AJ656,LnLst!B:I,2,FALSE),0)</f>
        <v>3.1312000000000002</v>
      </c>
      <c r="X656" s="215">
        <f>AE656*IFERROR(VLOOKUP(AD656,LnLst!B:I,3,FALSE),0)+AG656*IFERROR(VLOOKUP(AF656,LnLst!B:I,3,FALSE),0)+AI656*IFERROR(VLOOKUP(AH656,LnLst!B:I,3,FALSE),0)+AK656*IFERROR(VLOOKUP(AJ656,LnLst!B:I,3,FALSE),0)</f>
        <v>22.951999999999998</v>
      </c>
      <c r="Y656" s="219">
        <f>(AE656*IFERROR(VLOOKUP(AD656,LnLst!B:I,4,FALSE),0)+AG656*IFERROR(VLOOKUP(AF656,LnLst!B:I,4,FALSE),0)+AI656*IFERROR(VLOOKUP(AH656,LnLst!B:I,4,FALSE),0)+AK656*IFERROR(VLOOKUP(AJ656,LnLst!B:I,4,FALSE),0))/1000000</f>
        <v>2.8272000000000003E-4</v>
      </c>
      <c r="Z656" s="215">
        <f>AE656*IFERROR(VLOOKUP(AD656,LnLst!B:I,5,FALSE),0)+AG656*IFERROR(VLOOKUP(AF656,LnLst!B:I,5,FALSE),0)+AI656*IFERROR(VLOOKUP(AH656,LnLst!B:I,5,FALSE),0)+AK656*IFERROR(VLOOKUP(AJ656,LnLst!B:I,5,FALSE),0)</f>
        <v>8.36</v>
      </c>
      <c r="AA656" s="215">
        <f>AE656*IFERROR(VLOOKUP(AD656,LnLst!B:I,6,FALSE),0)+AG656*IFERROR(VLOOKUP(AF656,LnLst!B:I,6,FALSE),0)+AI656*IFERROR(VLOOKUP(AH656,LnLst!B:I,6,FALSE),0)+AK656*IFERROR(VLOOKUP(AJ656,LnLst!B:I,6,FALSE),0)</f>
        <v>72.2</v>
      </c>
      <c r="AB656" s="207">
        <f>(AE656*IFERROR(VLOOKUP(AD656,LnLst!B:I,7,FALSE),0)+AG656*IFERROR(VLOOKUP(AF656,LnLst!B:I,7,FALSE),0)+AI656*IFERROR(VLOOKUP(AH656,LnLst!B:I,7,FALSE),0)+AK656*IFERROR(VLOOKUP(AJ656,LnLst!B:I,7,FALSE),0))/1000000</f>
        <v>1.6947999999999998E-4</v>
      </c>
      <c r="AC656" s="211">
        <f>AE656*IFERROR(VLOOKUP(AD656,LnLst!B:I,8,FALSE),0)+AG656*IFERROR(VLOOKUP(AF656,LnLst!B:I,8,FALSE),0)+AI656*IFERROR(VLOOKUP(AH656,LnLst!B:I,8,FALSE),0)+AK656*IFERROR(VLOOKUP(AJ656,LnLst!B:I,8,FALSE),0)</f>
        <v>44.839999999999996</v>
      </c>
      <c r="AD656" s="106" t="s">
        <v>25</v>
      </c>
      <c r="AE656" s="263">
        <v>76</v>
      </c>
      <c r="AF656" s="245" t="s">
        <v>1462</v>
      </c>
      <c r="AG656" s="263"/>
      <c r="AH656" s="250" t="s">
        <v>1462</v>
      </c>
      <c r="AI656" s="263"/>
      <c r="AJ656" s="245" t="s">
        <v>1462</v>
      </c>
      <c r="AK656" s="263"/>
      <c r="AL656" s="84">
        <v>130</v>
      </c>
      <c r="AM656" s="72">
        <v>131</v>
      </c>
      <c r="AN656" s="83">
        <v>0</v>
      </c>
      <c r="AO656" s="72">
        <v>0</v>
      </c>
      <c r="AP656" s="66" t="s">
        <v>1078</v>
      </c>
      <c r="AQ656" s="107" t="s">
        <v>95</v>
      </c>
      <c r="AR656" s="61" t="s">
        <v>1076</v>
      </c>
      <c r="AS656" s="364"/>
      <c r="AT656" s="205"/>
      <c r="DN656" s="111">
        <f>(AE656*IFERROR(VLOOKUP(AD656,LnLst!B:I,2,FALSE),0))*(100/(H656^2))</f>
        <v>6.4694214876033062E-3</v>
      </c>
      <c r="DO656" s="111">
        <f>(AE656*IFERROR(VLOOKUP(AD656,LnLst!B:I,3,FALSE),0))*(100/(H656^2))</f>
        <v>4.7421487603305786E-2</v>
      </c>
      <c r="DP656" s="111">
        <f>(AE656*IFERROR(VLOOKUP(AD656,LnLst!B:I,4,FALSE),0))*(H656^2/100)/1000000</f>
        <v>0.13683648000000001</v>
      </c>
      <c r="DQ656" s="111">
        <f>(AE656*IFERROR(VLOOKUP(AD656,LnLst!B:I,5,FALSE),0))*(100/(H656^2))</f>
        <v>1.7272727272727273E-2</v>
      </c>
      <c r="DR656" s="111">
        <f>(AE656*IFERROR(VLOOKUP(AD656,LnLst!B:I,6,FALSE),0))*(100/(H656^2))</f>
        <v>0.14917355371900828</v>
      </c>
      <c r="DS656" s="111">
        <f>(AE656*IFERROR(VLOOKUP(AD656,LnLst!B:I,7,FALSE),0))*(H656^2/100)/1000000</f>
        <v>8.2028319999999988E-2</v>
      </c>
      <c r="DT656" s="111">
        <f>(AE656*IFERROR(VLOOKUP(AD656,LnLst!B:I,8,FALSE),0))*(100/(H656^2))</f>
        <v>9.2644628099173551E-2</v>
      </c>
      <c r="DU656" s="111">
        <f>AG656*IFERROR(VLOOKUP(AF656,LnLst!B:I,2,FALSE),0)*100/H656^2</f>
        <v>0</v>
      </c>
      <c r="DV656" s="111">
        <f>(AG656*IFERROR(VLOOKUP(AF656,LnLst!B:I,3,FALSE),0))*(100/(H656^2))</f>
        <v>0</v>
      </c>
      <c r="DW656" s="111">
        <f>(AG656*IFERROR(VLOOKUP(AF656,LnLst!B:I,4,FALSE),0))*(H656^2/100)/1000000</f>
        <v>0</v>
      </c>
      <c r="DX656" s="111">
        <f>(AG656*IFERROR(VLOOKUP(AF656,LnLst!B:I,5,FALSE),0))*(100/(H656^2))</f>
        <v>0</v>
      </c>
      <c r="DY656" s="111">
        <f>(AG656*IFERROR(VLOOKUP(AF656,LnLst!B:I,6,FALSE),0))*(100/(H656^2))</f>
        <v>0</v>
      </c>
      <c r="DZ656" s="111">
        <f>(AG656*IFERROR(VLOOKUP(AF656,LnLst!B:I,7,FALSE),0))*(H656^2/100)/1000000</f>
        <v>0</v>
      </c>
      <c r="EA656" s="111">
        <f>(AG656*IFERROR(VLOOKUP(AF656,LnLst!B:I,8,FALSE),0))*(100/(H656^2))</f>
        <v>0</v>
      </c>
      <c r="EB656" s="111">
        <f>AI656*IFERROR(VLOOKUP(AH656,LnLst!B:I,2,FALSE),0)*100/H656^2</f>
        <v>0</v>
      </c>
      <c r="EC656" s="111">
        <f>AI656*IFERROR(VLOOKUP(AH656,LnLst!B:I,3,FALSE),0)*100/H656^2</f>
        <v>0</v>
      </c>
      <c r="ED656" s="111">
        <f>(AI656*IFERROR(VLOOKUP(AH656,LnLst!B:I,4,FALSE),0))*(H656^2/100)/1000000</f>
        <v>0</v>
      </c>
      <c r="EE656" s="111">
        <f>AI656*IFERROR(VLOOKUP(AH656,LnLst!B:I,5,FALSE),0)*100/H656^2</f>
        <v>0</v>
      </c>
      <c r="EF656" s="111">
        <f>AI656*IFERROR(VLOOKUP(AH656,LnLst!B:I,6,FALSE),0)*100/H656^2</f>
        <v>0</v>
      </c>
      <c r="EG656" s="111">
        <f>(AI656*IFERROR(VLOOKUP(AH656,LnLst!B:I,7,FALSE),0))*(H656^2/100)/1000000</f>
        <v>0</v>
      </c>
      <c r="EH656" s="111">
        <f>AI656*IFERROR(VLOOKUP(AH656,LnLst!B:I,8,FALSE),0)*100/H656^2</f>
        <v>0</v>
      </c>
      <c r="EI656" s="236">
        <f>AK656*IFERROR(VLOOKUP(AJ656,LnLst!B:I,2,FALSE),0)*100/H656^2</f>
        <v>0</v>
      </c>
      <c r="EJ656" s="111">
        <f>AK656*IFERROR(VLOOKUP(AJ656,LnLst!B:I,3,FALSE),0)*100/H656^2</f>
        <v>0</v>
      </c>
      <c r="EK656" s="111">
        <f>(AK656*IFERROR(VLOOKUP(AJ656,LnLst!B:I,4,FALSE),0))*(H656^2/100)/1000000</f>
        <v>0</v>
      </c>
      <c r="EL656" s="111">
        <f>AK656*IFERROR(VLOOKUP(AJ656,LnLst!B:I,5,FALSE),0)*100/H656^2</f>
        <v>0</v>
      </c>
      <c r="EM656" s="111">
        <f>AK656*IFERROR(VLOOKUP(AJ656,LnLst!B:I,6,FALSE),0)*100/H656^2</f>
        <v>0</v>
      </c>
      <c r="EN656" s="111">
        <f>(AK656*IFERROR(VLOOKUP(AJ656,LnLst!B:I,7,FALSE),0))*(H656^2/100)/1000000</f>
        <v>0</v>
      </c>
      <c r="EO656" s="111">
        <f>AK656*IFERROR(VLOOKUP(AJ656,LnLst!B:I,8,FALSE),0)*100/H656^2</f>
        <v>0</v>
      </c>
    </row>
    <row r="657" spans="1:145" ht="15" customHeight="1" x14ac:dyDescent="0.25">
      <c r="A657" s="81" t="s">
        <v>459</v>
      </c>
      <c r="B657" s="82" t="s">
        <v>489</v>
      </c>
      <c r="C657" s="102" t="s">
        <v>94</v>
      </c>
      <c r="D657" s="82" t="s">
        <v>1549</v>
      </c>
      <c r="E657" s="9" t="s">
        <v>1642</v>
      </c>
      <c r="F657" s="426" t="s">
        <v>1717</v>
      </c>
      <c r="G657" s="83">
        <v>1</v>
      </c>
      <c r="H657" s="60">
        <v>220</v>
      </c>
      <c r="I657" s="194" t="str">
        <f t="shared" si="222"/>
        <v xml:space="preserve">2*380/50 ACSR             </v>
      </c>
      <c r="J657" s="228">
        <f t="shared" si="223"/>
        <v>36</v>
      </c>
      <c r="K657" s="113" t="s">
        <v>23</v>
      </c>
      <c r="L657" s="232" t="s">
        <v>41</v>
      </c>
      <c r="M657" s="240">
        <v>1200</v>
      </c>
      <c r="N657" s="115">
        <f t="shared" si="206"/>
        <v>457.24799999999999</v>
      </c>
      <c r="O657" s="241">
        <v>1500</v>
      </c>
      <c r="P657" s="235">
        <f t="shared" si="207"/>
        <v>3.0644628099173554E-3</v>
      </c>
      <c r="Q657" s="104">
        <f t="shared" si="208"/>
        <v>2.2462809917355372E-2</v>
      </c>
      <c r="R657" s="104">
        <f t="shared" si="209"/>
        <v>6.4817280000000019E-2</v>
      </c>
      <c r="S657" s="104">
        <f t="shared" si="210"/>
        <v>8.1818181818181825E-3</v>
      </c>
      <c r="T657" s="104">
        <f t="shared" si="211"/>
        <v>7.0661157024793378E-2</v>
      </c>
      <c r="U657" s="104">
        <f t="shared" si="212"/>
        <v>3.8855519999999998E-2</v>
      </c>
      <c r="V657" s="105">
        <f t="shared" si="213"/>
        <v>4.3884297520661156E-2</v>
      </c>
      <c r="W657" s="223">
        <f>AE657*IFERROR(VLOOKUP(AD657,LnLst!B:I,2,FALSE),0)+AG657*IFERROR(VLOOKUP(AF657,LnLst!B:I,2,FALSE),0)+AI657*IFERROR(VLOOKUP(AH657,LnLst!B:I,2,FALSE),0)+AK657*IFERROR(VLOOKUP(AJ657,LnLst!B:I,2,FALSE),0)</f>
        <v>1.4832000000000001</v>
      </c>
      <c r="X657" s="215">
        <f>AE657*IFERROR(VLOOKUP(AD657,LnLst!B:I,3,FALSE),0)+AG657*IFERROR(VLOOKUP(AF657,LnLst!B:I,3,FALSE),0)+AI657*IFERROR(VLOOKUP(AH657,LnLst!B:I,3,FALSE),0)+AK657*IFERROR(VLOOKUP(AJ657,LnLst!B:I,3,FALSE),0)</f>
        <v>10.872</v>
      </c>
      <c r="Y657" s="219">
        <f>(AE657*IFERROR(VLOOKUP(AD657,LnLst!B:I,4,FALSE),0)+AG657*IFERROR(VLOOKUP(AF657,LnLst!B:I,4,FALSE),0)+AI657*IFERROR(VLOOKUP(AH657,LnLst!B:I,4,FALSE),0)+AK657*IFERROR(VLOOKUP(AJ657,LnLst!B:I,4,FALSE),0))/1000000</f>
        <v>1.3392000000000002E-4</v>
      </c>
      <c r="Z657" s="215">
        <f>AE657*IFERROR(VLOOKUP(AD657,LnLst!B:I,5,FALSE),0)+AG657*IFERROR(VLOOKUP(AF657,LnLst!B:I,5,FALSE),0)+AI657*IFERROR(VLOOKUP(AH657,LnLst!B:I,5,FALSE),0)+AK657*IFERROR(VLOOKUP(AJ657,LnLst!B:I,5,FALSE),0)</f>
        <v>3.96</v>
      </c>
      <c r="AA657" s="215">
        <f>AE657*IFERROR(VLOOKUP(AD657,LnLst!B:I,6,FALSE),0)+AG657*IFERROR(VLOOKUP(AF657,LnLst!B:I,6,FALSE),0)+AI657*IFERROR(VLOOKUP(AH657,LnLst!B:I,6,FALSE),0)+AK657*IFERROR(VLOOKUP(AJ657,LnLst!B:I,6,FALSE),0)</f>
        <v>34.199999999999996</v>
      </c>
      <c r="AB657" s="207">
        <f>(AE657*IFERROR(VLOOKUP(AD657,LnLst!B:I,7,FALSE),0)+AG657*IFERROR(VLOOKUP(AF657,LnLst!B:I,7,FALSE),0)+AI657*IFERROR(VLOOKUP(AH657,LnLst!B:I,7,FALSE),0)+AK657*IFERROR(VLOOKUP(AJ657,LnLst!B:I,7,FALSE),0))/1000000</f>
        <v>8.0279999999999997E-5</v>
      </c>
      <c r="AC657" s="211">
        <f>AE657*IFERROR(VLOOKUP(AD657,LnLst!B:I,8,FALSE),0)+AG657*IFERROR(VLOOKUP(AF657,LnLst!B:I,8,FALSE),0)+AI657*IFERROR(VLOOKUP(AH657,LnLst!B:I,8,FALSE),0)+AK657*IFERROR(VLOOKUP(AJ657,LnLst!B:I,8,FALSE),0)</f>
        <v>21.24</v>
      </c>
      <c r="AD657" s="106" t="s">
        <v>25</v>
      </c>
      <c r="AE657" s="263">
        <v>36</v>
      </c>
      <c r="AF657" s="245" t="s">
        <v>1462</v>
      </c>
      <c r="AG657" s="263"/>
      <c r="AH657" s="250" t="s">
        <v>1462</v>
      </c>
      <c r="AI657" s="263"/>
      <c r="AJ657" s="245" t="s">
        <v>1462</v>
      </c>
      <c r="AK657" s="263"/>
      <c r="AL657" s="84">
        <v>128</v>
      </c>
      <c r="AM657" s="72">
        <v>131</v>
      </c>
      <c r="AN657" s="83">
        <v>0</v>
      </c>
      <c r="AO657" s="72">
        <v>0</v>
      </c>
      <c r="AP657" s="66" t="s">
        <v>1074</v>
      </c>
      <c r="AQ657" s="107" t="s">
        <v>94</v>
      </c>
      <c r="AR657" s="61" t="s">
        <v>1076</v>
      </c>
      <c r="AS657" s="364"/>
      <c r="AT657" s="205"/>
      <c r="DN657" s="111">
        <f>(AE657*IFERROR(VLOOKUP(AD657,LnLst!B:I,2,FALSE),0))*(100/(H657^2))</f>
        <v>3.0644628099173554E-3</v>
      </c>
      <c r="DO657" s="111">
        <f>(AE657*IFERROR(VLOOKUP(AD657,LnLst!B:I,3,FALSE),0))*(100/(H657^2))</f>
        <v>2.2462809917355372E-2</v>
      </c>
      <c r="DP657" s="111">
        <f>(AE657*IFERROR(VLOOKUP(AD657,LnLst!B:I,4,FALSE),0))*(H657^2/100)/1000000</f>
        <v>6.4817280000000005E-2</v>
      </c>
      <c r="DQ657" s="111">
        <f>(AE657*IFERROR(VLOOKUP(AD657,LnLst!B:I,5,FALSE),0))*(100/(H657^2))</f>
        <v>8.1818181818181825E-3</v>
      </c>
      <c r="DR657" s="111">
        <f>(AE657*IFERROR(VLOOKUP(AD657,LnLst!B:I,6,FALSE),0))*(100/(H657^2))</f>
        <v>7.0661157024793378E-2</v>
      </c>
      <c r="DS657" s="111">
        <f>(AE657*IFERROR(VLOOKUP(AD657,LnLst!B:I,7,FALSE),0))*(H657^2/100)/1000000</f>
        <v>3.8855520000000004E-2</v>
      </c>
      <c r="DT657" s="111">
        <f>(AE657*IFERROR(VLOOKUP(AD657,LnLst!B:I,8,FALSE),0))*(100/(H657^2))</f>
        <v>4.3884297520661156E-2</v>
      </c>
      <c r="DU657" s="111">
        <f>AG657*IFERROR(VLOOKUP(AF657,LnLst!B:I,2,FALSE),0)*100/H657^2</f>
        <v>0</v>
      </c>
      <c r="DV657" s="111">
        <f>(AG657*IFERROR(VLOOKUP(AF657,LnLst!B:I,3,FALSE),0))*(100/(H657^2))</f>
        <v>0</v>
      </c>
      <c r="DW657" s="111">
        <f>(AG657*IFERROR(VLOOKUP(AF657,LnLst!B:I,4,FALSE),0))*(H657^2/100)/1000000</f>
        <v>0</v>
      </c>
      <c r="DX657" s="111">
        <f>(AG657*IFERROR(VLOOKUP(AF657,LnLst!B:I,5,FALSE),0))*(100/(H657^2))</f>
        <v>0</v>
      </c>
      <c r="DY657" s="111">
        <f>(AG657*IFERROR(VLOOKUP(AF657,LnLst!B:I,6,FALSE),0))*(100/(H657^2))</f>
        <v>0</v>
      </c>
      <c r="DZ657" s="111">
        <f>(AG657*IFERROR(VLOOKUP(AF657,LnLst!B:I,7,FALSE),0))*(H657^2/100)/1000000</f>
        <v>0</v>
      </c>
      <c r="EA657" s="111">
        <f>(AG657*IFERROR(VLOOKUP(AF657,LnLst!B:I,8,FALSE),0))*(100/(H657^2))</f>
        <v>0</v>
      </c>
      <c r="EB657" s="111">
        <f>AI657*IFERROR(VLOOKUP(AH657,LnLst!B:I,2,FALSE),0)*100/H657^2</f>
        <v>0</v>
      </c>
      <c r="EC657" s="111">
        <f>AI657*IFERROR(VLOOKUP(AH657,LnLst!B:I,3,FALSE),0)*100/H657^2</f>
        <v>0</v>
      </c>
      <c r="ED657" s="111">
        <f>(AI657*IFERROR(VLOOKUP(AH657,LnLst!B:I,4,FALSE),0))*(H657^2/100)/1000000</f>
        <v>0</v>
      </c>
      <c r="EE657" s="111">
        <f>AI657*IFERROR(VLOOKUP(AH657,LnLst!B:I,5,FALSE),0)*100/H657^2</f>
        <v>0</v>
      </c>
      <c r="EF657" s="111">
        <f>AI657*IFERROR(VLOOKUP(AH657,LnLst!B:I,6,FALSE),0)*100/H657^2</f>
        <v>0</v>
      </c>
      <c r="EG657" s="111">
        <f>(AI657*IFERROR(VLOOKUP(AH657,LnLst!B:I,7,FALSE),0))*(H657^2/100)/1000000</f>
        <v>0</v>
      </c>
      <c r="EH657" s="111">
        <f>AI657*IFERROR(VLOOKUP(AH657,LnLst!B:I,8,FALSE),0)*100/H657^2</f>
        <v>0</v>
      </c>
      <c r="EI657" s="236">
        <f>AK657*IFERROR(VLOOKUP(AJ657,LnLst!B:I,2,FALSE),0)*100/H657^2</f>
        <v>0</v>
      </c>
      <c r="EJ657" s="111">
        <f>AK657*IFERROR(VLOOKUP(AJ657,LnLst!B:I,3,FALSE),0)*100/H657^2</f>
        <v>0</v>
      </c>
      <c r="EK657" s="111">
        <f>(AK657*IFERROR(VLOOKUP(AJ657,LnLst!B:I,4,FALSE),0))*(H657^2/100)/1000000</f>
        <v>0</v>
      </c>
      <c r="EL657" s="111">
        <f>AK657*IFERROR(VLOOKUP(AJ657,LnLst!B:I,5,FALSE),0)*100/H657^2</f>
        <v>0</v>
      </c>
      <c r="EM657" s="111">
        <f>AK657*IFERROR(VLOOKUP(AJ657,LnLst!B:I,6,FALSE),0)*100/H657^2</f>
        <v>0</v>
      </c>
      <c r="EN657" s="111">
        <f>(AK657*IFERROR(VLOOKUP(AJ657,LnLst!B:I,7,FALSE),0))*(H657^2/100)/1000000</f>
        <v>0</v>
      </c>
      <c r="EO657" s="111">
        <f>AK657*IFERROR(VLOOKUP(AJ657,LnLst!B:I,8,FALSE),0)*100/H657^2</f>
        <v>0</v>
      </c>
    </row>
    <row r="658" spans="1:145" ht="15" customHeight="1" x14ac:dyDescent="0.25">
      <c r="A658" s="81" t="s">
        <v>459</v>
      </c>
      <c r="B658" s="82" t="s">
        <v>489</v>
      </c>
      <c r="C658" s="102" t="s">
        <v>94</v>
      </c>
      <c r="D658" s="82" t="s">
        <v>1549</v>
      </c>
      <c r="E658" s="9" t="s">
        <v>1642</v>
      </c>
      <c r="F658" s="426" t="s">
        <v>1717</v>
      </c>
      <c r="G658" s="83">
        <v>2</v>
      </c>
      <c r="H658" s="60">
        <v>220</v>
      </c>
      <c r="I658" s="194" t="str">
        <f t="shared" si="222"/>
        <v xml:space="preserve">2*380/50 ACSR             </v>
      </c>
      <c r="J658" s="228">
        <f t="shared" si="223"/>
        <v>36</v>
      </c>
      <c r="K658" s="113" t="s">
        <v>23</v>
      </c>
      <c r="L658" s="232" t="s">
        <v>41</v>
      </c>
      <c r="M658" s="240">
        <v>1200</v>
      </c>
      <c r="N658" s="115">
        <f t="shared" si="206"/>
        <v>457.24799999999999</v>
      </c>
      <c r="O658" s="241">
        <v>1500</v>
      </c>
      <c r="P658" s="235">
        <f t="shared" si="207"/>
        <v>3.0644628099173554E-3</v>
      </c>
      <c r="Q658" s="104">
        <f t="shared" si="208"/>
        <v>2.2462809917355372E-2</v>
      </c>
      <c r="R658" s="104">
        <f t="shared" si="209"/>
        <v>6.4817280000000019E-2</v>
      </c>
      <c r="S658" s="104">
        <f t="shared" si="210"/>
        <v>8.1818181818181825E-3</v>
      </c>
      <c r="T658" s="104">
        <f t="shared" si="211"/>
        <v>7.0661157024793378E-2</v>
      </c>
      <c r="U658" s="104">
        <f t="shared" si="212"/>
        <v>3.8855519999999998E-2</v>
      </c>
      <c r="V658" s="105">
        <f t="shared" si="213"/>
        <v>4.3884297520661156E-2</v>
      </c>
      <c r="W658" s="223">
        <f>AE658*IFERROR(VLOOKUP(AD658,LnLst!B:I,2,FALSE),0)+AG658*IFERROR(VLOOKUP(AF658,LnLst!B:I,2,FALSE),0)+AI658*IFERROR(VLOOKUP(AH658,LnLst!B:I,2,FALSE),0)+AK658*IFERROR(VLOOKUP(AJ658,LnLst!B:I,2,FALSE),0)</f>
        <v>1.4832000000000001</v>
      </c>
      <c r="X658" s="215">
        <f>AE658*IFERROR(VLOOKUP(AD658,LnLst!B:I,3,FALSE),0)+AG658*IFERROR(VLOOKUP(AF658,LnLst!B:I,3,FALSE),0)+AI658*IFERROR(VLOOKUP(AH658,LnLst!B:I,3,FALSE),0)+AK658*IFERROR(VLOOKUP(AJ658,LnLst!B:I,3,FALSE),0)</f>
        <v>10.872</v>
      </c>
      <c r="Y658" s="219">
        <f>(AE658*IFERROR(VLOOKUP(AD658,LnLst!B:I,4,FALSE),0)+AG658*IFERROR(VLOOKUP(AF658,LnLst!B:I,4,FALSE),0)+AI658*IFERROR(VLOOKUP(AH658,LnLst!B:I,4,FALSE),0)+AK658*IFERROR(VLOOKUP(AJ658,LnLst!B:I,4,FALSE),0))/1000000</f>
        <v>1.3392000000000002E-4</v>
      </c>
      <c r="Z658" s="215">
        <f>AE658*IFERROR(VLOOKUP(AD658,LnLst!B:I,5,FALSE),0)+AG658*IFERROR(VLOOKUP(AF658,LnLst!B:I,5,FALSE),0)+AI658*IFERROR(VLOOKUP(AH658,LnLst!B:I,5,FALSE),0)+AK658*IFERROR(VLOOKUP(AJ658,LnLst!B:I,5,FALSE),0)</f>
        <v>3.96</v>
      </c>
      <c r="AA658" s="215">
        <f>AE658*IFERROR(VLOOKUP(AD658,LnLst!B:I,6,FALSE),0)+AG658*IFERROR(VLOOKUP(AF658,LnLst!B:I,6,FALSE),0)+AI658*IFERROR(VLOOKUP(AH658,LnLst!B:I,6,FALSE),0)+AK658*IFERROR(VLOOKUP(AJ658,LnLst!B:I,6,FALSE),0)</f>
        <v>34.199999999999996</v>
      </c>
      <c r="AB658" s="207">
        <f>(AE658*IFERROR(VLOOKUP(AD658,LnLst!B:I,7,FALSE),0)+AG658*IFERROR(VLOOKUP(AF658,LnLst!B:I,7,FALSE),0)+AI658*IFERROR(VLOOKUP(AH658,LnLst!B:I,7,FALSE),0)+AK658*IFERROR(VLOOKUP(AJ658,LnLst!B:I,7,FALSE),0))/1000000</f>
        <v>8.0279999999999997E-5</v>
      </c>
      <c r="AC658" s="211">
        <f>AE658*IFERROR(VLOOKUP(AD658,LnLst!B:I,8,FALSE),0)+AG658*IFERROR(VLOOKUP(AF658,LnLst!B:I,8,FALSE),0)+AI658*IFERROR(VLOOKUP(AH658,LnLst!B:I,8,FALSE),0)+AK658*IFERROR(VLOOKUP(AJ658,LnLst!B:I,8,FALSE),0)</f>
        <v>21.24</v>
      </c>
      <c r="AD658" s="106" t="s">
        <v>25</v>
      </c>
      <c r="AE658" s="263">
        <v>36</v>
      </c>
      <c r="AF658" s="245" t="s">
        <v>1462</v>
      </c>
      <c r="AG658" s="263"/>
      <c r="AH658" s="250" t="s">
        <v>1462</v>
      </c>
      <c r="AI658" s="263"/>
      <c r="AJ658" s="245" t="s">
        <v>1462</v>
      </c>
      <c r="AK658" s="263"/>
      <c r="AL658" s="84">
        <v>128</v>
      </c>
      <c r="AM658" s="72">
        <v>131</v>
      </c>
      <c r="AN658" s="83">
        <v>0</v>
      </c>
      <c r="AO658" s="72">
        <v>0</v>
      </c>
      <c r="AP658" s="66" t="s">
        <v>1075</v>
      </c>
      <c r="AQ658" s="107" t="s">
        <v>94</v>
      </c>
      <c r="AR658" s="61" t="s">
        <v>1076</v>
      </c>
      <c r="AS658" s="364"/>
      <c r="AT658" s="205"/>
      <c r="DN658" s="111">
        <f>(AE658*IFERROR(VLOOKUP(AD658,LnLst!B:I,2,FALSE),0))*(100/(H658^2))</f>
        <v>3.0644628099173554E-3</v>
      </c>
      <c r="DO658" s="111">
        <f>(AE658*IFERROR(VLOOKUP(AD658,LnLst!B:I,3,FALSE),0))*(100/(H658^2))</f>
        <v>2.2462809917355372E-2</v>
      </c>
      <c r="DP658" s="111">
        <f>(AE658*IFERROR(VLOOKUP(AD658,LnLst!B:I,4,FALSE),0))*(H658^2/100)/1000000</f>
        <v>6.4817280000000005E-2</v>
      </c>
      <c r="DQ658" s="111">
        <f>(AE658*IFERROR(VLOOKUP(AD658,LnLst!B:I,5,FALSE),0))*(100/(H658^2))</f>
        <v>8.1818181818181825E-3</v>
      </c>
      <c r="DR658" s="111">
        <f>(AE658*IFERROR(VLOOKUP(AD658,LnLst!B:I,6,FALSE),0))*(100/(H658^2))</f>
        <v>7.0661157024793378E-2</v>
      </c>
      <c r="DS658" s="111">
        <f>(AE658*IFERROR(VLOOKUP(AD658,LnLst!B:I,7,FALSE),0))*(H658^2/100)/1000000</f>
        <v>3.8855520000000004E-2</v>
      </c>
      <c r="DT658" s="111">
        <f>(AE658*IFERROR(VLOOKUP(AD658,LnLst!B:I,8,FALSE),0))*(100/(H658^2))</f>
        <v>4.3884297520661156E-2</v>
      </c>
      <c r="DU658" s="111">
        <f>AG658*IFERROR(VLOOKUP(AF658,LnLst!B:I,2,FALSE),0)*100/H658^2</f>
        <v>0</v>
      </c>
      <c r="DV658" s="111">
        <f>(AG658*IFERROR(VLOOKUP(AF658,LnLst!B:I,3,FALSE),0))*(100/(H658^2))</f>
        <v>0</v>
      </c>
      <c r="DW658" s="111">
        <f>(AG658*IFERROR(VLOOKUP(AF658,LnLst!B:I,4,FALSE),0))*(H658^2/100)/1000000</f>
        <v>0</v>
      </c>
      <c r="DX658" s="111">
        <f>(AG658*IFERROR(VLOOKUP(AF658,LnLst!B:I,5,FALSE),0))*(100/(H658^2))</f>
        <v>0</v>
      </c>
      <c r="DY658" s="111">
        <f>(AG658*IFERROR(VLOOKUP(AF658,LnLst!B:I,6,FALSE),0))*(100/(H658^2))</f>
        <v>0</v>
      </c>
      <c r="DZ658" s="111">
        <f>(AG658*IFERROR(VLOOKUP(AF658,LnLst!B:I,7,FALSE),0))*(H658^2/100)/1000000</f>
        <v>0</v>
      </c>
      <c r="EA658" s="111">
        <f>(AG658*IFERROR(VLOOKUP(AF658,LnLst!B:I,8,FALSE),0))*(100/(H658^2))</f>
        <v>0</v>
      </c>
      <c r="EB658" s="111">
        <f>AI658*IFERROR(VLOOKUP(AH658,LnLst!B:I,2,FALSE),0)*100/H658^2</f>
        <v>0</v>
      </c>
      <c r="EC658" s="111">
        <f>AI658*IFERROR(VLOOKUP(AH658,LnLst!B:I,3,FALSE),0)*100/H658^2</f>
        <v>0</v>
      </c>
      <c r="ED658" s="111">
        <f>(AI658*IFERROR(VLOOKUP(AH658,LnLst!B:I,4,FALSE),0))*(H658^2/100)/1000000</f>
        <v>0</v>
      </c>
      <c r="EE658" s="111">
        <f>AI658*IFERROR(VLOOKUP(AH658,LnLst!B:I,5,FALSE),0)*100/H658^2</f>
        <v>0</v>
      </c>
      <c r="EF658" s="111">
        <f>AI658*IFERROR(VLOOKUP(AH658,LnLst!B:I,6,FALSE),0)*100/H658^2</f>
        <v>0</v>
      </c>
      <c r="EG658" s="111">
        <f>(AI658*IFERROR(VLOOKUP(AH658,LnLst!B:I,7,FALSE),0))*(H658^2/100)/1000000</f>
        <v>0</v>
      </c>
      <c r="EH658" s="111">
        <f>AI658*IFERROR(VLOOKUP(AH658,LnLst!B:I,8,FALSE),0)*100/H658^2</f>
        <v>0</v>
      </c>
      <c r="EI658" s="236">
        <f>AK658*IFERROR(VLOOKUP(AJ658,LnLst!B:I,2,FALSE),0)*100/H658^2</f>
        <v>0</v>
      </c>
      <c r="EJ658" s="111">
        <f>AK658*IFERROR(VLOOKUP(AJ658,LnLst!B:I,3,FALSE),0)*100/H658^2</f>
        <v>0</v>
      </c>
      <c r="EK658" s="111">
        <f>(AK658*IFERROR(VLOOKUP(AJ658,LnLst!B:I,4,FALSE),0))*(H658^2/100)/1000000</f>
        <v>0</v>
      </c>
      <c r="EL658" s="111">
        <f>AK658*IFERROR(VLOOKUP(AJ658,LnLst!B:I,5,FALSE),0)*100/H658^2</f>
        <v>0</v>
      </c>
      <c r="EM658" s="111">
        <f>AK658*IFERROR(VLOOKUP(AJ658,LnLst!B:I,6,FALSE),0)*100/H658^2</f>
        <v>0</v>
      </c>
      <c r="EN658" s="111">
        <f>(AK658*IFERROR(VLOOKUP(AJ658,LnLst!B:I,7,FALSE),0))*(H658^2/100)/1000000</f>
        <v>0</v>
      </c>
      <c r="EO658" s="111">
        <f>AK658*IFERROR(VLOOKUP(AJ658,LnLst!B:I,8,FALSE),0)*100/H658^2</f>
        <v>0</v>
      </c>
    </row>
    <row r="659" spans="1:145" ht="15" customHeight="1" x14ac:dyDescent="0.25">
      <c r="A659" s="81" t="s">
        <v>389</v>
      </c>
      <c r="B659" s="82" t="s">
        <v>454</v>
      </c>
      <c r="C659" s="102" t="s">
        <v>67</v>
      </c>
      <c r="D659" s="82" t="s">
        <v>1626</v>
      </c>
      <c r="E659" s="9" t="s">
        <v>1642</v>
      </c>
      <c r="F659" s="426" t="s">
        <v>1717</v>
      </c>
      <c r="G659" s="83">
        <v>1</v>
      </c>
      <c r="H659" s="60">
        <v>220</v>
      </c>
      <c r="I659" s="194" t="str">
        <f t="shared" si="222"/>
        <v xml:space="preserve">2*380/50 ACSR             </v>
      </c>
      <c r="J659" s="228">
        <f t="shared" si="223"/>
        <v>30.5</v>
      </c>
      <c r="K659" s="113" t="s">
        <v>37</v>
      </c>
      <c r="L659" s="232" t="s">
        <v>37</v>
      </c>
      <c r="M659" s="240">
        <v>250</v>
      </c>
      <c r="N659" s="115">
        <f t="shared" si="206"/>
        <v>95.26</v>
      </c>
      <c r="O659" s="241">
        <v>1500</v>
      </c>
      <c r="P659" s="235">
        <f t="shared" si="207"/>
        <v>2.5962809917355373E-3</v>
      </c>
      <c r="Q659" s="104">
        <f t="shared" si="208"/>
        <v>1.9030991735537191E-2</v>
      </c>
      <c r="R659" s="104">
        <f t="shared" si="209"/>
        <v>5.4914639999999994E-2</v>
      </c>
      <c r="S659" s="104">
        <f t="shared" si="210"/>
        <v>6.9318181818181822E-3</v>
      </c>
      <c r="T659" s="104">
        <f t="shared" si="211"/>
        <v>5.9865702479338846E-2</v>
      </c>
      <c r="U659" s="104">
        <f t="shared" si="212"/>
        <v>3.2919259999999999E-2</v>
      </c>
      <c r="V659" s="105">
        <f t="shared" si="213"/>
        <v>3.71797520661157E-2</v>
      </c>
      <c r="W659" s="223">
        <f>AE659*IFERROR(VLOOKUP(AD659,LnLst!B:I,2,FALSE),0)+AG659*IFERROR(VLOOKUP(AF659,LnLst!B:I,2,FALSE),0)+AI659*IFERROR(VLOOKUP(AH659,LnLst!B:I,2,FALSE),0)+AK659*IFERROR(VLOOKUP(AJ659,LnLst!B:I,2,FALSE),0)</f>
        <v>1.2565999999999999</v>
      </c>
      <c r="X659" s="215">
        <f>AE659*IFERROR(VLOOKUP(AD659,LnLst!B:I,3,FALSE),0)+AG659*IFERROR(VLOOKUP(AF659,LnLst!B:I,3,FALSE),0)+AI659*IFERROR(VLOOKUP(AH659,LnLst!B:I,3,FALSE),0)+AK659*IFERROR(VLOOKUP(AJ659,LnLst!B:I,3,FALSE),0)</f>
        <v>9.2110000000000003</v>
      </c>
      <c r="Y659" s="219">
        <f>(AE659*IFERROR(VLOOKUP(AD659,LnLst!B:I,4,FALSE),0)+AG659*IFERROR(VLOOKUP(AF659,LnLst!B:I,4,FALSE),0)+AI659*IFERROR(VLOOKUP(AH659,LnLst!B:I,4,FALSE),0)+AK659*IFERROR(VLOOKUP(AJ659,LnLst!B:I,4,FALSE),0))/1000000</f>
        <v>1.1346E-4</v>
      </c>
      <c r="Z659" s="215">
        <f>AE659*IFERROR(VLOOKUP(AD659,LnLst!B:I,5,FALSE),0)+AG659*IFERROR(VLOOKUP(AF659,LnLst!B:I,5,FALSE),0)+AI659*IFERROR(VLOOKUP(AH659,LnLst!B:I,5,FALSE),0)+AK659*IFERROR(VLOOKUP(AJ659,LnLst!B:I,5,FALSE),0)</f>
        <v>3.355</v>
      </c>
      <c r="AA659" s="215">
        <f>AE659*IFERROR(VLOOKUP(AD659,LnLst!B:I,6,FALSE),0)+AG659*IFERROR(VLOOKUP(AF659,LnLst!B:I,6,FALSE),0)+AI659*IFERROR(VLOOKUP(AH659,LnLst!B:I,6,FALSE),0)+AK659*IFERROR(VLOOKUP(AJ659,LnLst!B:I,6,FALSE),0)</f>
        <v>28.974999999999998</v>
      </c>
      <c r="AB659" s="207">
        <f>(AE659*IFERROR(VLOOKUP(AD659,LnLst!B:I,7,FALSE),0)+AG659*IFERROR(VLOOKUP(AF659,LnLst!B:I,7,FALSE),0)+AI659*IFERROR(VLOOKUP(AH659,LnLst!B:I,7,FALSE),0)+AK659*IFERROR(VLOOKUP(AJ659,LnLst!B:I,7,FALSE),0))/1000000</f>
        <v>6.8015000000000005E-5</v>
      </c>
      <c r="AC659" s="211">
        <f>AE659*IFERROR(VLOOKUP(AD659,LnLst!B:I,8,FALSE),0)+AG659*IFERROR(VLOOKUP(AF659,LnLst!B:I,8,FALSE),0)+AI659*IFERROR(VLOOKUP(AH659,LnLst!B:I,8,FALSE),0)+AK659*IFERROR(VLOOKUP(AJ659,LnLst!B:I,8,FALSE),0)</f>
        <v>17.994999999999997</v>
      </c>
      <c r="AD659" s="106" t="s">
        <v>25</v>
      </c>
      <c r="AE659" s="263">
        <v>30.5</v>
      </c>
      <c r="AF659" s="245" t="s">
        <v>1462</v>
      </c>
      <c r="AG659" s="263"/>
      <c r="AH659" s="250" t="s">
        <v>1462</v>
      </c>
      <c r="AI659" s="263"/>
      <c r="AJ659" s="245" t="s">
        <v>1462</v>
      </c>
      <c r="AK659" s="263"/>
      <c r="AL659" s="84">
        <v>120</v>
      </c>
      <c r="AM659" s="72">
        <v>126</v>
      </c>
      <c r="AN659" s="83">
        <v>0</v>
      </c>
      <c r="AO659" s="72">
        <v>0</v>
      </c>
      <c r="AP659" s="66" t="s">
        <v>1069</v>
      </c>
      <c r="AQ659" s="107" t="s">
        <v>580</v>
      </c>
      <c r="AR659" s="61" t="s">
        <v>291</v>
      </c>
      <c r="AS659" s="364"/>
      <c r="AT659" s="205" t="s">
        <v>39</v>
      </c>
      <c r="DN659" s="111">
        <f>(AE659*IFERROR(VLOOKUP(AD659,LnLst!B:I,2,FALSE),0))*(100/(H659^2))</f>
        <v>2.5962809917355373E-3</v>
      </c>
      <c r="DO659" s="111">
        <f>(AE659*IFERROR(VLOOKUP(AD659,LnLst!B:I,3,FALSE),0))*(100/(H659^2))</f>
        <v>1.9030991735537191E-2</v>
      </c>
      <c r="DP659" s="111">
        <f>(AE659*IFERROR(VLOOKUP(AD659,LnLst!B:I,4,FALSE),0))*(H659^2/100)/1000000</f>
        <v>5.4914640000000008E-2</v>
      </c>
      <c r="DQ659" s="111">
        <f>(AE659*IFERROR(VLOOKUP(AD659,LnLst!B:I,5,FALSE),0))*(100/(H659^2))</f>
        <v>6.9318181818181822E-3</v>
      </c>
      <c r="DR659" s="111">
        <f>(AE659*IFERROR(VLOOKUP(AD659,LnLst!B:I,6,FALSE),0))*(100/(H659^2))</f>
        <v>5.9865702479338839E-2</v>
      </c>
      <c r="DS659" s="111">
        <f>(AE659*IFERROR(VLOOKUP(AD659,LnLst!B:I,7,FALSE),0))*(H659^2/100)/1000000</f>
        <v>3.2919259999999999E-2</v>
      </c>
      <c r="DT659" s="111">
        <f>(AE659*IFERROR(VLOOKUP(AD659,LnLst!B:I,8,FALSE),0))*(100/(H659^2))</f>
        <v>3.71797520661157E-2</v>
      </c>
      <c r="DU659" s="111">
        <f>AG659*IFERROR(VLOOKUP(AF659,LnLst!B:I,2,FALSE),0)*100/H659^2</f>
        <v>0</v>
      </c>
      <c r="DV659" s="111">
        <f>(AG659*IFERROR(VLOOKUP(AF659,LnLst!B:I,3,FALSE),0))*(100/(H659^2))</f>
        <v>0</v>
      </c>
      <c r="DW659" s="111">
        <f>(AG659*IFERROR(VLOOKUP(AF659,LnLst!B:I,4,FALSE),0))*(H659^2/100)/1000000</f>
        <v>0</v>
      </c>
      <c r="DX659" s="111">
        <f>(AG659*IFERROR(VLOOKUP(AF659,LnLst!B:I,5,FALSE),0))*(100/(H659^2))</f>
        <v>0</v>
      </c>
      <c r="DY659" s="111">
        <f>(AG659*IFERROR(VLOOKUP(AF659,LnLst!B:I,6,FALSE),0))*(100/(H659^2))</f>
        <v>0</v>
      </c>
      <c r="DZ659" s="111">
        <f>(AG659*IFERROR(VLOOKUP(AF659,LnLst!B:I,7,FALSE),0))*(H659^2/100)/1000000</f>
        <v>0</v>
      </c>
      <c r="EA659" s="111">
        <f>(AG659*IFERROR(VLOOKUP(AF659,LnLst!B:I,8,FALSE),0))*(100/(H659^2))</f>
        <v>0</v>
      </c>
      <c r="EB659" s="111">
        <f>AI659*IFERROR(VLOOKUP(AH659,LnLst!B:I,2,FALSE),0)*100/H659^2</f>
        <v>0</v>
      </c>
      <c r="EC659" s="111">
        <f>AI659*IFERROR(VLOOKUP(AH659,LnLst!B:I,3,FALSE),0)*100/H659^2</f>
        <v>0</v>
      </c>
      <c r="ED659" s="111">
        <f>(AI659*IFERROR(VLOOKUP(AH659,LnLst!B:I,4,FALSE),0))*(H659^2/100)/1000000</f>
        <v>0</v>
      </c>
      <c r="EE659" s="111">
        <f>AI659*IFERROR(VLOOKUP(AH659,LnLst!B:I,5,FALSE),0)*100/H659^2</f>
        <v>0</v>
      </c>
      <c r="EF659" s="111">
        <f>AI659*IFERROR(VLOOKUP(AH659,LnLst!B:I,6,FALSE),0)*100/H659^2</f>
        <v>0</v>
      </c>
      <c r="EG659" s="111">
        <f>(AI659*IFERROR(VLOOKUP(AH659,LnLst!B:I,7,FALSE),0))*(H659^2/100)/1000000</f>
        <v>0</v>
      </c>
      <c r="EH659" s="111">
        <f>AI659*IFERROR(VLOOKUP(AH659,LnLst!B:I,8,FALSE),0)*100/H659^2</f>
        <v>0</v>
      </c>
      <c r="EI659" s="236">
        <f>AK659*IFERROR(VLOOKUP(AJ659,LnLst!B:I,2,FALSE),0)*100/H659^2</f>
        <v>0</v>
      </c>
      <c r="EJ659" s="111">
        <f>AK659*IFERROR(VLOOKUP(AJ659,LnLst!B:I,3,FALSE),0)*100/H659^2</f>
        <v>0</v>
      </c>
      <c r="EK659" s="111">
        <f>(AK659*IFERROR(VLOOKUP(AJ659,LnLst!B:I,4,FALSE),0))*(H659^2/100)/1000000</f>
        <v>0</v>
      </c>
      <c r="EL659" s="111">
        <f>AK659*IFERROR(VLOOKUP(AJ659,LnLst!B:I,5,FALSE),0)*100/H659^2</f>
        <v>0</v>
      </c>
      <c r="EM659" s="111">
        <f>AK659*IFERROR(VLOOKUP(AJ659,LnLst!B:I,6,FALSE),0)*100/H659^2</f>
        <v>0</v>
      </c>
      <c r="EN659" s="111">
        <f>(AK659*IFERROR(VLOOKUP(AJ659,LnLst!B:I,7,FALSE),0))*(H659^2/100)/1000000</f>
        <v>0</v>
      </c>
      <c r="EO659" s="111">
        <f>AK659*IFERROR(VLOOKUP(AJ659,LnLst!B:I,8,FALSE),0)*100/H659^2</f>
        <v>0</v>
      </c>
    </row>
    <row r="660" spans="1:145" ht="15" customHeight="1" x14ac:dyDescent="0.25">
      <c r="A660" s="81" t="s">
        <v>389</v>
      </c>
      <c r="B660" s="82" t="s">
        <v>454</v>
      </c>
      <c r="C660" s="102" t="s">
        <v>67</v>
      </c>
      <c r="D660" s="82" t="s">
        <v>1626</v>
      </c>
      <c r="E660" s="9" t="s">
        <v>1642</v>
      </c>
      <c r="F660" s="426" t="s">
        <v>1717</v>
      </c>
      <c r="G660" s="83">
        <v>2</v>
      </c>
      <c r="H660" s="60">
        <v>220</v>
      </c>
      <c r="I660" s="194" t="str">
        <f t="shared" si="222"/>
        <v xml:space="preserve">2*380/50 ACSR             </v>
      </c>
      <c r="J660" s="228">
        <f t="shared" si="223"/>
        <v>30.5</v>
      </c>
      <c r="K660" s="113" t="s">
        <v>37</v>
      </c>
      <c r="L660" s="232" t="s">
        <v>37</v>
      </c>
      <c r="M660" s="240">
        <v>250</v>
      </c>
      <c r="N660" s="115">
        <f t="shared" si="206"/>
        <v>95.26</v>
      </c>
      <c r="O660" s="241">
        <v>1500</v>
      </c>
      <c r="P660" s="235">
        <f t="shared" si="207"/>
        <v>2.5962809917355373E-3</v>
      </c>
      <c r="Q660" s="104">
        <f t="shared" si="208"/>
        <v>1.9030991735537191E-2</v>
      </c>
      <c r="R660" s="104">
        <f t="shared" si="209"/>
        <v>5.4914639999999994E-2</v>
      </c>
      <c r="S660" s="104">
        <f t="shared" si="210"/>
        <v>6.9318181818181822E-3</v>
      </c>
      <c r="T660" s="104">
        <f t="shared" si="211"/>
        <v>5.9865702479338846E-2</v>
      </c>
      <c r="U660" s="104">
        <f t="shared" si="212"/>
        <v>3.2919259999999999E-2</v>
      </c>
      <c r="V660" s="105">
        <f t="shared" si="213"/>
        <v>3.71797520661157E-2</v>
      </c>
      <c r="W660" s="223">
        <f>AE660*IFERROR(VLOOKUP(AD660,LnLst!B:I,2,FALSE),0)+AG660*IFERROR(VLOOKUP(AF660,LnLst!B:I,2,FALSE),0)+AI660*IFERROR(VLOOKUP(AH660,LnLst!B:I,2,FALSE),0)+AK660*IFERROR(VLOOKUP(AJ660,LnLst!B:I,2,FALSE),0)</f>
        <v>1.2565999999999999</v>
      </c>
      <c r="X660" s="215">
        <f>AE660*IFERROR(VLOOKUP(AD660,LnLst!B:I,3,FALSE),0)+AG660*IFERROR(VLOOKUP(AF660,LnLst!B:I,3,FALSE),0)+AI660*IFERROR(VLOOKUP(AH660,LnLst!B:I,3,FALSE),0)+AK660*IFERROR(VLOOKUP(AJ660,LnLst!B:I,3,FALSE),0)</f>
        <v>9.2110000000000003</v>
      </c>
      <c r="Y660" s="219">
        <f>(AE660*IFERROR(VLOOKUP(AD660,LnLst!B:I,4,FALSE),0)+AG660*IFERROR(VLOOKUP(AF660,LnLst!B:I,4,FALSE),0)+AI660*IFERROR(VLOOKUP(AH660,LnLst!B:I,4,FALSE),0)+AK660*IFERROR(VLOOKUP(AJ660,LnLst!B:I,4,FALSE),0))/1000000</f>
        <v>1.1346E-4</v>
      </c>
      <c r="Z660" s="215">
        <f>AE660*IFERROR(VLOOKUP(AD660,LnLst!B:I,5,FALSE),0)+AG660*IFERROR(VLOOKUP(AF660,LnLst!B:I,5,FALSE),0)+AI660*IFERROR(VLOOKUP(AH660,LnLst!B:I,5,FALSE),0)+AK660*IFERROR(VLOOKUP(AJ660,LnLst!B:I,5,FALSE),0)</f>
        <v>3.355</v>
      </c>
      <c r="AA660" s="215">
        <f>AE660*IFERROR(VLOOKUP(AD660,LnLst!B:I,6,FALSE),0)+AG660*IFERROR(VLOOKUP(AF660,LnLst!B:I,6,FALSE),0)+AI660*IFERROR(VLOOKUP(AH660,LnLst!B:I,6,FALSE),0)+AK660*IFERROR(VLOOKUP(AJ660,LnLst!B:I,6,FALSE),0)</f>
        <v>28.974999999999998</v>
      </c>
      <c r="AB660" s="207">
        <f>(AE660*IFERROR(VLOOKUP(AD660,LnLst!B:I,7,FALSE),0)+AG660*IFERROR(VLOOKUP(AF660,LnLst!B:I,7,FALSE),0)+AI660*IFERROR(VLOOKUP(AH660,LnLst!B:I,7,FALSE),0)+AK660*IFERROR(VLOOKUP(AJ660,LnLst!B:I,7,FALSE),0))/1000000</f>
        <v>6.8015000000000005E-5</v>
      </c>
      <c r="AC660" s="211">
        <f>AE660*IFERROR(VLOOKUP(AD660,LnLst!B:I,8,FALSE),0)+AG660*IFERROR(VLOOKUP(AF660,LnLst!B:I,8,FALSE),0)+AI660*IFERROR(VLOOKUP(AH660,LnLst!B:I,8,FALSE),0)+AK660*IFERROR(VLOOKUP(AJ660,LnLst!B:I,8,FALSE),0)</f>
        <v>17.994999999999997</v>
      </c>
      <c r="AD660" s="106" t="s">
        <v>25</v>
      </c>
      <c r="AE660" s="263">
        <v>30.5</v>
      </c>
      <c r="AF660" s="245" t="s">
        <v>1462</v>
      </c>
      <c r="AG660" s="263"/>
      <c r="AH660" s="250" t="s">
        <v>1462</v>
      </c>
      <c r="AI660" s="263"/>
      <c r="AJ660" s="245" t="s">
        <v>1462</v>
      </c>
      <c r="AK660" s="263"/>
      <c r="AL660" s="84">
        <v>120</v>
      </c>
      <c r="AM660" s="72">
        <v>126</v>
      </c>
      <c r="AN660" s="83">
        <v>0</v>
      </c>
      <c r="AO660" s="72">
        <v>0</v>
      </c>
      <c r="AP660" s="66" t="s">
        <v>1070</v>
      </c>
      <c r="AQ660" s="107" t="s">
        <v>580</v>
      </c>
      <c r="AR660" s="61" t="s">
        <v>291</v>
      </c>
      <c r="AS660" s="364"/>
      <c r="AT660" s="205" t="s">
        <v>39</v>
      </c>
      <c r="DN660" s="111">
        <f>(AE660*IFERROR(VLOOKUP(AD660,LnLst!B:I,2,FALSE),0))*(100/(H660^2))</f>
        <v>2.5962809917355373E-3</v>
      </c>
      <c r="DO660" s="111">
        <f>(AE660*IFERROR(VLOOKUP(AD660,LnLst!B:I,3,FALSE),0))*(100/(H660^2))</f>
        <v>1.9030991735537191E-2</v>
      </c>
      <c r="DP660" s="111">
        <f>(AE660*IFERROR(VLOOKUP(AD660,LnLst!B:I,4,FALSE),0))*(H660^2/100)/1000000</f>
        <v>5.4914640000000008E-2</v>
      </c>
      <c r="DQ660" s="111">
        <f>(AE660*IFERROR(VLOOKUP(AD660,LnLst!B:I,5,FALSE),0))*(100/(H660^2))</f>
        <v>6.9318181818181822E-3</v>
      </c>
      <c r="DR660" s="111">
        <f>(AE660*IFERROR(VLOOKUP(AD660,LnLst!B:I,6,FALSE),0))*(100/(H660^2))</f>
        <v>5.9865702479338839E-2</v>
      </c>
      <c r="DS660" s="111">
        <f>(AE660*IFERROR(VLOOKUP(AD660,LnLst!B:I,7,FALSE),0))*(H660^2/100)/1000000</f>
        <v>3.2919259999999999E-2</v>
      </c>
      <c r="DT660" s="111">
        <f>(AE660*IFERROR(VLOOKUP(AD660,LnLst!B:I,8,FALSE),0))*(100/(H660^2))</f>
        <v>3.71797520661157E-2</v>
      </c>
      <c r="DU660" s="111">
        <f>AG660*IFERROR(VLOOKUP(AF660,LnLst!B:I,2,FALSE),0)*100/H660^2</f>
        <v>0</v>
      </c>
      <c r="DV660" s="111">
        <f>(AG660*IFERROR(VLOOKUP(AF660,LnLst!B:I,3,FALSE),0))*(100/(H660^2))</f>
        <v>0</v>
      </c>
      <c r="DW660" s="111">
        <f>(AG660*IFERROR(VLOOKUP(AF660,LnLst!B:I,4,FALSE),0))*(H660^2/100)/1000000</f>
        <v>0</v>
      </c>
      <c r="DX660" s="111">
        <f>(AG660*IFERROR(VLOOKUP(AF660,LnLst!B:I,5,FALSE),0))*(100/(H660^2))</f>
        <v>0</v>
      </c>
      <c r="DY660" s="111">
        <f>(AG660*IFERROR(VLOOKUP(AF660,LnLst!B:I,6,FALSE),0))*(100/(H660^2))</f>
        <v>0</v>
      </c>
      <c r="DZ660" s="111">
        <f>(AG660*IFERROR(VLOOKUP(AF660,LnLst!B:I,7,FALSE),0))*(H660^2/100)/1000000</f>
        <v>0</v>
      </c>
      <c r="EA660" s="111">
        <f>(AG660*IFERROR(VLOOKUP(AF660,LnLst!B:I,8,FALSE),0))*(100/(H660^2))</f>
        <v>0</v>
      </c>
      <c r="EB660" s="111">
        <f>AI660*IFERROR(VLOOKUP(AH660,LnLst!B:I,2,FALSE),0)*100/H660^2</f>
        <v>0</v>
      </c>
      <c r="EC660" s="111">
        <f>AI660*IFERROR(VLOOKUP(AH660,LnLst!B:I,3,FALSE),0)*100/H660^2</f>
        <v>0</v>
      </c>
      <c r="ED660" s="111">
        <f>(AI660*IFERROR(VLOOKUP(AH660,LnLst!B:I,4,FALSE),0))*(H660^2/100)/1000000</f>
        <v>0</v>
      </c>
      <c r="EE660" s="111">
        <f>AI660*IFERROR(VLOOKUP(AH660,LnLst!B:I,5,FALSE),0)*100/H660^2</f>
        <v>0</v>
      </c>
      <c r="EF660" s="111">
        <f>AI660*IFERROR(VLOOKUP(AH660,LnLst!B:I,6,FALSE),0)*100/H660^2</f>
        <v>0</v>
      </c>
      <c r="EG660" s="111">
        <f>(AI660*IFERROR(VLOOKUP(AH660,LnLst!B:I,7,FALSE),0))*(H660^2/100)/1000000</f>
        <v>0</v>
      </c>
      <c r="EH660" s="111">
        <f>AI660*IFERROR(VLOOKUP(AH660,LnLst!B:I,8,FALSE),0)*100/H660^2</f>
        <v>0</v>
      </c>
      <c r="EI660" s="236">
        <f>AK660*IFERROR(VLOOKUP(AJ660,LnLst!B:I,2,FALSE),0)*100/H660^2</f>
        <v>0</v>
      </c>
      <c r="EJ660" s="111">
        <f>AK660*IFERROR(VLOOKUP(AJ660,LnLst!B:I,3,FALSE),0)*100/H660^2</f>
        <v>0</v>
      </c>
      <c r="EK660" s="111">
        <f>(AK660*IFERROR(VLOOKUP(AJ660,LnLst!B:I,4,FALSE),0))*(H660^2/100)/1000000</f>
        <v>0</v>
      </c>
      <c r="EL660" s="111">
        <f>AK660*IFERROR(VLOOKUP(AJ660,LnLst!B:I,5,FALSE),0)*100/H660^2</f>
        <v>0</v>
      </c>
      <c r="EM660" s="111">
        <f>AK660*IFERROR(VLOOKUP(AJ660,LnLst!B:I,6,FALSE),0)*100/H660^2</f>
        <v>0</v>
      </c>
      <c r="EN660" s="111">
        <f>(AK660*IFERROR(VLOOKUP(AJ660,LnLst!B:I,7,FALSE),0))*(H660^2/100)/1000000</f>
        <v>0</v>
      </c>
      <c r="EO660" s="111">
        <f>AK660*IFERROR(VLOOKUP(AJ660,LnLst!B:I,8,FALSE),0)*100/H660^2</f>
        <v>0</v>
      </c>
    </row>
    <row r="661" spans="1:145" ht="15" customHeight="1" x14ac:dyDescent="0.25">
      <c r="A661" s="81" t="s">
        <v>389</v>
      </c>
      <c r="B661" s="82" t="s">
        <v>345</v>
      </c>
      <c r="C661" s="102" t="s">
        <v>67</v>
      </c>
      <c r="D661" s="82" t="s">
        <v>91</v>
      </c>
      <c r="E661" s="9" t="s">
        <v>1642</v>
      </c>
      <c r="F661" s="426" t="s">
        <v>1717</v>
      </c>
      <c r="G661" s="83">
        <v>1</v>
      </c>
      <c r="H661" s="60">
        <v>220</v>
      </c>
      <c r="I661" s="194" t="str">
        <f t="shared" si="222"/>
        <v xml:space="preserve">2*380/50 ACSR             </v>
      </c>
      <c r="J661" s="228">
        <f t="shared" si="223"/>
        <v>2.8</v>
      </c>
      <c r="K661" s="113" t="s">
        <v>35</v>
      </c>
      <c r="L661" s="232" t="s">
        <v>35</v>
      </c>
      <c r="M661" s="114">
        <v>400</v>
      </c>
      <c r="N661" s="115">
        <f t="shared" si="206"/>
        <v>152.416</v>
      </c>
      <c r="O661" s="241">
        <v>1500</v>
      </c>
      <c r="P661" s="235">
        <f t="shared" si="207"/>
        <v>2.3834710743801652E-4</v>
      </c>
      <c r="Q661" s="104">
        <f t="shared" si="208"/>
        <v>1.7471074380165288E-3</v>
      </c>
      <c r="R661" s="104">
        <f t="shared" si="209"/>
        <v>5.0413439999999997E-3</v>
      </c>
      <c r="S661" s="104">
        <f t="shared" si="210"/>
        <v>6.3636363636363641E-4</v>
      </c>
      <c r="T661" s="104">
        <f t="shared" si="211"/>
        <v>5.4958677685950398E-3</v>
      </c>
      <c r="U661" s="104">
        <f t="shared" si="212"/>
        <v>3.0220959999999997E-3</v>
      </c>
      <c r="V661" s="105">
        <f t="shared" si="213"/>
        <v>3.4132231404958675E-3</v>
      </c>
      <c r="W661" s="223">
        <f>AE661*IFERROR(VLOOKUP(AD661,LnLst!B:I,2,FALSE),0)+AG661*IFERROR(VLOOKUP(AF661,LnLst!B:I,2,FALSE),0)+AI661*IFERROR(VLOOKUP(AH661,LnLst!B:I,2,FALSE),0)+AK661*IFERROR(VLOOKUP(AJ661,LnLst!B:I,2,FALSE),0)</f>
        <v>0.11535999999999999</v>
      </c>
      <c r="X661" s="215">
        <f>AE661*IFERROR(VLOOKUP(AD661,LnLst!B:I,3,FALSE),0)+AG661*IFERROR(VLOOKUP(AF661,LnLst!B:I,3,FALSE),0)+AI661*IFERROR(VLOOKUP(AH661,LnLst!B:I,3,FALSE),0)+AK661*IFERROR(VLOOKUP(AJ661,LnLst!B:I,3,FALSE),0)</f>
        <v>0.84559999999999991</v>
      </c>
      <c r="Y661" s="219">
        <f>(AE661*IFERROR(VLOOKUP(AD661,LnLst!B:I,4,FALSE),0)+AG661*IFERROR(VLOOKUP(AF661,LnLst!B:I,4,FALSE),0)+AI661*IFERROR(VLOOKUP(AH661,LnLst!B:I,4,FALSE),0)+AK661*IFERROR(VLOOKUP(AJ661,LnLst!B:I,4,FALSE),0))/1000000</f>
        <v>1.0416E-5</v>
      </c>
      <c r="Z661" s="215">
        <f>AE661*IFERROR(VLOOKUP(AD661,LnLst!B:I,5,FALSE),0)+AG661*IFERROR(VLOOKUP(AF661,LnLst!B:I,5,FALSE),0)+AI661*IFERROR(VLOOKUP(AH661,LnLst!B:I,5,FALSE),0)+AK661*IFERROR(VLOOKUP(AJ661,LnLst!B:I,5,FALSE),0)</f>
        <v>0.308</v>
      </c>
      <c r="AA661" s="215">
        <f>AE661*IFERROR(VLOOKUP(AD661,LnLst!B:I,6,FALSE),0)+AG661*IFERROR(VLOOKUP(AF661,LnLst!B:I,6,FALSE),0)+AI661*IFERROR(VLOOKUP(AH661,LnLst!B:I,6,FALSE),0)+AK661*IFERROR(VLOOKUP(AJ661,LnLst!B:I,6,FALSE),0)</f>
        <v>2.6599999999999997</v>
      </c>
      <c r="AB661" s="207">
        <f>(AE661*IFERROR(VLOOKUP(AD661,LnLst!B:I,7,FALSE),0)+AG661*IFERROR(VLOOKUP(AF661,LnLst!B:I,7,FALSE),0)+AI661*IFERROR(VLOOKUP(AH661,LnLst!B:I,7,FALSE),0)+AK661*IFERROR(VLOOKUP(AJ661,LnLst!B:I,7,FALSE),0))/1000000</f>
        <v>6.2439999999999998E-6</v>
      </c>
      <c r="AC661" s="211">
        <f>AE661*IFERROR(VLOOKUP(AD661,LnLst!B:I,8,FALSE),0)+AG661*IFERROR(VLOOKUP(AF661,LnLst!B:I,8,FALSE),0)+AI661*IFERROR(VLOOKUP(AH661,LnLst!B:I,8,FALSE),0)+AK661*IFERROR(VLOOKUP(AJ661,LnLst!B:I,8,FALSE),0)</f>
        <v>1.6519999999999999</v>
      </c>
      <c r="AD661" s="106" t="s">
        <v>25</v>
      </c>
      <c r="AE661" s="263">
        <v>2.8</v>
      </c>
      <c r="AF661" s="245" t="s">
        <v>1462</v>
      </c>
      <c r="AG661" s="263"/>
      <c r="AH661" s="250" t="s">
        <v>1462</v>
      </c>
      <c r="AI661" s="263"/>
      <c r="AJ661" s="245" t="s">
        <v>1462</v>
      </c>
      <c r="AK661" s="263"/>
      <c r="AL661" s="84">
        <v>120</v>
      </c>
      <c r="AM661" s="72">
        <v>122</v>
      </c>
      <c r="AN661" s="83">
        <v>0</v>
      </c>
      <c r="AO661" s="72">
        <v>0</v>
      </c>
      <c r="AP661" s="66" t="s">
        <v>1072</v>
      </c>
      <c r="AQ661" s="107" t="s">
        <v>580</v>
      </c>
      <c r="AR661" s="61" t="s">
        <v>1073</v>
      </c>
      <c r="AS661" s="364"/>
      <c r="AT661" s="205" t="s">
        <v>1436</v>
      </c>
      <c r="DN661" s="111">
        <f>(AE661*IFERROR(VLOOKUP(AD661,LnLst!B:I,2,FALSE),0))*(100/(H661^2))</f>
        <v>2.3834710743801652E-4</v>
      </c>
      <c r="DO661" s="111">
        <f>(AE661*IFERROR(VLOOKUP(AD661,LnLst!B:I,3,FALSE),0))*(100/(H661^2))</f>
        <v>1.7471074380165288E-3</v>
      </c>
      <c r="DP661" s="111">
        <f>(AE661*IFERROR(VLOOKUP(AD661,LnLst!B:I,4,FALSE),0))*(H661^2/100)/1000000</f>
        <v>5.0413439999999997E-3</v>
      </c>
      <c r="DQ661" s="111">
        <f>(AE661*IFERROR(VLOOKUP(AD661,LnLst!B:I,5,FALSE),0))*(100/(H661^2))</f>
        <v>6.3636363636363641E-4</v>
      </c>
      <c r="DR661" s="111">
        <f>(AE661*IFERROR(VLOOKUP(AD661,LnLst!B:I,6,FALSE),0))*(100/(H661^2))</f>
        <v>5.4958677685950407E-3</v>
      </c>
      <c r="DS661" s="111">
        <f>(AE661*IFERROR(VLOOKUP(AD661,LnLst!B:I,7,FALSE),0))*(H661^2/100)/1000000</f>
        <v>3.0220960000000002E-3</v>
      </c>
      <c r="DT661" s="111">
        <f>(AE661*IFERROR(VLOOKUP(AD661,LnLst!B:I,8,FALSE),0))*(100/(H661^2))</f>
        <v>3.4132231404958675E-3</v>
      </c>
      <c r="DU661" s="111">
        <f>AG661*IFERROR(VLOOKUP(AF661,LnLst!B:I,2,FALSE),0)*100/H661^2</f>
        <v>0</v>
      </c>
      <c r="DV661" s="111">
        <f>(AG661*IFERROR(VLOOKUP(AF661,LnLst!B:I,3,FALSE),0))*(100/(H661^2))</f>
        <v>0</v>
      </c>
      <c r="DW661" s="111">
        <f>(AG661*IFERROR(VLOOKUP(AF661,LnLst!B:I,4,FALSE),0))*(H661^2/100)/1000000</f>
        <v>0</v>
      </c>
      <c r="DX661" s="111">
        <f>(AG661*IFERROR(VLOOKUP(AF661,LnLst!B:I,5,FALSE),0))*(100/(H661^2))</f>
        <v>0</v>
      </c>
      <c r="DY661" s="111">
        <f>(AG661*IFERROR(VLOOKUP(AF661,LnLst!B:I,6,FALSE),0))*(100/(H661^2))</f>
        <v>0</v>
      </c>
      <c r="DZ661" s="111">
        <f>(AG661*IFERROR(VLOOKUP(AF661,LnLst!B:I,7,FALSE),0))*(H661^2/100)/1000000</f>
        <v>0</v>
      </c>
      <c r="EA661" s="111">
        <f>(AG661*IFERROR(VLOOKUP(AF661,LnLst!B:I,8,FALSE),0))*(100/(H661^2))</f>
        <v>0</v>
      </c>
      <c r="EB661" s="111">
        <f>AI661*IFERROR(VLOOKUP(AH661,LnLst!B:I,2,FALSE),0)*100/H661^2</f>
        <v>0</v>
      </c>
      <c r="EC661" s="111">
        <f>AI661*IFERROR(VLOOKUP(AH661,LnLst!B:I,3,FALSE),0)*100/H661^2</f>
        <v>0</v>
      </c>
      <c r="ED661" s="111">
        <f>(AI661*IFERROR(VLOOKUP(AH661,LnLst!B:I,4,FALSE),0))*(H661^2/100)/1000000</f>
        <v>0</v>
      </c>
      <c r="EE661" s="111">
        <f>AI661*IFERROR(VLOOKUP(AH661,LnLst!B:I,5,FALSE),0)*100/H661^2</f>
        <v>0</v>
      </c>
      <c r="EF661" s="111">
        <f>AI661*IFERROR(VLOOKUP(AH661,LnLst!B:I,6,FALSE),0)*100/H661^2</f>
        <v>0</v>
      </c>
      <c r="EG661" s="111">
        <f>(AI661*IFERROR(VLOOKUP(AH661,LnLst!B:I,7,FALSE),0))*(H661^2/100)/1000000</f>
        <v>0</v>
      </c>
      <c r="EH661" s="111">
        <f>AI661*IFERROR(VLOOKUP(AH661,LnLst!B:I,8,FALSE),0)*100/H661^2</f>
        <v>0</v>
      </c>
      <c r="EI661" s="236">
        <f>AK661*IFERROR(VLOOKUP(AJ661,LnLst!B:I,2,FALSE),0)*100/H661^2</f>
        <v>0</v>
      </c>
      <c r="EJ661" s="111">
        <f>AK661*IFERROR(VLOOKUP(AJ661,LnLst!B:I,3,FALSE),0)*100/H661^2</f>
        <v>0</v>
      </c>
      <c r="EK661" s="111">
        <f>(AK661*IFERROR(VLOOKUP(AJ661,LnLst!B:I,4,FALSE),0))*(H661^2/100)/1000000</f>
        <v>0</v>
      </c>
      <c r="EL661" s="111">
        <f>AK661*IFERROR(VLOOKUP(AJ661,LnLst!B:I,5,FALSE),0)*100/H661^2</f>
        <v>0</v>
      </c>
      <c r="EM661" s="111">
        <f>AK661*IFERROR(VLOOKUP(AJ661,LnLst!B:I,6,FALSE),0)*100/H661^2</f>
        <v>0</v>
      </c>
      <c r="EN661" s="111">
        <f>(AK661*IFERROR(VLOOKUP(AJ661,LnLst!B:I,7,FALSE),0))*(H661^2/100)/1000000</f>
        <v>0</v>
      </c>
      <c r="EO661" s="111">
        <f>AK661*IFERROR(VLOOKUP(AJ661,LnLst!B:I,8,FALSE),0)*100/H661^2</f>
        <v>0</v>
      </c>
    </row>
    <row r="662" spans="1:145" ht="15" customHeight="1" x14ac:dyDescent="0.25">
      <c r="A662" s="81" t="s">
        <v>389</v>
      </c>
      <c r="B662" s="82" t="s">
        <v>345</v>
      </c>
      <c r="C662" s="102" t="s">
        <v>67</v>
      </c>
      <c r="D662" s="82" t="s">
        <v>91</v>
      </c>
      <c r="E662" s="9" t="s">
        <v>1642</v>
      </c>
      <c r="F662" s="426" t="s">
        <v>1717</v>
      </c>
      <c r="G662" s="83">
        <v>2</v>
      </c>
      <c r="H662" s="60">
        <v>220</v>
      </c>
      <c r="I662" s="194" t="str">
        <f t="shared" si="222"/>
        <v xml:space="preserve">2*380/50 ACSR             </v>
      </c>
      <c r="J662" s="228">
        <f t="shared" si="223"/>
        <v>2.8</v>
      </c>
      <c r="K662" s="113" t="s">
        <v>35</v>
      </c>
      <c r="L662" s="232" t="s">
        <v>35</v>
      </c>
      <c r="M662" s="114">
        <v>400</v>
      </c>
      <c r="N662" s="115">
        <f t="shared" si="206"/>
        <v>152.416</v>
      </c>
      <c r="O662" s="241">
        <v>1500</v>
      </c>
      <c r="P662" s="235">
        <f t="shared" si="207"/>
        <v>2.3834710743801652E-4</v>
      </c>
      <c r="Q662" s="104">
        <f t="shared" si="208"/>
        <v>1.7471074380165288E-3</v>
      </c>
      <c r="R662" s="104">
        <f t="shared" si="209"/>
        <v>5.0413439999999997E-3</v>
      </c>
      <c r="S662" s="104">
        <f t="shared" si="210"/>
        <v>6.3636363636363641E-4</v>
      </c>
      <c r="T662" s="104">
        <f t="shared" si="211"/>
        <v>5.4958677685950398E-3</v>
      </c>
      <c r="U662" s="104">
        <f t="shared" si="212"/>
        <v>3.0220959999999997E-3</v>
      </c>
      <c r="V662" s="105">
        <f t="shared" si="213"/>
        <v>3.4132231404958675E-3</v>
      </c>
      <c r="W662" s="223">
        <f>AE662*IFERROR(VLOOKUP(AD662,LnLst!B:I,2,FALSE),0)+AG662*IFERROR(VLOOKUP(AF662,LnLst!B:I,2,FALSE),0)+AI662*IFERROR(VLOOKUP(AH662,LnLst!B:I,2,FALSE),0)+AK662*IFERROR(VLOOKUP(AJ662,LnLst!B:I,2,FALSE),0)</f>
        <v>0.11535999999999999</v>
      </c>
      <c r="X662" s="215">
        <f>AE662*IFERROR(VLOOKUP(AD662,LnLst!B:I,3,FALSE),0)+AG662*IFERROR(VLOOKUP(AF662,LnLst!B:I,3,FALSE),0)+AI662*IFERROR(VLOOKUP(AH662,LnLst!B:I,3,FALSE),0)+AK662*IFERROR(VLOOKUP(AJ662,LnLst!B:I,3,FALSE),0)</f>
        <v>0.84559999999999991</v>
      </c>
      <c r="Y662" s="219">
        <f>(AE662*IFERROR(VLOOKUP(AD662,LnLst!B:I,4,FALSE),0)+AG662*IFERROR(VLOOKUP(AF662,LnLst!B:I,4,FALSE),0)+AI662*IFERROR(VLOOKUP(AH662,LnLst!B:I,4,FALSE),0)+AK662*IFERROR(VLOOKUP(AJ662,LnLst!B:I,4,FALSE),0))/1000000</f>
        <v>1.0416E-5</v>
      </c>
      <c r="Z662" s="215">
        <f>AE662*IFERROR(VLOOKUP(AD662,LnLst!B:I,5,FALSE),0)+AG662*IFERROR(VLOOKUP(AF662,LnLst!B:I,5,FALSE),0)+AI662*IFERROR(VLOOKUP(AH662,LnLst!B:I,5,FALSE),0)+AK662*IFERROR(VLOOKUP(AJ662,LnLst!B:I,5,FALSE),0)</f>
        <v>0.308</v>
      </c>
      <c r="AA662" s="215">
        <f>AE662*IFERROR(VLOOKUP(AD662,LnLst!B:I,6,FALSE),0)+AG662*IFERROR(VLOOKUP(AF662,LnLst!B:I,6,FALSE),0)+AI662*IFERROR(VLOOKUP(AH662,LnLst!B:I,6,FALSE),0)+AK662*IFERROR(VLOOKUP(AJ662,LnLst!B:I,6,FALSE),0)</f>
        <v>2.6599999999999997</v>
      </c>
      <c r="AB662" s="207">
        <f>(AE662*IFERROR(VLOOKUP(AD662,LnLst!B:I,7,FALSE),0)+AG662*IFERROR(VLOOKUP(AF662,LnLst!B:I,7,FALSE),0)+AI662*IFERROR(VLOOKUP(AH662,LnLst!B:I,7,FALSE),0)+AK662*IFERROR(VLOOKUP(AJ662,LnLst!B:I,7,FALSE),0))/1000000</f>
        <v>6.2439999999999998E-6</v>
      </c>
      <c r="AC662" s="211">
        <f>AE662*IFERROR(VLOOKUP(AD662,LnLst!B:I,8,FALSE),0)+AG662*IFERROR(VLOOKUP(AF662,LnLst!B:I,8,FALSE),0)+AI662*IFERROR(VLOOKUP(AH662,LnLst!B:I,8,FALSE),0)+AK662*IFERROR(VLOOKUP(AJ662,LnLst!B:I,8,FALSE),0)</f>
        <v>1.6519999999999999</v>
      </c>
      <c r="AD662" s="106" t="s">
        <v>25</v>
      </c>
      <c r="AE662" s="263">
        <v>2.8</v>
      </c>
      <c r="AF662" s="245" t="s">
        <v>1462</v>
      </c>
      <c r="AG662" s="263"/>
      <c r="AH662" s="250" t="s">
        <v>1462</v>
      </c>
      <c r="AI662" s="263"/>
      <c r="AJ662" s="245" t="s">
        <v>1462</v>
      </c>
      <c r="AK662" s="263"/>
      <c r="AL662" s="84">
        <v>120</v>
      </c>
      <c r="AM662" s="72">
        <v>122</v>
      </c>
      <c r="AN662" s="83">
        <v>0</v>
      </c>
      <c r="AO662" s="72">
        <v>0</v>
      </c>
      <c r="AP662" s="66" t="s">
        <v>1071</v>
      </c>
      <c r="AQ662" s="107" t="s">
        <v>580</v>
      </c>
      <c r="AR662" s="61" t="s">
        <v>1073</v>
      </c>
      <c r="AS662" s="364"/>
      <c r="AT662" s="205" t="s">
        <v>1436</v>
      </c>
      <c r="DN662" s="111">
        <f>(AE662*IFERROR(VLOOKUP(AD662,LnLst!B:I,2,FALSE),0))*(100/(H662^2))</f>
        <v>2.3834710743801652E-4</v>
      </c>
      <c r="DO662" s="111">
        <f>(AE662*IFERROR(VLOOKUP(AD662,LnLst!B:I,3,FALSE),0))*(100/(H662^2))</f>
        <v>1.7471074380165288E-3</v>
      </c>
      <c r="DP662" s="111">
        <f>(AE662*IFERROR(VLOOKUP(AD662,LnLst!B:I,4,FALSE),0))*(H662^2/100)/1000000</f>
        <v>5.0413439999999997E-3</v>
      </c>
      <c r="DQ662" s="111">
        <f>(AE662*IFERROR(VLOOKUP(AD662,LnLst!B:I,5,FALSE),0))*(100/(H662^2))</f>
        <v>6.3636363636363641E-4</v>
      </c>
      <c r="DR662" s="111">
        <f>(AE662*IFERROR(VLOOKUP(AD662,LnLst!B:I,6,FALSE),0))*(100/(H662^2))</f>
        <v>5.4958677685950407E-3</v>
      </c>
      <c r="DS662" s="111">
        <f>(AE662*IFERROR(VLOOKUP(AD662,LnLst!B:I,7,FALSE),0))*(H662^2/100)/1000000</f>
        <v>3.0220960000000002E-3</v>
      </c>
      <c r="DT662" s="111">
        <f>(AE662*IFERROR(VLOOKUP(AD662,LnLst!B:I,8,FALSE),0))*(100/(H662^2))</f>
        <v>3.4132231404958675E-3</v>
      </c>
      <c r="DU662" s="111">
        <f>AG662*IFERROR(VLOOKUP(AF662,LnLst!B:I,2,FALSE),0)*100/H662^2</f>
        <v>0</v>
      </c>
      <c r="DV662" s="111">
        <f>(AG662*IFERROR(VLOOKUP(AF662,LnLst!B:I,3,FALSE),0))*(100/(H662^2))</f>
        <v>0</v>
      </c>
      <c r="DW662" s="111">
        <f>(AG662*IFERROR(VLOOKUP(AF662,LnLst!B:I,4,FALSE),0))*(H662^2/100)/1000000</f>
        <v>0</v>
      </c>
      <c r="DX662" s="111">
        <f>(AG662*IFERROR(VLOOKUP(AF662,LnLst!B:I,5,FALSE),0))*(100/(H662^2))</f>
        <v>0</v>
      </c>
      <c r="DY662" s="111">
        <f>(AG662*IFERROR(VLOOKUP(AF662,LnLst!B:I,6,FALSE),0))*(100/(H662^2))</f>
        <v>0</v>
      </c>
      <c r="DZ662" s="111">
        <f>(AG662*IFERROR(VLOOKUP(AF662,LnLst!B:I,7,FALSE),0))*(H662^2/100)/1000000</f>
        <v>0</v>
      </c>
      <c r="EA662" s="111">
        <f>(AG662*IFERROR(VLOOKUP(AF662,LnLst!B:I,8,FALSE),0))*(100/(H662^2))</f>
        <v>0</v>
      </c>
      <c r="EB662" s="111">
        <f>AI662*IFERROR(VLOOKUP(AH662,LnLst!B:I,2,FALSE),0)*100/H662^2</f>
        <v>0</v>
      </c>
      <c r="EC662" s="111">
        <f>AI662*IFERROR(VLOOKUP(AH662,LnLst!B:I,3,FALSE),0)*100/H662^2</f>
        <v>0</v>
      </c>
      <c r="ED662" s="111">
        <f>(AI662*IFERROR(VLOOKUP(AH662,LnLst!B:I,4,FALSE),0))*(H662^2/100)/1000000</f>
        <v>0</v>
      </c>
      <c r="EE662" s="111">
        <f>AI662*IFERROR(VLOOKUP(AH662,LnLst!B:I,5,FALSE),0)*100/H662^2</f>
        <v>0</v>
      </c>
      <c r="EF662" s="111">
        <f>AI662*IFERROR(VLOOKUP(AH662,LnLst!B:I,6,FALSE),0)*100/H662^2</f>
        <v>0</v>
      </c>
      <c r="EG662" s="111">
        <f>(AI662*IFERROR(VLOOKUP(AH662,LnLst!B:I,7,FALSE),0))*(H662^2/100)/1000000</f>
        <v>0</v>
      </c>
      <c r="EH662" s="111">
        <f>AI662*IFERROR(VLOOKUP(AH662,LnLst!B:I,8,FALSE),0)*100/H662^2</f>
        <v>0</v>
      </c>
      <c r="EI662" s="236">
        <f>AK662*IFERROR(VLOOKUP(AJ662,LnLst!B:I,2,FALSE),0)*100/H662^2</f>
        <v>0</v>
      </c>
      <c r="EJ662" s="111">
        <f>AK662*IFERROR(VLOOKUP(AJ662,LnLst!B:I,3,FALSE),0)*100/H662^2</f>
        <v>0</v>
      </c>
      <c r="EK662" s="111">
        <f>(AK662*IFERROR(VLOOKUP(AJ662,LnLst!B:I,4,FALSE),0))*(H662^2/100)/1000000</f>
        <v>0</v>
      </c>
      <c r="EL662" s="111">
        <f>AK662*IFERROR(VLOOKUP(AJ662,LnLst!B:I,5,FALSE),0)*100/H662^2</f>
        <v>0</v>
      </c>
      <c r="EM662" s="111">
        <f>AK662*IFERROR(VLOOKUP(AJ662,LnLst!B:I,6,FALSE),0)*100/H662^2</f>
        <v>0</v>
      </c>
      <c r="EN662" s="111">
        <f>(AK662*IFERROR(VLOOKUP(AJ662,LnLst!B:I,7,FALSE),0))*(H662^2/100)/1000000</f>
        <v>0</v>
      </c>
      <c r="EO662" s="111">
        <f>AK662*IFERROR(VLOOKUP(AJ662,LnLst!B:I,8,FALSE),0)*100/H662^2</f>
        <v>0</v>
      </c>
    </row>
    <row r="663" spans="1:145" ht="15" customHeight="1" x14ac:dyDescent="0.25">
      <c r="A663" s="81" t="s">
        <v>326</v>
      </c>
      <c r="B663" s="82" t="s">
        <v>474</v>
      </c>
      <c r="C663" s="102" t="s">
        <v>1545</v>
      </c>
      <c r="D663" s="82" t="s">
        <v>1624</v>
      </c>
      <c r="E663" s="9" t="s">
        <v>1642</v>
      </c>
      <c r="F663" s="426" t="s">
        <v>1717</v>
      </c>
      <c r="G663" s="83">
        <v>1</v>
      </c>
      <c r="H663" s="60">
        <v>220</v>
      </c>
      <c r="I663" s="194" t="str">
        <f t="shared" si="222"/>
        <v xml:space="preserve">2*380/50 ACSR             </v>
      </c>
      <c r="J663" s="228">
        <f t="shared" si="223"/>
        <v>12.5</v>
      </c>
      <c r="K663" s="113" t="s">
        <v>23</v>
      </c>
      <c r="L663" s="232" t="s">
        <v>23</v>
      </c>
      <c r="M663" s="240">
        <v>1200</v>
      </c>
      <c r="N663" s="115">
        <f t="shared" si="206"/>
        <v>457.24799999999999</v>
      </c>
      <c r="O663" s="241">
        <v>1500</v>
      </c>
      <c r="P663" s="235">
        <f t="shared" si="207"/>
        <v>1.0640495867768596E-3</v>
      </c>
      <c r="Q663" s="104">
        <f t="shared" si="208"/>
        <v>7.7995867768595045E-3</v>
      </c>
      <c r="R663" s="104">
        <f t="shared" si="209"/>
        <v>2.2505999999999998E-2</v>
      </c>
      <c r="S663" s="104">
        <f t="shared" si="210"/>
        <v>2.840909090909091E-3</v>
      </c>
      <c r="T663" s="104">
        <f t="shared" si="211"/>
        <v>2.453512396694215E-2</v>
      </c>
      <c r="U663" s="104">
        <f t="shared" si="212"/>
        <v>1.34915E-2</v>
      </c>
      <c r="V663" s="105">
        <f t="shared" si="213"/>
        <v>1.5237603305785124E-2</v>
      </c>
      <c r="W663" s="223">
        <f>AE663*IFERROR(VLOOKUP(AD663,LnLst!B:I,2,FALSE),0)+AG663*IFERROR(VLOOKUP(AF663,LnLst!B:I,2,FALSE),0)+AI663*IFERROR(VLOOKUP(AH663,LnLst!B:I,2,FALSE),0)+AK663*IFERROR(VLOOKUP(AJ663,LnLst!B:I,2,FALSE),0)</f>
        <v>0.51500000000000001</v>
      </c>
      <c r="X663" s="215">
        <f>AE663*IFERROR(VLOOKUP(AD663,LnLst!B:I,3,FALSE),0)+AG663*IFERROR(VLOOKUP(AF663,LnLst!B:I,3,FALSE),0)+AI663*IFERROR(VLOOKUP(AH663,LnLst!B:I,3,FALSE),0)+AK663*IFERROR(VLOOKUP(AJ663,LnLst!B:I,3,FALSE),0)</f>
        <v>3.7749999999999999</v>
      </c>
      <c r="Y663" s="219">
        <f>(AE663*IFERROR(VLOOKUP(AD663,LnLst!B:I,4,FALSE),0)+AG663*IFERROR(VLOOKUP(AF663,LnLst!B:I,4,FALSE),0)+AI663*IFERROR(VLOOKUP(AH663,LnLst!B:I,4,FALSE),0)+AK663*IFERROR(VLOOKUP(AJ663,LnLst!B:I,4,FALSE),0))/1000000</f>
        <v>4.6499999999999999E-5</v>
      </c>
      <c r="Z663" s="215">
        <f>AE663*IFERROR(VLOOKUP(AD663,LnLst!B:I,5,FALSE),0)+AG663*IFERROR(VLOOKUP(AF663,LnLst!B:I,5,FALSE),0)+AI663*IFERROR(VLOOKUP(AH663,LnLst!B:I,5,FALSE),0)+AK663*IFERROR(VLOOKUP(AJ663,LnLst!B:I,5,FALSE),0)</f>
        <v>1.375</v>
      </c>
      <c r="AA663" s="215">
        <f>AE663*IFERROR(VLOOKUP(AD663,LnLst!B:I,6,FALSE),0)+AG663*IFERROR(VLOOKUP(AF663,LnLst!B:I,6,FALSE),0)+AI663*IFERROR(VLOOKUP(AH663,LnLst!B:I,6,FALSE),0)+AK663*IFERROR(VLOOKUP(AJ663,LnLst!B:I,6,FALSE),0)</f>
        <v>11.875</v>
      </c>
      <c r="AB663" s="207">
        <f>(AE663*IFERROR(VLOOKUP(AD663,LnLst!B:I,7,FALSE),0)+AG663*IFERROR(VLOOKUP(AF663,LnLst!B:I,7,FALSE),0)+AI663*IFERROR(VLOOKUP(AH663,LnLst!B:I,7,FALSE),0)+AK663*IFERROR(VLOOKUP(AJ663,LnLst!B:I,7,FALSE),0))/1000000</f>
        <v>2.7875E-5</v>
      </c>
      <c r="AC663" s="211">
        <f>AE663*IFERROR(VLOOKUP(AD663,LnLst!B:I,8,FALSE),0)+AG663*IFERROR(VLOOKUP(AF663,LnLst!B:I,8,FALSE),0)+AI663*IFERROR(VLOOKUP(AH663,LnLst!B:I,8,FALSE),0)+AK663*IFERROR(VLOOKUP(AJ663,LnLst!B:I,8,FALSE),0)</f>
        <v>7.375</v>
      </c>
      <c r="AD663" s="106" t="s">
        <v>25</v>
      </c>
      <c r="AE663" s="263">
        <v>12.5</v>
      </c>
      <c r="AF663" s="245" t="s">
        <v>1462</v>
      </c>
      <c r="AG663" s="263"/>
      <c r="AH663" s="250" t="s">
        <v>1462</v>
      </c>
      <c r="AI663" s="263"/>
      <c r="AJ663" s="245" t="s">
        <v>1462</v>
      </c>
      <c r="AK663" s="263"/>
      <c r="AL663" s="84">
        <v>106</v>
      </c>
      <c r="AM663" s="72">
        <v>108</v>
      </c>
      <c r="AN663" s="83">
        <v>0</v>
      </c>
      <c r="AO663" s="72">
        <v>0</v>
      </c>
      <c r="AP663" s="66" t="s">
        <v>1064</v>
      </c>
      <c r="AQ663" s="107" t="s">
        <v>289</v>
      </c>
      <c r="AR663" s="61" t="s">
        <v>290</v>
      </c>
      <c r="AS663" s="364"/>
      <c r="AT663" s="205" t="s">
        <v>1276</v>
      </c>
      <c r="DN663" s="111">
        <f>(AE663*IFERROR(VLOOKUP(AD663,LnLst!B:I,2,FALSE),0))*(100/(H663^2))</f>
        <v>1.0640495867768596E-3</v>
      </c>
      <c r="DO663" s="111">
        <f>(AE663*IFERROR(VLOOKUP(AD663,LnLst!B:I,3,FALSE),0))*(100/(H663^2))</f>
        <v>7.7995867768595045E-3</v>
      </c>
      <c r="DP663" s="111">
        <f>(AE663*IFERROR(VLOOKUP(AD663,LnLst!B:I,4,FALSE),0))*(H663^2/100)/1000000</f>
        <v>2.2506000000000002E-2</v>
      </c>
      <c r="DQ663" s="111">
        <f>(AE663*IFERROR(VLOOKUP(AD663,LnLst!B:I,5,FALSE),0))*(100/(H663^2))</f>
        <v>2.840909090909091E-3</v>
      </c>
      <c r="DR663" s="111">
        <f>(AE663*IFERROR(VLOOKUP(AD663,LnLst!B:I,6,FALSE),0))*(100/(H663^2))</f>
        <v>2.453512396694215E-2</v>
      </c>
      <c r="DS663" s="111">
        <f>(AE663*IFERROR(VLOOKUP(AD663,LnLst!B:I,7,FALSE),0))*(H663^2/100)/1000000</f>
        <v>1.34915E-2</v>
      </c>
      <c r="DT663" s="111">
        <f>(AE663*IFERROR(VLOOKUP(AD663,LnLst!B:I,8,FALSE),0))*(100/(H663^2))</f>
        <v>1.5237603305785125E-2</v>
      </c>
      <c r="DU663" s="111">
        <f>AG663*IFERROR(VLOOKUP(AF663,LnLst!B:I,2,FALSE),0)*100/H663^2</f>
        <v>0</v>
      </c>
      <c r="DV663" s="111">
        <f>(AG663*IFERROR(VLOOKUP(AF663,LnLst!B:I,3,FALSE),0))*(100/(H663^2))</f>
        <v>0</v>
      </c>
      <c r="DW663" s="111">
        <f>(AG663*IFERROR(VLOOKUP(AF663,LnLst!B:I,4,FALSE),0))*(H663^2/100)/1000000</f>
        <v>0</v>
      </c>
      <c r="DX663" s="111">
        <f>(AG663*IFERROR(VLOOKUP(AF663,LnLst!B:I,5,FALSE),0))*(100/(H663^2))</f>
        <v>0</v>
      </c>
      <c r="DY663" s="111">
        <f>(AG663*IFERROR(VLOOKUP(AF663,LnLst!B:I,6,FALSE),0))*(100/(H663^2))</f>
        <v>0</v>
      </c>
      <c r="DZ663" s="111">
        <f>(AG663*IFERROR(VLOOKUP(AF663,LnLst!B:I,7,FALSE),0))*(H663^2/100)/1000000</f>
        <v>0</v>
      </c>
      <c r="EA663" s="111">
        <f>(AG663*IFERROR(VLOOKUP(AF663,LnLst!B:I,8,FALSE),0))*(100/(H663^2))</f>
        <v>0</v>
      </c>
      <c r="EB663" s="111">
        <f>AI663*IFERROR(VLOOKUP(AH663,LnLst!B:I,2,FALSE),0)*100/H663^2</f>
        <v>0</v>
      </c>
      <c r="EC663" s="111">
        <f>AI663*IFERROR(VLOOKUP(AH663,LnLst!B:I,3,FALSE),0)*100/H663^2</f>
        <v>0</v>
      </c>
      <c r="ED663" s="111">
        <f>(AI663*IFERROR(VLOOKUP(AH663,LnLst!B:I,4,FALSE),0))*(H663^2/100)/1000000</f>
        <v>0</v>
      </c>
      <c r="EE663" s="111">
        <f>AI663*IFERROR(VLOOKUP(AH663,LnLst!B:I,5,FALSE),0)*100/H663^2</f>
        <v>0</v>
      </c>
      <c r="EF663" s="111">
        <f>AI663*IFERROR(VLOOKUP(AH663,LnLst!B:I,6,FALSE),0)*100/H663^2</f>
        <v>0</v>
      </c>
      <c r="EG663" s="111">
        <f>(AI663*IFERROR(VLOOKUP(AH663,LnLst!B:I,7,FALSE),0))*(H663^2/100)/1000000</f>
        <v>0</v>
      </c>
      <c r="EH663" s="111">
        <f>AI663*IFERROR(VLOOKUP(AH663,LnLst!B:I,8,FALSE),0)*100/H663^2</f>
        <v>0</v>
      </c>
      <c r="EI663" s="236">
        <f>AK663*IFERROR(VLOOKUP(AJ663,LnLst!B:I,2,FALSE),0)*100/H663^2</f>
        <v>0</v>
      </c>
      <c r="EJ663" s="111">
        <f>AK663*IFERROR(VLOOKUP(AJ663,LnLst!B:I,3,FALSE),0)*100/H663^2</f>
        <v>0</v>
      </c>
      <c r="EK663" s="111">
        <f>(AK663*IFERROR(VLOOKUP(AJ663,LnLst!B:I,4,FALSE),0))*(H663^2/100)/1000000</f>
        <v>0</v>
      </c>
      <c r="EL663" s="111">
        <f>AK663*IFERROR(VLOOKUP(AJ663,LnLst!B:I,5,FALSE),0)*100/H663^2</f>
        <v>0</v>
      </c>
      <c r="EM663" s="111">
        <f>AK663*IFERROR(VLOOKUP(AJ663,LnLst!B:I,6,FALSE),0)*100/H663^2</f>
        <v>0</v>
      </c>
      <c r="EN663" s="111">
        <f>(AK663*IFERROR(VLOOKUP(AJ663,LnLst!B:I,7,FALSE),0))*(H663^2/100)/1000000</f>
        <v>0</v>
      </c>
      <c r="EO663" s="111">
        <f>AK663*IFERROR(VLOOKUP(AJ663,LnLst!B:I,8,FALSE),0)*100/H663^2</f>
        <v>0</v>
      </c>
    </row>
    <row r="664" spans="1:145" ht="15" customHeight="1" x14ac:dyDescent="0.25">
      <c r="A664" s="81" t="s">
        <v>326</v>
      </c>
      <c r="B664" s="82" t="s">
        <v>474</v>
      </c>
      <c r="C664" s="102" t="s">
        <v>1545</v>
      </c>
      <c r="D664" s="82" t="s">
        <v>1624</v>
      </c>
      <c r="E664" s="9" t="s">
        <v>1642</v>
      </c>
      <c r="F664" s="426" t="s">
        <v>1717</v>
      </c>
      <c r="G664" s="83">
        <v>2</v>
      </c>
      <c r="H664" s="60">
        <v>220</v>
      </c>
      <c r="I664" s="194" t="str">
        <f t="shared" si="222"/>
        <v xml:space="preserve">2*380/50 ACSR             </v>
      </c>
      <c r="J664" s="228">
        <f t="shared" si="223"/>
        <v>12.5</v>
      </c>
      <c r="K664" s="113" t="s">
        <v>23</v>
      </c>
      <c r="L664" s="232" t="s">
        <v>23</v>
      </c>
      <c r="M664" s="240">
        <v>1200</v>
      </c>
      <c r="N664" s="115">
        <f t="shared" si="206"/>
        <v>457.24799999999999</v>
      </c>
      <c r="O664" s="241">
        <v>1500</v>
      </c>
      <c r="P664" s="235">
        <f t="shared" si="207"/>
        <v>1.0640495867768596E-3</v>
      </c>
      <c r="Q664" s="104">
        <f t="shared" si="208"/>
        <v>7.7995867768595045E-3</v>
      </c>
      <c r="R664" s="104">
        <f t="shared" si="209"/>
        <v>2.2505999999999998E-2</v>
      </c>
      <c r="S664" s="104">
        <f t="shared" si="210"/>
        <v>2.840909090909091E-3</v>
      </c>
      <c r="T664" s="104">
        <f t="shared" si="211"/>
        <v>2.453512396694215E-2</v>
      </c>
      <c r="U664" s="104">
        <f t="shared" si="212"/>
        <v>1.34915E-2</v>
      </c>
      <c r="V664" s="105">
        <f t="shared" si="213"/>
        <v>1.5237603305785124E-2</v>
      </c>
      <c r="W664" s="223">
        <f>AE664*IFERROR(VLOOKUP(AD664,LnLst!B:I,2,FALSE),0)+AG664*IFERROR(VLOOKUP(AF664,LnLst!B:I,2,FALSE),0)+AI664*IFERROR(VLOOKUP(AH664,LnLst!B:I,2,FALSE),0)+AK664*IFERROR(VLOOKUP(AJ664,LnLst!B:I,2,FALSE),0)</f>
        <v>0.51500000000000001</v>
      </c>
      <c r="X664" s="215">
        <f>AE664*IFERROR(VLOOKUP(AD664,LnLst!B:I,3,FALSE),0)+AG664*IFERROR(VLOOKUP(AF664,LnLst!B:I,3,FALSE),0)+AI664*IFERROR(VLOOKUP(AH664,LnLst!B:I,3,FALSE),0)+AK664*IFERROR(VLOOKUP(AJ664,LnLst!B:I,3,FALSE),0)</f>
        <v>3.7749999999999999</v>
      </c>
      <c r="Y664" s="219">
        <f>(AE664*IFERROR(VLOOKUP(AD664,LnLst!B:I,4,FALSE),0)+AG664*IFERROR(VLOOKUP(AF664,LnLst!B:I,4,FALSE),0)+AI664*IFERROR(VLOOKUP(AH664,LnLst!B:I,4,FALSE),0)+AK664*IFERROR(VLOOKUP(AJ664,LnLst!B:I,4,FALSE),0))/1000000</f>
        <v>4.6499999999999999E-5</v>
      </c>
      <c r="Z664" s="215">
        <f>AE664*IFERROR(VLOOKUP(AD664,LnLst!B:I,5,FALSE),0)+AG664*IFERROR(VLOOKUP(AF664,LnLst!B:I,5,FALSE),0)+AI664*IFERROR(VLOOKUP(AH664,LnLst!B:I,5,FALSE),0)+AK664*IFERROR(VLOOKUP(AJ664,LnLst!B:I,5,FALSE),0)</f>
        <v>1.375</v>
      </c>
      <c r="AA664" s="215">
        <f>AE664*IFERROR(VLOOKUP(AD664,LnLst!B:I,6,FALSE),0)+AG664*IFERROR(VLOOKUP(AF664,LnLst!B:I,6,FALSE),0)+AI664*IFERROR(VLOOKUP(AH664,LnLst!B:I,6,FALSE),0)+AK664*IFERROR(VLOOKUP(AJ664,LnLst!B:I,6,FALSE),0)</f>
        <v>11.875</v>
      </c>
      <c r="AB664" s="207">
        <f>(AE664*IFERROR(VLOOKUP(AD664,LnLst!B:I,7,FALSE),0)+AG664*IFERROR(VLOOKUP(AF664,LnLst!B:I,7,FALSE),0)+AI664*IFERROR(VLOOKUP(AH664,LnLst!B:I,7,FALSE),0)+AK664*IFERROR(VLOOKUP(AJ664,LnLst!B:I,7,FALSE),0))/1000000</f>
        <v>2.7875E-5</v>
      </c>
      <c r="AC664" s="211">
        <f>AE664*IFERROR(VLOOKUP(AD664,LnLst!B:I,8,FALSE),0)+AG664*IFERROR(VLOOKUP(AF664,LnLst!B:I,8,FALSE),0)+AI664*IFERROR(VLOOKUP(AH664,LnLst!B:I,8,FALSE),0)+AK664*IFERROR(VLOOKUP(AJ664,LnLst!B:I,8,FALSE),0)</f>
        <v>7.375</v>
      </c>
      <c r="AD664" s="106" t="s">
        <v>25</v>
      </c>
      <c r="AE664" s="263">
        <v>12.5</v>
      </c>
      <c r="AF664" s="245" t="s">
        <v>1462</v>
      </c>
      <c r="AG664" s="263"/>
      <c r="AH664" s="250" t="s">
        <v>1462</v>
      </c>
      <c r="AI664" s="263"/>
      <c r="AJ664" s="245" t="s">
        <v>1462</v>
      </c>
      <c r="AK664" s="263"/>
      <c r="AL664" s="84">
        <v>106</v>
      </c>
      <c r="AM664" s="72">
        <v>108</v>
      </c>
      <c r="AN664" s="83">
        <v>0</v>
      </c>
      <c r="AO664" s="72">
        <v>0</v>
      </c>
      <c r="AP664" s="66" t="s">
        <v>1065</v>
      </c>
      <c r="AQ664" s="107" t="s">
        <v>289</v>
      </c>
      <c r="AR664" s="61" t="s">
        <v>290</v>
      </c>
      <c r="AS664" s="364"/>
      <c r="AT664" s="205" t="s">
        <v>1276</v>
      </c>
      <c r="DN664" s="111">
        <f>(AE664*IFERROR(VLOOKUP(AD664,LnLst!B:I,2,FALSE),0))*(100/(H664^2))</f>
        <v>1.0640495867768596E-3</v>
      </c>
      <c r="DO664" s="111">
        <f>(AE664*IFERROR(VLOOKUP(AD664,LnLst!B:I,3,FALSE),0))*(100/(H664^2))</f>
        <v>7.7995867768595045E-3</v>
      </c>
      <c r="DP664" s="111">
        <f>(AE664*IFERROR(VLOOKUP(AD664,LnLst!B:I,4,FALSE),0))*(H664^2/100)/1000000</f>
        <v>2.2506000000000002E-2</v>
      </c>
      <c r="DQ664" s="111">
        <f>(AE664*IFERROR(VLOOKUP(AD664,LnLst!B:I,5,FALSE),0))*(100/(H664^2))</f>
        <v>2.840909090909091E-3</v>
      </c>
      <c r="DR664" s="111">
        <f>(AE664*IFERROR(VLOOKUP(AD664,LnLst!B:I,6,FALSE),0))*(100/(H664^2))</f>
        <v>2.453512396694215E-2</v>
      </c>
      <c r="DS664" s="111">
        <f>(AE664*IFERROR(VLOOKUP(AD664,LnLst!B:I,7,FALSE),0))*(H664^2/100)/1000000</f>
        <v>1.34915E-2</v>
      </c>
      <c r="DT664" s="111">
        <f>(AE664*IFERROR(VLOOKUP(AD664,LnLst!B:I,8,FALSE),0))*(100/(H664^2))</f>
        <v>1.5237603305785125E-2</v>
      </c>
      <c r="DU664" s="111">
        <f>AG664*IFERROR(VLOOKUP(AF664,LnLst!B:I,2,FALSE),0)*100/H664^2</f>
        <v>0</v>
      </c>
      <c r="DV664" s="111">
        <f>(AG664*IFERROR(VLOOKUP(AF664,LnLst!B:I,3,FALSE),0))*(100/(H664^2))</f>
        <v>0</v>
      </c>
      <c r="DW664" s="111">
        <f>(AG664*IFERROR(VLOOKUP(AF664,LnLst!B:I,4,FALSE),0))*(H664^2/100)/1000000</f>
        <v>0</v>
      </c>
      <c r="DX664" s="111">
        <f>(AG664*IFERROR(VLOOKUP(AF664,LnLst!B:I,5,FALSE),0))*(100/(H664^2))</f>
        <v>0</v>
      </c>
      <c r="DY664" s="111">
        <f>(AG664*IFERROR(VLOOKUP(AF664,LnLst!B:I,6,FALSE),0))*(100/(H664^2))</f>
        <v>0</v>
      </c>
      <c r="DZ664" s="111">
        <f>(AG664*IFERROR(VLOOKUP(AF664,LnLst!B:I,7,FALSE),0))*(H664^2/100)/1000000</f>
        <v>0</v>
      </c>
      <c r="EA664" s="111">
        <f>(AG664*IFERROR(VLOOKUP(AF664,LnLst!B:I,8,FALSE),0))*(100/(H664^2))</f>
        <v>0</v>
      </c>
      <c r="EB664" s="111">
        <f>AI664*IFERROR(VLOOKUP(AH664,LnLst!B:I,2,FALSE),0)*100/H664^2</f>
        <v>0</v>
      </c>
      <c r="EC664" s="111">
        <f>AI664*IFERROR(VLOOKUP(AH664,LnLst!B:I,3,FALSE),0)*100/H664^2</f>
        <v>0</v>
      </c>
      <c r="ED664" s="111">
        <f>(AI664*IFERROR(VLOOKUP(AH664,LnLst!B:I,4,FALSE),0))*(H664^2/100)/1000000</f>
        <v>0</v>
      </c>
      <c r="EE664" s="111">
        <f>AI664*IFERROR(VLOOKUP(AH664,LnLst!B:I,5,FALSE),0)*100/H664^2</f>
        <v>0</v>
      </c>
      <c r="EF664" s="111">
        <f>AI664*IFERROR(VLOOKUP(AH664,LnLst!B:I,6,FALSE),0)*100/H664^2</f>
        <v>0</v>
      </c>
      <c r="EG664" s="111">
        <f>(AI664*IFERROR(VLOOKUP(AH664,LnLst!B:I,7,FALSE),0))*(H664^2/100)/1000000</f>
        <v>0</v>
      </c>
      <c r="EH664" s="111">
        <f>AI664*IFERROR(VLOOKUP(AH664,LnLst!B:I,8,FALSE),0)*100/H664^2</f>
        <v>0</v>
      </c>
      <c r="EI664" s="236">
        <f>AK664*IFERROR(VLOOKUP(AJ664,LnLst!B:I,2,FALSE),0)*100/H664^2</f>
        <v>0</v>
      </c>
      <c r="EJ664" s="111">
        <f>AK664*IFERROR(VLOOKUP(AJ664,LnLst!B:I,3,FALSE),0)*100/H664^2</f>
        <v>0</v>
      </c>
      <c r="EK664" s="111">
        <f>(AK664*IFERROR(VLOOKUP(AJ664,LnLst!B:I,4,FALSE),0))*(H664^2/100)/1000000</f>
        <v>0</v>
      </c>
      <c r="EL664" s="111">
        <f>AK664*IFERROR(VLOOKUP(AJ664,LnLst!B:I,5,FALSE),0)*100/H664^2</f>
        <v>0</v>
      </c>
      <c r="EM664" s="111">
        <f>AK664*IFERROR(VLOOKUP(AJ664,LnLst!B:I,6,FALSE),0)*100/H664^2</f>
        <v>0</v>
      </c>
      <c r="EN664" s="111">
        <f>(AK664*IFERROR(VLOOKUP(AJ664,LnLst!B:I,7,FALSE),0))*(H664^2/100)/1000000</f>
        <v>0</v>
      </c>
      <c r="EO664" s="111">
        <f>AK664*IFERROR(VLOOKUP(AJ664,LnLst!B:I,8,FALSE),0)*100/H664^2</f>
        <v>0</v>
      </c>
    </row>
    <row r="665" spans="1:145" ht="15" customHeight="1" x14ac:dyDescent="0.25">
      <c r="A665" s="81" t="s">
        <v>394</v>
      </c>
      <c r="B665" s="82" t="s">
        <v>326</v>
      </c>
      <c r="C665" s="102" t="s">
        <v>86</v>
      </c>
      <c r="D665" s="82" t="s">
        <v>1545</v>
      </c>
      <c r="E665" s="9" t="s">
        <v>1642</v>
      </c>
      <c r="F665" s="426" t="s">
        <v>1717</v>
      </c>
      <c r="G665" s="83">
        <v>1</v>
      </c>
      <c r="H665" s="60">
        <v>220</v>
      </c>
      <c r="I665" s="194" t="str">
        <f t="shared" si="222"/>
        <v xml:space="preserve">2*380/50 ACSR             </v>
      </c>
      <c r="J665" s="228">
        <f t="shared" si="223"/>
        <v>106</v>
      </c>
      <c r="K665" s="113" t="s">
        <v>21</v>
      </c>
      <c r="L665" s="232" t="s">
        <v>23</v>
      </c>
      <c r="M665" s="240">
        <v>800</v>
      </c>
      <c r="N665" s="115">
        <f t="shared" si="206"/>
        <v>304.83199999999999</v>
      </c>
      <c r="O665" s="241">
        <v>1500</v>
      </c>
      <c r="P665" s="235">
        <f t="shared" si="207"/>
        <v>9.0231404958677694E-3</v>
      </c>
      <c r="Q665" s="104">
        <f t="shared" si="208"/>
        <v>6.6140495867768587E-2</v>
      </c>
      <c r="R665" s="104">
        <f t="shared" si="209"/>
        <v>0.19085088</v>
      </c>
      <c r="S665" s="104">
        <f t="shared" si="210"/>
        <v>2.409090909090909E-2</v>
      </c>
      <c r="T665" s="104">
        <f t="shared" si="211"/>
        <v>0.20805785123966938</v>
      </c>
      <c r="U665" s="104">
        <f t="shared" si="212"/>
        <v>0.11440791999999998</v>
      </c>
      <c r="V665" s="105">
        <f t="shared" si="213"/>
        <v>0.12921487603305784</v>
      </c>
      <c r="W665" s="223">
        <f>AE665*IFERROR(VLOOKUP(AD665,LnLst!B:I,2,FALSE),0)+AG665*IFERROR(VLOOKUP(AF665,LnLst!B:I,2,FALSE),0)+AI665*IFERROR(VLOOKUP(AH665,LnLst!B:I,2,FALSE),0)+AK665*IFERROR(VLOOKUP(AJ665,LnLst!B:I,2,FALSE),0)</f>
        <v>4.3672000000000004</v>
      </c>
      <c r="X665" s="215">
        <f>AE665*IFERROR(VLOOKUP(AD665,LnLst!B:I,3,FALSE),0)+AG665*IFERROR(VLOOKUP(AF665,LnLst!B:I,3,FALSE),0)+AI665*IFERROR(VLOOKUP(AH665,LnLst!B:I,3,FALSE),0)+AK665*IFERROR(VLOOKUP(AJ665,LnLst!B:I,3,FALSE),0)</f>
        <v>32.012</v>
      </c>
      <c r="Y665" s="219">
        <f>(AE665*IFERROR(VLOOKUP(AD665,LnLst!B:I,4,FALSE),0)+AG665*IFERROR(VLOOKUP(AF665,LnLst!B:I,4,FALSE),0)+AI665*IFERROR(VLOOKUP(AH665,LnLst!B:I,4,FALSE),0)+AK665*IFERROR(VLOOKUP(AJ665,LnLst!B:I,4,FALSE),0))/1000000</f>
        <v>3.9431999999999998E-4</v>
      </c>
      <c r="Z665" s="215">
        <f>AE665*IFERROR(VLOOKUP(AD665,LnLst!B:I,5,FALSE),0)+AG665*IFERROR(VLOOKUP(AF665,LnLst!B:I,5,FALSE),0)+AI665*IFERROR(VLOOKUP(AH665,LnLst!B:I,5,FALSE),0)+AK665*IFERROR(VLOOKUP(AJ665,LnLst!B:I,5,FALSE),0)</f>
        <v>11.66</v>
      </c>
      <c r="AA665" s="215">
        <f>AE665*IFERROR(VLOOKUP(AD665,LnLst!B:I,6,FALSE),0)+AG665*IFERROR(VLOOKUP(AF665,LnLst!B:I,6,FALSE),0)+AI665*IFERROR(VLOOKUP(AH665,LnLst!B:I,6,FALSE),0)+AK665*IFERROR(VLOOKUP(AJ665,LnLst!B:I,6,FALSE),0)</f>
        <v>100.69999999999999</v>
      </c>
      <c r="AB665" s="207">
        <f>(AE665*IFERROR(VLOOKUP(AD665,LnLst!B:I,7,FALSE),0)+AG665*IFERROR(VLOOKUP(AF665,LnLst!B:I,7,FALSE),0)+AI665*IFERROR(VLOOKUP(AH665,LnLst!B:I,7,FALSE),0)+AK665*IFERROR(VLOOKUP(AJ665,LnLst!B:I,7,FALSE),0))/1000000</f>
        <v>2.3637999999999998E-4</v>
      </c>
      <c r="AC665" s="211">
        <f>AE665*IFERROR(VLOOKUP(AD665,LnLst!B:I,8,FALSE),0)+AG665*IFERROR(VLOOKUP(AF665,LnLst!B:I,8,FALSE),0)+AI665*IFERROR(VLOOKUP(AH665,LnLst!B:I,8,FALSE),0)+AK665*IFERROR(VLOOKUP(AJ665,LnLst!B:I,8,FALSE),0)</f>
        <v>62.54</v>
      </c>
      <c r="AD665" s="106" t="s">
        <v>25</v>
      </c>
      <c r="AE665" s="263">
        <v>106</v>
      </c>
      <c r="AF665" s="245" t="s">
        <v>1462</v>
      </c>
      <c r="AG665" s="263"/>
      <c r="AH665" s="250" t="s">
        <v>1462</v>
      </c>
      <c r="AI665" s="263"/>
      <c r="AJ665" s="245" t="s">
        <v>1462</v>
      </c>
      <c r="AK665" s="263"/>
      <c r="AL665" s="84">
        <v>104</v>
      </c>
      <c r="AM665" s="72">
        <v>106</v>
      </c>
      <c r="AN665" s="83">
        <v>0</v>
      </c>
      <c r="AO665" s="72">
        <v>0</v>
      </c>
      <c r="AP665" s="66" t="s">
        <v>1066</v>
      </c>
      <c r="AQ665" s="107" t="s">
        <v>1067</v>
      </c>
      <c r="AR665" s="61" t="s">
        <v>289</v>
      </c>
      <c r="AS665" s="364"/>
      <c r="AT665" s="205" t="s">
        <v>1125</v>
      </c>
      <c r="DN665" s="111">
        <f>(AE665*IFERROR(VLOOKUP(AD665,LnLst!B:I,2,FALSE),0))*(100/(H665^2))</f>
        <v>9.0231404958677694E-3</v>
      </c>
      <c r="DO665" s="111">
        <f>(AE665*IFERROR(VLOOKUP(AD665,LnLst!B:I,3,FALSE),0))*(100/(H665^2))</f>
        <v>6.6140495867768601E-2</v>
      </c>
      <c r="DP665" s="111">
        <f>(AE665*IFERROR(VLOOKUP(AD665,LnLst!B:I,4,FALSE),0))*(H665^2/100)/1000000</f>
        <v>0.19085088</v>
      </c>
      <c r="DQ665" s="111">
        <f>(AE665*IFERROR(VLOOKUP(AD665,LnLst!B:I,5,FALSE),0))*(100/(H665^2))</f>
        <v>2.4090909090909093E-2</v>
      </c>
      <c r="DR665" s="111">
        <f>(AE665*IFERROR(VLOOKUP(AD665,LnLst!B:I,6,FALSE),0))*(100/(H665^2))</f>
        <v>0.20805785123966941</v>
      </c>
      <c r="DS665" s="111">
        <f>(AE665*IFERROR(VLOOKUP(AD665,LnLst!B:I,7,FALSE),0))*(H665^2/100)/1000000</f>
        <v>0.11440792</v>
      </c>
      <c r="DT665" s="111">
        <f>(AE665*IFERROR(VLOOKUP(AD665,LnLst!B:I,8,FALSE),0))*(100/(H665^2))</f>
        <v>0.12921487603305784</v>
      </c>
      <c r="DU665" s="111">
        <f>AG665*IFERROR(VLOOKUP(AF665,LnLst!B:I,2,FALSE),0)*100/H665^2</f>
        <v>0</v>
      </c>
      <c r="DV665" s="111">
        <f>(AG665*IFERROR(VLOOKUP(AF665,LnLst!B:I,3,FALSE),0))*(100/(H665^2))</f>
        <v>0</v>
      </c>
      <c r="DW665" s="111">
        <f>(AG665*IFERROR(VLOOKUP(AF665,LnLst!B:I,4,FALSE),0))*(H665^2/100)/1000000</f>
        <v>0</v>
      </c>
      <c r="DX665" s="111">
        <f>(AG665*IFERROR(VLOOKUP(AF665,LnLst!B:I,5,FALSE),0))*(100/(H665^2))</f>
        <v>0</v>
      </c>
      <c r="DY665" s="111">
        <f>(AG665*IFERROR(VLOOKUP(AF665,LnLst!B:I,6,FALSE),0))*(100/(H665^2))</f>
        <v>0</v>
      </c>
      <c r="DZ665" s="111">
        <f>(AG665*IFERROR(VLOOKUP(AF665,LnLst!B:I,7,FALSE),0))*(H665^2/100)/1000000</f>
        <v>0</v>
      </c>
      <c r="EA665" s="111">
        <f>(AG665*IFERROR(VLOOKUP(AF665,LnLst!B:I,8,FALSE),0))*(100/(H665^2))</f>
        <v>0</v>
      </c>
      <c r="EB665" s="111">
        <f>AI665*IFERROR(VLOOKUP(AH665,LnLst!B:I,2,FALSE),0)*100/H665^2</f>
        <v>0</v>
      </c>
      <c r="EC665" s="111">
        <f>AI665*IFERROR(VLOOKUP(AH665,LnLst!B:I,3,FALSE),0)*100/H665^2</f>
        <v>0</v>
      </c>
      <c r="ED665" s="111">
        <f>(AI665*IFERROR(VLOOKUP(AH665,LnLst!B:I,4,FALSE),0))*(H665^2/100)/1000000</f>
        <v>0</v>
      </c>
      <c r="EE665" s="111">
        <f>AI665*IFERROR(VLOOKUP(AH665,LnLst!B:I,5,FALSE),0)*100/H665^2</f>
        <v>0</v>
      </c>
      <c r="EF665" s="111">
        <f>AI665*IFERROR(VLOOKUP(AH665,LnLst!B:I,6,FALSE),0)*100/H665^2</f>
        <v>0</v>
      </c>
      <c r="EG665" s="111">
        <f>(AI665*IFERROR(VLOOKUP(AH665,LnLst!B:I,7,FALSE),0))*(H665^2/100)/1000000</f>
        <v>0</v>
      </c>
      <c r="EH665" s="111">
        <f>AI665*IFERROR(VLOOKUP(AH665,LnLst!B:I,8,FALSE),0)*100/H665^2</f>
        <v>0</v>
      </c>
      <c r="EI665" s="236">
        <f>AK665*IFERROR(VLOOKUP(AJ665,LnLst!B:I,2,FALSE),0)*100/H665^2</f>
        <v>0</v>
      </c>
      <c r="EJ665" s="111">
        <f>AK665*IFERROR(VLOOKUP(AJ665,LnLst!B:I,3,FALSE),0)*100/H665^2</f>
        <v>0</v>
      </c>
      <c r="EK665" s="111">
        <f>(AK665*IFERROR(VLOOKUP(AJ665,LnLst!B:I,4,FALSE),0))*(H665^2/100)/1000000</f>
        <v>0</v>
      </c>
      <c r="EL665" s="111">
        <f>AK665*IFERROR(VLOOKUP(AJ665,LnLst!B:I,5,FALSE),0)*100/H665^2</f>
        <v>0</v>
      </c>
      <c r="EM665" s="111">
        <f>AK665*IFERROR(VLOOKUP(AJ665,LnLst!B:I,6,FALSE),0)*100/H665^2</f>
        <v>0</v>
      </c>
      <c r="EN665" s="111">
        <f>(AK665*IFERROR(VLOOKUP(AJ665,LnLst!B:I,7,FALSE),0))*(H665^2/100)/1000000</f>
        <v>0</v>
      </c>
      <c r="EO665" s="111">
        <f>AK665*IFERROR(VLOOKUP(AJ665,LnLst!B:I,8,FALSE),0)*100/H665^2</f>
        <v>0</v>
      </c>
    </row>
    <row r="666" spans="1:145" ht="15" customHeight="1" x14ac:dyDescent="0.25">
      <c r="A666" s="81" t="s">
        <v>391</v>
      </c>
      <c r="B666" s="82" t="s">
        <v>1326</v>
      </c>
      <c r="C666" s="102" t="s">
        <v>85</v>
      </c>
      <c r="D666" s="82" t="s">
        <v>1324</v>
      </c>
      <c r="E666" s="9" t="s">
        <v>1642</v>
      </c>
      <c r="F666" s="426" t="s">
        <v>1717</v>
      </c>
      <c r="G666" s="83">
        <v>1</v>
      </c>
      <c r="H666" s="60">
        <v>220</v>
      </c>
      <c r="I666" s="194" t="str">
        <f t="shared" si="222"/>
        <v xml:space="preserve">2*380/50 ACSR             </v>
      </c>
      <c r="J666" s="228">
        <f t="shared" si="223"/>
        <v>69</v>
      </c>
      <c r="K666" s="113" t="s">
        <v>21</v>
      </c>
      <c r="L666" s="232" t="s">
        <v>29</v>
      </c>
      <c r="M666" s="114">
        <v>800</v>
      </c>
      <c r="N666" s="115">
        <f t="shared" si="206"/>
        <v>304.83199999999999</v>
      </c>
      <c r="O666" s="116">
        <v>1200</v>
      </c>
      <c r="P666" s="235">
        <f t="shared" si="207"/>
        <v>5.8735537190082636E-3</v>
      </c>
      <c r="Q666" s="104">
        <f t="shared" si="208"/>
        <v>4.305371900826447E-2</v>
      </c>
      <c r="R666" s="104">
        <f t="shared" si="209"/>
        <v>0.12423312000000002</v>
      </c>
      <c r="S666" s="104">
        <f t="shared" si="210"/>
        <v>1.5681818181818182E-2</v>
      </c>
      <c r="T666" s="104">
        <f t="shared" si="211"/>
        <v>0.13543388429752065</v>
      </c>
      <c r="U666" s="104">
        <f t="shared" si="212"/>
        <v>7.4473080000000011E-2</v>
      </c>
      <c r="V666" s="105">
        <f t="shared" si="213"/>
        <v>8.4111570247933878E-2</v>
      </c>
      <c r="W666" s="223">
        <f>AE666*IFERROR(VLOOKUP(AD666,LnLst!B:I,2,FALSE),0)+AG666*IFERROR(VLOOKUP(AF666,LnLst!B:I,2,FALSE),0)+AI666*IFERROR(VLOOKUP(AH666,LnLst!B:I,2,FALSE),0)+AK666*IFERROR(VLOOKUP(AJ666,LnLst!B:I,2,FALSE),0)</f>
        <v>2.8428</v>
      </c>
      <c r="X666" s="215">
        <f>AE666*IFERROR(VLOOKUP(AD666,LnLst!B:I,3,FALSE),0)+AG666*IFERROR(VLOOKUP(AF666,LnLst!B:I,3,FALSE),0)+AI666*IFERROR(VLOOKUP(AH666,LnLst!B:I,3,FALSE),0)+AK666*IFERROR(VLOOKUP(AJ666,LnLst!B:I,3,FALSE),0)</f>
        <v>20.838000000000001</v>
      </c>
      <c r="Y666" s="219">
        <f>(AE666*IFERROR(VLOOKUP(AD666,LnLst!B:I,4,FALSE),0)+AG666*IFERROR(VLOOKUP(AF666,LnLst!B:I,4,FALSE),0)+AI666*IFERROR(VLOOKUP(AH666,LnLst!B:I,4,FALSE),0)+AK666*IFERROR(VLOOKUP(AJ666,LnLst!B:I,4,FALSE),0))/1000000</f>
        <v>2.5668000000000002E-4</v>
      </c>
      <c r="Z666" s="215">
        <f>AE666*IFERROR(VLOOKUP(AD666,LnLst!B:I,5,FALSE),0)+AG666*IFERROR(VLOOKUP(AF666,LnLst!B:I,5,FALSE),0)+AI666*IFERROR(VLOOKUP(AH666,LnLst!B:I,5,FALSE),0)+AK666*IFERROR(VLOOKUP(AJ666,LnLst!B:I,5,FALSE),0)</f>
        <v>7.59</v>
      </c>
      <c r="AA666" s="215">
        <f>AE666*IFERROR(VLOOKUP(AD666,LnLst!B:I,6,FALSE),0)+AG666*IFERROR(VLOOKUP(AF666,LnLst!B:I,6,FALSE),0)+AI666*IFERROR(VLOOKUP(AH666,LnLst!B:I,6,FALSE),0)+AK666*IFERROR(VLOOKUP(AJ666,LnLst!B:I,6,FALSE),0)</f>
        <v>65.55</v>
      </c>
      <c r="AB666" s="207">
        <f>(AE666*IFERROR(VLOOKUP(AD666,LnLst!B:I,7,FALSE),0)+AG666*IFERROR(VLOOKUP(AF666,LnLst!B:I,7,FALSE),0)+AI666*IFERROR(VLOOKUP(AH666,LnLst!B:I,7,FALSE),0)+AK666*IFERROR(VLOOKUP(AJ666,LnLst!B:I,7,FALSE),0))/1000000</f>
        <v>1.5387000000000002E-4</v>
      </c>
      <c r="AC666" s="211">
        <f>AE666*IFERROR(VLOOKUP(AD666,LnLst!B:I,8,FALSE),0)+AG666*IFERROR(VLOOKUP(AF666,LnLst!B:I,8,FALSE),0)+AI666*IFERROR(VLOOKUP(AH666,LnLst!B:I,8,FALSE),0)+AK666*IFERROR(VLOOKUP(AJ666,LnLst!B:I,8,FALSE),0)</f>
        <v>40.71</v>
      </c>
      <c r="AD666" s="106" t="s">
        <v>25</v>
      </c>
      <c r="AE666" s="263">
        <v>69</v>
      </c>
      <c r="AF666" s="245" t="s">
        <v>1462</v>
      </c>
      <c r="AG666" s="263"/>
      <c r="AH666" s="250" t="s">
        <v>1462</v>
      </c>
      <c r="AI666" s="263"/>
      <c r="AJ666" s="245" t="s">
        <v>1462</v>
      </c>
      <c r="AK666" s="263"/>
      <c r="AL666" s="84">
        <v>102</v>
      </c>
      <c r="AM666" s="72">
        <v>105</v>
      </c>
      <c r="AN666" s="83">
        <v>0</v>
      </c>
      <c r="AO666" s="72">
        <v>0</v>
      </c>
      <c r="AP666" s="66" t="s">
        <v>1351</v>
      </c>
      <c r="AQ666" s="107" t="s">
        <v>1068</v>
      </c>
      <c r="AR666" s="61" t="s">
        <v>1325</v>
      </c>
      <c r="AS666" s="364"/>
      <c r="AT666" s="205" t="s">
        <v>1126</v>
      </c>
      <c r="DN666" s="111">
        <f>(AE666*IFERROR(VLOOKUP(AD666,LnLst!B:I,2,FALSE),0))*(100/(H666^2))</f>
        <v>5.8735537190082645E-3</v>
      </c>
      <c r="DO666" s="111">
        <f>(AE666*IFERROR(VLOOKUP(AD666,LnLst!B:I,3,FALSE),0))*(100/(H666^2))</f>
        <v>4.3053719008264463E-2</v>
      </c>
      <c r="DP666" s="111">
        <f>(AE666*IFERROR(VLOOKUP(AD666,LnLst!B:I,4,FALSE),0))*(H666^2/100)/1000000</f>
        <v>0.12423312000000002</v>
      </c>
      <c r="DQ666" s="111">
        <f>(AE666*IFERROR(VLOOKUP(AD666,LnLst!B:I,5,FALSE),0))*(100/(H666^2))</f>
        <v>1.5681818181818182E-2</v>
      </c>
      <c r="DR666" s="111">
        <f>(AE666*IFERROR(VLOOKUP(AD666,LnLst!B:I,6,FALSE),0))*(100/(H666^2))</f>
        <v>0.13543388429752065</v>
      </c>
      <c r="DS666" s="111">
        <f>(AE666*IFERROR(VLOOKUP(AD666,LnLst!B:I,7,FALSE),0))*(H666^2/100)/1000000</f>
        <v>7.4473079999999997E-2</v>
      </c>
      <c r="DT666" s="111">
        <f>(AE666*IFERROR(VLOOKUP(AD666,LnLst!B:I,8,FALSE),0))*(100/(H666^2))</f>
        <v>8.4111570247933892E-2</v>
      </c>
      <c r="DU666" s="111">
        <f>AG666*IFERROR(VLOOKUP(AF666,LnLst!B:I,2,FALSE),0)*100/H666^2</f>
        <v>0</v>
      </c>
      <c r="DV666" s="111">
        <f>(AG666*IFERROR(VLOOKUP(AF666,LnLst!B:I,3,FALSE),0))*(100/(H666^2))</f>
        <v>0</v>
      </c>
      <c r="DW666" s="111">
        <f>(AG666*IFERROR(VLOOKUP(AF666,LnLst!B:I,4,FALSE),0))*(H666^2/100)/1000000</f>
        <v>0</v>
      </c>
      <c r="DX666" s="111">
        <f>(AG666*IFERROR(VLOOKUP(AF666,LnLst!B:I,5,FALSE),0))*(100/(H666^2))</f>
        <v>0</v>
      </c>
      <c r="DY666" s="111">
        <f>(AG666*IFERROR(VLOOKUP(AF666,LnLst!B:I,6,FALSE),0))*(100/(H666^2))</f>
        <v>0</v>
      </c>
      <c r="DZ666" s="111">
        <f>(AG666*IFERROR(VLOOKUP(AF666,LnLst!B:I,7,FALSE),0))*(H666^2/100)/1000000</f>
        <v>0</v>
      </c>
      <c r="EA666" s="111">
        <f>(AG666*IFERROR(VLOOKUP(AF666,LnLst!B:I,8,FALSE),0))*(100/(H666^2))</f>
        <v>0</v>
      </c>
      <c r="EB666" s="111">
        <f>AI666*IFERROR(VLOOKUP(AH666,LnLst!B:I,2,FALSE),0)*100/H666^2</f>
        <v>0</v>
      </c>
      <c r="EC666" s="111">
        <f>AI666*IFERROR(VLOOKUP(AH666,LnLst!B:I,3,FALSE),0)*100/H666^2</f>
        <v>0</v>
      </c>
      <c r="ED666" s="111">
        <f>(AI666*IFERROR(VLOOKUP(AH666,LnLst!B:I,4,FALSE),0))*(H666^2/100)/1000000</f>
        <v>0</v>
      </c>
      <c r="EE666" s="111">
        <f>AI666*IFERROR(VLOOKUP(AH666,LnLst!B:I,5,FALSE),0)*100/H666^2</f>
        <v>0</v>
      </c>
      <c r="EF666" s="111">
        <f>AI666*IFERROR(VLOOKUP(AH666,LnLst!B:I,6,FALSE),0)*100/H666^2</f>
        <v>0</v>
      </c>
      <c r="EG666" s="111">
        <f>(AI666*IFERROR(VLOOKUP(AH666,LnLst!B:I,7,FALSE),0))*(H666^2/100)/1000000</f>
        <v>0</v>
      </c>
      <c r="EH666" s="111">
        <f>AI666*IFERROR(VLOOKUP(AH666,LnLst!B:I,8,FALSE),0)*100/H666^2</f>
        <v>0</v>
      </c>
      <c r="EI666" s="236">
        <f>AK666*IFERROR(VLOOKUP(AJ666,LnLst!B:I,2,FALSE),0)*100/H666^2</f>
        <v>0</v>
      </c>
      <c r="EJ666" s="111">
        <f>AK666*IFERROR(VLOOKUP(AJ666,LnLst!B:I,3,FALSE),0)*100/H666^2</f>
        <v>0</v>
      </c>
      <c r="EK666" s="111">
        <f>(AK666*IFERROR(VLOOKUP(AJ666,LnLst!B:I,4,FALSE),0))*(H666^2/100)/1000000</f>
        <v>0</v>
      </c>
      <c r="EL666" s="111">
        <f>AK666*IFERROR(VLOOKUP(AJ666,LnLst!B:I,5,FALSE),0)*100/H666^2</f>
        <v>0</v>
      </c>
      <c r="EM666" s="111">
        <f>AK666*IFERROR(VLOOKUP(AJ666,LnLst!B:I,6,FALSE),0)*100/H666^2</f>
        <v>0</v>
      </c>
      <c r="EN666" s="111">
        <f>(AK666*IFERROR(VLOOKUP(AJ666,LnLst!B:I,7,FALSE),0))*(H666^2/100)/1000000</f>
        <v>0</v>
      </c>
      <c r="EO666" s="111">
        <f>AK666*IFERROR(VLOOKUP(AJ666,LnLst!B:I,8,FALSE),0)*100/H666^2</f>
        <v>0</v>
      </c>
    </row>
    <row r="667" spans="1:145" ht="15" customHeight="1" x14ac:dyDescent="0.25">
      <c r="A667" s="81" t="s">
        <v>391</v>
      </c>
      <c r="B667" s="82" t="s">
        <v>1326</v>
      </c>
      <c r="C667" s="102" t="s">
        <v>85</v>
      </c>
      <c r="D667" s="82" t="s">
        <v>1324</v>
      </c>
      <c r="E667" s="9" t="s">
        <v>1642</v>
      </c>
      <c r="F667" s="426" t="s">
        <v>1717</v>
      </c>
      <c r="G667" s="83">
        <v>2</v>
      </c>
      <c r="H667" s="60">
        <v>220</v>
      </c>
      <c r="I667" s="194" t="str">
        <f t="shared" si="222"/>
        <v xml:space="preserve">2*380/50 ACSR             </v>
      </c>
      <c r="J667" s="228">
        <f t="shared" si="223"/>
        <v>69</v>
      </c>
      <c r="K667" s="113" t="s">
        <v>21</v>
      </c>
      <c r="L667" s="232" t="s">
        <v>29</v>
      </c>
      <c r="M667" s="114">
        <v>800</v>
      </c>
      <c r="N667" s="115">
        <f t="shared" si="206"/>
        <v>304.83199999999999</v>
      </c>
      <c r="O667" s="116">
        <v>1200</v>
      </c>
      <c r="P667" s="235">
        <f t="shared" si="207"/>
        <v>5.8735537190082636E-3</v>
      </c>
      <c r="Q667" s="104">
        <f t="shared" si="208"/>
        <v>4.305371900826447E-2</v>
      </c>
      <c r="R667" s="104">
        <f t="shared" si="209"/>
        <v>0.12423312000000002</v>
      </c>
      <c r="S667" s="104">
        <f t="shared" si="210"/>
        <v>1.5681818181818182E-2</v>
      </c>
      <c r="T667" s="104">
        <f t="shared" si="211"/>
        <v>0.13543388429752065</v>
      </c>
      <c r="U667" s="104">
        <f t="shared" si="212"/>
        <v>7.4473080000000011E-2</v>
      </c>
      <c r="V667" s="105">
        <f t="shared" si="213"/>
        <v>8.4111570247933878E-2</v>
      </c>
      <c r="W667" s="223">
        <f>AE667*IFERROR(VLOOKUP(AD667,LnLst!B:I,2,FALSE),0)+AG667*IFERROR(VLOOKUP(AF667,LnLst!B:I,2,FALSE),0)+AI667*IFERROR(VLOOKUP(AH667,LnLst!B:I,2,FALSE),0)+AK667*IFERROR(VLOOKUP(AJ667,LnLst!B:I,2,FALSE),0)</f>
        <v>2.8428</v>
      </c>
      <c r="X667" s="215">
        <f>AE667*IFERROR(VLOOKUP(AD667,LnLst!B:I,3,FALSE),0)+AG667*IFERROR(VLOOKUP(AF667,LnLst!B:I,3,FALSE),0)+AI667*IFERROR(VLOOKUP(AH667,LnLst!B:I,3,FALSE),0)+AK667*IFERROR(VLOOKUP(AJ667,LnLst!B:I,3,FALSE),0)</f>
        <v>20.838000000000001</v>
      </c>
      <c r="Y667" s="219">
        <f>(AE667*IFERROR(VLOOKUP(AD667,LnLst!B:I,4,FALSE),0)+AG667*IFERROR(VLOOKUP(AF667,LnLst!B:I,4,FALSE),0)+AI667*IFERROR(VLOOKUP(AH667,LnLst!B:I,4,FALSE),0)+AK667*IFERROR(VLOOKUP(AJ667,LnLst!B:I,4,FALSE),0))/1000000</f>
        <v>2.5668000000000002E-4</v>
      </c>
      <c r="Z667" s="215">
        <f>AE667*IFERROR(VLOOKUP(AD667,LnLst!B:I,5,FALSE),0)+AG667*IFERROR(VLOOKUP(AF667,LnLst!B:I,5,FALSE),0)+AI667*IFERROR(VLOOKUP(AH667,LnLst!B:I,5,FALSE),0)+AK667*IFERROR(VLOOKUP(AJ667,LnLst!B:I,5,FALSE),0)</f>
        <v>7.59</v>
      </c>
      <c r="AA667" s="215">
        <f>AE667*IFERROR(VLOOKUP(AD667,LnLst!B:I,6,FALSE),0)+AG667*IFERROR(VLOOKUP(AF667,LnLst!B:I,6,FALSE),0)+AI667*IFERROR(VLOOKUP(AH667,LnLst!B:I,6,FALSE),0)+AK667*IFERROR(VLOOKUP(AJ667,LnLst!B:I,6,FALSE),0)</f>
        <v>65.55</v>
      </c>
      <c r="AB667" s="207">
        <f>(AE667*IFERROR(VLOOKUP(AD667,LnLst!B:I,7,FALSE),0)+AG667*IFERROR(VLOOKUP(AF667,LnLst!B:I,7,FALSE),0)+AI667*IFERROR(VLOOKUP(AH667,LnLst!B:I,7,FALSE),0)+AK667*IFERROR(VLOOKUP(AJ667,LnLst!B:I,7,FALSE),0))/1000000</f>
        <v>1.5387000000000002E-4</v>
      </c>
      <c r="AC667" s="211">
        <f>AE667*IFERROR(VLOOKUP(AD667,LnLst!B:I,8,FALSE),0)+AG667*IFERROR(VLOOKUP(AF667,LnLst!B:I,8,FALSE),0)+AI667*IFERROR(VLOOKUP(AH667,LnLst!B:I,8,FALSE),0)+AK667*IFERROR(VLOOKUP(AJ667,LnLst!B:I,8,FALSE),0)</f>
        <v>40.71</v>
      </c>
      <c r="AD667" s="106" t="s">
        <v>25</v>
      </c>
      <c r="AE667" s="263">
        <v>69</v>
      </c>
      <c r="AF667" s="245" t="s">
        <v>1462</v>
      </c>
      <c r="AG667" s="263"/>
      <c r="AH667" s="250" t="s">
        <v>1462</v>
      </c>
      <c r="AI667" s="263"/>
      <c r="AJ667" s="245" t="s">
        <v>1462</v>
      </c>
      <c r="AK667" s="263"/>
      <c r="AL667" s="84">
        <v>102</v>
      </c>
      <c r="AM667" s="72">
        <v>105</v>
      </c>
      <c r="AN667" s="83">
        <v>0</v>
      </c>
      <c r="AO667" s="72">
        <v>0</v>
      </c>
      <c r="AP667" s="66" t="s">
        <v>1352</v>
      </c>
      <c r="AQ667" s="107" t="s">
        <v>1068</v>
      </c>
      <c r="AR667" s="61" t="s">
        <v>1325</v>
      </c>
      <c r="AS667" s="364"/>
      <c r="AT667" s="205" t="s">
        <v>1126</v>
      </c>
      <c r="DN667" s="111">
        <f>(AE667*IFERROR(VLOOKUP(AD667,LnLst!B:I,2,FALSE),0))*(100/(H667^2))</f>
        <v>5.8735537190082645E-3</v>
      </c>
      <c r="DO667" s="111">
        <f>(AE667*IFERROR(VLOOKUP(AD667,LnLst!B:I,3,FALSE),0))*(100/(H667^2))</f>
        <v>4.3053719008264463E-2</v>
      </c>
      <c r="DP667" s="111">
        <f>(AE667*IFERROR(VLOOKUP(AD667,LnLst!B:I,4,FALSE),0))*(H667^2/100)/1000000</f>
        <v>0.12423312000000002</v>
      </c>
      <c r="DQ667" s="111">
        <f>(AE667*IFERROR(VLOOKUP(AD667,LnLst!B:I,5,FALSE),0))*(100/(H667^2))</f>
        <v>1.5681818181818182E-2</v>
      </c>
      <c r="DR667" s="111">
        <f>(AE667*IFERROR(VLOOKUP(AD667,LnLst!B:I,6,FALSE),0))*(100/(H667^2))</f>
        <v>0.13543388429752065</v>
      </c>
      <c r="DS667" s="111">
        <f>(AE667*IFERROR(VLOOKUP(AD667,LnLst!B:I,7,FALSE),0))*(H667^2/100)/1000000</f>
        <v>7.4473079999999997E-2</v>
      </c>
      <c r="DT667" s="111">
        <f>(AE667*IFERROR(VLOOKUP(AD667,LnLst!B:I,8,FALSE),0))*(100/(H667^2))</f>
        <v>8.4111570247933892E-2</v>
      </c>
      <c r="DU667" s="111">
        <f>AG667*IFERROR(VLOOKUP(AF667,LnLst!B:I,2,FALSE),0)*100/H667^2</f>
        <v>0</v>
      </c>
      <c r="DV667" s="111">
        <f>(AG667*IFERROR(VLOOKUP(AF667,LnLst!B:I,3,FALSE),0))*(100/(H667^2))</f>
        <v>0</v>
      </c>
      <c r="DW667" s="111">
        <f>(AG667*IFERROR(VLOOKUP(AF667,LnLst!B:I,4,FALSE),0))*(H667^2/100)/1000000</f>
        <v>0</v>
      </c>
      <c r="DX667" s="111">
        <f>(AG667*IFERROR(VLOOKUP(AF667,LnLst!B:I,5,FALSE),0))*(100/(H667^2))</f>
        <v>0</v>
      </c>
      <c r="DY667" s="111">
        <f>(AG667*IFERROR(VLOOKUP(AF667,LnLst!B:I,6,FALSE),0))*(100/(H667^2))</f>
        <v>0</v>
      </c>
      <c r="DZ667" s="111">
        <f>(AG667*IFERROR(VLOOKUP(AF667,LnLst!B:I,7,FALSE),0))*(H667^2/100)/1000000</f>
        <v>0</v>
      </c>
      <c r="EA667" s="111">
        <f>(AG667*IFERROR(VLOOKUP(AF667,LnLst!B:I,8,FALSE),0))*(100/(H667^2))</f>
        <v>0</v>
      </c>
      <c r="EB667" s="111">
        <f>AI667*IFERROR(VLOOKUP(AH667,LnLst!B:I,2,FALSE),0)*100/H667^2</f>
        <v>0</v>
      </c>
      <c r="EC667" s="111">
        <f>AI667*IFERROR(VLOOKUP(AH667,LnLst!B:I,3,FALSE),0)*100/H667^2</f>
        <v>0</v>
      </c>
      <c r="ED667" s="111">
        <f>(AI667*IFERROR(VLOOKUP(AH667,LnLst!B:I,4,FALSE),0))*(H667^2/100)/1000000</f>
        <v>0</v>
      </c>
      <c r="EE667" s="111">
        <f>AI667*IFERROR(VLOOKUP(AH667,LnLst!B:I,5,FALSE),0)*100/H667^2</f>
        <v>0</v>
      </c>
      <c r="EF667" s="111">
        <f>AI667*IFERROR(VLOOKUP(AH667,LnLst!B:I,6,FALSE),0)*100/H667^2</f>
        <v>0</v>
      </c>
      <c r="EG667" s="111">
        <f>(AI667*IFERROR(VLOOKUP(AH667,LnLst!B:I,7,FALSE),0))*(H667^2/100)/1000000</f>
        <v>0</v>
      </c>
      <c r="EH667" s="111">
        <f>AI667*IFERROR(VLOOKUP(AH667,LnLst!B:I,8,FALSE),0)*100/H667^2</f>
        <v>0</v>
      </c>
      <c r="EI667" s="236">
        <f>AK667*IFERROR(VLOOKUP(AJ667,LnLst!B:I,2,FALSE),0)*100/H667^2</f>
        <v>0</v>
      </c>
      <c r="EJ667" s="111">
        <f>AK667*IFERROR(VLOOKUP(AJ667,LnLst!B:I,3,FALSE),0)*100/H667^2</f>
        <v>0</v>
      </c>
      <c r="EK667" s="111">
        <f>(AK667*IFERROR(VLOOKUP(AJ667,LnLst!B:I,4,FALSE),0))*(H667^2/100)/1000000</f>
        <v>0</v>
      </c>
      <c r="EL667" s="111">
        <f>AK667*IFERROR(VLOOKUP(AJ667,LnLst!B:I,5,FALSE),0)*100/H667^2</f>
        <v>0</v>
      </c>
      <c r="EM667" s="111">
        <f>AK667*IFERROR(VLOOKUP(AJ667,LnLst!B:I,6,FALSE),0)*100/H667^2</f>
        <v>0</v>
      </c>
      <c r="EN667" s="111">
        <f>(AK667*IFERROR(VLOOKUP(AJ667,LnLst!B:I,7,FALSE),0))*(H667^2/100)/1000000</f>
        <v>0</v>
      </c>
      <c r="EO667" s="111">
        <f>AK667*IFERROR(VLOOKUP(AJ667,LnLst!B:I,8,FALSE),0)*100/H667^2</f>
        <v>0</v>
      </c>
    </row>
    <row r="668" spans="1:145" ht="15" customHeight="1" x14ac:dyDescent="0.25">
      <c r="A668" s="81" t="s">
        <v>394</v>
      </c>
      <c r="B668" s="82" t="s">
        <v>1326</v>
      </c>
      <c r="C668" s="102" t="s">
        <v>86</v>
      </c>
      <c r="D668" s="82" t="s">
        <v>1324</v>
      </c>
      <c r="E668" s="9" t="s">
        <v>1642</v>
      </c>
      <c r="F668" s="426" t="s">
        <v>1717</v>
      </c>
      <c r="G668" s="83">
        <v>1</v>
      </c>
      <c r="H668" s="60">
        <v>220</v>
      </c>
      <c r="I668" s="194" t="str">
        <f t="shared" si="222"/>
        <v xml:space="preserve">2*380/50 ACSR             </v>
      </c>
      <c r="J668" s="228">
        <f t="shared" si="223"/>
        <v>85</v>
      </c>
      <c r="K668" s="113" t="s">
        <v>21</v>
      </c>
      <c r="L668" s="232" t="s">
        <v>29</v>
      </c>
      <c r="M668" s="114">
        <v>800</v>
      </c>
      <c r="N668" s="115">
        <f t="shared" si="206"/>
        <v>304.83199999999999</v>
      </c>
      <c r="O668" s="116">
        <v>1200</v>
      </c>
      <c r="P668" s="235">
        <f t="shared" si="207"/>
        <v>7.2355371900826452E-3</v>
      </c>
      <c r="Q668" s="104">
        <f t="shared" si="208"/>
        <v>5.3037190082644625E-2</v>
      </c>
      <c r="R668" s="104">
        <f t="shared" si="209"/>
        <v>0.15304079999999998</v>
      </c>
      <c r="S668" s="104">
        <f t="shared" si="210"/>
        <v>1.9318181818181818E-2</v>
      </c>
      <c r="T668" s="104">
        <f t="shared" si="211"/>
        <v>0.16683884297520662</v>
      </c>
      <c r="U668" s="104">
        <f t="shared" si="212"/>
        <v>9.1742199999999996E-2</v>
      </c>
      <c r="V668" s="105">
        <f t="shared" si="213"/>
        <v>0.10361570247933884</v>
      </c>
      <c r="W668" s="223">
        <f>AE668*IFERROR(VLOOKUP(AD668,LnLst!B:I,2,FALSE),0)+AG668*IFERROR(VLOOKUP(AF668,LnLst!B:I,2,FALSE),0)+AI668*IFERROR(VLOOKUP(AH668,LnLst!B:I,2,FALSE),0)+AK668*IFERROR(VLOOKUP(AJ668,LnLst!B:I,2,FALSE),0)</f>
        <v>3.5020000000000002</v>
      </c>
      <c r="X668" s="215">
        <f>AE668*IFERROR(VLOOKUP(AD668,LnLst!B:I,3,FALSE),0)+AG668*IFERROR(VLOOKUP(AF668,LnLst!B:I,3,FALSE),0)+AI668*IFERROR(VLOOKUP(AH668,LnLst!B:I,3,FALSE),0)+AK668*IFERROR(VLOOKUP(AJ668,LnLst!B:I,3,FALSE),0)</f>
        <v>25.669999999999998</v>
      </c>
      <c r="Y668" s="219">
        <f>(AE668*IFERROR(VLOOKUP(AD668,LnLst!B:I,4,FALSE),0)+AG668*IFERROR(VLOOKUP(AF668,LnLst!B:I,4,FALSE),0)+AI668*IFERROR(VLOOKUP(AH668,LnLst!B:I,4,FALSE),0)+AK668*IFERROR(VLOOKUP(AJ668,LnLst!B:I,4,FALSE),0))/1000000</f>
        <v>3.1619999999999999E-4</v>
      </c>
      <c r="Z668" s="215">
        <f>AE668*IFERROR(VLOOKUP(AD668,LnLst!B:I,5,FALSE),0)+AG668*IFERROR(VLOOKUP(AF668,LnLst!B:I,5,FALSE),0)+AI668*IFERROR(VLOOKUP(AH668,LnLst!B:I,5,FALSE),0)+AK668*IFERROR(VLOOKUP(AJ668,LnLst!B:I,5,FALSE),0)</f>
        <v>9.35</v>
      </c>
      <c r="AA668" s="215">
        <f>AE668*IFERROR(VLOOKUP(AD668,LnLst!B:I,6,FALSE),0)+AG668*IFERROR(VLOOKUP(AF668,LnLst!B:I,6,FALSE),0)+AI668*IFERROR(VLOOKUP(AH668,LnLst!B:I,6,FALSE),0)+AK668*IFERROR(VLOOKUP(AJ668,LnLst!B:I,6,FALSE),0)</f>
        <v>80.75</v>
      </c>
      <c r="AB668" s="207">
        <f>(AE668*IFERROR(VLOOKUP(AD668,LnLst!B:I,7,FALSE),0)+AG668*IFERROR(VLOOKUP(AF668,LnLst!B:I,7,FALSE),0)+AI668*IFERROR(VLOOKUP(AH668,LnLst!B:I,7,FALSE),0)+AK668*IFERROR(VLOOKUP(AJ668,LnLst!B:I,7,FALSE),0))/1000000</f>
        <v>1.8955E-4</v>
      </c>
      <c r="AC668" s="211">
        <f>AE668*IFERROR(VLOOKUP(AD668,LnLst!B:I,8,FALSE),0)+AG668*IFERROR(VLOOKUP(AF668,LnLst!B:I,8,FALSE),0)+AI668*IFERROR(VLOOKUP(AH668,LnLst!B:I,8,FALSE),0)+AK668*IFERROR(VLOOKUP(AJ668,LnLst!B:I,8,FALSE),0)</f>
        <v>50.15</v>
      </c>
      <c r="AD668" s="106" t="s">
        <v>25</v>
      </c>
      <c r="AE668" s="263">
        <v>85</v>
      </c>
      <c r="AF668" s="245" t="s">
        <v>1462</v>
      </c>
      <c r="AG668" s="263"/>
      <c r="AH668" s="250" t="s">
        <v>1462</v>
      </c>
      <c r="AI668" s="263"/>
      <c r="AJ668" s="245" t="s">
        <v>1462</v>
      </c>
      <c r="AK668" s="263"/>
      <c r="AL668" s="84">
        <v>104</v>
      </c>
      <c r="AM668" s="72">
        <v>105</v>
      </c>
      <c r="AN668" s="83">
        <v>0</v>
      </c>
      <c r="AO668" s="72">
        <v>-0.25</v>
      </c>
      <c r="AP668" s="66" t="s">
        <v>1350</v>
      </c>
      <c r="AQ668" s="107" t="s">
        <v>1067</v>
      </c>
      <c r="AR668" s="61" t="s">
        <v>1325</v>
      </c>
      <c r="AS668" s="364"/>
      <c r="AT668" s="205" t="s">
        <v>1125</v>
      </c>
      <c r="DN668" s="111">
        <f>(AE668*IFERROR(VLOOKUP(AD668,LnLst!B:I,2,FALSE),0))*(100/(H668^2))</f>
        <v>7.2355371900826452E-3</v>
      </c>
      <c r="DO668" s="111">
        <f>(AE668*IFERROR(VLOOKUP(AD668,LnLst!B:I,3,FALSE),0))*(100/(H668^2))</f>
        <v>5.3037190082644625E-2</v>
      </c>
      <c r="DP668" s="111">
        <f>(AE668*IFERROR(VLOOKUP(AD668,LnLst!B:I,4,FALSE),0))*(H668^2/100)/1000000</f>
        <v>0.15304079999999998</v>
      </c>
      <c r="DQ668" s="111">
        <f>(AE668*IFERROR(VLOOKUP(AD668,LnLst!B:I,5,FALSE),0))*(100/(H668^2))</f>
        <v>1.9318181818181818E-2</v>
      </c>
      <c r="DR668" s="111">
        <f>(AE668*IFERROR(VLOOKUP(AD668,LnLst!B:I,6,FALSE),0))*(100/(H668^2))</f>
        <v>0.16683884297520662</v>
      </c>
      <c r="DS668" s="111">
        <f>(AE668*IFERROR(VLOOKUP(AD668,LnLst!B:I,7,FALSE),0))*(H668^2/100)/1000000</f>
        <v>9.174220000000001E-2</v>
      </c>
      <c r="DT668" s="111">
        <f>(AE668*IFERROR(VLOOKUP(AD668,LnLst!B:I,8,FALSE),0))*(100/(H668^2))</f>
        <v>0.10361570247933884</v>
      </c>
      <c r="DU668" s="111">
        <f>AG668*IFERROR(VLOOKUP(AF668,LnLst!B:I,2,FALSE),0)*100/H668^2</f>
        <v>0</v>
      </c>
      <c r="DV668" s="111">
        <f>(AG668*IFERROR(VLOOKUP(AF668,LnLst!B:I,3,FALSE),0))*(100/(H668^2))</f>
        <v>0</v>
      </c>
      <c r="DW668" s="111">
        <f>(AG668*IFERROR(VLOOKUP(AF668,LnLst!B:I,4,FALSE),0))*(H668^2/100)/1000000</f>
        <v>0</v>
      </c>
      <c r="DX668" s="111">
        <f>(AG668*IFERROR(VLOOKUP(AF668,LnLst!B:I,5,FALSE),0))*(100/(H668^2))</f>
        <v>0</v>
      </c>
      <c r="DY668" s="111">
        <f>(AG668*IFERROR(VLOOKUP(AF668,LnLst!B:I,6,FALSE),0))*(100/(H668^2))</f>
        <v>0</v>
      </c>
      <c r="DZ668" s="111">
        <f>(AG668*IFERROR(VLOOKUP(AF668,LnLst!B:I,7,FALSE),0))*(H668^2/100)/1000000</f>
        <v>0</v>
      </c>
      <c r="EA668" s="111">
        <f>(AG668*IFERROR(VLOOKUP(AF668,LnLst!B:I,8,FALSE),0))*(100/(H668^2))</f>
        <v>0</v>
      </c>
      <c r="EB668" s="111">
        <f>AI668*IFERROR(VLOOKUP(AH668,LnLst!B:I,2,FALSE),0)*100/H668^2</f>
        <v>0</v>
      </c>
      <c r="EC668" s="111">
        <f>AI668*IFERROR(VLOOKUP(AH668,LnLst!B:I,3,FALSE),0)*100/H668^2</f>
        <v>0</v>
      </c>
      <c r="ED668" s="111">
        <f>(AI668*IFERROR(VLOOKUP(AH668,LnLst!B:I,4,FALSE),0))*(H668^2/100)/1000000</f>
        <v>0</v>
      </c>
      <c r="EE668" s="111">
        <f>AI668*IFERROR(VLOOKUP(AH668,LnLst!B:I,5,FALSE),0)*100/H668^2</f>
        <v>0</v>
      </c>
      <c r="EF668" s="111">
        <f>AI668*IFERROR(VLOOKUP(AH668,LnLst!B:I,6,FALSE),0)*100/H668^2</f>
        <v>0</v>
      </c>
      <c r="EG668" s="111">
        <f>(AI668*IFERROR(VLOOKUP(AH668,LnLst!B:I,7,FALSE),0))*(H668^2/100)/1000000</f>
        <v>0</v>
      </c>
      <c r="EH668" s="111">
        <f>AI668*IFERROR(VLOOKUP(AH668,LnLst!B:I,8,FALSE),0)*100/H668^2</f>
        <v>0</v>
      </c>
      <c r="EI668" s="236">
        <f>AK668*IFERROR(VLOOKUP(AJ668,LnLst!B:I,2,FALSE),0)*100/H668^2</f>
        <v>0</v>
      </c>
      <c r="EJ668" s="111">
        <f>AK668*IFERROR(VLOOKUP(AJ668,LnLst!B:I,3,FALSE),0)*100/H668^2</f>
        <v>0</v>
      </c>
      <c r="EK668" s="111">
        <f>(AK668*IFERROR(VLOOKUP(AJ668,LnLst!B:I,4,FALSE),0))*(H668^2/100)/1000000</f>
        <v>0</v>
      </c>
      <c r="EL668" s="111">
        <f>AK668*IFERROR(VLOOKUP(AJ668,LnLst!B:I,5,FALSE),0)*100/H668^2</f>
        <v>0</v>
      </c>
      <c r="EM668" s="111">
        <f>AK668*IFERROR(VLOOKUP(AJ668,LnLst!B:I,6,FALSE),0)*100/H668^2</f>
        <v>0</v>
      </c>
      <c r="EN668" s="111">
        <f>(AK668*IFERROR(VLOOKUP(AJ668,LnLst!B:I,7,FALSE),0))*(H668^2/100)/1000000</f>
        <v>0</v>
      </c>
      <c r="EO668" s="111">
        <f>AK668*IFERROR(VLOOKUP(AJ668,LnLst!B:I,8,FALSE),0)*100/H668^2</f>
        <v>0</v>
      </c>
    </row>
    <row r="669" spans="1:145" ht="15" customHeight="1" x14ac:dyDescent="0.25">
      <c r="A669" s="81" t="s">
        <v>1326</v>
      </c>
      <c r="B669" s="82" t="s">
        <v>326</v>
      </c>
      <c r="C669" s="102" t="s">
        <v>1324</v>
      </c>
      <c r="D669" s="82" t="s">
        <v>1545</v>
      </c>
      <c r="E669" s="9" t="s">
        <v>1642</v>
      </c>
      <c r="F669" s="426" t="s">
        <v>1717</v>
      </c>
      <c r="G669" s="83">
        <v>1</v>
      </c>
      <c r="H669" s="60">
        <v>220</v>
      </c>
      <c r="I669" s="194" t="str">
        <f t="shared" si="222"/>
        <v xml:space="preserve">2*380/50 ACSR             </v>
      </c>
      <c r="J669" s="228">
        <f t="shared" si="223"/>
        <v>191</v>
      </c>
      <c r="K669" s="113" t="s">
        <v>29</v>
      </c>
      <c r="L669" s="232" t="s">
        <v>23</v>
      </c>
      <c r="M669" s="114">
        <v>1200</v>
      </c>
      <c r="N669" s="115">
        <f t="shared" ref="N669:N732" si="224">1.732*M669*H669/1000</f>
        <v>457.24799999999999</v>
      </c>
      <c r="O669" s="116">
        <v>1200</v>
      </c>
      <c r="P669" s="235">
        <f t="shared" ref="P669:P732" si="225">W669*100/H669^2</f>
        <v>1.6258677685950414E-2</v>
      </c>
      <c r="Q669" s="104">
        <f t="shared" ref="Q669:Q732" si="226">X669*100/H669^2</f>
        <v>0.11917768595041323</v>
      </c>
      <c r="R669" s="104">
        <f t="shared" ref="R669:R732" si="227">Y669*H669^2/100</f>
        <v>0.34389167999999998</v>
      </c>
      <c r="S669" s="104">
        <f t="shared" ref="S669:S732" si="228">Z669*100/H669^2</f>
        <v>4.3409090909090911E-2</v>
      </c>
      <c r="T669" s="104">
        <f t="shared" ref="T669:T732" si="229">AA669*100/H669^2</f>
        <v>0.37489669421487604</v>
      </c>
      <c r="U669" s="104">
        <f t="shared" ref="U669:U732" si="230">AB669*H669^2/100</f>
        <v>0.20615011999999999</v>
      </c>
      <c r="V669" s="105">
        <f t="shared" ref="V669:V732" si="231">AC669*100/H669^2</f>
        <v>0.23283057851239669</v>
      </c>
      <c r="W669" s="223">
        <f>AE669*IFERROR(VLOOKUP(AD669,LnLst!B:I,2,FALSE),0)+AG669*IFERROR(VLOOKUP(AF669,LnLst!B:I,2,FALSE),0)+AI669*IFERROR(VLOOKUP(AH669,LnLst!B:I,2,FALSE),0)+AK669*IFERROR(VLOOKUP(AJ669,LnLst!B:I,2,FALSE),0)</f>
        <v>7.8692000000000002</v>
      </c>
      <c r="X669" s="215">
        <f>AE669*IFERROR(VLOOKUP(AD669,LnLst!B:I,3,FALSE),0)+AG669*IFERROR(VLOOKUP(AF669,LnLst!B:I,3,FALSE),0)+AI669*IFERROR(VLOOKUP(AH669,LnLst!B:I,3,FALSE),0)+AK669*IFERROR(VLOOKUP(AJ669,LnLst!B:I,3,FALSE),0)</f>
        <v>57.681999999999995</v>
      </c>
      <c r="Y669" s="219">
        <f>(AE669*IFERROR(VLOOKUP(AD669,LnLst!B:I,4,FALSE),0)+AG669*IFERROR(VLOOKUP(AF669,LnLst!B:I,4,FALSE),0)+AI669*IFERROR(VLOOKUP(AH669,LnLst!B:I,4,FALSE),0)+AK669*IFERROR(VLOOKUP(AJ669,LnLst!B:I,4,FALSE),0))/1000000</f>
        <v>7.1051999999999997E-4</v>
      </c>
      <c r="Z669" s="215">
        <f>AE669*IFERROR(VLOOKUP(AD669,LnLst!B:I,5,FALSE),0)+AG669*IFERROR(VLOOKUP(AF669,LnLst!B:I,5,FALSE),0)+AI669*IFERROR(VLOOKUP(AH669,LnLst!B:I,5,FALSE),0)+AK669*IFERROR(VLOOKUP(AJ669,LnLst!B:I,5,FALSE),0)</f>
        <v>21.01</v>
      </c>
      <c r="AA669" s="215">
        <f>AE669*IFERROR(VLOOKUP(AD669,LnLst!B:I,6,FALSE),0)+AG669*IFERROR(VLOOKUP(AF669,LnLst!B:I,6,FALSE),0)+AI669*IFERROR(VLOOKUP(AH669,LnLst!B:I,6,FALSE),0)+AK669*IFERROR(VLOOKUP(AJ669,LnLst!B:I,6,FALSE),0)</f>
        <v>181.45</v>
      </c>
      <c r="AB669" s="207">
        <f>(AE669*IFERROR(VLOOKUP(AD669,LnLst!B:I,7,FALSE),0)+AG669*IFERROR(VLOOKUP(AF669,LnLst!B:I,7,FALSE),0)+AI669*IFERROR(VLOOKUP(AH669,LnLst!B:I,7,FALSE),0)+AK669*IFERROR(VLOOKUP(AJ669,LnLst!B:I,7,FALSE),0))/1000000</f>
        <v>4.2592999999999998E-4</v>
      </c>
      <c r="AC669" s="211">
        <f>AE669*IFERROR(VLOOKUP(AD669,LnLst!B:I,8,FALSE),0)+AG669*IFERROR(VLOOKUP(AF669,LnLst!B:I,8,FALSE),0)+AI669*IFERROR(VLOOKUP(AH669,LnLst!B:I,8,FALSE),0)+AK669*IFERROR(VLOOKUP(AJ669,LnLst!B:I,8,FALSE),0)</f>
        <v>112.69</v>
      </c>
      <c r="AD669" s="106" t="s">
        <v>25</v>
      </c>
      <c r="AE669" s="263">
        <v>191</v>
      </c>
      <c r="AF669" s="245" t="s">
        <v>1462</v>
      </c>
      <c r="AG669" s="263"/>
      <c r="AH669" s="250" t="s">
        <v>1462</v>
      </c>
      <c r="AI669" s="263"/>
      <c r="AJ669" s="245" t="s">
        <v>1462</v>
      </c>
      <c r="AK669" s="263"/>
      <c r="AL669" s="84">
        <v>105</v>
      </c>
      <c r="AM669" s="72">
        <v>106</v>
      </c>
      <c r="AN669" s="83">
        <v>-0.25</v>
      </c>
      <c r="AO669" s="72">
        <v>0</v>
      </c>
      <c r="AP669" s="66" t="s">
        <v>1349</v>
      </c>
      <c r="AQ669" s="107" t="s">
        <v>1325</v>
      </c>
      <c r="AR669" s="61" t="s">
        <v>289</v>
      </c>
      <c r="AS669" s="364"/>
      <c r="AT669" s="205"/>
      <c r="DN669" s="111">
        <f>(AE669*IFERROR(VLOOKUP(AD669,LnLst!B:I,2,FALSE),0))*(100/(H669^2))</f>
        <v>1.6258677685950414E-2</v>
      </c>
      <c r="DO669" s="111">
        <f>(AE669*IFERROR(VLOOKUP(AD669,LnLst!B:I,3,FALSE),0))*(100/(H669^2))</f>
        <v>0.11917768595041321</v>
      </c>
      <c r="DP669" s="111">
        <f>(AE669*IFERROR(VLOOKUP(AD669,LnLst!B:I,4,FALSE),0))*(H669^2/100)/1000000</f>
        <v>0.34389167999999998</v>
      </c>
      <c r="DQ669" s="111">
        <f>(AE669*IFERROR(VLOOKUP(AD669,LnLst!B:I,5,FALSE),0))*(100/(H669^2))</f>
        <v>4.3409090909090911E-2</v>
      </c>
      <c r="DR669" s="111">
        <f>(AE669*IFERROR(VLOOKUP(AD669,LnLst!B:I,6,FALSE),0))*(100/(H669^2))</f>
        <v>0.37489669421487604</v>
      </c>
      <c r="DS669" s="111">
        <f>(AE669*IFERROR(VLOOKUP(AD669,LnLst!B:I,7,FALSE),0))*(H669^2/100)/1000000</f>
        <v>0.20615011999999999</v>
      </c>
      <c r="DT669" s="111">
        <f>(AE669*IFERROR(VLOOKUP(AD669,LnLst!B:I,8,FALSE),0))*(100/(H669^2))</f>
        <v>0.23283057851239669</v>
      </c>
      <c r="DU669" s="111">
        <f>AG669*IFERROR(VLOOKUP(AF669,LnLst!B:I,2,FALSE),0)*100/H669^2</f>
        <v>0</v>
      </c>
      <c r="DV669" s="111">
        <f>(AG669*IFERROR(VLOOKUP(AF669,LnLst!B:I,3,FALSE),0))*(100/(H669^2))</f>
        <v>0</v>
      </c>
      <c r="DW669" s="111">
        <f>(AG669*IFERROR(VLOOKUP(AF669,LnLst!B:I,4,FALSE),0))*(H669^2/100)/1000000</f>
        <v>0</v>
      </c>
      <c r="DX669" s="111">
        <f>(AG669*IFERROR(VLOOKUP(AF669,LnLst!B:I,5,FALSE),0))*(100/(H669^2))</f>
        <v>0</v>
      </c>
      <c r="DY669" s="111">
        <f>(AG669*IFERROR(VLOOKUP(AF669,LnLst!B:I,6,FALSE),0))*(100/(H669^2))</f>
        <v>0</v>
      </c>
      <c r="DZ669" s="111">
        <f>(AG669*IFERROR(VLOOKUP(AF669,LnLst!B:I,7,FALSE),0))*(H669^2/100)/1000000</f>
        <v>0</v>
      </c>
      <c r="EA669" s="111">
        <f>(AG669*IFERROR(VLOOKUP(AF669,LnLst!B:I,8,FALSE),0))*(100/(H669^2))</f>
        <v>0</v>
      </c>
      <c r="EB669" s="111">
        <f>AI669*IFERROR(VLOOKUP(AH669,LnLst!B:I,2,FALSE),0)*100/H669^2</f>
        <v>0</v>
      </c>
      <c r="EC669" s="111">
        <f>AI669*IFERROR(VLOOKUP(AH669,LnLst!B:I,3,FALSE),0)*100/H669^2</f>
        <v>0</v>
      </c>
      <c r="ED669" s="111">
        <f>(AI669*IFERROR(VLOOKUP(AH669,LnLst!B:I,4,FALSE),0))*(H669^2/100)/1000000</f>
        <v>0</v>
      </c>
      <c r="EE669" s="111">
        <f>AI669*IFERROR(VLOOKUP(AH669,LnLst!B:I,5,FALSE),0)*100/H669^2</f>
        <v>0</v>
      </c>
      <c r="EF669" s="111">
        <f>AI669*IFERROR(VLOOKUP(AH669,LnLst!B:I,6,FALSE),0)*100/H669^2</f>
        <v>0</v>
      </c>
      <c r="EG669" s="111">
        <f>(AI669*IFERROR(VLOOKUP(AH669,LnLst!B:I,7,FALSE),0))*(H669^2/100)/1000000</f>
        <v>0</v>
      </c>
      <c r="EH669" s="111">
        <f>AI669*IFERROR(VLOOKUP(AH669,LnLst!B:I,8,FALSE),0)*100/H669^2</f>
        <v>0</v>
      </c>
      <c r="EI669" s="236">
        <f>AK669*IFERROR(VLOOKUP(AJ669,LnLst!B:I,2,FALSE),0)*100/H669^2</f>
        <v>0</v>
      </c>
      <c r="EJ669" s="111">
        <f>AK669*IFERROR(VLOOKUP(AJ669,LnLst!B:I,3,FALSE),0)*100/H669^2</f>
        <v>0</v>
      </c>
      <c r="EK669" s="111">
        <f>(AK669*IFERROR(VLOOKUP(AJ669,LnLst!B:I,4,FALSE),0))*(H669^2/100)/1000000</f>
        <v>0</v>
      </c>
      <c r="EL669" s="111">
        <f>AK669*IFERROR(VLOOKUP(AJ669,LnLst!B:I,5,FALSE),0)*100/H669^2</f>
        <v>0</v>
      </c>
      <c r="EM669" s="111">
        <f>AK669*IFERROR(VLOOKUP(AJ669,LnLst!B:I,6,FALSE),0)*100/H669^2</f>
        <v>0</v>
      </c>
      <c r="EN669" s="111">
        <f>(AK669*IFERROR(VLOOKUP(AJ669,LnLst!B:I,7,FALSE),0))*(H669^2/100)/1000000</f>
        <v>0</v>
      </c>
      <c r="EO669" s="111">
        <f>AK669*IFERROR(VLOOKUP(AJ669,LnLst!B:I,8,FALSE),0)*100/H669^2</f>
        <v>0</v>
      </c>
    </row>
    <row r="670" spans="1:145" ht="15" customHeight="1" x14ac:dyDescent="0.25">
      <c r="A670" s="81" t="s">
        <v>391</v>
      </c>
      <c r="B670" s="82" t="s">
        <v>1323</v>
      </c>
      <c r="C670" s="102" t="s">
        <v>85</v>
      </c>
      <c r="D670" s="82" t="s">
        <v>1316</v>
      </c>
      <c r="E670" s="9" t="s">
        <v>1642</v>
      </c>
      <c r="F670" s="426" t="s">
        <v>1717</v>
      </c>
      <c r="G670" s="83">
        <v>1</v>
      </c>
      <c r="H670" s="60">
        <v>220</v>
      </c>
      <c r="I670" s="194" t="str">
        <f t="shared" si="222"/>
        <v xml:space="preserve">2*380/50 ACSR             </v>
      </c>
      <c r="J670" s="228">
        <f t="shared" si="223"/>
        <v>70</v>
      </c>
      <c r="K670" s="113" t="s">
        <v>21</v>
      </c>
      <c r="L670" s="232" t="s">
        <v>29</v>
      </c>
      <c r="M670" s="114">
        <v>800</v>
      </c>
      <c r="N670" s="115">
        <f t="shared" si="224"/>
        <v>304.83199999999999</v>
      </c>
      <c r="O670" s="116">
        <v>1200</v>
      </c>
      <c r="P670" s="235">
        <f t="shared" si="225"/>
        <v>5.9586776859504127E-3</v>
      </c>
      <c r="Q670" s="104">
        <f t="shared" si="226"/>
        <v>4.3677685950413221E-2</v>
      </c>
      <c r="R670" s="104">
        <f t="shared" si="227"/>
        <v>0.12603360000000002</v>
      </c>
      <c r="S670" s="104">
        <f t="shared" si="228"/>
        <v>1.5909090909090907E-2</v>
      </c>
      <c r="T670" s="104">
        <f t="shared" si="229"/>
        <v>0.13739669421487602</v>
      </c>
      <c r="U670" s="104">
        <f t="shared" si="230"/>
        <v>7.5552400000000006E-2</v>
      </c>
      <c r="V670" s="105">
        <f t="shared" si="231"/>
        <v>8.5330578512396699E-2</v>
      </c>
      <c r="W670" s="223">
        <f>AE670*IFERROR(VLOOKUP(AD670,LnLst!B:I,2,FALSE),0)+AG670*IFERROR(VLOOKUP(AF670,LnLst!B:I,2,FALSE),0)+AI670*IFERROR(VLOOKUP(AH670,LnLst!B:I,2,FALSE),0)+AK670*IFERROR(VLOOKUP(AJ670,LnLst!B:I,2,FALSE),0)</f>
        <v>2.8839999999999999</v>
      </c>
      <c r="X670" s="215">
        <f>AE670*IFERROR(VLOOKUP(AD670,LnLst!B:I,3,FALSE),0)+AG670*IFERROR(VLOOKUP(AF670,LnLst!B:I,3,FALSE),0)+AI670*IFERROR(VLOOKUP(AH670,LnLst!B:I,3,FALSE),0)+AK670*IFERROR(VLOOKUP(AJ670,LnLst!B:I,3,FALSE),0)</f>
        <v>21.14</v>
      </c>
      <c r="Y670" s="219">
        <f>(AE670*IFERROR(VLOOKUP(AD670,LnLst!B:I,4,FALSE),0)+AG670*IFERROR(VLOOKUP(AF670,LnLst!B:I,4,FALSE),0)+AI670*IFERROR(VLOOKUP(AH670,LnLst!B:I,4,FALSE),0)+AK670*IFERROR(VLOOKUP(AJ670,LnLst!B:I,4,FALSE),0))/1000000</f>
        <v>2.6040000000000004E-4</v>
      </c>
      <c r="Z670" s="215">
        <f>AE670*IFERROR(VLOOKUP(AD670,LnLst!B:I,5,FALSE),0)+AG670*IFERROR(VLOOKUP(AF670,LnLst!B:I,5,FALSE),0)+AI670*IFERROR(VLOOKUP(AH670,LnLst!B:I,5,FALSE),0)+AK670*IFERROR(VLOOKUP(AJ670,LnLst!B:I,5,FALSE),0)</f>
        <v>7.7</v>
      </c>
      <c r="AA670" s="215">
        <f>AE670*IFERROR(VLOOKUP(AD670,LnLst!B:I,6,FALSE),0)+AG670*IFERROR(VLOOKUP(AF670,LnLst!B:I,6,FALSE),0)+AI670*IFERROR(VLOOKUP(AH670,LnLst!B:I,6,FALSE),0)+AK670*IFERROR(VLOOKUP(AJ670,LnLst!B:I,6,FALSE),0)</f>
        <v>66.5</v>
      </c>
      <c r="AB670" s="207">
        <f>(AE670*IFERROR(VLOOKUP(AD670,LnLst!B:I,7,FALSE),0)+AG670*IFERROR(VLOOKUP(AF670,LnLst!B:I,7,FALSE),0)+AI670*IFERROR(VLOOKUP(AH670,LnLst!B:I,7,FALSE),0)+AK670*IFERROR(VLOOKUP(AJ670,LnLst!B:I,7,FALSE),0))/1000000</f>
        <v>1.561E-4</v>
      </c>
      <c r="AC670" s="211">
        <f>AE670*IFERROR(VLOOKUP(AD670,LnLst!B:I,8,FALSE),0)+AG670*IFERROR(VLOOKUP(AF670,LnLst!B:I,8,FALSE),0)+AI670*IFERROR(VLOOKUP(AH670,LnLst!B:I,8,FALSE),0)+AK670*IFERROR(VLOOKUP(AJ670,LnLst!B:I,8,FALSE),0)</f>
        <v>41.3</v>
      </c>
      <c r="AD670" s="106" t="s">
        <v>25</v>
      </c>
      <c r="AE670" s="263">
        <v>70</v>
      </c>
      <c r="AF670" s="245" t="s">
        <v>1462</v>
      </c>
      <c r="AG670" s="263"/>
      <c r="AH670" s="250" t="s">
        <v>1462</v>
      </c>
      <c r="AI670" s="263"/>
      <c r="AJ670" s="245" t="s">
        <v>1462</v>
      </c>
      <c r="AK670" s="263"/>
      <c r="AL670" s="84">
        <v>102</v>
      </c>
      <c r="AM670" s="72">
        <v>133</v>
      </c>
      <c r="AN670" s="83">
        <v>0</v>
      </c>
      <c r="AO670" s="72">
        <v>0</v>
      </c>
      <c r="AP670" s="66" t="s">
        <v>1318</v>
      </c>
      <c r="AQ670" s="107" t="s">
        <v>1068</v>
      </c>
      <c r="AR670" s="61" t="s">
        <v>1317</v>
      </c>
      <c r="AS670" s="364"/>
      <c r="AT670" s="205"/>
      <c r="DN670" s="111">
        <f>(AE670*IFERROR(VLOOKUP(AD670,LnLst!B:I,2,FALSE),0))*(100/(H670^2))</f>
        <v>5.9586776859504136E-3</v>
      </c>
      <c r="DO670" s="111">
        <f>(AE670*IFERROR(VLOOKUP(AD670,LnLst!B:I,3,FALSE),0))*(100/(H670^2))</f>
        <v>4.3677685950413228E-2</v>
      </c>
      <c r="DP670" s="111">
        <f>(AE670*IFERROR(VLOOKUP(AD670,LnLst!B:I,4,FALSE),0))*(H670^2/100)/1000000</f>
        <v>0.12603360000000002</v>
      </c>
      <c r="DQ670" s="111">
        <f>(AE670*IFERROR(VLOOKUP(AD670,LnLst!B:I,5,FALSE),0))*(100/(H670^2))</f>
        <v>1.5909090909090911E-2</v>
      </c>
      <c r="DR670" s="111">
        <f>(AE670*IFERROR(VLOOKUP(AD670,LnLst!B:I,6,FALSE),0))*(100/(H670^2))</f>
        <v>0.13739669421487605</v>
      </c>
      <c r="DS670" s="111">
        <f>(AE670*IFERROR(VLOOKUP(AD670,LnLst!B:I,7,FALSE),0))*(H670^2/100)/1000000</f>
        <v>7.5552399999999992E-2</v>
      </c>
      <c r="DT670" s="111">
        <f>(AE670*IFERROR(VLOOKUP(AD670,LnLst!B:I,8,FALSE),0))*(100/(H670^2))</f>
        <v>8.5330578512396685E-2</v>
      </c>
      <c r="DU670" s="111">
        <f>AG670*IFERROR(VLOOKUP(AF670,LnLst!B:I,2,FALSE),0)*100/H670^2</f>
        <v>0</v>
      </c>
      <c r="DV670" s="111">
        <f>(AG670*IFERROR(VLOOKUP(AF670,LnLst!B:I,3,FALSE),0))*(100/(H670^2))</f>
        <v>0</v>
      </c>
      <c r="DW670" s="111">
        <f>(AG670*IFERROR(VLOOKUP(AF670,LnLst!B:I,4,FALSE),0))*(H670^2/100)/1000000</f>
        <v>0</v>
      </c>
      <c r="DX670" s="111">
        <f>(AG670*IFERROR(VLOOKUP(AF670,LnLst!B:I,5,FALSE),0))*(100/(H670^2))</f>
        <v>0</v>
      </c>
      <c r="DY670" s="111">
        <f>(AG670*IFERROR(VLOOKUP(AF670,LnLst!B:I,6,FALSE),0))*(100/(H670^2))</f>
        <v>0</v>
      </c>
      <c r="DZ670" s="111">
        <f>(AG670*IFERROR(VLOOKUP(AF670,LnLst!B:I,7,FALSE),0))*(H670^2/100)/1000000</f>
        <v>0</v>
      </c>
      <c r="EA670" s="111">
        <f>(AG670*IFERROR(VLOOKUP(AF670,LnLst!B:I,8,FALSE),0))*(100/(H670^2))</f>
        <v>0</v>
      </c>
      <c r="EB670" s="111">
        <f>AI670*IFERROR(VLOOKUP(AH670,LnLst!B:I,2,FALSE),0)*100/H670^2</f>
        <v>0</v>
      </c>
      <c r="EC670" s="111">
        <f>AI670*IFERROR(VLOOKUP(AH670,LnLst!B:I,3,FALSE),0)*100/H670^2</f>
        <v>0</v>
      </c>
      <c r="ED670" s="111">
        <f>(AI670*IFERROR(VLOOKUP(AH670,LnLst!B:I,4,FALSE),0))*(H670^2/100)/1000000</f>
        <v>0</v>
      </c>
      <c r="EE670" s="111">
        <f>AI670*IFERROR(VLOOKUP(AH670,LnLst!B:I,5,FALSE),0)*100/H670^2</f>
        <v>0</v>
      </c>
      <c r="EF670" s="111">
        <f>AI670*IFERROR(VLOOKUP(AH670,LnLst!B:I,6,FALSE),0)*100/H670^2</f>
        <v>0</v>
      </c>
      <c r="EG670" s="111">
        <f>(AI670*IFERROR(VLOOKUP(AH670,LnLst!B:I,7,FALSE),0))*(H670^2/100)/1000000</f>
        <v>0</v>
      </c>
      <c r="EH670" s="111">
        <f>AI670*IFERROR(VLOOKUP(AH670,LnLst!B:I,8,FALSE),0)*100/H670^2</f>
        <v>0</v>
      </c>
      <c r="EI670" s="236">
        <f>AK670*IFERROR(VLOOKUP(AJ670,LnLst!B:I,2,FALSE),0)*100/H670^2</f>
        <v>0</v>
      </c>
      <c r="EJ670" s="111">
        <f>AK670*IFERROR(VLOOKUP(AJ670,LnLst!B:I,3,FALSE),0)*100/H670^2</f>
        <v>0</v>
      </c>
      <c r="EK670" s="111">
        <f>(AK670*IFERROR(VLOOKUP(AJ670,LnLst!B:I,4,FALSE),0))*(H670^2/100)/1000000</f>
        <v>0</v>
      </c>
      <c r="EL670" s="111">
        <f>AK670*IFERROR(VLOOKUP(AJ670,LnLst!B:I,5,FALSE),0)*100/H670^2</f>
        <v>0</v>
      </c>
      <c r="EM670" s="111">
        <f>AK670*IFERROR(VLOOKUP(AJ670,LnLst!B:I,6,FALSE),0)*100/H670^2</f>
        <v>0</v>
      </c>
      <c r="EN670" s="111">
        <f>(AK670*IFERROR(VLOOKUP(AJ670,LnLst!B:I,7,FALSE),0))*(H670^2/100)/1000000</f>
        <v>0</v>
      </c>
      <c r="EO670" s="111">
        <f>AK670*IFERROR(VLOOKUP(AJ670,LnLst!B:I,8,FALSE),0)*100/H670^2</f>
        <v>0</v>
      </c>
    </row>
    <row r="671" spans="1:145" ht="15" customHeight="1" x14ac:dyDescent="0.25">
      <c r="A671" s="81" t="s">
        <v>391</v>
      </c>
      <c r="B671" s="82" t="s">
        <v>1323</v>
      </c>
      <c r="C671" s="102" t="s">
        <v>85</v>
      </c>
      <c r="D671" s="82" t="s">
        <v>1316</v>
      </c>
      <c r="E671" s="9" t="s">
        <v>1642</v>
      </c>
      <c r="F671" s="426" t="s">
        <v>1717</v>
      </c>
      <c r="G671" s="83">
        <v>2</v>
      </c>
      <c r="H671" s="60">
        <v>220</v>
      </c>
      <c r="I671" s="194" t="str">
        <f t="shared" si="222"/>
        <v xml:space="preserve">2*380/50 ACSR             </v>
      </c>
      <c r="J671" s="228">
        <f t="shared" si="223"/>
        <v>70</v>
      </c>
      <c r="K671" s="113" t="s">
        <v>21</v>
      </c>
      <c r="L671" s="232" t="s">
        <v>29</v>
      </c>
      <c r="M671" s="114">
        <v>800</v>
      </c>
      <c r="N671" s="115">
        <f t="shared" si="224"/>
        <v>304.83199999999999</v>
      </c>
      <c r="O671" s="116">
        <v>1200</v>
      </c>
      <c r="P671" s="235">
        <f t="shared" si="225"/>
        <v>5.9586776859504127E-3</v>
      </c>
      <c r="Q671" s="104">
        <f t="shared" si="226"/>
        <v>4.3677685950413221E-2</v>
      </c>
      <c r="R671" s="104">
        <f t="shared" si="227"/>
        <v>0.12603360000000002</v>
      </c>
      <c r="S671" s="104">
        <f t="shared" si="228"/>
        <v>1.5909090909090907E-2</v>
      </c>
      <c r="T671" s="104">
        <f t="shared" si="229"/>
        <v>0.13739669421487602</v>
      </c>
      <c r="U671" s="104">
        <f t="shared" si="230"/>
        <v>7.5552400000000006E-2</v>
      </c>
      <c r="V671" s="105">
        <f t="shared" si="231"/>
        <v>8.5330578512396699E-2</v>
      </c>
      <c r="W671" s="223">
        <f>AE671*IFERROR(VLOOKUP(AD671,LnLst!B:I,2,FALSE),0)+AG671*IFERROR(VLOOKUP(AF671,LnLst!B:I,2,FALSE),0)+AI671*IFERROR(VLOOKUP(AH671,LnLst!B:I,2,FALSE),0)+AK671*IFERROR(VLOOKUP(AJ671,LnLst!B:I,2,FALSE),0)</f>
        <v>2.8839999999999999</v>
      </c>
      <c r="X671" s="215">
        <f>AE671*IFERROR(VLOOKUP(AD671,LnLst!B:I,3,FALSE),0)+AG671*IFERROR(VLOOKUP(AF671,LnLst!B:I,3,FALSE),0)+AI671*IFERROR(VLOOKUP(AH671,LnLst!B:I,3,FALSE),0)+AK671*IFERROR(VLOOKUP(AJ671,LnLst!B:I,3,FALSE),0)</f>
        <v>21.14</v>
      </c>
      <c r="Y671" s="219">
        <f>(AE671*IFERROR(VLOOKUP(AD671,LnLst!B:I,4,FALSE),0)+AG671*IFERROR(VLOOKUP(AF671,LnLst!B:I,4,FALSE),0)+AI671*IFERROR(VLOOKUP(AH671,LnLst!B:I,4,FALSE),0)+AK671*IFERROR(VLOOKUP(AJ671,LnLst!B:I,4,FALSE),0))/1000000</f>
        <v>2.6040000000000004E-4</v>
      </c>
      <c r="Z671" s="215">
        <f>AE671*IFERROR(VLOOKUP(AD671,LnLst!B:I,5,FALSE),0)+AG671*IFERROR(VLOOKUP(AF671,LnLst!B:I,5,FALSE),0)+AI671*IFERROR(VLOOKUP(AH671,LnLst!B:I,5,FALSE),0)+AK671*IFERROR(VLOOKUP(AJ671,LnLst!B:I,5,FALSE),0)</f>
        <v>7.7</v>
      </c>
      <c r="AA671" s="215">
        <f>AE671*IFERROR(VLOOKUP(AD671,LnLst!B:I,6,FALSE),0)+AG671*IFERROR(VLOOKUP(AF671,LnLst!B:I,6,FALSE),0)+AI671*IFERROR(VLOOKUP(AH671,LnLst!B:I,6,FALSE),0)+AK671*IFERROR(VLOOKUP(AJ671,LnLst!B:I,6,FALSE),0)</f>
        <v>66.5</v>
      </c>
      <c r="AB671" s="207">
        <f>(AE671*IFERROR(VLOOKUP(AD671,LnLst!B:I,7,FALSE),0)+AG671*IFERROR(VLOOKUP(AF671,LnLst!B:I,7,FALSE),0)+AI671*IFERROR(VLOOKUP(AH671,LnLst!B:I,7,FALSE),0)+AK671*IFERROR(VLOOKUP(AJ671,LnLst!B:I,7,FALSE),0))/1000000</f>
        <v>1.561E-4</v>
      </c>
      <c r="AC671" s="211">
        <f>AE671*IFERROR(VLOOKUP(AD671,LnLst!B:I,8,FALSE),0)+AG671*IFERROR(VLOOKUP(AF671,LnLst!B:I,8,FALSE),0)+AI671*IFERROR(VLOOKUP(AH671,LnLst!B:I,8,FALSE),0)+AK671*IFERROR(VLOOKUP(AJ671,LnLst!B:I,8,FALSE),0)</f>
        <v>41.3</v>
      </c>
      <c r="AD671" s="106" t="s">
        <v>25</v>
      </c>
      <c r="AE671" s="263">
        <v>70</v>
      </c>
      <c r="AF671" s="245" t="s">
        <v>1462</v>
      </c>
      <c r="AG671" s="263"/>
      <c r="AH671" s="250" t="s">
        <v>1462</v>
      </c>
      <c r="AI671" s="263"/>
      <c r="AJ671" s="245" t="s">
        <v>1462</v>
      </c>
      <c r="AK671" s="263"/>
      <c r="AL671" s="84">
        <v>102</v>
      </c>
      <c r="AM671" s="72">
        <v>133</v>
      </c>
      <c r="AN671" s="83">
        <v>0</v>
      </c>
      <c r="AO671" s="72">
        <v>0</v>
      </c>
      <c r="AP671" s="66" t="s">
        <v>1319</v>
      </c>
      <c r="AQ671" s="107" t="s">
        <v>1068</v>
      </c>
      <c r="AR671" s="61" t="s">
        <v>1317</v>
      </c>
      <c r="AS671" s="364"/>
      <c r="AT671" s="205"/>
      <c r="DN671" s="111">
        <f>(AE671*IFERROR(VLOOKUP(AD671,LnLst!B:I,2,FALSE),0))*(100/(H671^2))</f>
        <v>5.9586776859504136E-3</v>
      </c>
      <c r="DO671" s="111">
        <f>(AE671*IFERROR(VLOOKUP(AD671,LnLst!B:I,3,FALSE),0))*(100/(H671^2))</f>
        <v>4.3677685950413228E-2</v>
      </c>
      <c r="DP671" s="111">
        <f>(AE671*IFERROR(VLOOKUP(AD671,LnLst!B:I,4,FALSE),0))*(H671^2/100)/1000000</f>
        <v>0.12603360000000002</v>
      </c>
      <c r="DQ671" s="111">
        <f>(AE671*IFERROR(VLOOKUP(AD671,LnLst!B:I,5,FALSE),0))*(100/(H671^2))</f>
        <v>1.5909090909090911E-2</v>
      </c>
      <c r="DR671" s="111">
        <f>(AE671*IFERROR(VLOOKUP(AD671,LnLst!B:I,6,FALSE),0))*(100/(H671^2))</f>
        <v>0.13739669421487605</v>
      </c>
      <c r="DS671" s="111">
        <f>(AE671*IFERROR(VLOOKUP(AD671,LnLst!B:I,7,FALSE),0))*(H671^2/100)/1000000</f>
        <v>7.5552399999999992E-2</v>
      </c>
      <c r="DT671" s="111">
        <f>(AE671*IFERROR(VLOOKUP(AD671,LnLst!B:I,8,FALSE),0))*(100/(H671^2))</f>
        <v>8.5330578512396685E-2</v>
      </c>
      <c r="DU671" s="111">
        <f>AG671*IFERROR(VLOOKUP(AF671,LnLst!B:I,2,FALSE),0)*100/H671^2</f>
        <v>0</v>
      </c>
      <c r="DV671" s="111">
        <f>(AG671*IFERROR(VLOOKUP(AF671,LnLst!B:I,3,FALSE),0))*(100/(H671^2))</f>
        <v>0</v>
      </c>
      <c r="DW671" s="111">
        <f>(AG671*IFERROR(VLOOKUP(AF671,LnLst!B:I,4,FALSE),0))*(H671^2/100)/1000000</f>
        <v>0</v>
      </c>
      <c r="DX671" s="111">
        <f>(AG671*IFERROR(VLOOKUP(AF671,LnLst!B:I,5,FALSE),0))*(100/(H671^2))</f>
        <v>0</v>
      </c>
      <c r="DY671" s="111">
        <f>(AG671*IFERROR(VLOOKUP(AF671,LnLst!B:I,6,FALSE),0))*(100/(H671^2))</f>
        <v>0</v>
      </c>
      <c r="DZ671" s="111">
        <f>(AG671*IFERROR(VLOOKUP(AF671,LnLst!B:I,7,FALSE),0))*(H671^2/100)/1000000</f>
        <v>0</v>
      </c>
      <c r="EA671" s="111">
        <f>(AG671*IFERROR(VLOOKUP(AF671,LnLst!B:I,8,FALSE),0))*(100/(H671^2))</f>
        <v>0</v>
      </c>
      <c r="EB671" s="111">
        <f>AI671*IFERROR(VLOOKUP(AH671,LnLst!B:I,2,FALSE),0)*100/H671^2</f>
        <v>0</v>
      </c>
      <c r="EC671" s="111">
        <f>AI671*IFERROR(VLOOKUP(AH671,LnLst!B:I,3,FALSE),0)*100/H671^2</f>
        <v>0</v>
      </c>
      <c r="ED671" s="111">
        <f>(AI671*IFERROR(VLOOKUP(AH671,LnLst!B:I,4,FALSE),0))*(H671^2/100)/1000000</f>
        <v>0</v>
      </c>
      <c r="EE671" s="111">
        <f>AI671*IFERROR(VLOOKUP(AH671,LnLst!B:I,5,FALSE),0)*100/H671^2</f>
        <v>0</v>
      </c>
      <c r="EF671" s="111">
        <f>AI671*IFERROR(VLOOKUP(AH671,LnLst!B:I,6,FALSE),0)*100/H671^2</f>
        <v>0</v>
      </c>
      <c r="EG671" s="111">
        <f>(AI671*IFERROR(VLOOKUP(AH671,LnLst!B:I,7,FALSE),0))*(H671^2/100)/1000000</f>
        <v>0</v>
      </c>
      <c r="EH671" s="111">
        <f>AI671*IFERROR(VLOOKUP(AH671,LnLst!B:I,8,FALSE),0)*100/H671^2</f>
        <v>0</v>
      </c>
      <c r="EI671" s="236">
        <f>AK671*IFERROR(VLOOKUP(AJ671,LnLst!B:I,2,FALSE),0)*100/H671^2</f>
        <v>0</v>
      </c>
      <c r="EJ671" s="111">
        <f>AK671*IFERROR(VLOOKUP(AJ671,LnLst!B:I,3,FALSE),0)*100/H671^2</f>
        <v>0</v>
      </c>
      <c r="EK671" s="111">
        <f>(AK671*IFERROR(VLOOKUP(AJ671,LnLst!B:I,4,FALSE),0))*(H671^2/100)/1000000</f>
        <v>0</v>
      </c>
      <c r="EL671" s="111">
        <f>AK671*IFERROR(VLOOKUP(AJ671,LnLst!B:I,5,FALSE),0)*100/H671^2</f>
        <v>0</v>
      </c>
      <c r="EM671" s="111">
        <f>AK671*IFERROR(VLOOKUP(AJ671,LnLst!B:I,6,FALSE),0)*100/H671^2</f>
        <v>0</v>
      </c>
      <c r="EN671" s="111">
        <f>(AK671*IFERROR(VLOOKUP(AJ671,LnLst!B:I,7,FALSE),0))*(H671^2/100)/1000000</f>
        <v>0</v>
      </c>
      <c r="EO671" s="111">
        <f>AK671*IFERROR(VLOOKUP(AJ671,LnLst!B:I,8,FALSE),0)*100/H671^2</f>
        <v>0</v>
      </c>
    </row>
    <row r="672" spans="1:145" ht="15" customHeight="1" x14ac:dyDescent="0.25">
      <c r="A672" s="81" t="s">
        <v>322</v>
      </c>
      <c r="B672" s="82" t="s">
        <v>1323</v>
      </c>
      <c r="C672" s="102" t="s">
        <v>1616</v>
      </c>
      <c r="D672" s="82" t="s">
        <v>1316</v>
      </c>
      <c r="E672" s="9" t="s">
        <v>1642</v>
      </c>
      <c r="F672" s="426" t="s">
        <v>1717</v>
      </c>
      <c r="G672" s="83">
        <v>1</v>
      </c>
      <c r="H672" s="60">
        <v>220</v>
      </c>
      <c r="I672" s="194" t="str">
        <f t="shared" si="222"/>
        <v xml:space="preserve">2*380/50 ACSR             </v>
      </c>
      <c r="J672" s="228">
        <f t="shared" si="223"/>
        <v>320</v>
      </c>
      <c r="K672" s="113" t="s">
        <v>16</v>
      </c>
      <c r="L672" s="232" t="s">
        <v>29</v>
      </c>
      <c r="M672" s="114">
        <v>1200</v>
      </c>
      <c r="N672" s="115">
        <f t="shared" si="224"/>
        <v>457.24799999999999</v>
      </c>
      <c r="O672" s="116">
        <v>1200</v>
      </c>
      <c r="P672" s="235">
        <f t="shared" si="225"/>
        <v>2.7239669421487606E-2</v>
      </c>
      <c r="Q672" s="104">
        <f t="shared" si="226"/>
        <v>0.1996694214876033</v>
      </c>
      <c r="R672" s="104">
        <f t="shared" si="227"/>
        <v>0.57615360000000004</v>
      </c>
      <c r="S672" s="104">
        <f t="shared" si="228"/>
        <v>7.2727272727272738E-2</v>
      </c>
      <c r="T672" s="104">
        <f t="shared" si="229"/>
        <v>0.62809917355371903</v>
      </c>
      <c r="U672" s="104">
        <f t="shared" si="230"/>
        <v>0.34538240000000003</v>
      </c>
      <c r="V672" s="105">
        <f t="shared" si="231"/>
        <v>0.39008264462809916</v>
      </c>
      <c r="W672" s="223">
        <f>AE672*IFERROR(VLOOKUP(AD672,LnLst!B:I,2,FALSE),0)+AG672*IFERROR(VLOOKUP(AF672,LnLst!B:I,2,FALSE),0)+AI672*IFERROR(VLOOKUP(AH672,LnLst!B:I,2,FALSE),0)+AK672*IFERROR(VLOOKUP(AJ672,LnLst!B:I,2,FALSE),0)</f>
        <v>13.184000000000001</v>
      </c>
      <c r="X672" s="215">
        <f>AE672*IFERROR(VLOOKUP(AD672,LnLst!B:I,3,FALSE),0)+AG672*IFERROR(VLOOKUP(AF672,LnLst!B:I,3,FALSE),0)+AI672*IFERROR(VLOOKUP(AH672,LnLst!B:I,3,FALSE),0)+AK672*IFERROR(VLOOKUP(AJ672,LnLst!B:I,3,FALSE),0)</f>
        <v>96.64</v>
      </c>
      <c r="Y672" s="219">
        <f>(AE672*IFERROR(VLOOKUP(AD672,LnLst!B:I,4,FALSE),0)+AG672*IFERROR(VLOOKUP(AF672,LnLst!B:I,4,FALSE),0)+AI672*IFERROR(VLOOKUP(AH672,LnLst!B:I,4,FALSE),0)+AK672*IFERROR(VLOOKUP(AJ672,LnLst!B:I,4,FALSE),0))/1000000</f>
        <v>1.1904000000000001E-3</v>
      </c>
      <c r="Z672" s="215">
        <f>AE672*IFERROR(VLOOKUP(AD672,LnLst!B:I,5,FALSE),0)+AG672*IFERROR(VLOOKUP(AF672,LnLst!B:I,5,FALSE),0)+AI672*IFERROR(VLOOKUP(AH672,LnLst!B:I,5,FALSE),0)+AK672*IFERROR(VLOOKUP(AJ672,LnLst!B:I,5,FALSE),0)</f>
        <v>35.200000000000003</v>
      </c>
      <c r="AA672" s="215">
        <f>AE672*IFERROR(VLOOKUP(AD672,LnLst!B:I,6,FALSE),0)+AG672*IFERROR(VLOOKUP(AF672,LnLst!B:I,6,FALSE),0)+AI672*IFERROR(VLOOKUP(AH672,LnLst!B:I,6,FALSE),0)+AK672*IFERROR(VLOOKUP(AJ672,LnLst!B:I,6,FALSE),0)</f>
        <v>304</v>
      </c>
      <c r="AB672" s="207">
        <f>(AE672*IFERROR(VLOOKUP(AD672,LnLst!B:I,7,FALSE),0)+AG672*IFERROR(VLOOKUP(AF672,LnLst!B:I,7,FALSE),0)+AI672*IFERROR(VLOOKUP(AH672,LnLst!B:I,7,FALSE),0)+AK672*IFERROR(VLOOKUP(AJ672,LnLst!B:I,7,FALSE),0))/1000000</f>
        <v>7.136E-4</v>
      </c>
      <c r="AC672" s="211">
        <f>AE672*IFERROR(VLOOKUP(AD672,LnLst!B:I,8,FALSE),0)+AG672*IFERROR(VLOOKUP(AF672,LnLst!B:I,8,FALSE),0)+AI672*IFERROR(VLOOKUP(AH672,LnLst!B:I,8,FALSE),0)+AK672*IFERROR(VLOOKUP(AJ672,LnLst!B:I,8,FALSE),0)</f>
        <v>188.79999999999998</v>
      </c>
      <c r="AD672" s="106" t="s">
        <v>25</v>
      </c>
      <c r="AE672" s="263">
        <v>320</v>
      </c>
      <c r="AF672" s="245" t="s">
        <v>1462</v>
      </c>
      <c r="AG672" s="263"/>
      <c r="AH672" s="250" t="s">
        <v>1462</v>
      </c>
      <c r="AI672" s="263"/>
      <c r="AJ672" s="245" t="s">
        <v>1462</v>
      </c>
      <c r="AK672" s="263"/>
      <c r="AL672" s="84">
        <v>101</v>
      </c>
      <c r="AM672" s="72">
        <v>133</v>
      </c>
      <c r="AN672" s="83">
        <v>-0.25</v>
      </c>
      <c r="AO672" s="72">
        <v>0</v>
      </c>
      <c r="AP672" s="66" t="s">
        <v>1320</v>
      </c>
      <c r="AQ672" s="107" t="s">
        <v>1030</v>
      </c>
      <c r="AR672" s="61" t="s">
        <v>1317</v>
      </c>
      <c r="AS672" s="364"/>
      <c r="AT672" s="205"/>
      <c r="DN672" s="111">
        <f>(AE672*IFERROR(VLOOKUP(AD672,LnLst!B:I,2,FALSE),0))*(100/(H672^2))</f>
        <v>2.7239669421487606E-2</v>
      </c>
      <c r="DO672" s="111">
        <f>(AE672*IFERROR(VLOOKUP(AD672,LnLst!B:I,3,FALSE),0))*(100/(H672^2))</f>
        <v>0.1996694214876033</v>
      </c>
      <c r="DP672" s="111">
        <f>(AE672*IFERROR(VLOOKUP(AD672,LnLst!B:I,4,FALSE),0))*(H672^2/100)/1000000</f>
        <v>0.57615360000000004</v>
      </c>
      <c r="DQ672" s="111">
        <f>(AE672*IFERROR(VLOOKUP(AD672,LnLst!B:I,5,FALSE),0))*(100/(H672^2))</f>
        <v>7.2727272727272738E-2</v>
      </c>
      <c r="DR672" s="111">
        <f>(AE672*IFERROR(VLOOKUP(AD672,LnLst!B:I,6,FALSE),0))*(100/(H672^2))</f>
        <v>0.62809917355371903</v>
      </c>
      <c r="DS672" s="111">
        <f>(AE672*IFERROR(VLOOKUP(AD672,LnLst!B:I,7,FALSE),0))*(H672^2/100)/1000000</f>
        <v>0.34538240000000003</v>
      </c>
      <c r="DT672" s="111">
        <f>(AE672*IFERROR(VLOOKUP(AD672,LnLst!B:I,8,FALSE),0))*(100/(H672^2))</f>
        <v>0.39008264462809916</v>
      </c>
      <c r="DU672" s="111">
        <f>AG672*IFERROR(VLOOKUP(AF672,LnLst!B:I,2,FALSE),0)*100/H672^2</f>
        <v>0</v>
      </c>
      <c r="DV672" s="111">
        <f>(AG672*IFERROR(VLOOKUP(AF672,LnLst!B:I,3,FALSE),0))*(100/(H672^2))</f>
        <v>0</v>
      </c>
      <c r="DW672" s="111">
        <f>(AG672*IFERROR(VLOOKUP(AF672,LnLst!B:I,4,FALSE),0))*(H672^2/100)/1000000</f>
        <v>0</v>
      </c>
      <c r="DX672" s="111">
        <f>(AG672*IFERROR(VLOOKUP(AF672,LnLst!B:I,5,FALSE),0))*(100/(H672^2))</f>
        <v>0</v>
      </c>
      <c r="DY672" s="111">
        <f>(AG672*IFERROR(VLOOKUP(AF672,LnLst!B:I,6,FALSE),0))*(100/(H672^2))</f>
        <v>0</v>
      </c>
      <c r="DZ672" s="111">
        <f>(AG672*IFERROR(VLOOKUP(AF672,LnLst!B:I,7,FALSE),0))*(H672^2/100)/1000000</f>
        <v>0</v>
      </c>
      <c r="EA672" s="111">
        <f>(AG672*IFERROR(VLOOKUP(AF672,LnLst!B:I,8,FALSE),0))*(100/(H672^2))</f>
        <v>0</v>
      </c>
      <c r="EB672" s="111">
        <f>AI672*IFERROR(VLOOKUP(AH672,LnLst!B:I,2,FALSE),0)*100/H672^2</f>
        <v>0</v>
      </c>
      <c r="EC672" s="111">
        <f>AI672*IFERROR(VLOOKUP(AH672,LnLst!B:I,3,FALSE),0)*100/H672^2</f>
        <v>0</v>
      </c>
      <c r="ED672" s="111">
        <f>(AI672*IFERROR(VLOOKUP(AH672,LnLst!B:I,4,FALSE),0))*(H672^2/100)/1000000</f>
        <v>0</v>
      </c>
      <c r="EE672" s="111">
        <f>AI672*IFERROR(VLOOKUP(AH672,LnLst!B:I,5,FALSE),0)*100/H672^2</f>
        <v>0</v>
      </c>
      <c r="EF672" s="111">
        <f>AI672*IFERROR(VLOOKUP(AH672,LnLst!B:I,6,FALSE),0)*100/H672^2</f>
        <v>0</v>
      </c>
      <c r="EG672" s="111">
        <f>(AI672*IFERROR(VLOOKUP(AH672,LnLst!B:I,7,FALSE),0))*(H672^2/100)/1000000</f>
        <v>0</v>
      </c>
      <c r="EH672" s="111">
        <f>AI672*IFERROR(VLOOKUP(AH672,LnLst!B:I,8,FALSE),0)*100/H672^2</f>
        <v>0</v>
      </c>
      <c r="EI672" s="236">
        <f>AK672*IFERROR(VLOOKUP(AJ672,LnLst!B:I,2,FALSE),0)*100/H672^2</f>
        <v>0</v>
      </c>
      <c r="EJ672" s="111">
        <f>AK672*IFERROR(VLOOKUP(AJ672,LnLst!B:I,3,FALSE),0)*100/H672^2</f>
        <v>0</v>
      </c>
      <c r="EK672" s="111">
        <f>(AK672*IFERROR(VLOOKUP(AJ672,LnLst!B:I,4,FALSE),0))*(H672^2/100)/1000000</f>
        <v>0</v>
      </c>
      <c r="EL672" s="111">
        <f>AK672*IFERROR(VLOOKUP(AJ672,LnLst!B:I,5,FALSE),0)*100/H672^2</f>
        <v>0</v>
      </c>
      <c r="EM672" s="111">
        <f>AK672*IFERROR(VLOOKUP(AJ672,LnLst!B:I,6,FALSE),0)*100/H672^2</f>
        <v>0</v>
      </c>
      <c r="EN672" s="111">
        <f>(AK672*IFERROR(VLOOKUP(AJ672,LnLst!B:I,7,FALSE),0))*(H672^2/100)/1000000</f>
        <v>0</v>
      </c>
      <c r="EO672" s="111">
        <f>AK672*IFERROR(VLOOKUP(AJ672,LnLst!B:I,8,FALSE),0)*100/H672^2</f>
        <v>0</v>
      </c>
    </row>
    <row r="673" spans="1:145" ht="15" customHeight="1" x14ac:dyDescent="0.25">
      <c r="A673" s="81" t="s">
        <v>322</v>
      </c>
      <c r="B673" s="82" t="s">
        <v>1323</v>
      </c>
      <c r="C673" s="102" t="s">
        <v>1616</v>
      </c>
      <c r="D673" s="82" t="s">
        <v>1316</v>
      </c>
      <c r="E673" s="9" t="s">
        <v>1642</v>
      </c>
      <c r="F673" s="426" t="s">
        <v>1717</v>
      </c>
      <c r="G673" s="83">
        <v>2</v>
      </c>
      <c r="H673" s="60">
        <v>220</v>
      </c>
      <c r="I673" s="194" t="str">
        <f t="shared" si="222"/>
        <v xml:space="preserve">2*380/50 ACSR             </v>
      </c>
      <c r="J673" s="228">
        <f t="shared" si="223"/>
        <v>320</v>
      </c>
      <c r="K673" s="113" t="s">
        <v>16</v>
      </c>
      <c r="L673" s="232" t="s">
        <v>29</v>
      </c>
      <c r="M673" s="114">
        <v>1200</v>
      </c>
      <c r="N673" s="115">
        <f t="shared" si="224"/>
        <v>457.24799999999999</v>
      </c>
      <c r="O673" s="116">
        <v>1200</v>
      </c>
      <c r="P673" s="235">
        <f t="shared" si="225"/>
        <v>2.7239669421487606E-2</v>
      </c>
      <c r="Q673" s="104">
        <f t="shared" si="226"/>
        <v>0.1996694214876033</v>
      </c>
      <c r="R673" s="104">
        <f t="shared" si="227"/>
        <v>0.57615360000000004</v>
      </c>
      <c r="S673" s="104">
        <f t="shared" si="228"/>
        <v>7.2727272727272738E-2</v>
      </c>
      <c r="T673" s="104">
        <f t="shared" si="229"/>
        <v>0.62809917355371903</v>
      </c>
      <c r="U673" s="104">
        <f t="shared" si="230"/>
        <v>0.34538240000000003</v>
      </c>
      <c r="V673" s="105">
        <f t="shared" si="231"/>
        <v>0.39008264462809916</v>
      </c>
      <c r="W673" s="223">
        <f>AE673*IFERROR(VLOOKUP(AD673,LnLst!B:I,2,FALSE),0)+AG673*IFERROR(VLOOKUP(AF673,LnLst!B:I,2,FALSE),0)+AI673*IFERROR(VLOOKUP(AH673,LnLst!B:I,2,FALSE),0)+AK673*IFERROR(VLOOKUP(AJ673,LnLst!B:I,2,FALSE),0)</f>
        <v>13.184000000000001</v>
      </c>
      <c r="X673" s="215">
        <f>AE673*IFERROR(VLOOKUP(AD673,LnLst!B:I,3,FALSE),0)+AG673*IFERROR(VLOOKUP(AF673,LnLst!B:I,3,FALSE),0)+AI673*IFERROR(VLOOKUP(AH673,LnLst!B:I,3,FALSE),0)+AK673*IFERROR(VLOOKUP(AJ673,LnLst!B:I,3,FALSE),0)</f>
        <v>96.64</v>
      </c>
      <c r="Y673" s="219">
        <f>(AE673*IFERROR(VLOOKUP(AD673,LnLst!B:I,4,FALSE),0)+AG673*IFERROR(VLOOKUP(AF673,LnLst!B:I,4,FALSE),0)+AI673*IFERROR(VLOOKUP(AH673,LnLst!B:I,4,FALSE),0)+AK673*IFERROR(VLOOKUP(AJ673,LnLst!B:I,4,FALSE),0))/1000000</f>
        <v>1.1904000000000001E-3</v>
      </c>
      <c r="Z673" s="215">
        <f>AE673*IFERROR(VLOOKUP(AD673,LnLst!B:I,5,FALSE),0)+AG673*IFERROR(VLOOKUP(AF673,LnLst!B:I,5,FALSE),0)+AI673*IFERROR(VLOOKUP(AH673,LnLst!B:I,5,FALSE),0)+AK673*IFERROR(VLOOKUP(AJ673,LnLst!B:I,5,FALSE),0)</f>
        <v>35.200000000000003</v>
      </c>
      <c r="AA673" s="215">
        <f>AE673*IFERROR(VLOOKUP(AD673,LnLst!B:I,6,FALSE),0)+AG673*IFERROR(VLOOKUP(AF673,LnLst!B:I,6,FALSE),0)+AI673*IFERROR(VLOOKUP(AH673,LnLst!B:I,6,FALSE),0)+AK673*IFERROR(VLOOKUP(AJ673,LnLst!B:I,6,FALSE),0)</f>
        <v>304</v>
      </c>
      <c r="AB673" s="207">
        <f>(AE673*IFERROR(VLOOKUP(AD673,LnLst!B:I,7,FALSE),0)+AG673*IFERROR(VLOOKUP(AF673,LnLst!B:I,7,FALSE),0)+AI673*IFERROR(VLOOKUP(AH673,LnLst!B:I,7,FALSE),0)+AK673*IFERROR(VLOOKUP(AJ673,LnLst!B:I,7,FALSE),0))/1000000</f>
        <v>7.136E-4</v>
      </c>
      <c r="AC673" s="211">
        <f>AE673*IFERROR(VLOOKUP(AD673,LnLst!B:I,8,FALSE),0)+AG673*IFERROR(VLOOKUP(AF673,LnLst!B:I,8,FALSE),0)+AI673*IFERROR(VLOOKUP(AH673,LnLst!B:I,8,FALSE),0)+AK673*IFERROR(VLOOKUP(AJ673,LnLst!B:I,8,FALSE),0)</f>
        <v>188.79999999999998</v>
      </c>
      <c r="AD673" s="106" t="s">
        <v>25</v>
      </c>
      <c r="AE673" s="263">
        <v>320</v>
      </c>
      <c r="AF673" s="245" t="s">
        <v>1462</v>
      </c>
      <c r="AG673" s="263"/>
      <c r="AH673" s="250" t="s">
        <v>1462</v>
      </c>
      <c r="AI673" s="263"/>
      <c r="AJ673" s="245" t="s">
        <v>1462</v>
      </c>
      <c r="AK673" s="263"/>
      <c r="AL673" s="84">
        <v>101</v>
      </c>
      <c r="AM673" s="72">
        <v>133</v>
      </c>
      <c r="AN673" s="83">
        <v>-0.25</v>
      </c>
      <c r="AO673" s="72">
        <v>0</v>
      </c>
      <c r="AP673" s="66" t="s">
        <v>1321</v>
      </c>
      <c r="AQ673" s="107" t="s">
        <v>1030</v>
      </c>
      <c r="AR673" s="61" t="s">
        <v>1317</v>
      </c>
      <c r="AS673" s="364"/>
      <c r="AT673" s="205"/>
      <c r="DN673" s="111">
        <f>(AE673*IFERROR(VLOOKUP(AD673,LnLst!B:I,2,FALSE),0))*(100/(H673^2))</f>
        <v>2.7239669421487606E-2</v>
      </c>
      <c r="DO673" s="111">
        <f>(AE673*IFERROR(VLOOKUP(AD673,LnLst!B:I,3,FALSE),0))*(100/(H673^2))</f>
        <v>0.1996694214876033</v>
      </c>
      <c r="DP673" s="111">
        <f>(AE673*IFERROR(VLOOKUP(AD673,LnLst!B:I,4,FALSE),0))*(H673^2/100)/1000000</f>
        <v>0.57615360000000004</v>
      </c>
      <c r="DQ673" s="111">
        <f>(AE673*IFERROR(VLOOKUP(AD673,LnLst!B:I,5,FALSE),0))*(100/(H673^2))</f>
        <v>7.2727272727272738E-2</v>
      </c>
      <c r="DR673" s="111">
        <f>(AE673*IFERROR(VLOOKUP(AD673,LnLst!B:I,6,FALSE),0))*(100/(H673^2))</f>
        <v>0.62809917355371903</v>
      </c>
      <c r="DS673" s="111">
        <f>(AE673*IFERROR(VLOOKUP(AD673,LnLst!B:I,7,FALSE),0))*(H673^2/100)/1000000</f>
        <v>0.34538240000000003</v>
      </c>
      <c r="DT673" s="111">
        <f>(AE673*IFERROR(VLOOKUP(AD673,LnLst!B:I,8,FALSE),0))*(100/(H673^2))</f>
        <v>0.39008264462809916</v>
      </c>
      <c r="DU673" s="111">
        <f>AG673*IFERROR(VLOOKUP(AF673,LnLst!B:I,2,FALSE),0)*100/H673^2</f>
        <v>0</v>
      </c>
      <c r="DV673" s="111">
        <f>(AG673*IFERROR(VLOOKUP(AF673,LnLst!B:I,3,FALSE),0))*(100/(H673^2))</f>
        <v>0</v>
      </c>
      <c r="DW673" s="111">
        <f>(AG673*IFERROR(VLOOKUP(AF673,LnLst!B:I,4,FALSE),0))*(H673^2/100)/1000000</f>
        <v>0</v>
      </c>
      <c r="DX673" s="111">
        <f>(AG673*IFERROR(VLOOKUP(AF673,LnLst!B:I,5,FALSE),0))*(100/(H673^2))</f>
        <v>0</v>
      </c>
      <c r="DY673" s="111">
        <f>(AG673*IFERROR(VLOOKUP(AF673,LnLst!B:I,6,FALSE),0))*(100/(H673^2))</f>
        <v>0</v>
      </c>
      <c r="DZ673" s="111">
        <f>(AG673*IFERROR(VLOOKUP(AF673,LnLst!B:I,7,FALSE),0))*(H673^2/100)/1000000</f>
        <v>0</v>
      </c>
      <c r="EA673" s="111">
        <f>(AG673*IFERROR(VLOOKUP(AF673,LnLst!B:I,8,FALSE),0))*(100/(H673^2))</f>
        <v>0</v>
      </c>
      <c r="EB673" s="111">
        <f>AI673*IFERROR(VLOOKUP(AH673,LnLst!B:I,2,FALSE),0)*100/H673^2</f>
        <v>0</v>
      </c>
      <c r="EC673" s="111">
        <f>AI673*IFERROR(VLOOKUP(AH673,LnLst!B:I,3,FALSE),0)*100/H673^2</f>
        <v>0</v>
      </c>
      <c r="ED673" s="111">
        <f>(AI673*IFERROR(VLOOKUP(AH673,LnLst!B:I,4,FALSE),0))*(H673^2/100)/1000000</f>
        <v>0</v>
      </c>
      <c r="EE673" s="111">
        <f>AI673*IFERROR(VLOOKUP(AH673,LnLst!B:I,5,FALSE),0)*100/H673^2</f>
        <v>0</v>
      </c>
      <c r="EF673" s="111">
        <f>AI673*IFERROR(VLOOKUP(AH673,LnLst!B:I,6,FALSE),0)*100/H673^2</f>
        <v>0</v>
      </c>
      <c r="EG673" s="111">
        <f>(AI673*IFERROR(VLOOKUP(AH673,LnLst!B:I,7,FALSE),0))*(H673^2/100)/1000000</f>
        <v>0</v>
      </c>
      <c r="EH673" s="111">
        <f>AI673*IFERROR(VLOOKUP(AH673,LnLst!B:I,8,FALSE),0)*100/H673^2</f>
        <v>0</v>
      </c>
      <c r="EI673" s="236">
        <f>AK673*IFERROR(VLOOKUP(AJ673,LnLst!B:I,2,FALSE),0)*100/H673^2</f>
        <v>0</v>
      </c>
      <c r="EJ673" s="111">
        <f>AK673*IFERROR(VLOOKUP(AJ673,LnLst!B:I,3,FALSE),0)*100/H673^2</f>
        <v>0</v>
      </c>
      <c r="EK673" s="111">
        <f>(AK673*IFERROR(VLOOKUP(AJ673,LnLst!B:I,4,FALSE),0))*(H673^2/100)/1000000</f>
        <v>0</v>
      </c>
      <c r="EL673" s="111">
        <f>AK673*IFERROR(VLOOKUP(AJ673,LnLst!B:I,5,FALSE),0)*100/H673^2</f>
        <v>0</v>
      </c>
      <c r="EM673" s="111">
        <f>AK673*IFERROR(VLOOKUP(AJ673,LnLst!B:I,6,FALSE),0)*100/H673^2</f>
        <v>0</v>
      </c>
      <c r="EN673" s="111">
        <f>(AK673*IFERROR(VLOOKUP(AJ673,LnLst!B:I,7,FALSE),0))*(H673^2/100)/1000000</f>
        <v>0</v>
      </c>
      <c r="EO673" s="111">
        <f>AK673*IFERROR(VLOOKUP(AJ673,LnLst!B:I,8,FALSE),0)*100/H673^2</f>
        <v>0</v>
      </c>
    </row>
    <row r="674" spans="1:145" ht="24" customHeight="1" x14ac:dyDescent="0.25">
      <c r="A674" s="81" t="s">
        <v>375</v>
      </c>
      <c r="B674" s="82" t="s">
        <v>407</v>
      </c>
      <c r="C674" s="102" t="s">
        <v>135</v>
      </c>
      <c r="D674" s="82" t="s">
        <v>1614</v>
      </c>
      <c r="E674" s="9" t="s">
        <v>1708</v>
      </c>
      <c r="F674" s="426" t="s">
        <v>1719</v>
      </c>
      <c r="G674" s="83">
        <v>1</v>
      </c>
      <c r="H674" s="60">
        <v>220</v>
      </c>
      <c r="I674" s="194" t="str">
        <f t="shared" si="222"/>
        <v>2*405 AAAC    2*380/50 ACSR     XLPE 1200mm2    Thermal Invar 1*255/88</v>
      </c>
      <c r="J674" s="228">
        <f t="shared" si="223"/>
        <v>67.88000000000001</v>
      </c>
      <c r="K674" s="113" t="s">
        <v>23</v>
      </c>
      <c r="L674" s="232" t="s">
        <v>23</v>
      </c>
      <c r="M674" s="240">
        <v>950</v>
      </c>
      <c r="N674" s="115">
        <f t="shared" si="224"/>
        <v>361.988</v>
      </c>
      <c r="O674" s="241">
        <v>950</v>
      </c>
      <c r="P674" s="235">
        <f t="shared" si="225"/>
        <v>8.4592994214876035E-3</v>
      </c>
      <c r="Q674" s="104">
        <f t="shared" si="226"/>
        <v>4.6600654710743802E-2</v>
      </c>
      <c r="R674" s="104">
        <f t="shared" si="227"/>
        <v>0.21028662522560002</v>
      </c>
      <c r="S674" s="104">
        <f t="shared" si="228"/>
        <v>2.4831309834710748E-2</v>
      </c>
      <c r="T674" s="104">
        <f t="shared" si="229"/>
        <v>0.13346193388429753</v>
      </c>
      <c r="U674" s="104">
        <f t="shared" si="230"/>
        <v>0.15601912793808004</v>
      </c>
      <c r="V674" s="105">
        <f t="shared" si="231"/>
        <v>8.4790875975206612E-2</v>
      </c>
      <c r="W674" s="223">
        <f>AE674*IFERROR(VLOOKUP(AD674,LnLst!B:I,2,FALSE),0)+AG674*IFERROR(VLOOKUP(AF674,LnLst!B:I,2,FALSE),0)+AI674*IFERROR(VLOOKUP(AH674,LnLst!B:I,2,FALSE),0)+AK674*IFERROR(VLOOKUP(AJ674,LnLst!B:I,2,FALSE),0)</f>
        <v>4.0943009200000002</v>
      </c>
      <c r="X674" s="215">
        <f>AE674*IFERROR(VLOOKUP(AD674,LnLst!B:I,3,FALSE),0)+AG674*IFERROR(VLOOKUP(AF674,LnLst!B:I,3,FALSE),0)+AI674*IFERROR(VLOOKUP(AH674,LnLst!B:I,3,FALSE),0)+AK674*IFERROR(VLOOKUP(AJ674,LnLst!B:I,3,FALSE),0)</f>
        <v>22.554716880000001</v>
      </c>
      <c r="Y674" s="219">
        <f>(AE674*IFERROR(VLOOKUP(AD674,LnLst!B:I,4,FALSE),0)+AG674*IFERROR(VLOOKUP(AF674,LnLst!B:I,4,FALSE),0)+AI674*IFERROR(VLOOKUP(AH674,LnLst!B:I,4,FALSE),0)+AK674*IFERROR(VLOOKUP(AJ674,LnLst!B:I,4,FALSE),0))/1000000</f>
        <v>4.3447649840000003E-4</v>
      </c>
      <c r="Z674" s="215">
        <f>AE674*IFERROR(VLOOKUP(AD674,LnLst!B:I,5,FALSE),0)+AG674*IFERROR(VLOOKUP(AF674,LnLst!B:I,5,FALSE),0)+AI674*IFERROR(VLOOKUP(AH674,LnLst!B:I,5,FALSE),0)+AK674*IFERROR(VLOOKUP(AJ674,LnLst!B:I,5,FALSE),0)</f>
        <v>12.018353960000001</v>
      </c>
      <c r="AA674" s="215">
        <f>AE674*IFERROR(VLOOKUP(AD674,LnLst!B:I,6,FALSE),0)+AG674*IFERROR(VLOOKUP(AF674,LnLst!B:I,6,FALSE),0)+AI674*IFERROR(VLOOKUP(AH674,LnLst!B:I,6,FALSE),0)+AK674*IFERROR(VLOOKUP(AJ674,LnLst!B:I,6,FALSE),0)</f>
        <v>64.595576000000008</v>
      </c>
      <c r="AB674" s="207">
        <f>(AE674*IFERROR(VLOOKUP(AD674,LnLst!B:I,7,FALSE),0)+AG674*IFERROR(VLOOKUP(AF674,LnLst!B:I,7,FALSE),0)+AI674*IFERROR(VLOOKUP(AH674,LnLst!B:I,7,FALSE),0)+AK674*IFERROR(VLOOKUP(AJ674,LnLst!B:I,7,FALSE),0))/1000000</f>
        <v>3.2235357012000009E-4</v>
      </c>
      <c r="AC674" s="211">
        <f>AE674*IFERROR(VLOOKUP(AD674,LnLst!B:I,8,FALSE),0)+AG674*IFERROR(VLOOKUP(AF674,LnLst!B:I,8,FALSE),0)+AI674*IFERROR(VLOOKUP(AH674,LnLst!B:I,8,FALSE),0)+AK674*IFERROR(VLOOKUP(AJ674,LnLst!B:I,8,FALSE),0)</f>
        <v>41.038783972000004</v>
      </c>
      <c r="AD674" s="106" t="s">
        <v>8</v>
      </c>
      <c r="AE674" s="263">
        <v>19.14</v>
      </c>
      <c r="AF674" s="245" t="s">
        <v>25</v>
      </c>
      <c r="AG674" s="263">
        <f>19.14+9.24</f>
        <v>28.380000000000003</v>
      </c>
      <c r="AH674" s="250" t="s">
        <v>204</v>
      </c>
      <c r="AI674" s="263">
        <v>3.6</v>
      </c>
      <c r="AJ674" s="245" t="s">
        <v>1466</v>
      </c>
      <c r="AK674" s="263">
        <v>16.760000000000002</v>
      </c>
      <c r="AL674" s="84">
        <v>418</v>
      </c>
      <c r="AM674" s="72">
        <v>627</v>
      </c>
      <c r="AN674" s="83">
        <v>0</v>
      </c>
      <c r="AO674" s="72">
        <v>0</v>
      </c>
      <c r="AP674" s="66" t="s">
        <v>1091</v>
      </c>
      <c r="AQ674" s="107" t="s">
        <v>605</v>
      </c>
      <c r="AR674" s="61" t="s">
        <v>1016</v>
      </c>
      <c r="AS674" s="364"/>
      <c r="AT674" s="205" t="s">
        <v>217</v>
      </c>
      <c r="DN674" s="111">
        <f>(AE674*IFERROR(VLOOKUP(AD674,LnLst!B:I,2,FALSE),0))*(100/(H674^2))</f>
        <v>1.973318181818182E-3</v>
      </c>
      <c r="DO674" s="111">
        <f>(AE674*IFERROR(VLOOKUP(AD674,LnLst!B:I,3,FALSE),0))*(100/(H674^2))</f>
        <v>1.2100909090909091E-2</v>
      </c>
      <c r="DP674" s="111">
        <f>(AE674*IFERROR(VLOOKUP(AD674,LnLst!B:I,4,FALSE),0))*(H674^2/100)/1000000</f>
        <v>3.0107219999999997E-2</v>
      </c>
      <c r="DQ674" s="111">
        <f>(AE674*IFERROR(VLOOKUP(AD674,LnLst!B:I,5,FALSE),0))*(100/(H674^2))</f>
        <v>5.1409090909090909E-3</v>
      </c>
      <c r="DR674" s="111">
        <f>(AE674*IFERROR(VLOOKUP(AD674,LnLst!B:I,6,FALSE),0))*(100/(H674^2))</f>
        <v>3.2822727272727274E-2</v>
      </c>
      <c r="DS674" s="111">
        <f>(AE674*IFERROR(VLOOKUP(AD674,LnLst!B:I,7,FALSE),0))*(H674^2/100)/1000000</f>
        <v>2.06581848E-2</v>
      </c>
      <c r="DT674" s="111">
        <f>(AE674*IFERROR(VLOOKUP(AD674,LnLst!B:I,8,FALSE),0))*(100/(H674^2))</f>
        <v>2.3331818181818183E-2</v>
      </c>
      <c r="DU674" s="111">
        <f>AG674*IFERROR(VLOOKUP(AF674,LnLst!B:I,2,FALSE),0)*100/H674^2</f>
        <v>2.4158181818181817E-3</v>
      </c>
      <c r="DV674" s="111">
        <f>(AG674*IFERROR(VLOOKUP(AF674,LnLst!B:I,3,FALSE),0))*(100/(H674^2))</f>
        <v>1.7708181818181817E-2</v>
      </c>
      <c r="DW674" s="111">
        <f>(AG674*IFERROR(VLOOKUP(AF674,LnLst!B:I,4,FALSE),0))*(H674^2/100)/1000000</f>
        <v>5.1097622400000008E-2</v>
      </c>
      <c r="DX674" s="111">
        <f>(AG674*IFERROR(VLOOKUP(AF674,LnLst!B:I,5,FALSE),0))*(100/(H674^2))</f>
        <v>6.4500000000000009E-3</v>
      </c>
      <c r="DY674" s="111">
        <f>(AG674*IFERROR(VLOOKUP(AF674,LnLst!B:I,6,FALSE),0))*(100/(H674^2))</f>
        <v>5.5704545454545458E-2</v>
      </c>
      <c r="DZ674" s="111">
        <f>(AG674*IFERROR(VLOOKUP(AF674,LnLst!B:I,7,FALSE),0))*(H674^2/100)/1000000</f>
        <v>3.0631101600000002E-2</v>
      </c>
      <c r="EA674" s="111">
        <f>(AG674*IFERROR(VLOOKUP(AF674,LnLst!B:I,8,FALSE),0))*(100/(H674^2))</f>
        <v>3.4595454545454547E-2</v>
      </c>
      <c r="EB674" s="111">
        <f>AI674*IFERROR(VLOOKUP(AH674,LnLst!B:I,2,FALSE),0)*100/H674^2</f>
        <v>1.1677685950413222E-4</v>
      </c>
      <c r="EC674" s="111">
        <f>AI674*IFERROR(VLOOKUP(AH674,LnLst!B:I,3,FALSE),0)*100/H674^2</f>
        <v>1.4846280991735537E-3</v>
      </c>
      <c r="ED674" s="111">
        <f>(AI674*IFERROR(VLOOKUP(AH674,LnLst!B:I,4,FALSE),0))*(H674^2/100)/1000000</f>
        <v>0.10802880000000001</v>
      </c>
      <c r="EE674" s="111">
        <f>AI674*IFERROR(VLOOKUP(AH674,LnLst!B:I,5,FALSE),0)*100/H674^2</f>
        <v>1.5024793388429755E-3</v>
      </c>
      <c r="EF674" s="111">
        <f>AI674*IFERROR(VLOOKUP(AH674,LnLst!B:I,6,FALSE),0)*100/H674^2</f>
        <v>5.2066115702479351E-4</v>
      </c>
      <c r="EG674" s="111">
        <f>(AI674*IFERROR(VLOOKUP(AH674,LnLst!B:I,7,FALSE),0))*(H674^2/100)/1000000</f>
        <v>9.0604799999999999E-2</v>
      </c>
      <c r="EH674" s="111">
        <f>AI674*IFERROR(VLOOKUP(AH674,LnLst!B:I,8,FALSE),0)*100/H674^2</f>
        <v>0</v>
      </c>
      <c r="EI674" s="236">
        <f>AK674*IFERROR(VLOOKUP(AJ674,LnLst!B:I,2,FALSE),0)*100/H674^2</f>
        <v>3.9533861983471075E-3</v>
      </c>
      <c r="EJ674" s="111">
        <f>AK674*IFERROR(VLOOKUP(AJ674,LnLst!B:I,3,FALSE),0)*100/H674^2</f>
        <v>1.5306935702479341E-2</v>
      </c>
      <c r="EK674" s="111">
        <f>(AK674*IFERROR(VLOOKUP(AJ674,LnLst!B:I,4,FALSE),0))*(H674^2/100)/1000000</f>
        <v>2.1052982825600003E-2</v>
      </c>
      <c r="EL674" s="111">
        <f>AK674*IFERROR(VLOOKUP(AJ674,LnLst!B:I,5,FALSE),0)*100/H674^2</f>
        <v>1.1737921404958678E-2</v>
      </c>
      <c r="EM674" s="111">
        <f>AK674*IFERROR(VLOOKUP(AJ674,LnLst!B:I,6,FALSE),0)*100/H674^2</f>
        <v>4.4414000000000002E-2</v>
      </c>
      <c r="EN674" s="111">
        <f>(AK674*IFERROR(VLOOKUP(AJ674,LnLst!B:I,7,FALSE),0))*(H674^2/100)/1000000</f>
        <v>1.412504153808E-2</v>
      </c>
      <c r="EO674" s="111">
        <f>AK674*IFERROR(VLOOKUP(AJ674,LnLst!B:I,8,FALSE),0)*100/H674^2</f>
        <v>2.6863603247933885E-2</v>
      </c>
    </row>
    <row r="675" spans="1:145" ht="21" customHeight="1" x14ac:dyDescent="0.25">
      <c r="A675" s="81" t="s">
        <v>374</v>
      </c>
      <c r="B675" s="82" t="s">
        <v>407</v>
      </c>
      <c r="C675" s="102" t="s">
        <v>133</v>
      </c>
      <c r="D675" s="82" t="s">
        <v>1614</v>
      </c>
      <c r="E675" s="9" t="s">
        <v>1708</v>
      </c>
      <c r="F675" s="426" t="s">
        <v>1719</v>
      </c>
      <c r="G675" s="83">
        <v>1</v>
      </c>
      <c r="H675" s="60">
        <v>220</v>
      </c>
      <c r="I675" s="194" t="str">
        <f t="shared" si="222"/>
        <v>2*405 AAAC    2*380/50 ACSR     XLPE 1200mm2    Thermal Invar 1*255/88</v>
      </c>
      <c r="J675" s="228">
        <f t="shared" si="223"/>
        <v>71.28</v>
      </c>
      <c r="K675" s="113" t="s">
        <v>23</v>
      </c>
      <c r="L675" s="232" t="s">
        <v>23</v>
      </c>
      <c r="M675" s="240">
        <v>950</v>
      </c>
      <c r="N675" s="115">
        <f t="shared" si="224"/>
        <v>361.988</v>
      </c>
      <c r="O675" s="241">
        <v>950</v>
      </c>
      <c r="P675" s="235">
        <f t="shared" si="225"/>
        <v>8.5695886776859503E-3</v>
      </c>
      <c r="Q675" s="104">
        <f t="shared" si="226"/>
        <v>4.8002803471074385E-2</v>
      </c>
      <c r="R675" s="104">
        <f t="shared" si="227"/>
        <v>0.31231382522560003</v>
      </c>
      <c r="S675" s="104">
        <f t="shared" si="228"/>
        <v>2.6250318099173553E-2</v>
      </c>
      <c r="T675" s="104">
        <f t="shared" si="229"/>
        <v>0.13395366942148762</v>
      </c>
      <c r="U675" s="104">
        <f t="shared" si="230"/>
        <v>0.24159032793808002</v>
      </c>
      <c r="V675" s="105">
        <f t="shared" si="231"/>
        <v>8.4790875975206612E-2</v>
      </c>
      <c r="W675" s="223">
        <f>AE675*IFERROR(VLOOKUP(AD675,LnLst!B:I,2,FALSE),0)+AG675*IFERROR(VLOOKUP(AF675,LnLst!B:I,2,FALSE),0)+AI675*IFERROR(VLOOKUP(AH675,LnLst!B:I,2,FALSE),0)+AK675*IFERROR(VLOOKUP(AJ675,LnLst!B:I,2,FALSE),0)</f>
        <v>4.14768092</v>
      </c>
      <c r="X675" s="215">
        <f>AE675*IFERROR(VLOOKUP(AD675,LnLst!B:I,3,FALSE),0)+AG675*IFERROR(VLOOKUP(AF675,LnLst!B:I,3,FALSE),0)+AI675*IFERROR(VLOOKUP(AH675,LnLst!B:I,3,FALSE),0)+AK675*IFERROR(VLOOKUP(AJ675,LnLst!B:I,3,FALSE),0)</f>
        <v>23.233356880000002</v>
      </c>
      <c r="Y675" s="219">
        <f>(AE675*IFERROR(VLOOKUP(AD675,LnLst!B:I,4,FALSE),0)+AG675*IFERROR(VLOOKUP(AF675,LnLst!B:I,4,FALSE),0)+AI675*IFERROR(VLOOKUP(AH675,LnLst!B:I,4,FALSE),0)+AK675*IFERROR(VLOOKUP(AJ675,LnLst!B:I,4,FALSE),0))/1000000</f>
        <v>6.4527649840000006E-4</v>
      </c>
      <c r="Z675" s="215">
        <f>AE675*IFERROR(VLOOKUP(AD675,LnLst!B:I,5,FALSE),0)+AG675*IFERROR(VLOOKUP(AF675,LnLst!B:I,5,FALSE),0)+AI675*IFERROR(VLOOKUP(AH675,LnLst!B:I,5,FALSE),0)+AK675*IFERROR(VLOOKUP(AJ675,LnLst!B:I,5,FALSE),0)</f>
        <v>12.705153960000001</v>
      </c>
      <c r="AA675" s="215">
        <f>AE675*IFERROR(VLOOKUP(AD675,LnLst!B:I,6,FALSE),0)+AG675*IFERROR(VLOOKUP(AF675,LnLst!B:I,6,FALSE),0)+AI675*IFERROR(VLOOKUP(AH675,LnLst!B:I,6,FALSE),0)+AK675*IFERROR(VLOOKUP(AJ675,LnLst!B:I,6,FALSE),0)</f>
        <v>64.833576000000008</v>
      </c>
      <c r="AB675" s="207">
        <f>(AE675*IFERROR(VLOOKUP(AD675,LnLst!B:I,7,FALSE),0)+AG675*IFERROR(VLOOKUP(AF675,LnLst!B:I,7,FALSE),0)+AI675*IFERROR(VLOOKUP(AH675,LnLst!B:I,7,FALSE),0)+AK675*IFERROR(VLOOKUP(AJ675,LnLst!B:I,7,FALSE),0))/1000000</f>
        <v>4.9915357012000005E-4</v>
      </c>
      <c r="AC675" s="211">
        <f>AE675*IFERROR(VLOOKUP(AD675,LnLst!B:I,8,FALSE),0)+AG675*IFERROR(VLOOKUP(AF675,LnLst!B:I,8,FALSE),0)+AI675*IFERROR(VLOOKUP(AH675,LnLst!B:I,8,FALSE),0)+AK675*IFERROR(VLOOKUP(AJ675,LnLst!B:I,8,FALSE),0)</f>
        <v>41.038783972000004</v>
      </c>
      <c r="AD675" s="106" t="s">
        <v>8</v>
      </c>
      <c r="AE675" s="263">
        <v>19.14</v>
      </c>
      <c r="AF675" s="245" t="s">
        <v>25</v>
      </c>
      <c r="AG675" s="263">
        <f>19.14+9.24</f>
        <v>28.380000000000003</v>
      </c>
      <c r="AH675" s="250" t="s">
        <v>204</v>
      </c>
      <c r="AI675" s="263">
        <v>7</v>
      </c>
      <c r="AJ675" s="245" t="s">
        <v>1466</v>
      </c>
      <c r="AK675" s="263">
        <v>16.760000000000002</v>
      </c>
      <c r="AL675" s="84">
        <v>416</v>
      </c>
      <c r="AM675" s="72">
        <v>627</v>
      </c>
      <c r="AN675" s="83">
        <v>0</v>
      </c>
      <c r="AO675" s="72">
        <v>0</v>
      </c>
      <c r="AP675" s="66" t="s">
        <v>1092</v>
      </c>
      <c r="AQ675" s="107" t="s">
        <v>608</v>
      </c>
      <c r="AR675" s="61" t="s">
        <v>1016</v>
      </c>
      <c r="AS675" s="364"/>
      <c r="AT675" s="205" t="s">
        <v>217</v>
      </c>
      <c r="DN675" s="111">
        <f>(AE675*IFERROR(VLOOKUP(AD675,LnLst!B:I,2,FALSE),0))*(100/(H675^2))</f>
        <v>1.973318181818182E-3</v>
      </c>
      <c r="DO675" s="111">
        <f>(AE675*IFERROR(VLOOKUP(AD675,LnLst!B:I,3,FALSE),0))*(100/(H675^2))</f>
        <v>1.2100909090909091E-2</v>
      </c>
      <c r="DP675" s="111">
        <f>(AE675*IFERROR(VLOOKUP(AD675,LnLst!B:I,4,FALSE),0))*(H675^2/100)/1000000</f>
        <v>3.0107219999999997E-2</v>
      </c>
      <c r="DQ675" s="111">
        <f>(AE675*IFERROR(VLOOKUP(AD675,LnLst!B:I,5,FALSE),0))*(100/(H675^2))</f>
        <v>5.1409090909090909E-3</v>
      </c>
      <c r="DR675" s="111">
        <f>(AE675*IFERROR(VLOOKUP(AD675,LnLst!B:I,6,FALSE),0))*(100/(H675^2))</f>
        <v>3.2822727272727274E-2</v>
      </c>
      <c r="DS675" s="111">
        <f>(AE675*IFERROR(VLOOKUP(AD675,LnLst!B:I,7,FALSE),0))*(H675^2/100)/1000000</f>
        <v>2.06581848E-2</v>
      </c>
      <c r="DT675" s="111">
        <f>(AE675*IFERROR(VLOOKUP(AD675,LnLst!B:I,8,FALSE),0))*(100/(H675^2))</f>
        <v>2.3331818181818183E-2</v>
      </c>
      <c r="DU675" s="111">
        <f>AG675*IFERROR(VLOOKUP(AF675,LnLst!B:I,2,FALSE),0)*100/H675^2</f>
        <v>2.4158181818181817E-3</v>
      </c>
      <c r="DV675" s="111">
        <f>(AG675*IFERROR(VLOOKUP(AF675,LnLst!B:I,3,FALSE),0))*(100/(H675^2))</f>
        <v>1.7708181818181817E-2</v>
      </c>
      <c r="DW675" s="111">
        <f>(AG675*IFERROR(VLOOKUP(AF675,LnLst!B:I,4,FALSE),0))*(H675^2/100)/1000000</f>
        <v>5.1097622400000008E-2</v>
      </c>
      <c r="DX675" s="111">
        <f>(AG675*IFERROR(VLOOKUP(AF675,LnLst!B:I,5,FALSE),0))*(100/(H675^2))</f>
        <v>6.4500000000000009E-3</v>
      </c>
      <c r="DY675" s="111">
        <f>(AG675*IFERROR(VLOOKUP(AF675,LnLst!B:I,6,FALSE),0))*(100/(H675^2))</f>
        <v>5.5704545454545458E-2</v>
      </c>
      <c r="DZ675" s="111">
        <f>(AG675*IFERROR(VLOOKUP(AF675,LnLst!B:I,7,FALSE),0))*(H675^2/100)/1000000</f>
        <v>3.0631101600000002E-2</v>
      </c>
      <c r="EA675" s="111">
        <f>(AG675*IFERROR(VLOOKUP(AF675,LnLst!B:I,8,FALSE),0))*(100/(H675^2))</f>
        <v>3.4595454545454547E-2</v>
      </c>
      <c r="EB675" s="111">
        <f>AI675*IFERROR(VLOOKUP(AH675,LnLst!B:I,2,FALSE),0)*100/H675^2</f>
        <v>2.2706611570247933E-4</v>
      </c>
      <c r="EC675" s="111">
        <f>AI675*IFERROR(VLOOKUP(AH675,LnLst!B:I,3,FALSE),0)*100/H675^2</f>
        <v>2.8867768595041321E-3</v>
      </c>
      <c r="ED675" s="111">
        <f>(AI675*IFERROR(VLOOKUP(AH675,LnLst!B:I,4,FALSE),0))*(H675^2/100)/1000000</f>
        <v>0.21005599999999999</v>
      </c>
      <c r="EE675" s="111">
        <f>AI675*IFERROR(VLOOKUP(AH675,LnLst!B:I,5,FALSE),0)*100/H675^2</f>
        <v>2.9214876033057851E-3</v>
      </c>
      <c r="EF675" s="111">
        <f>AI675*IFERROR(VLOOKUP(AH675,LnLst!B:I,6,FALSE),0)*100/H675^2</f>
        <v>1.0123966942148762E-3</v>
      </c>
      <c r="EG675" s="111">
        <f>(AI675*IFERROR(VLOOKUP(AH675,LnLst!B:I,7,FALSE),0))*(H675^2/100)/1000000</f>
        <v>0.176176</v>
      </c>
      <c r="EH675" s="111">
        <f>AI675*IFERROR(VLOOKUP(AH675,LnLst!B:I,8,FALSE),0)*100/H675^2</f>
        <v>0</v>
      </c>
      <c r="EI675" s="236">
        <f>AK675*IFERROR(VLOOKUP(AJ675,LnLst!B:I,2,FALSE),0)*100/H675^2</f>
        <v>3.9533861983471075E-3</v>
      </c>
      <c r="EJ675" s="111">
        <f>AK675*IFERROR(VLOOKUP(AJ675,LnLst!B:I,3,FALSE),0)*100/H675^2</f>
        <v>1.5306935702479341E-2</v>
      </c>
      <c r="EK675" s="111">
        <f>(AK675*IFERROR(VLOOKUP(AJ675,LnLst!B:I,4,FALSE),0))*(H675^2/100)/1000000</f>
        <v>2.1052982825600003E-2</v>
      </c>
      <c r="EL675" s="111">
        <f>AK675*IFERROR(VLOOKUP(AJ675,LnLst!B:I,5,FALSE),0)*100/H675^2</f>
        <v>1.1737921404958678E-2</v>
      </c>
      <c r="EM675" s="111">
        <f>AK675*IFERROR(VLOOKUP(AJ675,LnLst!B:I,6,FALSE),0)*100/H675^2</f>
        <v>4.4414000000000002E-2</v>
      </c>
      <c r="EN675" s="111">
        <f>(AK675*IFERROR(VLOOKUP(AJ675,LnLst!B:I,7,FALSE),0))*(H675^2/100)/1000000</f>
        <v>1.412504153808E-2</v>
      </c>
      <c r="EO675" s="111">
        <f>AK675*IFERROR(VLOOKUP(AJ675,LnLst!B:I,8,FALSE),0)*100/H675^2</f>
        <v>2.6863603247933885E-2</v>
      </c>
    </row>
    <row r="676" spans="1:145" ht="15" customHeight="1" x14ac:dyDescent="0.25">
      <c r="A676" s="81" t="s">
        <v>1371</v>
      </c>
      <c r="B676" s="82" t="s">
        <v>1387</v>
      </c>
      <c r="C676" s="102" t="s">
        <v>1619</v>
      </c>
      <c r="D676" s="82" t="s">
        <v>1627</v>
      </c>
      <c r="E676" s="9" t="s">
        <v>1710</v>
      </c>
      <c r="F676" s="426" t="s">
        <v>1718</v>
      </c>
      <c r="G676" s="83">
        <v>1</v>
      </c>
      <c r="H676" s="60">
        <v>220</v>
      </c>
      <c r="I676" s="194" t="str">
        <f t="shared" si="222"/>
        <v xml:space="preserve">XLPE 2000mm2 Elswedy             </v>
      </c>
      <c r="J676" s="228">
        <f t="shared" si="223"/>
        <v>3.2</v>
      </c>
      <c r="K676" s="113" t="s">
        <v>22</v>
      </c>
      <c r="L676" s="232" t="s">
        <v>22</v>
      </c>
      <c r="M676" s="116">
        <v>1600</v>
      </c>
      <c r="N676" s="115">
        <f t="shared" si="224"/>
        <v>609.66399999999999</v>
      </c>
      <c r="O676" s="116">
        <v>1600</v>
      </c>
      <c r="P676" s="235">
        <f t="shared" si="225"/>
        <v>8.5090909090909078E-5</v>
      </c>
      <c r="Q676" s="104">
        <f t="shared" si="226"/>
        <v>1.1130578512396694E-3</v>
      </c>
      <c r="R676" s="104">
        <f t="shared" si="227"/>
        <v>0.11092505600000001</v>
      </c>
      <c r="S676" s="104">
        <f t="shared" si="228"/>
        <v>1.0164628099173553E-3</v>
      </c>
      <c r="T676" s="104">
        <f t="shared" si="229"/>
        <v>6.9408264462809922E-4</v>
      </c>
      <c r="U676" s="104">
        <f t="shared" si="230"/>
        <v>9.2927999999999997E-2</v>
      </c>
      <c r="V676" s="105">
        <f t="shared" si="231"/>
        <v>0</v>
      </c>
      <c r="W676" s="223">
        <f>AE676*IFERROR(VLOOKUP(AD676,LnLst!B:I,2,FALSE),0)+AG676*IFERROR(VLOOKUP(AF676,LnLst!B:I,2,FALSE),0)+AI676*IFERROR(VLOOKUP(AH676,LnLst!B:I,2,FALSE),0)+AK676*IFERROR(VLOOKUP(AJ676,LnLst!B:I,2,FALSE),0)</f>
        <v>4.1183999999999998E-2</v>
      </c>
      <c r="X676" s="215">
        <f>AE676*IFERROR(VLOOKUP(AD676,LnLst!B:I,3,FALSE),0)+AG676*IFERROR(VLOOKUP(AF676,LnLst!B:I,3,FALSE),0)+AI676*IFERROR(VLOOKUP(AH676,LnLst!B:I,3,FALSE),0)+AK676*IFERROR(VLOOKUP(AJ676,LnLst!B:I,3,FALSE),0)</f>
        <v>0.53871999999999998</v>
      </c>
      <c r="Y676" s="219">
        <f>(AE676*IFERROR(VLOOKUP(AD676,LnLst!B:I,4,FALSE),0)+AG676*IFERROR(VLOOKUP(AF676,LnLst!B:I,4,FALSE),0)+AI676*IFERROR(VLOOKUP(AH676,LnLst!B:I,4,FALSE),0)+AK676*IFERROR(VLOOKUP(AJ676,LnLst!B:I,4,FALSE),0))/1000000</f>
        <v>2.2918400000000003E-4</v>
      </c>
      <c r="Z676" s="215">
        <f>AE676*IFERROR(VLOOKUP(AD676,LnLst!B:I,5,FALSE),0)+AG676*IFERROR(VLOOKUP(AF676,LnLst!B:I,5,FALSE),0)+AI676*IFERROR(VLOOKUP(AH676,LnLst!B:I,5,FALSE),0)+AK676*IFERROR(VLOOKUP(AJ676,LnLst!B:I,5,FALSE),0)</f>
        <v>0.49196799999999996</v>
      </c>
      <c r="AA676" s="215">
        <f>AE676*IFERROR(VLOOKUP(AD676,LnLst!B:I,6,FALSE),0)+AG676*IFERROR(VLOOKUP(AF676,LnLst!B:I,6,FALSE),0)+AI676*IFERROR(VLOOKUP(AH676,LnLst!B:I,6,FALSE),0)+AK676*IFERROR(VLOOKUP(AJ676,LnLst!B:I,6,FALSE),0)</f>
        <v>0.33593600000000001</v>
      </c>
      <c r="AB676" s="207">
        <f>(AE676*IFERROR(VLOOKUP(AD676,LnLst!B:I,7,FALSE),0)+AG676*IFERROR(VLOOKUP(AF676,LnLst!B:I,7,FALSE),0)+AI676*IFERROR(VLOOKUP(AH676,LnLst!B:I,7,FALSE),0)+AK676*IFERROR(VLOOKUP(AJ676,LnLst!B:I,7,FALSE),0))/1000000</f>
        <v>1.92E-4</v>
      </c>
      <c r="AC676" s="211">
        <f>AE676*IFERROR(VLOOKUP(AD676,LnLst!B:I,8,FALSE),0)+AG676*IFERROR(VLOOKUP(AF676,LnLst!B:I,8,FALSE),0)+AI676*IFERROR(VLOOKUP(AH676,LnLst!B:I,8,FALSE),0)+AK676*IFERROR(VLOOKUP(AJ676,LnLst!B:I,8,FALSE),0)</f>
        <v>0</v>
      </c>
      <c r="AD676" s="106" t="s">
        <v>58</v>
      </c>
      <c r="AE676" s="263">
        <v>3.2</v>
      </c>
      <c r="AF676" s="245" t="s">
        <v>1462</v>
      </c>
      <c r="AG676" s="263"/>
      <c r="AH676" s="250" t="s">
        <v>1462</v>
      </c>
      <c r="AI676" s="263"/>
      <c r="AJ676" s="245" t="s">
        <v>1462</v>
      </c>
      <c r="AK676" s="263"/>
      <c r="AL676" s="84">
        <v>201</v>
      </c>
      <c r="AM676" s="72">
        <v>203</v>
      </c>
      <c r="AN676" s="83">
        <v>0</v>
      </c>
      <c r="AO676" s="72">
        <v>0</v>
      </c>
      <c r="AP676" s="66" t="s">
        <v>1094</v>
      </c>
      <c r="AQ676" s="107" t="s">
        <v>286</v>
      </c>
      <c r="AR676" s="61" t="s">
        <v>1093</v>
      </c>
      <c r="AS676" s="364"/>
      <c r="AT676" s="205"/>
      <c r="DN676" s="111">
        <f>(AE676*IFERROR(VLOOKUP(AD676,LnLst!B:I,2,FALSE),0))*(100/(H676^2))</f>
        <v>8.5090909090909092E-5</v>
      </c>
      <c r="DO676" s="111">
        <f>(AE676*IFERROR(VLOOKUP(AD676,LnLst!B:I,3,FALSE),0))*(100/(H676^2))</f>
        <v>1.1130578512396694E-3</v>
      </c>
      <c r="DP676" s="111">
        <f>(AE676*IFERROR(VLOOKUP(AD676,LnLst!B:I,4,FALSE),0))*(H676^2/100)/1000000</f>
        <v>0.11092505600000001</v>
      </c>
      <c r="DQ676" s="111">
        <f>(AE676*IFERROR(VLOOKUP(AD676,LnLst!B:I,5,FALSE),0))*(100/(H676^2))</f>
        <v>1.0164628099173553E-3</v>
      </c>
      <c r="DR676" s="111">
        <f>(AE676*IFERROR(VLOOKUP(AD676,LnLst!B:I,6,FALSE),0))*(100/(H676^2))</f>
        <v>6.9408264462809922E-4</v>
      </c>
      <c r="DS676" s="111">
        <f>(AE676*IFERROR(VLOOKUP(AD676,LnLst!B:I,7,FALSE),0))*(H676^2/100)/1000000</f>
        <v>9.2927999999999997E-2</v>
      </c>
      <c r="DT676" s="111">
        <f>(AE676*IFERROR(VLOOKUP(AD676,LnLst!B:I,8,FALSE),0))*(100/(H676^2))</f>
        <v>0</v>
      </c>
      <c r="DU676" s="111">
        <f>AG676*IFERROR(VLOOKUP(AF676,LnLst!B:I,2,FALSE),0)*100/H676^2</f>
        <v>0</v>
      </c>
      <c r="DV676" s="111">
        <f>(AG676*IFERROR(VLOOKUP(AF676,LnLst!B:I,3,FALSE),0))*(100/(H676^2))</f>
        <v>0</v>
      </c>
      <c r="DW676" s="111">
        <f>(AG676*IFERROR(VLOOKUP(AF676,LnLst!B:I,4,FALSE),0))*(H676^2/100)/1000000</f>
        <v>0</v>
      </c>
      <c r="DX676" s="111">
        <f>(AG676*IFERROR(VLOOKUP(AF676,LnLst!B:I,5,FALSE),0))*(100/(H676^2))</f>
        <v>0</v>
      </c>
      <c r="DY676" s="111">
        <f>(AG676*IFERROR(VLOOKUP(AF676,LnLst!B:I,6,FALSE),0))*(100/(H676^2))</f>
        <v>0</v>
      </c>
      <c r="DZ676" s="111">
        <f>(AG676*IFERROR(VLOOKUP(AF676,LnLst!B:I,7,FALSE),0))*(H676^2/100)/1000000</f>
        <v>0</v>
      </c>
      <c r="EA676" s="111">
        <f>(AG676*IFERROR(VLOOKUP(AF676,LnLst!B:I,8,FALSE),0))*(100/(H676^2))</f>
        <v>0</v>
      </c>
      <c r="EB676" s="111">
        <f>AI676*IFERROR(VLOOKUP(AH676,LnLst!B:I,2,FALSE),0)*100/H676^2</f>
        <v>0</v>
      </c>
      <c r="EC676" s="111">
        <f>AI676*IFERROR(VLOOKUP(AH676,LnLst!B:I,3,FALSE),0)*100/H676^2</f>
        <v>0</v>
      </c>
      <c r="ED676" s="111">
        <f>(AI676*IFERROR(VLOOKUP(AH676,LnLst!B:I,4,FALSE),0))*(H676^2/100)/1000000</f>
        <v>0</v>
      </c>
      <c r="EE676" s="111">
        <f>AI676*IFERROR(VLOOKUP(AH676,LnLst!B:I,5,FALSE),0)*100/H676^2</f>
        <v>0</v>
      </c>
      <c r="EF676" s="111">
        <f>AI676*IFERROR(VLOOKUP(AH676,LnLst!B:I,6,FALSE),0)*100/H676^2</f>
        <v>0</v>
      </c>
      <c r="EG676" s="111">
        <f>(AI676*IFERROR(VLOOKUP(AH676,LnLst!B:I,7,FALSE),0))*(H676^2/100)/1000000</f>
        <v>0</v>
      </c>
      <c r="EH676" s="111">
        <f>AI676*IFERROR(VLOOKUP(AH676,LnLst!B:I,8,FALSE),0)*100/H676^2</f>
        <v>0</v>
      </c>
      <c r="EI676" s="236">
        <f>AK676*IFERROR(VLOOKUP(AJ676,LnLst!B:I,2,FALSE),0)*100/H676^2</f>
        <v>0</v>
      </c>
      <c r="EJ676" s="111">
        <f>AK676*IFERROR(VLOOKUP(AJ676,LnLst!B:I,3,FALSE),0)*100/H676^2</f>
        <v>0</v>
      </c>
      <c r="EK676" s="111">
        <f>(AK676*IFERROR(VLOOKUP(AJ676,LnLst!B:I,4,FALSE),0))*(H676^2/100)/1000000</f>
        <v>0</v>
      </c>
      <c r="EL676" s="111">
        <f>AK676*IFERROR(VLOOKUP(AJ676,LnLst!B:I,5,FALSE),0)*100/H676^2</f>
        <v>0</v>
      </c>
      <c r="EM676" s="111">
        <f>AK676*IFERROR(VLOOKUP(AJ676,LnLst!B:I,6,FALSE),0)*100/H676^2</f>
        <v>0</v>
      </c>
      <c r="EN676" s="111">
        <f>(AK676*IFERROR(VLOOKUP(AJ676,LnLst!B:I,7,FALSE),0))*(H676^2/100)/1000000</f>
        <v>0</v>
      </c>
      <c r="EO676" s="111">
        <f>AK676*IFERROR(VLOOKUP(AJ676,LnLst!B:I,8,FALSE),0)*100/H676^2</f>
        <v>0</v>
      </c>
    </row>
    <row r="677" spans="1:145" ht="15" customHeight="1" x14ac:dyDescent="0.25">
      <c r="A677" s="81" t="s">
        <v>1371</v>
      </c>
      <c r="B677" s="82" t="s">
        <v>1387</v>
      </c>
      <c r="C677" s="102" t="s">
        <v>1619</v>
      </c>
      <c r="D677" s="82" t="s">
        <v>1627</v>
      </c>
      <c r="E677" s="9" t="s">
        <v>1710</v>
      </c>
      <c r="F677" s="426" t="s">
        <v>1718</v>
      </c>
      <c r="G677" s="83">
        <v>2</v>
      </c>
      <c r="H677" s="60">
        <v>220</v>
      </c>
      <c r="I677" s="194" t="str">
        <f t="shared" si="222"/>
        <v xml:space="preserve">XLPE 2000mm2 Elswedy             </v>
      </c>
      <c r="J677" s="228">
        <f t="shared" si="223"/>
        <v>3.2</v>
      </c>
      <c r="K677" s="113" t="s">
        <v>22</v>
      </c>
      <c r="L677" s="232" t="s">
        <v>22</v>
      </c>
      <c r="M677" s="116">
        <v>1600</v>
      </c>
      <c r="N677" s="115">
        <f t="shared" si="224"/>
        <v>609.66399999999999</v>
      </c>
      <c r="O677" s="116">
        <v>1600</v>
      </c>
      <c r="P677" s="235">
        <f t="shared" si="225"/>
        <v>8.5090909090909078E-5</v>
      </c>
      <c r="Q677" s="104">
        <f t="shared" si="226"/>
        <v>1.1130578512396694E-3</v>
      </c>
      <c r="R677" s="104">
        <f t="shared" si="227"/>
        <v>0.11092505600000001</v>
      </c>
      <c r="S677" s="104">
        <f t="shared" si="228"/>
        <v>1.0164628099173553E-3</v>
      </c>
      <c r="T677" s="104">
        <f t="shared" si="229"/>
        <v>6.9408264462809922E-4</v>
      </c>
      <c r="U677" s="104">
        <f t="shared" si="230"/>
        <v>9.2927999999999997E-2</v>
      </c>
      <c r="V677" s="105">
        <f t="shared" si="231"/>
        <v>0</v>
      </c>
      <c r="W677" s="223">
        <f>AE677*IFERROR(VLOOKUP(AD677,LnLst!B:I,2,FALSE),0)+AG677*IFERROR(VLOOKUP(AF677,LnLst!B:I,2,FALSE),0)+AI677*IFERROR(VLOOKUP(AH677,LnLst!B:I,2,FALSE),0)+AK677*IFERROR(VLOOKUP(AJ677,LnLst!B:I,2,FALSE),0)</f>
        <v>4.1183999999999998E-2</v>
      </c>
      <c r="X677" s="215">
        <f>AE677*IFERROR(VLOOKUP(AD677,LnLst!B:I,3,FALSE),0)+AG677*IFERROR(VLOOKUP(AF677,LnLst!B:I,3,FALSE),0)+AI677*IFERROR(VLOOKUP(AH677,LnLst!B:I,3,FALSE),0)+AK677*IFERROR(VLOOKUP(AJ677,LnLst!B:I,3,FALSE),0)</f>
        <v>0.53871999999999998</v>
      </c>
      <c r="Y677" s="219">
        <f>(AE677*IFERROR(VLOOKUP(AD677,LnLst!B:I,4,FALSE),0)+AG677*IFERROR(VLOOKUP(AF677,LnLst!B:I,4,FALSE),0)+AI677*IFERROR(VLOOKUP(AH677,LnLst!B:I,4,FALSE),0)+AK677*IFERROR(VLOOKUP(AJ677,LnLst!B:I,4,FALSE),0))/1000000</f>
        <v>2.2918400000000003E-4</v>
      </c>
      <c r="Z677" s="215">
        <f>AE677*IFERROR(VLOOKUP(AD677,LnLst!B:I,5,FALSE),0)+AG677*IFERROR(VLOOKUP(AF677,LnLst!B:I,5,FALSE),0)+AI677*IFERROR(VLOOKUP(AH677,LnLst!B:I,5,FALSE),0)+AK677*IFERROR(VLOOKUP(AJ677,LnLst!B:I,5,FALSE),0)</f>
        <v>0.49196799999999996</v>
      </c>
      <c r="AA677" s="215">
        <f>AE677*IFERROR(VLOOKUP(AD677,LnLst!B:I,6,FALSE),0)+AG677*IFERROR(VLOOKUP(AF677,LnLst!B:I,6,FALSE),0)+AI677*IFERROR(VLOOKUP(AH677,LnLst!B:I,6,FALSE),0)+AK677*IFERROR(VLOOKUP(AJ677,LnLst!B:I,6,FALSE),0)</f>
        <v>0.33593600000000001</v>
      </c>
      <c r="AB677" s="207">
        <f>(AE677*IFERROR(VLOOKUP(AD677,LnLst!B:I,7,FALSE),0)+AG677*IFERROR(VLOOKUP(AF677,LnLst!B:I,7,FALSE),0)+AI677*IFERROR(VLOOKUP(AH677,LnLst!B:I,7,FALSE),0)+AK677*IFERROR(VLOOKUP(AJ677,LnLst!B:I,7,FALSE),0))/1000000</f>
        <v>1.92E-4</v>
      </c>
      <c r="AC677" s="211">
        <f>AE677*IFERROR(VLOOKUP(AD677,LnLst!B:I,8,FALSE),0)+AG677*IFERROR(VLOOKUP(AF677,LnLst!B:I,8,FALSE),0)+AI677*IFERROR(VLOOKUP(AH677,LnLst!B:I,8,FALSE),0)+AK677*IFERROR(VLOOKUP(AJ677,LnLst!B:I,8,FALSE),0)</f>
        <v>0</v>
      </c>
      <c r="AD677" s="106" t="s">
        <v>58</v>
      </c>
      <c r="AE677" s="263">
        <v>3.2</v>
      </c>
      <c r="AF677" s="245" t="s">
        <v>1462</v>
      </c>
      <c r="AG677" s="263"/>
      <c r="AH677" s="250" t="s">
        <v>1462</v>
      </c>
      <c r="AI677" s="263"/>
      <c r="AJ677" s="245" t="s">
        <v>1462</v>
      </c>
      <c r="AK677" s="263"/>
      <c r="AL677" s="84">
        <v>201</v>
      </c>
      <c r="AM677" s="72">
        <v>203</v>
      </c>
      <c r="AN677" s="83">
        <v>0</v>
      </c>
      <c r="AO677" s="72">
        <v>0</v>
      </c>
      <c r="AP677" s="66" t="s">
        <v>1095</v>
      </c>
      <c r="AQ677" s="107" t="s">
        <v>286</v>
      </c>
      <c r="AR677" s="61" t="s">
        <v>1093</v>
      </c>
      <c r="AS677" s="364"/>
      <c r="AT677" s="205"/>
      <c r="DN677" s="111">
        <f>(AE677*IFERROR(VLOOKUP(AD677,LnLst!B:I,2,FALSE),0))*(100/(H677^2))</f>
        <v>8.5090909090909092E-5</v>
      </c>
      <c r="DO677" s="111">
        <f>(AE677*IFERROR(VLOOKUP(AD677,LnLst!B:I,3,FALSE),0))*(100/(H677^2))</f>
        <v>1.1130578512396694E-3</v>
      </c>
      <c r="DP677" s="111">
        <f>(AE677*IFERROR(VLOOKUP(AD677,LnLst!B:I,4,FALSE),0))*(H677^2/100)/1000000</f>
        <v>0.11092505600000001</v>
      </c>
      <c r="DQ677" s="111">
        <f>(AE677*IFERROR(VLOOKUP(AD677,LnLst!B:I,5,FALSE),0))*(100/(H677^2))</f>
        <v>1.0164628099173553E-3</v>
      </c>
      <c r="DR677" s="111">
        <f>(AE677*IFERROR(VLOOKUP(AD677,LnLst!B:I,6,FALSE),0))*(100/(H677^2))</f>
        <v>6.9408264462809922E-4</v>
      </c>
      <c r="DS677" s="111">
        <f>(AE677*IFERROR(VLOOKUP(AD677,LnLst!B:I,7,FALSE),0))*(H677^2/100)/1000000</f>
        <v>9.2927999999999997E-2</v>
      </c>
      <c r="DT677" s="111">
        <f>(AE677*IFERROR(VLOOKUP(AD677,LnLst!B:I,8,FALSE),0))*(100/(H677^2))</f>
        <v>0</v>
      </c>
      <c r="DU677" s="111">
        <f>AG677*IFERROR(VLOOKUP(AF677,LnLst!B:I,2,FALSE),0)*100/H677^2</f>
        <v>0</v>
      </c>
      <c r="DV677" s="111">
        <f>(AG677*IFERROR(VLOOKUP(AF677,LnLst!B:I,3,FALSE),0))*(100/(H677^2))</f>
        <v>0</v>
      </c>
      <c r="DW677" s="111">
        <f>(AG677*IFERROR(VLOOKUP(AF677,LnLst!B:I,4,FALSE),0))*(H677^2/100)/1000000</f>
        <v>0</v>
      </c>
      <c r="DX677" s="111">
        <f>(AG677*IFERROR(VLOOKUP(AF677,LnLst!B:I,5,FALSE),0))*(100/(H677^2))</f>
        <v>0</v>
      </c>
      <c r="DY677" s="111">
        <f>(AG677*IFERROR(VLOOKUP(AF677,LnLst!B:I,6,FALSE),0))*(100/(H677^2))</f>
        <v>0</v>
      </c>
      <c r="DZ677" s="111">
        <f>(AG677*IFERROR(VLOOKUP(AF677,LnLst!B:I,7,FALSE),0))*(H677^2/100)/1000000</f>
        <v>0</v>
      </c>
      <c r="EA677" s="111">
        <f>(AG677*IFERROR(VLOOKUP(AF677,LnLst!B:I,8,FALSE),0))*(100/(H677^2))</f>
        <v>0</v>
      </c>
      <c r="EB677" s="111">
        <f>AI677*IFERROR(VLOOKUP(AH677,LnLst!B:I,2,FALSE),0)*100/H677^2</f>
        <v>0</v>
      </c>
      <c r="EC677" s="111">
        <f>AI677*IFERROR(VLOOKUP(AH677,LnLst!B:I,3,FALSE),0)*100/H677^2</f>
        <v>0</v>
      </c>
      <c r="ED677" s="111">
        <f>(AI677*IFERROR(VLOOKUP(AH677,LnLst!B:I,4,FALSE),0))*(H677^2/100)/1000000</f>
        <v>0</v>
      </c>
      <c r="EE677" s="111">
        <f>AI677*IFERROR(VLOOKUP(AH677,LnLst!B:I,5,FALSE),0)*100/H677^2</f>
        <v>0</v>
      </c>
      <c r="EF677" s="111">
        <f>AI677*IFERROR(VLOOKUP(AH677,LnLst!B:I,6,FALSE),0)*100/H677^2</f>
        <v>0</v>
      </c>
      <c r="EG677" s="111">
        <f>(AI677*IFERROR(VLOOKUP(AH677,LnLst!B:I,7,FALSE),0))*(H677^2/100)/1000000</f>
        <v>0</v>
      </c>
      <c r="EH677" s="111">
        <f>AI677*IFERROR(VLOOKUP(AH677,LnLst!B:I,8,FALSE),0)*100/H677^2</f>
        <v>0</v>
      </c>
      <c r="EI677" s="236">
        <f>AK677*IFERROR(VLOOKUP(AJ677,LnLst!B:I,2,FALSE),0)*100/H677^2</f>
        <v>0</v>
      </c>
      <c r="EJ677" s="111">
        <f>AK677*IFERROR(VLOOKUP(AJ677,LnLst!B:I,3,FALSE),0)*100/H677^2</f>
        <v>0</v>
      </c>
      <c r="EK677" s="111">
        <f>(AK677*IFERROR(VLOOKUP(AJ677,LnLst!B:I,4,FALSE),0))*(H677^2/100)/1000000</f>
        <v>0</v>
      </c>
      <c r="EL677" s="111">
        <f>AK677*IFERROR(VLOOKUP(AJ677,LnLst!B:I,5,FALSE),0)*100/H677^2</f>
        <v>0</v>
      </c>
      <c r="EM677" s="111">
        <f>AK677*IFERROR(VLOOKUP(AJ677,LnLst!B:I,6,FALSE),0)*100/H677^2</f>
        <v>0</v>
      </c>
      <c r="EN677" s="111">
        <f>(AK677*IFERROR(VLOOKUP(AJ677,LnLst!B:I,7,FALSE),0))*(H677^2/100)/1000000</f>
        <v>0</v>
      </c>
      <c r="EO677" s="111">
        <f>AK677*IFERROR(VLOOKUP(AJ677,LnLst!B:I,8,FALSE),0)*100/H677^2</f>
        <v>0</v>
      </c>
    </row>
    <row r="678" spans="1:145" ht="15" customHeight="1" x14ac:dyDescent="0.25">
      <c r="A678" s="81" t="s">
        <v>1644</v>
      </c>
      <c r="B678" s="82" t="s">
        <v>475</v>
      </c>
      <c r="C678" s="102" t="s">
        <v>1646</v>
      </c>
      <c r="D678" s="82" t="s">
        <v>92</v>
      </c>
      <c r="E678" s="9" t="s">
        <v>1642</v>
      </c>
      <c r="F678" s="426" t="s">
        <v>1717</v>
      </c>
      <c r="G678" s="83">
        <v>1</v>
      </c>
      <c r="H678" s="60">
        <v>220</v>
      </c>
      <c r="I678" s="194" t="str">
        <f t="shared" si="222"/>
        <v xml:space="preserve">1*380/88 ACSR    2*380/50 ACSR         </v>
      </c>
      <c r="J678" s="228">
        <f t="shared" si="223"/>
        <v>290</v>
      </c>
      <c r="K678" s="232" t="s">
        <v>29</v>
      </c>
      <c r="L678" s="232" t="s">
        <v>31</v>
      </c>
      <c r="M678" s="114">
        <v>600</v>
      </c>
      <c r="N678" s="115">
        <f t="shared" si="224"/>
        <v>228.624</v>
      </c>
      <c r="O678" s="116">
        <v>750</v>
      </c>
      <c r="P678" s="235">
        <f t="shared" si="225"/>
        <v>4.8632644628099179E-2</v>
      </c>
      <c r="Q678" s="104">
        <f t="shared" si="226"/>
        <v>0.23642975206611572</v>
      </c>
      <c r="R678" s="104">
        <f t="shared" si="227"/>
        <v>0.40676328</v>
      </c>
      <c r="S678" s="104">
        <f t="shared" si="228"/>
        <v>0.17347107438016529</v>
      </c>
      <c r="T678" s="104">
        <f t="shared" si="229"/>
        <v>0.56921487603305787</v>
      </c>
      <c r="U678" s="104">
        <f t="shared" si="230"/>
        <v>0.31300279999999997</v>
      </c>
      <c r="V678" s="105">
        <f t="shared" si="231"/>
        <v>0.35351239669421486</v>
      </c>
      <c r="W678" s="223">
        <f>AE678*IFERROR(VLOOKUP(AD678,LnLst!B:I,2,FALSE),0)+AG678*IFERROR(VLOOKUP(AF678,LnLst!B:I,2,FALSE),0)+AI678*IFERROR(VLOOKUP(AH678,LnLst!B:I,2,FALSE),0)+AK678*IFERROR(VLOOKUP(AJ678,LnLst!B:I,2,FALSE),0)</f>
        <v>23.5382</v>
      </c>
      <c r="X678" s="215">
        <f>AE678*IFERROR(VLOOKUP(AD678,LnLst!B:I,3,FALSE),0)+AG678*IFERROR(VLOOKUP(AF678,LnLst!B:I,3,FALSE),0)+AI678*IFERROR(VLOOKUP(AH678,LnLst!B:I,3,FALSE),0)+AK678*IFERROR(VLOOKUP(AJ678,LnLst!B:I,3,FALSE),0)</f>
        <v>114.432</v>
      </c>
      <c r="Y678" s="219">
        <f>(AE678*IFERROR(VLOOKUP(AD678,LnLst!B:I,4,FALSE),0)+AG678*IFERROR(VLOOKUP(AF678,LnLst!B:I,4,FALSE),0)+AI678*IFERROR(VLOOKUP(AH678,LnLst!B:I,4,FALSE),0)+AK678*IFERROR(VLOOKUP(AJ678,LnLst!B:I,4,FALSE),0))/1000000</f>
        <v>8.4041999999999993E-4</v>
      </c>
      <c r="Z678" s="215">
        <f>AE678*IFERROR(VLOOKUP(AD678,LnLst!B:I,5,FALSE),0)+AG678*IFERROR(VLOOKUP(AF678,LnLst!B:I,5,FALSE),0)+AI678*IFERROR(VLOOKUP(AH678,LnLst!B:I,5,FALSE),0)+AK678*IFERROR(VLOOKUP(AJ678,LnLst!B:I,5,FALSE),0)</f>
        <v>83.960000000000008</v>
      </c>
      <c r="AA678" s="215">
        <f>AE678*IFERROR(VLOOKUP(AD678,LnLst!B:I,6,FALSE),0)+AG678*IFERROR(VLOOKUP(AF678,LnLst!B:I,6,FALSE),0)+AI678*IFERROR(VLOOKUP(AH678,LnLst!B:I,6,FALSE),0)+AK678*IFERROR(VLOOKUP(AJ678,LnLst!B:I,6,FALSE),0)</f>
        <v>275.5</v>
      </c>
      <c r="AB678" s="207">
        <f>(AE678*IFERROR(VLOOKUP(AD678,LnLst!B:I,7,FALSE),0)+AG678*IFERROR(VLOOKUP(AF678,LnLst!B:I,7,FALSE),0)+AI678*IFERROR(VLOOKUP(AH678,LnLst!B:I,7,FALSE),0)+AK678*IFERROR(VLOOKUP(AJ678,LnLst!B:I,7,FALSE),0))/1000000</f>
        <v>6.4669999999999994E-4</v>
      </c>
      <c r="AC678" s="211">
        <f>AE678*IFERROR(VLOOKUP(AD678,LnLst!B:I,8,FALSE),0)+AG678*IFERROR(VLOOKUP(AF678,LnLst!B:I,8,FALSE),0)+AI678*IFERROR(VLOOKUP(AH678,LnLst!B:I,8,FALSE),0)+AK678*IFERROR(VLOOKUP(AJ678,LnLst!B:I,8,FALSE),0)</f>
        <v>171.1</v>
      </c>
      <c r="AD678" s="106" t="s">
        <v>6</v>
      </c>
      <c r="AE678" s="263">
        <v>274</v>
      </c>
      <c r="AF678" s="245" t="s">
        <v>25</v>
      </c>
      <c r="AG678" s="263">
        <v>16</v>
      </c>
      <c r="AH678" s="250" t="s">
        <v>1462</v>
      </c>
      <c r="AI678" s="263"/>
      <c r="AJ678" s="245" t="s">
        <v>1462</v>
      </c>
      <c r="AK678" s="263"/>
      <c r="AL678" s="84"/>
      <c r="AM678" s="72">
        <v>224</v>
      </c>
      <c r="AN678" s="83">
        <v>0</v>
      </c>
      <c r="AO678" s="72">
        <v>0</v>
      </c>
      <c r="AP678" s="66"/>
      <c r="AQ678" s="107"/>
      <c r="AR678" s="61" t="s">
        <v>1027</v>
      </c>
      <c r="AS678" s="364"/>
      <c r="AT678" s="205" t="s">
        <v>1690</v>
      </c>
      <c r="DN678" s="111">
        <f>(AE678*IFERROR(VLOOKUP(AD678,LnLst!B:I,2,FALSE),0))*(100/(H678^2))</f>
        <v>4.7270661157024794E-2</v>
      </c>
      <c r="DO678" s="111">
        <f>(AE678*IFERROR(VLOOKUP(AD678,LnLst!B:I,3,FALSE),0))*(100/(H678^2))</f>
        <v>0.22644628099173555</v>
      </c>
      <c r="DP678" s="111">
        <f>(AE678*IFERROR(VLOOKUP(AD678,LnLst!B:I,4,FALSE),0))*(H678^2/100)/1000000</f>
        <v>0.3779556</v>
      </c>
      <c r="DQ678" s="111">
        <f>(AE678*IFERROR(VLOOKUP(AD678,LnLst!B:I,5,FALSE),0))*(100/(H678^2))</f>
        <v>0.16983471074380166</v>
      </c>
      <c r="DR678" s="111">
        <f>(AE678*IFERROR(VLOOKUP(AD678,LnLst!B:I,6,FALSE),0))*(100/(H678^2))</f>
        <v>0.53780991735537198</v>
      </c>
      <c r="DS678" s="111">
        <f>(AE678*IFERROR(VLOOKUP(AD678,LnLst!B:I,7,FALSE),0))*(H678^2/100)/1000000</f>
        <v>0.29573368</v>
      </c>
      <c r="DT678" s="111">
        <f>(AE678*IFERROR(VLOOKUP(AD678,LnLst!B:I,8,FALSE),0))*(100/(H678^2))</f>
        <v>0.3340082644628099</v>
      </c>
      <c r="DU678" s="111">
        <f>AG678*IFERROR(VLOOKUP(AF678,LnLst!B:I,2,FALSE),0)*100/H678^2</f>
        <v>1.3619834710743802E-3</v>
      </c>
      <c r="DV678" s="111">
        <f>(AG678*IFERROR(VLOOKUP(AF678,LnLst!B:I,3,FALSE),0))*(100/(H678^2))</f>
        <v>9.9834710743801659E-3</v>
      </c>
      <c r="DW678" s="111">
        <f>(AG678*IFERROR(VLOOKUP(AF678,LnLst!B:I,4,FALSE),0))*(H678^2/100)/1000000</f>
        <v>2.8807679999999999E-2</v>
      </c>
      <c r="DX678" s="111">
        <f>(AG678*IFERROR(VLOOKUP(AF678,LnLst!B:I,5,FALSE),0))*(100/(H678^2))</f>
        <v>3.6363636363636364E-3</v>
      </c>
      <c r="DY678" s="111">
        <f>(AG678*IFERROR(VLOOKUP(AF678,LnLst!B:I,6,FALSE),0))*(100/(H678^2))</f>
        <v>3.1404958677685953E-2</v>
      </c>
      <c r="DZ678" s="111">
        <f>(AG678*IFERROR(VLOOKUP(AF678,LnLst!B:I,7,FALSE),0))*(H678^2/100)/1000000</f>
        <v>1.7269119999999999E-2</v>
      </c>
      <c r="EA678" s="111">
        <f>(AG678*IFERROR(VLOOKUP(AF678,LnLst!B:I,8,FALSE),0))*(100/(H678^2))</f>
        <v>1.9504132231404958E-2</v>
      </c>
      <c r="EB678" s="111">
        <f>AI678*IFERROR(VLOOKUP(AH678,LnLst!B:I,2,FALSE),0)*100/H678^2</f>
        <v>0</v>
      </c>
      <c r="EC678" s="111">
        <f>AI678*IFERROR(VLOOKUP(AH678,LnLst!B:I,3,FALSE),0)*100/H678^2</f>
        <v>0</v>
      </c>
      <c r="ED678" s="111">
        <f>(AI678*IFERROR(VLOOKUP(AH678,LnLst!B:I,4,FALSE),0))*(H678^2/100)/1000000</f>
        <v>0</v>
      </c>
      <c r="EE678" s="111">
        <f>AI678*IFERROR(VLOOKUP(AH678,LnLst!B:I,5,FALSE),0)*100/H678^2</f>
        <v>0</v>
      </c>
      <c r="EF678" s="111">
        <f>AI678*IFERROR(VLOOKUP(AH678,LnLst!B:I,6,FALSE),0)*100/H678^2</f>
        <v>0</v>
      </c>
      <c r="EG678" s="111">
        <f>(AI678*IFERROR(VLOOKUP(AH678,LnLst!B:I,7,FALSE),0))*(H678^2/100)/1000000</f>
        <v>0</v>
      </c>
      <c r="EH678" s="111">
        <f>AI678*IFERROR(VLOOKUP(AH678,LnLst!B:I,8,FALSE),0)*100/H678^2</f>
        <v>0</v>
      </c>
      <c r="EI678" s="236">
        <f>AK678*IFERROR(VLOOKUP(AJ678,LnLst!B:I,2,FALSE),0)*100/H678^2</f>
        <v>0</v>
      </c>
      <c r="EJ678" s="111">
        <f>AK678*IFERROR(VLOOKUP(AJ678,LnLst!B:I,3,FALSE),0)*100/H678^2</f>
        <v>0</v>
      </c>
      <c r="EK678" s="111">
        <f>(AK678*IFERROR(VLOOKUP(AJ678,LnLst!B:I,4,FALSE),0))*(H678^2/100)/1000000</f>
        <v>0</v>
      </c>
      <c r="EL678" s="111">
        <f>AK678*IFERROR(VLOOKUP(AJ678,LnLst!B:I,5,FALSE),0)*100/H678^2</f>
        <v>0</v>
      </c>
      <c r="EM678" s="111">
        <f>AK678*IFERROR(VLOOKUP(AJ678,LnLst!B:I,6,FALSE),0)*100/H678^2</f>
        <v>0</v>
      </c>
      <c r="EN678" s="111">
        <f>(AK678*IFERROR(VLOOKUP(AJ678,LnLst!B:I,7,FALSE),0))*(H678^2/100)/1000000</f>
        <v>0</v>
      </c>
      <c r="EO678" s="111">
        <f>AK678*IFERROR(VLOOKUP(AJ678,LnLst!B:I,8,FALSE),0)*100/H678^2</f>
        <v>0</v>
      </c>
    </row>
    <row r="679" spans="1:145" ht="15" customHeight="1" x14ac:dyDescent="0.25">
      <c r="A679" s="81" t="s">
        <v>1644</v>
      </c>
      <c r="B679" s="82" t="s">
        <v>475</v>
      </c>
      <c r="C679" s="102" t="s">
        <v>1646</v>
      </c>
      <c r="D679" s="82" t="s">
        <v>92</v>
      </c>
      <c r="E679" s="9" t="s">
        <v>1642</v>
      </c>
      <c r="F679" s="426" t="s">
        <v>1717</v>
      </c>
      <c r="G679" s="83">
        <v>2</v>
      </c>
      <c r="H679" s="60">
        <v>220</v>
      </c>
      <c r="I679" s="194" t="str">
        <f t="shared" si="222"/>
        <v xml:space="preserve">1*380/88 ACSR    2*380/50 ACSR         </v>
      </c>
      <c r="J679" s="228">
        <f t="shared" si="223"/>
        <v>290</v>
      </c>
      <c r="K679" s="232" t="s">
        <v>29</v>
      </c>
      <c r="L679" s="232" t="s">
        <v>31</v>
      </c>
      <c r="M679" s="114">
        <v>600</v>
      </c>
      <c r="N679" s="115">
        <f t="shared" si="224"/>
        <v>228.624</v>
      </c>
      <c r="O679" s="116">
        <v>750</v>
      </c>
      <c r="P679" s="235">
        <f t="shared" si="225"/>
        <v>4.8632644628099179E-2</v>
      </c>
      <c r="Q679" s="104">
        <f t="shared" si="226"/>
        <v>0.23642975206611572</v>
      </c>
      <c r="R679" s="104">
        <f t="shared" si="227"/>
        <v>0.40676328</v>
      </c>
      <c r="S679" s="104">
        <f t="shared" si="228"/>
        <v>0.17347107438016529</v>
      </c>
      <c r="T679" s="104">
        <f t="shared" si="229"/>
        <v>0.56921487603305787</v>
      </c>
      <c r="U679" s="104">
        <f t="shared" si="230"/>
        <v>0.31300279999999997</v>
      </c>
      <c r="V679" s="105">
        <f t="shared" si="231"/>
        <v>0.35351239669421486</v>
      </c>
      <c r="W679" s="223">
        <f>AE679*IFERROR(VLOOKUP(AD679,LnLst!B:I,2,FALSE),0)+AG679*IFERROR(VLOOKUP(AF679,LnLst!B:I,2,FALSE),0)+AI679*IFERROR(VLOOKUP(AH679,LnLst!B:I,2,FALSE),0)+AK679*IFERROR(VLOOKUP(AJ679,LnLst!B:I,2,FALSE),0)</f>
        <v>23.5382</v>
      </c>
      <c r="X679" s="215">
        <f>AE679*IFERROR(VLOOKUP(AD679,LnLst!B:I,3,FALSE),0)+AG679*IFERROR(VLOOKUP(AF679,LnLst!B:I,3,FALSE),0)+AI679*IFERROR(VLOOKUP(AH679,LnLst!B:I,3,FALSE),0)+AK679*IFERROR(VLOOKUP(AJ679,LnLst!B:I,3,FALSE),0)</f>
        <v>114.432</v>
      </c>
      <c r="Y679" s="219">
        <f>(AE679*IFERROR(VLOOKUP(AD679,LnLst!B:I,4,FALSE),0)+AG679*IFERROR(VLOOKUP(AF679,LnLst!B:I,4,FALSE),0)+AI679*IFERROR(VLOOKUP(AH679,LnLst!B:I,4,FALSE),0)+AK679*IFERROR(VLOOKUP(AJ679,LnLst!B:I,4,FALSE),0))/1000000</f>
        <v>8.4041999999999993E-4</v>
      </c>
      <c r="Z679" s="215">
        <f>AE679*IFERROR(VLOOKUP(AD679,LnLst!B:I,5,FALSE),0)+AG679*IFERROR(VLOOKUP(AF679,LnLst!B:I,5,FALSE),0)+AI679*IFERROR(VLOOKUP(AH679,LnLst!B:I,5,FALSE),0)+AK679*IFERROR(VLOOKUP(AJ679,LnLst!B:I,5,FALSE),0)</f>
        <v>83.960000000000008</v>
      </c>
      <c r="AA679" s="215">
        <f>AE679*IFERROR(VLOOKUP(AD679,LnLst!B:I,6,FALSE),0)+AG679*IFERROR(VLOOKUP(AF679,LnLst!B:I,6,FALSE),0)+AI679*IFERROR(VLOOKUP(AH679,LnLst!B:I,6,FALSE),0)+AK679*IFERROR(VLOOKUP(AJ679,LnLst!B:I,6,FALSE),0)</f>
        <v>275.5</v>
      </c>
      <c r="AB679" s="207">
        <f>(AE679*IFERROR(VLOOKUP(AD679,LnLst!B:I,7,FALSE),0)+AG679*IFERROR(VLOOKUP(AF679,LnLst!B:I,7,FALSE),0)+AI679*IFERROR(VLOOKUP(AH679,LnLst!B:I,7,FALSE),0)+AK679*IFERROR(VLOOKUP(AJ679,LnLst!B:I,7,FALSE),0))/1000000</f>
        <v>6.4669999999999994E-4</v>
      </c>
      <c r="AC679" s="211">
        <f>AE679*IFERROR(VLOOKUP(AD679,LnLst!B:I,8,FALSE),0)+AG679*IFERROR(VLOOKUP(AF679,LnLst!B:I,8,FALSE),0)+AI679*IFERROR(VLOOKUP(AH679,LnLst!B:I,8,FALSE),0)+AK679*IFERROR(VLOOKUP(AJ679,LnLst!B:I,8,FALSE),0)</f>
        <v>171.1</v>
      </c>
      <c r="AD679" s="106" t="s">
        <v>6</v>
      </c>
      <c r="AE679" s="263">
        <v>274</v>
      </c>
      <c r="AF679" s="245" t="s">
        <v>25</v>
      </c>
      <c r="AG679" s="263">
        <v>16</v>
      </c>
      <c r="AH679" s="250" t="s">
        <v>1462</v>
      </c>
      <c r="AI679" s="263"/>
      <c r="AJ679" s="245" t="s">
        <v>1462</v>
      </c>
      <c r="AK679" s="263"/>
      <c r="AL679" s="84"/>
      <c r="AM679" s="72">
        <v>224</v>
      </c>
      <c r="AN679" s="83">
        <v>0</v>
      </c>
      <c r="AO679" s="72">
        <v>0</v>
      </c>
      <c r="AP679" s="66"/>
      <c r="AQ679" s="107"/>
      <c r="AR679" s="61" t="s">
        <v>1027</v>
      </c>
      <c r="AS679" s="364"/>
      <c r="AT679" s="205" t="s">
        <v>1690</v>
      </c>
      <c r="DN679" s="111">
        <f>(AE679*IFERROR(VLOOKUP(AD679,LnLst!B:I,2,FALSE),0))*(100/(H679^2))</f>
        <v>4.7270661157024794E-2</v>
      </c>
      <c r="DO679" s="111">
        <f>(AE679*IFERROR(VLOOKUP(AD679,LnLst!B:I,3,FALSE),0))*(100/(H679^2))</f>
        <v>0.22644628099173555</v>
      </c>
      <c r="DP679" s="111">
        <f>(AE679*IFERROR(VLOOKUP(AD679,LnLst!B:I,4,FALSE),0))*(H679^2/100)/1000000</f>
        <v>0.3779556</v>
      </c>
      <c r="DQ679" s="111">
        <f>(AE679*IFERROR(VLOOKUP(AD679,LnLst!B:I,5,FALSE),0))*(100/(H679^2))</f>
        <v>0.16983471074380166</v>
      </c>
      <c r="DR679" s="111">
        <f>(AE679*IFERROR(VLOOKUP(AD679,LnLst!B:I,6,FALSE),0))*(100/(H679^2))</f>
        <v>0.53780991735537198</v>
      </c>
      <c r="DS679" s="111">
        <f>(AE679*IFERROR(VLOOKUP(AD679,LnLst!B:I,7,FALSE),0))*(H679^2/100)/1000000</f>
        <v>0.29573368</v>
      </c>
      <c r="DT679" s="111">
        <f>(AE679*IFERROR(VLOOKUP(AD679,LnLst!B:I,8,FALSE),0))*(100/(H679^2))</f>
        <v>0.3340082644628099</v>
      </c>
      <c r="DU679" s="111">
        <f>AG679*IFERROR(VLOOKUP(AF679,LnLst!B:I,2,FALSE),0)*100/H679^2</f>
        <v>1.3619834710743802E-3</v>
      </c>
      <c r="DV679" s="111">
        <f>(AG679*IFERROR(VLOOKUP(AF679,LnLst!B:I,3,FALSE),0))*(100/(H679^2))</f>
        <v>9.9834710743801659E-3</v>
      </c>
      <c r="DW679" s="111">
        <f>(AG679*IFERROR(VLOOKUP(AF679,LnLst!B:I,4,FALSE),0))*(H679^2/100)/1000000</f>
        <v>2.8807679999999999E-2</v>
      </c>
      <c r="DX679" s="111">
        <f>(AG679*IFERROR(VLOOKUP(AF679,LnLst!B:I,5,FALSE),0))*(100/(H679^2))</f>
        <v>3.6363636363636364E-3</v>
      </c>
      <c r="DY679" s="111">
        <f>(AG679*IFERROR(VLOOKUP(AF679,LnLst!B:I,6,FALSE),0))*(100/(H679^2))</f>
        <v>3.1404958677685953E-2</v>
      </c>
      <c r="DZ679" s="111">
        <f>(AG679*IFERROR(VLOOKUP(AF679,LnLst!B:I,7,FALSE),0))*(H679^2/100)/1000000</f>
        <v>1.7269119999999999E-2</v>
      </c>
      <c r="EA679" s="111">
        <f>(AG679*IFERROR(VLOOKUP(AF679,LnLst!B:I,8,FALSE),0))*(100/(H679^2))</f>
        <v>1.9504132231404958E-2</v>
      </c>
      <c r="EB679" s="111">
        <f>AI679*IFERROR(VLOOKUP(AH679,LnLst!B:I,2,FALSE),0)*100/H679^2</f>
        <v>0</v>
      </c>
      <c r="EC679" s="111">
        <f>AI679*IFERROR(VLOOKUP(AH679,LnLst!B:I,3,FALSE),0)*100/H679^2</f>
        <v>0</v>
      </c>
      <c r="ED679" s="111">
        <f>(AI679*IFERROR(VLOOKUP(AH679,LnLst!B:I,4,FALSE),0))*(H679^2/100)/1000000</f>
        <v>0</v>
      </c>
      <c r="EE679" s="111">
        <f>AI679*IFERROR(VLOOKUP(AH679,LnLst!B:I,5,FALSE),0)*100/H679^2</f>
        <v>0</v>
      </c>
      <c r="EF679" s="111">
        <f>AI679*IFERROR(VLOOKUP(AH679,LnLst!B:I,6,FALSE),0)*100/H679^2</f>
        <v>0</v>
      </c>
      <c r="EG679" s="111">
        <f>(AI679*IFERROR(VLOOKUP(AH679,LnLst!B:I,7,FALSE),0))*(H679^2/100)/1000000</f>
        <v>0</v>
      </c>
      <c r="EH679" s="111">
        <f>AI679*IFERROR(VLOOKUP(AH679,LnLst!B:I,8,FALSE),0)*100/H679^2</f>
        <v>0</v>
      </c>
      <c r="EI679" s="236">
        <f>AK679*IFERROR(VLOOKUP(AJ679,LnLst!B:I,2,FALSE),0)*100/H679^2</f>
        <v>0</v>
      </c>
      <c r="EJ679" s="111">
        <f>AK679*IFERROR(VLOOKUP(AJ679,LnLst!B:I,3,FALSE),0)*100/H679^2</f>
        <v>0</v>
      </c>
      <c r="EK679" s="111">
        <f>(AK679*IFERROR(VLOOKUP(AJ679,LnLst!B:I,4,FALSE),0))*(H679^2/100)/1000000</f>
        <v>0</v>
      </c>
      <c r="EL679" s="111">
        <f>AK679*IFERROR(VLOOKUP(AJ679,LnLst!B:I,5,FALSE),0)*100/H679^2</f>
        <v>0</v>
      </c>
      <c r="EM679" s="111">
        <f>AK679*IFERROR(VLOOKUP(AJ679,LnLst!B:I,6,FALSE),0)*100/H679^2</f>
        <v>0</v>
      </c>
      <c r="EN679" s="111">
        <f>(AK679*IFERROR(VLOOKUP(AJ679,LnLst!B:I,7,FALSE),0))*(H679^2/100)/1000000</f>
        <v>0</v>
      </c>
      <c r="EO679" s="111">
        <f>AK679*IFERROR(VLOOKUP(AJ679,LnLst!B:I,8,FALSE),0)*100/H679^2</f>
        <v>0</v>
      </c>
    </row>
    <row r="680" spans="1:145" ht="15" customHeight="1" x14ac:dyDescent="0.25">
      <c r="A680" s="81" t="s">
        <v>390</v>
      </c>
      <c r="B680" s="82" t="s">
        <v>339</v>
      </c>
      <c r="C680" s="102" t="s">
        <v>1623</v>
      </c>
      <c r="D680" s="82" t="s">
        <v>128</v>
      </c>
      <c r="E680" s="9" t="s">
        <v>1640</v>
      </c>
      <c r="F680" s="426" t="s">
        <v>1717</v>
      </c>
      <c r="G680" s="83">
        <v>1</v>
      </c>
      <c r="H680" s="60">
        <v>220</v>
      </c>
      <c r="I680" s="194" t="str">
        <f t="shared" si="222"/>
        <v xml:space="preserve">2*380/50 ACSR             </v>
      </c>
      <c r="J680" s="228">
        <f t="shared" si="223"/>
        <v>173</v>
      </c>
      <c r="K680" s="113" t="s">
        <v>23</v>
      </c>
      <c r="L680" s="232" t="s">
        <v>16</v>
      </c>
      <c r="M680" s="240">
        <v>1200</v>
      </c>
      <c r="N680" s="115">
        <f t="shared" si="224"/>
        <v>457.24799999999999</v>
      </c>
      <c r="O680" s="241">
        <v>1500</v>
      </c>
      <c r="P680" s="235">
        <f t="shared" si="225"/>
        <v>1.4726446280991736E-2</v>
      </c>
      <c r="Q680" s="104">
        <f t="shared" si="226"/>
        <v>0.10794628099173553</v>
      </c>
      <c r="R680" s="104">
        <f t="shared" si="227"/>
        <v>0.31148304000000004</v>
      </c>
      <c r="S680" s="104">
        <f t="shared" si="228"/>
        <v>3.9318181818181822E-2</v>
      </c>
      <c r="T680" s="104">
        <f t="shared" si="229"/>
        <v>0.33956611570247935</v>
      </c>
      <c r="U680" s="104">
        <f t="shared" si="230"/>
        <v>0.18672236</v>
      </c>
      <c r="V680" s="105">
        <f t="shared" si="231"/>
        <v>0.21088842975206612</v>
      </c>
      <c r="W680" s="223">
        <f>AE680*IFERROR(VLOOKUP(AD680,LnLst!B:I,2,FALSE),0)+AG680*IFERROR(VLOOKUP(AF680,LnLst!B:I,2,FALSE),0)+AI680*IFERROR(VLOOKUP(AH680,LnLst!B:I,2,FALSE),0)+AK680*IFERROR(VLOOKUP(AJ680,LnLst!B:I,2,FALSE),0)</f>
        <v>7.1276000000000002</v>
      </c>
      <c r="X680" s="215">
        <f>AE680*IFERROR(VLOOKUP(AD680,LnLst!B:I,3,FALSE),0)+AG680*IFERROR(VLOOKUP(AF680,LnLst!B:I,3,FALSE),0)+AI680*IFERROR(VLOOKUP(AH680,LnLst!B:I,3,FALSE),0)+AK680*IFERROR(VLOOKUP(AJ680,LnLst!B:I,3,FALSE),0)</f>
        <v>52.245999999999995</v>
      </c>
      <c r="Y680" s="219">
        <f>(AE680*IFERROR(VLOOKUP(AD680,LnLst!B:I,4,FALSE),0)+AG680*IFERROR(VLOOKUP(AF680,LnLst!B:I,4,FALSE),0)+AI680*IFERROR(VLOOKUP(AH680,LnLst!B:I,4,FALSE),0)+AK680*IFERROR(VLOOKUP(AJ680,LnLst!B:I,4,FALSE),0))/1000000</f>
        <v>6.4356000000000005E-4</v>
      </c>
      <c r="Z680" s="215">
        <f>AE680*IFERROR(VLOOKUP(AD680,LnLst!B:I,5,FALSE),0)+AG680*IFERROR(VLOOKUP(AF680,LnLst!B:I,5,FALSE),0)+AI680*IFERROR(VLOOKUP(AH680,LnLst!B:I,5,FALSE),0)+AK680*IFERROR(VLOOKUP(AJ680,LnLst!B:I,5,FALSE),0)</f>
        <v>19.03</v>
      </c>
      <c r="AA680" s="215">
        <f>AE680*IFERROR(VLOOKUP(AD680,LnLst!B:I,6,FALSE),0)+AG680*IFERROR(VLOOKUP(AF680,LnLst!B:I,6,FALSE),0)+AI680*IFERROR(VLOOKUP(AH680,LnLst!B:I,6,FALSE),0)+AK680*IFERROR(VLOOKUP(AJ680,LnLst!B:I,6,FALSE),0)</f>
        <v>164.35</v>
      </c>
      <c r="AB680" s="207">
        <f>(AE680*IFERROR(VLOOKUP(AD680,LnLst!B:I,7,FALSE),0)+AG680*IFERROR(VLOOKUP(AF680,LnLst!B:I,7,FALSE),0)+AI680*IFERROR(VLOOKUP(AH680,LnLst!B:I,7,FALSE),0)+AK680*IFERROR(VLOOKUP(AJ680,LnLst!B:I,7,FALSE),0))/1000000</f>
        <v>3.8579E-4</v>
      </c>
      <c r="AC680" s="211">
        <f>AE680*IFERROR(VLOOKUP(AD680,LnLst!B:I,8,FALSE),0)+AG680*IFERROR(VLOOKUP(AF680,LnLst!B:I,8,FALSE),0)+AI680*IFERROR(VLOOKUP(AH680,LnLst!B:I,8,FALSE),0)+AK680*IFERROR(VLOOKUP(AJ680,LnLst!B:I,8,FALSE),0)</f>
        <v>102.07</v>
      </c>
      <c r="AD680" s="106" t="s">
        <v>25</v>
      </c>
      <c r="AE680" s="263">
        <v>173</v>
      </c>
      <c r="AF680" s="245" t="s">
        <v>1462</v>
      </c>
      <c r="AG680" s="263"/>
      <c r="AH680" s="250" t="s">
        <v>1462</v>
      </c>
      <c r="AI680" s="263"/>
      <c r="AJ680" s="245" t="s">
        <v>1462</v>
      </c>
      <c r="AK680" s="263"/>
      <c r="AL680" s="84">
        <v>118</v>
      </c>
      <c r="AM680" s="72">
        <v>398</v>
      </c>
      <c r="AN680" s="83">
        <v>0</v>
      </c>
      <c r="AO680" s="72">
        <v>0</v>
      </c>
      <c r="AP680" s="66" t="s">
        <v>1089</v>
      </c>
      <c r="AQ680" s="107" t="s">
        <v>1047</v>
      </c>
      <c r="AR680" s="61" t="s">
        <v>128</v>
      </c>
      <c r="AS680" s="364"/>
      <c r="AT680" s="205" t="s">
        <v>224</v>
      </c>
      <c r="DN680" s="111">
        <f>(AE680*IFERROR(VLOOKUP(AD680,LnLst!B:I,2,FALSE),0))*(100/(H680^2))</f>
        <v>1.4726446280991736E-2</v>
      </c>
      <c r="DO680" s="111">
        <f>(AE680*IFERROR(VLOOKUP(AD680,LnLst!B:I,3,FALSE),0))*(100/(H680^2))</f>
        <v>0.10794628099173553</v>
      </c>
      <c r="DP680" s="111">
        <f>(AE680*IFERROR(VLOOKUP(AD680,LnLst!B:I,4,FALSE),0))*(H680^2/100)/1000000</f>
        <v>0.31148304000000004</v>
      </c>
      <c r="DQ680" s="111">
        <f>(AE680*IFERROR(VLOOKUP(AD680,LnLst!B:I,5,FALSE),0))*(100/(H680^2))</f>
        <v>3.9318181818181822E-2</v>
      </c>
      <c r="DR680" s="111">
        <f>(AE680*IFERROR(VLOOKUP(AD680,LnLst!B:I,6,FALSE),0))*(100/(H680^2))</f>
        <v>0.33956611570247935</v>
      </c>
      <c r="DS680" s="111">
        <f>(AE680*IFERROR(VLOOKUP(AD680,LnLst!B:I,7,FALSE),0))*(H680^2/100)/1000000</f>
        <v>0.18672236</v>
      </c>
      <c r="DT680" s="111">
        <f>(AE680*IFERROR(VLOOKUP(AD680,LnLst!B:I,8,FALSE),0))*(100/(H680^2))</f>
        <v>0.21088842975206612</v>
      </c>
      <c r="DU680" s="111">
        <f>AG680*IFERROR(VLOOKUP(AF680,LnLst!B:I,2,FALSE),0)*100/H680^2</f>
        <v>0</v>
      </c>
      <c r="DV680" s="111">
        <f>(AG680*IFERROR(VLOOKUP(AF680,LnLst!B:I,3,FALSE),0))*(100/(H680^2))</f>
        <v>0</v>
      </c>
      <c r="DW680" s="111">
        <f>(AG680*IFERROR(VLOOKUP(AF680,LnLst!B:I,4,FALSE),0))*(H680^2/100)/1000000</f>
        <v>0</v>
      </c>
      <c r="DX680" s="111">
        <f>(AG680*IFERROR(VLOOKUP(AF680,LnLst!B:I,5,FALSE),0))*(100/(H680^2))</f>
        <v>0</v>
      </c>
      <c r="DY680" s="111">
        <f>(AG680*IFERROR(VLOOKUP(AF680,LnLst!B:I,6,FALSE),0))*(100/(H680^2))</f>
        <v>0</v>
      </c>
      <c r="DZ680" s="111">
        <f>(AG680*IFERROR(VLOOKUP(AF680,LnLst!B:I,7,FALSE),0))*(H680^2/100)/1000000</f>
        <v>0</v>
      </c>
      <c r="EA680" s="111">
        <f>(AG680*IFERROR(VLOOKUP(AF680,LnLst!B:I,8,FALSE),0))*(100/(H680^2))</f>
        <v>0</v>
      </c>
      <c r="EB680" s="111">
        <f>AI680*IFERROR(VLOOKUP(AH680,LnLst!B:I,2,FALSE),0)*100/H680^2</f>
        <v>0</v>
      </c>
      <c r="EC680" s="111">
        <f>AI680*IFERROR(VLOOKUP(AH680,LnLst!B:I,3,FALSE),0)*100/H680^2</f>
        <v>0</v>
      </c>
      <c r="ED680" s="111">
        <f>(AI680*IFERROR(VLOOKUP(AH680,LnLst!B:I,4,FALSE),0))*(H680^2/100)/1000000</f>
        <v>0</v>
      </c>
      <c r="EE680" s="111">
        <f>AI680*IFERROR(VLOOKUP(AH680,LnLst!B:I,5,FALSE),0)*100/H680^2</f>
        <v>0</v>
      </c>
      <c r="EF680" s="111">
        <f>AI680*IFERROR(VLOOKUP(AH680,LnLst!B:I,6,FALSE),0)*100/H680^2</f>
        <v>0</v>
      </c>
      <c r="EG680" s="111">
        <f>(AI680*IFERROR(VLOOKUP(AH680,LnLst!B:I,7,FALSE),0))*(H680^2/100)/1000000</f>
        <v>0</v>
      </c>
      <c r="EH680" s="111">
        <f>AI680*IFERROR(VLOOKUP(AH680,LnLst!B:I,8,FALSE),0)*100/H680^2</f>
        <v>0</v>
      </c>
      <c r="EI680" s="236">
        <f>AK680*IFERROR(VLOOKUP(AJ680,LnLst!B:I,2,FALSE),0)*100/H680^2</f>
        <v>0</v>
      </c>
      <c r="EJ680" s="111">
        <f>AK680*IFERROR(VLOOKUP(AJ680,LnLst!B:I,3,FALSE),0)*100/H680^2</f>
        <v>0</v>
      </c>
      <c r="EK680" s="111">
        <f>(AK680*IFERROR(VLOOKUP(AJ680,LnLst!B:I,4,FALSE),0))*(H680^2/100)/1000000</f>
        <v>0</v>
      </c>
      <c r="EL680" s="111">
        <f>AK680*IFERROR(VLOOKUP(AJ680,LnLst!B:I,5,FALSE),0)*100/H680^2</f>
        <v>0</v>
      </c>
      <c r="EM680" s="111">
        <f>AK680*IFERROR(VLOOKUP(AJ680,LnLst!B:I,6,FALSE),0)*100/H680^2</f>
        <v>0</v>
      </c>
      <c r="EN680" s="111">
        <f>(AK680*IFERROR(VLOOKUP(AJ680,LnLst!B:I,7,FALSE),0))*(H680^2/100)/1000000</f>
        <v>0</v>
      </c>
      <c r="EO680" s="111">
        <f>AK680*IFERROR(VLOOKUP(AJ680,LnLst!B:I,8,FALSE),0)*100/H680^2</f>
        <v>0</v>
      </c>
    </row>
    <row r="681" spans="1:145" ht="15" customHeight="1" x14ac:dyDescent="0.25">
      <c r="A681" s="81" t="s">
        <v>390</v>
      </c>
      <c r="B681" s="82" t="s">
        <v>339</v>
      </c>
      <c r="C681" s="102" t="s">
        <v>1623</v>
      </c>
      <c r="D681" s="82" t="s">
        <v>128</v>
      </c>
      <c r="E681" s="9" t="s">
        <v>1640</v>
      </c>
      <c r="F681" s="426" t="s">
        <v>1717</v>
      </c>
      <c r="G681" s="83">
        <v>2</v>
      </c>
      <c r="H681" s="60">
        <v>220</v>
      </c>
      <c r="I681" s="194" t="str">
        <f t="shared" si="222"/>
        <v xml:space="preserve">2*380/50 ACSR             </v>
      </c>
      <c r="J681" s="228">
        <f t="shared" si="223"/>
        <v>173</v>
      </c>
      <c r="K681" s="113" t="s">
        <v>23</v>
      </c>
      <c r="L681" s="232" t="s">
        <v>16</v>
      </c>
      <c r="M681" s="240">
        <v>1200</v>
      </c>
      <c r="N681" s="115">
        <f t="shared" si="224"/>
        <v>457.24799999999999</v>
      </c>
      <c r="O681" s="241">
        <v>1500</v>
      </c>
      <c r="P681" s="235">
        <f t="shared" si="225"/>
        <v>1.4726446280991736E-2</v>
      </c>
      <c r="Q681" s="104">
        <f t="shared" si="226"/>
        <v>0.10794628099173553</v>
      </c>
      <c r="R681" s="104">
        <f t="shared" si="227"/>
        <v>0.31148304000000004</v>
      </c>
      <c r="S681" s="104">
        <f t="shared" si="228"/>
        <v>3.9318181818181822E-2</v>
      </c>
      <c r="T681" s="104">
        <f t="shared" si="229"/>
        <v>0.33956611570247935</v>
      </c>
      <c r="U681" s="104">
        <f t="shared" si="230"/>
        <v>0.18672236</v>
      </c>
      <c r="V681" s="105">
        <f t="shared" si="231"/>
        <v>0.21088842975206612</v>
      </c>
      <c r="W681" s="223">
        <f>AE681*IFERROR(VLOOKUP(AD681,LnLst!B:I,2,FALSE),0)+AG681*IFERROR(VLOOKUP(AF681,LnLst!B:I,2,FALSE),0)+AI681*IFERROR(VLOOKUP(AH681,LnLst!B:I,2,FALSE),0)+AK681*IFERROR(VLOOKUP(AJ681,LnLst!B:I,2,FALSE),0)</f>
        <v>7.1276000000000002</v>
      </c>
      <c r="X681" s="215">
        <f>AE681*IFERROR(VLOOKUP(AD681,LnLst!B:I,3,FALSE),0)+AG681*IFERROR(VLOOKUP(AF681,LnLst!B:I,3,FALSE),0)+AI681*IFERROR(VLOOKUP(AH681,LnLst!B:I,3,FALSE),0)+AK681*IFERROR(VLOOKUP(AJ681,LnLst!B:I,3,FALSE),0)</f>
        <v>52.245999999999995</v>
      </c>
      <c r="Y681" s="219">
        <f>(AE681*IFERROR(VLOOKUP(AD681,LnLst!B:I,4,FALSE),0)+AG681*IFERROR(VLOOKUP(AF681,LnLst!B:I,4,FALSE),0)+AI681*IFERROR(VLOOKUP(AH681,LnLst!B:I,4,FALSE),0)+AK681*IFERROR(VLOOKUP(AJ681,LnLst!B:I,4,FALSE),0))/1000000</f>
        <v>6.4356000000000005E-4</v>
      </c>
      <c r="Z681" s="215">
        <f>AE681*IFERROR(VLOOKUP(AD681,LnLst!B:I,5,FALSE),0)+AG681*IFERROR(VLOOKUP(AF681,LnLst!B:I,5,FALSE),0)+AI681*IFERROR(VLOOKUP(AH681,LnLst!B:I,5,FALSE),0)+AK681*IFERROR(VLOOKUP(AJ681,LnLst!B:I,5,FALSE),0)</f>
        <v>19.03</v>
      </c>
      <c r="AA681" s="215">
        <f>AE681*IFERROR(VLOOKUP(AD681,LnLst!B:I,6,FALSE),0)+AG681*IFERROR(VLOOKUP(AF681,LnLst!B:I,6,FALSE),0)+AI681*IFERROR(VLOOKUP(AH681,LnLst!B:I,6,FALSE),0)+AK681*IFERROR(VLOOKUP(AJ681,LnLst!B:I,6,FALSE),0)</f>
        <v>164.35</v>
      </c>
      <c r="AB681" s="207">
        <f>(AE681*IFERROR(VLOOKUP(AD681,LnLst!B:I,7,FALSE),0)+AG681*IFERROR(VLOOKUP(AF681,LnLst!B:I,7,FALSE),0)+AI681*IFERROR(VLOOKUP(AH681,LnLst!B:I,7,FALSE),0)+AK681*IFERROR(VLOOKUP(AJ681,LnLst!B:I,7,FALSE),0))/1000000</f>
        <v>3.8579E-4</v>
      </c>
      <c r="AC681" s="211">
        <f>AE681*IFERROR(VLOOKUP(AD681,LnLst!B:I,8,FALSE),0)+AG681*IFERROR(VLOOKUP(AF681,LnLst!B:I,8,FALSE),0)+AI681*IFERROR(VLOOKUP(AH681,LnLst!B:I,8,FALSE),0)+AK681*IFERROR(VLOOKUP(AJ681,LnLst!B:I,8,FALSE),0)</f>
        <v>102.07</v>
      </c>
      <c r="AD681" s="106" t="s">
        <v>25</v>
      </c>
      <c r="AE681" s="263">
        <v>173</v>
      </c>
      <c r="AF681" s="245" t="s">
        <v>1462</v>
      </c>
      <c r="AG681" s="263"/>
      <c r="AH681" s="250" t="s">
        <v>1462</v>
      </c>
      <c r="AI681" s="263"/>
      <c r="AJ681" s="245" t="s">
        <v>1462</v>
      </c>
      <c r="AK681" s="263"/>
      <c r="AL681" s="84">
        <v>118</v>
      </c>
      <c r="AM681" s="72">
        <v>398</v>
      </c>
      <c r="AN681" s="83">
        <v>0</v>
      </c>
      <c r="AO681" s="72">
        <v>0</v>
      </c>
      <c r="AP681" s="66" t="s">
        <v>1090</v>
      </c>
      <c r="AQ681" s="107" t="s">
        <v>1047</v>
      </c>
      <c r="AR681" s="61" t="s">
        <v>128</v>
      </c>
      <c r="AS681" s="364"/>
      <c r="AT681" s="205" t="s">
        <v>224</v>
      </c>
      <c r="DN681" s="111">
        <f>(AE681*IFERROR(VLOOKUP(AD681,LnLst!B:I,2,FALSE),0))*(100/(H681^2))</f>
        <v>1.4726446280991736E-2</v>
      </c>
      <c r="DO681" s="111">
        <f>(AE681*IFERROR(VLOOKUP(AD681,LnLst!B:I,3,FALSE),0))*(100/(H681^2))</f>
        <v>0.10794628099173553</v>
      </c>
      <c r="DP681" s="111">
        <f>(AE681*IFERROR(VLOOKUP(AD681,LnLst!B:I,4,FALSE),0))*(H681^2/100)/1000000</f>
        <v>0.31148304000000004</v>
      </c>
      <c r="DQ681" s="111">
        <f>(AE681*IFERROR(VLOOKUP(AD681,LnLst!B:I,5,FALSE),0))*(100/(H681^2))</f>
        <v>3.9318181818181822E-2</v>
      </c>
      <c r="DR681" s="111">
        <f>(AE681*IFERROR(VLOOKUP(AD681,LnLst!B:I,6,FALSE),0))*(100/(H681^2))</f>
        <v>0.33956611570247935</v>
      </c>
      <c r="DS681" s="111">
        <f>(AE681*IFERROR(VLOOKUP(AD681,LnLst!B:I,7,FALSE),0))*(H681^2/100)/1000000</f>
        <v>0.18672236</v>
      </c>
      <c r="DT681" s="111">
        <f>(AE681*IFERROR(VLOOKUP(AD681,LnLst!B:I,8,FALSE),0))*(100/(H681^2))</f>
        <v>0.21088842975206612</v>
      </c>
      <c r="DU681" s="111">
        <f>AG681*IFERROR(VLOOKUP(AF681,LnLst!B:I,2,FALSE),0)*100/H681^2</f>
        <v>0</v>
      </c>
      <c r="DV681" s="111">
        <f>(AG681*IFERROR(VLOOKUP(AF681,LnLst!B:I,3,FALSE),0))*(100/(H681^2))</f>
        <v>0</v>
      </c>
      <c r="DW681" s="111">
        <f>(AG681*IFERROR(VLOOKUP(AF681,LnLst!B:I,4,FALSE),0))*(H681^2/100)/1000000</f>
        <v>0</v>
      </c>
      <c r="DX681" s="111">
        <f>(AG681*IFERROR(VLOOKUP(AF681,LnLst!B:I,5,FALSE),0))*(100/(H681^2))</f>
        <v>0</v>
      </c>
      <c r="DY681" s="111">
        <f>(AG681*IFERROR(VLOOKUP(AF681,LnLst!B:I,6,FALSE),0))*(100/(H681^2))</f>
        <v>0</v>
      </c>
      <c r="DZ681" s="111">
        <f>(AG681*IFERROR(VLOOKUP(AF681,LnLst!B:I,7,FALSE),0))*(H681^2/100)/1000000</f>
        <v>0</v>
      </c>
      <c r="EA681" s="111">
        <f>(AG681*IFERROR(VLOOKUP(AF681,LnLst!B:I,8,FALSE),0))*(100/(H681^2))</f>
        <v>0</v>
      </c>
      <c r="EB681" s="111">
        <f>AI681*IFERROR(VLOOKUP(AH681,LnLst!B:I,2,FALSE),0)*100/H681^2</f>
        <v>0</v>
      </c>
      <c r="EC681" s="111">
        <f>AI681*IFERROR(VLOOKUP(AH681,LnLst!B:I,3,FALSE),0)*100/H681^2</f>
        <v>0</v>
      </c>
      <c r="ED681" s="111">
        <f>(AI681*IFERROR(VLOOKUP(AH681,LnLst!B:I,4,FALSE),0))*(H681^2/100)/1000000</f>
        <v>0</v>
      </c>
      <c r="EE681" s="111">
        <f>AI681*IFERROR(VLOOKUP(AH681,LnLst!B:I,5,FALSE),0)*100/H681^2</f>
        <v>0</v>
      </c>
      <c r="EF681" s="111">
        <f>AI681*IFERROR(VLOOKUP(AH681,LnLst!B:I,6,FALSE),0)*100/H681^2</f>
        <v>0</v>
      </c>
      <c r="EG681" s="111">
        <f>(AI681*IFERROR(VLOOKUP(AH681,LnLst!B:I,7,FALSE),0))*(H681^2/100)/1000000</f>
        <v>0</v>
      </c>
      <c r="EH681" s="111">
        <f>AI681*IFERROR(VLOOKUP(AH681,LnLst!B:I,8,FALSE),0)*100/H681^2</f>
        <v>0</v>
      </c>
      <c r="EI681" s="236">
        <f>AK681*IFERROR(VLOOKUP(AJ681,LnLst!B:I,2,FALSE),0)*100/H681^2</f>
        <v>0</v>
      </c>
      <c r="EJ681" s="111">
        <f>AK681*IFERROR(VLOOKUP(AJ681,LnLst!B:I,3,FALSE),0)*100/H681^2</f>
        <v>0</v>
      </c>
      <c r="EK681" s="111">
        <f>(AK681*IFERROR(VLOOKUP(AJ681,LnLst!B:I,4,FALSE),0))*(H681^2/100)/1000000</f>
        <v>0</v>
      </c>
      <c r="EL681" s="111">
        <f>AK681*IFERROR(VLOOKUP(AJ681,LnLst!B:I,5,FALSE),0)*100/H681^2</f>
        <v>0</v>
      </c>
      <c r="EM681" s="111">
        <f>AK681*IFERROR(VLOOKUP(AJ681,LnLst!B:I,6,FALSE),0)*100/H681^2</f>
        <v>0</v>
      </c>
      <c r="EN681" s="111">
        <f>(AK681*IFERROR(VLOOKUP(AJ681,LnLst!B:I,7,FALSE),0))*(H681^2/100)/1000000</f>
        <v>0</v>
      </c>
      <c r="EO681" s="111">
        <f>AK681*IFERROR(VLOOKUP(AJ681,LnLst!B:I,8,FALSE),0)*100/H681^2</f>
        <v>0</v>
      </c>
    </row>
    <row r="682" spans="1:145" ht="15" customHeight="1" x14ac:dyDescent="0.25">
      <c r="A682" s="81" t="s">
        <v>1149</v>
      </c>
      <c r="B682" s="82" t="s">
        <v>64</v>
      </c>
      <c r="C682" s="102" t="s">
        <v>1534</v>
      </c>
      <c r="D682" s="82" t="s">
        <v>1538</v>
      </c>
      <c r="E682" s="9" t="s">
        <v>1710</v>
      </c>
      <c r="F682" s="426" t="s">
        <v>1717</v>
      </c>
      <c r="G682" s="83">
        <v>1</v>
      </c>
      <c r="H682" s="60">
        <v>220</v>
      </c>
      <c r="I682" s="194" t="str">
        <f t="shared" si="222"/>
        <v xml:space="preserve">2*380/50 ACSR             </v>
      </c>
      <c r="J682" s="228">
        <f t="shared" si="223"/>
        <v>87</v>
      </c>
      <c r="K682" s="113" t="s">
        <v>28</v>
      </c>
      <c r="L682" s="232" t="s">
        <v>22</v>
      </c>
      <c r="M682" s="240">
        <v>1340</v>
      </c>
      <c r="N682" s="115">
        <f t="shared" si="224"/>
        <v>510.59360000000004</v>
      </c>
      <c r="O682" s="242">
        <v>1340</v>
      </c>
      <c r="P682" s="235">
        <f t="shared" si="225"/>
        <v>7.4057851239669424E-3</v>
      </c>
      <c r="Q682" s="104">
        <f t="shared" si="226"/>
        <v>5.4285123966942149E-2</v>
      </c>
      <c r="R682" s="104">
        <f t="shared" si="227"/>
        <v>0.15664176000000002</v>
      </c>
      <c r="S682" s="104">
        <f t="shared" si="228"/>
        <v>1.9772727272727272E-2</v>
      </c>
      <c r="T682" s="104">
        <f t="shared" si="229"/>
        <v>0.17076446280991736</v>
      </c>
      <c r="U682" s="104">
        <f t="shared" si="230"/>
        <v>9.3900839999999999E-2</v>
      </c>
      <c r="V682" s="105">
        <f t="shared" si="231"/>
        <v>0.10605371900826446</v>
      </c>
      <c r="W682" s="223">
        <f>AE682*IFERROR(VLOOKUP(AD682,LnLst!B:I,2,FALSE),0)+AG682*IFERROR(VLOOKUP(AF682,LnLst!B:I,2,FALSE),0)+AI682*IFERROR(VLOOKUP(AH682,LnLst!B:I,2,FALSE),0)+AK682*IFERROR(VLOOKUP(AJ682,LnLst!B:I,2,FALSE),0)</f>
        <v>3.5844</v>
      </c>
      <c r="X682" s="215">
        <f>AE682*IFERROR(VLOOKUP(AD682,LnLst!B:I,3,FALSE),0)+AG682*IFERROR(VLOOKUP(AF682,LnLst!B:I,3,FALSE),0)+AI682*IFERROR(VLOOKUP(AH682,LnLst!B:I,3,FALSE),0)+AK682*IFERROR(VLOOKUP(AJ682,LnLst!B:I,3,FALSE),0)</f>
        <v>26.274000000000001</v>
      </c>
      <c r="Y682" s="219">
        <f>(AE682*IFERROR(VLOOKUP(AD682,LnLst!B:I,4,FALSE),0)+AG682*IFERROR(VLOOKUP(AF682,LnLst!B:I,4,FALSE),0)+AI682*IFERROR(VLOOKUP(AH682,LnLst!B:I,4,FALSE),0)+AK682*IFERROR(VLOOKUP(AJ682,LnLst!B:I,4,FALSE),0))/1000000</f>
        <v>3.2364000000000004E-4</v>
      </c>
      <c r="Z682" s="215">
        <f>AE682*IFERROR(VLOOKUP(AD682,LnLst!B:I,5,FALSE),0)+AG682*IFERROR(VLOOKUP(AF682,LnLst!B:I,5,FALSE),0)+AI682*IFERROR(VLOOKUP(AH682,LnLst!B:I,5,FALSE),0)+AK682*IFERROR(VLOOKUP(AJ682,LnLst!B:I,5,FALSE),0)</f>
        <v>9.57</v>
      </c>
      <c r="AA682" s="215">
        <f>AE682*IFERROR(VLOOKUP(AD682,LnLst!B:I,6,FALSE),0)+AG682*IFERROR(VLOOKUP(AF682,LnLst!B:I,6,FALSE),0)+AI682*IFERROR(VLOOKUP(AH682,LnLst!B:I,6,FALSE),0)+AK682*IFERROR(VLOOKUP(AJ682,LnLst!B:I,6,FALSE),0)</f>
        <v>82.649999999999991</v>
      </c>
      <c r="AB682" s="207">
        <f>(AE682*IFERROR(VLOOKUP(AD682,LnLst!B:I,7,FALSE),0)+AG682*IFERROR(VLOOKUP(AF682,LnLst!B:I,7,FALSE),0)+AI682*IFERROR(VLOOKUP(AH682,LnLst!B:I,7,FALSE),0)+AK682*IFERROR(VLOOKUP(AJ682,LnLst!B:I,7,FALSE),0))/1000000</f>
        <v>1.9400999999999999E-4</v>
      </c>
      <c r="AC682" s="211">
        <f>AE682*IFERROR(VLOOKUP(AD682,LnLst!B:I,8,FALSE),0)+AG682*IFERROR(VLOOKUP(AF682,LnLst!B:I,8,FALSE),0)+AI682*IFERROR(VLOOKUP(AH682,LnLst!B:I,8,FALSE),0)+AK682*IFERROR(VLOOKUP(AJ682,LnLst!B:I,8,FALSE),0)</f>
        <v>51.33</v>
      </c>
      <c r="AD682" s="106" t="s">
        <v>25</v>
      </c>
      <c r="AE682" s="263">
        <v>87</v>
      </c>
      <c r="AF682" s="245" t="s">
        <v>1462</v>
      </c>
      <c r="AG682" s="263"/>
      <c r="AH682" s="250" t="s">
        <v>1462</v>
      </c>
      <c r="AI682" s="263"/>
      <c r="AJ682" s="245" t="s">
        <v>1462</v>
      </c>
      <c r="AK682" s="263"/>
      <c r="AL682" s="84">
        <v>220</v>
      </c>
      <c r="AM682" s="72">
        <v>439</v>
      </c>
      <c r="AN682" s="83">
        <v>0</v>
      </c>
      <c r="AO682" s="72">
        <v>0</v>
      </c>
      <c r="AP682" s="66" t="s">
        <v>1096</v>
      </c>
      <c r="AQ682" s="107" t="s">
        <v>284</v>
      </c>
      <c r="AR682" s="61" t="s">
        <v>502</v>
      </c>
      <c r="AS682" s="364"/>
      <c r="AT682" s="205"/>
      <c r="DN682" s="111">
        <f>(AE682*IFERROR(VLOOKUP(AD682,LnLst!B:I,2,FALSE),0))*(100/(H682^2))</f>
        <v>7.4057851239669424E-3</v>
      </c>
      <c r="DO682" s="111">
        <f>(AE682*IFERROR(VLOOKUP(AD682,LnLst!B:I,3,FALSE),0))*(100/(H682^2))</f>
        <v>5.4285123966942149E-2</v>
      </c>
      <c r="DP682" s="111">
        <f>(AE682*IFERROR(VLOOKUP(AD682,LnLst!B:I,4,FALSE),0))*(H682^2/100)/1000000</f>
        <v>0.15664176000000002</v>
      </c>
      <c r="DQ682" s="111">
        <f>(AE682*IFERROR(VLOOKUP(AD682,LnLst!B:I,5,FALSE),0))*(100/(H682^2))</f>
        <v>1.9772727272727275E-2</v>
      </c>
      <c r="DR682" s="111">
        <f>(AE682*IFERROR(VLOOKUP(AD682,LnLst!B:I,6,FALSE),0))*(100/(H682^2))</f>
        <v>0.17076446280991733</v>
      </c>
      <c r="DS682" s="111">
        <f>(AE682*IFERROR(VLOOKUP(AD682,LnLst!B:I,7,FALSE),0))*(H682^2/100)/1000000</f>
        <v>9.3900839999999999E-2</v>
      </c>
      <c r="DT682" s="111">
        <f>(AE682*IFERROR(VLOOKUP(AD682,LnLst!B:I,8,FALSE),0))*(100/(H682^2))</f>
        <v>0.10605371900826446</v>
      </c>
      <c r="DU682" s="111">
        <f>AG682*IFERROR(VLOOKUP(AF682,LnLst!B:I,2,FALSE),0)*100/H682^2</f>
        <v>0</v>
      </c>
      <c r="DV682" s="111">
        <f>(AG682*IFERROR(VLOOKUP(AF682,LnLst!B:I,3,FALSE),0))*(100/(H682^2))</f>
        <v>0</v>
      </c>
      <c r="DW682" s="111">
        <f>(AG682*IFERROR(VLOOKUP(AF682,LnLst!B:I,4,FALSE),0))*(H682^2/100)/1000000</f>
        <v>0</v>
      </c>
      <c r="DX682" s="111">
        <f>(AG682*IFERROR(VLOOKUP(AF682,LnLst!B:I,5,FALSE),0))*(100/(H682^2))</f>
        <v>0</v>
      </c>
      <c r="DY682" s="111">
        <f>(AG682*IFERROR(VLOOKUP(AF682,LnLst!B:I,6,FALSE),0))*(100/(H682^2))</f>
        <v>0</v>
      </c>
      <c r="DZ682" s="111">
        <f>(AG682*IFERROR(VLOOKUP(AF682,LnLst!B:I,7,FALSE),0))*(H682^2/100)/1000000</f>
        <v>0</v>
      </c>
      <c r="EA682" s="111">
        <f>(AG682*IFERROR(VLOOKUP(AF682,LnLst!B:I,8,FALSE),0))*(100/(H682^2))</f>
        <v>0</v>
      </c>
      <c r="EB682" s="111">
        <f>AI682*IFERROR(VLOOKUP(AH682,LnLst!B:I,2,FALSE),0)*100/H682^2</f>
        <v>0</v>
      </c>
      <c r="EC682" s="111">
        <f>AI682*IFERROR(VLOOKUP(AH682,LnLst!B:I,3,FALSE),0)*100/H682^2</f>
        <v>0</v>
      </c>
      <c r="ED682" s="111">
        <f>(AI682*IFERROR(VLOOKUP(AH682,LnLst!B:I,4,FALSE),0))*(H682^2/100)/1000000</f>
        <v>0</v>
      </c>
      <c r="EE682" s="111">
        <f>AI682*IFERROR(VLOOKUP(AH682,LnLst!B:I,5,FALSE),0)*100/H682^2</f>
        <v>0</v>
      </c>
      <c r="EF682" s="111">
        <f>AI682*IFERROR(VLOOKUP(AH682,LnLst!B:I,6,FALSE),0)*100/H682^2</f>
        <v>0</v>
      </c>
      <c r="EG682" s="111">
        <f>(AI682*IFERROR(VLOOKUP(AH682,LnLst!B:I,7,FALSE),0))*(H682^2/100)/1000000</f>
        <v>0</v>
      </c>
      <c r="EH682" s="111">
        <f>AI682*IFERROR(VLOOKUP(AH682,LnLst!B:I,8,FALSE),0)*100/H682^2</f>
        <v>0</v>
      </c>
      <c r="EI682" s="236">
        <f>AK682*IFERROR(VLOOKUP(AJ682,LnLst!B:I,2,FALSE),0)*100/H682^2</f>
        <v>0</v>
      </c>
      <c r="EJ682" s="111">
        <f>AK682*IFERROR(VLOOKUP(AJ682,LnLst!B:I,3,FALSE),0)*100/H682^2</f>
        <v>0</v>
      </c>
      <c r="EK682" s="111">
        <f>(AK682*IFERROR(VLOOKUP(AJ682,LnLst!B:I,4,FALSE),0))*(H682^2/100)/1000000</f>
        <v>0</v>
      </c>
      <c r="EL682" s="111">
        <f>AK682*IFERROR(VLOOKUP(AJ682,LnLst!B:I,5,FALSE),0)*100/H682^2</f>
        <v>0</v>
      </c>
      <c r="EM682" s="111">
        <f>AK682*IFERROR(VLOOKUP(AJ682,LnLst!B:I,6,FALSE),0)*100/H682^2</f>
        <v>0</v>
      </c>
      <c r="EN682" s="111">
        <f>(AK682*IFERROR(VLOOKUP(AJ682,LnLst!B:I,7,FALSE),0))*(H682^2/100)/1000000</f>
        <v>0</v>
      </c>
      <c r="EO682" s="111">
        <f>AK682*IFERROR(VLOOKUP(AJ682,LnLst!B:I,8,FALSE),0)*100/H682^2</f>
        <v>0</v>
      </c>
    </row>
    <row r="683" spans="1:145" ht="15" customHeight="1" x14ac:dyDescent="0.25">
      <c r="A683" s="81" t="s">
        <v>1149</v>
      </c>
      <c r="B683" s="82" t="s">
        <v>64</v>
      </c>
      <c r="C683" s="102" t="s">
        <v>1534</v>
      </c>
      <c r="D683" s="82" t="s">
        <v>1538</v>
      </c>
      <c r="E683" s="9" t="s">
        <v>1710</v>
      </c>
      <c r="F683" s="426" t="s">
        <v>1717</v>
      </c>
      <c r="G683" s="83">
        <v>2</v>
      </c>
      <c r="H683" s="60">
        <v>220</v>
      </c>
      <c r="I683" s="194" t="str">
        <f t="shared" si="222"/>
        <v xml:space="preserve">2*380/50 ACSR             </v>
      </c>
      <c r="J683" s="228">
        <f t="shared" si="223"/>
        <v>87</v>
      </c>
      <c r="K683" s="113" t="s">
        <v>28</v>
      </c>
      <c r="L683" s="232" t="s">
        <v>22</v>
      </c>
      <c r="M683" s="240">
        <v>1340</v>
      </c>
      <c r="N683" s="115">
        <f t="shared" si="224"/>
        <v>510.59360000000004</v>
      </c>
      <c r="O683" s="242">
        <v>1340</v>
      </c>
      <c r="P683" s="235">
        <f t="shared" si="225"/>
        <v>7.4057851239669424E-3</v>
      </c>
      <c r="Q683" s="104">
        <f t="shared" si="226"/>
        <v>5.4285123966942149E-2</v>
      </c>
      <c r="R683" s="104">
        <f t="shared" si="227"/>
        <v>0.15664176000000002</v>
      </c>
      <c r="S683" s="104">
        <f t="shared" si="228"/>
        <v>1.9772727272727272E-2</v>
      </c>
      <c r="T683" s="104">
        <f t="shared" si="229"/>
        <v>0.17076446280991736</v>
      </c>
      <c r="U683" s="104">
        <f t="shared" si="230"/>
        <v>9.3900839999999999E-2</v>
      </c>
      <c r="V683" s="105">
        <f t="shared" si="231"/>
        <v>0.10605371900826446</v>
      </c>
      <c r="W683" s="223">
        <f>AE683*IFERROR(VLOOKUP(AD683,LnLst!B:I,2,FALSE),0)+AG683*IFERROR(VLOOKUP(AF683,LnLst!B:I,2,FALSE),0)+AI683*IFERROR(VLOOKUP(AH683,LnLst!B:I,2,FALSE),0)+AK683*IFERROR(VLOOKUP(AJ683,LnLst!B:I,2,FALSE),0)</f>
        <v>3.5844</v>
      </c>
      <c r="X683" s="215">
        <f>AE683*IFERROR(VLOOKUP(AD683,LnLst!B:I,3,FALSE),0)+AG683*IFERROR(VLOOKUP(AF683,LnLst!B:I,3,FALSE),0)+AI683*IFERROR(VLOOKUP(AH683,LnLst!B:I,3,FALSE),0)+AK683*IFERROR(VLOOKUP(AJ683,LnLst!B:I,3,FALSE),0)</f>
        <v>26.274000000000001</v>
      </c>
      <c r="Y683" s="219">
        <f>(AE683*IFERROR(VLOOKUP(AD683,LnLst!B:I,4,FALSE),0)+AG683*IFERROR(VLOOKUP(AF683,LnLst!B:I,4,FALSE),0)+AI683*IFERROR(VLOOKUP(AH683,LnLst!B:I,4,FALSE),0)+AK683*IFERROR(VLOOKUP(AJ683,LnLst!B:I,4,FALSE),0))/1000000</f>
        <v>3.2364000000000004E-4</v>
      </c>
      <c r="Z683" s="215">
        <f>AE683*IFERROR(VLOOKUP(AD683,LnLst!B:I,5,FALSE),0)+AG683*IFERROR(VLOOKUP(AF683,LnLst!B:I,5,FALSE),0)+AI683*IFERROR(VLOOKUP(AH683,LnLst!B:I,5,FALSE),0)+AK683*IFERROR(VLOOKUP(AJ683,LnLst!B:I,5,FALSE),0)</f>
        <v>9.57</v>
      </c>
      <c r="AA683" s="215">
        <f>AE683*IFERROR(VLOOKUP(AD683,LnLst!B:I,6,FALSE),0)+AG683*IFERROR(VLOOKUP(AF683,LnLst!B:I,6,FALSE),0)+AI683*IFERROR(VLOOKUP(AH683,LnLst!B:I,6,FALSE),0)+AK683*IFERROR(VLOOKUP(AJ683,LnLst!B:I,6,FALSE),0)</f>
        <v>82.649999999999991</v>
      </c>
      <c r="AB683" s="207">
        <f>(AE683*IFERROR(VLOOKUP(AD683,LnLst!B:I,7,FALSE),0)+AG683*IFERROR(VLOOKUP(AF683,LnLst!B:I,7,FALSE),0)+AI683*IFERROR(VLOOKUP(AH683,LnLst!B:I,7,FALSE),0)+AK683*IFERROR(VLOOKUP(AJ683,LnLst!B:I,7,FALSE),0))/1000000</f>
        <v>1.9400999999999999E-4</v>
      </c>
      <c r="AC683" s="211">
        <f>AE683*IFERROR(VLOOKUP(AD683,LnLst!B:I,8,FALSE),0)+AG683*IFERROR(VLOOKUP(AF683,LnLst!B:I,8,FALSE),0)+AI683*IFERROR(VLOOKUP(AH683,LnLst!B:I,8,FALSE),0)+AK683*IFERROR(VLOOKUP(AJ683,LnLst!B:I,8,FALSE),0)</f>
        <v>51.33</v>
      </c>
      <c r="AD683" s="106" t="s">
        <v>25</v>
      </c>
      <c r="AE683" s="263">
        <v>87</v>
      </c>
      <c r="AF683" s="245" t="s">
        <v>1462</v>
      </c>
      <c r="AG683" s="263"/>
      <c r="AH683" s="250" t="s">
        <v>1462</v>
      </c>
      <c r="AI683" s="263"/>
      <c r="AJ683" s="245" t="s">
        <v>1462</v>
      </c>
      <c r="AK683" s="263"/>
      <c r="AL683" s="84">
        <v>220</v>
      </c>
      <c r="AM683" s="72">
        <v>439</v>
      </c>
      <c r="AN683" s="83">
        <v>0</v>
      </c>
      <c r="AO683" s="72">
        <v>0</v>
      </c>
      <c r="AP683" s="66" t="s">
        <v>1097</v>
      </c>
      <c r="AQ683" s="107" t="s">
        <v>284</v>
      </c>
      <c r="AR683" s="61" t="s">
        <v>502</v>
      </c>
      <c r="AS683" s="364"/>
      <c r="AT683" s="205"/>
      <c r="DN683" s="111">
        <f>(AE683*IFERROR(VLOOKUP(AD683,LnLst!B:I,2,FALSE),0))*(100/(H683^2))</f>
        <v>7.4057851239669424E-3</v>
      </c>
      <c r="DO683" s="111">
        <f>(AE683*IFERROR(VLOOKUP(AD683,LnLst!B:I,3,FALSE),0))*(100/(H683^2))</f>
        <v>5.4285123966942149E-2</v>
      </c>
      <c r="DP683" s="111">
        <f>(AE683*IFERROR(VLOOKUP(AD683,LnLst!B:I,4,FALSE),0))*(H683^2/100)/1000000</f>
        <v>0.15664176000000002</v>
      </c>
      <c r="DQ683" s="111">
        <f>(AE683*IFERROR(VLOOKUP(AD683,LnLst!B:I,5,FALSE),0))*(100/(H683^2))</f>
        <v>1.9772727272727275E-2</v>
      </c>
      <c r="DR683" s="111">
        <f>(AE683*IFERROR(VLOOKUP(AD683,LnLst!B:I,6,FALSE),0))*(100/(H683^2))</f>
        <v>0.17076446280991733</v>
      </c>
      <c r="DS683" s="111">
        <f>(AE683*IFERROR(VLOOKUP(AD683,LnLst!B:I,7,FALSE),0))*(H683^2/100)/1000000</f>
        <v>9.3900839999999999E-2</v>
      </c>
      <c r="DT683" s="111">
        <f>(AE683*IFERROR(VLOOKUP(AD683,LnLst!B:I,8,FALSE),0))*(100/(H683^2))</f>
        <v>0.10605371900826446</v>
      </c>
      <c r="DU683" s="111">
        <f>AG683*IFERROR(VLOOKUP(AF683,LnLst!B:I,2,FALSE),0)*100/H683^2</f>
        <v>0</v>
      </c>
      <c r="DV683" s="111">
        <f>(AG683*IFERROR(VLOOKUP(AF683,LnLst!B:I,3,FALSE),0))*(100/(H683^2))</f>
        <v>0</v>
      </c>
      <c r="DW683" s="111">
        <f>(AG683*IFERROR(VLOOKUP(AF683,LnLst!B:I,4,FALSE),0))*(H683^2/100)/1000000</f>
        <v>0</v>
      </c>
      <c r="DX683" s="111">
        <f>(AG683*IFERROR(VLOOKUP(AF683,LnLst!B:I,5,FALSE),0))*(100/(H683^2))</f>
        <v>0</v>
      </c>
      <c r="DY683" s="111">
        <f>(AG683*IFERROR(VLOOKUP(AF683,LnLst!B:I,6,FALSE),0))*(100/(H683^2))</f>
        <v>0</v>
      </c>
      <c r="DZ683" s="111">
        <f>(AG683*IFERROR(VLOOKUP(AF683,LnLst!B:I,7,FALSE),0))*(H683^2/100)/1000000</f>
        <v>0</v>
      </c>
      <c r="EA683" s="111">
        <f>(AG683*IFERROR(VLOOKUP(AF683,LnLst!B:I,8,FALSE),0))*(100/(H683^2))</f>
        <v>0</v>
      </c>
      <c r="EB683" s="111">
        <f>AI683*IFERROR(VLOOKUP(AH683,LnLst!B:I,2,FALSE),0)*100/H683^2</f>
        <v>0</v>
      </c>
      <c r="EC683" s="111">
        <f>AI683*IFERROR(VLOOKUP(AH683,LnLst!B:I,3,FALSE),0)*100/H683^2</f>
        <v>0</v>
      </c>
      <c r="ED683" s="111">
        <f>(AI683*IFERROR(VLOOKUP(AH683,LnLst!B:I,4,FALSE),0))*(H683^2/100)/1000000</f>
        <v>0</v>
      </c>
      <c r="EE683" s="111">
        <f>AI683*IFERROR(VLOOKUP(AH683,LnLst!B:I,5,FALSE),0)*100/H683^2</f>
        <v>0</v>
      </c>
      <c r="EF683" s="111">
        <f>AI683*IFERROR(VLOOKUP(AH683,LnLst!B:I,6,FALSE),0)*100/H683^2</f>
        <v>0</v>
      </c>
      <c r="EG683" s="111">
        <f>(AI683*IFERROR(VLOOKUP(AH683,LnLst!B:I,7,FALSE),0))*(H683^2/100)/1000000</f>
        <v>0</v>
      </c>
      <c r="EH683" s="111">
        <f>AI683*IFERROR(VLOOKUP(AH683,LnLst!B:I,8,FALSE),0)*100/H683^2</f>
        <v>0</v>
      </c>
      <c r="EI683" s="236">
        <f>AK683*IFERROR(VLOOKUP(AJ683,LnLst!B:I,2,FALSE),0)*100/H683^2</f>
        <v>0</v>
      </c>
      <c r="EJ683" s="111">
        <f>AK683*IFERROR(VLOOKUP(AJ683,LnLst!B:I,3,FALSE),0)*100/H683^2</f>
        <v>0</v>
      </c>
      <c r="EK683" s="111">
        <f>(AK683*IFERROR(VLOOKUP(AJ683,LnLst!B:I,4,FALSE),0))*(H683^2/100)/1000000</f>
        <v>0</v>
      </c>
      <c r="EL683" s="111">
        <f>AK683*IFERROR(VLOOKUP(AJ683,LnLst!B:I,5,FALSE),0)*100/H683^2</f>
        <v>0</v>
      </c>
      <c r="EM683" s="111">
        <f>AK683*IFERROR(VLOOKUP(AJ683,LnLst!B:I,6,FALSE),0)*100/H683^2</f>
        <v>0</v>
      </c>
      <c r="EN683" s="111">
        <f>(AK683*IFERROR(VLOOKUP(AJ683,LnLst!B:I,7,FALSE),0))*(H683^2/100)/1000000</f>
        <v>0</v>
      </c>
      <c r="EO683" s="111">
        <f>AK683*IFERROR(VLOOKUP(AJ683,LnLst!B:I,8,FALSE),0)*100/H683^2</f>
        <v>0</v>
      </c>
    </row>
    <row r="684" spans="1:145" ht="15" customHeight="1" x14ac:dyDescent="0.25">
      <c r="A684" s="81" t="s">
        <v>1233</v>
      </c>
      <c r="B684" s="82" t="s">
        <v>64</v>
      </c>
      <c r="C684" s="102" t="s">
        <v>1231</v>
      </c>
      <c r="D684" s="82" t="s">
        <v>1538</v>
      </c>
      <c r="E684" s="9" t="s">
        <v>1708</v>
      </c>
      <c r="F684" s="426" t="s">
        <v>1719</v>
      </c>
      <c r="G684" s="83">
        <v>1</v>
      </c>
      <c r="H684" s="60">
        <v>220</v>
      </c>
      <c r="I684" s="194" t="str">
        <f t="shared" si="222"/>
        <v xml:space="preserve">2*380/50 ACSR    XLPE 1600mm2 Energya         </v>
      </c>
      <c r="J684" s="228">
        <f t="shared" si="223"/>
        <v>21.54</v>
      </c>
      <c r="K684" s="113" t="s">
        <v>23</v>
      </c>
      <c r="L684" s="232" t="s">
        <v>22</v>
      </c>
      <c r="M684" s="240">
        <v>1080</v>
      </c>
      <c r="N684" s="115">
        <f t="shared" si="224"/>
        <v>411.52320000000003</v>
      </c>
      <c r="O684" s="242">
        <v>1340</v>
      </c>
      <c r="P684" s="235">
        <f t="shared" si="225"/>
        <v>1.5662628099173553E-3</v>
      </c>
      <c r="Q684" s="104">
        <f t="shared" si="226"/>
        <v>1.2128181818181816E-2</v>
      </c>
      <c r="R684" s="104">
        <f t="shared" si="227"/>
        <v>0.19375488000000002</v>
      </c>
      <c r="S684" s="104">
        <f t="shared" si="228"/>
        <v>5.6347933884297518E-3</v>
      </c>
      <c r="T684" s="104">
        <f t="shared" si="229"/>
        <v>3.3504743801652893E-2</v>
      </c>
      <c r="U684" s="104">
        <f t="shared" si="230"/>
        <v>0.15848667120000001</v>
      </c>
      <c r="V684" s="105">
        <f t="shared" si="231"/>
        <v>2.0113636363636365E-2</v>
      </c>
      <c r="W684" s="223">
        <f>AE684*IFERROR(VLOOKUP(AD684,LnLst!B:I,2,FALSE),0)+AG684*IFERROR(VLOOKUP(AF684,LnLst!B:I,2,FALSE),0)+AI684*IFERROR(VLOOKUP(AH684,LnLst!B:I,2,FALSE),0)+AK684*IFERROR(VLOOKUP(AJ684,LnLst!B:I,2,FALSE),0)</f>
        <v>0.75807119999999995</v>
      </c>
      <c r="X684" s="215">
        <f>AE684*IFERROR(VLOOKUP(AD684,LnLst!B:I,3,FALSE),0)+AG684*IFERROR(VLOOKUP(AF684,LnLst!B:I,3,FALSE),0)+AI684*IFERROR(VLOOKUP(AH684,LnLst!B:I,3,FALSE),0)+AK684*IFERROR(VLOOKUP(AJ684,LnLst!B:I,3,FALSE),0)</f>
        <v>5.8700399999999995</v>
      </c>
      <c r="Y684" s="219">
        <f>(AE684*IFERROR(VLOOKUP(AD684,LnLst!B:I,4,FALSE),0)+AG684*IFERROR(VLOOKUP(AF684,LnLst!B:I,4,FALSE),0)+AI684*IFERROR(VLOOKUP(AH684,LnLst!B:I,4,FALSE),0)+AK684*IFERROR(VLOOKUP(AJ684,LnLst!B:I,4,FALSE),0))/1000000</f>
        <v>4.0032000000000002E-4</v>
      </c>
      <c r="Z684" s="215">
        <f>AE684*IFERROR(VLOOKUP(AD684,LnLst!B:I,5,FALSE),0)+AG684*IFERROR(VLOOKUP(AF684,LnLst!B:I,5,FALSE),0)+AI684*IFERROR(VLOOKUP(AH684,LnLst!B:I,5,FALSE),0)+AK684*IFERROR(VLOOKUP(AJ684,LnLst!B:I,5,FALSE),0)</f>
        <v>2.7272400000000001</v>
      </c>
      <c r="AA684" s="215">
        <f>AE684*IFERROR(VLOOKUP(AD684,LnLst!B:I,6,FALSE),0)+AG684*IFERROR(VLOOKUP(AF684,LnLst!B:I,6,FALSE),0)+AI684*IFERROR(VLOOKUP(AH684,LnLst!B:I,6,FALSE),0)+AK684*IFERROR(VLOOKUP(AJ684,LnLst!B:I,6,FALSE),0)</f>
        <v>16.216296</v>
      </c>
      <c r="AB684" s="207">
        <f>(AE684*IFERROR(VLOOKUP(AD684,LnLst!B:I,7,FALSE),0)+AG684*IFERROR(VLOOKUP(AF684,LnLst!B:I,7,FALSE),0)+AI684*IFERROR(VLOOKUP(AH684,LnLst!B:I,7,FALSE),0)+AK684*IFERROR(VLOOKUP(AJ684,LnLst!B:I,7,FALSE),0))/1000000</f>
        <v>3.2745180000000004E-4</v>
      </c>
      <c r="AC684" s="211">
        <f>AE684*IFERROR(VLOOKUP(AD684,LnLst!B:I,8,FALSE),0)+AG684*IFERROR(VLOOKUP(AF684,LnLst!B:I,8,FALSE),0)+AI684*IFERROR(VLOOKUP(AH684,LnLst!B:I,8,FALSE),0)+AK684*IFERROR(VLOOKUP(AJ684,LnLst!B:I,8,FALSE),0)</f>
        <v>9.7349999999999994</v>
      </c>
      <c r="AD684" s="106" t="s">
        <v>25</v>
      </c>
      <c r="AE684" s="263">
        <v>16.5</v>
      </c>
      <c r="AF684" s="245" t="s">
        <v>1235</v>
      </c>
      <c r="AG684" s="263">
        <v>5.04</v>
      </c>
      <c r="AH684" s="250" t="s">
        <v>1462</v>
      </c>
      <c r="AI684" s="263"/>
      <c r="AJ684" s="245" t="s">
        <v>1462</v>
      </c>
      <c r="AK684" s="263"/>
      <c r="AL684" s="84">
        <v>413</v>
      </c>
      <c r="AM684" s="72">
        <v>439</v>
      </c>
      <c r="AN684" s="83">
        <v>0</v>
      </c>
      <c r="AO684" s="72">
        <v>0</v>
      </c>
      <c r="AP684" s="66" t="s">
        <v>1298</v>
      </c>
      <c r="AQ684" s="107" t="s">
        <v>1295</v>
      </c>
      <c r="AR684" s="61" t="s">
        <v>502</v>
      </c>
      <c r="AS684" s="364"/>
      <c r="AT684" s="205"/>
      <c r="DN684" s="111">
        <f>(AE684*IFERROR(VLOOKUP(AD684,LnLst!B:I,2,FALSE),0))*(100/(H684^2))</f>
        <v>1.4045454545454545E-3</v>
      </c>
      <c r="DO684" s="111">
        <f>(AE684*IFERROR(VLOOKUP(AD684,LnLst!B:I,3,FALSE),0))*(100/(H684^2))</f>
        <v>1.0295454545454545E-2</v>
      </c>
      <c r="DP684" s="111">
        <f>(AE684*IFERROR(VLOOKUP(AD684,LnLst!B:I,4,FALSE),0))*(H684^2/100)/1000000</f>
        <v>2.9707920000000002E-2</v>
      </c>
      <c r="DQ684" s="111">
        <f>(AE684*IFERROR(VLOOKUP(AD684,LnLst!B:I,5,FALSE),0))*(100/(H684^2))</f>
        <v>3.7499999999999999E-3</v>
      </c>
      <c r="DR684" s="111">
        <f>(AE684*IFERROR(VLOOKUP(AD684,LnLst!B:I,6,FALSE),0))*(100/(H684^2))</f>
        <v>3.2386363636363637E-2</v>
      </c>
      <c r="DS684" s="111">
        <f>(AE684*IFERROR(VLOOKUP(AD684,LnLst!B:I,7,FALSE),0))*(H684^2/100)/1000000</f>
        <v>1.7808780000000003E-2</v>
      </c>
      <c r="DT684" s="111">
        <f>(AE684*IFERROR(VLOOKUP(AD684,LnLst!B:I,8,FALSE),0))*(100/(H684^2))</f>
        <v>2.0113636363636361E-2</v>
      </c>
      <c r="DU684" s="111">
        <f>AG684*IFERROR(VLOOKUP(AF684,LnLst!B:I,2,FALSE),0)*100/H684^2</f>
        <v>1.6171735537190082E-4</v>
      </c>
      <c r="DV684" s="111">
        <f>(AG684*IFERROR(VLOOKUP(AF684,LnLst!B:I,3,FALSE),0))*(100/(H684^2))</f>
        <v>1.8327272727272725E-3</v>
      </c>
      <c r="DW684" s="111">
        <f>(AG684*IFERROR(VLOOKUP(AF684,LnLst!B:I,4,FALSE),0))*(H684^2/100)/1000000</f>
        <v>0.16404695999999999</v>
      </c>
      <c r="DX684" s="111">
        <f>(AG684*IFERROR(VLOOKUP(AF684,LnLst!B:I,5,FALSE),0))*(100/(H684^2))</f>
        <v>1.884793388429752E-3</v>
      </c>
      <c r="DY684" s="111">
        <f>(AG684*IFERROR(VLOOKUP(AF684,LnLst!B:I,6,FALSE),0))*(100/(H684^2))</f>
        <v>1.1183801652892562E-3</v>
      </c>
      <c r="DZ684" s="111">
        <f>(AG684*IFERROR(VLOOKUP(AF684,LnLst!B:I,7,FALSE),0))*(H684^2/100)/1000000</f>
        <v>0.14067789120000002</v>
      </c>
      <c r="EA684" s="111">
        <f>(AG684*IFERROR(VLOOKUP(AF684,LnLst!B:I,8,FALSE),0))*(100/(H684^2))</f>
        <v>0</v>
      </c>
      <c r="EB684" s="111">
        <f>AI684*IFERROR(VLOOKUP(AH684,LnLst!B:I,2,FALSE),0)*100/H684^2</f>
        <v>0</v>
      </c>
      <c r="EC684" s="111">
        <f>AI684*IFERROR(VLOOKUP(AH684,LnLst!B:I,3,FALSE),0)*100/H684^2</f>
        <v>0</v>
      </c>
      <c r="ED684" s="111">
        <f>(AI684*IFERROR(VLOOKUP(AH684,LnLst!B:I,4,FALSE),0))*(H684^2/100)/1000000</f>
        <v>0</v>
      </c>
      <c r="EE684" s="111">
        <f>AI684*IFERROR(VLOOKUP(AH684,LnLst!B:I,5,FALSE),0)*100/H684^2</f>
        <v>0</v>
      </c>
      <c r="EF684" s="111">
        <f>AI684*IFERROR(VLOOKUP(AH684,LnLst!B:I,6,FALSE),0)*100/H684^2</f>
        <v>0</v>
      </c>
      <c r="EG684" s="111">
        <f>(AI684*IFERROR(VLOOKUP(AH684,LnLst!B:I,7,FALSE),0))*(H684^2/100)/1000000</f>
        <v>0</v>
      </c>
      <c r="EH684" s="111">
        <f>AI684*IFERROR(VLOOKUP(AH684,LnLst!B:I,8,FALSE),0)*100/H684^2</f>
        <v>0</v>
      </c>
      <c r="EI684" s="236">
        <f>AK684*IFERROR(VLOOKUP(AJ684,LnLst!B:I,2,FALSE),0)*100/H684^2</f>
        <v>0</v>
      </c>
      <c r="EJ684" s="111">
        <f>AK684*IFERROR(VLOOKUP(AJ684,LnLst!B:I,3,FALSE),0)*100/H684^2</f>
        <v>0</v>
      </c>
      <c r="EK684" s="111">
        <f>(AK684*IFERROR(VLOOKUP(AJ684,LnLst!B:I,4,FALSE),0))*(H684^2/100)/1000000</f>
        <v>0</v>
      </c>
      <c r="EL684" s="111">
        <f>AK684*IFERROR(VLOOKUP(AJ684,LnLst!B:I,5,FALSE),0)*100/H684^2</f>
        <v>0</v>
      </c>
      <c r="EM684" s="111">
        <f>AK684*IFERROR(VLOOKUP(AJ684,LnLst!B:I,6,FALSE),0)*100/H684^2</f>
        <v>0</v>
      </c>
      <c r="EN684" s="111">
        <f>(AK684*IFERROR(VLOOKUP(AJ684,LnLst!B:I,7,FALSE),0))*(H684^2/100)/1000000</f>
        <v>0</v>
      </c>
      <c r="EO684" s="111">
        <f>AK684*IFERROR(VLOOKUP(AJ684,LnLst!B:I,8,FALSE),0)*100/H684^2</f>
        <v>0</v>
      </c>
    </row>
    <row r="685" spans="1:145" ht="15" customHeight="1" x14ac:dyDescent="0.25">
      <c r="A685" s="81" t="s">
        <v>1233</v>
      </c>
      <c r="B685" s="82" t="s">
        <v>64</v>
      </c>
      <c r="C685" s="102" t="s">
        <v>1231</v>
      </c>
      <c r="D685" s="82" t="s">
        <v>1538</v>
      </c>
      <c r="E685" s="9" t="s">
        <v>1708</v>
      </c>
      <c r="F685" s="426" t="s">
        <v>1719</v>
      </c>
      <c r="G685" s="83">
        <v>2</v>
      </c>
      <c r="H685" s="60">
        <v>220</v>
      </c>
      <c r="I685" s="194" t="str">
        <f t="shared" si="222"/>
        <v xml:space="preserve">2*380/50 ACSR    XLPE 1600mm2 Energya         </v>
      </c>
      <c r="J685" s="228">
        <f t="shared" si="223"/>
        <v>21.54</v>
      </c>
      <c r="K685" s="113" t="s">
        <v>23</v>
      </c>
      <c r="L685" s="232" t="s">
        <v>22</v>
      </c>
      <c r="M685" s="240">
        <v>1080</v>
      </c>
      <c r="N685" s="115">
        <f t="shared" si="224"/>
        <v>411.52320000000003</v>
      </c>
      <c r="O685" s="242">
        <v>1340</v>
      </c>
      <c r="P685" s="235">
        <f t="shared" si="225"/>
        <v>1.5662628099173553E-3</v>
      </c>
      <c r="Q685" s="104">
        <f t="shared" si="226"/>
        <v>1.2128181818181816E-2</v>
      </c>
      <c r="R685" s="104">
        <f t="shared" si="227"/>
        <v>0.19375488000000002</v>
      </c>
      <c r="S685" s="104">
        <f t="shared" si="228"/>
        <v>5.6347933884297518E-3</v>
      </c>
      <c r="T685" s="104">
        <f t="shared" si="229"/>
        <v>3.3504743801652893E-2</v>
      </c>
      <c r="U685" s="104">
        <f t="shared" si="230"/>
        <v>0.15848667120000001</v>
      </c>
      <c r="V685" s="105">
        <f t="shared" si="231"/>
        <v>2.0113636363636365E-2</v>
      </c>
      <c r="W685" s="223">
        <f>AE685*IFERROR(VLOOKUP(AD685,LnLst!B:I,2,FALSE),0)+AG685*IFERROR(VLOOKUP(AF685,LnLst!B:I,2,FALSE),0)+AI685*IFERROR(VLOOKUP(AH685,LnLst!B:I,2,FALSE),0)+AK685*IFERROR(VLOOKUP(AJ685,LnLst!B:I,2,FALSE),0)</f>
        <v>0.75807119999999995</v>
      </c>
      <c r="X685" s="215">
        <f>AE685*IFERROR(VLOOKUP(AD685,LnLst!B:I,3,FALSE),0)+AG685*IFERROR(VLOOKUP(AF685,LnLst!B:I,3,FALSE),0)+AI685*IFERROR(VLOOKUP(AH685,LnLst!B:I,3,FALSE),0)+AK685*IFERROR(VLOOKUP(AJ685,LnLst!B:I,3,FALSE),0)</f>
        <v>5.8700399999999995</v>
      </c>
      <c r="Y685" s="219">
        <f>(AE685*IFERROR(VLOOKUP(AD685,LnLst!B:I,4,FALSE),0)+AG685*IFERROR(VLOOKUP(AF685,LnLst!B:I,4,FALSE),0)+AI685*IFERROR(VLOOKUP(AH685,LnLst!B:I,4,FALSE),0)+AK685*IFERROR(VLOOKUP(AJ685,LnLst!B:I,4,FALSE),0))/1000000</f>
        <v>4.0032000000000002E-4</v>
      </c>
      <c r="Z685" s="215">
        <f>AE685*IFERROR(VLOOKUP(AD685,LnLst!B:I,5,FALSE),0)+AG685*IFERROR(VLOOKUP(AF685,LnLst!B:I,5,FALSE),0)+AI685*IFERROR(VLOOKUP(AH685,LnLst!B:I,5,FALSE),0)+AK685*IFERROR(VLOOKUP(AJ685,LnLst!B:I,5,FALSE),0)</f>
        <v>2.7272400000000001</v>
      </c>
      <c r="AA685" s="215">
        <f>AE685*IFERROR(VLOOKUP(AD685,LnLst!B:I,6,FALSE),0)+AG685*IFERROR(VLOOKUP(AF685,LnLst!B:I,6,FALSE),0)+AI685*IFERROR(VLOOKUP(AH685,LnLst!B:I,6,FALSE),0)+AK685*IFERROR(VLOOKUP(AJ685,LnLst!B:I,6,FALSE),0)</f>
        <v>16.216296</v>
      </c>
      <c r="AB685" s="207">
        <f>(AE685*IFERROR(VLOOKUP(AD685,LnLst!B:I,7,FALSE),0)+AG685*IFERROR(VLOOKUP(AF685,LnLst!B:I,7,FALSE),0)+AI685*IFERROR(VLOOKUP(AH685,LnLst!B:I,7,FALSE),0)+AK685*IFERROR(VLOOKUP(AJ685,LnLst!B:I,7,FALSE),0))/1000000</f>
        <v>3.2745180000000004E-4</v>
      </c>
      <c r="AC685" s="211">
        <f>AE685*IFERROR(VLOOKUP(AD685,LnLst!B:I,8,FALSE),0)+AG685*IFERROR(VLOOKUP(AF685,LnLst!B:I,8,FALSE),0)+AI685*IFERROR(VLOOKUP(AH685,LnLst!B:I,8,FALSE),0)+AK685*IFERROR(VLOOKUP(AJ685,LnLst!B:I,8,FALSE),0)</f>
        <v>9.7349999999999994</v>
      </c>
      <c r="AD685" s="106" t="s">
        <v>25</v>
      </c>
      <c r="AE685" s="263">
        <v>16.5</v>
      </c>
      <c r="AF685" s="245" t="s">
        <v>1235</v>
      </c>
      <c r="AG685" s="263">
        <v>5.04</v>
      </c>
      <c r="AH685" s="250" t="s">
        <v>1462</v>
      </c>
      <c r="AI685" s="263"/>
      <c r="AJ685" s="245" t="s">
        <v>1462</v>
      </c>
      <c r="AK685" s="263"/>
      <c r="AL685" s="84">
        <v>413</v>
      </c>
      <c r="AM685" s="72">
        <v>439</v>
      </c>
      <c r="AN685" s="83">
        <v>0</v>
      </c>
      <c r="AO685" s="72">
        <v>0</v>
      </c>
      <c r="AP685" s="66" t="s">
        <v>1299</v>
      </c>
      <c r="AQ685" s="107" t="s">
        <v>1295</v>
      </c>
      <c r="AR685" s="61" t="s">
        <v>502</v>
      </c>
      <c r="AS685" s="364"/>
      <c r="AT685" s="205"/>
      <c r="DN685" s="111">
        <f>(AE685*IFERROR(VLOOKUP(AD685,LnLst!B:I,2,FALSE),0))*(100/(H685^2))</f>
        <v>1.4045454545454545E-3</v>
      </c>
      <c r="DO685" s="111">
        <f>(AE685*IFERROR(VLOOKUP(AD685,LnLst!B:I,3,FALSE),0))*(100/(H685^2))</f>
        <v>1.0295454545454545E-2</v>
      </c>
      <c r="DP685" s="111">
        <f>(AE685*IFERROR(VLOOKUP(AD685,LnLst!B:I,4,FALSE),0))*(H685^2/100)/1000000</f>
        <v>2.9707920000000002E-2</v>
      </c>
      <c r="DQ685" s="111">
        <f>(AE685*IFERROR(VLOOKUP(AD685,LnLst!B:I,5,FALSE),0))*(100/(H685^2))</f>
        <v>3.7499999999999999E-3</v>
      </c>
      <c r="DR685" s="111">
        <f>(AE685*IFERROR(VLOOKUP(AD685,LnLst!B:I,6,FALSE),0))*(100/(H685^2))</f>
        <v>3.2386363636363637E-2</v>
      </c>
      <c r="DS685" s="111">
        <f>(AE685*IFERROR(VLOOKUP(AD685,LnLst!B:I,7,FALSE),0))*(H685^2/100)/1000000</f>
        <v>1.7808780000000003E-2</v>
      </c>
      <c r="DT685" s="111">
        <f>(AE685*IFERROR(VLOOKUP(AD685,LnLst!B:I,8,FALSE),0))*(100/(H685^2))</f>
        <v>2.0113636363636361E-2</v>
      </c>
      <c r="DU685" s="111">
        <f>AG685*IFERROR(VLOOKUP(AF685,LnLst!B:I,2,FALSE),0)*100/H685^2</f>
        <v>1.6171735537190082E-4</v>
      </c>
      <c r="DV685" s="111">
        <f>(AG685*IFERROR(VLOOKUP(AF685,LnLst!B:I,3,FALSE),0))*(100/(H685^2))</f>
        <v>1.8327272727272725E-3</v>
      </c>
      <c r="DW685" s="111">
        <f>(AG685*IFERROR(VLOOKUP(AF685,LnLst!B:I,4,FALSE),0))*(H685^2/100)/1000000</f>
        <v>0.16404695999999999</v>
      </c>
      <c r="DX685" s="111">
        <f>(AG685*IFERROR(VLOOKUP(AF685,LnLst!B:I,5,FALSE),0))*(100/(H685^2))</f>
        <v>1.884793388429752E-3</v>
      </c>
      <c r="DY685" s="111">
        <f>(AG685*IFERROR(VLOOKUP(AF685,LnLst!B:I,6,FALSE),0))*(100/(H685^2))</f>
        <v>1.1183801652892562E-3</v>
      </c>
      <c r="DZ685" s="111">
        <f>(AG685*IFERROR(VLOOKUP(AF685,LnLst!B:I,7,FALSE),0))*(H685^2/100)/1000000</f>
        <v>0.14067789120000002</v>
      </c>
      <c r="EA685" s="111">
        <f>(AG685*IFERROR(VLOOKUP(AF685,LnLst!B:I,8,FALSE),0))*(100/(H685^2))</f>
        <v>0</v>
      </c>
      <c r="EB685" s="111">
        <f>AI685*IFERROR(VLOOKUP(AH685,LnLst!B:I,2,FALSE),0)*100/H685^2</f>
        <v>0</v>
      </c>
      <c r="EC685" s="111">
        <f>AI685*IFERROR(VLOOKUP(AH685,LnLst!B:I,3,FALSE),0)*100/H685^2</f>
        <v>0</v>
      </c>
      <c r="ED685" s="111">
        <f>(AI685*IFERROR(VLOOKUP(AH685,LnLst!B:I,4,FALSE),0))*(H685^2/100)/1000000</f>
        <v>0</v>
      </c>
      <c r="EE685" s="111">
        <f>AI685*IFERROR(VLOOKUP(AH685,LnLst!B:I,5,FALSE),0)*100/H685^2</f>
        <v>0</v>
      </c>
      <c r="EF685" s="111">
        <f>AI685*IFERROR(VLOOKUP(AH685,LnLst!B:I,6,FALSE),0)*100/H685^2</f>
        <v>0</v>
      </c>
      <c r="EG685" s="111">
        <f>(AI685*IFERROR(VLOOKUP(AH685,LnLst!B:I,7,FALSE),0))*(H685^2/100)/1000000</f>
        <v>0</v>
      </c>
      <c r="EH685" s="111">
        <f>AI685*IFERROR(VLOOKUP(AH685,LnLst!B:I,8,FALSE),0)*100/H685^2</f>
        <v>0</v>
      </c>
      <c r="EI685" s="236">
        <f>AK685*IFERROR(VLOOKUP(AJ685,LnLst!B:I,2,FALSE),0)*100/H685^2</f>
        <v>0</v>
      </c>
      <c r="EJ685" s="111">
        <f>AK685*IFERROR(VLOOKUP(AJ685,LnLst!B:I,3,FALSE),0)*100/H685^2</f>
        <v>0</v>
      </c>
      <c r="EK685" s="111">
        <f>(AK685*IFERROR(VLOOKUP(AJ685,LnLst!B:I,4,FALSE),0))*(H685^2/100)/1000000</f>
        <v>0</v>
      </c>
      <c r="EL685" s="111">
        <f>AK685*IFERROR(VLOOKUP(AJ685,LnLst!B:I,5,FALSE),0)*100/H685^2</f>
        <v>0</v>
      </c>
      <c r="EM685" s="111">
        <f>AK685*IFERROR(VLOOKUP(AJ685,LnLst!B:I,6,FALSE),0)*100/H685^2</f>
        <v>0</v>
      </c>
      <c r="EN685" s="111">
        <f>(AK685*IFERROR(VLOOKUP(AJ685,LnLst!B:I,7,FALSE),0))*(H685^2/100)/1000000</f>
        <v>0</v>
      </c>
      <c r="EO685" s="111">
        <f>AK685*IFERROR(VLOOKUP(AJ685,LnLst!B:I,8,FALSE),0)*100/H685^2</f>
        <v>0</v>
      </c>
    </row>
    <row r="686" spans="1:145" ht="15" customHeight="1" x14ac:dyDescent="0.25">
      <c r="A686" s="81" t="s">
        <v>1233</v>
      </c>
      <c r="B686" s="82" t="s">
        <v>451</v>
      </c>
      <c r="C686" s="102" t="s">
        <v>1231</v>
      </c>
      <c r="D686" s="82" t="s">
        <v>627</v>
      </c>
      <c r="E686" s="9" t="s">
        <v>1708</v>
      </c>
      <c r="F686" s="426" t="s">
        <v>1719</v>
      </c>
      <c r="G686" s="83">
        <v>1</v>
      </c>
      <c r="H686" s="60">
        <v>220</v>
      </c>
      <c r="I686" s="194" t="str">
        <f t="shared" si="222"/>
        <v xml:space="preserve">2*380/50 ACSR    XLPE 1600mm2 Elswedy     XLPE 1600mm2 Energya    </v>
      </c>
      <c r="J686" s="228">
        <f t="shared" si="223"/>
        <v>24.956</v>
      </c>
      <c r="K686" s="113" t="s">
        <v>23</v>
      </c>
      <c r="L686" s="232" t="s">
        <v>16</v>
      </c>
      <c r="M686" s="240">
        <v>1080</v>
      </c>
      <c r="N686" s="115">
        <f t="shared" si="224"/>
        <v>411.52320000000003</v>
      </c>
      <c r="O686" s="242">
        <v>1340</v>
      </c>
      <c r="P686" s="235">
        <f t="shared" si="225"/>
        <v>1.6522297520661156E-3</v>
      </c>
      <c r="Q686" s="104">
        <f t="shared" si="226"/>
        <v>1.2994719008264462E-2</v>
      </c>
      <c r="R686" s="104">
        <f t="shared" si="227"/>
        <v>0.26740225599999995</v>
      </c>
      <c r="S686" s="104">
        <f t="shared" si="228"/>
        <v>7.0804429752066118E-3</v>
      </c>
      <c r="T686" s="104">
        <f t="shared" si="229"/>
        <v>3.4014624793388432E-2</v>
      </c>
      <c r="U686" s="104">
        <f t="shared" si="230"/>
        <v>0.24629472559999999</v>
      </c>
      <c r="V686" s="105">
        <f t="shared" si="231"/>
        <v>2.0113636363636365E-2</v>
      </c>
      <c r="W686" s="223">
        <f>AE686*IFERROR(VLOOKUP(AD686,LnLst!B:I,2,FALSE),0)+AG686*IFERROR(VLOOKUP(AF686,LnLst!B:I,2,FALSE),0)+AI686*IFERROR(VLOOKUP(AH686,LnLst!B:I,2,FALSE),0)+AK686*IFERROR(VLOOKUP(AJ686,LnLst!B:I,2,FALSE),0)</f>
        <v>0.79967919999999992</v>
      </c>
      <c r="X686" s="215">
        <f>AE686*IFERROR(VLOOKUP(AD686,LnLst!B:I,3,FALSE),0)+AG686*IFERROR(VLOOKUP(AF686,LnLst!B:I,3,FALSE),0)+AI686*IFERROR(VLOOKUP(AH686,LnLst!B:I,3,FALSE),0)+AK686*IFERROR(VLOOKUP(AJ686,LnLst!B:I,3,FALSE),0)</f>
        <v>6.2894439999999996</v>
      </c>
      <c r="Y686" s="219">
        <f>(AE686*IFERROR(VLOOKUP(AD686,LnLst!B:I,4,FALSE),0)+AG686*IFERROR(VLOOKUP(AF686,LnLst!B:I,4,FALSE),0)+AI686*IFERROR(VLOOKUP(AH686,LnLst!B:I,4,FALSE),0)+AK686*IFERROR(VLOOKUP(AJ686,LnLst!B:I,4,FALSE),0))/1000000</f>
        <v>5.524839999999999E-4</v>
      </c>
      <c r="Z686" s="215">
        <f>AE686*IFERROR(VLOOKUP(AD686,LnLst!B:I,5,FALSE),0)+AG686*IFERROR(VLOOKUP(AF686,LnLst!B:I,5,FALSE),0)+AI686*IFERROR(VLOOKUP(AH686,LnLst!B:I,5,FALSE),0)+AK686*IFERROR(VLOOKUP(AJ686,LnLst!B:I,5,FALSE),0)</f>
        <v>3.4269343999999999</v>
      </c>
      <c r="AA686" s="215">
        <f>AE686*IFERROR(VLOOKUP(AD686,LnLst!B:I,6,FALSE),0)+AG686*IFERROR(VLOOKUP(AF686,LnLst!B:I,6,FALSE),0)+AI686*IFERROR(VLOOKUP(AH686,LnLst!B:I,6,FALSE),0)+AK686*IFERROR(VLOOKUP(AJ686,LnLst!B:I,6,FALSE),0)</f>
        <v>16.463078400000001</v>
      </c>
      <c r="AB686" s="207">
        <f>(AE686*IFERROR(VLOOKUP(AD686,LnLst!B:I,7,FALSE),0)+AG686*IFERROR(VLOOKUP(AF686,LnLst!B:I,7,FALSE),0)+AI686*IFERROR(VLOOKUP(AH686,LnLst!B:I,7,FALSE),0)+AK686*IFERROR(VLOOKUP(AJ686,LnLst!B:I,7,FALSE),0))/1000000</f>
        <v>5.0887339999999999E-4</v>
      </c>
      <c r="AC686" s="211">
        <f>AE686*IFERROR(VLOOKUP(AD686,LnLst!B:I,8,FALSE),0)+AG686*IFERROR(VLOOKUP(AF686,LnLst!B:I,8,FALSE),0)+AI686*IFERROR(VLOOKUP(AH686,LnLst!B:I,8,FALSE),0)+AK686*IFERROR(VLOOKUP(AJ686,LnLst!B:I,8,FALSE),0)</f>
        <v>9.7349999999999994</v>
      </c>
      <c r="AD686" s="106" t="s">
        <v>25</v>
      </c>
      <c r="AE686" s="263">
        <v>16.5</v>
      </c>
      <c r="AF686" s="245" t="s">
        <v>1155</v>
      </c>
      <c r="AG686" s="263">
        <v>3.3359999999999999</v>
      </c>
      <c r="AH686" s="250" t="s">
        <v>1235</v>
      </c>
      <c r="AI686" s="263">
        <v>5.12</v>
      </c>
      <c r="AJ686" s="245" t="s">
        <v>1462</v>
      </c>
      <c r="AK686" s="263"/>
      <c r="AL686" s="84">
        <v>413</v>
      </c>
      <c r="AM686" s="72">
        <v>424</v>
      </c>
      <c r="AN686" s="83">
        <v>0</v>
      </c>
      <c r="AO686" s="72">
        <v>0</v>
      </c>
      <c r="AP686" s="66" t="s">
        <v>1297</v>
      </c>
      <c r="AQ686" s="107" t="s">
        <v>1295</v>
      </c>
      <c r="AR686" s="61" t="s">
        <v>627</v>
      </c>
      <c r="AS686" s="364"/>
      <c r="AT686" s="205"/>
      <c r="DN686" s="111">
        <f>(AE686*IFERROR(VLOOKUP(AD686,LnLst!B:I,2,FALSE),0))*(100/(H686^2))</f>
        <v>1.4045454545454545E-3</v>
      </c>
      <c r="DO686" s="111">
        <f>(AE686*IFERROR(VLOOKUP(AD686,LnLst!B:I,3,FALSE),0))*(100/(H686^2))</f>
        <v>1.0295454545454545E-2</v>
      </c>
      <c r="DP686" s="111">
        <f>(AE686*IFERROR(VLOOKUP(AD686,LnLst!B:I,4,FALSE),0))*(H686^2/100)/1000000</f>
        <v>2.9707920000000002E-2</v>
      </c>
      <c r="DQ686" s="111">
        <f>(AE686*IFERROR(VLOOKUP(AD686,LnLst!B:I,5,FALSE),0))*(100/(H686^2))</f>
        <v>3.7499999999999999E-3</v>
      </c>
      <c r="DR686" s="111">
        <f>(AE686*IFERROR(VLOOKUP(AD686,LnLst!B:I,6,FALSE),0))*(100/(H686^2))</f>
        <v>3.2386363636363637E-2</v>
      </c>
      <c r="DS686" s="111">
        <f>(AE686*IFERROR(VLOOKUP(AD686,LnLst!B:I,7,FALSE),0))*(H686^2/100)/1000000</f>
        <v>1.7808780000000003E-2</v>
      </c>
      <c r="DT686" s="111">
        <f>(AE686*IFERROR(VLOOKUP(AD686,LnLst!B:I,8,FALSE),0))*(100/(H686^2))</f>
        <v>2.0113636363636361E-2</v>
      </c>
      <c r="DU686" s="111">
        <f>AG686*IFERROR(VLOOKUP(AF686,LnLst!B:I,2,FALSE),0)*100/H686^2</f>
        <v>8.3399999999999994E-5</v>
      </c>
      <c r="DV686" s="111">
        <f>(AG686*IFERROR(VLOOKUP(AF686,LnLst!B:I,3,FALSE),0))*(100/(H686^2))</f>
        <v>8.3744628099173546E-4</v>
      </c>
      <c r="DW686" s="111">
        <f>(AG686*IFERROR(VLOOKUP(AF686,LnLst!B:I,4,FALSE),0))*(H686^2/100)/1000000</f>
        <v>7.1043455999999991E-2</v>
      </c>
      <c r="DX686" s="111">
        <f>(AG686*IFERROR(VLOOKUP(AF686,LnLst!B:I,5,FALSE),0))*(100/(H686^2))</f>
        <v>1.4157322314049586E-3</v>
      </c>
      <c r="DY686" s="111">
        <f>(AG686*IFERROR(VLOOKUP(AF686,LnLst!B:I,6,FALSE),0))*(100/(H686^2))</f>
        <v>4.9212892561983467E-4</v>
      </c>
      <c r="DZ686" s="111">
        <f>(AG686*IFERROR(VLOOKUP(AF686,LnLst!B:I,7,FALSE),0))*(H686^2/100)/1000000</f>
        <v>8.5575072000000002E-2</v>
      </c>
      <c r="EA686" s="111">
        <f>(AG686*IFERROR(VLOOKUP(AF686,LnLst!B:I,8,FALSE),0))*(100/(H686^2))</f>
        <v>0</v>
      </c>
      <c r="EB686" s="111">
        <f>AI686*IFERROR(VLOOKUP(AH686,LnLst!B:I,2,FALSE),0)*100/H686^2</f>
        <v>1.6428429752066116E-4</v>
      </c>
      <c r="EC686" s="111">
        <f>AI686*IFERROR(VLOOKUP(AH686,LnLst!B:I,3,FALSE),0)*100/H686^2</f>
        <v>1.8618181818181817E-3</v>
      </c>
      <c r="ED686" s="111">
        <f>(AI686*IFERROR(VLOOKUP(AH686,LnLst!B:I,4,FALSE),0))*(H686^2/100)/1000000</f>
        <v>0.16665088</v>
      </c>
      <c r="EE686" s="111">
        <f>AI686*IFERROR(VLOOKUP(AH686,LnLst!B:I,5,FALSE),0)*100/H686^2</f>
        <v>1.9147107438016529E-3</v>
      </c>
      <c r="EF686" s="111">
        <f>AI686*IFERROR(VLOOKUP(AH686,LnLst!B:I,6,FALSE),0)*100/H686^2</f>
        <v>1.1361322314049588E-3</v>
      </c>
      <c r="EG686" s="111">
        <f>(AI686*IFERROR(VLOOKUP(AH686,LnLst!B:I,7,FALSE),0))*(H686^2/100)/1000000</f>
        <v>0.14291087359999999</v>
      </c>
      <c r="EH686" s="111">
        <f>AI686*IFERROR(VLOOKUP(AH686,LnLst!B:I,8,FALSE),0)*100/H686^2</f>
        <v>0</v>
      </c>
      <c r="EI686" s="236">
        <f>AK686*IFERROR(VLOOKUP(AJ686,LnLst!B:I,2,FALSE),0)*100/H686^2</f>
        <v>0</v>
      </c>
      <c r="EJ686" s="111">
        <f>AK686*IFERROR(VLOOKUP(AJ686,LnLst!B:I,3,FALSE),0)*100/H686^2</f>
        <v>0</v>
      </c>
      <c r="EK686" s="111">
        <f>(AK686*IFERROR(VLOOKUP(AJ686,LnLst!B:I,4,FALSE),0))*(H686^2/100)/1000000</f>
        <v>0</v>
      </c>
      <c r="EL686" s="111">
        <f>AK686*IFERROR(VLOOKUP(AJ686,LnLst!B:I,5,FALSE),0)*100/H686^2</f>
        <v>0</v>
      </c>
      <c r="EM686" s="111">
        <f>AK686*IFERROR(VLOOKUP(AJ686,LnLst!B:I,6,FALSE),0)*100/H686^2</f>
        <v>0</v>
      </c>
      <c r="EN686" s="111">
        <f>(AK686*IFERROR(VLOOKUP(AJ686,LnLst!B:I,7,FALSE),0))*(H686^2/100)/1000000</f>
        <v>0</v>
      </c>
      <c r="EO686" s="111">
        <f>AK686*IFERROR(VLOOKUP(AJ686,LnLst!B:I,8,FALSE),0)*100/H686^2</f>
        <v>0</v>
      </c>
    </row>
    <row r="687" spans="1:145" ht="26.25" customHeight="1" x14ac:dyDescent="0.25">
      <c r="A687" s="81" t="s">
        <v>1233</v>
      </c>
      <c r="B687" s="82" t="s">
        <v>451</v>
      </c>
      <c r="C687" s="102" t="s">
        <v>1231</v>
      </c>
      <c r="D687" s="82" t="s">
        <v>627</v>
      </c>
      <c r="E687" s="9" t="s">
        <v>1708</v>
      </c>
      <c r="F687" s="426" t="s">
        <v>1719</v>
      </c>
      <c r="G687" s="83">
        <v>2</v>
      </c>
      <c r="H687" s="60">
        <v>220</v>
      </c>
      <c r="I687" s="194" t="str">
        <f t="shared" si="222"/>
        <v xml:space="preserve">2*380/50 ACSR    XLPE 1600mm2 Elswedy     XLPE 1600mm2 Energya    </v>
      </c>
      <c r="J687" s="228">
        <f t="shared" si="223"/>
        <v>24.956</v>
      </c>
      <c r="K687" s="113" t="s">
        <v>23</v>
      </c>
      <c r="L687" s="232" t="s">
        <v>16</v>
      </c>
      <c r="M687" s="240">
        <v>1080</v>
      </c>
      <c r="N687" s="115">
        <f t="shared" si="224"/>
        <v>411.52320000000003</v>
      </c>
      <c r="O687" s="242">
        <v>1340</v>
      </c>
      <c r="P687" s="235">
        <f t="shared" si="225"/>
        <v>1.6522297520661156E-3</v>
      </c>
      <c r="Q687" s="104">
        <f t="shared" si="226"/>
        <v>1.2994719008264462E-2</v>
      </c>
      <c r="R687" s="104">
        <f t="shared" si="227"/>
        <v>0.26740225599999995</v>
      </c>
      <c r="S687" s="104">
        <f t="shared" si="228"/>
        <v>7.0804429752066118E-3</v>
      </c>
      <c r="T687" s="104">
        <f t="shared" si="229"/>
        <v>3.4014624793388432E-2</v>
      </c>
      <c r="U687" s="104">
        <f t="shared" si="230"/>
        <v>0.24629472559999999</v>
      </c>
      <c r="V687" s="105">
        <f t="shared" si="231"/>
        <v>2.0113636363636365E-2</v>
      </c>
      <c r="W687" s="223">
        <f>AE687*IFERROR(VLOOKUP(AD687,LnLst!B:I,2,FALSE),0)+AG687*IFERROR(VLOOKUP(AF687,LnLst!B:I,2,FALSE),0)+AI687*IFERROR(VLOOKUP(AH687,LnLst!B:I,2,FALSE),0)+AK687*IFERROR(VLOOKUP(AJ687,LnLst!B:I,2,FALSE),0)</f>
        <v>0.79967919999999992</v>
      </c>
      <c r="X687" s="215">
        <f>AE687*IFERROR(VLOOKUP(AD687,LnLst!B:I,3,FALSE),0)+AG687*IFERROR(VLOOKUP(AF687,LnLst!B:I,3,FALSE),0)+AI687*IFERROR(VLOOKUP(AH687,LnLst!B:I,3,FALSE),0)+AK687*IFERROR(VLOOKUP(AJ687,LnLst!B:I,3,FALSE),0)</f>
        <v>6.2894439999999996</v>
      </c>
      <c r="Y687" s="219">
        <f>(AE687*IFERROR(VLOOKUP(AD687,LnLst!B:I,4,FALSE),0)+AG687*IFERROR(VLOOKUP(AF687,LnLst!B:I,4,FALSE),0)+AI687*IFERROR(VLOOKUP(AH687,LnLst!B:I,4,FALSE),0)+AK687*IFERROR(VLOOKUP(AJ687,LnLst!B:I,4,FALSE),0))/1000000</f>
        <v>5.524839999999999E-4</v>
      </c>
      <c r="Z687" s="215">
        <f>AE687*IFERROR(VLOOKUP(AD687,LnLst!B:I,5,FALSE),0)+AG687*IFERROR(VLOOKUP(AF687,LnLst!B:I,5,FALSE),0)+AI687*IFERROR(VLOOKUP(AH687,LnLst!B:I,5,FALSE),0)+AK687*IFERROR(VLOOKUP(AJ687,LnLst!B:I,5,FALSE),0)</f>
        <v>3.4269343999999999</v>
      </c>
      <c r="AA687" s="215">
        <f>AE687*IFERROR(VLOOKUP(AD687,LnLst!B:I,6,FALSE),0)+AG687*IFERROR(VLOOKUP(AF687,LnLst!B:I,6,FALSE),0)+AI687*IFERROR(VLOOKUP(AH687,LnLst!B:I,6,FALSE),0)+AK687*IFERROR(VLOOKUP(AJ687,LnLst!B:I,6,FALSE),0)</f>
        <v>16.463078400000001</v>
      </c>
      <c r="AB687" s="207">
        <f>(AE687*IFERROR(VLOOKUP(AD687,LnLst!B:I,7,FALSE),0)+AG687*IFERROR(VLOOKUP(AF687,LnLst!B:I,7,FALSE),0)+AI687*IFERROR(VLOOKUP(AH687,LnLst!B:I,7,FALSE),0)+AK687*IFERROR(VLOOKUP(AJ687,LnLst!B:I,7,FALSE),0))/1000000</f>
        <v>5.0887339999999999E-4</v>
      </c>
      <c r="AC687" s="211">
        <f>AE687*IFERROR(VLOOKUP(AD687,LnLst!B:I,8,FALSE),0)+AG687*IFERROR(VLOOKUP(AF687,LnLst!B:I,8,FALSE),0)+AI687*IFERROR(VLOOKUP(AH687,LnLst!B:I,8,FALSE),0)+AK687*IFERROR(VLOOKUP(AJ687,LnLst!B:I,8,FALSE),0)</f>
        <v>9.7349999999999994</v>
      </c>
      <c r="AD687" s="106" t="s">
        <v>25</v>
      </c>
      <c r="AE687" s="263">
        <v>16.5</v>
      </c>
      <c r="AF687" s="245" t="s">
        <v>1155</v>
      </c>
      <c r="AG687" s="263">
        <v>3.3359999999999999</v>
      </c>
      <c r="AH687" s="250" t="s">
        <v>1235</v>
      </c>
      <c r="AI687" s="263">
        <v>5.12</v>
      </c>
      <c r="AJ687" s="245" t="s">
        <v>1462</v>
      </c>
      <c r="AK687" s="263"/>
      <c r="AL687" s="84">
        <v>413</v>
      </c>
      <c r="AM687" s="72">
        <v>424</v>
      </c>
      <c r="AN687" s="83">
        <v>0</v>
      </c>
      <c r="AO687" s="72">
        <v>0</v>
      </c>
      <c r="AP687" s="66" t="s">
        <v>1296</v>
      </c>
      <c r="AQ687" s="107" t="s">
        <v>1295</v>
      </c>
      <c r="AR687" s="61" t="s">
        <v>627</v>
      </c>
      <c r="AS687" s="364"/>
      <c r="AT687" s="205"/>
      <c r="DN687" s="111">
        <f>(AE687*IFERROR(VLOOKUP(AD687,LnLst!B:I,2,FALSE),0))*(100/(H687^2))</f>
        <v>1.4045454545454545E-3</v>
      </c>
      <c r="DO687" s="111">
        <f>(AE687*IFERROR(VLOOKUP(AD687,LnLst!B:I,3,FALSE),0))*(100/(H687^2))</f>
        <v>1.0295454545454545E-2</v>
      </c>
      <c r="DP687" s="111">
        <f>(AE687*IFERROR(VLOOKUP(AD687,LnLst!B:I,4,FALSE),0))*(H687^2/100)/1000000</f>
        <v>2.9707920000000002E-2</v>
      </c>
      <c r="DQ687" s="111">
        <f>(AE687*IFERROR(VLOOKUP(AD687,LnLst!B:I,5,FALSE),0))*(100/(H687^2))</f>
        <v>3.7499999999999999E-3</v>
      </c>
      <c r="DR687" s="111">
        <f>(AE687*IFERROR(VLOOKUP(AD687,LnLst!B:I,6,FALSE),0))*(100/(H687^2))</f>
        <v>3.2386363636363637E-2</v>
      </c>
      <c r="DS687" s="111">
        <f>(AE687*IFERROR(VLOOKUP(AD687,LnLst!B:I,7,FALSE),0))*(H687^2/100)/1000000</f>
        <v>1.7808780000000003E-2</v>
      </c>
      <c r="DT687" s="111">
        <f>(AE687*IFERROR(VLOOKUP(AD687,LnLst!B:I,8,FALSE),0))*(100/(H687^2))</f>
        <v>2.0113636363636361E-2</v>
      </c>
      <c r="DU687" s="111">
        <f>AG687*IFERROR(VLOOKUP(AF687,LnLst!B:I,2,FALSE),0)*100/H687^2</f>
        <v>8.3399999999999994E-5</v>
      </c>
      <c r="DV687" s="111">
        <f>(AG687*IFERROR(VLOOKUP(AF687,LnLst!B:I,3,FALSE),0))*(100/(H687^2))</f>
        <v>8.3744628099173546E-4</v>
      </c>
      <c r="DW687" s="111">
        <f>(AG687*IFERROR(VLOOKUP(AF687,LnLst!B:I,4,FALSE),0))*(H687^2/100)/1000000</f>
        <v>7.1043455999999991E-2</v>
      </c>
      <c r="DX687" s="111">
        <f>(AG687*IFERROR(VLOOKUP(AF687,LnLst!B:I,5,FALSE),0))*(100/(H687^2))</f>
        <v>1.4157322314049586E-3</v>
      </c>
      <c r="DY687" s="111">
        <f>(AG687*IFERROR(VLOOKUP(AF687,LnLst!B:I,6,FALSE),0))*(100/(H687^2))</f>
        <v>4.9212892561983467E-4</v>
      </c>
      <c r="DZ687" s="111">
        <f>(AG687*IFERROR(VLOOKUP(AF687,LnLst!B:I,7,FALSE),0))*(H687^2/100)/1000000</f>
        <v>8.5575072000000002E-2</v>
      </c>
      <c r="EA687" s="111">
        <f>(AG687*IFERROR(VLOOKUP(AF687,LnLst!B:I,8,FALSE),0))*(100/(H687^2))</f>
        <v>0</v>
      </c>
      <c r="EB687" s="111">
        <f>AI687*IFERROR(VLOOKUP(AH687,LnLst!B:I,2,FALSE),0)*100/H687^2</f>
        <v>1.6428429752066116E-4</v>
      </c>
      <c r="EC687" s="111">
        <f>AI687*IFERROR(VLOOKUP(AH687,LnLst!B:I,3,FALSE),0)*100/H687^2</f>
        <v>1.8618181818181817E-3</v>
      </c>
      <c r="ED687" s="111">
        <f>(AI687*IFERROR(VLOOKUP(AH687,LnLst!B:I,4,FALSE),0))*(H687^2/100)/1000000</f>
        <v>0.16665088</v>
      </c>
      <c r="EE687" s="111">
        <f>AI687*IFERROR(VLOOKUP(AH687,LnLst!B:I,5,FALSE),0)*100/H687^2</f>
        <v>1.9147107438016529E-3</v>
      </c>
      <c r="EF687" s="111">
        <f>AI687*IFERROR(VLOOKUP(AH687,LnLst!B:I,6,FALSE),0)*100/H687^2</f>
        <v>1.1361322314049588E-3</v>
      </c>
      <c r="EG687" s="111">
        <f>(AI687*IFERROR(VLOOKUP(AH687,LnLst!B:I,7,FALSE),0))*(H687^2/100)/1000000</f>
        <v>0.14291087359999999</v>
      </c>
      <c r="EH687" s="111">
        <f>AI687*IFERROR(VLOOKUP(AH687,LnLst!B:I,8,FALSE),0)*100/H687^2</f>
        <v>0</v>
      </c>
      <c r="EI687" s="236">
        <f>AK687*IFERROR(VLOOKUP(AJ687,LnLst!B:I,2,FALSE),0)*100/H687^2</f>
        <v>0</v>
      </c>
      <c r="EJ687" s="111">
        <f>AK687*IFERROR(VLOOKUP(AJ687,LnLst!B:I,3,FALSE),0)*100/H687^2</f>
        <v>0</v>
      </c>
      <c r="EK687" s="111">
        <f>(AK687*IFERROR(VLOOKUP(AJ687,LnLst!B:I,4,FALSE),0))*(H687^2/100)/1000000</f>
        <v>0</v>
      </c>
      <c r="EL687" s="111">
        <f>AK687*IFERROR(VLOOKUP(AJ687,LnLst!B:I,5,FALSE),0)*100/H687^2</f>
        <v>0</v>
      </c>
      <c r="EM687" s="111">
        <f>AK687*IFERROR(VLOOKUP(AJ687,LnLst!B:I,6,FALSE),0)*100/H687^2</f>
        <v>0</v>
      </c>
      <c r="EN687" s="111">
        <f>(AK687*IFERROR(VLOOKUP(AJ687,LnLst!B:I,7,FALSE),0))*(H687^2/100)/1000000</f>
        <v>0</v>
      </c>
      <c r="EO687" s="111">
        <f>AK687*IFERROR(VLOOKUP(AJ687,LnLst!B:I,8,FALSE),0)*100/H687^2</f>
        <v>0</v>
      </c>
    </row>
    <row r="688" spans="1:145" ht="15" customHeight="1" x14ac:dyDescent="0.25">
      <c r="A688" s="81" t="s">
        <v>1366</v>
      </c>
      <c r="B688" s="82" t="s">
        <v>1138</v>
      </c>
      <c r="C688" s="102" t="s">
        <v>100</v>
      </c>
      <c r="D688" s="82" t="s">
        <v>1565</v>
      </c>
      <c r="E688" s="9" t="s">
        <v>1708</v>
      </c>
      <c r="F688" s="426" t="s">
        <v>1719</v>
      </c>
      <c r="G688" s="83">
        <v>1</v>
      </c>
      <c r="H688" s="60">
        <v>220</v>
      </c>
      <c r="I688" s="194" t="str">
        <f t="shared" si="222"/>
        <v xml:space="preserve">2*380/50 ACSR    XLPE 1200mm2         </v>
      </c>
      <c r="J688" s="228">
        <f t="shared" si="223"/>
        <v>111.5</v>
      </c>
      <c r="K688" s="113" t="s">
        <v>23</v>
      </c>
      <c r="L688" s="232" t="s">
        <v>21</v>
      </c>
      <c r="M688" s="240">
        <v>800</v>
      </c>
      <c r="N688" s="115">
        <f t="shared" si="224"/>
        <v>304.83199999999999</v>
      </c>
      <c r="O688" s="241">
        <v>950</v>
      </c>
      <c r="P688" s="235">
        <f t="shared" si="225"/>
        <v>8.9908057851239669E-3</v>
      </c>
      <c r="Q688" s="104">
        <f t="shared" si="226"/>
        <v>6.7562396694214863E-2</v>
      </c>
      <c r="R688" s="104">
        <f t="shared" si="227"/>
        <v>0.46872496000000008</v>
      </c>
      <c r="S688" s="104">
        <f t="shared" si="228"/>
        <v>2.7146694214876036E-2</v>
      </c>
      <c r="T688" s="104">
        <f t="shared" si="229"/>
        <v>0.20158057851239669</v>
      </c>
      <c r="U688" s="104">
        <f t="shared" si="230"/>
        <v>0.34918663999999999</v>
      </c>
      <c r="V688" s="105">
        <f t="shared" si="231"/>
        <v>0.12433884297520661</v>
      </c>
      <c r="W688" s="223">
        <f>AE688*IFERROR(VLOOKUP(AD688,LnLst!B:I,2,FALSE),0)+AG688*IFERROR(VLOOKUP(AF688,LnLst!B:I,2,FALSE),0)+AI688*IFERROR(VLOOKUP(AH688,LnLst!B:I,2,FALSE),0)+AK688*IFERROR(VLOOKUP(AJ688,LnLst!B:I,2,FALSE),0)</f>
        <v>4.3515499999999996</v>
      </c>
      <c r="X688" s="215">
        <f>AE688*IFERROR(VLOOKUP(AD688,LnLst!B:I,3,FALSE),0)+AG688*IFERROR(VLOOKUP(AF688,LnLst!B:I,3,FALSE),0)+AI688*IFERROR(VLOOKUP(AH688,LnLst!B:I,3,FALSE),0)+AK688*IFERROR(VLOOKUP(AJ688,LnLst!B:I,3,FALSE),0)</f>
        <v>32.700199999999995</v>
      </c>
      <c r="Y688" s="219">
        <f>(AE688*IFERROR(VLOOKUP(AD688,LnLst!B:I,4,FALSE),0)+AG688*IFERROR(VLOOKUP(AF688,LnLst!B:I,4,FALSE),0)+AI688*IFERROR(VLOOKUP(AH688,LnLst!B:I,4,FALSE),0)+AK688*IFERROR(VLOOKUP(AJ688,LnLst!B:I,4,FALSE),0))/1000000</f>
        <v>9.684400000000001E-4</v>
      </c>
      <c r="Z688" s="215">
        <f>AE688*IFERROR(VLOOKUP(AD688,LnLst!B:I,5,FALSE),0)+AG688*IFERROR(VLOOKUP(AF688,LnLst!B:I,5,FALSE),0)+AI688*IFERROR(VLOOKUP(AH688,LnLst!B:I,5,FALSE),0)+AK688*IFERROR(VLOOKUP(AJ688,LnLst!B:I,5,FALSE),0)</f>
        <v>13.139000000000001</v>
      </c>
      <c r="AA688" s="215">
        <f>AE688*IFERROR(VLOOKUP(AD688,LnLst!B:I,6,FALSE),0)+AG688*IFERROR(VLOOKUP(AF688,LnLst!B:I,6,FALSE),0)+AI688*IFERROR(VLOOKUP(AH688,LnLst!B:I,6,FALSE),0)+AK688*IFERROR(VLOOKUP(AJ688,LnLst!B:I,6,FALSE),0)</f>
        <v>97.564999999999998</v>
      </c>
      <c r="AB688" s="207">
        <f>(AE688*IFERROR(VLOOKUP(AD688,LnLst!B:I,7,FALSE),0)+AG688*IFERROR(VLOOKUP(AF688,LnLst!B:I,7,FALSE),0)+AI688*IFERROR(VLOOKUP(AH688,LnLst!B:I,7,FALSE),0)+AK688*IFERROR(VLOOKUP(AJ688,LnLst!B:I,7,FALSE),0))/1000000</f>
        <v>7.2146000000000005E-4</v>
      </c>
      <c r="AC688" s="211">
        <f>AE688*IFERROR(VLOOKUP(AD688,LnLst!B:I,8,FALSE),0)+AG688*IFERROR(VLOOKUP(AF688,LnLst!B:I,8,FALSE),0)+AI688*IFERROR(VLOOKUP(AH688,LnLst!B:I,8,FALSE),0)+AK688*IFERROR(VLOOKUP(AJ688,LnLst!B:I,8,FALSE),0)</f>
        <v>60.18</v>
      </c>
      <c r="AD688" s="106" t="s">
        <v>25</v>
      </c>
      <c r="AE688" s="263">
        <v>102</v>
      </c>
      <c r="AF688" s="245" t="s">
        <v>204</v>
      </c>
      <c r="AG688" s="263">
        <v>9.5</v>
      </c>
      <c r="AH688" s="250" t="s">
        <v>1462</v>
      </c>
      <c r="AI688" s="263"/>
      <c r="AJ688" s="245" t="s">
        <v>1462</v>
      </c>
      <c r="AK688" s="263"/>
      <c r="AL688" s="84">
        <v>218</v>
      </c>
      <c r="AM688" s="72">
        <v>426</v>
      </c>
      <c r="AN688" s="83">
        <v>0</v>
      </c>
      <c r="AO688" s="72">
        <v>0</v>
      </c>
      <c r="AP688" s="66" t="s">
        <v>1098</v>
      </c>
      <c r="AQ688" s="107" t="s">
        <v>285</v>
      </c>
      <c r="AR688" s="61" t="s">
        <v>657</v>
      </c>
      <c r="AS688" s="365"/>
      <c r="AT688" s="277" t="s">
        <v>1127</v>
      </c>
      <c r="DN688" s="111">
        <f>(AE688*IFERROR(VLOOKUP(AD688,LnLst!B:I,2,FALSE),0))*(100/(H688^2))</f>
        <v>8.6826446280991731E-3</v>
      </c>
      <c r="DO688" s="111">
        <f>(AE688*IFERROR(VLOOKUP(AD688,LnLst!B:I,3,FALSE),0))*(100/(H688^2))</f>
        <v>6.3644628099173553E-2</v>
      </c>
      <c r="DP688" s="111">
        <f>(AE688*IFERROR(VLOOKUP(AD688,LnLst!B:I,4,FALSE),0))*(H688^2/100)/1000000</f>
        <v>0.18364896</v>
      </c>
      <c r="DQ688" s="111">
        <f>(AE688*IFERROR(VLOOKUP(AD688,LnLst!B:I,5,FALSE),0))*(100/(H688^2))</f>
        <v>2.3181818181818185E-2</v>
      </c>
      <c r="DR688" s="111">
        <f>(AE688*IFERROR(VLOOKUP(AD688,LnLst!B:I,6,FALSE),0))*(100/(H688^2))</f>
        <v>0.20020661157024791</v>
      </c>
      <c r="DS688" s="111">
        <f>(AE688*IFERROR(VLOOKUP(AD688,LnLst!B:I,7,FALSE),0))*(H688^2/100)/1000000</f>
        <v>0.11009064</v>
      </c>
      <c r="DT688" s="111">
        <f>(AE688*IFERROR(VLOOKUP(AD688,LnLst!B:I,8,FALSE),0))*(100/(H688^2))</f>
        <v>0.12433884297520661</v>
      </c>
      <c r="DU688" s="111">
        <f>AG688*IFERROR(VLOOKUP(AF688,LnLst!B:I,2,FALSE),0)*100/H688^2</f>
        <v>3.0816115702479333E-4</v>
      </c>
      <c r="DV688" s="111">
        <f>(AG688*IFERROR(VLOOKUP(AF688,LnLst!B:I,3,FALSE),0))*(100/(H688^2))</f>
        <v>3.9177685950413221E-3</v>
      </c>
      <c r="DW688" s="111">
        <f>(AG688*IFERROR(VLOOKUP(AF688,LnLst!B:I,4,FALSE),0))*(H688^2/100)/1000000</f>
        <v>0.285076</v>
      </c>
      <c r="DX688" s="111">
        <f>(AG688*IFERROR(VLOOKUP(AF688,LnLst!B:I,5,FALSE),0))*(100/(H688^2))</f>
        <v>3.9648760330578516E-3</v>
      </c>
      <c r="DY688" s="111">
        <f>(AG688*IFERROR(VLOOKUP(AF688,LnLst!B:I,6,FALSE),0))*(100/(H688^2))</f>
        <v>1.3739669421487604E-3</v>
      </c>
      <c r="DZ688" s="111">
        <f>(AG688*IFERROR(VLOOKUP(AF688,LnLst!B:I,7,FALSE),0))*(H688^2/100)/1000000</f>
        <v>0.239096</v>
      </c>
      <c r="EA688" s="111">
        <f>(AG688*IFERROR(VLOOKUP(AF688,LnLst!B:I,8,FALSE),0))*(100/(H688^2))</f>
        <v>0</v>
      </c>
      <c r="EB688" s="111">
        <f>AI688*IFERROR(VLOOKUP(AH688,LnLst!B:I,2,FALSE),0)*100/H688^2</f>
        <v>0</v>
      </c>
      <c r="EC688" s="111">
        <f>AI688*IFERROR(VLOOKUP(AH688,LnLst!B:I,3,FALSE),0)*100/H688^2</f>
        <v>0</v>
      </c>
      <c r="ED688" s="111">
        <f>(AI688*IFERROR(VLOOKUP(AH688,LnLst!B:I,4,FALSE),0))*(H688^2/100)/1000000</f>
        <v>0</v>
      </c>
      <c r="EE688" s="111">
        <f>AI688*IFERROR(VLOOKUP(AH688,LnLst!B:I,5,FALSE),0)*100/H688^2</f>
        <v>0</v>
      </c>
      <c r="EF688" s="111">
        <f>AI688*IFERROR(VLOOKUP(AH688,LnLst!B:I,6,FALSE),0)*100/H688^2</f>
        <v>0</v>
      </c>
      <c r="EG688" s="111">
        <f>(AI688*IFERROR(VLOOKUP(AH688,LnLst!B:I,7,FALSE),0))*(H688^2/100)/1000000</f>
        <v>0</v>
      </c>
      <c r="EH688" s="111">
        <f>AI688*IFERROR(VLOOKUP(AH688,LnLst!B:I,8,FALSE),0)*100/H688^2</f>
        <v>0</v>
      </c>
      <c r="EI688" s="236">
        <f>AK688*IFERROR(VLOOKUP(AJ688,LnLst!B:I,2,FALSE),0)*100/H688^2</f>
        <v>0</v>
      </c>
      <c r="EJ688" s="111">
        <f>AK688*IFERROR(VLOOKUP(AJ688,LnLst!B:I,3,FALSE),0)*100/H688^2</f>
        <v>0</v>
      </c>
      <c r="EK688" s="111">
        <f>(AK688*IFERROR(VLOOKUP(AJ688,LnLst!B:I,4,FALSE),0))*(H688^2/100)/1000000</f>
        <v>0</v>
      </c>
      <c r="EL688" s="111">
        <f>AK688*IFERROR(VLOOKUP(AJ688,LnLst!B:I,5,FALSE),0)*100/H688^2</f>
        <v>0</v>
      </c>
      <c r="EM688" s="111">
        <f>AK688*IFERROR(VLOOKUP(AJ688,LnLst!B:I,6,FALSE),0)*100/H688^2</f>
        <v>0</v>
      </c>
      <c r="EN688" s="111">
        <f>(AK688*IFERROR(VLOOKUP(AJ688,LnLst!B:I,7,FALSE),0))*(H688^2/100)/1000000</f>
        <v>0</v>
      </c>
      <c r="EO688" s="111">
        <f>AK688*IFERROR(VLOOKUP(AJ688,LnLst!B:I,8,FALSE),0)*100/H688^2</f>
        <v>0</v>
      </c>
    </row>
    <row r="689" spans="1:145" ht="15" customHeight="1" x14ac:dyDescent="0.25">
      <c r="A689" s="81" t="s">
        <v>1366</v>
      </c>
      <c r="B689" s="82" t="s">
        <v>1138</v>
      </c>
      <c r="C689" s="102" t="s">
        <v>100</v>
      </c>
      <c r="D689" s="82" t="s">
        <v>1565</v>
      </c>
      <c r="E689" s="9" t="s">
        <v>1708</v>
      </c>
      <c r="F689" s="426" t="s">
        <v>1719</v>
      </c>
      <c r="G689" s="83">
        <v>2</v>
      </c>
      <c r="H689" s="60">
        <v>220</v>
      </c>
      <c r="I689" s="194" t="str">
        <f t="shared" si="222"/>
        <v xml:space="preserve">2*380/50 ACSR    XLPE 1200mm2         </v>
      </c>
      <c r="J689" s="228">
        <f t="shared" si="223"/>
        <v>111.5</v>
      </c>
      <c r="K689" s="113" t="s">
        <v>23</v>
      </c>
      <c r="L689" s="232" t="s">
        <v>21</v>
      </c>
      <c r="M689" s="240">
        <v>800</v>
      </c>
      <c r="N689" s="115">
        <f t="shared" si="224"/>
        <v>304.83199999999999</v>
      </c>
      <c r="O689" s="241">
        <v>950</v>
      </c>
      <c r="P689" s="235">
        <f t="shared" si="225"/>
        <v>8.9908057851239669E-3</v>
      </c>
      <c r="Q689" s="104">
        <f t="shared" si="226"/>
        <v>6.7562396694214863E-2</v>
      </c>
      <c r="R689" s="104">
        <f t="shared" si="227"/>
        <v>0.46872496000000008</v>
      </c>
      <c r="S689" s="104">
        <f t="shared" si="228"/>
        <v>2.7146694214876036E-2</v>
      </c>
      <c r="T689" s="104">
        <f t="shared" si="229"/>
        <v>0.20158057851239669</v>
      </c>
      <c r="U689" s="104">
        <f t="shared" si="230"/>
        <v>0.34918663999999999</v>
      </c>
      <c r="V689" s="105">
        <f t="shared" si="231"/>
        <v>0.12433884297520661</v>
      </c>
      <c r="W689" s="223">
        <f>AE689*IFERROR(VLOOKUP(AD689,LnLst!B:I,2,FALSE),0)+AG689*IFERROR(VLOOKUP(AF689,LnLst!B:I,2,FALSE),0)+AI689*IFERROR(VLOOKUP(AH689,LnLst!B:I,2,FALSE),0)+AK689*IFERROR(VLOOKUP(AJ689,LnLst!B:I,2,FALSE),0)</f>
        <v>4.3515499999999996</v>
      </c>
      <c r="X689" s="215">
        <f>AE689*IFERROR(VLOOKUP(AD689,LnLst!B:I,3,FALSE),0)+AG689*IFERROR(VLOOKUP(AF689,LnLst!B:I,3,FALSE),0)+AI689*IFERROR(VLOOKUP(AH689,LnLst!B:I,3,FALSE),0)+AK689*IFERROR(VLOOKUP(AJ689,LnLst!B:I,3,FALSE),0)</f>
        <v>32.700199999999995</v>
      </c>
      <c r="Y689" s="219">
        <f>(AE689*IFERROR(VLOOKUP(AD689,LnLst!B:I,4,FALSE),0)+AG689*IFERROR(VLOOKUP(AF689,LnLst!B:I,4,FALSE),0)+AI689*IFERROR(VLOOKUP(AH689,LnLst!B:I,4,FALSE),0)+AK689*IFERROR(VLOOKUP(AJ689,LnLst!B:I,4,FALSE),0))/1000000</f>
        <v>9.684400000000001E-4</v>
      </c>
      <c r="Z689" s="215">
        <f>AE689*IFERROR(VLOOKUP(AD689,LnLst!B:I,5,FALSE),0)+AG689*IFERROR(VLOOKUP(AF689,LnLst!B:I,5,FALSE),0)+AI689*IFERROR(VLOOKUP(AH689,LnLst!B:I,5,FALSE),0)+AK689*IFERROR(VLOOKUP(AJ689,LnLst!B:I,5,FALSE),0)</f>
        <v>13.139000000000001</v>
      </c>
      <c r="AA689" s="215">
        <f>AE689*IFERROR(VLOOKUP(AD689,LnLst!B:I,6,FALSE),0)+AG689*IFERROR(VLOOKUP(AF689,LnLst!B:I,6,FALSE),0)+AI689*IFERROR(VLOOKUP(AH689,LnLst!B:I,6,FALSE),0)+AK689*IFERROR(VLOOKUP(AJ689,LnLst!B:I,6,FALSE),0)</f>
        <v>97.564999999999998</v>
      </c>
      <c r="AB689" s="207">
        <f>(AE689*IFERROR(VLOOKUP(AD689,LnLst!B:I,7,FALSE),0)+AG689*IFERROR(VLOOKUP(AF689,LnLst!B:I,7,FALSE),0)+AI689*IFERROR(VLOOKUP(AH689,LnLst!B:I,7,FALSE),0)+AK689*IFERROR(VLOOKUP(AJ689,LnLst!B:I,7,FALSE),0))/1000000</f>
        <v>7.2146000000000005E-4</v>
      </c>
      <c r="AC689" s="211">
        <f>AE689*IFERROR(VLOOKUP(AD689,LnLst!B:I,8,FALSE),0)+AG689*IFERROR(VLOOKUP(AF689,LnLst!B:I,8,FALSE),0)+AI689*IFERROR(VLOOKUP(AH689,LnLst!B:I,8,FALSE),0)+AK689*IFERROR(VLOOKUP(AJ689,LnLst!B:I,8,FALSE),0)</f>
        <v>60.18</v>
      </c>
      <c r="AD689" s="106" t="s">
        <v>25</v>
      </c>
      <c r="AE689" s="263">
        <v>102</v>
      </c>
      <c r="AF689" s="245" t="s">
        <v>204</v>
      </c>
      <c r="AG689" s="263">
        <v>9.5</v>
      </c>
      <c r="AH689" s="250" t="s">
        <v>1462</v>
      </c>
      <c r="AI689" s="263"/>
      <c r="AJ689" s="245" t="s">
        <v>1462</v>
      </c>
      <c r="AK689" s="263"/>
      <c r="AL689" s="84">
        <v>218</v>
      </c>
      <c r="AM689" s="72">
        <v>426</v>
      </c>
      <c r="AN689" s="83">
        <v>0</v>
      </c>
      <c r="AO689" s="72">
        <v>0</v>
      </c>
      <c r="AP689" s="66" t="s">
        <v>1099</v>
      </c>
      <c r="AQ689" s="107" t="s">
        <v>285</v>
      </c>
      <c r="AR689" s="61" t="s">
        <v>657</v>
      </c>
      <c r="AS689" s="364"/>
      <c r="AT689" s="278"/>
      <c r="DN689" s="111">
        <f>(AE689*IFERROR(VLOOKUP(AD689,LnLst!B:I,2,FALSE),0))*(100/(H689^2))</f>
        <v>8.6826446280991731E-3</v>
      </c>
      <c r="DO689" s="111">
        <f>(AE689*IFERROR(VLOOKUP(AD689,LnLst!B:I,3,FALSE),0))*(100/(H689^2))</f>
        <v>6.3644628099173553E-2</v>
      </c>
      <c r="DP689" s="111">
        <f>(AE689*IFERROR(VLOOKUP(AD689,LnLst!B:I,4,FALSE),0))*(H689^2/100)/1000000</f>
        <v>0.18364896</v>
      </c>
      <c r="DQ689" s="111">
        <f>(AE689*IFERROR(VLOOKUP(AD689,LnLst!B:I,5,FALSE),0))*(100/(H689^2))</f>
        <v>2.3181818181818185E-2</v>
      </c>
      <c r="DR689" s="111">
        <f>(AE689*IFERROR(VLOOKUP(AD689,LnLst!B:I,6,FALSE),0))*(100/(H689^2))</f>
        <v>0.20020661157024791</v>
      </c>
      <c r="DS689" s="111">
        <f>(AE689*IFERROR(VLOOKUP(AD689,LnLst!B:I,7,FALSE),0))*(H689^2/100)/1000000</f>
        <v>0.11009064</v>
      </c>
      <c r="DT689" s="111">
        <f>(AE689*IFERROR(VLOOKUP(AD689,LnLst!B:I,8,FALSE),0))*(100/(H689^2))</f>
        <v>0.12433884297520661</v>
      </c>
      <c r="DU689" s="111">
        <f>AG689*IFERROR(VLOOKUP(AF689,LnLst!B:I,2,FALSE),0)*100/H689^2</f>
        <v>3.0816115702479333E-4</v>
      </c>
      <c r="DV689" s="111">
        <f>(AG689*IFERROR(VLOOKUP(AF689,LnLst!B:I,3,FALSE),0))*(100/(H689^2))</f>
        <v>3.9177685950413221E-3</v>
      </c>
      <c r="DW689" s="111">
        <f>(AG689*IFERROR(VLOOKUP(AF689,LnLst!B:I,4,FALSE),0))*(H689^2/100)/1000000</f>
        <v>0.285076</v>
      </c>
      <c r="DX689" s="111">
        <f>(AG689*IFERROR(VLOOKUP(AF689,LnLst!B:I,5,FALSE),0))*(100/(H689^2))</f>
        <v>3.9648760330578516E-3</v>
      </c>
      <c r="DY689" s="111">
        <f>(AG689*IFERROR(VLOOKUP(AF689,LnLst!B:I,6,FALSE),0))*(100/(H689^2))</f>
        <v>1.3739669421487604E-3</v>
      </c>
      <c r="DZ689" s="111">
        <f>(AG689*IFERROR(VLOOKUP(AF689,LnLst!B:I,7,FALSE),0))*(H689^2/100)/1000000</f>
        <v>0.239096</v>
      </c>
      <c r="EA689" s="111">
        <f>(AG689*IFERROR(VLOOKUP(AF689,LnLst!B:I,8,FALSE),0))*(100/(H689^2))</f>
        <v>0</v>
      </c>
      <c r="EB689" s="111">
        <f>AI689*IFERROR(VLOOKUP(AH689,LnLst!B:I,2,FALSE),0)*100/H689^2</f>
        <v>0</v>
      </c>
      <c r="EC689" s="111">
        <f>AI689*IFERROR(VLOOKUP(AH689,LnLst!B:I,3,FALSE),0)*100/H689^2</f>
        <v>0</v>
      </c>
      <c r="ED689" s="111">
        <f>(AI689*IFERROR(VLOOKUP(AH689,LnLst!B:I,4,FALSE),0))*(H689^2/100)/1000000</f>
        <v>0</v>
      </c>
      <c r="EE689" s="111">
        <f>AI689*IFERROR(VLOOKUP(AH689,LnLst!B:I,5,FALSE),0)*100/H689^2</f>
        <v>0</v>
      </c>
      <c r="EF689" s="111">
        <f>AI689*IFERROR(VLOOKUP(AH689,LnLst!B:I,6,FALSE),0)*100/H689^2</f>
        <v>0</v>
      </c>
      <c r="EG689" s="111">
        <f>(AI689*IFERROR(VLOOKUP(AH689,LnLst!B:I,7,FALSE),0))*(H689^2/100)/1000000</f>
        <v>0</v>
      </c>
      <c r="EH689" s="111">
        <f>AI689*IFERROR(VLOOKUP(AH689,LnLst!B:I,8,FALSE),0)*100/H689^2</f>
        <v>0</v>
      </c>
      <c r="EI689" s="236">
        <f>AK689*IFERROR(VLOOKUP(AJ689,LnLst!B:I,2,FALSE),0)*100/H689^2</f>
        <v>0</v>
      </c>
      <c r="EJ689" s="111">
        <f>AK689*IFERROR(VLOOKUP(AJ689,LnLst!B:I,3,FALSE),0)*100/H689^2</f>
        <v>0</v>
      </c>
      <c r="EK689" s="111">
        <f>(AK689*IFERROR(VLOOKUP(AJ689,LnLst!B:I,4,FALSE),0))*(H689^2/100)/1000000</f>
        <v>0</v>
      </c>
      <c r="EL689" s="111">
        <f>AK689*IFERROR(VLOOKUP(AJ689,LnLst!B:I,5,FALSE),0)*100/H689^2</f>
        <v>0</v>
      </c>
      <c r="EM689" s="111">
        <f>AK689*IFERROR(VLOOKUP(AJ689,LnLst!B:I,6,FALSE),0)*100/H689^2</f>
        <v>0</v>
      </c>
      <c r="EN689" s="111">
        <f>(AK689*IFERROR(VLOOKUP(AJ689,LnLst!B:I,7,FALSE),0))*(H689^2/100)/1000000</f>
        <v>0</v>
      </c>
      <c r="EO689" s="111">
        <f>AK689*IFERROR(VLOOKUP(AJ689,LnLst!B:I,8,FALSE),0)*100/H689^2</f>
        <v>0</v>
      </c>
    </row>
    <row r="690" spans="1:145" ht="15" customHeight="1" x14ac:dyDescent="0.25">
      <c r="A690" s="81" t="s">
        <v>354</v>
      </c>
      <c r="B690" s="82" t="s">
        <v>65</v>
      </c>
      <c r="C690" s="102" t="s">
        <v>1618</v>
      </c>
      <c r="D690" s="82" t="s">
        <v>1544</v>
      </c>
      <c r="E690" s="9" t="s">
        <v>1710</v>
      </c>
      <c r="F690" s="426" t="s">
        <v>1717</v>
      </c>
      <c r="G690" s="83">
        <v>1</v>
      </c>
      <c r="H690" s="60">
        <v>220</v>
      </c>
      <c r="I690" s="194" t="str">
        <f t="shared" si="222"/>
        <v xml:space="preserve">2*380/50 ACSR             </v>
      </c>
      <c r="J690" s="228">
        <f t="shared" si="223"/>
        <v>9.5</v>
      </c>
      <c r="K690" s="113" t="s">
        <v>23</v>
      </c>
      <c r="L690" s="232" t="s">
        <v>41</v>
      </c>
      <c r="M690" s="240">
        <v>1340</v>
      </c>
      <c r="N690" s="115">
        <f t="shared" si="224"/>
        <v>510.59360000000004</v>
      </c>
      <c r="O690" s="242">
        <v>1340</v>
      </c>
      <c r="P690" s="235">
        <f t="shared" si="225"/>
        <v>8.0867768595041327E-4</v>
      </c>
      <c r="Q690" s="104">
        <f t="shared" si="226"/>
        <v>5.9276859504132223E-3</v>
      </c>
      <c r="R690" s="104">
        <f t="shared" si="227"/>
        <v>1.7104560000000001E-2</v>
      </c>
      <c r="S690" s="104">
        <f t="shared" si="228"/>
        <v>2.1590909090909091E-3</v>
      </c>
      <c r="T690" s="104">
        <f t="shared" si="229"/>
        <v>1.8646694214876032E-2</v>
      </c>
      <c r="U690" s="104">
        <f t="shared" si="230"/>
        <v>1.0253539999999998E-2</v>
      </c>
      <c r="V690" s="105">
        <f t="shared" si="231"/>
        <v>1.1580578512396694E-2</v>
      </c>
      <c r="W690" s="223">
        <f>AE690*IFERROR(VLOOKUP(AD690,LnLst!B:I,2,FALSE),0)+AG690*IFERROR(VLOOKUP(AF690,LnLst!B:I,2,FALSE),0)+AI690*IFERROR(VLOOKUP(AH690,LnLst!B:I,2,FALSE),0)+AK690*IFERROR(VLOOKUP(AJ690,LnLst!B:I,2,FALSE),0)</f>
        <v>0.39140000000000003</v>
      </c>
      <c r="X690" s="215">
        <f>AE690*IFERROR(VLOOKUP(AD690,LnLst!B:I,3,FALSE),0)+AG690*IFERROR(VLOOKUP(AF690,LnLst!B:I,3,FALSE),0)+AI690*IFERROR(VLOOKUP(AH690,LnLst!B:I,3,FALSE),0)+AK690*IFERROR(VLOOKUP(AJ690,LnLst!B:I,3,FALSE),0)</f>
        <v>2.8689999999999998</v>
      </c>
      <c r="Y690" s="219">
        <f>(AE690*IFERROR(VLOOKUP(AD690,LnLst!B:I,4,FALSE),0)+AG690*IFERROR(VLOOKUP(AF690,LnLst!B:I,4,FALSE),0)+AI690*IFERROR(VLOOKUP(AH690,LnLst!B:I,4,FALSE),0)+AK690*IFERROR(VLOOKUP(AJ690,LnLst!B:I,4,FALSE),0))/1000000</f>
        <v>3.5340000000000004E-5</v>
      </c>
      <c r="Z690" s="215">
        <f>AE690*IFERROR(VLOOKUP(AD690,LnLst!B:I,5,FALSE),0)+AG690*IFERROR(VLOOKUP(AF690,LnLst!B:I,5,FALSE),0)+AI690*IFERROR(VLOOKUP(AH690,LnLst!B:I,5,FALSE),0)+AK690*IFERROR(VLOOKUP(AJ690,LnLst!B:I,5,FALSE),0)</f>
        <v>1.0449999999999999</v>
      </c>
      <c r="AA690" s="215">
        <f>AE690*IFERROR(VLOOKUP(AD690,LnLst!B:I,6,FALSE),0)+AG690*IFERROR(VLOOKUP(AF690,LnLst!B:I,6,FALSE),0)+AI690*IFERROR(VLOOKUP(AH690,LnLst!B:I,6,FALSE),0)+AK690*IFERROR(VLOOKUP(AJ690,LnLst!B:I,6,FALSE),0)</f>
        <v>9.0250000000000004</v>
      </c>
      <c r="AB690" s="207">
        <f>(AE690*IFERROR(VLOOKUP(AD690,LnLst!B:I,7,FALSE),0)+AG690*IFERROR(VLOOKUP(AF690,LnLst!B:I,7,FALSE),0)+AI690*IFERROR(VLOOKUP(AH690,LnLst!B:I,7,FALSE),0)+AK690*IFERROR(VLOOKUP(AJ690,LnLst!B:I,7,FALSE),0))/1000000</f>
        <v>2.1184999999999998E-5</v>
      </c>
      <c r="AC690" s="211">
        <f>AE690*IFERROR(VLOOKUP(AD690,LnLst!B:I,8,FALSE),0)+AG690*IFERROR(VLOOKUP(AF690,LnLst!B:I,8,FALSE),0)+AI690*IFERROR(VLOOKUP(AH690,LnLst!B:I,8,FALSE),0)+AK690*IFERROR(VLOOKUP(AJ690,LnLst!B:I,8,FALSE),0)</f>
        <v>5.6049999999999995</v>
      </c>
      <c r="AD690" s="106" t="s">
        <v>25</v>
      </c>
      <c r="AE690" s="263">
        <v>9.5</v>
      </c>
      <c r="AF690" s="245" t="s">
        <v>1462</v>
      </c>
      <c r="AG690" s="263"/>
      <c r="AH690" s="250" t="s">
        <v>1462</v>
      </c>
      <c r="AI690" s="263"/>
      <c r="AJ690" s="245" t="s">
        <v>1462</v>
      </c>
      <c r="AK690" s="263"/>
      <c r="AL690" s="84">
        <v>214</v>
      </c>
      <c r="AM690" s="72">
        <v>217</v>
      </c>
      <c r="AN690" s="83">
        <v>0</v>
      </c>
      <c r="AO690" s="72">
        <v>0</v>
      </c>
      <c r="AP690" s="66" t="s">
        <v>1103</v>
      </c>
      <c r="AQ690" s="107" t="s">
        <v>1032</v>
      </c>
      <c r="AR690" s="61" t="s">
        <v>543</v>
      </c>
      <c r="AS690" s="364"/>
      <c r="AT690" s="205"/>
      <c r="DN690" s="111">
        <f>(AE690*IFERROR(VLOOKUP(AD690,LnLst!B:I,2,FALSE),0))*(100/(H690^2))</f>
        <v>8.0867768595041327E-4</v>
      </c>
      <c r="DO690" s="111">
        <f>(AE690*IFERROR(VLOOKUP(AD690,LnLst!B:I,3,FALSE),0))*(100/(H690^2))</f>
        <v>5.9276859504132232E-3</v>
      </c>
      <c r="DP690" s="111">
        <f>(AE690*IFERROR(VLOOKUP(AD690,LnLst!B:I,4,FALSE),0))*(H690^2/100)/1000000</f>
        <v>1.7104560000000001E-2</v>
      </c>
      <c r="DQ690" s="111">
        <f>(AE690*IFERROR(VLOOKUP(AD690,LnLst!B:I,5,FALSE),0))*(100/(H690^2))</f>
        <v>2.1590909090909091E-3</v>
      </c>
      <c r="DR690" s="111">
        <f>(AE690*IFERROR(VLOOKUP(AD690,LnLst!B:I,6,FALSE),0))*(100/(H690^2))</f>
        <v>1.8646694214876035E-2</v>
      </c>
      <c r="DS690" s="111">
        <f>(AE690*IFERROR(VLOOKUP(AD690,LnLst!B:I,7,FALSE),0))*(H690^2/100)/1000000</f>
        <v>1.0253539999999998E-2</v>
      </c>
      <c r="DT690" s="111">
        <f>(AE690*IFERROR(VLOOKUP(AD690,LnLst!B:I,8,FALSE),0))*(100/(H690^2))</f>
        <v>1.1580578512396694E-2</v>
      </c>
      <c r="DU690" s="111">
        <f>AG690*IFERROR(VLOOKUP(AF690,LnLst!B:I,2,FALSE),0)*100/H690^2</f>
        <v>0</v>
      </c>
      <c r="DV690" s="111">
        <f>(AG690*IFERROR(VLOOKUP(AF690,LnLst!B:I,3,FALSE),0))*(100/(H690^2))</f>
        <v>0</v>
      </c>
      <c r="DW690" s="111">
        <f>(AG690*IFERROR(VLOOKUP(AF690,LnLst!B:I,4,FALSE),0))*(H690^2/100)/1000000</f>
        <v>0</v>
      </c>
      <c r="DX690" s="111">
        <f>(AG690*IFERROR(VLOOKUP(AF690,LnLst!B:I,5,FALSE),0))*(100/(H690^2))</f>
        <v>0</v>
      </c>
      <c r="DY690" s="111">
        <f>(AG690*IFERROR(VLOOKUP(AF690,LnLst!B:I,6,FALSE),0))*(100/(H690^2))</f>
        <v>0</v>
      </c>
      <c r="DZ690" s="111">
        <f>(AG690*IFERROR(VLOOKUP(AF690,LnLst!B:I,7,FALSE),0))*(H690^2/100)/1000000</f>
        <v>0</v>
      </c>
      <c r="EA690" s="111">
        <f>(AG690*IFERROR(VLOOKUP(AF690,LnLst!B:I,8,FALSE),0))*(100/(H690^2))</f>
        <v>0</v>
      </c>
      <c r="EB690" s="111">
        <f>AI690*IFERROR(VLOOKUP(AH690,LnLst!B:I,2,FALSE),0)*100/H690^2</f>
        <v>0</v>
      </c>
      <c r="EC690" s="111">
        <f>AI690*IFERROR(VLOOKUP(AH690,LnLst!B:I,3,FALSE),0)*100/H690^2</f>
        <v>0</v>
      </c>
      <c r="ED690" s="111">
        <f>(AI690*IFERROR(VLOOKUP(AH690,LnLst!B:I,4,FALSE),0))*(H690^2/100)/1000000</f>
        <v>0</v>
      </c>
      <c r="EE690" s="111">
        <f>AI690*IFERROR(VLOOKUP(AH690,LnLst!B:I,5,FALSE),0)*100/H690^2</f>
        <v>0</v>
      </c>
      <c r="EF690" s="111">
        <f>AI690*IFERROR(VLOOKUP(AH690,LnLst!B:I,6,FALSE),0)*100/H690^2</f>
        <v>0</v>
      </c>
      <c r="EG690" s="111">
        <f>(AI690*IFERROR(VLOOKUP(AH690,LnLst!B:I,7,FALSE),0))*(H690^2/100)/1000000</f>
        <v>0</v>
      </c>
      <c r="EH690" s="111">
        <f>AI690*IFERROR(VLOOKUP(AH690,LnLst!B:I,8,FALSE),0)*100/H690^2</f>
        <v>0</v>
      </c>
      <c r="EI690" s="236">
        <f>AK690*IFERROR(VLOOKUP(AJ690,LnLst!B:I,2,FALSE),0)*100/H690^2</f>
        <v>0</v>
      </c>
      <c r="EJ690" s="111">
        <f>AK690*IFERROR(VLOOKUP(AJ690,LnLst!B:I,3,FALSE),0)*100/H690^2</f>
        <v>0</v>
      </c>
      <c r="EK690" s="111">
        <f>(AK690*IFERROR(VLOOKUP(AJ690,LnLst!B:I,4,FALSE),0))*(H690^2/100)/1000000</f>
        <v>0</v>
      </c>
      <c r="EL690" s="111">
        <f>AK690*IFERROR(VLOOKUP(AJ690,LnLst!B:I,5,FALSE),0)*100/H690^2</f>
        <v>0</v>
      </c>
      <c r="EM690" s="111">
        <f>AK690*IFERROR(VLOOKUP(AJ690,LnLst!B:I,6,FALSE),0)*100/H690^2</f>
        <v>0</v>
      </c>
      <c r="EN690" s="111">
        <f>(AK690*IFERROR(VLOOKUP(AJ690,LnLst!B:I,7,FALSE),0))*(H690^2/100)/1000000</f>
        <v>0</v>
      </c>
      <c r="EO690" s="111">
        <f>AK690*IFERROR(VLOOKUP(AJ690,LnLst!B:I,8,FALSE),0)*100/H690^2</f>
        <v>0</v>
      </c>
    </row>
    <row r="691" spans="1:145" ht="15" customHeight="1" x14ac:dyDescent="0.25">
      <c r="A691" s="81" t="s">
        <v>354</v>
      </c>
      <c r="B691" s="82" t="s">
        <v>65</v>
      </c>
      <c r="C691" s="102" t="s">
        <v>1618</v>
      </c>
      <c r="D691" s="82" t="s">
        <v>1544</v>
      </c>
      <c r="E691" s="9" t="s">
        <v>1710</v>
      </c>
      <c r="F691" s="426" t="s">
        <v>1717</v>
      </c>
      <c r="G691" s="83">
        <v>2</v>
      </c>
      <c r="H691" s="60">
        <v>220</v>
      </c>
      <c r="I691" s="194" t="str">
        <f t="shared" si="222"/>
        <v xml:space="preserve">2*380/50 ACSR             </v>
      </c>
      <c r="J691" s="228">
        <f t="shared" si="223"/>
        <v>9.5</v>
      </c>
      <c r="K691" s="113" t="s">
        <v>23</v>
      </c>
      <c r="L691" s="232" t="s">
        <v>41</v>
      </c>
      <c r="M691" s="240">
        <v>1340</v>
      </c>
      <c r="N691" s="115">
        <f t="shared" si="224"/>
        <v>510.59360000000004</v>
      </c>
      <c r="O691" s="242">
        <v>1340</v>
      </c>
      <c r="P691" s="235">
        <f t="shared" si="225"/>
        <v>8.0867768595041327E-4</v>
      </c>
      <c r="Q691" s="104">
        <f t="shared" si="226"/>
        <v>5.9276859504132223E-3</v>
      </c>
      <c r="R691" s="104">
        <f t="shared" si="227"/>
        <v>1.7104560000000001E-2</v>
      </c>
      <c r="S691" s="104">
        <f t="shared" si="228"/>
        <v>2.1590909090909091E-3</v>
      </c>
      <c r="T691" s="104">
        <f t="shared" si="229"/>
        <v>1.8646694214876032E-2</v>
      </c>
      <c r="U691" s="104">
        <f t="shared" si="230"/>
        <v>1.0253539999999998E-2</v>
      </c>
      <c r="V691" s="105">
        <f t="shared" si="231"/>
        <v>1.1580578512396694E-2</v>
      </c>
      <c r="W691" s="223">
        <f>AE691*IFERROR(VLOOKUP(AD691,LnLst!B:I,2,FALSE),0)+AG691*IFERROR(VLOOKUP(AF691,LnLst!B:I,2,FALSE),0)+AI691*IFERROR(VLOOKUP(AH691,LnLst!B:I,2,FALSE),0)+AK691*IFERROR(VLOOKUP(AJ691,LnLst!B:I,2,FALSE),0)</f>
        <v>0.39140000000000003</v>
      </c>
      <c r="X691" s="215">
        <f>AE691*IFERROR(VLOOKUP(AD691,LnLst!B:I,3,FALSE),0)+AG691*IFERROR(VLOOKUP(AF691,LnLst!B:I,3,FALSE),0)+AI691*IFERROR(VLOOKUP(AH691,LnLst!B:I,3,FALSE),0)+AK691*IFERROR(VLOOKUP(AJ691,LnLst!B:I,3,FALSE),0)</f>
        <v>2.8689999999999998</v>
      </c>
      <c r="Y691" s="219">
        <f>(AE691*IFERROR(VLOOKUP(AD691,LnLst!B:I,4,FALSE),0)+AG691*IFERROR(VLOOKUP(AF691,LnLst!B:I,4,FALSE),0)+AI691*IFERROR(VLOOKUP(AH691,LnLst!B:I,4,FALSE),0)+AK691*IFERROR(VLOOKUP(AJ691,LnLst!B:I,4,FALSE),0))/1000000</f>
        <v>3.5340000000000004E-5</v>
      </c>
      <c r="Z691" s="215">
        <f>AE691*IFERROR(VLOOKUP(AD691,LnLst!B:I,5,FALSE),0)+AG691*IFERROR(VLOOKUP(AF691,LnLst!B:I,5,FALSE),0)+AI691*IFERROR(VLOOKUP(AH691,LnLst!B:I,5,FALSE),0)+AK691*IFERROR(VLOOKUP(AJ691,LnLst!B:I,5,FALSE),0)</f>
        <v>1.0449999999999999</v>
      </c>
      <c r="AA691" s="215">
        <f>AE691*IFERROR(VLOOKUP(AD691,LnLst!B:I,6,FALSE),0)+AG691*IFERROR(VLOOKUP(AF691,LnLst!B:I,6,FALSE),0)+AI691*IFERROR(VLOOKUP(AH691,LnLst!B:I,6,FALSE),0)+AK691*IFERROR(VLOOKUP(AJ691,LnLst!B:I,6,FALSE),0)</f>
        <v>9.0250000000000004</v>
      </c>
      <c r="AB691" s="207">
        <f>(AE691*IFERROR(VLOOKUP(AD691,LnLst!B:I,7,FALSE),0)+AG691*IFERROR(VLOOKUP(AF691,LnLst!B:I,7,FALSE),0)+AI691*IFERROR(VLOOKUP(AH691,LnLst!B:I,7,FALSE),0)+AK691*IFERROR(VLOOKUP(AJ691,LnLst!B:I,7,FALSE),0))/1000000</f>
        <v>2.1184999999999998E-5</v>
      </c>
      <c r="AC691" s="211">
        <f>AE691*IFERROR(VLOOKUP(AD691,LnLst!B:I,8,FALSE),0)+AG691*IFERROR(VLOOKUP(AF691,LnLst!B:I,8,FALSE),0)+AI691*IFERROR(VLOOKUP(AH691,LnLst!B:I,8,FALSE),0)+AK691*IFERROR(VLOOKUP(AJ691,LnLst!B:I,8,FALSE),0)</f>
        <v>5.6049999999999995</v>
      </c>
      <c r="AD691" s="106" t="s">
        <v>25</v>
      </c>
      <c r="AE691" s="263">
        <v>9.5</v>
      </c>
      <c r="AF691" s="245" t="s">
        <v>1462</v>
      </c>
      <c r="AG691" s="263"/>
      <c r="AH691" s="250" t="s">
        <v>1462</v>
      </c>
      <c r="AI691" s="263"/>
      <c r="AJ691" s="245" t="s">
        <v>1462</v>
      </c>
      <c r="AK691" s="263"/>
      <c r="AL691" s="84">
        <v>214</v>
      </c>
      <c r="AM691" s="72">
        <v>217</v>
      </c>
      <c r="AN691" s="83">
        <v>0</v>
      </c>
      <c r="AO691" s="72">
        <v>0</v>
      </c>
      <c r="AP691" s="66" t="s">
        <v>1104</v>
      </c>
      <c r="AQ691" s="107" t="s">
        <v>1032</v>
      </c>
      <c r="AR691" s="61" t="s">
        <v>543</v>
      </c>
      <c r="AS691" s="364"/>
      <c r="AT691" s="205"/>
      <c r="DN691" s="111">
        <f>(AE691*IFERROR(VLOOKUP(AD691,LnLst!B:I,2,FALSE),0))*(100/(H691^2))</f>
        <v>8.0867768595041327E-4</v>
      </c>
      <c r="DO691" s="111">
        <f>(AE691*IFERROR(VLOOKUP(AD691,LnLst!B:I,3,FALSE),0))*(100/(H691^2))</f>
        <v>5.9276859504132232E-3</v>
      </c>
      <c r="DP691" s="111">
        <f>(AE691*IFERROR(VLOOKUP(AD691,LnLst!B:I,4,FALSE),0))*(H691^2/100)/1000000</f>
        <v>1.7104560000000001E-2</v>
      </c>
      <c r="DQ691" s="111">
        <f>(AE691*IFERROR(VLOOKUP(AD691,LnLst!B:I,5,FALSE),0))*(100/(H691^2))</f>
        <v>2.1590909090909091E-3</v>
      </c>
      <c r="DR691" s="111">
        <f>(AE691*IFERROR(VLOOKUP(AD691,LnLst!B:I,6,FALSE),0))*(100/(H691^2))</f>
        <v>1.8646694214876035E-2</v>
      </c>
      <c r="DS691" s="111">
        <f>(AE691*IFERROR(VLOOKUP(AD691,LnLst!B:I,7,FALSE),0))*(H691^2/100)/1000000</f>
        <v>1.0253539999999998E-2</v>
      </c>
      <c r="DT691" s="111">
        <f>(AE691*IFERROR(VLOOKUP(AD691,LnLst!B:I,8,FALSE),0))*(100/(H691^2))</f>
        <v>1.1580578512396694E-2</v>
      </c>
      <c r="DU691" s="111">
        <f>AG691*IFERROR(VLOOKUP(AF691,LnLst!B:I,2,FALSE),0)*100/H691^2</f>
        <v>0</v>
      </c>
      <c r="DV691" s="111">
        <f>(AG691*IFERROR(VLOOKUP(AF691,LnLst!B:I,3,FALSE),0))*(100/(H691^2))</f>
        <v>0</v>
      </c>
      <c r="DW691" s="111">
        <f>(AG691*IFERROR(VLOOKUP(AF691,LnLst!B:I,4,FALSE),0))*(H691^2/100)/1000000</f>
        <v>0</v>
      </c>
      <c r="DX691" s="111">
        <f>(AG691*IFERROR(VLOOKUP(AF691,LnLst!B:I,5,FALSE),0))*(100/(H691^2))</f>
        <v>0</v>
      </c>
      <c r="DY691" s="111">
        <f>(AG691*IFERROR(VLOOKUP(AF691,LnLst!B:I,6,FALSE),0))*(100/(H691^2))</f>
        <v>0</v>
      </c>
      <c r="DZ691" s="111">
        <f>(AG691*IFERROR(VLOOKUP(AF691,LnLst!B:I,7,FALSE),0))*(H691^2/100)/1000000</f>
        <v>0</v>
      </c>
      <c r="EA691" s="111">
        <f>(AG691*IFERROR(VLOOKUP(AF691,LnLst!B:I,8,FALSE),0))*(100/(H691^2))</f>
        <v>0</v>
      </c>
      <c r="EB691" s="111">
        <f>AI691*IFERROR(VLOOKUP(AH691,LnLst!B:I,2,FALSE),0)*100/H691^2</f>
        <v>0</v>
      </c>
      <c r="EC691" s="111">
        <f>AI691*IFERROR(VLOOKUP(AH691,LnLst!B:I,3,FALSE),0)*100/H691^2</f>
        <v>0</v>
      </c>
      <c r="ED691" s="111">
        <f>(AI691*IFERROR(VLOOKUP(AH691,LnLst!B:I,4,FALSE),0))*(H691^2/100)/1000000</f>
        <v>0</v>
      </c>
      <c r="EE691" s="111">
        <f>AI691*IFERROR(VLOOKUP(AH691,LnLst!B:I,5,FALSE),0)*100/H691^2</f>
        <v>0</v>
      </c>
      <c r="EF691" s="111">
        <f>AI691*IFERROR(VLOOKUP(AH691,LnLst!B:I,6,FALSE),0)*100/H691^2</f>
        <v>0</v>
      </c>
      <c r="EG691" s="111">
        <f>(AI691*IFERROR(VLOOKUP(AH691,LnLst!B:I,7,FALSE),0))*(H691^2/100)/1000000</f>
        <v>0</v>
      </c>
      <c r="EH691" s="111">
        <f>AI691*IFERROR(VLOOKUP(AH691,LnLst!B:I,8,FALSE),0)*100/H691^2</f>
        <v>0</v>
      </c>
      <c r="EI691" s="236">
        <f>AK691*IFERROR(VLOOKUP(AJ691,LnLst!B:I,2,FALSE),0)*100/H691^2</f>
        <v>0</v>
      </c>
      <c r="EJ691" s="111">
        <f>AK691*IFERROR(VLOOKUP(AJ691,LnLst!B:I,3,FALSE),0)*100/H691^2</f>
        <v>0</v>
      </c>
      <c r="EK691" s="111">
        <f>(AK691*IFERROR(VLOOKUP(AJ691,LnLst!B:I,4,FALSE),0))*(H691^2/100)/1000000</f>
        <v>0</v>
      </c>
      <c r="EL691" s="111">
        <f>AK691*IFERROR(VLOOKUP(AJ691,LnLst!B:I,5,FALSE),0)*100/H691^2</f>
        <v>0</v>
      </c>
      <c r="EM691" s="111">
        <f>AK691*IFERROR(VLOOKUP(AJ691,LnLst!B:I,6,FALSE),0)*100/H691^2</f>
        <v>0</v>
      </c>
      <c r="EN691" s="111">
        <f>(AK691*IFERROR(VLOOKUP(AJ691,LnLst!B:I,7,FALSE),0))*(H691^2/100)/1000000</f>
        <v>0</v>
      </c>
      <c r="EO691" s="111">
        <f>AK691*IFERROR(VLOOKUP(AJ691,LnLst!B:I,8,FALSE),0)*100/H691^2</f>
        <v>0</v>
      </c>
    </row>
    <row r="692" spans="1:145" ht="15" customHeight="1" x14ac:dyDescent="0.25">
      <c r="A692" s="81" t="s">
        <v>356</v>
      </c>
      <c r="B692" s="82" t="s">
        <v>65</v>
      </c>
      <c r="C692" s="102" t="s">
        <v>1628</v>
      </c>
      <c r="D692" s="82" t="s">
        <v>1544</v>
      </c>
      <c r="E692" s="9" t="s">
        <v>1710</v>
      </c>
      <c r="F692" s="426" t="s">
        <v>1717</v>
      </c>
      <c r="G692" s="83">
        <v>1</v>
      </c>
      <c r="H692" s="60">
        <v>220</v>
      </c>
      <c r="I692" s="194" t="str">
        <f t="shared" si="222"/>
        <v xml:space="preserve">2*380/50 ACSR             </v>
      </c>
      <c r="J692" s="228">
        <f t="shared" si="223"/>
        <v>6.5</v>
      </c>
      <c r="K692" s="113" t="s">
        <v>22</v>
      </c>
      <c r="L692" s="232" t="s">
        <v>41</v>
      </c>
      <c r="M692" s="240">
        <v>1340</v>
      </c>
      <c r="N692" s="115">
        <f t="shared" si="224"/>
        <v>510.59360000000004</v>
      </c>
      <c r="O692" s="242">
        <v>1340</v>
      </c>
      <c r="P692" s="235">
        <f t="shared" si="225"/>
        <v>5.5330578512396685E-4</v>
      </c>
      <c r="Q692" s="104">
        <f t="shared" si="226"/>
        <v>4.0557851239669419E-3</v>
      </c>
      <c r="R692" s="104">
        <f t="shared" si="227"/>
        <v>1.1703120000000001E-2</v>
      </c>
      <c r="S692" s="104">
        <f t="shared" si="228"/>
        <v>1.4772727272727272E-3</v>
      </c>
      <c r="T692" s="104">
        <f t="shared" si="229"/>
        <v>1.2758264462809917E-2</v>
      </c>
      <c r="U692" s="104">
        <f t="shared" si="230"/>
        <v>7.0155800000000004E-3</v>
      </c>
      <c r="V692" s="105">
        <f t="shared" si="231"/>
        <v>7.9235537190082642E-3</v>
      </c>
      <c r="W692" s="223">
        <f>AE692*IFERROR(VLOOKUP(AD692,LnLst!B:I,2,FALSE),0)+AG692*IFERROR(VLOOKUP(AF692,LnLst!B:I,2,FALSE),0)+AI692*IFERROR(VLOOKUP(AH692,LnLst!B:I,2,FALSE),0)+AK692*IFERROR(VLOOKUP(AJ692,LnLst!B:I,2,FALSE),0)</f>
        <v>0.26779999999999998</v>
      </c>
      <c r="X692" s="215">
        <f>AE692*IFERROR(VLOOKUP(AD692,LnLst!B:I,3,FALSE),0)+AG692*IFERROR(VLOOKUP(AF692,LnLst!B:I,3,FALSE),0)+AI692*IFERROR(VLOOKUP(AH692,LnLst!B:I,3,FALSE),0)+AK692*IFERROR(VLOOKUP(AJ692,LnLst!B:I,3,FALSE),0)</f>
        <v>1.9629999999999999</v>
      </c>
      <c r="Y692" s="219">
        <f>(AE692*IFERROR(VLOOKUP(AD692,LnLst!B:I,4,FALSE),0)+AG692*IFERROR(VLOOKUP(AF692,LnLst!B:I,4,FALSE),0)+AI692*IFERROR(VLOOKUP(AH692,LnLst!B:I,4,FALSE),0)+AK692*IFERROR(VLOOKUP(AJ692,LnLst!B:I,4,FALSE),0))/1000000</f>
        <v>2.4179999999999999E-5</v>
      </c>
      <c r="Z692" s="215">
        <f>AE692*IFERROR(VLOOKUP(AD692,LnLst!B:I,5,FALSE),0)+AG692*IFERROR(VLOOKUP(AF692,LnLst!B:I,5,FALSE),0)+AI692*IFERROR(VLOOKUP(AH692,LnLst!B:I,5,FALSE),0)+AK692*IFERROR(VLOOKUP(AJ692,LnLst!B:I,5,FALSE),0)</f>
        <v>0.71499999999999997</v>
      </c>
      <c r="AA692" s="215">
        <f>AE692*IFERROR(VLOOKUP(AD692,LnLst!B:I,6,FALSE),0)+AG692*IFERROR(VLOOKUP(AF692,LnLst!B:I,6,FALSE),0)+AI692*IFERROR(VLOOKUP(AH692,LnLst!B:I,6,FALSE),0)+AK692*IFERROR(VLOOKUP(AJ692,LnLst!B:I,6,FALSE),0)</f>
        <v>6.1749999999999998</v>
      </c>
      <c r="AB692" s="207">
        <f>(AE692*IFERROR(VLOOKUP(AD692,LnLst!B:I,7,FALSE),0)+AG692*IFERROR(VLOOKUP(AF692,LnLst!B:I,7,FALSE),0)+AI692*IFERROR(VLOOKUP(AH692,LnLst!B:I,7,FALSE),0)+AK692*IFERROR(VLOOKUP(AJ692,LnLst!B:I,7,FALSE),0))/1000000</f>
        <v>1.4494999999999999E-5</v>
      </c>
      <c r="AC692" s="211">
        <f>AE692*IFERROR(VLOOKUP(AD692,LnLst!B:I,8,FALSE),0)+AG692*IFERROR(VLOOKUP(AF692,LnLst!B:I,8,FALSE),0)+AI692*IFERROR(VLOOKUP(AH692,LnLst!B:I,8,FALSE),0)+AK692*IFERROR(VLOOKUP(AJ692,LnLst!B:I,8,FALSE),0)</f>
        <v>3.835</v>
      </c>
      <c r="AD692" s="106" t="s">
        <v>25</v>
      </c>
      <c r="AE692" s="263">
        <v>6.5</v>
      </c>
      <c r="AF692" s="245" t="s">
        <v>1462</v>
      </c>
      <c r="AG692" s="263"/>
      <c r="AH692" s="250" t="s">
        <v>1462</v>
      </c>
      <c r="AI692" s="263"/>
      <c r="AJ692" s="245" t="s">
        <v>1462</v>
      </c>
      <c r="AK692" s="263"/>
      <c r="AL692" s="84">
        <v>213</v>
      </c>
      <c r="AM692" s="72">
        <v>217</v>
      </c>
      <c r="AN692" s="83">
        <v>0</v>
      </c>
      <c r="AO692" s="72">
        <v>0</v>
      </c>
      <c r="AP692" s="66" t="s">
        <v>1105</v>
      </c>
      <c r="AQ692" s="107" t="s">
        <v>1031</v>
      </c>
      <c r="AR692" s="61" t="s">
        <v>543</v>
      </c>
      <c r="AS692" s="364"/>
      <c r="AT692" s="205"/>
      <c r="DN692" s="111">
        <f>(AE692*IFERROR(VLOOKUP(AD692,LnLst!B:I,2,FALSE),0))*(100/(H692^2))</f>
        <v>5.5330578512396695E-4</v>
      </c>
      <c r="DO692" s="111">
        <f>(AE692*IFERROR(VLOOKUP(AD692,LnLst!B:I,3,FALSE),0))*(100/(H692^2))</f>
        <v>4.0557851239669419E-3</v>
      </c>
      <c r="DP692" s="111">
        <f>(AE692*IFERROR(VLOOKUP(AD692,LnLst!B:I,4,FALSE),0))*(H692^2/100)/1000000</f>
        <v>1.1703119999999999E-2</v>
      </c>
      <c r="DQ692" s="111">
        <f>(AE692*IFERROR(VLOOKUP(AD692,LnLst!B:I,5,FALSE),0))*(100/(H692^2))</f>
        <v>1.4772727272727272E-3</v>
      </c>
      <c r="DR692" s="111">
        <f>(AE692*IFERROR(VLOOKUP(AD692,LnLst!B:I,6,FALSE),0))*(100/(H692^2))</f>
        <v>1.2758264462809917E-2</v>
      </c>
      <c r="DS692" s="111">
        <f>(AE692*IFERROR(VLOOKUP(AD692,LnLst!B:I,7,FALSE),0))*(H692^2/100)/1000000</f>
        <v>7.0155799999999996E-3</v>
      </c>
      <c r="DT692" s="111">
        <f>(AE692*IFERROR(VLOOKUP(AD692,LnLst!B:I,8,FALSE),0))*(100/(H692^2))</f>
        <v>7.9235537190082642E-3</v>
      </c>
      <c r="DU692" s="111">
        <f>AG692*IFERROR(VLOOKUP(AF692,LnLst!B:I,2,FALSE),0)*100/H692^2</f>
        <v>0</v>
      </c>
      <c r="DV692" s="111">
        <f>(AG692*IFERROR(VLOOKUP(AF692,LnLst!B:I,3,FALSE),0))*(100/(H692^2))</f>
        <v>0</v>
      </c>
      <c r="DW692" s="111">
        <f>(AG692*IFERROR(VLOOKUP(AF692,LnLst!B:I,4,FALSE),0))*(H692^2/100)/1000000</f>
        <v>0</v>
      </c>
      <c r="DX692" s="111">
        <f>(AG692*IFERROR(VLOOKUP(AF692,LnLst!B:I,5,FALSE),0))*(100/(H692^2))</f>
        <v>0</v>
      </c>
      <c r="DY692" s="111">
        <f>(AG692*IFERROR(VLOOKUP(AF692,LnLst!B:I,6,FALSE),0))*(100/(H692^2))</f>
        <v>0</v>
      </c>
      <c r="DZ692" s="111">
        <f>(AG692*IFERROR(VLOOKUP(AF692,LnLst!B:I,7,FALSE),0))*(H692^2/100)/1000000</f>
        <v>0</v>
      </c>
      <c r="EA692" s="111">
        <f>(AG692*IFERROR(VLOOKUP(AF692,LnLst!B:I,8,FALSE),0))*(100/(H692^2))</f>
        <v>0</v>
      </c>
      <c r="EB692" s="111">
        <f>AI692*IFERROR(VLOOKUP(AH692,LnLst!B:I,2,FALSE),0)*100/H692^2</f>
        <v>0</v>
      </c>
      <c r="EC692" s="111">
        <f>AI692*IFERROR(VLOOKUP(AH692,LnLst!B:I,3,FALSE),0)*100/H692^2</f>
        <v>0</v>
      </c>
      <c r="ED692" s="111">
        <f>(AI692*IFERROR(VLOOKUP(AH692,LnLst!B:I,4,FALSE),0))*(H692^2/100)/1000000</f>
        <v>0</v>
      </c>
      <c r="EE692" s="111">
        <f>AI692*IFERROR(VLOOKUP(AH692,LnLst!B:I,5,FALSE),0)*100/H692^2</f>
        <v>0</v>
      </c>
      <c r="EF692" s="111">
        <f>AI692*IFERROR(VLOOKUP(AH692,LnLst!B:I,6,FALSE),0)*100/H692^2</f>
        <v>0</v>
      </c>
      <c r="EG692" s="111">
        <f>(AI692*IFERROR(VLOOKUP(AH692,LnLst!B:I,7,FALSE),0))*(H692^2/100)/1000000</f>
        <v>0</v>
      </c>
      <c r="EH692" s="111">
        <f>AI692*IFERROR(VLOOKUP(AH692,LnLst!B:I,8,FALSE),0)*100/H692^2</f>
        <v>0</v>
      </c>
      <c r="EI692" s="236">
        <f>AK692*IFERROR(VLOOKUP(AJ692,LnLst!B:I,2,FALSE),0)*100/H692^2</f>
        <v>0</v>
      </c>
      <c r="EJ692" s="111">
        <f>AK692*IFERROR(VLOOKUP(AJ692,LnLst!B:I,3,FALSE),0)*100/H692^2</f>
        <v>0</v>
      </c>
      <c r="EK692" s="111">
        <f>(AK692*IFERROR(VLOOKUP(AJ692,LnLst!B:I,4,FALSE),0))*(H692^2/100)/1000000</f>
        <v>0</v>
      </c>
      <c r="EL692" s="111">
        <f>AK692*IFERROR(VLOOKUP(AJ692,LnLst!B:I,5,FALSE),0)*100/H692^2</f>
        <v>0</v>
      </c>
      <c r="EM692" s="111">
        <f>AK692*IFERROR(VLOOKUP(AJ692,LnLst!B:I,6,FALSE),0)*100/H692^2</f>
        <v>0</v>
      </c>
      <c r="EN692" s="111">
        <f>(AK692*IFERROR(VLOOKUP(AJ692,LnLst!B:I,7,FALSE),0))*(H692^2/100)/1000000</f>
        <v>0</v>
      </c>
      <c r="EO692" s="111">
        <f>AK692*IFERROR(VLOOKUP(AJ692,LnLst!B:I,8,FALSE),0)*100/H692^2</f>
        <v>0</v>
      </c>
    </row>
    <row r="693" spans="1:145" ht="15" customHeight="1" x14ac:dyDescent="0.25">
      <c r="A693" s="81" t="s">
        <v>356</v>
      </c>
      <c r="B693" s="82" t="s">
        <v>65</v>
      </c>
      <c r="C693" s="102" t="s">
        <v>1628</v>
      </c>
      <c r="D693" s="82" t="s">
        <v>1544</v>
      </c>
      <c r="E693" s="9" t="s">
        <v>1710</v>
      </c>
      <c r="F693" s="426" t="s">
        <v>1717</v>
      </c>
      <c r="G693" s="83">
        <v>2</v>
      </c>
      <c r="H693" s="60">
        <v>220</v>
      </c>
      <c r="I693" s="194" t="str">
        <f t="shared" si="222"/>
        <v xml:space="preserve">2*380/50 ACSR             </v>
      </c>
      <c r="J693" s="228">
        <f t="shared" si="223"/>
        <v>6.5</v>
      </c>
      <c r="K693" s="113" t="s">
        <v>22</v>
      </c>
      <c r="L693" s="232" t="s">
        <v>41</v>
      </c>
      <c r="M693" s="240">
        <v>1340</v>
      </c>
      <c r="N693" s="115">
        <f t="shared" si="224"/>
        <v>510.59360000000004</v>
      </c>
      <c r="O693" s="242">
        <v>1340</v>
      </c>
      <c r="P693" s="235">
        <f t="shared" si="225"/>
        <v>5.5330578512396685E-4</v>
      </c>
      <c r="Q693" s="104">
        <f t="shared" si="226"/>
        <v>4.0557851239669419E-3</v>
      </c>
      <c r="R693" s="104">
        <f t="shared" si="227"/>
        <v>1.1703120000000001E-2</v>
      </c>
      <c r="S693" s="104">
        <f t="shared" si="228"/>
        <v>1.4772727272727272E-3</v>
      </c>
      <c r="T693" s="104">
        <f t="shared" si="229"/>
        <v>1.2758264462809917E-2</v>
      </c>
      <c r="U693" s="104">
        <f t="shared" si="230"/>
        <v>7.0155800000000004E-3</v>
      </c>
      <c r="V693" s="105">
        <f t="shared" si="231"/>
        <v>7.9235537190082642E-3</v>
      </c>
      <c r="W693" s="223">
        <f>AE693*IFERROR(VLOOKUP(AD693,LnLst!B:I,2,FALSE),0)+AG693*IFERROR(VLOOKUP(AF693,LnLst!B:I,2,FALSE),0)+AI693*IFERROR(VLOOKUP(AH693,LnLst!B:I,2,FALSE),0)+AK693*IFERROR(VLOOKUP(AJ693,LnLst!B:I,2,FALSE),0)</f>
        <v>0.26779999999999998</v>
      </c>
      <c r="X693" s="215">
        <f>AE693*IFERROR(VLOOKUP(AD693,LnLst!B:I,3,FALSE),0)+AG693*IFERROR(VLOOKUP(AF693,LnLst!B:I,3,FALSE),0)+AI693*IFERROR(VLOOKUP(AH693,LnLst!B:I,3,FALSE),0)+AK693*IFERROR(VLOOKUP(AJ693,LnLst!B:I,3,FALSE),0)</f>
        <v>1.9629999999999999</v>
      </c>
      <c r="Y693" s="219">
        <f>(AE693*IFERROR(VLOOKUP(AD693,LnLst!B:I,4,FALSE),0)+AG693*IFERROR(VLOOKUP(AF693,LnLst!B:I,4,FALSE),0)+AI693*IFERROR(VLOOKUP(AH693,LnLst!B:I,4,FALSE),0)+AK693*IFERROR(VLOOKUP(AJ693,LnLst!B:I,4,FALSE),0))/1000000</f>
        <v>2.4179999999999999E-5</v>
      </c>
      <c r="Z693" s="215">
        <f>AE693*IFERROR(VLOOKUP(AD693,LnLst!B:I,5,FALSE),0)+AG693*IFERROR(VLOOKUP(AF693,LnLst!B:I,5,FALSE),0)+AI693*IFERROR(VLOOKUP(AH693,LnLst!B:I,5,FALSE),0)+AK693*IFERROR(VLOOKUP(AJ693,LnLst!B:I,5,FALSE),0)</f>
        <v>0.71499999999999997</v>
      </c>
      <c r="AA693" s="215">
        <f>AE693*IFERROR(VLOOKUP(AD693,LnLst!B:I,6,FALSE),0)+AG693*IFERROR(VLOOKUP(AF693,LnLst!B:I,6,FALSE),0)+AI693*IFERROR(VLOOKUP(AH693,LnLst!B:I,6,FALSE),0)+AK693*IFERROR(VLOOKUP(AJ693,LnLst!B:I,6,FALSE),0)</f>
        <v>6.1749999999999998</v>
      </c>
      <c r="AB693" s="207">
        <f>(AE693*IFERROR(VLOOKUP(AD693,LnLst!B:I,7,FALSE),0)+AG693*IFERROR(VLOOKUP(AF693,LnLst!B:I,7,FALSE),0)+AI693*IFERROR(VLOOKUP(AH693,LnLst!B:I,7,FALSE),0)+AK693*IFERROR(VLOOKUP(AJ693,LnLst!B:I,7,FALSE),0))/1000000</f>
        <v>1.4494999999999999E-5</v>
      </c>
      <c r="AC693" s="211">
        <f>AE693*IFERROR(VLOOKUP(AD693,LnLst!B:I,8,FALSE),0)+AG693*IFERROR(VLOOKUP(AF693,LnLst!B:I,8,FALSE),0)+AI693*IFERROR(VLOOKUP(AH693,LnLst!B:I,8,FALSE),0)+AK693*IFERROR(VLOOKUP(AJ693,LnLst!B:I,8,FALSE),0)</f>
        <v>3.835</v>
      </c>
      <c r="AD693" s="106" t="s">
        <v>25</v>
      </c>
      <c r="AE693" s="263">
        <v>6.5</v>
      </c>
      <c r="AF693" s="245" t="s">
        <v>1462</v>
      </c>
      <c r="AG693" s="263"/>
      <c r="AH693" s="250" t="s">
        <v>1462</v>
      </c>
      <c r="AI693" s="263"/>
      <c r="AJ693" s="245" t="s">
        <v>1462</v>
      </c>
      <c r="AK693" s="263"/>
      <c r="AL693" s="84">
        <v>213</v>
      </c>
      <c r="AM693" s="72">
        <v>217</v>
      </c>
      <c r="AN693" s="83">
        <v>0</v>
      </c>
      <c r="AO693" s="72">
        <v>0</v>
      </c>
      <c r="AP693" s="66" t="s">
        <v>1106</v>
      </c>
      <c r="AQ693" s="107" t="s">
        <v>1031</v>
      </c>
      <c r="AR693" s="61" t="s">
        <v>543</v>
      </c>
      <c r="AS693" s="364"/>
      <c r="AT693" s="205"/>
      <c r="DN693" s="111">
        <f>(AE693*IFERROR(VLOOKUP(AD693,LnLst!B:I,2,FALSE),0))*(100/(H693^2))</f>
        <v>5.5330578512396695E-4</v>
      </c>
      <c r="DO693" s="111">
        <f>(AE693*IFERROR(VLOOKUP(AD693,LnLst!B:I,3,FALSE),0))*(100/(H693^2))</f>
        <v>4.0557851239669419E-3</v>
      </c>
      <c r="DP693" s="111">
        <f>(AE693*IFERROR(VLOOKUP(AD693,LnLst!B:I,4,FALSE),0))*(H693^2/100)/1000000</f>
        <v>1.1703119999999999E-2</v>
      </c>
      <c r="DQ693" s="111">
        <f>(AE693*IFERROR(VLOOKUP(AD693,LnLst!B:I,5,FALSE),0))*(100/(H693^2))</f>
        <v>1.4772727272727272E-3</v>
      </c>
      <c r="DR693" s="111">
        <f>(AE693*IFERROR(VLOOKUP(AD693,LnLst!B:I,6,FALSE),0))*(100/(H693^2))</f>
        <v>1.2758264462809917E-2</v>
      </c>
      <c r="DS693" s="111">
        <f>(AE693*IFERROR(VLOOKUP(AD693,LnLst!B:I,7,FALSE),0))*(H693^2/100)/1000000</f>
        <v>7.0155799999999996E-3</v>
      </c>
      <c r="DT693" s="111">
        <f>(AE693*IFERROR(VLOOKUP(AD693,LnLst!B:I,8,FALSE),0))*(100/(H693^2))</f>
        <v>7.9235537190082642E-3</v>
      </c>
      <c r="DU693" s="111">
        <f>AG693*IFERROR(VLOOKUP(AF693,LnLst!B:I,2,FALSE),0)*100/H693^2</f>
        <v>0</v>
      </c>
      <c r="DV693" s="111">
        <f>(AG693*IFERROR(VLOOKUP(AF693,LnLst!B:I,3,FALSE),0))*(100/(H693^2))</f>
        <v>0</v>
      </c>
      <c r="DW693" s="111">
        <f>(AG693*IFERROR(VLOOKUP(AF693,LnLst!B:I,4,FALSE),0))*(H693^2/100)/1000000</f>
        <v>0</v>
      </c>
      <c r="DX693" s="111">
        <f>(AG693*IFERROR(VLOOKUP(AF693,LnLst!B:I,5,FALSE),0))*(100/(H693^2))</f>
        <v>0</v>
      </c>
      <c r="DY693" s="111">
        <f>(AG693*IFERROR(VLOOKUP(AF693,LnLst!B:I,6,FALSE),0))*(100/(H693^2))</f>
        <v>0</v>
      </c>
      <c r="DZ693" s="111">
        <f>(AG693*IFERROR(VLOOKUP(AF693,LnLst!B:I,7,FALSE),0))*(H693^2/100)/1000000</f>
        <v>0</v>
      </c>
      <c r="EA693" s="111">
        <f>(AG693*IFERROR(VLOOKUP(AF693,LnLst!B:I,8,FALSE),0))*(100/(H693^2))</f>
        <v>0</v>
      </c>
      <c r="EB693" s="111">
        <f>AI693*IFERROR(VLOOKUP(AH693,LnLst!B:I,2,FALSE),0)*100/H693^2</f>
        <v>0</v>
      </c>
      <c r="EC693" s="111">
        <f>AI693*IFERROR(VLOOKUP(AH693,LnLst!B:I,3,FALSE),0)*100/H693^2</f>
        <v>0</v>
      </c>
      <c r="ED693" s="111">
        <f>(AI693*IFERROR(VLOOKUP(AH693,LnLst!B:I,4,FALSE),0))*(H693^2/100)/1000000</f>
        <v>0</v>
      </c>
      <c r="EE693" s="111">
        <f>AI693*IFERROR(VLOOKUP(AH693,LnLst!B:I,5,FALSE),0)*100/H693^2</f>
        <v>0</v>
      </c>
      <c r="EF693" s="111">
        <f>AI693*IFERROR(VLOOKUP(AH693,LnLst!B:I,6,FALSE),0)*100/H693^2</f>
        <v>0</v>
      </c>
      <c r="EG693" s="111">
        <f>(AI693*IFERROR(VLOOKUP(AH693,LnLst!B:I,7,FALSE),0))*(H693^2/100)/1000000</f>
        <v>0</v>
      </c>
      <c r="EH693" s="111">
        <f>AI693*IFERROR(VLOOKUP(AH693,LnLst!B:I,8,FALSE),0)*100/H693^2</f>
        <v>0</v>
      </c>
      <c r="EI693" s="236">
        <f>AK693*IFERROR(VLOOKUP(AJ693,LnLst!B:I,2,FALSE),0)*100/H693^2</f>
        <v>0</v>
      </c>
      <c r="EJ693" s="111">
        <f>AK693*IFERROR(VLOOKUP(AJ693,LnLst!B:I,3,FALSE),0)*100/H693^2</f>
        <v>0</v>
      </c>
      <c r="EK693" s="111">
        <f>(AK693*IFERROR(VLOOKUP(AJ693,LnLst!B:I,4,FALSE),0))*(H693^2/100)/1000000</f>
        <v>0</v>
      </c>
      <c r="EL693" s="111">
        <f>AK693*IFERROR(VLOOKUP(AJ693,LnLst!B:I,5,FALSE),0)*100/H693^2</f>
        <v>0</v>
      </c>
      <c r="EM693" s="111">
        <f>AK693*IFERROR(VLOOKUP(AJ693,LnLst!B:I,6,FALSE),0)*100/H693^2</f>
        <v>0</v>
      </c>
      <c r="EN693" s="111">
        <f>(AK693*IFERROR(VLOOKUP(AJ693,LnLst!B:I,7,FALSE),0))*(H693^2/100)/1000000</f>
        <v>0</v>
      </c>
      <c r="EO693" s="111">
        <f>AK693*IFERROR(VLOOKUP(AJ693,LnLst!B:I,8,FALSE),0)*100/H693^2</f>
        <v>0</v>
      </c>
    </row>
    <row r="694" spans="1:145" ht="15" customHeight="1" x14ac:dyDescent="0.25">
      <c r="A694" s="81" t="s">
        <v>355</v>
      </c>
      <c r="B694" s="82" t="s">
        <v>65</v>
      </c>
      <c r="C694" s="102" t="s">
        <v>1629</v>
      </c>
      <c r="D694" s="82" t="s">
        <v>1544</v>
      </c>
      <c r="E694" s="9" t="s">
        <v>1710</v>
      </c>
      <c r="F694" s="426" t="s">
        <v>1717</v>
      </c>
      <c r="G694" s="83">
        <v>1</v>
      </c>
      <c r="H694" s="60">
        <v>220</v>
      </c>
      <c r="I694" s="194" t="str">
        <f t="shared" si="222"/>
        <v xml:space="preserve">2*380/50 ACSR             </v>
      </c>
      <c r="J694" s="228">
        <f t="shared" si="223"/>
        <v>16</v>
      </c>
      <c r="K694" s="113" t="s">
        <v>23</v>
      </c>
      <c r="L694" s="232" t="s">
        <v>41</v>
      </c>
      <c r="M694" s="240">
        <v>1340</v>
      </c>
      <c r="N694" s="115">
        <f t="shared" si="224"/>
        <v>510.59360000000004</v>
      </c>
      <c r="O694" s="242">
        <v>1340</v>
      </c>
      <c r="P694" s="235">
        <f t="shared" si="225"/>
        <v>1.3619834710743802E-3</v>
      </c>
      <c r="Q694" s="104">
        <f t="shared" si="226"/>
        <v>9.9834710743801642E-3</v>
      </c>
      <c r="R694" s="104">
        <f t="shared" si="227"/>
        <v>2.8807680000000002E-2</v>
      </c>
      <c r="S694" s="104">
        <f t="shared" si="228"/>
        <v>3.6363636363636364E-3</v>
      </c>
      <c r="T694" s="104">
        <f t="shared" si="229"/>
        <v>3.1404958677685953E-2</v>
      </c>
      <c r="U694" s="104">
        <f t="shared" si="230"/>
        <v>1.7269119999999999E-2</v>
      </c>
      <c r="V694" s="105">
        <f t="shared" si="231"/>
        <v>1.9504132231404958E-2</v>
      </c>
      <c r="W694" s="223">
        <f>AE694*IFERROR(VLOOKUP(AD694,LnLst!B:I,2,FALSE),0)+AG694*IFERROR(VLOOKUP(AF694,LnLst!B:I,2,FALSE),0)+AI694*IFERROR(VLOOKUP(AH694,LnLst!B:I,2,FALSE),0)+AK694*IFERROR(VLOOKUP(AJ694,LnLst!B:I,2,FALSE),0)</f>
        <v>0.65920000000000001</v>
      </c>
      <c r="X694" s="215">
        <f>AE694*IFERROR(VLOOKUP(AD694,LnLst!B:I,3,FALSE),0)+AG694*IFERROR(VLOOKUP(AF694,LnLst!B:I,3,FALSE),0)+AI694*IFERROR(VLOOKUP(AH694,LnLst!B:I,3,FALSE),0)+AK694*IFERROR(VLOOKUP(AJ694,LnLst!B:I,3,FALSE),0)</f>
        <v>4.8319999999999999</v>
      </c>
      <c r="Y694" s="219">
        <f>(AE694*IFERROR(VLOOKUP(AD694,LnLst!B:I,4,FALSE),0)+AG694*IFERROR(VLOOKUP(AF694,LnLst!B:I,4,FALSE),0)+AI694*IFERROR(VLOOKUP(AH694,LnLst!B:I,4,FALSE),0)+AK694*IFERROR(VLOOKUP(AJ694,LnLst!B:I,4,FALSE),0))/1000000</f>
        <v>5.9520000000000006E-5</v>
      </c>
      <c r="Z694" s="215">
        <f>AE694*IFERROR(VLOOKUP(AD694,LnLst!B:I,5,FALSE),0)+AG694*IFERROR(VLOOKUP(AF694,LnLst!B:I,5,FALSE),0)+AI694*IFERROR(VLOOKUP(AH694,LnLst!B:I,5,FALSE),0)+AK694*IFERROR(VLOOKUP(AJ694,LnLst!B:I,5,FALSE),0)</f>
        <v>1.76</v>
      </c>
      <c r="AA694" s="215">
        <f>AE694*IFERROR(VLOOKUP(AD694,LnLst!B:I,6,FALSE),0)+AG694*IFERROR(VLOOKUP(AF694,LnLst!B:I,6,FALSE),0)+AI694*IFERROR(VLOOKUP(AH694,LnLst!B:I,6,FALSE),0)+AK694*IFERROR(VLOOKUP(AJ694,LnLst!B:I,6,FALSE),0)</f>
        <v>15.2</v>
      </c>
      <c r="AB694" s="207">
        <f>(AE694*IFERROR(VLOOKUP(AD694,LnLst!B:I,7,FALSE),0)+AG694*IFERROR(VLOOKUP(AF694,LnLst!B:I,7,FALSE),0)+AI694*IFERROR(VLOOKUP(AH694,LnLst!B:I,7,FALSE),0)+AK694*IFERROR(VLOOKUP(AJ694,LnLst!B:I,7,FALSE),0))/1000000</f>
        <v>3.5679999999999997E-5</v>
      </c>
      <c r="AC694" s="211">
        <f>AE694*IFERROR(VLOOKUP(AD694,LnLst!B:I,8,FALSE),0)+AG694*IFERROR(VLOOKUP(AF694,LnLst!B:I,8,FALSE),0)+AI694*IFERROR(VLOOKUP(AH694,LnLst!B:I,8,FALSE),0)+AK694*IFERROR(VLOOKUP(AJ694,LnLst!B:I,8,FALSE),0)</f>
        <v>9.44</v>
      </c>
      <c r="AD694" s="106" t="s">
        <v>25</v>
      </c>
      <c r="AE694" s="263">
        <v>16</v>
      </c>
      <c r="AF694" s="245" t="s">
        <v>1462</v>
      </c>
      <c r="AG694" s="263"/>
      <c r="AH694" s="250" t="s">
        <v>1462</v>
      </c>
      <c r="AI694" s="263"/>
      <c r="AJ694" s="245" t="s">
        <v>1462</v>
      </c>
      <c r="AK694" s="263"/>
      <c r="AL694" s="84">
        <v>215</v>
      </c>
      <c r="AM694" s="72">
        <v>217</v>
      </c>
      <c r="AN694" s="83">
        <v>0</v>
      </c>
      <c r="AO694" s="72">
        <v>0</v>
      </c>
      <c r="AP694" s="66" t="s">
        <v>1107</v>
      </c>
      <c r="AQ694" s="107" t="s">
        <v>1035</v>
      </c>
      <c r="AR694" s="61" t="s">
        <v>543</v>
      </c>
      <c r="AS694" s="364"/>
      <c r="AT694" s="205"/>
      <c r="DN694" s="111">
        <f>(AE694*IFERROR(VLOOKUP(AD694,LnLst!B:I,2,FALSE),0))*(100/(H694^2))</f>
        <v>1.3619834710743802E-3</v>
      </c>
      <c r="DO694" s="111">
        <f>(AE694*IFERROR(VLOOKUP(AD694,LnLst!B:I,3,FALSE),0))*(100/(H694^2))</f>
        <v>9.9834710743801659E-3</v>
      </c>
      <c r="DP694" s="111">
        <f>(AE694*IFERROR(VLOOKUP(AD694,LnLst!B:I,4,FALSE),0))*(H694^2/100)/1000000</f>
        <v>2.8807679999999999E-2</v>
      </c>
      <c r="DQ694" s="111">
        <f>(AE694*IFERROR(VLOOKUP(AD694,LnLst!B:I,5,FALSE),0))*(100/(H694^2))</f>
        <v>3.6363636363636364E-3</v>
      </c>
      <c r="DR694" s="111">
        <f>(AE694*IFERROR(VLOOKUP(AD694,LnLst!B:I,6,FALSE),0))*(100/(H694^2))</f>
        <v>3.1404958677685953E-2</v>
      </c>
      <c r="DS694" s="111">
        <f>(AE694*IFERROR(VLOOKUP(AD694,LnLst!B:I,7,FALSE),0))*(H694^2/100)/1000000</f>
        <v>1.7269119999999999E-2</v>
      </c>
      <c r="DT694" s="111">
        <f>(AE694*IFERROR(VLOOKUP(AD694,LnLst!B:I,8,FALSE),0))*(100/(H694^2))</f>
        <v>1.9504132231404958E-2</v>
      </c>
      <c r="DU694" s="111">
        <f>AG694*IFERROR(VLOOKUP(AF694,LnLst!B:I,2,FALSE),0)*100/H694^2</f>
        <v>0</v>
      </c>
      <c r="DV694" s="111">
        <f>(AG694*IFERROR(VLOOKUP(AF694,LnLst!B:I,3,FALSE),0))*(100/(H694^2))</f>
        <v>0</v>
      </c>
      <c r="DW694" s="111">
        <f>(AG694*IFERROR(VLOOKUP(AF694,LnLst!B:I,4,FALSE),0))*(H694^2/100)/1000000</f>
        <v>0</v>
      </c>
      <c r="DX694" s="111">
        <f>(AG694*IFERROR(VLOOKUP(AF694,LnLst!B:I,5,FALSE),0))*(100/(H694^2))</f>
        <v>0</v>
      </c>
      <c r="DY694" s="111">
        <f>(AG694*IFERROR(VLOOKUP(AF694,LnLst!B:I,6,FALSE),0))*(100/(H694^2))</f>
        <v>0</v>
      </c>
      <c r="DZ694" s="111">
        <f>(AG694*IFERROR(VLOOKUP(AF694,LnLst!B:I,7,FALSE),0))*(H694^2/100)/1000000</f>
        <v>0</v>
      </c>
      <c r="EA694" s="111">
        <f>(AG694*IFERROR(VLOOKUP(AF694,LnLst!B:I,8,FALSE),0))*(100/(H694^2))</f>
        <v>0</v>
      </c>
      <c r="EB694" s="111">
        <f>AI694*IFERROR(VLOOKUP(AH694,LnLst!B:I,2,FALSE),0)*100/H694^2</f>
        <v>0</v>
      </c>
      <c r="EC694" s="111">
        <f>AI694*IFERROR(VLOOKUP(AH694,LnLst!B:I,3,FALSE),0)*100/H694^2</f>
        <v>0</v>
      </c>
      <c r="ED694" s="111">
        <f>(AI694*IFERROR(VLOOKUP(AH694,LnLst!B:I,4,FALSE),0))*(H694^2/100)/1000000</f>
        <v>0</v>
      </c>
      <c r="EE694" s="111">
        <f>AI694*IFERROR(VLOOKUP(AH694,LnLst!B:I,5,FALSE),0)*100/H694^2</f>
        <v>0</v>
      </c>
      <c r="EF694" s="111">
        <f>AI694*IFERROR(VLOOKUP(AH694,LnLst!B:I,6,FALSE),0)*100/H694^2</f>
        <v>0</v>
      </c>
      <c r="EG694" s="111">
        <f>(AI694*IFERROR(VLOOKUP(AH694,LnLst!B:I,7,FALSE),0))*(H694^2/100)/1000000</f>
        <v>0</v>
      </c>
      <c r="EH694" s="111">
        <f>AI694*IFERROR(VLOOKUP(AH694,LnLst!B:I,8,FALSE),0)*100/H694^2</f>
        <v>0</v>
      </c>
      <c r="EI694" s="236">
        <f>AK694*IFERROR(VLOOKUP(AJ694,LnLst!B:I,2,FALSE),0)*100/H694^2</f>
        <v>0</v>
      </c>
      <c r="EJ694" s="111">
        <f>AK694*IFERROR(VLOOKUP(AJ694,LnLst!B:I,3,FALSE),0)*100/H694^2</f>
        <v>0</v>
      </c>
      <c r="EK694" s="111">
        <f>(AK694*IFERROR(VLOOKUP(AJ694,LnLst!B:I,4,FALSE),0))*(H694^2/100)/1000000</f>
        <v>0</v>
      </c>
      <c r="EL694" s="111">
        <f>AK694*IFERROR(VLOOKUP(AJ694,LnLst!B:I,5,FALSE),0)*100/H694^2</f>
        <v>0</v>
      </c>
      <c r="EM694" s="111">
        <f>AK694*IFERROR(VLOOKUP(AJ694,LnLst!B:I,6,FALSE),0)*100/H694^2</f>
        <v>0</v>
      </c>
      <c r="EN694" s="111">
        <f>(AK694*IFERROR(VLOOKUP(AJ694,LnLst!B:I,7,FALSE),0))*(H694^2/100)/1000000</f>
        <v>0</v>
      </c>
      <c r="EO694" s="111">
        <f>AK694*IFERROR(VLOOKUP(AJ694,LnLst!B:I,8,FALSE),0)*100/H694^2</f>
        <v>0</v>
      </c>
    </row>
    <row r="695" spans="1:145" ht="15" customHeight="1" x14ac:dyDescent="0.25">
      <c r="A695" s="81" t="s">
        <v>355</v>
      </c>
      <c r="B695" s="82" t="s">
        <v>65</v>
      </c>
      <c r="C695" s="102" t="s">
        <v>1629</v>
      </c>
      <c r="D695" s="82" t="s">
        <v>1544</v>
      </c>
      <c r="E695" s="9" t="s">
        <v>1710</v>
      </c>
      <c r="F695" s="426" t="s">
        <v>1717</v>
      </c>
      <c r="G695" s="83">
        <v>2</v>
      </c>
      <c r="H695" s="60">
        <v>220</v>
      </c>
      <c r="I695" s="194" t="str">
        <f t="shared" si="222"/>
        <v xml:space="preserve">2*380/50 ACSR             </v>
      </c>
      <c r="J695" s="228">
        <f t="shared" si="223"/>
        <v>16</v>
      </c>
      <c r="K695" s="113" t="s">
        <v>23</v>
      </c>
      <c r="L695" s="232" t="s">
        <v>41</v>
      </c>
      <c r="M695" s="240">
        <v>1340</v>
      </c>
      <c r="N695" s="115">
        <f t="shared" si="224"/>
        <v>510.59360000000004</v>
      </c>
      <c r="O695" s="242">
        <v>1340</v>
      </c>
      <c r="P695" s="235">
        <f t="shared" si="225"/>
        <v>1.3619834710743802E-3</v>
      </c>
      <c r="Q695" s="104">
        <f t="shared" si="226"/>
        <v>9.9834710743801642E-3</v>
      </c>
      <c r="R695" s="104">
        <f t="shared" si="227"/>
        <v>2.8807680000000002E-2</v>
      </c>
      <c r="S695" s="104">
        <f t="shared" si="228"/>
        <v>3.6363636363636364E-3</v>
      </c>
      <c r="T695" s="104">
        <f t="shared" si="229"/>
        <v>3.1404958677685953E-2</v>
      </c>
      <c r="U695" s="104">
        <f t="shared" si="230"/>
        <v>1.7269119999999999E-2</v>
      </c>
      <c r="V695" s="105">
        <f t="shared" si="231"/>
        <v>1.9504132231404958E-2</v>
      </c>
      <c r="W695" s="223">
        <f>AE695*IFERROR(VLOOKUP(AD695,LnLst!B:I,2,FALSE),0)+AG695*IFERROR(VLOOKUP(AF695,LnLst!B:I,2,FALSE),0)+AI695*IFERROR(VLOOKUP(AH695,LnLst!B:I,2,FALSE),0)+AK695*IFERROR(VLOOKUP(AJ695,LnLst!B:I,2,FALSE),0)</f>
        <v>0.65920000000000001</v>
      </c>
      <c r="X695" s="215">
        <f>AE695*IFERROR(VLOOKUP(AD695,LnLst!B:I,3,FALSE),0)+AG695*IFERROR(VLOOKUP(AF695,LnLst!B:I,3,FALSE),0)+AI695*IFERROR(VLOOKUP(AH695,LnLst!B:I,3,FALSE),0)+AK695*IFERROR(VLOOKUP(AJ695,LnLst!B:I,3,FALSE),0)</f>
        <v>4.8319999999999999</v>
      </c>
      <c r="Y695" s="219">
        <f>(AE695*IFERROR(VLOOKUP(AD695,LnLst!B:I,4,FALSE),0)+AG695*IFERROR(VLOOKUP(AF695,LnLst!B:I,4,FALSE),0)+AI695*IFERROR(VLOOKUP(AH695,LnLst!B:I,4,FALSE),0)+AK695*IFERROR(VLOOKUP(AJ695,LnLst!B:I,4,FALSE),0))/1000000</f>
        <v>5.9520000000000006E-5</v>
      </c>
      <c r="Z695" s="215">
        <f>AE695*IFERROR(VLOOKUP(AD695,LnLst!B:I,5,FALSE),0)+AG695*IFERROR(VLOOKUP(AF695,LnLst!B:I,5,FALSE),0)+AI695*IFERROR(VLOOKUP(AH695,LnLst!B:I,5,FALSE),0)+AK695*IFERROR(VLOOKUP(AJ695,LnLst!B:I,5,FALSE),0)</f>
        <v>1.76</v>
      </c>
      <c r="AA695" s="215">
        <f>AE695*IFERROR(VLOOKUP(AD695,LnLst!B:I,6,FALSE),0)+AG695*IFERROR(VLOOKUP(AF695,LnLst!B:I,6,FALSE),0)+AI695*IFERROR(VLOOKUP(AH695,LnLst!B:I,6,FALSE),0)+AK695*IFERROR(VLOOKUP(AJ695,LnLst!B:I,6,FALSE),0)</f>
        <v>15.2</v>
      </c>
      <c r="AB695" s="207">
        <f>(AE695*IFERROR(VLOOKUP(AD695,LnLst!B:I,7,FALSE),0)+AG695*IFERROR(VLOOKUP(AF695,LnLst!B:I,7,FALSE),0)+AI695*IFERROR(VLOOKUP(AH695,LnLst!B:I,7,FALSE),0)+AK695*IFERROR(VLOOKUP(AJ695,LnLst!B:I,7,FALSE),0))/1000000</f>
        <v>3.5679999999999997E-5</v>
      </c>
      <c r="AC695" s="211">
        <f>AE695*IFERROR(VLOOKUP(AD695,LnLst!B:I,8,FALSE),0)+AG695*IFERROR(VLOOKUP(AF695,LnLst!B:I,8,FALSE),0)+AI695*IFERROR(VLOOKUP(AH695,LnLst!B:I,8,FALSE),0)+AK695*IFERROR(VLOOKUP(AJ695,LnLst!B:I,8,FALSE),0)</f>
        <v>9.44</v>
      </c>
      <c r="AD695" s="106" t="s">
        <v>25</v>
      </c>
      <c r="AE695" s="263">
        <v>16</v>
      </c>
      <c r="AF695" s="245" t="s">
        <v>1462</v>
      </c>
      <c r="AG695" s="263"/>
      <c r="AH695" s="250" t="s">
        <v>1462</v>
      </c>
      <c r="AI695" s="263"/>
      <c r="AJ695" s="245" t="s">
        <v>1462</v>
      </c>
      <c r="AK695" s="263"/>
      <c r="AL695" s="84">
        <v>215</v>
      </c>
      <c r="AM695" s="72">
        <v>217</v>
      </c>
      <c r="AN695" s="83">
        <v>0</v>
      </c>
      <c r="AO695" s="72">
        <v>0</v>
      </c>
      <c r="AP695" s="66" t="s">
        <v>1108</v>
      </c>
      <c r="AQ695" s="107" t="s">
        <v>1035</v>
      </c>
      <c r="AR695" s="61" t="s">
        <v>543</v>
      </c>
      <c r="AS695" s="364"/>
      <c r="AT695" s="205"/>
      <c r="DN695" s="111">
        <f>(AE695*IFERROR(VLOOKUP(AD695,LnLst!B:I,2,FALSE),0))*(100/(H695^2))</f>
        <v>1.3619834710743802E-3</v>
      </c>
      <c r="DO695" s="111">
        <f>(AE695*IFERROR(VLOOKUP(AD695,LnLst!B:I,3,FALSE),0))*(100/(H695^2))</f>
        <v>9.9834710743801659E-3</v>
      </c>
      <c r="DP695" s="111">
        <f>(AE695*IFERROR(VLOOKUP(AD695,LnLst!B:I,4,FALSE),0))*(H695^2/100)/1000000</f>
        <v>2.8807679999999999E-2</v>
      </c>
      <c r="DQ695" s="111">
        <f>(AE695*IFERROR(VLOOKUP(AD695,LnLst!B:I,5,FALSE),0))*(100/(H695^2))</f>
        <v>3.6363636363636364E-3</v>
      </c>
      <c r="DR695" s="111">
        <f>(AE695*IFERROR(VLOOKUP(AD695,LnLst!B:I,6,FALSE),0))*(100/(H695^2))</f>
        <v>3.1404958677685953E-2</v>
      </c>
      <c r="DS695" s="111">
        <f>(AE695*IFERROR(VLOOKUP(AD695,LnLst!B:I,7,FALSE),0))*(H695^2/100)/1000000</f>
        <v>1.7269119999999999E-2</v>
      </c>
      <c r="DT695" s="111">
        <f>(AE695*IFERROR(VLOOKUP(AD695,LnLst!B:I,8,FALSE),0))*(100/(H695^2))</f>
        <v>1.9504132231404958E-2</v>
      </c>
      <c r="DU695" s="111">
        <f>AG695*IFERROR(VLOOKUP(AF695,LnLst!B:I,2,FALSE),0)*100/H695^2</f>
        <v>0</v>
      </c>
      <c r="DV695" s="111">
        <f>(AG695*IFERROR(VLOOKUP(AF695,LnLst!B:I,3,FALSE),0))*(100/(H695^2))</f>
        <v>0</v>
      </c>
      <c r="DW695" s="111">
        <f>(AG695*IFERROR(VLOOKUP(AF695,LnLst!B:I,4,FALSE),0))*(H695^2/100)/1000000</f>
        <v>0</v>
      </c>
      <c r="DX695" s="111">
        <f>(AG695*IFERROR(VLOOKUP(AF695,LnLst!B:I,5,FALSE),0))*(100/(H695^2))</f>
        <v>0</v>
      </c>
      <c r="DY695" s="111">
        <f>(AG695*IFERROR(VLOOKUP(AF695,LnLst!B:I,6,FALSE),0))*(100/(H695^2))</f>
        <v>0</v>
      </c>
      <c r="DZ695" s="111">
        <f>(AG695*IFERROR(VLOOKUP(AF695,LnLst!B:I,7,FALSE),0))*(H695^2/100)/1000000</f>
        <v>0</v>
      </c>
      <c r="EA695" s="111">
        <f>(AG695*IFERROR(VLOOKUP(AF695,LnLst!B:I,8,FALSE),0))*(100/(H695^2))</f>
        <v>0</v>
      </c>
      <c r="EB695" s="111">
        <f>AI695*IFERROR(VLOOKUP(AH695,LnLst!B:I,2,FALSE),0)*100/H695^2</f>
        <v>0</v>
      </c>
      <c r="EC695" s="111">
        <f>AI695*IFERROR(VLOOKUP(AH695,LnLst!B:I,3,FALSE),0)*100/H695^2</f>
        <v>0</v>
      </c>
      <c r="ED695" s="111">
        <f>(AI695*IFERROR(VLOOKUP(AH695,LnLst!B:I,4,FALSE),0))*(H695^2/100)/1000000</f>
        <v>0</v>
      </c>
      <c r="EE695" s="111">
        <f>AI695*IFERROR(VLOOKUP(AH695,LnLst!B:I,5,FALSE),0)*100/H695^2</f>
        <v>0</v>
      </c>
      <c r="EF695" s="111">
        <f>AI695*IFERROR(VLOOKUP(AH695,LnLst!B:I,6,FALSE),0)*100/H695^2</f>
        <v>0</v>
      </c>
      <c r="EG695" s="111">
        <f>(AI695*IFERROR(VLOOKUP(AH695,LnLst!B:I,7,FALSE),0))*(H695^2/100)/1000000</f>
        <v>0</v>
      </c>
      <c r="EH695" s="111">
        <f>AI695*IFERROR(VLOOKUP(AH695,LnLst!B:I,8,FALSE),0)*100/H695^2</f>
        <v>0</v>
      </c>
      <c r="EI695" s="236">
        <f>AK695*IFERROR(VLOOKUP(AJ695,LnLst!B:I,2,FALSE),0)*100/H695^2</f>
        <v>0</v>
      </c>
      <c r="EJ695" s="111">
        <f>AK695*IFERROR(VLOOKUP(AJ695,LnLst!B:I,3,FALSE),0)*100/H695^2</f>
        <v>0</v>
      </c>
      <c r="EK695" s="111">
        <f>(AK695*IFERROR(VLOOKUP(AJ695,LnLst!B:I,4,FALSE),0))*(H695^2/100)/1000000</f>
        <v>0</v>
      </c>
      <c r="EL695" s="111">
        <f>AK695*IFERROR(VLOOKUP(AJ695,LnLst!B:I,5,FALSE),0)*100/H695^2</f>
        <v>0</v>
      </c>
      <c r="EM695" s="111">
        <f>AK695*IFERROR(VLOOKUP(AJ695,LnLst!B:I,6,FALSE),0)*100/H695^2</f>
        <v>0</v>
      </c>
      <c r="EN695" s="111">
        <f>(AK695*IFERROR(VLOOKUP(AJ695,LnLst!B:I,7,FALSE),0))*(H695^2/100)/1000000</f>
        <v>0</v>
      </c>
      <c r="EO695" s="111">
        <f>AK695*IFERROR(VLOOKUP(AJ695,LnLst!B:I,8,FALSE),0)*100/H695^2</f>
        <v>0</v>
      </c>
    </row>
    <row r="696" spans="1:145" ht="15" customHeight="1" x14ac:dyDescent="0.25">
      <c r="A696" s="81" t="s">
        <v>355</v>
      </c>
      <c r="B696" s="82" t="s">
        <v>53</v>
      </c>
      <c r="C696" s="102" t="s">
        <v>1629</v>
      </c>
      <c r="D696" s="82" t="s">
        <v>1634</v>
      </c>
      <c r="E696" s="9" t="s">
        <v>1710</v>
      </c>
      <c r="F696" s="426" t="s">
        <v>1717</v>
      </c>
      <c r="G696" s="83">
        <v>1</v>
      </c>
      <c r="H696" s="60">
        <v>220</v>
      </c>
      <c r="I696" s="194" t="str">
        <f t="shared" si="222"/>
        <v xml:space="preserve">2*380/50 ACSR    2*405 AAAC         </v>
      </c>
      <c r="J696" s="228">
        <f t="shared" si="223"/>
        <v>152</v>
      </c>
      <c r="K696" s="113" t="s">
        <v>23</v>
      </c>
      <c r="L696" s="232" t="s">
        <v>23</v>
      </c>
      <c r="M696" s="240">
        <v>1340</v>
      </c>
      <c r="N696" s="115">
        <f t="shared" si="224"/>
        <v>510.59360000000004</v>
      </c>
      <c r="O696" s="242">
        <v>1340</v>
      </c>
      <c r="P696" s="235">
        <f t="shared" si="225"/>
        <v>1.3675826446280992E-2</v>
      </c>
      <c r="Q696" s="104">
        <f t="shared" si="226"/>
        <v>9.5181818181818187E-2</v>
      </c>
      <c r="R696" s="104">
        <f t="shared" si="227"/>
        <v>0.26434628000000004</v>
      </c>
      <c r="S696" s="104">
        <f t="shared" si="228"/>
        <v>3.6239669421487604E-2</v>
      </c>
      <c r="T696" s="104">
        <f t="shared" si="229"/>
        <v>0.28818181818181815</v>
      </c>
      <c r="U696" s="104">
        <f t="shared" si="230"/>
        <v>0.16405663999999998</v>
      </c>
      <c r="V696" s="105">
        <f t="shared" si="231"/>
        <v>0.1852892561983471</v>
      </c>
      <c r="W696" s="223">
        <f>AE696*IFERROR(VLOOKUP(AD696,LnLst!B:I,2,FALSE),0)+AG696*IFERROR(VLOOKUP(AF696,LnLst!B:I,2,FALSE),0)+AI696*IFERROR(VLOOKUP(AH696,LnLst!B:I,2,FALSE),0)+AK696*IFERROR(VLOOKUP(AJ696,LnLst!B:I,2,FALSE),0)</f>
        <v>6.6190999999999995</v>
      </c>
      <c r="X696" s="215">
        <f>AE696*IFERROR(VLOOKUP(AD696,LnLst!B:I,3,FALSE),0)+AG696*IFERROR(VLOOKUP(AF696,LnLst!B:I,3,FALSE),0)+AI696*IFERROR(VLOOKUP(AH696,LnLst!B:I,3,FALSE),0)+AK696*IFERROR(VLOOKUP(AJ696,LnLst!B:I,3,FALSE),0)</f>
        <v>46.067999999999998</v>
      </c>
      <c r="Y696" s="219">
        <f>(AE696*IFERROR(VLOOKUP(AD696,LnLst!B:I,4,FALSE),0)+AG696*IFERROR(VLOOKUP(AF696,LnLst!B:I,4,FALSE),0)+AI696*IFERROR(VLOOKUP(AH696,LnLst!B:I,4,FALSE),0)+AK696*IFERROR(VLOOKUP(AJ696,LnLst!B:I,4,FALSE),0))/1000000</f>
        <v>5.4617000000000012E-4</v>
      </c>
      <c r="Z696" s="215">
        <f>AE696*IFERROR(VLOOKUP(AD696,LnLst!B:I,5,FALSE),0)+AG696*IFERROR(VLOOKUP(AF696,LnLst!B:I,5,FALSE),0)+AI696*IFERROR(VLOOKUP(AH696,LnLst!B:I,5,FALSE),0)+AK696*IFERROR(VLOOKUP(AJ696,LnLst!B:I,5,FALSE),0)</f>
        <v>17.54</v>
      </c>
      <c r="AA696" s="215">
        <f>AE696*IFERROR(VLOOKUP(AD696,LnLst!B:I,6,FALSE),0)+AG696*IFERROR(VLOOKUP(AF696,LnLst!B:I,6,FALSE),0)+AI696*IFERROR(VLOOKUP(AH696,LnLst!B:I,6,FALSE),0)+AK696*IFERROR(VLOOKUP(AJ696,LnLst!B:I,6,FALSE),0)</f>
        <v>139.47999999999999</v>
      </c>
      <c r="AB696" s="207">
        <f>(AE696*IFERROR(VLOOKUP(AD696,LnLst!B:I,7,FALSE),0)+AG696*IFERROR(VLOOKUP(AF696,LnLst!B:I,7,FALSE),0)+AI696*IFERROR(VLOOKUP(AH696,LnLst!B:I,7,FALSE),0)+AK696*IFERROR(VLOOKUP(AJ696,LnLst!B:I,7,FALSE),0))/1000000</f>
        <v>3.3895999999999997E-4</v>
      </c>
      <c r="AC696" s="211">
        <f>AE696*IFERROR(VLOOKUP(AD696,LnLst!B:I,8,FALSE),0)+AG696*IFERROR(VLOOKUP(AF696,LnLst!B:I,8,FALSE),0)+AI696*IFERROR(VLOOKUP(AH696,LnLst!B:I,8,FALSE),0)+AK696*IFERROR(VLOOKUP(AJ696,LnLst!B:I,8,FALSE),0)</f>
        <v>89.679999999999993</v>
      </c>
      <c r="AD696" s="106" t="s">
        <v>25</v>
      </c>
      <c r="AE696" s="263">
        <v>111</v>
      </c>
      <c r="AF696" s="245" t="s">
        <v>8</v>
      </c>
      <c r="AG696" s="263">
        <v>41</v>
      </c>
      <c r="AH696" s="250" t="s">
        <v>1462</v>
      </c>
      <c r="AI696" s="263"/>
      <c r="AJ696" s="245" t="s">
        <v>1462</v>
      </c>
      <c r="AK696" s="263"/>
      <c r="AL696" s="84">
        <v>215</v>
      </c>
      <c r="AM696" s="72">
        <v>301</v>
      </c>
      <c r="AN696" s="83">
        <v>0</v>
      </c>
      <c r="AO696" s="72">
        <v>0</v>
      </c>
      <c r="AP696" s="66" t="s">
        <v>1123</v>
      </c>
      <c r="AQ696" s="107" t="s">
        <v>1035</v>
      </c>
      <c r="AR696" s="61" t="s">
        <v>101</v>
      </c>
      <c r="AS696" s="364"/>
      <c r="AT696" s="205" t="s">
        <v>1278</v>
      </c>
      <c r="DN696" s="111">
        <f>(AE696*IFERROR(VLOOKUP(AD696,LnLst!B:I,2,FALSE),0))*(100/(H696^2))</f>
        <v>9.448760330578513E-3</v>
      </c>
      <c r="DO696" s="111">
        <f>(AE696*IFERROR(VLOOKUP(AD696,LnLst!B:I,3,FALSE),0))*(100/(H696^2))</f>
        <v>6.92603305785124E-2</v>
      </c>
      <c r="DP696" s="111">
        <f>(AE696*IFERROR(VLOOKUP(AD696,LnLst!B:I,4,FALSE),0))*(H696^2/100)/1000000</f>
        <v>0.19985327999999999</v>
      </c>
      <c r="DQ696" s="111">
        <f>(AE696*IFERROR(VLOOKUP(AD696,LnLst!B:I,5,FALSE),0))*(100/(H696^2))</f>
        <v>2.522727272727273E-2</v>
      </c>
      <c r="DR696" s="111">
        <f>(AE696*IFERROR(VLOOKUP(AD696,LnLst!B:I,6,FALSE),0))*(100/(H696^2))</f>
        <v>0.21787190082644625</v>
      </c>
      <c r="DS696" s="111">
        <f>(AE696*IFERROR(VLOOKUP(AD696,LnLst!B:I,7,FALSE),0))*(H696^2/100)/1000000</f>
        <v>0.11980452</v>
      </c>
      <c r="DT696" s="111">
        <f>(AE696*IFERROR(VLOOKUP(AD696,LnLst!B:I,8,FALSE),0))*(100/(H696^2))</f>
        <v>0.1353099173553719</v>
      </c>
      <c r="DU696" s="111">
        <f>AG696*IFERROR(VLOOKUP(AF696,LnLst!B:I,2,FALSE),0)*100/H696^2</f>
        <v>4.2270661157024795E-3</v>
      </c>
      <c r="DV696" s="111">
        <f>(AG696*IFERROR(VLOOKUP(AF696,LnLst!B:I,3,FALSE),0))*(100/(H696^2))</f>
        <v>2.5921487603305784E-2</v>
      </c>
      <c r="DW696" s="111">
        <f>(AG696*IFERROR(VLOOKUP(AF696,LnLst!B:I,4,FALSE),0))*(H696^2/100)/1000000</f>
        <v>6.4492999999999995E-2</v>
      </c>
      <c r="DX696" s="111">
        <f>(AG696*IFERROR(VLOOKUP(AF696,LnLst!B:I,5,FALSE),0))*(100/(H696^2))</f>
        <v>1.1012396694214877E-2</v>
      </c>
      <c r="DY696" s="111">
        <f>(AG696*IFERROR(VLOOKUP(AF696,LnLst!B:I,6,FALSE),0))*(100/(H696^2))</f>
        <v>7.0309917355371912E-2</v>
      </c>
      <c r="DZ696" s="111">
        <f>(AG696*IFERROR(VLOOKUP(AF696,LnLst!B:I,7,FALSE),0))*(H696^2/100)/1000000</f>
        <v>4.4252119999999992E-2</v>
      </c>
      <c r="EA696" s="111">
        <f>(AG696*IFERROR(VLOOKUP(AF696,LnLst!B:I,8,FALSE),0))*(100/(H696^2))</f>
        <v>4.9979338842975202E-2</v>
      </c>
      <c r="EB696" s="111">
        <f>AI696*IFERROR(VLOOKUP(AH696,LnLst!B:I,2,FALSE),0)*100/H696^2</f>
        <v>0</v>
      </c>
      <c r="EC696" s="111">
        <f>AI696*IFERROR(VLOOKUP(AH696,LnLst!B:I,3,FALSE),0)*100/H696^2</f>
        <v>0</v>
      </c>
      <c r="ED696" s="111">
        <f>(AI696*IFERROR(VLOOKUP(AH696,LnLst!B:I,4,FALSE),0))*(H696^2/100)/1000000</f>
        <v>0</v>
      </c>
      <c r="EE696" s="111">
        <f>AI696*IFERROR(VLOOKUP(AH696,LnLst!B:I,5,FALSE),0)*100/H696^2</f>
        <v>0</v>
      </c>
      <c r="EF696" s="111">
        <f>AI696*IFERROR(VLOOKUP(AH696,LnLst!B:I,6,FALSE),0)*100/H696^2</f>
        <v>0</v>
      </c>
      <c r="EG696" s="111">
        <f>(AI696*IFERROR(VLOOKUP(AH696,LnLst!B:I,7,FALSE),0))*(H696^2/100)/1000000</f>
        <v>0</v>
      </c>
      <c r="EH696" s="111">
        <f>AI696*IFERROR(VLOOKUP(AH696,LnLst!B:I,8,FALSE),0)*100/H696^2</f>
        <v>0</v>
      </c>
      <c r="EI696" s="236">
        <f>AK696*IFERROR(VLOOKUP(AJ696,LnLst!B:I,2,FALSE),0)*100/H696^2</f>
        <v>0</v>
      </c>
      <c r="EJ696" s="111">
        <f>AK696*IFERROR(VLOOKUP(AJ696,LnLst!B:I,3,FALSE),0)*100/H696^2</f>
        <v>0</v>
      </c>
      <c r="EK696" s="111">
        <f>(AK696*IFERROR(VLOOKUP(AJ696,LnLst!B:I,4,FALSE),0))*(H696^2/100)/1000000</f>
        <v>0</v>
      </c>
      <c r="EL696" s="111">
        <f>AK696*IFERROR(VLOOKUP(AJ696,LnLst!B:I,5,FALSE),0)*100/H696^2</f>
        <v>0</v>
      </c>
      <c r="EM696" s="111">
        <f>AK696*IFERROR(VLOOKUP(AJ696,LnLst!B:I,6,FALSE),0)*100/H696^2</f>
        <v>0</v>
      </c>
      <c r="EN696" s="111">
        <f>(AK696*IFERROR(VLOOKUP(AJ696,LnLst!B:I,7,FALSE),0))*(H696^2/100)/1000000</f>
        <v>0</v>
      </c>
      <c r="EO696" s="111">
        <f>AK696*IFERROR(VLOOKUP(AJ696,LnLst!B:I,8,FALSE),0)*100/H696^2</f>
        <v>0</v>
      </c>
    </row>
    <row r="697" spans="1:145" ht="15" customHeight="1" x14ac:dyDescent="0.25">
      <c r="A697" s="81" t="s">
        <v>355</v>
      </c>
      <c r="B697" s="82" t="s">
        <v>53</v>
      </c>
      <c r="C697" s="102" t="s">
        <v>1629</v>
      </c>
      <c r="D697" s="82" t="s">
        <v>1634</v>
      </c>
      <c r="E697" s="9" t="s">
        <v>1710</v>
      </c>
      <c r="F697" s="426" t="s">
        <v>1717</v>
      </c>
      <c r="G697" s="83">
        <v>2</v>
      </c>
      <c r="H697" s="60">
        <v>220</v>
      </c>
      <c r="I697" s="194" t="str">
        <f t="shared" si="222"/>
        <v xml:space="preserve">2*380/50 ACSR    2*405 AAAC         </v>
      </c>
      <c r="J697" s="228">
        <f t="shared" si="223"/>
        <v>152</v>
      </c>
      <c r="K697" s="113" t="s">
        <v>23</v>
      </c>
      <c r="L697" s="232" t="s">
        <v>23</v>
      </c>
      <c r="M697" s="240">
        <v>1340</v>
      </c>
      <c r="N697" s="115">
        <f t="shared" si="224"/>
        <v>510.59360000000004</v>
      </c>
      <c r="O697" s="242">
        <v>1340</v>
      </c>
      <c r="P697" s="235">
        <f t="shared" si="225"/>
        <v>1.3675826446280992E-2</v>
      </c>
      <c r="Q697" s="104">
        <f t="shared" si="226"/>
        <v>9.5181818181818187E-2</v>
      </c>
      <c r="R697" s="104">
        <f t="shared" si="227"/>
        <v>0.26434628000000004</v>
      </c>
      <c r="S697" s="104">
        <f t="shared" si="228"/>
        <v>3.6239669421487604E-2</v>
      </c>
      <c r="T697" s="104">
        <f t="shared" si="229"/>
        <v>0.28818181818181815</v>
      </c>
      <c r="U697" s="104">
        <f t="shared" si="230"/>
        <v>0.16405663999999998</v>
      </c>
      <c r="V697" s="105">
        <f t="shared" si="231"/>
        <v>0.1852892561983471</v>
      </c>
      <c r="W697" s="223">
        <f>AE697*IFERROR(VLOOKUP(AD697,LnLst!B:I,2,FALSE),0)+AG697*IFERROR(VLOOKUP(AF697,LnLst!B:I,2,FALSE),0)+AI697*IFERROR(VLOOKUP(AH697,LnLst!B:I,2,FALSE),0)+AK697*IFERROR(VLOOKUP(AJ697,LnLst!B:I,2,FALSE),0)</f>
        <v>6.6190999999999995</v>
      </c>
      <c r="X697" s="215">
        <f>AE697*IFERROR(VLOOKUP(AD697,LnLst!B:I,3,FALSE),0)+AG697*IFERROR(VLOOKUP(AF697,LnLst!B:I,3,FALSE),0)+AI697*IFERROR(VLOOKUP(AH697,LnLst!B:I,3,FALSE),0)+AK697*IFERROR(VLOOKUP(AJ697,LnLst!B:I,3,FALSE),0)</f>
        <v>46.067999999999998</v>
      </c>
      <c r="Y697" s="219">
        <f>(AE697*IFERROR(VLOOKUP(AD697,LnLst!B:I,4,FALSE),0)+AG697*IFERROR(VLOOKUP(AF697,LnLst!B:I,4,FALSE),0)+AI697*IFERROR(VLOOKUP(AH697,LnLst!B:I,4,FALSE),0)+AK697*IFERROR(VLOOKUP(AJ697,LnLst!B:I,4,FALSE),0))/1000000</f>
        <v>5.4617000000000012E-4</v>
      </c>
      <c r="Z697" s="215">
        <f>AE697*IFERROR(VLOOKUP(AD697,LnLst!B:I,5,FALSE),0)+AG697*IFERROR(VLOOKUP(AF697,LnLst!B:I,5,FALSE),0)+AI697*IFERROR(VLOOKUP(AH697,LnLst!B:I,5,FALSE),0)+AK697*IFERROR(VLOOKUP(AJ697,LnLst!B:I,5,FALSE),0)</f>
        <v>17.54</v>
      </c>
      <c r="AA697" s="215">
        <f>AE697*IFERROR(VLOOKUP(AD697,LnLst!B:I,6,FALSE),0)+AG697*IFERROR(VLOOKUP(AF697,LnLst!B:I,6,FALSE),0)+AI697*IFERROR(VLOOKUP(AH697,LnLst!B:I,6,FALSE),0)+AK697*IFERROR(VLOOKUP(AJ697,LnLst!B:I,6,FALSE),0)</f>
        <v>139.47999999999999</v>
      </c>
      <c r="AB697" s="207">
        <f>(AE697*IFERROR(VLOOKUP(AD697,LnLst!B:I,7,FALSE),0)+AG697*IFERROR(VLOOKUP(AF697,LnLst!B:I,7,FALSE),0)+AI697*IFERROR(VLOOKUP(AH697,LnLst!B:I,7,FALSE),0)+AK697*IFERROR(VLOOKUP(AJ697,LnLst!B:I,7,FALSE),0))/1000000</f>
        <v>3.3895999999999997E-4</v>
      </c>
      <c r="AC697" s="211">
        <f>AE697*IFERROR(VLOOKUP(AD697,LnLst!B:I,8,FALSE),0)+AG697*IFERROR(VLOOKUP(AF697,LnLst!B:I,8,FALSE),0)+AI697*IFERROR(VLOOKUP(AH697,LnLst!B:I,8,FALSE),0)+AK697*IFERROR(VLOOKUP(AJ697,LnLst!B:I,8,FALSE),0)</f>
        <v>89.679999999999993</v>
      </c>
      <c r="AD697" s="106" t="s">
        <v>25</v>
      </c>
      <c r="AE697" s="263">
        <v>111</v>
      </c>
      <c r="AF697" s="245" t="s">
        <v>8</v>
      </c>
      <c r="AG697" s="263">
        <v>41</v>
      </c>
      <c r="AH697" s="250" t="s">
        <v>1462</v>
      </c>
      <c r="AI697" s="263"/>
      <c r="AJ697" s="245" t="s">
        <v>1462</v>
      </c>
      <c r="AK697" s="263"/>
      <c r="AL697" s="84">
        <v>215</v>
      </c>
      <c r="AM697" s="72">
        <v>301</v>
      </c>
      <c r="AN697" s="83">
        <v>0</v>
      </c>
      <c r="AO697" s="72">
        <v>0</v>
      </c>
      <c r="AP697" s="66" t="s">
        <v>1124</v>
      </c>
      <c r="AQ697" s="107" t="s">
        <v>1035</v>
      </c>
      <c r="AR697" s="61" t="s">
        <v>101</v>
      </c>
      <c r="AS697" s="364"/>
      <c r="AT697" s="205" t="s">
        <v>1278</v>
      </c>
      <c r="DN697" s="111">
        <f>(AE697*IFERROR(VLOOKUP(AD697,LnLst!B:I,2,FALSE),0))*(100/(H697^2))</f>
        <v>9.448760330578513E-3</v>
      </c>
      <c r="DO697" s="111">
        <f>(AE697*IFERROR(VLOOKUP(AD697,LnLst!B:I,3,FALSE),0))*(100/(H697^2))</f>
        <v>6.92603305785124E-2</v>
      </c>
      <c r="DP697" s="111">
        <f>(AE697*IFERROR(VLOOKUP(AD697,LnLst!B:I,4,FALSE),0))*(H697^2/100)/1000000</f>
        <v>0.19985327999999999</v>
      </c>
      <c r="DQ697" s="111">
        <f>(AE697*IFERROR(VLOOKUP(AD697,LnLst!B:I,5,FALSE),0))*(100/(H697^2))</f>
        <v>2.522727272727273E-2</v>
      </c>
      <c r="DR697" s="111">
        <f>(AE697*IFERROR(VLOOKUP(AD697,LnLst!B:I,6,FALSE),0))*(100/(H697^2))</f>
        <v>0.21787190082644625</v>
      </c>
      <c r="DS697" s="111">
        <f>(AE697*IFERROR(VLOOKUP(AD697,LnLst!B:I,7,FALSE),0))*(H697^2/100)/1000000</f>
        <v>0.11980452</v>
      </c>
      <c r="DT697" s="111">
        <f>(AE697*IFERROR(VLOOKUP(AD697,LnLst!B:I,8,FALSE),0))*(100/(H697^2))</f>
        <v>0.1353099173553719</v>
      </c>
      <c r="DU697" s="111">
        <f>AG697*IFERROR(VLOOKUP(AF697,LnLst!B:I,2,FALSE),0)*100/H697^2</f>
        <v>4.2270661157024795E-3</v>
      </c>
      <c r="DV697" s="111">
        <f>(AG697*IFERROR(VLOOKUP(AF697,LnLst!B:I,3,FALSE),0))*(100/(H697^2))</f>
        <v>2.5921487603305784E-2</v>
      </c>
      <c r="DW697" s="111">
        <f>(AG697*IFERROR(VLOOKUP(AF697,LnLst!B:I,4,FALSE),0))*(H697^2/100)/1000000</f>
        <v>6.4492999999999995E-2</v>
      </c>
      <c r="DX697" s="111">
        <f>(AG697*IFERROR(VLOOKUP(AF697,LnLst!B:I,5,FALSE),0))*(100/(H697^2))</f>
        <v>1.1012396694214877E-2</v>
      </c>
      <c r="DY697" s="111">
        <f>(AG697*IFERROR(VLOOKUP(AF697,LnLst!B:I,6,FALSE),0))*(100/(H697^2))</f>
        <v>7.0309917355371912E-2</v>
      </c>
      <c r="DZ697" s="111">
        <f>(AG697*IFERROR(VLOOKUP(AF697,LnLst!B:I,7,FALSE),0))*(H697^2/100)/1000000</f>
        <v>4.4252119999999992E-2</v>
      </c>
      <c r="EA697" s="111">
        <f>(AG697*IFERROR(VLOOKUP(AF697,LnLst!B:I,8,FALSE),0))*(100/(H697^2))</f>
        <v>4.9979338842975202E-2</v>
      </c>
      <c r="EB697" s="111">
        <f>AI697*IFERROR(VLOOKUP(AH697,LnLst!B:I,2,FALSE),0)*100/H697^2</f>
        <v>0</v>
      </c>
      <c r="EC697" s="111">
        <f>AI697*IFERROR(VLOOKUP(AH697,LnLst!B:I,3,FALSE),0)*100/H697^2</f>
        <v>0</v>
      </c>
      <c r="ED697" s="111">
        <f>(AI697*IFERROR(VLOOKUP(AH697,LnLst!B:I,4,FALSE),0))*(H697^2/100)/1000000</f>
        <v>0</v>
      </c>
      <c r="EE697" s="111">
        <f>AI697*IFERROR(VLOOKUP(AH697,LnLst!B:I,5,FALSE),0)*100/H697^2</f>
        <v>0</v>
      </c>
      <c r="EF697" s="111">
        <f>AI697*IFERROR(VLOOKUP(AH697,LnLst!B:I,6,FALSE),0)*100/H697^2</f>
        <v>0</v>
      </c>
      <c r="EG697" s="111">
        <f>(AI697*IFERROR(VLOOKUP(AH697,LnLst!B:I,7,FALSE),0))*(H697^2/100)/1000000</f>
        <v>0</v>
      </c>
      <c r="EH697" s="111">
        <f>AI697*IFERROR(VLOOKUP(AH697,LnLst!B:I,8,FALSE),0)*100/H697^2</f>
        <v>0</v>
      </c>
      <c r="EI697" s="236">
        <f>AK697*IFERROR(VLOOKUP(AJ697,LnLst!B:I,2,FALSE),0)*100/H697^2</f>
        <v>0</v>
      </c>
      <c r="EJ697" s="111">
        <f>AK697*IFERROR(VLOOKUP(AJ697,LnLst!B:I,3,FALSE),0)*100/H697^2</f>
        <v>0</v>
      </c>
      <c r="EK697" s="111">
        <f>(AK697*IFERROR(VLOOKUP(AJ697,LnLst!B:I,4,FALSE),0))*(H697^2/100)/1000000</f>
        <v>0</v>
      </c>
      <c r="EL697" s="111">
        <f>AK697*IFERROR(VLOOKUP(AJ697,LnLst!B:I,5,FALSE),0)*100/H697^2</f>
        <v>0</v>
      </c>
      <c r="EM697" s="111">
        <f>AK697*IFERROR(VLOOKUP(AJ697,LnLst!B:I,6,FALSE),0)*100/H697^2</f>
        <v>0</v>
      </c>
      <c r="EN697" s="111">
        <f>(AK697*IFERROR(VLOOKUP(AJ697,LnLst!B:I,7,FALSE),0))*(H697^2/100)/1000000</f>
        <v>0</v>
      </c>
      <c r="EO697" s="111">
        <f>AK697*IFERROR(VLOOKUP(AJ697,LnLst!B:I,8,FALSE),0)*100/H697^2</f>
        <v>0</v>
      </c>
    </row>
    <row r="698" spans="1:145" ht="15" customHeight="1" x14ac:dyDescent="0.25">
      <c r="A698" s="81" t="s">
        <v>391</v>
      </c>
      <c r="B698" s="82" t="s">
        <v>1401</v>
      </c>
      <c r="C698" s="102" t="s">
        <v>85</v>
      </c>
      <c r="D698" s="82" t="s">
        <v>1486</v>
      </c>
      <c r="E698" s="9" t="s">
        <v>1642</v>
      </c>
      <c r="F698" s="426" t="s">
        <v>1717</v>
      </c>
      <c r="G698" s="83">
        <v>1</v>
      </c>
      <c r="H698" s="60">
        <v>220</v>
      </c>
      <c r="I698" s="194" t="str">
        <f t="shared" si="222"/>
        <v xml:space="preserve">2*380/50 ACSR    2*240/40 ACO         </v>
      </c>
      <c r="J698" s="228">
        <f t="shared" si="223"/>
        <v>169</v>
      </c>
      <c r="K698" s="113" t="s">
        <v>22</v>
      </c>
      <c r="L698" s="232"/>
      <c r="M698" s="240">
        <v>1000</v>
      </c>
      <c r="N698" s="115">
        <f t="shared" si="224"/>
        <v>381.04</v>
      </c>
      <c r="O698" s="116">
        <v>1500</v>
      </c>
      <c r="P698" s="235">
        <f t="shared" si="225"/>
        <v>1.94801652892562E-2</v>
      </c>
      <c r="Q698" s="104">
        <f t="shared" si="226"/>
        <v>0.12040082644628099</v>
      </c>
      <c r="R698" s="104">
        <f t="shared" si="227"/>
        <v>0.27217740000000001</v>
      </c>
      <c r="S698" s="104">
        <f t="shared" si="228"/>
        <v>5.5020661157024801E-2</v>
      </c>
      <c r="T698" s="104">
        <f t="shared" si="229"/>
        <v>0.33171487603305783</v>
      </c>
      <c r="U698" s="104">
        <f t="shared" si="230"/>
        <v>0.18240508000000002</v>
      </c>
      <c r="V698" s="105">
        <f t="shared" si="231"/>
        <v>0.20601239669421487</v>
      </c>
      <c r="W698" s="223">
        <f>AE698*IFERROR(VLOOKUP(AD698,LnLst!B:I,2,FALSE),0)+AG698*IFERROR(VLOOKUP(AF698,LnLst!B:I,2,FALSE),0)+AI698*IFERROR(VLOOKUP(AH698,LnLst!B:I,2,FALSE),0)+AK698*IFERROR(VLOOKUP(AJ698,LnLst!B:I,2,FALSE),0)</f>
        <v>9.4283999999999999</v>
      </c>
      <c r="X698" s="215">
        <f>AE698*IFERROR(VLOOKUP(AD698,LnLst!B:I,3,FALSE),0)+AG698*IFERROR(VLOOKUP(AF698,LnLst!B:I,3,FALSE),0)+AI698*IFERROR(VLOOKUP(AH698,LnLst!B:I,3,FALSE),0)+AK698*IFERROR(VLOOKUP(AJ698,LnLst!B:I,3,FALSE),0)</f>
        <v>58.274000000000001</v>
      </c>
      <c r="Y698" s="219">
        <f>(AE698*IFERROR(VLOOKUP(AD698,LnLst!B:I,4,FALSE),0)+AG698*IFERROR(VLOOKUP(AF698,LnLst!B:I,4,FALSE),0)+AI698*IFERROR(VLOOKUP(AH698,LnLst!B:I,4,FALSE),0)+AK698*IFERROR(VLOOKUP(AJ698,LnLst!B:I,4,FALSE),0))/1000000</f>
        <v>5.6234999999999998E-4</v>
      </c>
      <c r="Z698" s="215">
        <f>AE698*IFERROR(VLOOKUP(AD698,LnLst!B:I,5,FALSE),0)+AG698*IFERROR(VLOOKUP(AF698,LnLst!B:I,5,FALSE),0)+AI698*IFERROR(VLOOKUP(AH698,LnLst!B:I,5,FALSE),0)+AK698*IFERROR(VLOOKUP(AJ698,LnLst!B:I,5,FALSE),0)</f>
        <v>26.630000000000003</v>
      </c>
      <c r="AA698" s="215">
        <f>AE698*IFERROR(VLOOKUP(AD698,LnLst!B:I,6,FALSE),0)+AG698*IFERROR(VLOOKUP(AF698,LnLst!B:I,6,FALSE),0)+AI698*IFERROR(VLOOKUP(AH698,LnLst!B:I,6,FALSE),0)+AK698*IFERROR(VLOOKUP(AJ698,LnLst!B:I,6,FALSE),0)</f>
        <v>160.54999999999998</v>
      </c>
      <c r="AB698" s="207">
        <f>(AE698*IFERROR(VLOOKUP(AD698,LnLst!B:I,7,FALSE),0)+AG698*IFERROR(VLOOKUP(AF698,LnLst!B:I,7,FALSE),0)+AI698*IFERROR(VLOOKUP(AH698,LnLst!B:I,7,FALSE),0)+AK698*IFERROR(VLOOKUP(AJ698,LnLst!B:I,7,FALSE),0))/1000000</f>
        <v>3.7687000000000002E-4</v>
      </c>
      <c r="AC698" s="211">
        <f>AE698*IFERROR(VLOOKUP(AD698,LnLst!B:I,8,FALSE),0)+AG698*IFERROR(VLOOKUP(AF698,LnLst!B:I,8,FALSE),0)+AI698*IFERROR(VLOOKUP(AH698,LnLst!B:I,8,FALSE),0)+AK698*IFERROR(VLOOKUP(AJ698,LnLst!B:I,8,FALSE),0)</f>
        <v>99.710000000000008</v>
      </c>
      <c r="AD698" s="106" t="s">
        <v>25</v>
      </c>
      <c r="AE698" s="263">
        <v>102</v>
      </c>
      <c r="AF698" s="245" t="s">
        <v>209</v>
      </c>
      <c r="AG698" s="263">
        <v>67</v>
      </c>
      <c r="AH698" s="250" t="s">
        <v>1462</v>
      </c>
      <c r="AI698" s="263"/>
      <c r="AJ698" s="245" t="s">
        <v>1462</v>
      </c>
      <c r="AK698" s="263"/>
      <c r="AL698" s="84">
        <v>102</v>
      </c>
      <c r="AM698" s="72">
        <v>99</v>
      </c>
      <c r="AN698" s="83">
        <v>0</v>
      </c>
      <c r="AO698" s="72">
        <v>0</v>
      </c>
      <c r="AP698" s="66" t="s">
        <v>1101</v>
      </c>
      <c r="AQ698" s="107" t="s">
        <v>1068</v>
      </c>
      <c r="AR698" s="61" t="s">
        <v>1100</v>
      </c>
      <c r="AS698" s="365"/>
      <c r="AT698" s="277" t="s">
        <v>1689</v>
      </c>
      <c r="DN698" s="111">
        <f>(AE698*IFERROR(VLOOKUP(AD698,LnLst!B:I,2,FALSE),0))*(100/(H698^2))</f>
        <v>8.6826446280991731E-3</v>
      </c>
      <c r="DO698" s="111">
        <f>(AE698*IFERROR(VLOOKUP(AD698,LnLst!B:I,3,FALSE),0))*(100/(H698^2))</f>
        <v>6.3644628099173553E-2</v>
      </c>
      <c r="DP698" s="111">
        <f>(AE698*IFERROR(VLOOKUP(AD698,LnLst!B:I,4,FALSE),0))*(H698^2/100)/1000000</f>
        <v>0.18364896</v>
      </c>
      <c r="DQ698" s="111">
        <f>(AE698*IFERROR(VLOOKUP(AD698,LnLst!B:I,5,FALSE),0))*(100/(H698^2))</f>
        <v>2.3181818181818185E-2</v>
      </c>
      <c r="DR698" s="111">
        <f>(AE698*IFERROR(VLOOKUP(AD698,LnLst!B:I,6,FALSE),0))*(100/(H698^2))</f>
        <v>0.20020661157024791</v>
      </c>
      <c r="DS698" s="111">
        <f>(AE698*IFERROR(VLOOKUP(AD698,LnLst!B:I,7,FALSE),0))*(H698^2/100)/1000000</f>
        <v>0.11009064</v>
      </c>
      <c r="DT698" s="111">
        <f>(AE698*IFERROR(VLOOKUP(AD698,LnLst!B:I,8,FALSE),0))*(100/(H698^2))</f>
        <v>0.12433884297520661</v>
      </c>
      <c r="DU698" s="111">
        <f>AG698*IFERROR(VLOOKUP(AF698,LnLst!B:I,2,FALSE),0)*100/H698^2</f>
        <v>1.0797520661157025E-2</v>
      </c>
      <c r="DV698" s="111">
        <f>(AG698*IFERROR(VLOOKUP(AF698,LnLst!B:I,3,FALSE),0))*(100/(H698^2))</f>
        <v>5.6756198347107434E-2</v>
      </c>
      <c r="DW698" s="111">
        <f>(AG698*IFERROR(VLOOKUP(AF698,LnLst!B:I,4,FALSE),0))*(H698^2/100)/1000000</f>
        <v>8.852844E-2</v>
      </c>
      <c r="DX698" s="111">
        <f>(AG698*IFERROR(VLOOKUP(AF698,LnLst!B:I,5,FALSE),0))*(100/(H698^2))</f>
        <v>3.1838842975206616E-2</v>
      </c>
      <c r="DY698" s="111">
        <f>(AG698*IFERROR(VLOOKUP(AF698,LnLst!B:I,6,FALSE),0))*(100/(H698^2))</f>
        <v>0.13150826446280992</v>
      </c>
      <c r="DZ698" s="111">
        <f>(AG698*IFERROR(VLOOKUP(AF698,LnLst!B:I,7,FALSE),0))*(H698^2/100)/1000000</f>
        <v>7.2314440000000008E-2</v>
      </c>
      <c r="EA698" s="111">
        <f>(AG698*IFERROR(VLOOKUP(AF698,LnLst!B:I,8,FALSE),0))*(100/(H698^2))</f>
        <v>8.1673553719008266E-2</v>
      </c>
      <c r="EB698" s="111">
        <f>AI698*IFERROR(VLOOKUP(AH698,LnLst!B:I,2,FALSE),0)*100/H698^2</f>
        <v>0</v>
      </c>
      <c r="EC698" s="111">
        <f>AI698*IFERROR(VLOOKUP(AH698,LnLst!B:I,3,FALSE),0)*100/H698^2</f>
        <v>0</v>
      </c>
      <c r="ED698" s="111">
        <f>(AI698*IFERROR(VLOOKUP(AH698,LnLst!B:I,4,FALSE),0))*(H698^2/100)/1000000</f>
        <v>0</v>
      </c>
      <c r="EE698" s="111">
        <f>AI698*IFERROR(VLOOKUP(AH698,LnLst!B:I,5,FALSE),0)*100/H698^2</f>
        <v>0</v>
      </c>
      <c r="EF698" s="111">
        <f>AI698*IFERROR(VLOOKUP(AH698,LnLst!B:I,6,FALSE),0)*100/H698^2</f>
        <v>0</v>
      </c>
      <c r="EG698" s="111">
        <f>(AI698*IFERROR(VLOOKUP(AH698,LnLst!B:I,7,FALSE),0))*(H698^2/100)/1000000</f>
        <v>0</v>
      </c>
      <c r="EH698" s="111">
        <f>AI698*IFERROR(VLOOKUP(AH698,LnLst!B:I,8,FALSE),0)*100/H698^2</f>
        <v>0</v>
      </c>
      <c r="EI698" s="236">
        <f>AK698*IFERROR(VLOOKUP(AJ698,LnLst!B:I,2,FALSE),0)*100/H698^2</f>
        <v>0</v>
      </c>
      <c r="EJ698" s="111">
        <f>AK698*IFERROR(VLOOKUP(AJ698,LnLst!B:I,3,FALSE),0)*100/H698^2</f>
        <v>0</v>
      </c>
      <c r="EK698" s="111">
        <f>(AK698*IFERROR(VLOOKUP(AJ698,LnLst!B:I,4,FALSE),0))*(H698^2/100)/1000000</f>
        <v>0</v>
      </c>
      <c r="EL698" s="111">
        <f>AK698*IFERROR(VLOOKUP(AJ698,LnLst!B:I,5,FALSE),0)*100/H698^2</f>
        <v>0</v>
      </c>
      <c r="EM698" s="111">
        <f>AK698*IFERROR(VLOOKUP(AJ698,LnLst!B:I,6,FALSE),0)*100/H698^2</f>
        <v>0</v>
      </c>
      <c r="EN698" s="111">
        <f>(AK698*IFERROR(VLOOKUP(AJ698,LnLst!B:I,7,FALSE),0))*(H698^2/100)/1000000</f>
        <v>0</v>
      </c>
      <c r="EO698" s="111">
        <f>AK698*IFERROR(VLOOKUP(AJ698,LnLst!B:I,8,FALSE),0)*100/H698^2</f>
        <v>0</v>
      </c>
    </row>
    <row r="699" spans="1:145" ht="15" customHeight="1" x14ac:dyDescent="0.25">
      <c r="A699" s="81" t="s">
        <v>391</v>
      </c>
      <c r="B699" s="82" t="s">
        <v>1401</v>
      </c>
      <c r="C699" s="102" t="s">
        <v>85</v>
      </c>
      <c r="D699" s="82" t="s">
        <v>1486</v>
      </c>
      <c r="E699" s="9" t="s">
        <v>1642</v>
      </c>
      <c r="F699" s="426" t="s">
        <v>1717</v>
      </c>
      <c r="G699" s="83">
        <v>2</v>
      </c>
      <c r="H699" s="60">
        <v>220</v>
      </c>
      <c r="I699" s="194" t="str">
        <f t="shared" si="222"/>
        <v xml:space="preserve">2*380/50 ACSR    2*240/40 ACO         </v>
      </c>
      <c r="J699" s="228">
        <f t="shared" si="223"/>
        <v>169</v>
      </c>
      <c r="K699" s="113" t="s">
        <v>22</v>
      </c>
      <c r="L699" s="232"/>
      <c r="M699" s="240">
        <v>1000</v>
      </c>
      <c r="N699" s="115">
        <f t="shared" si="224"/>
        <v>381.04</v>
      </c>
      <c r="O699" s="116">
        <v>1500</v>
      </c>
      <c r="P699" s="235">
        <f t="shared" si="225"/>
        <v>1.94801652892562E-2</v>
      </c>
      <c r="Q699" s="104">
        <f t="shared" si="226"/>
        <v>0.12040082644628099</v>
      </c>
      <c r="R699" s="104">
        <f t="shared" si="227"/>
        <v>0.27217740000000001</v>
      </c>
      <c r="S699" s="104">
        <f t="shared" si="228"/>
        <v>5.5020661157024801E-2</v>
      </c>
      <c r="T699" s="104">
        <f t="shared" si="229"/>
        <v>0.33171487603305783</v>
      </c>
      <c r="U699" s="104">
        <f t="shared" si="230"/>
        <v>0.18240508000000002</v>
      </c>
      <c r="V699" s="105">
        <f t="shared" si="231"/>
        <v>0.20601239669421487</v>
      </c>
      <c r="W699" s="223">
        <f>AE699*IFERROR(VLOOKUP(AD699,LnLst!B:I,2,FALSE),0)+AG699*IFERROR(VLOOKUP(AF699,LnLst!B:I,2,FALSE),0)+AI699*IFERROR(VLOOKUP(AH699,LnLst!B:I,2,FALSE),0)+AK699*IFERROR(VLOOKUP(AJ699,LnLst!B:I,2,FALSE),0)</f>
        <v>9.4283999999999999</v>
      </c>
      <c r="X699" s="215">
        <f>AE699*IFERROR(VLOOKUP(AD699,LnLst!B:I,3,FALSE),0)+AG699*IFERROR(VLOOKUP(AF699,LnLst!B:I,3,FALSE),0)+AI699*IFERROR(VLOOKUP(AH699,LnLst!B:I,3,FALSE),0)+AK699*IFERROR(VLOOKUP(AJ699,LnLst!B:I,3,FALSE),0)</f>
        <v>58.274000000000001</v>
      </c>
      <c r="Y699" s="219">
        <f>(AE699*IFERROR(VLOOKUP(AD699,LnLst!B:I,4,FALSE),0)+AG699*IFERROR(VLOOKUP(AF699,LnLst!B:I,4,FALSE),0)+AI699*IFERROR(VLOOKUP(AH699,LnLst!B:I,4,FALSE),0)+AK699*IFERROR(VLOOKUP(AJ699,LnLst!B:I,4,FALSE),0))/1000000</f>
        <v>5.6234999999999998E-4</v>
      </c>
      <c r="Z699" s="215">
        <f>AE699*IFERROR(VLOOKUP(AD699,LnLst!B:I,5,FALSE),0)+AG699*IFERROR(VLOOKUP(AF699,LnLst!B:I,5,FALSE),0)+AI699*IFERROR(VLOOKUP(AH699,LnLst!B:I,5,FALSE),0)+AK699*IFERROR(VLOOKUP(AJ699,LnLst!B:I,5,FALSE),0)</f>
        <v>26.630000000000003</v>
      </c>
      <c r="AA699" s="215">
        <f>AE699*IFERROR(VLOOKUP(AD699,LnLst!B:I,6,FALSE),0)+AG699*IFERROR(VLOOKUP(AF699,LnLst!B:I,6,FALSE),0)+AI699*IFERROR(VLOOKUP(AH699,LnLst!B:I,6,FALSE),0)+AK699*IFERROR(VLOOKUP(AJ699,LnLst!B:I,6,FALSE),0)</f>
        <v>160.54999999999998</v>
      </c>
      <c r="AB699" s="207">
        <f>(AE699*IFERROR(VLOOKUP(AD699,LnLst!B:I,7,FALSE),0)+AG699*IFERROR(VLOOKUP(AF699,LnLst!B:I,7,FALSE),0)+AI699*IFERROR(VLOOKUP(AH699,LnLst!B:I,7,FALSE),0)+AK699*IFERROR(VLOOKUP(AJ699,LnLst!B:I,7,FALSE),0))/1000000</f>
        <v>3.7687000000000002E-4</v>
      </c>
      <c r="AC699" s="211">
        <f>AE699*IFERROR(VLOOKUP(AD699,LnLst!B:I,8,FALSE),0)+AG699*IFERROR(VLOOKUP(AF699,LnLst!B:I,8,FALSE),0)+AI699*IFERROR(VLOOKUP(AH699,LnLst!B:I,8,FALSE),0)+AK699*IFERROR(VLOOKUP(AJ699,LnLst!B:I,8,FALSE),0)</f>
        <v>99.710000000000008</v>
      </c>
      <c r="AD699" s="106" t="s">
        <v>25</v>
      </c>
      <c r="AE699" s="263">
        <v>102</v>
      </c>
      <c r="AF699" s="245" t="s">
        <v>209</v>
      </c>
      <c r="AG699" s="263">
        <v>67</v>
      </c>
      <c r="AH699" s="250" t="s">
        <v>1462</v>
      </c>
      <c r="AI699" s="263"/>
      <c r="AJ699" s="245" t="s">
        <v>1462</v>
      </c>
      <c r="AK699" s="263"/>
      <c r="AL699" s="84">
        <v>102</v>
      </c>
      <c r="AM699" s="72">
        <v>99</v>
      </c>
      <c r="AN699" s="83">
        <v>0</v>
      </c>
      <c r="AO699" s="72">
        <v>0</v>
      </c>
      <c r="AP699" s="66" t="s">
        <v>1102</v>
      </c>
      <c r="AQ699" s="107" t="s">
        <v>1068</v>
      </c>
      <c r="AR699" s="61" t="s">
        <v>1100</v>
      </c>
      <c r="AS699" s="364"/>
      <c r="AT699" s="278"/>
      <c r="DN699" s="111">
        <f>(AE699*IFERROR(VLOOKUP(AD699,LnLst!B:I,2,FALSE),0))*(100/(H699^2))</f>
        <v>8.6826446280991731E-3</v>
      </c>
      <c r="DO699" s="111">
        <f>(AE699*IFERROR(VLOOKUP(AD699,LnLst!B:I,3,FALSE),0))*(100/(H699^2))</f>
        <v>6.3644628099173553E-2</v>
      </c>
      <c r="DP699" s="111">
        <f>(AE699*IFERROR(VLOOKUP(AD699,LnLst!B:I,4,FALSE),0))*(H699^2/100)/1000000</f>
        <v>0.18364896</v>
      </c>
      <c r="DQ699" s="111">
        <f>(AE699*IFERROR(VLOOKUP(AD699,LnLst!B:I,5,FALSE),0))*(100/(H699^2))</f>
        <v>2.3181818181818185E-2</v>
      </c>
      <c r="DR699" s="111">
        <f>(AE699*IFERROR(VLOOKUP(AD699,LnLst!B:I,6,FALSE),0))*(100/(H699^2))</f>
        <v>0.20020661157024791</v>
      </c>
      <c r="DS699" s="111">
        <f>(AE699*IFERROR(VLOOKUP(AD699,LnLst!B:I,7,FALSE),0))*(H699^2/100)/1000000</f>
        <v>0.11009064</v>
      </c>
      <c r="DT699" s="111">
        <f>(AE699*IFERROR(VLOOKUP(AD699,LnLst!B:I,8,FALSE),0))*(100/(H699^2))</f>
        <v>0.12433884297520661</v>
      </c>
      <c r="DU699" s="111">
        <f>AG699*IFERROR(VLOOKUP(AF699,LnLst!B:I,2,FALSE),0)*100/H699^2</f>
        <v>1.0797520661157025E-2</v>
      </c>
      <c r="DV699" s="111">
        <f>(AG699*IFERROR(VLOOKUP(AF699,LnLst!B:I,3,FALSE),0))*(100/(H699^2))</f>
        <v>5.6756198347107434E-2</v>
      </c>
      <c r="DW699" s="111">
        <f>(AG699*IFERROR(VLOOKUP(AF699,LnLst!B:I,4,FALSE),0))*(H699^2/100)/1000000</f>
        <v>8.852844E-2</v>
      </c>
      <c r="DX699" s="111">
        <f>(AG699*IFERROR(VLOOKUP(AF699,LnLst!B:I,5,FALSE),0))*(100/(H699^2))</f>
        <v>3.1838842975206616E-2</v>
      </c>
      <c r="DY699" s="111">
        <f>(AG699*IFERROR(VLOOKUP(AF699,LnLst!B:I,6,FALSE),0))*(100/(H699^2))</f>
        <v>0.13150826446280992</v>
      </c>
      <c r="DZ699" s="111">
        <f>(AG699*IFERROR(VLOOKUP(AF699,LnLst!B:I,7,FALSE),0))*(H699^2/100)/1000000</f>
        <v>7.2314440000000008E-2</v>
      </c>
      <c r="EA699" s="111">
        <f>(AG699*IFERROR(VLOOKUP(AF699,LnLst!B:I,8,FALSE),0))*(100/(H699^2))</f>
        <v>8.1673553719008266E-2</v>
      </c>
      <c r="EB699" s="111">
        <f>AI699*IFERROR(VLOOKUP(AH699,LnLst!B:I,2,FALSE),0)*100/H699^2</f>
        <v>0</v>
      </c>
      <c r="EC699" s="111">
        <f>AI699*IFERROR(VLOOKUP(AH699,LnLst!B:I,3,FALSE),0)*100/H699^2</f>
        <v>0</v>
      </c>
      <c r="ED699" s="111">
        <f>(AI699*IFERROR(VLOOKUP(AH699,LnLst!B:I,4,FALSE),0))*(H699^2/100)/1000000</f>
        <v>0</v>
      </c>
      <c r="EE699" s="111">
        <f>AI699*IFERROR(VLOOKUP(AH699,LnLst!B:I,5,FALSE),0)*100/H699^2</f>
        <v>0</v>
      </c>
      <c r="EF699" s="111">
        <f>AI699*IFERROR(VLOOKUP(AH699,LnLst!B:I,6,FALSE),0)*100/H699^2</f>
        <v>0</v>
      </c>
      <c r="EG699" s="111">
        <f>(AI699*IFERROR(VLOOKUP(AH699,LnLst!B:I,7,FALSE),0))*(H699^2/100)/1000000</f>
        <v>0</v>
      </c>
      <c r="EH699" s="111">
        <f>AI699*IFERROR(VLOOKUP(AH699,LnLst!B:I,8,FALSE),0)*100/H699^2</f>
        <v>0</v>
      </c>
      <c r="EI699" s="236">
        <f>AK699*IFERROR(VLOOKUP(AJ699,LnLst!B:I,2,FALSE),0)*100/H699^2</f>
        <v>0</v>
      </c>
      <c r="EJ699" s="111">
        <f>AK699*IFERROR(VLOOKUP(AJ699,LnLst!B:I,3,FALSE),0)*100/H699^2</f>
        <v>0</v>
      </c>
      <c r="EK699" s="111">
        <f>(AK699*IFERROR(VLOOKUP(AJ699,LnLst!B:I,4,FALSE),0))*(H699^2/100)/1000000</f>
        <v>0</v>
      </c>
      <c r="EL699" s="111">
        <f>AK699*IFERROR(VLOOKUP(AJ699,LnLst!B:I,5,FALSE),0)*100/H699^2</f>
        <v>0</v>
      </c>
      <c r="EM699" s="111">
        <f>AK699*IFERROR(VLOOKUP(AJ699,LnLst!B:I,6,FALSE),0)*100/H699^2</f>
        <v>0</v>
      </c>
      <c r="EN699" s="111">
        <f>(AK699*IFERROR(VLOOKUP(AJ699,LnLst!B:I,7,FALSE),0))*(H699^2/100)/1000000</f>
        <v>0</v>
      </c>
      <c r="EO699" s="111">
        <f>AK699*IFERROR(VLOOKUP(AJ699,LnLst!B:I,8,FALSE),0)*100/H699^2</f>
        <v>0</v>
      </c>
    </row>
    <row r="700" spans="1:145" ht="15" customHeight="1" x14ac:dyDescent="0.25">
      <c r="A700" s="81" t="s">
        <v>353</v>
      </c>
      <c r="B700" s="82" t="s">
        <v>379</v>
      </c>
      <c r="C700" s="102" t="s">
        <v>1533</v>
      </c>
      <c r="D700" s="82" t="s">
        <v>1532</v>
      </c>
      <c r="E700" s="9" t="s">
        <v>1708</v>
      </c>
      <c r="F700" s="426" t="s">
        <v>1717</v>
      </c>
      <c r="G700" s="83">
        <v>1</v>
      </c>
      <c r="H700" s="60">
        <v>220</v>
      </c>
      <c r="I700" s="194" t="str">
        <f t="shared" si="222"/>
        <v xml:space="preserve">2*405 AAAC             </v>
      </c>
      <c r="J700" s="228">
        <f t="shared" si="223"/>
        <v>11</v>
      </c>
      <c r="K700" s="113" t="s">
        <v>28</v>
      </c>
      <c r="L700" s="232" t="s">
        <v>27</v>
      </c>
      <c r="M700" s="240">
        <v>1200</v>
      </c>
      <c r="N700" s="115">
        <f t="shared" si="224"/>
        <v>457.24799999999999</v>
      </c>
      <c r="O700" s="241">
        <v>1200</v>
      </c>
      <c r="P700" s="235">
        <f t="shared" si="225"/>
        <v>1.134090909090909E-3</v>
      </c>
      <c r="Q700" s="104">
        <f t="shared" si="226"/>
        <v>6.9545454545454554E-3</v>
      </c>
      <c r="R700" s="104">
        <f t="shared" si="227"/>
        <v>1.7303000000000002E-2</v>
      </c>
      <c r="S700" s="104">
        <f t="shared" si="228"/>
        <v>2.9545454545454549E-3</v>
      </c>
      <c r="T700" s="104">
        <f t="shared" si="229"/>
        <v>1.886363636363636E-2</v>
      </c>
      <c r="U700" s="104">
        <f t="shared" si="230"/>
        <v>1.1872519999999999E-2</v>
      </c>
      <c r="V700" s="105">
        <f t="shared" si="231"/>
        <v>1.3409090909090907E-2</v>
      </c>
      <c r="W700" s="223">
        <f>AE700*IFERROR(VLOOKUP(AD700,LnLst!B:I,2,FALSE),0)+AG700*IFERROR(VLOOKUP(AF700,LnLst!B:I,2,FALSE),0)+AI700*IFERROR(VLOOKUP(AH700,LnLst!B:I,2,FALSE),0)+AK700*IFERROR(VLOOKUP(AJ700,LnLst!B:I,2,FALSE),0)</f>
        <v>0.54889999999999994</v>
      </c>
      <c r="X700" s="215">
        <f>AE700*IFERROR(VLOOKUP(AD700,LnLst!B:I,3,FALSE),0)+AG700*IFERROR(VLOOKUP(AF700,LnLst!B:I,3,FALSE),0)+AI700*IFERROR(VLOOKUP(AH700,LnLst!B:I,3,FALSE),0)+AK700*IFERROR(VLOOKUP(AJ700,LnLst!B:I,3,FALSE),0)</f>
        <v>3.3660000000000001</v>
      </c>
      <c r="Y700" s="219">
        <f>(AE700*IFERROR(VLOOKUP(AD700,LnLst!B:I,4,FALSE),0)+AG700*IFERROR(VLOOKUP(AF700,LnLst!B:I,4,FALSE),0)+AI700*IFERROR(VLOOKUP(AH700,LnLst!B:I,4,FALSE),0)+AK700*IFERROR(VLOOKUP(AJ700,LnLst!B:I,4,FALSE),0))/1000000</f>
        <v>3.5750000000000002E-5</v>
      </c>
      <c r="Z700" s="215">
        <f>AE700*IFERROR(VLOOKUP(AD700,LnLst!B:I,5,FALSE),0)+AG700*IFERROR(VLOOKUP(AF700,LnLst!B:I,5,FALSE),0)+AI700*IFERROR(VLOOKUP(AH700,LnLst!B:I,5,FALSE),0)+AK700*IFERROR(VLOOKUP(AJ700,LnLst!B:I,5,FALSE),0)</f>
        <v>1.4300000000000002</v>
      </c>
      <c r="AA700" s="215">
        <f>AE700*IFERROR(VLOOKUP(AD700,LnLst!B:I,6,FALSE),0)+AG700*IFERROR(VLOOKUP(AF700,LnLst!B:I,6,FALSE),0)+AI700*IFERROR(VLOOKUP(AH700,LnLst!B:I,6,FALSE),0)+AK700*IFERROR(VLOOKUP(AJ700,LnLst!B:I,6,FALSE),0)</f>
        <v>9.129999999999999</v>
      </c>
      <c r="AB700" s="207">
        <f>(AE700*IFERROR(VLOOKUP(AD700,LnLst!B:I,7,FALSE),0)+AG700*IFERROR(VLOOKUP(AF700,LnLst!B:I,7,FALSE),0)+AI700*IFERROR(VLOOKUP(AH700,LnLst!B:I,7,FALSE),0)+AK700*IFERROR(VLOOKUP(AJ700,LnLst!B:I,7,FALSE),0))/1000000</f>
        <v>2.4530000000000001E-5</v>
      </c>
      <c r="AC700" s="211">
        <f>AE700*IFERROR(VLOOKUP(AD700,LnLst!B:I,8,FALSE),0)+AG700*IFERROR(VLOOKUP(AF700,LnLst!B:I,8,FALSE),0)+AI700*IFERROR(VLOOKUP(AH700,LnLst!B:I,8,FALSE),0)+AK700*IFERROR(VLOOKUP(AJ700,LnLst!B:I,8,FALSE),0)</f>
        <v>6.4899999999999993</v>
      </c>
      <c r="AD700" s="106" t="s">
        <v>8</v>
      </c>
      <c r="AE700" s="263">
        <v>11</v>
      </c>
      <c r="AF700" s="245" t="s">
        <v>1462</v>
      </c>
      <c r="AG700" s="263"/>
      <c r="AH700" s="250" t="s">
        <v>1462</v>
      </c>
      <c r="AI700" s="263"/>
      <c r="AJ700" s="245" t="s">
        <v>1462</v>
      </c>
      <c r="AK700" s="263"/>
      <c r="AL700" s="84">
        <v>400</v>
      </c>
      <c r="AM700" s="72">
        <v>402</v>
      </c>
      <c r="AN700" s="83">
        <v>0</v>
      </c>
      <c r="AO700" s="72">
        <v>0</v>
      </c>
      <c r="AP700" s="66" t="s">
        <v>601</v>
      </c>
      <c r="AQ700" s="107" t="s">
        <v>494</v>
      </c>
      <c r="AR700" s="61" t="s">
        <v>544</v>
      </c>
      <c r="AS700" s="364"/>
      <c r="AT700" s="205" t="s">
        <v>1219</v>
      </c>
      <c r="DN700" s="111">
        <f>(AE700*IFERROR(VLOOKUP(AD700,LnLst!B:I,2,FALSE),0))*(100/(H700^2))</f>
        <v>1.134090909090909E-3</v>
      </c>
      <c r="DO700" s="111">
        <f>(AE700*IFERROR(VLOOKUP(AD700,LnLst!B:I,3,FALSE),0))*(100/(H700^2))</f>
        <v>6.9545454545454546E-3</v>
      </c>
      <c r="DP700" s="111">
        <f>(AE700*IFERROR(VLOOKUP(AD700,LnLst!B:I,4,FALSE),0))*(H700^2/100)/1000000</f>
        <v>1.7302999999999999E-2</v>
      </c>
      <c r="DQ700" s="111">
        <f>(AE700*IFERROR(VLOOKUP(AD700,LnLst!B:I,5,FALSE),0))*(100/(H700^2))</f>
        <v>2.9545454545454549E-3</v>
      </c>
      <c r="DR700" s="111">
        <f>(AE700*IFERROR(VLOOKUP(AD700,LnLst!B:I,6,FALSE),0))*(100/(H700^2))</f>
        <v>1.8863636363636364E-2</v>
      </c>
      <c r="DS700" s="111">
        <f>(AE700*IFERROR(VLOOKUP(AD700,LnLst!B:I,7,FALSE),0))*(H700^2/100)/1000000</f>
        <v>1.1872520000000001E-2</v>
      </c>
      <c r="DT700" s="111">
        <f>(AE700*IFERROR(VLOOKUP(AD700,LnLst!B:I,8,FALSE),0))*(100/(H700^2))</f>
        <v>1.3409090909090909E-2</v>
      </c>
      <c r="DU700" s="111">
        <f>AG700*IFERROR(VLOOKUP(AF700,LnLst!B:I,2,FALSE),0)*100/H700^2</f>
        <v>0</v>
      </c>
      <c r="DV700" s="111">
        <f>(AG700*IFERROR(VLOOKUP(AF700,LnLst!B:I,3,FALSE),0))*(100/(H700^2))</f>
        <v>0</v>
      </c>
      <c r="DW700" s="111">
        <f>(AG700*IFERROR(VLOOKUP(AF700,LnLst!B:I,4,FALSE),0))*(H700^2/100)/1000000</f>
        <v>0</v>
      </c>
      <c r="DX700" s="111">
        <f>(AG700*IFERROR(VLOOKUP(AF700,LnLst!B:I,5,FALSE),0))*(100/(H700^2))</f>
        <v>0</v>
      </c>
      <c r="DY700" s="111">
        <f>(AG700*IFERROR(VLOOKUP(AF700,LnLst!B:I,6,FALSE),0))*(100/(H700^2))</f>
        <v>0</v>
      </c>
      <c r="DZ700" s="111">
        <f>(AG700*IFERROR(VLOOKUP(AF700,LnLst!B:I,7,FALSE),0))*(H700^2/100)/1000000</f>
        <v>0</v>
      </c>
      <c r="EA700" s="111">
        <f>(AG700*IFERROR(VLOOKUP(AF700,LnLst!B:I,8,FALSE),0))*(100/(H700^2))</f>
        <v>0</v>
      </c>
      <c r="EB700" s="111">
        <f>AI700*IFERROR(VLOOKUP(AH700,LnLst!B:I,2,FALSE),0)*100/H700^2</f>
        <v>0</v>
      </c>
      <c r="EC700" s="111">
        <f>AI700*IFERROR(VLOOKUP(AH700,LnLst!B:I,3,FALSE),0)*100/H700^2</f>
        <v>0</v>
      </c>
      <c r="ED700" s="111">
        <f>(AI700*IFERROR(VLOOKUP(AH700,LnLst!B:I,4,FALSE),0))*(H700^2/100)/1000000</f>
        <v>0</v>
      </c>
      <c r="EE700" s="111">
        <f>AI700*IFERROR(VLOOKUP(AH700,LnLst!B:I,5,FALSE),0)*100/H700^2</f>
        <v>0</v>
      </c>
      <c r="EF700" s="111">
        <f>AI700*IFERROR(VLOOKUP(AH700,LnLst!B:I,6,FALSE),0)*100/H700^2</f>
        <v>0</v>
      </c>
      <c r="EG700" s="111">
        <f>(AI700*IFERROR(VLOOKUP(AH700,LnLst!B:I,7,FALSE),0))*(H700^2/100)/1000000</f>
        <v>0</v>
      </c>
      <c r="EH700" s="111">
        <f>AI700*IFERROR(VLOOKUP(AH700,LnLst!B:I,8,FALSE),0)*100/H700^2</f>
        <v>0</v>
      </c>
      <c r="EI700" s="236">
        <f>AK700*IFERROR(VLOOKUP(AJ700,LnLst!B:I,2,FALSE),0)*100/H700^2</f>
        <v>0</v>
      </c>
      <c r="EJ700" s="111">
        <f>AK700*IFERROR(VLOOKUP(AJ700,LnLst!B:I,3,FALSE),0)*100/H700^2</f>
        <v>0</v>
      </c>
      <c r="EK700" s="111">
        <f>(AK700*IFERROR(VLOOKUP(AJ700,LnLst!B:I,4,FALSE),0))*(H700^2/100)/1000000</f>
        <v>0</v>
      </c>
      <c r="EL700" s="111">
        <f>AK700*IFERROR(VLOOKUP(AJ700,LnLst!B:I,5,FALSE),0)*100/H700^2</f>
        <v>0</v>
      </c>
      <c r="EM700" s="111">
        <f>AK700*IFERROR(VLOOKUP(AJ700,LnLst!B:I,6,FALSE),0)*100/H700^2</f>
        <v>0</v>
      </c>
      <c r="EN700" s="111">
        <f>(AK700*IFERROR(VLOOKUP(AJ700,LnLst!B:I,7,FALSE),0))*(H700^2/100)/1000000</f>
        <v>0</v>
      </c>
      <c r="EO700" s="111">
        <f>AK700*IFERROR(VLOOKUP(AJ700,LnLst!B:I,8,FALSE),0)*100/H700^2</f>
        <v>0</v>
      </c>
    </row>
    <row r="701" spans="1:145" ht="15" customHeight="1" x14ac:dyDescent="0.25">
      <c r="A701" s="81" t="s">
        <v>353</v>
      </c>
      <c r="B701" s="82" t="s">
        <v>379</v>
      </c>
      <c r="C701" s="102" t="s">
        <v>1533</v>
      </c>
      <c r="D701" s="82" t="s">
        <v>1532</v>
      </c>
      <c r="E701" s="9" t="s">
        <v>1708</v>
      </c>
      <c r="F701" s="426" t="s">
        <v>1717</v>
      </c>
      <c r="G701" s="83">
        <v>2</v>
      </c>
      <c r="H701" s="60">
        <v>220</v>
      </c>
      <c r="I701" s="194" t="str">
        <f t="shared" si="222"/>
        <v xml:space="preserve">2*405 AAAC             </v>
      </c>
      <c r="J701" s="228">
        <f t="shared" si="223"/>
        <v>11</v>
      </c>
      <c r="K701" s="113" t="s">
        <v>28</v>
      </c>
      <c r="L701" s="232" t="s">
        <v>27</v>
      </c>
      <c r="M701" s="240">
        <v>1200</v>
      </c>
      <c r="N701" s="115">
        <f t="shared" si="224"/>
        <v>457.24799999999999</v>
      </c>
      <c r="O701" s="241">
        <v>1200</v>
      </c>
      <c r="P701" s="235">
        <f t="shared" si="225"/>
        <v>1.134090909090909E-3</v>
      </c>
      <c r="Q701" s="104">
        <f t="shared" si="226"/>
        <v>6.9545454545454554E-3</v>
      </c>
      <c r="R701" s="104">
        <f t="shared" si="227"/>
        <v>1.7303000000000002E-2</v>
      </c>
      <c r="S701" s="104">
        <f t="shared" si="228"/>
        <v>2.9545454545454549E-3</v>
      </c>
      <c r="T701" s="104">
        <f t="shared" si="229"/>
        <v>1.886363636363636E-2</v>
      </c>
      <c r="U701" s="104">
        <f t="shared" si="230"/>
        <v>1.1872519999999999E-2</v>
      </c>
      <c r="V701" s="105">
        <f t="shared" si="231"/>
        <v>1.3409090909090907E-2</v>
      </c>
      <c r="W701" s="223">
        <f>AE701*IFERROR(VLOOKUP(AD701,LnLst!B:I,2,FALSE),0)+AG701*IFERROR(VLOOKUP(AF701,LnLst!B:I,2,FALSE),0)+AI701*IFERROR(VLOOKUP(AH701,LnLst!B:I,2,FALSE),0)+AK701*IFERROR(VLOOKUP(AJ701,LnLst!B:I,2,FALSE),0)</f>
        <v>0.54889999999999994</v>
      </c>
      <c r="X701" s="215">
        <f>AE701*IFERROR(VLOOKUP(AD701,LnLst!B:I,3,FALSE),0)+AG701*IFERROR(VLOOKUP(AF701,LnLst!B:I,3,FALSE),0)+AI701*IFERROR(VLOOKUP(AH701,LnLst!B:I,3,FALSE),0)+AK701*IFERROR(VLOOKUP(AJ701,LnLst!B:I,3,FALSE),0)</f>
        <v>3.3660000000000001</v>
      </c>
      <c r="Y701" s="219">
        <f>(AE701*IFERROR(VLOOKUP(AD701,LnLst!B:I,4,FALSE),0)+AG701*IFERROR(VLOOKUP(AF701,LnLst!B:I,4,FALSE),0)+AI701*IFERROR(VLOOKUP(AH701,LnLst!B:I,4,FALSE),0)+AK701*IFERROR(VLOOKUP(AJ701,LnLst!B:I,4,FALSE),0))/1000000</f>
        <v>3.5750000000000002E-5</v>
      </c>
      <c r="Z701" s="215">
        <f>AE701*IFERROR(VLOOKUP(AD701,LnLst!B:I,5,FALSE),0)+AG701*IFERROR(VLOOKUP(AF701,LnLst!B:I,5,FALSE),0)+AI701*IFERROR(VLOOKUP(AH701,LnLst!B:I,5,FALSE),0)+AK701*IFERROR(VLOOKUP(AJ701,LnLst!B:I,5,FALSE),0)</f>
        <v>1.4300000000000002</v>
      </c>
      <c r="AA701" s="215">
        <f>AE701*IFERROR(VLOOKUP(AD701,LnLst!B:I,6,FALSE),0)+AG701*IFERROR(VLOOKUP(AF701,LnLst!B:I,6,FALSE),0)+AI701*IFERROR(VLOOKUP(AH701,LnLst!B:I,6,FALSE),0)+AK701*IFERROR(VLOOKUP(AJ701,LnLst!B:I,6,FALSE),0)</f>
        <v>9.129999999999999</v>
      </c>
      <c r="AB701" s="207">
        <f>(AE701*IFERROR(VLOOKUP(AD701,LnLst!B:I,7,FALSE),0)+AG701*IFERROR(VLOOKUP(AF701,LnLst!B:I,7,FALSE),0)+AI701*IFERROR(VLOOKUP(AH701,LnLst!B:I,7,FALSE),0)+AK701*IFERROR(VLOOKUP(AJ701,LnLst!B:I,7,FALSE),0))/1000000</f>
        <v>2.4530000000000001E-5</v>
      </c>
      <c r="AC701" s="211">
        <f>AE701*IFERROR(VLOOKUP(AD701,LnLst!B:I,8,FALSE),0)+AG701*IFERROR(VLOOKUP(AF701,LnLst!B:I,8,FALSE),0)+AI701*IFERROR(VLOOKUP(AH701,LnLst!B:I,8,FALSE),0)+AK701*IFERROR(VLOOKUP(AJ701,LnLst!B:I,8,FALSE),0)</f>
        <v>6.4899999999999993</v>
      </c>
      <c r="AD701" s="106" t="s">
        <v>8</v>
      </c>
      <c r="AE701" s="263">
        <v>11</v>
      </c>
      <c r="AF701" s="245" t="s">
        <v>1462</v>
      </c>
      <c r="AG701" s="263"/>
      <c r="AH701" s="250" t="s">
        <v>1462</v>
      </c>
      <c r="AI701" s="263"/>
      <c r="AJ701" s="245" t="s">
        <v>1462</v>
      </c>
      <c r="AK701" s="263"/>
      <c r="AL701" s="84">
        <v>400</v>
      </c>
      <c r="AM701" s="72">
        <v>402</v>
      </c>
      <c r="AN701" s="83">
        <v>0</v>
      </c>
      <c r="AO701" s="72">
        <v>0</v>
      </c>
      <c r="AP701" s="66" t="s">
        <v>602</v>
      </c>
      <c r="AQ701" s="107" t="s">
        <v>494</v>
      </c>
      <c r="AR701" s="61" t="s">
        <v>544</v>
      </c>
      <c r="AS701" s="364"/>
      <c r="AT701" s="205" t="s">
        <v>1219</v>
      </c>
      <c r="DN701" s="111">
        <f>(AE701*IFERROR(VLOOKUP(AD701,LnLst!B:I,2,FALSE),0))*(100/(H701^2))</f>
        <v>1.134090909090909E-3</v>
      </c>
      <c r="DO701" s="111">
        <f>(AE701*IFERROR(VLOOKUP(AD701,LnLst!B:I,3,FALSE),0))*(100/(H701^2))</f>
        <v>6.9545454545454546E-3</v>
      </c>
      <c r="DP701" s="111">
        <f>(AE701*IFERROR(VLOOKUP(AD701,LnLst!B:I,4,FALSE),0))*(H701^2/100)/1000000</f>
        <v>1.7302999999999999E-2</v>
      </c>
      <c r="DQ701" s="111">
        <f>(AE701*IFERROR(VLOOKUP(AD701,LnLst!B:I,5,FALSE),0))*(100/(H701^2))</f>
        <v>2.9545454545454549E-3</v>
      </c>
      <c r="DR701" s="111">
        <f>(AE701*IFERROR(VLOOKUP(AD701,LnLst!B:I,6,FALSE),0))*(100/(H701^2))</f>
        <v>1.8863636363636364E-2</v>
      </c>
      <c r="DS701" s="111">
        <f>(AE701*IFERROR(VLOOKUP(AD701,LnLst!B:I,7,FALSE),0))*(H701^2/100)/1000000</f>
        <v>1.1872520000000001E-2</v>
      </c>
      <c r="DT701" s="111">
        <f>(AE701*IFERROR(VLOOKUP(AD701,LnLst!B:I,8,FALSE),0))*(100/(H701^2))</f>
        <v>1.3409090909090909E-2</v>
      </c>
      <c r="DU701" s="111">
        <f>AG701*IFERROR(VLOOKUP(AF701,LnLst!B:I,2,FALSE),0)*100/H701^2</f>
        <v>0</v>
      </c>
      <c r="DV701" s="111">
        <f>(AG701*IFERROR(VLOOKUP(AF701,LnLst!B:I,3,FALSE),0))*(100/(H701^2))</f>
        <v>0</v>
      </c>
      <c r="DW701" s="111">
        <f>(AG701*IFERROR(VLOOKUP(AF701,LnLst!B:I,4,FALSE),0))*(H701^2/100)/1000000</f>
        <v>0</v>
      </c>
      <c r="DX701" s="111">
        <f>(AG701*IFERROR(VLOOKUP(AF701,LnLst!B:I,5,FALSE),0))*(100/(H701^2))</f>
        <v>0</v>
      </c>
      <c r="DY701" s="111">
        <f>(AG701*IFERROR(VLOOKUP(AF701,LnLst!B:I,6,FALSE),0))*(100/(H701^2))</f>
        <v>0</v>
      </c>
      <c r="DZ701" s="111">
        <f>(AG701*IFERROR(VLOOKUP(AF701,LnLst!B:I,7,FALSE),0))*(H701^2/100)/1000000</f>
        <v>0</v>
      </c>
      <c r="EA701" s="111">
        <f>(AG701*IFERROR(VLOOKUP(AF701,LnLst!B:I,8,FALSE),0))*(100/(H701^2))</f>
        <v>0</v>
      </c>
      <c r="EB701" s="111">
        <f>AI701*IFERROR(VLOOKUP(AH701,LnLst!B:I,2,FALSE),0)*100/H701^2</f>
        <v>0</v>
      </c>
      <c r="EC701" s="111">
        <f>AI701*IFERROR(VLOOKUP(AH701,LnLst!B:I,3,FALSE),0)*100/H701^2</f>
        <v>0</v>
      </c>
      <c r="ED701" s="111">
        <f>(AI701*IFERROR(VLOOKUP(AH701,LnLst!B:I,4,FALSE),0))*(H701^2/100)/1000000</f>
        <v>0</v>
      </c>
      <c r="EE701" s="111">
        <f>AI701*IFERROR(VLOOKUP(AH701,LnLst!B:I,5,FALSE),0)*100/H701^2</f>
        <v>0</v>
      </c>
      <c r="EF701" s="111">
        <f>AI701*IFERROR(VLOOKUP(AH701,LnLst!B:I,6,FALSE),0)*100/H701^2</f>
        <v>0</v>
      </c>
      <c r="EG701" s="111">
        <f>(AI701*IFERROR(VLOOKUP(AH701,LnLst!B:I,7,FALSE),0))*(H701^2/100)/1000000</f>
        <v>0</v>
      </c>
      <c r="EH701" s="111">
        <f>AI701*IFERROR(VLOOKUP(AH701,LnLst!B:I,8,FALSE),0)*100/H701^2</f>
        <v>0</v>
      </c>
      <c r="EI701" s="236">
        <f>AK701*IFERROR(VLOOKUP(AJ701,LnLst!B:I,2,FALSE),0)*100/H701^2</f>
        <v>0</v>
      </c>
      <c r="EJ701" s="111">
        <f>AK701*IFERROR(VLOOKUP(AJ701,LnLst!B:I,3,FALSE),0)*100/H701^2</f>
        <v>0</v>
      </c>
      <c r="EK701" s="111">
        <f>(AK701*IFERROR(VLOOKUP(AJ701,LnLst!B:I,4,FALSE),0))*(H701^2/100)/1000000</f>
        <v>0</v>
      </c>
      <c r="EL701" s="111">
        <f>AK701*IFERROR(VLOOKUP(AJ701,LnLst!B:I,5,FALSE),0)*100/H701^2</f>
        <v>0</v>
      </c>
      <c r="EM701" s="111">
        <f>AK701*IFERROR(VLOOKUP(AJ701,LnLst!B:I,6,FALSE),0)*100/H701^2</f>
        <v>0</v>
      </c>
      <c r="EN701" s="111">
        <f>(AK701*IFERROR(VLOOKUP(AJ701,LnLst!B:I,7,FALSE),0))*(H701^2/100)/1000000</f>
        <v>0</v>
      </c>
      <c r="EO701" s="111">
        <f>AK701*IFERROR(VLOOKUP(AJ701,LnLst!B:I,8,FALSE),0)*100/H701^2</f>
        <v>0</v>
      </c>
    </row>
    <row r="702" spans="1:145" ht="15" customHeight="1" x14ac:dyDescent="0.25">
      <c r="A702" s="259" t="s">
        <v>1405</v>
      </c>
      <c r="B702" s="110" t="s">
        <v>442</v>
      </c>
      <c r="C702" s="109" t="s">
        <v>194</v>
      </c>
      <c r="D702" s="110" t="s">
        <v>68</v>
      </c>
      <c r="E702" s="9" t="s">
        <v>1642</v>
      </c>
      <c r="F702" s="426" t="s">
        <v>1717</v>
      </c>
      <c r="G702" s="83">
        <v>1</v>
      </c>
      <c r="H702" s="60">
        <v>132</v>
      </c>
      <c r="I702" s="194" t="str">
        <f t="shared" si="222"/>
        <v xml:space="preserve">1*240 AAAC             </v>
      </c>
      <c r="J702" s="228">
        <f t="shared" si="223"/>
        <v>3.5</v>
      </c>
      <c r="K702" s="113" t="s">
        <v>31</v>
      </c>
      <c r="L702" s="232" t="s">
        <v>16</v>
      </c>
      <c r="M702" s="114">
        <v>400</v>
      </c>
      <c r="N702" s="115">
        <f t="shared" si="224"/>
        <v>91.44959999999999</v>
      </c>
      <c r="O702" s="116">
        <v>400</v>
      </c>
      <c r="P702" s="235">
        <f t="shared" si="225"/>
        <v>2.3903810835629018E-3</v>
      </c>
      <c r="Q702" s="104">
        <f t="shared" si="226"/>
        <v>8.034894398530763E-3</v>
      </c>
      <c r="R702" s="104">
        <f t="shared" si="227"/>
        <v>1.738044E-3</v>
      </c>
      <c r="S702" s="104">
        <f t="shared" si="228"/>
        <v>1.4663682277318639E-2</v>
      </c>
      <c r="T702" s="104">
        <f t="shared" si="229"/>
        <v>2.5711662075298441E-2</v>
      </c>
      <c r="U702" s="104">
        <f t="shared" si="230"/>
        <v>1.0428263999999999E-3</v>
      </c>
      <c r="V702" s="105">
        <f t="shared" si="231"/>
        <v>1.5266299357208447E-2</v>
      </c>
      <c r="W702" s="223">
        <f>AE702*IFERROR(VLOOKUP(AD702,LnLst!B:I,2,FALSE),0)+AG702*IFERROR(VLOOKUP(AF702,LnLst!B:I,2,FALSE),0)+AI702*IFERROR(VLOOKUP(AH702,LnLst!B:I,2,FALSE),0)+AK702*IFERROR(VLOOKUP(AJ702,LnLst!B:I,2,FALSE),0)</f>
        <v>0.41649999999999998</v>
      </c>
      <c r="X702" s="215">
        <f>AE702*IFERROR(VLOOKUP(AD702,LnLst!B:I,3,FALSE),0)+AG702*IFERROR(VLOOKUP(AF702,LnLst!B:I,3,FALSE),0)+AI702*IFERROR(VLOOKUP(AH702,LnLst!B:I,3,FALSE),0)+AK702*IFERROR(VLOOKUP(AJ702,LnLst!B:I,3,FALSE),0)</f>
        <v>1.4000000000000001</v>
      </c>
      <c r="Y702" s="219">
        <f>(AE702*IFERROR(VLOOKUP(AD702,LnLst!B:I,4,FALSE),0)+AG702*IFERROR(VLOOKUP(AF702,LnLst!B:I,4,FALSE),0)+AI702*IFERROR(VLOOKUP(AH702,LnLst!B:I,4,FALSE),0)+AK702*IFERROR(VLOOKUP(AJ702,LnLst!B:I,4,FALSE),0))/1000000</f>
        <v>9.9750000000000002E-6</v>
      </c>
      <c r="Z702" s="215">
        <f>AE702*IFERROR(VLOOKUP(AD702,LnLst!B:I,5,FALSE),0)+AG702*IFERROR(VLOOKUP(AF702,LnLst!B:I,5,FALSE),0)+AI702*IFERROR(VLOOKUP(AH702,LnLst!B:I,5,FALSE),0)+AK702*IFERROR(VLOOKUP(AJ702,LnLst!B:I,5,FALSE),0)</f>
        <v>2.5549999999999997</v>
      </c>
      <c r="AA702" s="215">
        <f>AE702*IFERROR(VLOOKUP(AD702,LnLst!B:I,6,FALSE),0)+AG702*IFERROR(VLOOKUP(AF702,LnLst!B:I,6,FALSE),0)+AI702*IFERROR(VLOOKUP(AH702,LnLst!B:I,6,FALSE),0)+AK702*IFERROR(VLOOKUP(AJ702,LnLst!B:I,6,FALSE),0)</f>
        <v>4.4800000000000004</v>
      </c>
      <c r="AB702" s="207">
        <f>(AE702*IFERROR(VLOOKUP(AD702,LnLst!B:I,7,FALSE),0)+AG702*IFERROR(VLOOKUP(AF702,LnLst!B:I,7,FALSE),0)+AI702*IFERROR(VLOOKUP(AH702,LnLst!B:I,7,FALSE),0)+AK702*IFERROR(VLOOKUP(AJ702,LnLst!B:I,7,FALSE),0))/1000000</f>
        <v>5.9849999999999994E-6</v>
      </c>
      <c r="AC702" s="211">
        <f>AE702*IFERROR(VLOOKUP(AD702,LnLst!B:I,8,FALSE),0)+AG702*IFERROR(VLOOKUP(AF702,LnLst!B:I,8,FALSE),0)+AI702*IFERROR(VLOOKUP(AH702,LnLst!B:I,8,FALSE),0)+AK702*IFERROR(VLOOKUP(AJ702,LnLst!B:I,8,FALSE),0)</f>
        <v>2.66</v>
      </c>
      <c r="AD702" s="106" t="s">
        <v>213</v>
      </c>
      <c r="AE702" s="263">
        <v>3.5</v>
      </c>
      <c r="AF702" s="245" t="s">
        <v>1462</v>
      </c>
      <c r="AG702" s="263"/>
      <c r="AH702" s="250" t="s">
        <v>1462</v>
      </c>
      <c r="AI702" s="263"/>
      <c r="AJ702" s="245" t="s">
        <v>1462</v>
      </c>
      <c r="AK702" s="263"/>
      <c r="AL702" s="84">
        <v>922</v>
      </c>
      <c r="AM702" s="72">
        <v>923</v>
      </c>
      <c r="AN702" s="83">
        <v>0</v>
      </c>
      <c r="AO702" s="72">
        <v>0</v>
      </c>
      <c r="AP702" s="66"/>
      <c r="AQ702" s="107"/>
      <c r="AR702" s="61"/>
      <c r="AS702" s="364"/>
      <c r="AT702" s="205"/>
      <c r="DN702" s="111">
        <f>(AE702*IFERROR(VLOOKUP(AD702,LnLst!B:I,2,FALSE),0))*(100/(H702^2))</f>
        <v>2.3903810835629014E-3</v>
      </c>
      <c r="DO702" s="111">
        <f>(AE702*IFERROR(VLOOKUP(AD702,LnLst!B:I,3,FALSE),0))*(100/(H702^2))</f>
        <v>8.034894398530763E-3</v>
      </c>
      <c r="DP702" s="111">
        <f>(AE702*IFERROR(VLOOKUP(AD702,LnLst!B:I,4,FALSE),0))*(H702^2/100)/1000000</f>
        <v>1.738044E-3</v>
      </c>
      <c r="DQ702" s="111">
        <f>(AE702*IFERROR(VLOOKUP(AD702,LnLst!B:I,5,FALSE),0))*(100/(H702^2))</f>
        <v>1.4663682277318638E-2</v>
      </c>
      <c r="DR702" s="111">
        <f>(AE702*IFERROR(VLOOKUP(AD702,LnLst!B:I,6,FALSE),0))*(100/(H702^2))</f>
        <v>2.5711662075298441E-2</v>
      </c>
      <c r="DS702" s="111">
        <f>(AE702*IFERROR(VLOOKUP(AD702,LnLst!B:I,7,FALSE),0))*(H702^2/100)/1000000</f>
        <v>1.0428263999999999E-3</v>
      </c>
      <c r="DT702" s="111">
        <f>(AE702*IFERROR(VLOOKUP(AD702,LnLst!B:I,8,FALSE),0))*(100/(H702^2))</f>
        <v>1.5266299357208447E-2</v>
      </c>
      <c r="DU702" s="111">
        <f>AG702*IFERROR(VLOOKUP(AF702,LnLst!B:I,2,FALSE),0)*100/H702^2</f>
        <v>0</v>
      </c>
      <c r="DV702" s="111">
        <f>(AG702*IFERROR(VLOOKUP(AF702,LnLst!B:I,3,FALSE),0))*(100/(H702^2))</f>
        <v>0</v>
      </c>
      <c r="DW702" s="111">
        <f>(AG702*IFERROR(VLOOKUP(AF702,LnLst!B:I,4,FALSE),0))*(H702^2/100)/1000000</f>
        <v>0</v>
      </c>
      <c r="DX702" s="111">
        <f>(AG702*IFERROR(VLOOKUP(AF702,LnLst!B:I,5,FALSE),0))*(100/(H702^2))</f>
        <v>0</v>
      </c>
      <c r="DY702" s="111">
        <f>(AG702*IFERROR(VLOOKUP(AF702,LnLst!B:I,6,FALSE),0))*(100/(H702^2))</f>
        <v>0</v>
      </c>
      <c r="DZ702" s="111">
        <f>(AG702*IFERROR(VLOOKUP(AF702,LnLst!B:I,7,FALSE),0))*(H702^2/100)/1000000</f>
        <v>0</v>
      </c>
      <c r="EA702" s="111">
        <f>(AG702*IFERROR(VLOOKUP(AF702,LnLst!B:I,8,FALSE),0))*(100/(H702^2))</f>
        <v>0</v>
      </c>
      <c r="EB702" s="111">
        <f>AI702*IFERROR(VLOOKUP(AH702,LnLst!B:I,2,FALSE),0)*100/H702^2</f>
        <v>0</v>
      </c>
      <c r="EC702" s="111">
        <f>AI702*IFERROR(VLOOKUP(AH702,LnLst!B:I,3,FALSE),0)*100/H702^2</f>
        <v>0</v>
      </c>
      <c r="ED702" s="111">
        <f>(AI702*IFERROR(VLOOKUP(AH702,LnLst!B:I,4,FALSE),0))*(H702^2/100)/1000000</f>
        <v>0</v>
      </c>
      <c r="EE702" s="111">
        <f>AI702*IFERROR(VLOOKUP(AH702,LnLst!B:I,5,FALSE),0)*100/H702^2</f>
        <v>0</v>
      </c>
      <c r="EF702" s="111">
        <f>AI702*IFERROR(VLOOKUP(AH702,LnLst!B:I,6,FALSE),0)*100/H702^2</f>
        <v>0</v>
      </c>
      <c r="EG702" s="111">
        <f>(AI702*IFERROR(VLOOKUP(AH702,LnLst!B:I,7,FALSE),0))*(H702^2/100)/1000000</f>
        <v>0</v>
      </c>
      <c r="EH702" s="111">
        <f>AI702*IFERROR(VLOOKUP(AH702,LnLst!B:I,8,FALSE),0)*100/H702^2</f>
        <v>0</v>
      </c>
      <c r="EI702" s="236">
        <f>AK702*IFERROR(VLOOKUP(AJ702,LnLst!B:I,2,FALSE),0)*100/H702^2</f>
        <v>0</v>
      </c>
      <c r="EJ702" s="111">
        <f>AK702*IFERROR(VLOOKUP(AJ702,LnLst!B:I,3,FALSE),0)*100/H702^2</f>
        <v>0</v>
      </c>
      <c r="EK702" s="111">
        <f>(AK702*IFERROR(VLOOKUP(AJ702,LnLst!B:I,4,FALSE),0))*(H702^2/100)/1000000</f>
        <v>0</v>
      </c>
      <c r="EL702" s="111">
        <f>AK702*IFERROR(VLOOKUP(AJ702,LnLst!B:I,5,FALSE),0)*100/H702^2</f>
        <v>0</v>
      </c>
      <c r="EM702" s="111">
        <f>AK702*IFERROR(VLOOKUP(AJ702,LnLst!B:I,6,FALSE),0)*100/H702^2</f>
        <v>0</v>
      </c>
      <c r="EN702" s="111">
        <f>(AK702*IFERROR(VLOOKUP(AJ702,LnLst!B:I,7,FALSE),0))*(H702^2/100)/1000000</f>
        <v>0</v>
      </c>
      <c r="EO702" s="111">
        <f>AK702*IFERROR(VLOOKUP(AJ702,LnLst!B:I,8,FALSE),0)*100/H702^2</f>
        <v>0</v>
      </c>
    </row>
    <row r="703" spans="1:145" ht="15" customHeight="1" x14ac:dyDescent="0.25">
      <c r="A703" s="259" t="s">
        <v>1405</v>
      </c>
      <c r="B703" s="110" t="s">
        <v>442</v>
      </c>
      <c r="C703" s="109" t="s">
        <v>194</v>
      </c>
      <c r="D703" s="110" t="s">
        <v>68</v>
      </c>
      <c r="E703" s="9" t="s">
        <v>1642</v>
      </c>
      <c r="F703" s="426" t="s">
        <v>1717</v>
      </c>
      <c r="G703" s="83">
        <v>2</v>
      </c>
      <c r="H703" s="60">
        <v>132</v>
      </c>
      <c r="I703" s="194" t="str">
        <f t="shared" si="222"/>
        <v xml:space="preserve">1*240 AAAC             </v>
      </c>
      <c r="J703" s="228">
        <f t="shared" si="223"/>
        <v>3.5</v>
      </c>
      <c r="K703" s="113" t="s">
        <v>31</v>
      </c>
      <c r="L703" s="232" t="s">
        <v>16</v>
      </c>
      <c r="M703" s="114">
        <v>400</v>
      </c>
      <c r="N703" s="115">
        <f t="shared" si="224"/>
        <v>91.44959999999999</v>
      </c>
      <c r="O703" s="116">
        <v>400</v>
      </c>
      <c r="P703" s="235">
        <f t="shared" si="225"/>
        <v>2.3903810835629018E-3</v>
      </c>
      <c r="Q703" s="104">
        <f t="shared" si="226"/>
        <v>8.034894398530763E-3</v>
      </c>
      <c r="R703" s="104">
        <f t="shared" si="227"/>
        <v>1.738044E-3</v>
      </c>
      <c r="S703" s="104">
        <f t="shared" si="228"/>
        <v>1.4663682277318639E-2</v>
      </c>
      <c r="T703" s="104">
        <f t="shared" si="229"/>
        <v>2.5711662075298441E-2</v>
      </c>
      <c r="U703" s="104">
        <f t="shared" si="230"/>
        <v>1.0428263999999999E-3</v>
      </c>
      <c r="V703" s="105">
        <f t="shared" si="231"/>
        <v>1.5266299357208447E-2</v>
      </c>
      <c r="W703" s="223">
        <f>AE703*IFERROR(VLOOKUP(AD703,LnLst!B:I,2,FALSE),0)+AG703*IFERROR(VLOOKUP(AF703,LnLst!B:I,2,FALSE),0)+AI703*IFERROR(VLOOKUP(AH703,LnLst!B:I,2,FALSE),0)+AK703*IFERROR(VLOOKUP(AJ703,LnLst!B:I,2,FALSE),0)</f>
        <v>0.41649999999999998</v>
      </c>
      <c r="X703" s="215">
        <f>AE703*IFERROR(VLOOKUP(AD703,LnLst!B:I,3,FALSE),0)+AG703*IFERROR(VLOOKUP(AF703,LnLst!B:I,3,FALSE),0)+AI703*IFERROR(VLOOKUP(AH703,LnLst!B:I,3,FALSE),0)+AK703*IFERROR(VLOOKUP(AJ703,LnLst!B:I,3,FALSE),0)</f>
        <v>1.4000000000000001</v>
      </c>
      <c r="Y703" s="219">
        <f>(AE703*IFERROR(VLOOKUP(AD703,LnLst!B:I,4,FALSE),0)+AG703*IFERROR(VLOOKUP(AF703,LnLst!B:I,4,FALSE),0)+AI703*IFERROR(VLOOKUP(AH703,LnLst!B:I,4,FALSE),0)+AK703*IFERROR(VLOOKUP(AJ703,LnLst!B:I,4,FALSE),0))/1000000</f>
        <v>9.9750000000000002E-6</v>
      </c>
      <c r="Z703" s="215">
        <f>AE703*IFERROR(VLOOKUP(AD703,LnLst!B:I,5,FALSE),0)+AG703*IFERROR(VLOOKUP(AF703,LnLst!B:I,5,FALSE),0)+AI703*IFERROR(VLOOKUP(AH703,LnLst!B:I,5,FALSE),0)+AK703*IFERROR(VLOOKUP(AJ703,LnLst!B:I,5,FALSE),0)</f>
        <v>2.5549999999999997</v>
      </c>
      <c r="AA703" s="215">
        <f>AE703*IFERROR(VLOOKUP(AD703,LnLst!B:I,6,FALSE),0)+AG703*IFERROR(VLOOKUP(AF703,LnLst!B:I,6,FALSE),0)+AI703*IFERROR(VLOOKUP(AH703,LnLst!B:I,6,FALSE),0)+AK703*IFERROR(VLOOKUP(AJ703,LnLst!B:I,6,FALSE),0)</f>
        <v>4.4800000000000004</v>
      </c>
      <c r="AB703" s="207">
        <f>(AE703*IFERROR(VLOOKUP(AD703,LnLst!B:I,7,FALSE),0)+AG703*IFERROR(VLOOKUP(AF703,LnLst!B:I,7,FALSE),0)+AI703*IFERROR(VLOOKUP(AH703,LnLst!B:I,7,FALSE),0)+AK703*IFERROR(VLOOKUP(AJ703,LnLst!B:I,7,FALSE),0))/1000000</f>
        <v>5.9849999999999994E-6</v>
      </c>
      <c r="AC703" s="211">
        <f>AE703*IFERROR(VLOOKUP(AD703,LnLst!B:I,8,FALSE),0)+AG703*IFERROR(VLOOKUP(AF703,LnLst!B:I,8,FALSE),0)+AI703*IFERROR(VLOOKUP(AH703,LnLst!B:I,8,FALSE),0)+AK703*IFERROR(VLOOKUP(AJ703,LnLst!B:I,8,FALSE),0)</f>
        <v>2.66</v>
      </c>
      <c r="AD703" s="106" t="s">
        <v>213</v>
      </c>
      <c r="AE703" s="263">
        <v>3.5</v>
      </c>
      <c r="AF703" s="245" t="s">
        <v>1462</v>
      </c>
      <c r="AG703" s="263"/>
      <c r="AH703" s="250" t="s">
        <v>1462</v>
      </c>
      <c r="AI703" s="263"/>
      <c r="AJ703" s="245" t="s">
        <v>1462</v>
      </c>
      <c r="AK703" s="263"/>
      <c r="AL703" s="84">
        <v>922</v>
      </c>
      <c r="AM703" s="72">
        <v>923</v>
      </c>
      <c r="AN703" s="83">
        <v>0</v>
      </c>
      <c r="AO703" s="72">
        <v>0</v>
      </c>
      <c r="AP703" s="66"/>
      <c r="AQ703" s="107"/>
      <c r="AR703" s="61"/>
      <c r="AS703" s="364"/>
      <c r="AT703" s="205"/>
      <c r="DN703" s="111">
        <f>(AE703*IFERROR(VLOOKUP(AD703,LnLst!B:I,2,FALSE),0))*(100/(H703^2))</f>
        <v>2.3903810835629014E-3</v>
      </c>
      <c r="DO703" s="111">
        <f>(AE703*IFERROR(VLOOKUP(AD703,LnLst!B:I,3,FALSE),0))*(100/(H703^2))</f>
        <v>8.034894398530763E-3</v>
      </c>
      <c r="DP703" s="111">
        <f>(AE703*IFERROR(VLOOKUP(AD703,LnLst!B:I,4,FALSE),0))*(H703^2/100)/1000000</f>
        <v>1.738044E-3</v>
      </c>
      <c r="DQ703" s="111">
        <f>(AE703*IFERROR(VLOOKUP(AD703,LnLst!B:I,5,FALSE),0))*(100/(H703^2))</f>
        <v>1.4663682277318638E-2</v>
      </c>
      <c r="DR703" s="111">
        <f>(AE703*IFERROR(VLOOKUP(AD703,LnLst!B:I,6,FALSE),0))*(100/(H703^2))</f>
        <v>2.5711662075298441E-2</v>
      </c>
      <c r="DS703" s="111">
        <f>(AE703*IFERROR(VLOOKUP(AD703,LnLst!B:I,7,FALSE),0))*(H703^2/100)/1000000</f>
        <v>1.0428263999999999E-3</v>
      </c>
      <c r="DT703" s="111">
        <f>(AE703*IFERROR(VLOOKUP(AD703,LnLst!B:I,8,FALSE),0))*(100/(H703^2))</f>
        <v>1.5266299357208447E-2</v>
      </c>
      <c r="DU703" s="111">
        <f>AG703*IFERROR(VLOOKUP(AF703,LnLst!B:I,2,FALSE),0)*100/H703^2</f>
        <v>0</v>
      </c>
      <c r="DV703" s="111">
        <f>(AG703*IFERROR(VLOOKUP(AF703,LnLst!B:I,3,FALSE),0))*(100/(H703^2))</f>
        <v>0</v>
      </c>
      <c r="DW703" s="111">
        <f>(AG703*IFERROR(VLOOKUP(AF703,LnLst!B:I,4,FALSE),0))*(H703^2/100)/1000000</f>
        <v>0</v>
      </c>
      <c r="DX703" s="111">
        <f>(AG703*IFERROR(VLOOKUP(AF703,LnLst!B:I,5,FALSE),0))*(100/(H703^2))</f>
        <v>0</v>
      </c>
      <c r="DY703" s="111">
        <f>(AG703*IFERROR(VLOOKUP(AF703,LnLst!B:I,6,FALSE),0))*(100/(H703^2))</f>
        <v>0</v>
      </c>
      <c r="DZ703" s="111">
        <f>(AG703*IFERROR(VLOOKUP(AF703,LnLst!B:I,7,FALSE),0))*(H703^2/100)/1000000</f>
        <v>0</v>
      </c>
      <c r="EA703" s="111">
        <f>(AG703*IFERROR(VLOOKUP(AF703,LnLst!B:I,8,FALSE),0))*(100/(H703^2))</f>
        <v>0</v>
      </c>
      <c r="EB703" s="111">
        <f>AI703*IFERROR(VLOOKUP(AH703,LnLst!B:I,2,FALSE),0)*100/H703^2</f>
        <v>0</v>
      </c>
      <c r="EC703" s="111">
        <f>AI703*IFERROR(VLOOKUP(AH703,LnLst!B:I,3,FALSE),0)*100/H703^2</f>
        <v>0</v>
      </c>
      <c r="ED703" s="111">
        <f>(AI703*IFERROR(VLOOKUP(AH703,LnLst!B:I,4,FALSE),0))*(H703^2/100)/1000000</f>
        <v>0</v>
      </c>
      <c r="EE703" s="111">
        <f>AI703*IFERROR(VLOOKUP(AH703,LnLst!B:I,5,FALSE),0)*100/H703^2</f>
        <v>0</v>
      </c>
      <c r="EF703" s="111">
        <f>AI703*IFERROR(VLOOKUP(AH703,LnLst!B:I,6,FALSE),0)*100/H703^2</f>
        <v>0</v>
      </c>
      <c r="EG703" s="111">
        <f>(AI703*IFERROR(VLOOKUP(AH703,LnLst!B:I,7,FALSE),0))*(H703^2/100)/1000000</f>
        <v>0</v>
      </c>
      <c r="EH703" s="111">
        <f>AI703*IFERROR(VLOOKUP(AH703,LnLst!B:I,8,FALSE),0)*100/H703^2</f>
        <v>0</v>
      </c>
      <c r="EI703" s="236">
        <f>AK703*IFERROR(VLOOKUP(AJ703,LnLst!B:I,2,FALSE),0)*100/H703^2</f>
        <v>0</v>
      </c>
      <c r="EJ703" s="111">
        <f>AK703*IFERROR(VLOOKUP(AJ703,LnLst!B:I,3,FALSE),0)*100/H703^2</f>
        <v>0</v>
      </c>
      <c r="EK703" s="111">
        <f>(AK703*IFERROR(VLOOKUP(AJ703,LnLst!B:I,4,FALSE),0))*(H703^2/100)/1000000</f>
        <v>0</v>
      </c>
      <c r="EL703" s="111">
        <f>AK703*IFERROR(VLOOKUP(AJ703,LnLst!B:I,5,FALSE),0)*100/H703^2</f>
        <v>0</v>
      </c>
      <c r="EM703" s="111">
        <f>AK703*IFERROR(VLOOKUP(AJ703,LnLst!B:I,6,FALSE),0)*100/H703^2</f>
        <v>0</v>
      </c>
      <c r="EN703" s="111">
        <f>(AK703*IFERROR(VLOOKUP(AJ703,LnLst!B:I,7,FALSE),0))*(H703^2/100)/1000000</f>
        <v>0</v>
      </c>
      <c r="EO703" s="111">
        <f>AK703*IFERROR(VLOOKUP(AJ703,LnLst!B:I,8,FALSE),0)*100/H703^2</f>
        <v>0</v>
      </c>
    </row>
    <row r="704" spans="1:145" ht="15" customHeight="1" x14ac:dyDescent="0.25">
      <c r="A704" s="259" t="s">
        <v>348</v>
      </c>
      <c r="B704" s="110" t="s">
        <v>442</v>
      </c>
      <c r="C704" s="109" t="s">
        <v>195</v>
      </c>
      <c r="D704" s="110" t="s">
        <v>68</v>
      </c>
      <c r="E704" s="9" t="s">
        <v>1642</v>
      </c>
      <c r="F704" s="426" t="s">
        <v>1717</v>
      </c>
      <c r="G704" s="83">
        <v>1</v>
      </c>
      <c r="H704" s="60">
        <v>132</v>
      </c>
      <c r="I704" s="194" t="str">
        <f t="shared" si="222"/>
        <v xml:space="preserve">1*380/50 ACSR             </v>
      </c>
      <c r="J704" s="228">
        <f t="shared" si="223"/>
        <v>5.6</v>
      </c>
      <c r="K704" s="113" t="s">
        <v>31</v>
      </c>
      <c r="L704" s="232" t="s">
        <v>16</v>
      </c>
      <c r="M704" s="114">
        <v>600</v>
      </c>
      <c r="N704" s="115">
        <f t="shared" si="224"/>
        <v>137.17439999999999</v>
      </c>
      <c r="O704" s="116">
        <v>670</v>
      </c>
      <c r="P704" s="235">
        <f t="shared" si="225"/>
        <v>2.6836547291092749E-3</v>
      </c>
      <c r="Q704" s="104">
        <f t="shared" si="226"/>
        <v>1.2855831037649219E-2</v>
      </c>
      <c r="R704" s="104">
        <f t="shared" si="227"/>
        <v>2.7808704000000001E-3</v>
      </c>
      <c r="S704" s="104">
        <f t="shared" si="228"/>
        <v>9.6418732782369149E-3</v>
      </c>
      <c r="T704" s="104">
        <f t="shared" si="229"/>
        <v>3.0532598714416891E-2</v>
      </c>
      <c r="U704" s="104">
        <f t="shared" si="230"/>
        <v>2.1759091200000001E-3</v>
      </c>
      <c r="V704" s="105">
        <f t="shared" si="231"/>
        <v>1.8962350780532596E-2</v>
      </c>
      <c r="W704" s="223">
        <f>AE704*IFERROR(VLOOKUP(AD704,LnLst!B:I,2,FALSE),0)+AG704*IFERROR(VLOOKUP(AF704,LnLst!B:I,2,FALSE),0)+AI704*IFERROR(VLOOKUP(AH704,LnLst!B:I,2,FALSE),0)+AK704*IFERROR(VLOOKUP(AJ704,LnLst!B:I,2,FALSE),0)</f>
        <v>0.46760000000000002</v>
      </c>
      <c r="X704" s="215">
        <f>AE704*IFERROR(VLOOKUP(AD704,LnLst!B:I,3,FALSE),0)+AG704*IFERROR(VLOOKUP(AF704,LnLst!B:I,3,FALSE),0)+AI704*IFERROR(VLOOKUP(AH704,LnLst!B:I,3,FALSE),0)+AK704*IFERROR(VLOOKUP(AJ704,LnLst!B:I,3,FALSE),0)</f>
        <v>2.2399999999999998</v>
      </c>
      <c r="Y704" s="219">
        <f>(AE704*IFERROR(VLOOKUP(AD704,LnLst!B:I,4,FALSE),0)+AG704*IFERROR(VLOOKUP(AF704,LnLst!B:I,4,FALSE),0)+AI704*IFERROR(VLOOKUP(AH704,LnLst!B:I,4,FALSE),0)+AK704*IFERROR(VLOOKUP(AJ704,LnLst!B:I,4,FALSE),0))/1000000</f>
        <v>1.596E-5</v>
      </c>
      <c r="Z704" s="215">
        <f>AE704*IFERROR(VLOOKUP(AD704,LnLst!B:I,5,FALSE),0)+AG704*IFERROR(VLOOKUP(AF704,LnLst!B:I,5,FALSE),0)+AI704*IFERROR(VLOOKUP(AH704,LnLst!B:I,5,FALSE),0)+AK704*IFERROR(VLOOKUP(AJ704,LnLst!B:I,5,FALSE),0)</f>
        <v>1.68</v>
      </c>
      <c r="AA704" s="215">
        <f>AE704*IFERROR(VLOOKUP(AD704,LnLst!B:I,6,FALSE),0)+AG704*IFERROR(VLOOKUP(AF704,LnLst!B:I,6,FALSE),0)+AI704*IFERROR(VLOOKUP(AH704,LnLst!B:I,6,FALSE),0)+AK704*IFERROR(VLOOKUP(AJ704,LnLst!B:I,6,FALSE),0)</f>
        <v>5.3199999999999994</v>
      </c>
      <c r="AB704" s="207">
        <f>(AE704*IFERROR(VLOOKUP(AD704,LnLst!B:I,7,FALSE),0)+AG704*IFERROR(VLOOKUP(AF704,LnLst!B:I,7,FALSE),0)+AI704*IFERROR(VLOOKUP(AH704,LnLst!B:I,7,FALSE),0)+AK704*IFERROR(VLOOKUP(AJ704,LnLst!B:I,7,FALSE),0))/1000000</f>
        <v>1.2488E-5</v>
      </c>
      <c r="AC704" s="211">
        <f>AE704*IFERROR(VLOOKUP(AD704,LnLst!B:I,8,FALSE),0)+AG704*IFERROR(VLOOKUP(AF704,LnLst!B:I,8,FALSE),0)+AI704*IFERROR(VLOOKUP(AH704,LnLst!B:I,8,FALSE),0)+AK704*IFERROR(VLOOKUP(AJ704,LnLst!B:I,8,FALSE),0)</f>
        <v>3.3039999999999998</v>
      </c>
      <c r="AD704" s="106" t="s">
        <v>206</v>
      </c>
      <c r="AE704" s="263">
        <v>5.6</v>
      </c>
      <c r="AF704" s="245" t="s">
        <v>1462</v>
      </c>
      <c r="AG704" s="263"/>
      <c r="AH704" s="250" t="s">
        <v>1462</v>
      </c>
      <c r="AI704" s="263"/>
      <c r="AJ704" s="245" t="s">
        <v>1462</v>
      </c>
      <c r="AK704" s="263"/>
      <c r="AL704" s="84">
        <v>921</v>
      </c>
      <c r="AM704" s="72">
        <v>923</v>
      </c>
      <c r="AN704" s="83">
        <v>0</v>
      </c>
      <c r="AO704" s="72">
        <v>0</v>
      </c>
      <c r="AP704" s="66"/>
      <c r="AQ704" s="107"/>
      <c r="AR704" s="61"/>
      <c r="AS704" s="364"/>
      <c r="AT704" s="205"/>
      <c r="DN704" s="111">
        <f>(AE704*IFERROR(VLOOKUP(AD704,LnLst!B:I,2,FALSE),0))*(100/(H704^2))</f>
        <v>2.6836547291092744E-3</v>
      </c>
      <c r="DO704" s="111">
        <f>(AE704*IFERROR(VLOOKUP(AD704,LnLst!B:I,3,FALSE),0))*(100/(H704^2))</f>
        <v>1.2855831037649217E-2</v>
      </c>
      <c r="DP704" s="111">
        <f>(AE704*IFERROR(VLOOKUP(AD704,LnLst!B:I,4,FALSE),0))*(H704^2/100)/1000000</f>
        <v>2.7808703999999997E-3</v>
      </c>
      <c r="DQ704" s="111">
        <f>(AE704*IFERROR(VLOOKUP(AD704,LnLst!B:I,5,FALSE),0))*(100/(H704^2))</f>
        <v>9.6418732782369131E-3</v>
      </c>
      <c r="DR704" s="111">
        <f>(AE704*IFERROR(VLOOKUP(AD704,LnLst!B:I,6,FALSE),0))*(100/(H704^2))</f>
        <v>3.0532598714416891E-2</v>
      </c>
      <c r="DS704" s="111">
        <f>(AE704*IFERROR(VLOOKUP(AD704,LnLst!B:I,7,FALSE),0))*(H704^2/100)/1000000</f>
        <v>2.1759091200000001E-3</v>
      </c>
      <c r="DT704" s="111">
        <f>(AE704*IFERROR(VLOOKUP(AD704,LnLst!B:I,8,FALSE),0))*(100/(H704^2))</f>
        <v>1.8962350780532596E-2</v>
      </c>
      <c r="DU704" s="111">
        <f>AG704*IFERROR(VLOOKUP(AF704,LnLst!B:I,2,FALSE),0)*100/H704^2</f>
        <v>0</v>
      </c>
      <c r="DV704" s="111">
        <f>(AG704*IFERROR(VLOOKUP(AF704,LnLst!B:I,3,FALSE),0))*(100/(H704^2))</f>
        <v>0</v>
      </c>
      <c r="DW704" s="111">
        <f>(AG704*IFERROR(VLOOKUP(AF704,LnLst!B:I,4,FALSE),0))*(H704^2/100)/1000000</f>
        <v>0</v>
      </c>
      <c r="DX704" s="111">
        <f>(AG704*IFERROR(VLOOKUP(AF704,LnLst!B:I,5,FALSE),0))*(100/(H704^2))</f>
        <v>0</v>
      </c>
      <c r="DY704" s="111">
        <f>(AG704*IFERROR(VLOOKUP(AF704,LnLst!B:I,6,FALSE),0))*(100/(H704^2))</f>
        <v>0</v>
      </c>
      <c r="DZ704" s="111">
        <f>(AG704*IFERROR(VLOOKUP(AF704,LnLst!B:I,7,FALSE),0))*(H704^2/100)/1000000</f>
        <v>0</v>
      </c>
      <c r="EA704" s="111">
        <f>(AG704*IFERROR(VLOOKUP(AF704,LnLst!B:I,8,FALSE),0))*(100/(H704^2))</f>
        <v>0</v>
      </c>
      <c r="EB704" s="111">
        <f>AI704*IFERROR(VLOOKUP(AH704,LnLst!B:I,2,FALSE),0)*100/H704^2</f>
        <v>0</v>
      </c>
      <c r="EC704" s="111">
        <f>AI704*IFERROR(VLOOKUP(AH704,LnLst!B:I,3,FALSE),0)*100/H704^2</f>
        <v>0</v>
      </c>
      <c r="ED704" s="111">
        <f>(AI704*IFERROR(VLOOKUP(AH704,LnLst!B:I,4,FALSE),0))*(H704^2/100)/1000000</f>
        <v>0</v>
      </c>
      <c r="EE704" s="111">
        <f>AI704*IFERROR(VLOOKUP(AH704,LnLst!B:I,5,FALSE),0)*100/H704^2</f>
        <v>0</v>
      </c>
      <c r="EF704" s="111">
        <f>AI704*IFERROR(VLOOKUP(AH704,LnLst!B:I,6,FALSE),0)*100/H704^2</f>
        <v>0</v>
      </c>
      <c r="EG704" s="111">
        <f>(AI704*IFERROR(VLOOKUP(AH704,LnLst!B:I,7,FALSE),0))*(H704^2/100)/1000000</f>
        <v>0</v>
      </c>
      <c r="EH704" s="111">
        <f>AI704*IFERROR(VLOOKUP(AH704,LnLst!B:I,8,FALSE),0)*100/H704^2</f>
        <v>0</v>
      </c>
      <c r="EI704" s="236">
        <f>AK704*IFERROR(VLOOKUP(AJ704,LnLst!B:I,2,FALSE),0)*100/H704^2</f>
        <v>0</v>
      </c>
      <c r="EJ704" s="111">
        <f>AK704*IFERROR(VLOOKUP(AJ704,LnLst!B:I,3,FALSE),0)*100/H704^2</f>
        <v>0</v>
      </c>
      <c r="EK704" s="111">
        <f>(AK704*IFERROR(VLOOKUP(AJ704,LnLst!B:I,4,FALSE),0))*(H704^2/100)/1000000</f>
        <v>0</v>
      </c>
      <c r="EL704" s="111">
        <f>AK704*IFERROR(VLOOKUP(AJ704,LnLst!B:I,5,FALSE),0)*100/H704^2</f>
        <v>0</v>
      </c>
      <c r="EM704" s="111">
        <f>AK704*IFERROR(VLOOKUP(AJ704,LnLst!B:I,6,FALSE),0)*100/H704^2</f>
        <v>0</v>
      </c>
      <c r="EN704" s="111">
        <f>(AK704*IFERROR(VLOOKUP(AJ704,LnLst!B:I,7,FALSE),0))*(H704^2/100)/1000000</f>
        <v>0</v>
      </c>
      <c r="EO704" s="111">
        <f>AK704*IFERROR(VLOOKUP(AJ704,LnLst!B:I,8,FALSE),0)*100/H704^2</f>
        <v>0</v>
      </c>
    </row>
    <row r="705" spans="1:145" ht="15" customHeight="1" x14ac:dyDescent="0.25">
      <c r="A705" s="259" t="s">
        <v>348</v>
      </c>
      <c r="B705" s="110" t="s">
        <v>442</v>
      </c>
      <c r="C705" s="109" t="s">
        <v>195</v>
      </c>
      <c r="D705" s="110" t="s">
        <v>68</v>
      </c>
      <c r="E705" s="9" t="s">
        <v>1642</v>
      </c>
      <c r="F705" s="426" t="s">
        <v>1717</v>
      </c>
      <c r="G705" s="83">
        <v>2</v>
      </c>
      <c r="H705" s="60">
        <v>132</v>
      </c>
      <c r="I705" s="194" t="str">
        <f t="shared" si="222"/>
        <v xml:space="preserve">1*380/50 ACSR             </v>
      </c>
      <c r="J705" s="228">
        <f t="shared" si="223"/>
        <v>5.6</v>
      </c>
      <c r="K705" s="113" t="s">
        <v>31</v>
      </c>
      <c r="L705" s="232" t="s">
        <v>16</v>
      </c>
      <c r="M705" s="114">
        <v>600</v>
      </c>
      <c r="N705" s="115">
        <f t="shared" si="224"/>
        <v>137.17439999999999</v>
      </c>
      <c r="O705" s="116">
        <v>670</v>
      </c>
      <c r="P705" s="235">
        <f t="shared" si="225"/>
        <v>2.6836547291092749E-3</v>
      </c>
      <c r="Q705" s="104">
        <f t="shared" si="226"/>
        <v>1.2855831037649219E-2</v>
      </c>
      <c r="R705" s="104">
        <f t="shared" si="227"/>
        <v>2.7808704000000001E-3</v>
      </c>
      <c r="S705" s="104">
        <f t="shared" si="228"/>
        <v>9.6418732782369149E-3</v>
      </c>
      <c r="T705" s="104">
        <f t="shared" si="229"/>
        <v>3.0532598714416891E-2</v>
      </c>
      <c r="U705" s="104">
        <f t="shared" si="230"/>
        <v>2.1759091200000001E-3</v>
      </c>
      <c r="V705" s="105">
        <f t="shared" si="231"/>
        <v>1.8962350780532596E-2</v>
      </c>
      <c r="W705" s="223">
        <f>AE705*IFERROR(VLOOKUP(AD705,LnLst!B:I,2,FALSE),0)+AG705*IFERROR(VLOOKUP(AF705,LnLst!B:I,2,FALSE),0)+AI705*IFERROR(VLOOKUP(AH705,LnLst!B:I,2,FALSE),0)+AK705*IFERROR(VLOOKUP(AJ705,LnLst!B:I,2,FALSE),0)</f>
        <v>0.46760000000000002</v>
      </c>
      <c r="X705" s="215">
        <f>AE705*IFERROR(VLOOKUP(AD705,LnLst!B:I,3,FALSE),0)+AG705*IFERROR(VLOOKUP(AF705,LnLst!B:I,3,FALSE),0)+AI705*IFERROR(VLOOKUP(AH705,LnLst!B:I,3,FALSE),0)+AK705*IFERROR(VLOOKUP(AJ705,LnLst!B:I,3,FALSE),0)</f>
        <v>2.2399999999999998</v>
      </c>
      <c r="Y705" s="219">
        <f>(AE705*IFERROR(VLOOKUP(AD705,LnLst!B:I,4,FALSE),0)+AG705*IFERROR(VLOOKUP(AF705,LnLst!B:I,4,FALSE),0)+AI705*IFERROR(VLOOKUP(AH705,LnLst!B:I,4,FALSE),0)+AK705*IFERROR(VLOOKUP(AJ705,LnLst!B:I,4,FALSE),0))/1000000</f>
        <v>1.596E-5</v>
      </c>
      <c r="Z705" s="215">
        <f>AE705*IFERROR(VLOOKUP(AD705,LnLst!B:I,5,FALSE),0)+AG705*IFERROR(VLOOKUP(AF705,LnLst!B:I,5,FALSE),0)+AI705*IFERROR(VLOOKUP(AH705,LnLst!B:I,5,FALSE),0)+AK705*IFERROR(VLOOKUP(AJ705,LnLst!B:I,5,FALSE),0)</f>
        <v>1.68</v>
      </c>
      <c r="AA705" s="215">
        <f>AE705*IFERROR(VLOOKUP(AD705,LnLst!B:I,6,FALSE),0)+AG705*IFERROR(VLOOKUP(AF705,LnLst!B:I,6,FALSE),0)+AI705*IFERROR(VLOOKUP(AH705,LnLst!B:I,6,FALSE),0)+AK705*IFERROR(VLOOKUP(AJ705,LnLst!B:I,6,FALSE),0)</f>
        <v>5.3199999999999994</v>
      </c>
      <c r="AB705" s="207">
        <f>(AE705*IFERROR(VLOOKUP(AD705,LnLst!B:I,7,FALSE),0)+AG705*IFERROR(VLOOKUP(AF705,LnLst!B:I,7,FALSE),0)+AI705*IFERROR(VLOOKUP(AH705,LnLst!B:I,7,FALSE),0)+AK705*IFERROR(VLOOKUP(AJ705,LnLst!B:I,7,FALSE),0))/1000000</f>
        <v>1.2488E-5</v>
      </c>
      <c r="AC705" s="211">
        <f>AE705*IFERROR(VLOOKUP(AD705,LnLst!B:I,8,FALSE),0)+AG705*IFERROR(VLOOKUP(AF705,LnLst!B:I,8,FALSE),0)+AI705*IFERROR(VLOOKUP(AH705,LnLst!B:I,8,FALSE),0)+AK705*IFERROR(VLOOKUP(AJ705,LnLst!B:I,8,FALSE),0)</f>
        <v>3.3039999999999998</v>
      </c>
      <c r="AD705" s="106" t="s">
        <v>206</v>
      </c>
      <c r="AE705" s="263">
        <v>5.6</v>
      </c>
      <c r="AF705" s="245" t="s">
        <v>1462</v>
      </c>
      <c r="AG705" s="263"/>
      <c r="AH705" s="250" t="s">
        <v>1462</v>
      </c>
      <c r="AI705" s="263"/>
      <c r="AJ705" s="245" t="s">
        <v>1462</v>
      </c>
      <c r="AK705" s="263"/>
      <c r="AL705" s="84">
        <v>921</v>
      </c>
      <c r="AM705" s="72">
        <v>923</v>
      </c>
      <c r="AN705" s="83">
        <v>0</v>
      </c>
      <c r="AO705" s="72">
        <v>0</v>
      </c>
      <c r="AP705" s="66"/>
      <c r="AQ705" s="107"/>
      <c r="AR705" s="61"/>
      <c r="AS705" s="364"/>
      <c r="AT705" s="205"/>
      <c r="DN705" s="111">
        <f>(AE705*IFERROR(VLOOKUP(AD705,LnLst!B:I,2,FALSE),0))*(100/(H705^2))</f>
        <v>2.6836547291092744E-3</v>
      </c>
      <c r="DO705" s="111">
        <f>(AE705*IFERROR(VLOOKUP(AD705,LnLst!B:I,3,FALSE),0))*(100/(H705^2))</f>
        <v>1.2855831037649217E-2</v>
      </c>
      <c r="DP705" s="111">
        <f>(AE705*IFERROR(VLOOKUP(AD705,LnLst!B:I,4,FALSE),0))*(H705^2/100)/1000000</f>
        <v>2.7808703999999997E-3</v>
      </c>
      <c r="DQ705" s="111">
        <f>(AE705*IFERROR(VLOOKUP(AD705,LnLst!B:I,5,FALSE),0))*(100/(H705^2))</f>
        <v>9.6418732782369131E-3</v>
      </c>
      <c r="DR705" s="111">
        <f>(AE705*IFERROR(VLOOKUP(AD705,LnLst!B:I,6,FALSE),0))*(100/(H705^2))</f>
        <v>3.0532598714416891E-2</v>
      </c>
      <c r="DS705" s="111">
        <f>(AE705*IFERROR(VLOOKUP(AD705,LnLst!B:I,7,FALSE),0))*(H705^2/100)/1000000</f>
        <v>2.1759091200000001E-3</v>
      </c>
      <c r="DT705" s="111">
        <f>(AE705*IFERROR(VLOOKUP(AD705,LnLst!B:I,8,FALSE),0))*(100/(H705^2))</f>
        <v>1.8962350780532596E-2</v>
      </c>
      <c r="DU705" s="111">
        <f>AG705*IFERROR(VLOOKUP(AF705,LnLst!B:I,2,FALSE),0)*100/H705^2</f>
        <v>0</v>
      </c>
      <c r="DV705" s="111">
        <f>(AG705*IFERROR(VLOOKUP(AF705,LnLst!B:I,3,FALSE),0))*(100/(H705^2))</f>
        <v>0</v>
      </c>
      <c r="DW705" s="111">
        <f>(AG705*IFERROR(VLOOKUP(AF705,LnLst!B:I,4,FALSE),0))*(H705^2/100)/1000000</f>
        <v>0</v>
      </c>
      <c r="DX705" s="111">
        <f>(AG705*IFERROR(VLOOKUP(AF705,LnLst!B:I,5,FALSE),0))*(100/(H705^2))</f>
        <v>0</v>
      </c>
      <c r="DY705" s="111">
        <f>(AG705*IFERROR(VLOOKUP(AF705,LnLst!B:I,6,FALSE),0))*(100/(H705^2))</f>
        <v>0</v>
      </c>
      <c r="DZ705" s="111">
        <f>(AG705*IFERROR(VLOOKUP(AF705,LnLst!B:I,7,FALSE),0))*(H705^2/100)/1000000</f>
        <v>0</v>
      </c>
      <c r="EA705" s="111">
        <f>(AG705*IFERROR(VLOOKUP(AF705,LnLst!B:I,8,FALSE),0))*(100/(H705^2))</f>
        <v>0</v>
      </c>
      <c r="EB705" s="111">
        <f>AI705*IFERROR(VLOOKUP(AH705,LnLst!B:I,2,FALSE),0)*100/H705^2</f>
        <v>0</v>
      </c>
      <c r="EC705" s="111">
        <f>AI705*IFERROR(VLOOKUP(AH705,LnLst!B:I,3,FALSE),0)*100/H705^2</f>
        <v>0</v>
      </c>
      <c r="ED705" s="111">
        <f>(AI705*IFERROR(VLOOKUP(AH705,LnLst!B:I,4,FALSE),0))*(H705^2/100)/1000000</f>
        <v>0</v>
      </c>
      <c r="EE705" s="111">
        <f>AI705*IFERROR(VLOOKUP(AH705,LnLst!B:I,5,FALSE),0)*100/H705^2</f>
        <v>0</v>
      </c>
      <c r="EF705" s="111">
        <f>AI705*IFERROR(VLOOKUP(AH705,LnLst!B:I,6,FALSE),0)*100/H705^2</f>
        <v>0</v>
      </c>
      <c r="EG705" s="111">
        <f>(AI705*IFERROR(VLOOKUP(AH705,LnLst!B:I,7,FALSE),0))*(H705^2/100)/1000000</f>
        <v>0</v>
      </c>
      <c r="EH705" s="111">
        <f>AI705*IFERROR(VLOOKUP(AH705,LnLst!B:I,8,FALSE),0)*100/H705^2</f>
        <v>0</v>
      </c>
      <c r="EI705" s="236">
        <f>AK705*IFERROR(VLOOKUP(AJ705,LnLst!B:I,2,FALSE),0)*100/H705^2</f>
        <v>0</v>
      </c>
      <c r="EJ705" s="111">
        <f>AK705*IFERROR(VLOOKUP(AJ705,LnLst!B:I,3,FALSE),0)*100/H705^2</f>
        <v>0</v>
      </c>
      <c r="EK705" s="111">
        <f>(AK705*IFERROR(VLOOKUP(AJ705,LnLst!B:I,4,FALSE),0))*(H705^2/100)/1000000</f>
        <v>0</v>
      </c>
      <c r="EL705" s="111">
        <f>AK705*IFERROR(VLOOKUP(AJ705,LnLst!B:I,5,FALSE),0)*100/H705^2</f>
        <v>0</v>
      </c>
      <c r="EM705" s="111">
        <f>AK705*IFERROR(VLOOKUP(AJ705,LnLst!B:I,6,FALSE),0)*100/H705^2</f>
        <v>0</v>
      </c>
      <c r="EN705" s="111">
        <f>(AK705*IFERROR(VLOOKUP(AJ705,LnLst!B:I,7,FALSE),0))*(H705^2/100)/1000000</f>
        <v>0</v>
      </c>
      <c r="EO705" s="111">
        <f>AK705*IFERROR(VLOOKUP(AJ705,LnLst!B:I,8,FALSE),0)*100/H705^2</f>
        <v>0</v>
      </c>
    </row>
    <row r="706" spans="1:145" ht="15" customHeight="1" x14ac:dyDescent="0.25">
      <c r="A706" s="259" t="s">
        <v>351</v>
      </c>
      <c r="B706" s="110" t="s">
        <v>52</v>
      </c>
      <c r="C706" s="109" t="s">
        <v>196</v>
      </c>
      <c r="D706" s="110" t="s">
        <v>74</v>
      </c>
      <c r="E706" s="9" t="s">
        <v>1642</v>
      </c>
      <c r="F706" s="426" t="s">
        <v>1717</v>
      </c>
      <c r="G706" s="83">
        <v>1</v>
      </c>
      <c r="H706" s="60">
        <v>132</v>
      </c>
      <c r="I706" s="194" t="str">
        <f t="shared" si="222"/>
        <v xml:space="preserve">1*240 AAAC             </v>
      </c>
      <c r="J706" s="228">
        <f t="shared" si="223"/>
        <v>39</v>
      </c>
      <c r="K706" s="113" t="s">
        <v>31</v>
      </c>
      <c r="L706" s="232" t="s">
        <v>26</v>
      </c>
      <c r="M706" s="114">
        <v>300</v>
      </c>
      <c r="N706" s="115">
        <f t="shared" si="224"/>
        <v>68.587199999999996</v>
      </c>
      <c r="O706" s="116">
        <v>400</v>
      </c>
      <c r="P706" s="235">
        <f t="shared" si="225"/>
        <v>2.6635674931129477E-2</v>
      </c>
      <c r="Q706" s="104">
        <f t="shared" si="226"/>
        <v>8.9531680440771366E-2</v>
      </c>
      <c r="R706" s="104">
        <f t="shared" si="227"/>
        <v>1.9366776000000002E-2</v>
      </c>
      <c r="S706" s="104">
        <f t="shared" si="228"/>
        <v>0.16339531680440772</v>
      </c>
      <c r="T706" s="104">
        <f t="shared" si="229"/>
        <v>0.28650137741046833</v>
      </c>
      <c r="U706" s="104">
        <f t="shared" si="230"/>
        <v>1.16200656E-2</v>
      </c>
      <c r="V706" s="105">
        <f t="shared" si="231"/>
        <v>0.17011019283746556</v>
      </c>
      <c r="W706" s="223">
        <f>AE706*IFERROR(VLOOKUP(AD706,LnLst!B:I,2,FALSE),0)+AG706*IFERROR(VLOOKUP(AF706,LnLst!B:I,2,FALSE),0)+AI706*IFERROR(VLOOKUP(AH706,LnLst!B:I,2,FALSE),0)+AK706*IFERROR(VLOOKUP(AJ706,LnLst!B:I,2,FALSE),0)</f>
        <v>4.641</v>
      </c>
      <c r="X706" s="215">
        <f>AE706*IFERROR(VLOOKUP(AD706,LnLst!B:I,3,FALSE),0)+AG706*IFERROR(VLOOKUP(AF706,LnLst!B:I,3,FALSE),0)+AI706*IFERROR(VLOOKUP(AH706,LnLst!B:I,3,FALSE),0)+AK706*IFERROR(VLOOKUP(AJ706,LnLst!B:I,3,FALSE),0)</f>
        <v>15.600000000000001</v>
      </c>
      <c r="Y706" s="219">
        <f>(AE706*IFERROR(VLOOKUP(AD706,LnLst!B:I,4,FALSE),0)+AG706*IFERROR(VLOOKUP(AF706,LnLst!B:I,4,FALSE),0)+AI706*IFERROR(VLOOKUP(AH706,LnLst!B:I,4,FALSE),0)+AK706*IFERROR(VLOOKUP(AJ706,LnLst!B:I,4,FALSE),0))/1000000</f>
        <v>1.1115E-4</v>
      </c>
      <c r="Z706" s="215">
        <f>AE706*IFERROR(VLOOKUP(AD706,LnLst!B:I,5,FALSE),0)+AG706*IFERROR(VLOOKUP(AF706,LnLst!B:I,5,FALSE),0)+AI706*IFERROR(VLOOKUP(AH706,LnLst!B:I,5,FALSE),0)+AK706*IFERROR(VLOOKUP(AJ706,LnLst!B:I,5,FALSE),0)</f>
        <v>28.47</v>
      </c>
      <c r="AA706" s="215">
        <f>AE706*IFERROR(VLOOKUP(AD706,LnLst!B:I,6,FALSE),0)+AG706*IFERROR(VLOOKUP(AF706,LnLst!B:I,6,FALSE),0)+AI706*IFERROR(VLOOKUP(AH706,LnLst!B:I,6,FALSE),0)+AK706*IFERROR(VLOOKUP(AJ706,LnLst!B:I,6,FALSE),0)</f>
        <v>49.92</v>
      </c>
      <c r="AB706" s="207">
        <f>(AE706*IFERROR(VLOOKUP(AD706,LnLst!B:I,7,FALSE),0)+AG706*IFERROR(VLOOKUP(AF706,LnLst!B:I,7,FALSE),0)+AI706*IFERROR(VLOOKUP(AH706,LnLst!B:I,7,FALSE),0)+AK706*IFERROR(VLOOKUP(AJ706,LnLst!B:I,7,FALSE),0))/1000000</f>
        <v>6.669E-5</v>
      </c>
      <c r="AC706" s="211">
        <f>AE706*IFERROR(VLOOKUP(AD706,LnLst!B:I,8,FALSE),0)+AG706*IFERROR(VLOOKUP(AF706,LnLst!B:I,8,FALSE),0)+AI706*IFERROR(VLOOKUP(AH706,LnLst!B:I,8,FALSE),0)+AK706*IFERROR(VLOOKUP(AJ706,LnLst!B:I,8,FALSE),0)</f>
        <v>29.64</v>
      </c>
      <c r="AD706" s="106" t="s">
        <v>213</v>
      </c>
      <c r="AE706" s="263">
        <v>39</v>
      </c>
      <c r="AF706" s="245" t="s">
        <v>1462</v>
      </c>
      <c r="AG706" s="263"/>
      <c r="AH706" s="250" t="s">
        <v>1462</v>
      </c>
      <c r="AI706" s="263"/>
      <c r="AJ706" s="245" t="s">
        <v>1462</v>
      </c>
      <c r="AK706" s="263"/>
      <c r="AL706" s="84">
        <v>925</v>
      </c>
      <c r="AM706" s="72">
        <v>926</v>
      </c>
      <c r="AN706" s="83">
        <v>0</v>
      </c>
      <c r="AO706" s="72">
        <v>0</v>
      </c>
      <c r="AP706" s="66"/>
      <c r="AQ706" s="107"/>
      <c r="AR706" s="61"/>
      <c r="AS706" s="364"/>
      <c r="AT706" s="205"/>
      <c r="DN706" s="111">
        <f>(AE706*IFERROR(VLOOKUP(AD706,LnLst!B:I,2,FALSE),0))*(100/(H706^2))</f>
        <v>2.6635674931129474E-2</v>
      </c>
      <c r="DO706" s="111">
        <f>(AE706*IFERROR(VLOOKUP(AD706,LnLst!B:I,3,FALSE),0))*(100/(H706^2))</f>
        <v>8.9531680440771352E-2</v>
      </c>
      <c r="DP706" s="111">
        <f>(AE706*IFERROR(VLOOKUP(AD706,LnLst!B:I,4,FALSE),0))*(H706^2/100)/1000000</f>
        <v>1.9366776000000002E-2</v>
      </c>
      <c r="DQ706" s="111">
        <f>(AE706*IFERROR(VLOOKUP(AD706,LnLst!B:I,5,FALSE),0))*(100/(H706^2))</f>
        <v>0.16339531680440769</v>
      </c>
      <c r="DR706" s="111">
        <f>(AE706*IFERROR(VLOOKUP(AD706,LnLst!B:I,6,FALSE),0))*(100/(H706^2))</f>
        <v>0.28650137741046833</v>
      </c>
      <c r="DS706" s="111">
        <f>(AE706*IFERROR(VLOOKUP(AD706,LnLst!B:I,7,FALSE),0))*(H706^2/100)/1000000</f>
        <v>1.16200656E-2</v>
      </c>
      <c r="DT706" s="111">
        <f>(AE706*IFERROR(VLOOKUP(AD706,LnLst!B:I,8,FALSE),0))*(100/(H706^2))</f>
        <v>0.17011019283746556</v>
      </c>
      <c r="DU706" s="111">
        <f>AG706*IFERROR(VLOOKUP(AF706,LnLst!B:I,2,FALSE),0)*100/H706^2</f>
        <v>0</v>
      </c>
      <c r="DV706" s="111">
        <f>(AG706*IFERROR(VLOOKUP(AF706,LnLst!B:I,3,FALSE),0))*(100/(H706^2))</f>
        <v>0</v>
      </c>
      <c r="DW706" s="111">
        <f>(AG706*IFERROR(VLOOKUP(AF706,LnLst!B:I,4,FALSE),0))*(H706^2/100)/1000000</f>
        <v>0</v>
      </c>
      <c r="DX706" s="111">
        <f>(AG706*IFERROR(VLOOKUP(AF706,LnLst!B:I,5,FALSE),0))*(100/(H706^2))</f>
        <v>0</v>
      </c>
      <c r="DY706" s="111">
        <f>(AG706*IFERROR(VLOOKUP(AF706,LnLst!B:I,6,FALSE),0))*(100/(H706^2))</f>
        <v>0</v>
      </c>
      <c r="DZ706" s="111">
        <f>(AG706*IFERROR(VLOOKUP(AF706,LnLst!B:I,7,FALSE),0))*(H706^2/100)/1000000</f>
        <v>0</v>
      </c>
      <c r="EA706" s="111">
        <f>(AG706*IFERROR(VLOOKUP(AF706,LnLst!B:I,8,FALSE),0))*(100/(H706^2))</f>
        <v>0</v>
      </c>
      <c r="EB706" s="111">
        <f>AI706*IFERROR(VLOOKUP(AH706,LnLst!B:I,2,FALSE),0)*100/H706^2</f>
        <v>0</v>
      </c>
      <c r="EC706" s="111">
        <f>AI706*IFERROR(VLOOKUP(AH706,LnLst!B:I,3,FALSE),0)*100/H706^2</f>
        <v>0</v>
      </c>
      <c r="ED706" s="111">
        <f>(AI706*IFERROR(VLOOKUP(AH706,LnLst!B:I,4,FALSE),0))*(H706^2/100)/1000000</f>
        <v>0</v>
      </c>
      <c r="EE706" s="111">
        <f>AI706*IFERROR(VLOOKUP(AH706,LnLst!B:I,5,FALSE),0)*100/H706^2</f>
        <v>0</v>
      </c>
      <c r="EF706" s="111">
        <f>AI706*IFERROR(VLOOKUP(AH706,LnLst!B:I,6,FALSE),0)*100/H706^2</f>
        <v>0</v>
      </c>
      <c r="EG706" s="111">
        <f>(AI706*IFERROR(VLOOKUP(AH706,LnLst!B:I,7,FALSE),0))*(H706^2/100)/1000000</f>
        <v>0</v>
      </c>
      <c r="EH706" s="111">
        <f>AI706*IFERROR(VLOOKUP(AH706,LnLst!B:I,8,FALSE),0)*100/H706^2</f>
        <v>0</v>
      </c>
      <c r="EI706" s="236">
        <f>AK706*IFERROR(VLOOKUP(AJ706,LnLst!B:I,2,FALSE),0)*100/H706^2</f>
        <v>0</v>
      </c>
      <c r="EJ706" s="111">
        <f>AK706*IFERROR(VLOOKUP(AJ706,LnLst!B:I,3,FALSE),0)*100/H706^2</f>
        <v>0</v>
      </c>
      <c r="EK706" s="111">
        <f>(AK706*IFERROR(VLOOKUP(AJ706,LnLst!B:I,4,FALSE),0))*(H706^2/100)/1000000</f>
        <v>0</v>
      </c>
      <c r="EL706" s="111">
        <f>AK706*IFERROR(VLOOKUP(AJ706,LnLst!B:I,5,FALSE),0)*100/H706^2</f>
        <v>0</v>
      </c>
      <c r="EM706" s="111">
        <f>AK706*IFERROR(VLOOKUP(AJ706,LnLst!B:I,6,FALSE),0)*100/H706^2</f>
        <v>0</v>
      </c>
      <c r="EN706" s="111">
        <f>(AK706*IFERROR(VLOOKUP(AJ706,LnLst!B:I,7,FALSE),0))*(H706^2/100)/1000000</f>
        <v>0</v>
      </c>
      <c r="EO706" s="111">
        <f>AK706*IFERROR(VLOOKUP(AJ706,LnLst!B:I,8,FALSE),0)*100/H706^2</f>
        <v>0</v>
      </c>
    </row>
    <row r="707" spans="1:145" ht="15" customHeight="1" x14ac:dyDescent="0.25">
      <c r="A707" s="259" t="s">
        <v>351</v>
      </c>
      <c r="B707" s="110" t="s">
        <v>52</v>
      </c>
      <c r="C707" s="109" t="s">
        <v>196</v>
      </c>
      <c r="D707" s="110" t="s">
        <v>74</v>
      </c>
      <c r="E707" s="9" t="s">
        <v>1642</v>
      </c>
      <c r="F707" s="426" t="s">
        <v>1717</v>
      </c>
      <c r="G707" s="83">
        <v>2</v>
      </c>
      <c r="H707" s="60">
        <v>132</v>
      </c>
      <c r="I707" s="194" t="str">
        <f t="shared" si="222"/>
        <v xml:space="preserve">1*240 AAAC             </v>
      </c>
      <c r="J707" s="228">
        <f t="shared" si="223"/>
        <v>39</v>
      </c>
      <c r="K707" s="113" t="s">
        <v>31</v>
      </c>
      <c r="L707" s="232" t="s">
        <v>26</v>
      </c>
      <c r="M707" s="114">
        <v>300</v>
      </c>
      <c r="N707" s="115">
        <f t="shared" si="224"/>
        <v>68.587199999999996</v>
      </c>
      <c r="O707" s="116">
        <v>400</v>
      </c>
      <c r="P707" s="235">
        <f t="shared" si="225"/>
        <v>2.6635674931129477E-2</v>
      </c>
      <c r="Q707" s="104">
        <f t="shared" si="226"/>
        <v>8.9531680440771366E-2</v>
      </c>
      <c r="R707" s="104">
        <f t="shared" si="227"/>
        <v>1.9366776000000002E-2</v>
      </c>
      <c r="S707" s="104">
        <f t="shared" si="228"/>
        <v>0.16339531680440772</v>
      </c>
      <c r="T707" s="104">
        <f t="shared" si="229"/>
        <v>0.28650137741046833</v>
      </c>
      <c r="U707" s="104">
        <f t="shared" si="230"/>
        <v>1.16200656E-2</v>
      </c>
      <c r="V707" s="105">
        <f t="shared" si="231"/>
        <v>0.17011019283746556</v>
      </c>
      <c r="W707" s="223">
        <f>AE707*IFERROR(VLOOKUP(AD707,LnLst!B:I,2,FALSE),0)+AG707*IFERROR(VLOOKUP(AF707,LnLst!B:I,2,FALSE),0)+AI707*IFERROR(VLOOKUP(AH707,LnLst!B:I,2,FALSE),0)+AK707*IFERROR(VLOOKUP(AJ707,LnLst!B:I,2,FALSE),0)</f>
        <v>4.641</v>
      </c>
      <c r="X707" s="215">
        <f>AE707*IFERROR(VLOOKUP(AD707,LnLst!B:I,3,FALSE),0)+AG707*IFERROR(VLOOKUP(AF707,LnLst!B:I,3,FALSE),0)+AI707*IFERROR(VLOOKUP(AH707,LnLst!B:I,3,FALSE),0)+AK707*IFERROR(VLOOKUP(AJ707,LnLst!B:I,3,FALSE),0)</f>
        <v>15.600000000000001</v>
      </c>
      <c r="Y707" s="219">
        <f>(AE707*IFERROR(VLOOKUP(AD707,LnLst!B:I,4,FALSE),0)+AG707*IFERROR(VLOOKUP(AF707,LnLst!B:I,4,FALSE),0)+AI707*IFERROR(VLOOKUP(AH707,LnLst!B:I,4,FALSE),0)+AK707*IFERROR(VLOOKUP(AJ707,LnLst!B:I,4,FALSE),0))/1000000</f>
        <v>1.1115E-4</v>
      </c>
      <c r="Z707" s="215">
        <f>AE707*IFERROR(VLOOKUP(AD707,LnLst!B:I,5,FALSE),0)+AG707*IFERROR(VLOOKUP(AF707,LnLst!B:I,5,FALSE),0)+AI707*IFERROR(VLOOKUP(AH707,LnLst!B:I,5,FALSE),0)+AK707*IFERROR(VLOOKUP(AJ707,LnLst!B:I,5,FALSE),0)</f>
        <v>28.47</v>
      </c>
      <c r="AA707" s="215">
        <f>AE707*IFERROR(VLOOKUP(AD707,LnLst!B:I,6,FALSE),0)+AG707*IFERROR(VLOOKUP(AF707,LnLst!B:I,6,FALSE),0)+AI707*IFERROR(VLOOKUP(AH707,LnLst!B:I,6,FALSE),0)+AK707*IFERROR(VLOOKUP(AJ707,LnLst!B:I,6,FALSE),0)</f>
        <v>49.92</v>
      </c>
      <c r="AB707" s="207">
        <f>(AE707*IFERROR(VLOOKUP(AD707,LnLst!B:I,7,FALSE),0)+AG707*IFERROR(VLOOKUP(AF707,LnLst!B:I,7,FALSE),0)+AI707*IFERROR(VLOOKUP(AH707,LnLst!B:I,7,FALSE),0)+AK707*IFERROR(VLOOKUP(AJ707,LnLst!B:I,7,FALSE),0))/1000000</f>
        <v>6.669E-5</v>
      </c>
      <c r="AC707" s="211">
        <f>AE707*IFERROR(VLOOKUP(AD707,LnLst!B:I,8,FALSE),0)+AG707*IFERROR(VLOOKUP(AF707,LnLst!B:I,8,FALSE),0)+AI707*IFERROR(VLOOKUP(AH707,LnLst!B:I,8,FALSE),0)+AK707*IFERROR(VLOOKUP(AJ707,LnLst!B:I,8,FALSE),0)</f>
        <v>29.64</v>
      </c>
      <c r="AD707" s="106" t="s">
        <v>213</v>
      </c>
      <c r="AE707" s="263">
        <v>39</v>
      </c>
      <c r="AF707" s="245" t="s">
        <v>1462</v>
      </c>
      <c r="AG707" s="263"/>
      <c r="AH707" s="250" t="s">
        <v>1462</v>
      </c>
      <c r="AI707" s="263"/>
      <c r="AJ707" s="245" t="s">
        <v>1462</v>
      </c>
      <c r="AK707" s="263"/>
      <c r="AL707" s="84">
        <v>925</v>
      </c>
      <c r="AM707" s="72">
        <v>926</v>
      </c>
      <c r="AN707" s="83">
        <v>0</v>
      </c>
      <c r="AO707" s="72">
        <v>0</v>
      </c>
      <c r="AP707" s="66"/>
      <c r="AQ707" s="107"/>
      <c r="AR707" s="61"/>
      <c r="AS707" s="364"/>
      <c r="AT707" s="205"/>
      <c r="DN707" s="111">
        <f>(AE707*IFERROR(VLOOKUP(AD707,LnLst!B:I,2,FALSE),0))*(100/(H707^2))</f>
        <v>2.6635674931129474E-2</v>
      </c>
      <c r="DO707" s="111">
        <f>(AE707*IFERROR(VLOOKUP(AD707,LnLst!B:I,3,FALSE),0))*(100/(H707^2))</f>
        <v>8.9531680440771352E-2</v>
      </c>
      <c r="DP707" s="111">
        <f>(AE707*IFERROR(VLOOKUP(AD707,LnLst!B:I,4,FALSE),0))*(H707^2/100)/1000000</f>
        <v>1.9366776000000002E-2</v>
      </c>
      <c r="DQ707" s="111">
        <f>(AE707*IFERROR(VLOOKUP(AD707,LnLst!B:I,5,FALSE),0))*(100/(H707^2))</f>
        <v>0.16339531680440769</v>
      </c>
      <c r="DR707" s="111">
        <f>(AE707*IFERROR(VLOOKUP(AD707,LnLst!B:I,6,FALSE),0))*(100/(H707^2))</f>
        <v>0.28650137741046833</v>
      </c>
      <c r="DS707" s="111">
        <f>(AE707*IFERROR(VLOOKUP(AD707,LnLst!B:I,7,FALSE),0))*(H707^2/100)/1000000</f>
        <v>1.16200656E-2</v>
      </c>
      <c r="DT707" s="111">
        <f>(AE707*IFERROR(VLOOKUP(AD707,LnLst!B:I,8,FALSE),0))*(100/(H707^2))</f>
        <v>0.17011019283746556</v>
      </c>
      <c r="DU707" s="111">
        <f>AG707*IFERROR(VLOOKUP(AF707,LnLst!B:I,2,FALSE),0)*100/H707^2</f>
        <v>0</v>
      </c>
      <c r="DV707" s="111">
        <f>(AG707*IFERROR(VLOOKUP(AF707,LnLst!B:I,3,FALSE),0))*(100/(H707^2))</f>
        <v>0</v>
      </c>
      <c r="DW707" s="111">
        <f>(AG707*IFERROR(VLOOKUP(AF707,LnLst!B:I,4,FALSE),0))*(H707^2/100)/1000000</f>
        <v>0</v>
      </c>
      <c r="DX707" s="111">
        <f>(AG707*IFERROR(VLOOKUP(AF707,LnLst!B:I,5,FALSE),0))*(100/(H707^2))</f>
        <v>0</v>
      </c>
      <c r="DY707" s="111">
        <f>(AG707*IFERROR(VLOOKUP(AF707,LnLst!B:I,6,FALSE),0))*(100/(H707^2))</f>
        <v>0</v>
      </c>
      <c r="DZ707" s="111">
        <f>(AG707*IFERROR(VLOOKUP(AF707,LnLst!B:I,7,FALSE),0))*(H707^2/100)/1000000</f>
        <v>0</v>
      </c>
      <c r="EA707" s="111">
        <f>(AG707*IFERROR(VLOOKUP(AF707,LnLst!B:I,8,FALSE),0))*(100/(H707^2))</f>
        <v>0</v>
      </c>
      <c r="EB707" s="111">
        <f>AI707*IFERROR(VLOOKUP(AH707,LnLst!B:I,2,FALSE),0)*100/H707^2</f>
        <v>0</v>
      </c>
      <c r="EC707" s="111">
        <f>AI707*IFERROR(VLOOKUP(AH707,LnLst!B:I,3,FALSE),0)*100/H707^2</f>
        <v>0</v>
      </c>
      <c r="ED707" s="111">
        <f>(AI707*IFERROR(VLOOKUP(AH707,LnLst!B:I,4,FALSE),0))*(H707^2/100)/1000000</f>
        <v>0</v>
      </c>
      <c r="EE707" s="111">
        <f>AI707*IFERROR(VLOOKUP(AH707,LnLst!B:I,5,FALSE),0)*100/H707^2</f>
        <v>0</v>
      </c>
      <c r="EF707" s="111">
        <f>AI707*IFERROR(VLOOKUP(AH707,LnLst!B:I,6,FALSE),0)*100/H707^2</f>
        <v>0</v>
      </c>
      <c r="EG707" s="111">
        <f>(AI707*IFERROR(VLOOKUP(AH707,LnLst!B:I,7,FALSE),0))*(H707^2/100)/1000000</f>
        <v>0</v>
      </c>
      <c r="EH707" s="111">
        <f>AI707*IFERROR(VLOOKUP(AH707,LnLst!B:I,8,FALSE),0)*100/H707^2</f>
        <v>0</v>
      </c>
      <c r="EI707" s="236">
        <f>AK707*IFERROR(VLOOKUP(AJ707,LnLst!B:I,2,FALSE),0)*100/H707^2</f>
        <v>0</v>
      </c>
      <c r="EJ707" s="111">
        <f>AK707*IFERROR(VLOOKUP(AJ707,LnLst!B:I,3,FALSE),0)*100/H707^2</f>
        <v>0</v>
      </c>
      <c r="EK707" s="111">
        <f>(AK707*IFERROR(VLOOKUP(AJ707,LnLst!B:I,4,FALSE),0))*(H707^2/100)/1000000</f>
        <v>0</v>
      </c>
      <c r="EL707" s="111">
        <f>AK707*IFERROR(VLOOKUP(AJ707,LnLst!B:I,5,FALSE),0)*100/H707^2</f>
        <v>0</v>
      </c>
      <c r="EM707" s="111">
        <f>AK707*IFERROR(VLOOKUP(AJ707,LnLst!B:I,6,FALSE),0)*100/H707^2</f>
        <v>0</v>
      </c>
      <c r="EN707" s="111">
        <f>(AK707*IFERROR(VLOOKUP(AJ707,LnLst!B:I,7,FALSE),0))*(H707^2/100)/1000000</f>
        <v>0</v>
      </c>
      <c r="EO707" s="111">
        <f>AK707*IFERROR(VLOOKUP(AJ707,LnLst!B:I,8,FALSE),0)*100/H707^2</f>
        <v>0</v>
      </c>
    </row>
    <row r="708" spans="1:145" ht="15" customHeight="1" x14ac:dyDescent="0.25">
      <c r="A708" s="259" t="s">
        <v>52</v>
      </c>
      <c r="B708" s="110" t="s">
        <v>349</v>
      </c>
      <c r="C708" s="109" t="s">
        <v>74</v>
      </c>
      <c r="D708" s="110" t="s">
        <v>1630</v>
      </c>
      <c r="E708" s="9" t="s">
        <v>1642</v>
      </c>
      <c r="F708" s="426" t="s">
        <v>1717</v>
      </c>
      <c r="G708" s="83">
        <v>1</v>
      </c>
      <c r="H708" s="60">
        <v>132</v>
      </c>
      <c r="I708" s="194" t="str">
        <f t="shared" si="222"/>
        <v xml:space="preserve">2*380/50 ACSR             </v>
      </c>
      <c r="J708" s="228">
        <f t="shared" si="223"/>
        <v>17</v>
      </c>
      <c r="K708" s="113" t="s">
        <v>26</v>
      </c>
      <c r="L708" s="232" t="s">
        <v>21</v>
      </c>
      <c r="M708" s="114">
        <v>750</v>
      </c>
      <c r="N708" s="115">
        <f t="shared" si="224"/>
        <v>171.46799999999999</v>
      </c>
      <c r="O708" s="116">
        <v>1200</v>
      </c>
      <c r="P708" s="235">
        <f t="shared" si="225"/>
        <v>4.0197428833792471E-3</v>
      </c>
      <c r="Q708" s="104">
        <f t="shared" si="226"/>
        <v>2.9465105601469237E-2</v>
      </c>
      <c r="R708" s="104">
        <f t="shared" si="227"/>
        <v>1.1018937600000001E-2</v>
      </c>
      <c r="S708" s="104">
        <f t="shared" si="228"/>
        <v>1.0732323232323232E-2</v>
      </c>
      <c r="T708" s="104">
        <f t="shared" si="229"/>
        <v>9.2688246097336988E-2</v>
      </c>
      <c r="U708" s="104">
        <f t="shared" si="230"/>
        <v>6.6054383999999992E-3</v>
      </c>
      <c r="V708" s="105">
        <f t="shared" si="231"/>
        <v>5.756427915518824E-2</v>
      </c>
      <c r="W708" s="223">
        <f>AE708*IFERROR(VLOOKUP(AD708,LnLst!B:I,2,FALSE),0)+AG708*IFERROR(VLOOKUP(AF708,LnLst!B:I,2,FALSE),0)+AI708*IFERROR(VLOOKUP(AH708,LnLst!B:I,2,FALSE),0)+AK708*IFERROR(VLOOKUP(AJ708,LnLst!B:I,2,FALSE),0)</f>
        <v>0.70040000000000002</v>
      </c>
      <c r="X708" s="215">
        <f>AE708*IFERROR(VLOOKUP(AD708,LnLst!B:I,3,FALSE),0)+AG708*IFERROR(VLOOKUP(AF708,LnLst!B:I,3,FALSE),0)+AI708*IFERROR(VLOOKUP(AH708,LnLst!B:I,3,FALSE),0)+AK708*IFERROR(VLOOKUP(AJ708,LnLst!B:I,3,FALSE),0)</f>
        <v>5.1339999999999995</v>
      </c>
      <c r="Y708" s="219">
        <f>(AE708*IFERROR(VLOOKUP(AD708,LnLst!B:I,4,FALSE),0)+AG708*IFERROR(VLOOKUP(AF708,LnLst!B:I,4,FALSE),0)+AI708*IFERROR(VLOOKUP(AH708,LnLst!B:I,4,FALSE),0)+AK708*IFERROR(VLOOKUP(AJ708,LnLst!B:I,4,FALSE),0))/1000000</f>
        <v>6.3239999999999998E-5</v>
      </c>
      <c r="Z708" s="215">
        <f>AE708*IFERROR(VLOOKUP(AD708,LnLst!B:I,5,FALSE),0)+AG708*IFERROR(VLOOKUP(AF708,LnLst!B:I,5,FALSE),0)+AI708*IFERROR(VLOOKUP(AH708,LnLst!B:I,5,FALSE),0)+AK708*IFERROR(VLOOKUP(AJ708,LnLst!B:I,5,FALSE),0)</f>
        <v>1.87</v>
      </c>
      <c r="AA708" s="215">
        <f>AE708*IFERROR(VLOOKUP(AD708,LnLst!B:I,6,FALSE),0)+AG708*IFERROR(VLOOKUP(AF708,LnLst!B:I,6,FALSE),0)+AI708*IFERROR(VLOOKUP(AH708,LnLst!B:I,6,FALSE),0)+AK708*IFERROR(VLOOKUP(AJ708,LnLst!B:I,6,FALSE),0)</f>
        <v>16.149999999999999</v>
      </c>
      <c r="AB708" s="207">
        <f>(AE708*IFERROR(VLOOKUP(AD708,LnLst!B:I,7,FALSE),0)+AG708*IFERROR(VLOOKUP(AF708,LnLst!B:I,7,FALSE),0)+AI708*IFERROR(VLOOKUP(AH708,LnLst!B:I,7,FALSE),0)+AK708*IFERROR(VLOOKUP(AJ708,LnLst!B:I,7,FALSE),0))/1000000</f>
        <v>3.7909999999999994E-5</v>
      </c>
      <c r="AC708" s="211">
        <f>AE708*IFERROR(VLOOKUP(AD708,LnLst!B:I,8,FALSE),0)+AG708*IFERROR(VLOOKUP(AF708,LnLst!B:I,8,FALSE),0)+AI708*IFERROR(VLOOKUP(AH708,LnLst!B:I,8,FALSE),0)+AK708*IFERROR(VLOOKUP(AJ708,LnLst!B:I,8,FALSE),0)</f>
        <v>10.029999999999999</v>
      </c>
      <c r="AD708" s="106" t="s">
        <v>25</v>
      </c>
      <c r="AE708" s="263">
        <v>17</v>
      </c>
      <c r="AF708" s="245" t="s">
        <v>1462</v>
      </c>
      <c r="AG708" s="263"/>
      <c r="AH708" s="250" t="s">
        <v>1462</v>
      </c>
      <c r="AI708" s="263"/>
      <c r="AJ708" s="245" t="s">
        <v>1462</v>
      </c>
      <c r="AK708" s="263"/>
      <c r="AL708" s="84">
        <v>926</v>
      </c>
      <c r="AM708" s="72">
        <v>927</v>
      </c>
      <c r="AN708" s="83">
        <v>0</v>
      </c>
      <c r="AO708" s="72">
        <v>0</v>
      </c>
      <c r="AP708" s="66"/>
      <c r="AQ708" s="107"/>
      <c r="AR708" s="61"/>
      <c r="AS708" s="364"/>
      <c r="AT708" s="205"/>
      <c r="DN708" s="111">
        <f>(AE708*IFERROR(VLOOKUP(AD708,LnLst!B:I,2,FALSE),0))*(100/(H708^2))</f>
        <v>4.0197428833792471E-3</v>
      </c>
      <c r="DO708" s="111">
        <f>(AE708*IFERROR(VLOOKUP(AD708,LnLst!B:I,3,FALSE),0))*(100/(H708^2))</f>
        <v>2.9465105601469234E-2</v>
      </c>
      <c r="DP708" s="111">
        <f>(AE708*IFERROR(VLOOKUP(AD708,LnLst!B:I,4,FALSE),0))*(H708^2/100)/1000000</f>
        <v>1.1018937600000001E-2</v>
      </c>
      <c r="DQ708" s="111">
        <f>(AE708*IFERROR(VLOOKUP(AD708,LnLst!B:I,5,FALSE),0))*(100/(H708^2))</f>
        <v>1.0732323232323232E-2</v>
      </c>
      <c r="DR708" s="111">
        <f>(AE708*IFERROR(VLOOKUP(AD708,LnLst!B:I,6,FALSE),0))*(100/(H708^2))</f>
        <v>9.2688246097336988E-2</v>
      </c>
      <c r="DS708" s="111">
        <f>(AE708*IFERROR(VLOOKUP(AD708,LnLst!B:I,7,FALSE),0))*(H708^2/100)/1000000</f>
        <v>6.6054384000000001E-3</v>
      </c>
      <c r="DT708" s="111">
        <f>(AE708*IFERROR(VLOOKUP(AD708,LnLst!B:I,8,FALSE),0))*(100/(H708^2))</f>
        <v>5.756427915518824E-2</v>
      </c>
      <c r="DU708" s="111">
        <f>AG708*IFERROR(VLOOKUP(AF708,LnLst!B:I,2,FALSE),0)*100/H708^2</f>
        <v>0</v>
      </c>
      <c r="DV708" s="111">
        <f>(AG708*IFERROR(VLOOKUP(AF708,LnLst!B:I,3,FALSE),0))*(100/(H708^2))</f>
        <v>0</v>
      </c>
      <c r="DW708" s="111">
        <f>(AG708*IFERROR(VLOOKUP(AF708,LnLst!B:I,4,FALSE),0))*(H708^2/100)/1000000</f>
        <v>0</v>
      </c>
      <c r="DX708" s="111">
        <f>(AG708*IFERROR(VLOOKUP(AF708,LnLst!B:I,5,FALSE),0))*(100/(H708^2))</f>
        <v>0</v>
      </c>
      <c r="DY708" s="111">
        <f>(AG708*IFERROR(VLOOKUP(AF708,LnLst!B:I,6,FALSE),0))*(100/(H708^2))</f>
        <v>0</v>
      </c>
      <c r="DZ708" s="111">
        <f>(AG708*IFERROR(VLOOKUP(AF708,LnLst!B:I,7,FALSE),0))*(H708^2/100)/1000000</f>
        <v>0</v>
      </c>
      <c r="EA708" s="111">
        <f>(AG708*IFERROR(VLOOKUP(AF708,LnLst!B:I,8,FALSE),0))*(100/(H708^2))</f>
        <v>0</v>
      </c>
      <c r="EB708" s="111">
        <f>AI708*IFERROR(VLOOKUP(AH708,LnLst!B:I,2,FALSE),0)*100/H708^2</f>
        <v>0</v>
      </c>
      <c r="EC708" s="111">
        <f>AI708*IFERROR(VLOOKUP(AH708,LnLst!B:I,3,FALSE),0)*100/H708^2</f>
        <v>0</v>
      </c>
      <c r="ED708" s="111">
        <f>(AI708*IFERROR(VLOOKUP(AH708,LnLst!B:I,4,FALSE),0))*(H708^2/100)/1000000</f>
        <v>0</v>
      </c>
      <c r="EE708" s="111">
        <f>AI708*IFERROR(VLOOKUP(AH708,LnLst!B:I,5,FALSE),0)*100/H708^2</f>
        <v>0</v>
      </c>
      <c r="EF708" s="111">
        <f>AI708*IFERROR(VLOOKUP(AH708,LnLst!B:I,6,FALSE),0)*100/H708^2</f>
        <v>0</v>
      </c>
      <c r="EG708" s="111">
        <f>(AI708*IFERROR(VLOOKUP(AH708,LnLst!B:I,7,FALSE),0))*(H708^2/100)/1000000</f>
        <v>0</v>
      </c>
      <c r="EH708" s="111">
        <f>AI708*IFERROR(VLOOKUP(AH708,LnLst!B:I,8,FALSE),0)*100/H708^2</f>
        <v>0</v>
      </c>
      <c r="EI708" s="236">
        <f>AK708*IFERROR(VLOOKUP(AJ708,LnLst!B:I,2,FALSE),0)*100/H708^2</f>
        <v>0</v>
      </c>
      <c r="EJ708" s="111">
        <f>AK708*IFERROR(VLOOKUP(AJ708,LnLst!B:I,3,FALSE),0)*100/H708^2</f>
        <v>0</v>
      </c>
      <c r="EK708" s="111">
        <f>(AK708*IFERROR(VLOOKUP(AJ708,LnLst!B:I,4,FALSE),0))*(H708^2/100)/1000000</f>
        <v>0</v>
      </c>
      <c r="EL708" s="111">
        <f>AK708*IFERROR(VLOOKUP(AJ708,LnLst!B:I,5,FALSE),0)*100/H708^2</f>
        <v>0</v>
      </c>
      <c r="EM708" s="111">
        <f>AK708*IFERROR(VLOOKUP(AJ708,LnLst!B:I,6,FALSE),0)*100/H708^2</f>
        <v>0</v>
      </c>
      <c r="EN708" s="111">
        <f>(AK708*IFERROR(VLOOKUP(AJ708,LnLst!B:I,7,FALSE),0))*(H708^2/100)/1000000</f>
        <v>0</v>
      </c>
      <c r="EO708" s="111">
        <f>AK708*IFERROR(VLOOKUP(AJ708,LnLst!B:I,8,FALSE),0)*100/H708^2</f>
        <v>0</v>
      </c>
    </row>
    <row r="709" spans="1:145" ht="15" customHeight="1" x14ac:dyDescent="0.25">
      <c r="A709" s="259" t="s">
        <v>52</v>
      </c>
      <c r="B709" s="110" t="s">
        <v>349</v>
      </c>
      <c r="C709" s="109" t="s">
        <v>74</v>
      </c>
      <c r="D709" s="110" t="s">
        <v>1630</v>
      </c>
      <c r="E709" s="9" t="s">
        <v>1642</v>
      </c>
      <c r="F709" s="426" t="s">
        <v>1717</v>
      </c>
      <c r="G709" s="83">
        <v>2</v>
      </c>
      <c r="H709" s="60">
        <v>132</v>
      </c>
      <c r="I709" s="194" t="str">
        <f t="shared" ref="I709:I760" si="232">AD709&amp;"    "&amp;AF709&amp;"     "&amp;AH709&amp;"    "&amp;AJ709</f>
        <v xml:space="preserve">2*380/50 ACSR             </v>
      </c>
      <c r="J709" s="228">
        <f t="shared" ref="J709:J760" si="233">AE709+AG709+AI709+AK709</f>
        <v>17</v>
      </c>
      <c r="K709" s="113" t="s">
        <v>26</v>
      </c>
      <c r="L709" s="232" t="s">
        <v>21</v>
      </c>
      <c r="M709" s="114">
        <v>750</v>
      </c>
      <c r="N709" s="115">
        <f t="shared" si="224"/>
        <v>171.46799999999999</v>
      </c>
      <c r="O709" s="116">
        <v>1200</v>
      </c>
      <c r="P709" s="235">
        <f t="shared" si="225"/>
        <v>4.0197428833792471E-3</v>
      </c>
      <c r="Q709" s="104">
        <f t="shared" si="226"/>
        <v>2.9465105601469237E-2</v>
      </c>
      <c r="R709" s="104">
        <f t="shared" si="227"/>
        <v>1.1018937600000001E-2</v>
      </c>
      <c r="S709" s="104">
        <f t="shared" si="228"/>
        <v>1.0732323232323232E-2</v>
      </c>
      <c r="T709" s="104">
        <f t="shared" si="229"/>
        <v>9.2688246097336988E-2</v>
      </c>
      <c r="U709" s="104">
        <f t="shared" si="230"/>
        <v>6.6054383999999992E-3</v>
      </c>
      <c r="V709" s="105">
        <f t="shared" si="231"/>
        <v>5.756427915518824E-2</v>
      </c>
      <c r="W709" s="223">
        <f>AE709*IFERROR(VLOOKUP(AD709,LnLst!B:I,2,FALSE),0)+AG709*IFERROR(VLOOKUP(AF709,LnLst!B:I,2,FALSE),0)+AI709*IFERROR(VLOOKUP(AH709,LnLst!B:I,2,FALSE),0)+AK709*IFERROR(VLOOKUP(AJ709,LnLst!B:I,2,FALSE),0)</f>
        <v>0.70040000000000002</v>
      </c>
      <c r="X709" s="215">
        <f>AE709*IFERROR(VLOOKUP(AD709,LnLst!B:I,3,FALSE),0)+AG709*IFERROR(VLOOKUP(AF709,LnLst!B:I,3,FALSE),0)+AI709*IFERROR(VLOOKUP(AH709,LnLst!B:I,3,FALSE),0)+AK709*IFERROR(VLOOKUP(AJ709,LnLst!B:I,3,FALSE),0)</f>
        <v>5.1339999999999995</v>
      </c>
      <c r="Y709" s="219">
        <f>(AE709*IFERROR(VLOOKUP(AD709,LnLst!B:I,4,FALSE),0)+AG709*IFERROR(VLOOKUP(AF709,LnLst!B:I,4,FALSE),0)+AI709*IFERROR(VLOOKUP(AH709,LnLst!B:I,4,FALSE),0)+AK709*IFERROR(VLOOKUP(AJ709,LnLst!B:I,4,FALSE),0))/1000000</f>
        <v>6.3239999999999998E-5</v>
      </c>
      <c r="Z709" s="215">
        <f>AE709*IFERROR(VLOOKUP(AD709,LnLst!B:I,5,FALSE),0)+AG709*IFERROR(VLOOKUP(AF709,LnLst!B:I,5,FALSE),0)+AI709*IFERROR(VLOOKUP(AH709,LnLst!B:I,5,FALSE),0)+AK709*IFERROR(VLOOKUP(AJ709,LnLst!B:I,5,FALSE),0)</f>
        <v>1.87</v>
      </c>
      <c r="AA709" s="215">
        <f>AE709*IFERROR(VLOOKUP(AD709,LnLst!B:I,6,FALSE),0)+AG709*IFERROR(VLOOKUP(AF709,LnLst!B:I,6,FALSE),0)+AI709*IFERROR(VLOOKUP(AH709,LnLst!B:I,6,FALSE),0)+AK709*IFERROR(VLOOKUP(AJ709,LnLst!B:I,6,FALSE),0)</f>
        <v>16.149999999999999</v>
      </c>
      <c r="AB709" s="207">
        <f>(AE709*IFERROR(VLOOKUP(AD709,LnLst!B:I,7,FALSE),0)+AG709*IFERROR(VLOOKUP(AF709,LnLst!B:I,7,FALSE),0)+AI709*IFERROR(VLOOKUP(AH709,LnLst!B:I,7,FALSE),0)+AK709*IFERROR(VLOOKUP(AJ709,LnLst!B:I,7,FALSE),0))/1000000</f>
        <v>3.7909999999999994E-5</v>
      </c>
      <c r="AC709" s="211">
        <f>AE709*IFERROR(VLOOKUP(AD709,LnLst!B:I,8,FALSE),0)+AG709*IFERROR(VLOOKUP(AF709,LnLst!B:I,8,FALSE),0)+AI709*IFERROR(VLOOKUP(AH709,LnLst!B:I,8,FALSE),0)+AK709*IFERROR(VLOOKUP(AJ709,LnLst!B:I,8,FALSE),0)</f>
        <v>10.029999999999999</v>
      </c>
      <c r="AD709" s="106" t="s">
        <v>25</v>
      </c>
      <c r="AE709" s="263">
        <v>17</v>
      </c>
      <c r="AF709" s="245" t="s">
        <v>1462</v>
      </c>
      <c r="AG709" s="263"/>
      <c r="AH709" s="250" t="s">
        <v>1462</v>
      </c>
      <c r="AI709" s="263"/>
      <c r="AJ709" s="245" t="s">
        <v>1462</v>
      </c>
      <c r="AK709" s="263"/>
      <c r="AL709" s="84">
        <v>926</v>
      </c>
      <c r="AM709" s="72">
        <v>927</v>
      </c>
      <c r="AN709" s="83">
        <v>0</v>
      </c>
      <c r="AO709" s="72">
        <v>0</v>
      </c>
      <c r="AP709" s="66"/>
      <c r="AQ709" s="107"/>
      <c r="AR709" s="61"/>
      <c r="AS709" s="364"/>
      <c r="AT709" s="205"/>
      <c r="DN709" s="111">
        <f>(AE709*IFERROR(VLOOKUP(AD709,LnLst!B:I,2,FALSE),0))*(100/(H709^2))</f>
        <v>4.0197428833792471E-3</v>
      </c>
      <c r="DO709" s="111">
        <f>(AE709*IFERROR(VLOOKUP(AD709,LnLst!B:I,3,FALSE),0))*(100/(H709^2))</f>
        <v>2.9465105601469234E-2</v>
      </c>
      <c r="DP709" s="111">
        <f>(AE709*IFERROR(VLOOKUP(AD709,LnLst!B:I,4,FALSE),0))*(H709^2/100)/1000000</f>
        <v>1.1018937600000001E-2</v>
      </c>
      <c r="DQ709" s="111">
        <f>(AE709*IFERROR(VLOOKUP(AD709,LnLst!B:I,5,FALSE),0))*(100/(H709^2))</f>
        <v>1.0732323232323232E-2</v>
      </c>
      <c r="DR709" s="111">
        <f>(AE709*IFERROR(VLOOKUP(AD709,LnLst!B:I,6,FALSE),0))*(100/(H709^2))</f>
        <v>9.2688246097336988E-2</v>
      </c>
      <c r="DS709" s="111">
        <f>(AE709*IFERROR(VLOOKUP(AD709,LnLst!B:I,7,FALSE),0))*(H709^2/100)/1000000</f>
        <v>6.6054384000000001E-3</v>
      </c>
      <c r="DT709" s="111">
        <f>(AE709*IFERROR(VLOOKUP(AD709,LnLst!B:I,8,FALSE),0))*(100/(H709^2))</f>
        <v>5.756427915518824E-2</v>
      </c>
      <c r="DU709" s="111">
        <f>AG709*IFERROR(VLOOKUP(AF709,LnLst!B:I,2,FALSE),0)*100/H709^2</f>
        <v>0</v>
      </c>
      <c r="DV709" s="111">
        <f>(AG709*IFERROR(VLOOKUP(AF709,LnLst!B:I,3,FALSE),0))*(100/(H709^2))</f>
        <v>0</v>
      </c>
      <c r="DW709" s="111">
        <f>(AG709*IFERROR(VLOOKUP(AF709,LnLst!B:I,4,FALSE),0))*(H709^2/100)/1000000</f>
        <v>0</v>
      </c>
      <c r="DX709" s="111">
        <f>(AG709*IFERROR(VLOOKUP(AF709,LnLst!B:I,5,FALSE),0))*(100/(H709^2))</f>
        <v>0</v>
      </c>
      <c r="DY709" s="111">
        <f>(AG709*IFERROR(VLOOKUP(AF709,LnLst!B:I,6,FALSE),0))*(100/(H709^2))</f>
        <v>0</v>
      </c>
      <c r="DZ709" s="111">
        <f>(AG709*IFERROR(VLOOKUP(AF709,LnLst!B:I,7,FALSE),0))*(H709^2/100)/1000000</f>
        <v>0</v>
      </c>
      <c r="EA709" s="111">
        <f>(AG709*IFERROR(VLOOKUP(AF709,LnLst!B:I,8,FALSE),0))*(100/(H709^2))</f>
        <v>0</v>
      </c>
      <c r="EB709" s="111">
        <f>AI709*IFERROR(VLOOKUP(AH709,LnLst!B:I,2,FALSE),0)*100/H709^2</f>
        <v>0</v>
      </c>
      <c r="EC709" s="111">
        <f>AI709*IFERROR(VLOOKUP(AH709,LnLst!B:I,3,FALSE),0)*100/H709^2</f>
        <v>0</v>
      </c>
      <c r="ED709" s="111">
        <f>(AI709*IFERROR(VLOOKUP(AH709,LnLst!B:I,4,FALSE),0))*(H709^2/100)/1000000</f>
        <v>0</v>
      </c>
      <c r="EE709" s="111">
        <f>AI709*IFERROR(VLOOKUP(AH709,LnLst!B:I,5,FALSE),0)*100/H709^2</f>
        <v>0</v>
      </c>
      <c r="EF709" s="111">
        <f>AI709*IFERROR(VLOOKUP(AH709,LnLst!B:I,6,FALSE),0)*100/H709^2</f>
        <v>0</v>
      </c>
      <c r="EG709" s="111">
        <f>(AI709*IFERROR(VLOOKUP(AH709,LnLst!B:I,7,FALSE),0))*(H709^2/100)/1000000</f>
        <v>0</v>
      </c>
      <c r="EH709" s="111">
        <f>AI709*IFERROR(VLOOKUP(AH709,LnLst!B:I,8,FALSE),0)*100/H709^2</f>
        <v>0</v>
      </c>
      <c r="EI709" s="236">
        <f>AK709*IFERROR(VLOOKUP(AJ709,LnLst!B:I,2,FALSE),0)*100/H709^2</f>
        <v>0</v>
      </c>
      <c r="EJ709" s="111">
        <f>AK709*IFERROR(VLOOKUP(AJ709,LnLst!B:I,3,FALSE),0)*100/H709^2</f>
        <v>0</v>
      </c>
      <c r="EK709" s="111">
        <f>(AK709*IFERROR(VLOOKUP(AJ709,LnLst!B:I,4,FALSE),0))*(H709^2/100)/1000000</f>
        <v>0</v>
      </c>
      <c r="EL709" s="111">
        <f>AK709*IFERROR(VLOOKUP(AJ709,LnLst!B:I,5,FALSE),0)*100/H709^2</f>
        <v>0</v>
      </c>
      <c r="EM709" s="111">
        <f>AK709*IFERROR(VLOOKUP(AJ709,LnLst!B:I,6,FALSE),0)*100/H709^2</f>
        <v>0</v>
      </c>
      <c r="EN709" s="111">
        <f>(AK709*IFERROR(VLOOKUP(AJ709,LnLst!B:I,7,FALSE),0))*(H709^2/100)/1000000</f>
        <v>0</v>
      </c>
      <c r="EO709" s="111">
        <f>AK709*IFERROR(VLOOKUP(AJ709,LnLst!B:I,8,FALSE),0)*100/H709^2</f>
        <v>0</v>
      </c>
    </row>
    <row r="710" spans="1:145" ht="15" customHeight="1" x14ac:dyDescent="0.25">
      <c r="A710" s="259" t="s">
        <v>52</v>
      </c>
      <c r="B710" s="110" t="s">
        <v>1368</v>
      </c>
      <c r="C710" s="109" t="s">
        <v>74</v>
      </c>
      <c r="D710" s="110" t="s">
        <v>197</v>
      </c>
      <c r="E710" s="9" t="s">
        <v>1642</v>
      </c>
      <c r="F710" s="426" t="s">
        <v>1717</v>
      </c>
      <c r="G710" s="83">
        <v>1</v>
      </c>
      <c r="H710" s="60">
        <v>132</v>
      </c>
      <c r="I710" s="194" t="str">
        <f t="shared" si="232"/>
        <v xml:space="preserve">1*120/21 ACSR             </v>
      </c>
      <c r="J710" s="228">
        <f t="shared" si="233"/>
        <v>49.6</v>
      </c>
      <c r="K710" s="113" t="s">
        <v>26</v>
      </c>
      <c r="L710" s="232" t="s">
        <v>45</v>
      </c>
      <c r="M710" s="114">
        <v>300</v>
      </c>
      <c r="N710" s="115">
        <f t="shared" si="224"/>
        <v>68.587199999999996</v>
      </c>
      <c r="O710" s="116">
        <v>300</v>
      </c>
      <c r="P710" s="235">
        <f t="shared" si="225"/>
        <v>7.6859504132231402E-2</v>
      </c>
      <c r="Q710" s="104">
        <f t="shared" si="226"/>
        <v>0.11955922865013775</v>
      </c>
      <c r="R710" s="104">
        <f t="shared" si="227"/>
        <v>2.3507066879999997E-2</v>
      </c>
      <c r="S710" s="104">
        <f t="shared" si="228"/>
        <v>0.20780532598714416</v>
      </c>
      <c r="T710" s="104">
        <f t="shared" si="229"/>
        <v>0.36437098255280082</v>
      </c>
      <c r="U710" s="104">
        <f t="shared" si="230"/>
        <v>1.4778339840000002E-2</v>
      </c>
      <c r="V710" s="105">
        <f t="shared" si="231"/>
        <v>0.21634527089072544</v>
      </c>
      <c r="W710" s="223">
        <f>AE710*IFERROR(VLOOKUP(AD710,LnLst!B:I,2,FALSE),0)+AG710*IFERROR(VLOOKUP(AF710,LnLst!B:I,2,FALSE),0)+AI710*IFERROR(VLOOKUP(AH710,LnLst!B:I,2,FALSE),0)+AK710*IFERROR(VLOOKUP(AJ710,LnLst!B:I,2,FALSE),0)</f>
        <v>13.392000000000001</v>
      </c>
      <c r="X710" s="215">
        <f>AE710*IFERROR(VLOOKUP(AD710,LnLst!B:I,3,FALSE),0)+AG710*IFERROR(VLOOKUP(AF710,LnLst!B:I,3,FALSE),0)+AI710*IFERROR(VLOOKUP(AH710,LnLst!B:I,3,FALSE),0)+AK710*IFERROR(VLOOKUP(AJ710,LnLst!B:I,3,FALSE),0)</f>
        <v>20.832000000000001</v>
      </c>
      <c r="Y710" s="219">
        <f>(AE710*IFERROR(VLOOKUP(AD710,LnLst!B:I,4,FALSE),0)+AG710*IFERROR(VLOOKUP(AF710,LnLst!B:I,4,FALSE),0)+AI710*IFERROR(VLOOKUP(AH710,LnLst!B:I,4,FALSE),0)+AK710*IFERROR(VLOOKUP(AJ710,LnLst!B:I,4,FALSE),0))/1000000</f>
        <v>1.34912E-4</v>
      </c>
      <c r="Z710" s="215">
        <f>AE710*IFERROR(VLOOKUP(AD710,LnLst!B:I,5,FALSE),0)+AG710*IFERROR(VLOOKUP(AF710,LnLst!B:I,5,FALSE),0)+AI710*IFERROR(VLOOKUP(AH710,LnLst!B:I,5,FALSE),0)+AK710*IFERROR(VLOOKUP(AJ710,LnLst!B:I,5,FALSE),0)</f>
        <v>36.207999999999998</v>
      </c>
      <c r="AA710" s="215">
        <f>AE710*IFERROR(VLOOKUP(AD710,LnLst!B:I,6,FALSE),0)+AG710*IFERROR(VLOOKUP(AF710,LnLst!B:I,6,FALSE),0)+AI710*IFERROR(VLOOKUP(AH710,LnLst!B:I,6,FALSE),0)+AK710*IFERROR(VLOOKUP(AJ710,LnLst!B:I,6,FALSE),0)</f>
        <v>63.488000000000007</v>
      </c>
      <c r="AB710" s="207">
        <f>(AE710*IFERROR(VLOOKUP(AD710,LnLst!B:I,7,FALSE),0)+AG710*IFERROR(VLOOKUP(AF710,LnLst!B:I,7,FALSE),0)+AI710*IFERROR(VLOOKUP(AH710,LnLst!B:I,7,FALSE),0)+AK710*IFERROR(VLOOKUP(AJ710,LnLst!B:I,7,FALSE),0))/1000000</f>
        <v>8.4816000000000009E-5</v>
      </c>
      <c r="AC710" s="211">
        <f>AE710*IFERROR(VLOOKUP(AD710,LnLst!B:I,8,FALSE),0)+AG710*IFERROR(VLOOKUP(AF710,LnLst!B:I,8,FALSE),0)+AI710*IFERROR(VLOOKUP(AH710,LnLst!B:I,8,FALSE),0)+AK710*IFERROR(VLOOKUP(AJ710,LnLst!B:I,8,FALSE),0)</f>
        <v>37.696000000000005</v>
      </c>
      <c r="AD710" s="106" t="s">
        <v>1487</v>
      </c>
      <c r="AE710" s="263">
        <v>49.6</v>
      </c>
      <c r="AF710" s="245" t="s">
        <v>1462</v>
      </c>
      <c r="AG710" s="263"/>
      <c r="AH710" s="250" t="s">
        <v>1462</v>
      </c>
      <c r="AI710" s="263"/>
      <c r="AJ710" s="245" t="s">
        <v>1462</v>
      </c>
      <c r="AK710" s="263"/>
      <c r="AL710" s="84">
        <v>926</v>
      </c>
      <c r="AM710" s="72">
        <v>929</v>
      </c>
      <c r="AN710" s="83">
        <v>0</v>
      </c>
      <c r="AO710" s="72">
        <v>0</v>
      </c>
      <c r="AP710" s="66"/>
      <c r="AQ710" s="107"/>
      <c r="AR710" s="61"/>
      <c r="AS710" s="364"/>
      <c r="AT710" s="205"/>
      <c r="DN710" s="111">
        <f>(AE710*IFERROR(VLOOKUP(AD710,LnLst!B:I,2,FALSE),0))*(100/(H710^2))</f>
        <v>7.6859504132231402E-2</v>
      </c>
      <c r="DO710" s="111">
        <f>(AE710*IFERROR(VLOOKUP(AD710,LnLst!B:I,3,FALSE),0))*(100/(H710^2))</f>
        <v>0.11955922865013774</v>
      </c>
      <c r="DP710" s="111">
        <f>(AE710*IFERROR(VLOOKUP(AD710,LnLst!B:I,4,FALSE),0))*(H710^2/100)/1000000</f>
        <v>2.3507066880000003E-2</v>
      </c>
      <c r="DQ710" s="111">
        <f>(AE710*IFERROR(VLOOKUP(AD710,LnLst!B:I,5,FALSE),0))*(100/(H710^2))</f>
        <v>0.20780532598714416</v>
      </c>
      <c r="DR710" s="111">
        <f>(AE710*IFERROR(VLOOKUP(AD710,LnLst!B:I,6,FALSE),0))*(100/(H710^2))</f>
        <v>0.36437098255280076</v>
      </c>
      <c r="DS710" s="111">
        <f>(AE710*IFERROR(VLOOKUP(AD710,LnLst!B:I,7,FALSE),0))*(H710^2/100)/1000000</f>
        <v>1.477833984E-2</v>
      </c>
      <c r="DT710" s="111">
        <f>(AE710*IFERROR(VLOOKUP(AD710,LnLst!B:I,8,FALSE),0))*(100/(H710^2))</f>
        <v>0.21634527089072544</v>
      </c>
      <c r="DU710" s="111">
        <f>AG710*IFERROR(VLOOKUP(AF710,LnLst!B:I,2,FALSE),0)*100/H710^2</f>
        <v>0</v>
      </c>
      <c r="DV710" s="111">
        <f>(AG710*IFERROR(VLOOKUP(AF710,LnLst!B:I,3,FALSE),0))*(100/(H710^2))</f>
        <v>0</v>
      </c>
      <c r="DW710" s="111">
        <f>(AG710*IFERROR(VLOOKUP(AF710,LnLst!B:I,4,FALSE),0))*(H710^2/100)/1000000</f>
        <v>0</v>
      </c>
      <c r="DX710" s="111">
        <f>(AG710*IFERROR(VLOOKUP(AF710,LnLst!B:I,5,FALSE),0))*(100/(H710^2))</f>
        <v>0</v>
      </c>
      <c r="DY710" s="111">
        <f>(AG710*IFERROR(VLOOKUP(AF710,LnLst!B:I,6,FALSE),0))*(100/(H710^2))</f>
        <v>0</v>
      </c>
      <c r="DZ710" s="111">
        <f>(AG710*IFERROR(VLOOKUP(AF710,LnLst!B:I,7,FALSE),0))*(H710^2/100)/1000000</f>
        <v>0</v>
      </c>
      <c r="EA710" s="111">
        <f>(AG710*IFERROR(VLOOKUP(AF710,LnLst!B:I,8,FALSE),0))*(100/(H710^2))</f>
        <v>0</v>
      </c>
      <c r="EB710" s="111">
        <f>AI710*IFERROR(VLOOKUP(AH710,LnLst!B:I,2,FALSE),0)*100/H710^2</f>
        <v>0</v>
      </c>
      <c r="EC710" s="111">
        <f>AI710*IFERROR(VLOOKUP(AH710,LnLst!B:I,3,FALSE),0)*100/H710^2</f>
        <v>0</v>
      </c>
      <c r="ED710" s="111">
        <f>(AI710*IFERROR(VLOOKUP(AH710,LnLst!B:I,4,FALSE),0))*(H710^2/100)/1000000</f>
        <v>0</v>
      </c>
      <c r="EE710" s="111">
        <f>AI710*IFERROR(VLOOKUP(AH710,LnLst!B:I,5,FALSE),0)*100/H710^2</f>
        <v>0</v>
      </c>
      <c r="EF710" s="111">
        <f>AI710*IFERROR(VLOOKUP(AH710,LnLst!B:I,6,FALSE),0)*100/H710^2</f>
        <v>0</v>
      </c>
      <c r="EG710" s="111">
        <f>(AI710*IFERROR(VLOOKUP(AH710,LnLst!B:I,7,FALSE),0))*(H710^2/100)/1000000</f>
        <v>0</v>
      </c>
      <c r="EH710" s="111">
        <f>AI710*IFERROR(VLOOKUP(AH710,LnLst!B:I,8,FALSE),0)*100/H710^2</f>
        <v>0</v>
      </c>
      <c r="EI710" s="236">
        <f>AK710*IFERROR(VLOOKUP(AJ710,LnLst!B:I,2,FALSE),0)*100/H710^2</f>
        <v>0</v>
      </c>
      <c r="EJ710" s="111">
        <f>AK710*IFERROR(VLOOKUP(AJ710,LnLst!B:I,3,FALSE),0)*100/H710^2</f>
        <v>0</v>
      </c>
      <c r="EK710" s="111">
        <f>(AK710*IFERROR(VLOOKUP(AJ710,LnLst!B:I,4,FALSE),0))*(H710^2/100)/1000000</f>
        <v>0</v>
      </c>
      <c r="EL710" s="111">
        <f>AK710*IFERROR(VLOOKUP(AJ710,LnLst!B:I,5,FALSE),0)*100/H710^2</f>
        <v>0</v>
      </c>
      <c r="EM710" s="111">
        <f>AK710*IFERROR(VLOOKUP(AJ710,LnLst!B:I,6,FALSE),0)*100/H710^2</f>
        <v>0</v>
      </c>
      <c r="EN710" s="111">
        <f>(AK710*IFERROR(VLOOKUP(AJ710,LnLst!B:I,7,FALSE),0))*(H710^2/100)/1000000</f>
        <v>0</v>
      </c>
      <c r="EO710" s="111">
        <f>AK710*IFERROR(VLOOKUP(AJ710,LnLst!B:I,8,FALSE),0)*100/H710^2</f>
        <v>0</v>
      </c>
    </row>
    <row r="711" spans="1:145" ht="15" customHeight="1" x14ac:dyDescent="0.25">
      <c r="A711" s="259" t="s">
        <v>52</v>
      </c>
      <c r="B711" s="110" t="s">
        <v>1368</v>
      </c>
      <c r="C711" s="109" t="s">
        <v>74</v>
      </c>
      <c r="D711" s="110" t="s">
        <v>197</v>
      </c>
      <c r="E711" s="9" t="s">
        <v>1642</v>
      </c>
      <c r="F711" s="426" t="s">
        <v>1717</v>
      </c>
      <c r="G711" s="83">
        <v>2</v>
      </c>
      <c r="H711" s="60">
        <v>132</v>
      </c>
      <c r="I711" s="194" t="str">
        <f t="shared" si="232"/>
        <v xml:space="preserve">1*120/21 ACSR             </v>
      </c>
      <c r="J711" s="228">
        <f t="shared" si="233"/>
        <v>49.6</v>
      </c>
      <c r="K711" s="113" t="s">
        <v>26</v>
      </c>
      <c r="L711" s="232" t="s">
        <v>45</v>
      </c>
      <c r="M711" s="114">
        <v>300</v>
      </c>
      <c r="N711" s="115">
        <f t="shared" si="224"/>
        <v>68.587199999999996</v>
      </c>
      <c r="O711" s="116">
        <v>300</v>
      </c>
      <c r="P711" s="235">
        <f t="shared" si="225"/>
        <v>7.6859504132231402E-2</v>
      </c>
      <c r="Q711" s="104">
        <f t="shared" si="226"/>
        <v>0.11955922865013775</v>
      </c>
      <c r="R711" s="104">
        <f t="shared" si="227"/>
        <v>2.3507066879999997E-2</v>
      </c>
      <c r="S711" s="104">
        <f t="shared" si="228"/>
        <v>0.20780532598714416</v>
      </c>
      <c r="T711" s="104">
        <f t="shared" si="229"/>
        <v>0.36437098255280082</v>
      </c>
      <c r="U711" s="104">
        <f t="shared" si="230"/>
        <v>1.4778339840000002E-2</v>
      </c>
      <c r="V711" s="105">
        <f t="shared" si="231"/>
        <v>0.21634527089072544</v>
      </c>
      <c r="W711" s="223">
        <f>AE711*IFERROR(VLOOKUP(AD711,LnLst!B:I,2,FALSE),0)+AG711*IFERROR(VLOOKUP(AF711,LnLst!B:I,2,FALSE),0)+AI711*IFERROR(VLOOKUP(AH711,LnLst!B:I,2,FALSE),0)+AK711*IFERROR(VLOOKUP(AJ711,LnLst!B:I,2,FALSE),0)</f>
        <v>13.392000000000001</v>
      </c>
      <c r="X711" s="215">
        <f>AE711*IFERROR(VLOOKUP(AD711,LnLst!B:I,3,FALSE),0)+AG711*IFERROR(VLOOKUP(AF711,LnLst!B:I,3,FALSE),0)+AI711*IFERROR(VLOOKUP(AH711,LnLst!B:I,3,FALSE),0)+AK711*IFERROR(VLOOKUP(AJ711,LnLst!B:I,3,FALSE),0)</f>
        <v>20.832000000000001</v>
      </c>
      <c r="Y711" s="219">
        <f>(AE711*IFERROR(VLOOKUP(AD711,LnLst!B:I,4,FALSE),0)+AG711*IFERROR(VLOOKUP(AF711,LnLst!B:I,4,FALSE),0)+AI711*IFERROR(VLOOKUP(AH711,LnLst!B:I,4,FALSE),0)+AK711*IFERROR(VLOOKUP(AJ711,LnLst!B:I,4,FALSE),0))/1000000</f>
        <v>1.34912E-4</v>
      </c>
      <c r="Z711" s="215">
        <f>AE711*IFERROR(VLOOKUP(AD711,LnLst!B:I,5,FALSE),0)+AG711*IFERROR(VLOOKUP(AF711,LnLst!B:I,5,FALSE),0)+AI711*IFERROR(VLOOKUP(AH711,LnLst!B:I,5,FALSE),0)+AK711*IFERROR(VLOOKUP(AJ711,LnLst!B:I,5,FALSE),0)</f>
        <v>36.207999999999998</v>
      </c>
      <c r="AA711" s="215">
        <f>AE711*IFERROR(VLOOKUP(AD711,LnLst!B:I,6,FALSE),0)+AG711*IFERROR(VLOOKUP(AF711,LnLst!B:I,6,FALSE),0)+AI711*IFERROR(VLOOKUP(AH711,LnLst!B:I,6,FALSE),0)+AK711*IFERROR(VLOOKUP(AJ711,LnLst!B:I,6,FALSE),0)</f>
        <v>63.488000000000007</v>
      </c>
      <c r="AB711" s="207">
        <f>(AE711*IFERROR(VLOOKUP(AD711,LnLst!B:I,7,FALSE),0)+AG711*IFERROR(VLOOKUP(AF711,LnLst!B:I,7,FALSE),0)+AI711*IFERROR(VLOOKUP(AH711,LnLst!B:I,7,FALSE),0)+AK711*IFERROR(VLOOKUP(AJ711,LnLst!B:I,7,FALSE),0))/1000000</f>
        <v>8.4816000000000009E-5</v>
      </c>
      <c r="AC711" s="211">
        <f>AE711*IFERROR(VLOOKUP(AD711,LnLst!B:I,8,FALSE),0)+AG711*IFERROR(VLOOKUP(AF711,LnLst!B:I,8,FALSE),0)+AI711*IFERROR(VLOOKUP(AH711,LnLst!B:I,8,FALSE),0)+AK711*IFERROR(VLOOKUP(AJ711,LnLst!B:I,8,FALSE),0)</f>
        <v>37.696000000000005</v>
      </c>
      <c r="AD711" s="106" t="s">
        <v>1487</v>
      </c>
      <c r="AE711" s="263">
        <v>49.6</v>
      </c>
      <c r="AF711" s="245" t="s">
        <v>1462</v>
      </c>
      <c r="AG711" s="263"/>
      <c r="AH711" s="250" t="s">
        <v>1462</v>
      </c>
      <c r="AI711" s="263"/>
      <c r="AJ711" s="245" t="s">
        <v>1462</v>
      </c>
      <c r="AK711" s="263"/>
      <c r="AL711" s="84">
        <v>926</v>
      </c>
      <c r="AM711" s="72">
        <v>929</v>
      </c>
      <c r="AN711" s="83">
        <v>0</v>
      </c>
      <c r="AO711" s="72">
        <v>0</v>
      </c>
      <c r="AP711" s="66"/>
      <c r="AQ711" s="107"/>
      <c r="AR711" s="61"/>
      <c r="AS711" s="364"/>
      <c r="AT711" s="205"/>
      <c r="DN711" s="111">
        <f>(AE711*IFERROR(VLOOKUP(AD711,LnLst!B:I,2,FALSE),0))*(100/(H711^2))</f>
        <v>7.6859504132231402E-2</v>
      </c>
      <c r="DO711" s="111">
        <f>(AE711*IFERROR(VLOOKUP(AD711,LnLst!B:I,3,FALSE),0))*(100/(H711^2))</f>
        <v>0.11955922865013774</v>
      </c>
      <c r="DP711" s="111">
        <f>(AE711*IFERROR(VLOOKUP(AD711,LnLst!B:I,4,FALSE),0))*(H711^2/100)/1000000</f>
        <v>2.3507066880000003E-2</v>
      </c>
      <c r="DQ711" s="111">
        <f>(AE711*IFERROR(VLOOKUP(AD711,LnLst!B:I,5,FALSE),0))*(100/(H711^2))</f>
        <v>0.20780532598714416</v>
      </c>
      <c r="DR711" s="111">
        <f>(AE711*IFERROR(VLOOKUP(AD711,LnLst!B:I,6,FALSE),0))*(100/(H711^2))</f>
        <v>0.36437098255280076</v>
      </c>
      <c r="DS711" s="111">
        <f>(AE711*IFERROR(VLOOKUP(AD711,LnLst!B:I,7,FALSE),0))*(H711^2/100)/1000000</f>
        <v>1.477833984E-2</v>
      </c>
      <c r="DT711" s="111">
        <f>(AE711*IFERROR(VLOOKUP(AD711,LnLst!B:I,8,FALSE),0))*(100/(H711^2))</f>
        <v>0.21634527089072544</v>
      </c>
      <c r="DU711" s="111">
        <f>AG711*IFERROR(VLOOKUP(AF711,LnLst!B:I,2,FALSE),0)*100/H711^2</f>
        <v>0</v>
      </c>
      <c r="DV711" s="111">
        <f>(AG711*IFERROR(VLOOKUP(AF711,LnLst!B:I,3,FALSE),0))*(100/(H711^2))</f>
        <v>0</v>
      </c>
      <c r="DW711" s="111">
        <f>(AG711*IFERROR(VLOOKUP(AF711,LnLst!B:I,4,FALSE),0))*(H711^2/100)/1000000</f>
        <v>0</v>
      </c>
      <c r="DX711" s="111">
        <f>(AG711*IFERROR(VLOOKUP(AF711,LnLst!B:I,5,FALSE),0))*(100/(H711^2))</f>
        <v>0</v>
      </c>
      <c r="DY711" s="111">
        <f>(AG711*IFERROR(VLOOKUP(AF711,LnLst!B:I,6,FALSE),0))*(100/(H711^2))</f>
        <v>0</v>
      </c>
      <c r="DZ711" s="111">
        <f>(AG711*IFERROR(VLOOKUP(AF711,LnLst!B:I,7,FALSE),0))*(H711^2/100)/1000000</f>
        <v>0</v>
      </c>
      <c r="EA711" s="111">
        <f>(AG711*IFERROR(VLOOKUP(AF711,LnLst!B:I,8,FALSE),0))*(100/(H711^2))</f>
        <v>0</v>
      </c>
      <c r="EB711" s="111">
        <f>AI711*IFERROR(VLOOKUP(AH711,LnLst!B:I,2,FALSE),0)*100/H711^2</f>
        <v>0</v>
      </c>
      <c r="EC711" s="111">
        <f>AI711*IFERROR(VLOOKUP(AH711,LnLst!B:I,3,FALSE),0)*100/H711^2</f>
        <v>0</v>
      </c>
      <c r="ED711" s="111">
        <f>(AI711*IFERROR(VLOOKUP(AH711,LnLst!B:I,4,FALSE),0))*(H711^2/100)/1000000</f>
        <v>0</v>
      </c>
      <c r="EE711" s="111">
        <f>AI711*IFERROR(VLOOKUP(AH711,LnLst!B:I,5,FALSE),0)*100/H711^2</f>
        <v>0</v>
      </c>
      <c r="EF711" s="111">
        <f>AI711*IFERROR(VLOOKUP(AH711,LnLst!B:I,6,FALSE),0)*100/H711^2</f>
        <v>0</v>
      </c>
      <c r="EG711" s="111">
        <f>(AI711*IFERROR(VLOOKUP(AH711,LnLst!B:I,7,FALSE),0))*(H711^2/100)/1000000</f>
        <v>0</v>
      </c>
      <c r="EH711" s="111">
        <f>AI711*IFERROR(VLOOKUP(AH711,LnLst!B:I,8,FALSE),0)*100/H711^2</f>
        <v>0</v>
      </c>
      <c r="EI711" s="236">
        <f>AK711*IFERROR(VLOOKUP(AJ711,LnLst!B:I,2,FALSE),0)*100/H711^2</f>
        <v>0</v>
      </c>
      <c r="EJ711" s="111">
        <f>AK711*IFERROR(VLOOKUP(AJ711,LnLst!B:I,3,FALSE),0)*100/H711^2</f>
        <v>0</v>
      </c>
      <c r="EK711" s="111">
        <f>(AK711*IFERROR(VLOOKUP(AJ711,LnLst!B:I,4,FALSE),0))*(H711^2/100)/1000000</f>
        <v>0</v>
      </c>
      <c r="EL711" s="111">
        <f>AK711*IFERROR(VLOOKUP(AJ711,LnLst!B:I,5,FALSE),0)*100/H711^2</f>
        <v>0</v>
      </c>
      <c r="EM711" s="111">
        <f>AK711*IFERROR(VLOOKUP(AJ711,LnLst!B:I,6,FALSE),0)*100/H711^2</f>
        <v>0</v>
      </c>
      <c r="EN711" s="111">
        <f>(AK711*IFERROR(VLOOKUP(AJ711,LnLst!B:I,7,FALSE),0))*(H711^2/100)/1000000</f>
        <v>0</v>
      </c>
      <c r="EO711" s="111">
        <f>AK711*IFERROR(VLOOKUP(AJ711,LnLst!B:I,8,FALSE),0)*100/H711^2</f>
        <v>0</v>
      </c>
    </row>
    <row r="712" spans="1:145" ht="15" customHeight="1" x14ac:dyDescent="0.25">
      <c r="A712" s="259" t="s">
        <v>52</v>
      </c>
      <c r="B712" s="110" t="s">
        <v>352</v>
      </c>
      <c r="C712" s="109" t="s">
        <v>74</v>
      </c>
      <c r="D712" s="110" t="s">
        <v>198</v>
      </c>
      <c r="E712" s="9" t="s">
        <v>1642</v>
      </c>
      <c r="F712" s="426" t="s">
        <v>1717</v>
      </c>
      <c r="G712" s="83">
        <v>1</v>
      </c>
      <c r="H712" s="60">
        <v>132</v>
      </c>
      <c r="I712" s="194" t="str">
        <f t="shared" si="232"/>
        <v xml:space="preserve">1*120/21 ACSR             </v>
      </c>
      <c r="J712" s="228">
        <f t="shared" si="233"/>
        <v>202</v>
      </c>
      <c r="K712" s="113" t="s">
        <v>26</v>
      </c>
      <c r="L712" s="232" t="s">
        <v>45</v>
      </c>
      <c r="M712" s="114">
        <v>300</v>
      </c>
      <c r="N712" s="115">
        <f t="shared" si="224"/>
        <v>68.587199999999996</v>
      </c>
      <c r="O712" s="116">
        <v>300</v>
      </c>
      <c r="P712" s="235">
        <f t="shared" si="225"/>
        <v>0.31301652892561987</v>
      </c>
      <c r="Q712" s="104">
        <f t="shared" si="226"/>
        <v>0.48691460055096419</v>
      </c>
      <c r="R712" s="104">
        <f t="shared" si="227"/>
        <v>9.573442560000002E-2</v>
      </c>
      <c r="S712" s="104">
        <f t="shared" si="228"/>
        <v>0.8463039485766759</v>
      </c>
      <c r="T712" s="104">
        <f t="shared" si="229"/>
        <v>1.4839302112029384</v>
      </c>
      <c r="U712" s="104">
        <f t="shared" si="230"/>
        <v>6.0185980800000004E-2</v>
      </c>
      <c r="V712" s="105">
        <f t="shared" si="231"/>
        <v>0.88108356290174483</v>
      </c>
      <c r="W712" s="223">
        <f>AE712*IFERROR(VLOOKUP(AD712,LnLst!B:I,2,FALSE),0)+AG712*IFERROR(VLOOKUP(AF712,LnLst!B:I,2,FALSE),0)+AI712*IFERROR(VLOOKUP(AH712,LnLst!B:I,2,FALSE),0)+AK712*IFERROR(VLOOKUP(AJ712,LnLst!B:I,2,FALSE),0)</f>
        <v>54.540000000000006</v>
      </c>
      <c r="X712" s="215">
        <f>AE712*IFERROR(VLOOKUP(AD712,LnLst!B:I,3,FALSE),0)+AG712*IFERROR(VLOOKUP(AF712,LnLst!B:I,3,FALSE),0)+AI712*IFERROR(VLOOKUP(AH712,LnLst!B:I,3,FALSE),0)+AK712*IFERROR(VLOOKUP(AJ712,LnLst!B:I,3,FALSE),0)</f>
        <v>84.84</v>
      </c>
      <c r="Y712" s="219">
        <f>(AE712*IFERROR(VLOOKUP(AD712,LnLst!B:I,4,FALSE),0)+AG712*IFERROR(VLOOKUP(AF712,LnLst!B:I,4,FALSE),0)+AI712*IFERROR(VLOOKUP(AH712,LnLst!B:I,4,FALSE),0)+AK712*IFERROR(VLOOKUP(AJ712,LnLst!B:I,4,FALSE),0))/1000000</f>
        <v>5.4944000000000011E-4</v>
      </c>
      <c r="Z712" s="215">
        <f>AE712*IFERROR(VLOOKUP(AD712,LnLst!B:I,5,FALSE),0)+AG712*IFERROR(VLOOKUP(AF712,LnLst!B:I,5,FALSE),0)+AI712*IFERROR(VLOOKUP(AH712,LnLst!B:I,5,FALSE),0)+AK712*IFERROR(VLOOKUP(AJ712,LnLst!B:I,5,FALSE),0)</f>
        <v>147.46</v>
      </c>
      <c r="AA712" s="215">
        <f>AE712*IFERROR(VLOOKUP(AD712,LnLst!B:I,6,FALSE),0)+AG712*IFERROR(VLOOKUP(AF712,LnLst!B:I,6,FALSE),0)+AI712*IFERROR(VLOOKUP(AH712,LnLst!B:I,6,FALSE),0)+AK712*IFERROR(VLOOKUP(AJ712,LnLst!B:I,6,FALSE),0)</f>
        <v>258.56</v>
      </c>
      <c r="AB712" s="207">
        <f>(AE712*IFERROR(VLOOKUP(AD712,LnLst!B:I,7,FALSE),0)+AG712*IFERROR(VLOOKUP(AF712,LnLst!B:I,7,FALSE),0)+AI712*IFERROR(VLOOKUP(AH712,LnLst!B:I,7,FALSE),0)+AK712*IFERROR(VLOOKUP(AJ712,LnLst!B:I,7,FALSE),0))/1000000</f>
        <v>3.4542000000000004E-4</v>
      </c>
      <c r="AC712" s="211">
        <f>AE712*IFERROR(VLOOKUP(AD712,LnLst!B:I,8,FALSE),0)+AG712*IFERROR(VLOOKUP(AF712,LnLst!B:I,8,FALSE),0)+AI712*IFERROR(VLOOKUP(AH712,LnLst!B:I,8,FALSE),0)+AK712*IFERROR(VLOOKUP(AJ712,LnLst!B:I,8,FALSE),0)</f>
        <v>153.52000000000001</v>
      </c>
      <c r="AD712" s="106" t="s">
        <v>1487</v>
      </c>
      <c r="AE712" s="263">
        <v>202</v>
      </c>
      <c r="AF712" s="245" t="s">
        <v>1462</v>
      </c>
      <c r="AG712" s="263"/>
      <c r="AH712" s="250" t="s">
        <v>1462</v>
      </c>
      <c r="AI712" s="263"/>
      <c r="AJ712" s="245" t="s">
        <v>1462</v>
      </c>
      <c r="AK712" s="263"/>
      <c r="AL712" s="84">
        <v>926</v>
      </c>
      <c r="AM712" s="72">
        <v>928</v>
      </c>
      <c r="AN712" s="83">
        <v>0</v>
      </c>
      <c r="AO712" s="72">
        <v>0</v>
      </c>
      <c r="AP712" s="66"/>
      <c r="AQ712" s="107"/>
      <c r="AR712" s="61"/>
      <c r="AS712" s="364"/>
      <c r="AT712" s="205"/>
      <c r="DN712" s="111">
        <f>(AE712*IFERROR(VLOOKUP(AD712,LnLst!B:I,2,FALSE),0))*(100/(H712^2))</f>
        <v>0.31301652892561987</v>
      </c>
      <c r="DO712" s="111">
        <f>(AE712*IFERROR(VLOOKUP(AD712,LnLst!B:I,3,FALSE),0))*(100/(H712^2))</f>
        <v>0.48691460055096419</v>
      </c>
      <c r="DP712" s="111">
        <f>(AE712*IFERROR(VLOOKUP(AD712,LnLst!B:I,4,FALSE),0))*(H712^2/100)/1000000</f>
        <v>9.573442560000002E-2</v>
      </c>
      <c r="DQ712" s="111">
        <f>(AE712*IFERROR(VLOOKUP(AD712,LnLst!B:I,5,FALSE),0))*(100/(H712^2))</f>
        <v>0.84630394857667579</v>
      </c>
      <c r="DR712" s="111">
        <f>(AE712*IFERROR(VLOOKUP(AD712,LnLst!B:I,6,FALSE),0))*(100/(H712^2))</f>
        <v>1.4839302112029384</v>
      </c>
      <c r="DS712" s="111">
        <f>(AE712*IFERROR(VLOOKUP(AD712,LnLst!B:I,7,FALSE),0))*(H712^2/100)/1000000</f>
        <v>6.0185980800000004E-2</v>
      </c>
      <c r="DT712" s="111">
        <f>(AE712*IFERROR(VLOOKUP(AD712,LnLst!B:I,8,FALSE),0))*(100/(H712^2))</f>
        <v>0.88108356290174472</v>
      </c>
      <c r="DU712" s="111">
        <f>AG712*IFERROR(VLOOKUP(AF712,LnLst!B:I,2,FALSE),0)*100/H712^2</f>
        <v>0</v>
      </c>
      <c r="DV712" s="111">
        <f>(AG712*IFERROR(VLOOKUP(AF712,LnLst!B:I,3,FALSE),0))*(100/(H712^2))</f>
        <v>0</v>
      </c>
      <c r="DW712" s="111">
        <f>(AG712*IFERROR(VLOOKUP(AF712,LnLst!B:I,4,FALSE),0))*(H712^2/100)/1000000</f>
        <v>0</v>
      </c>
      <c r="DX712" s="111">
        <f>(AG712*IFERROR(VLOOKUP(AF712,LnLst!B:I,5,FALSE),0))*(100/(H712^2))</f>
        <v>0</v>
      </c>
      <c r="DY712" s="111">
        <f>(AG712*IFERROR(VLOOKUP(AF712,LnLst!B:I,6,FALSE),0))*(100/(H712^2))</f>
        <v>0</v>
      </c>
      <c r="DZ712" s="111">
        <f>(AG712*IFERROR(VLOOKUP(AF712,LnLst!B:I,7,FALSE),0))*(H712^2/100)/1000000</f>
        <v>0</v>
      </c>
      <c r="EA712" s="111">
        <f>(AG712*IFERROR(VLOOKUP(AF712,LnLst!B:I,8,FALSE),0))*(100/(H712^2))</f>
        <v>0</v>
      </c>
      <c r="EB712" s="111">
        <f>AI712*IFERROR(VLOOKUP(AH712,LnLst!B:I,2,FALSE),0)*100/H712^2</f>
        <v>0</v>
      </c>
      <c r="EC712" s="111">
        <f>AI712*IFERROR(VLOOKUP(AH712,LnLst!B:I,3,FALSE),0)*100/H712^2</f>
        <v>0</v>
      </c>
      <c r="ED712" s="111">
        <f>(AI712*IFERROR(VLOOKUP(AH712,LnLst!B:I,4,FALSE),0))*(H712^2/100)/1000000</f>
        <v>0</v>
      </c>
      <c r="EE712" s="111">
        <f>AI712*IFERROR(VLOOKUP(AH712,LnLst!B:I,5,FALSE),0)*100/H712^2</f>
        <v>0</v>
      </c>
      <c r="EF712" s="111">
        <f>AI712*IFERROR(VLOOKUP(AH712,LnLst!B:I,6,FALSE),0)*100/H712^2</f>
        <v>0</v>
      </c>
      <c r="EG712" s="111">
        <f>(AI712*IFERROR(VLOOKUP(AH712,LnLst!B:I,7,FALSE),0))*(H712^2/100)/1000000</f>
        <v>0</v>
      </c>
      <c r="EH712" s="111">
        <f>AI712*IFERROR(VLOOKUP(AH712,LnLst!B:I,8,FALSE),0)*100/H712^2</f>
        <v>0</v>
      </c>
      <c r="EI712" s="236">
        <f>AK712*IFERROR(VLOOKUP(AJ712,LnLst!B:I,2,FALSE),0)*100/H712^2</f>
        <v>0</v>
      </c>
      <c r="EJ712" s="111">
        <f>AK712*IFERROR(VLOOKUP(AJ712,LnLst!B:I,3,FALSE),0)*100/H712^2</f>
        <v>0</v>
      </c>
      <c r="EK712" s="111">
        <f>(AK712*IFERROR(VLOOKUP(AJ712,LnLst!B:I,4,FALSE),0))*(H712^2/100)/1000000</f>
        <v>0</v>
      </c>
      <c r="EL712" s="111">
        <f>AK712*IFERROR(VLOOKUP(AJ712,LnLst!B:I,5,FALSE),0)*100/H712^2</f>
        <v>0</v>
      </c>
      <c r="EM712" s="111">
        <f>AK712*IFERROR(VLOOKUP(AJ712,LnLst!B:I,6,FALSE),0)*100/H712^2</f>
        <v>0</v>
      </c>
      <c r="EN712" s="111">
        <f>(AK712*IFERROR(VLOOKUP(AJ712,LnLst!B:I,7,FALSE),0))*(H712^2/100)/1000000</f>
        <v>0</v>
      </c>
      <c r="EO712" s="111">
        <f>AK712*IFERROR(VLOOKUP(AJ712,LnLst!B:I,8,FALSE),0)*100/H712^2</f>
        <v>0</v>
      </c>
    </row>
    <row r="713" spans="1:145" ht="15" customHeight="1" x14ac:dyDescent="0.25">
      <c r="A713" s="259" t="s">
        <v>52</v>
      </c>
      <c r="B713" s="110" t="s">
        <v>352</v>
      </c>
      <c r="C713" s="109" t="s">
        <v>74</v>
      </c>
      <c r="D713" s="110" t="s">
        <v>198</v>
      </c>
      <c r="E713" s="9" t="s">
        <v>1642</v>
      </c>
      <c r="F713" s="426" t="s">
        <v>1717</v>
      </c>
      <c r="G713" s="83">
        <v>2</v>
      </c>
      <c r="H713" s="60">
        <v>132</v>
      </c>
      <c r="I713" s="194" t="str">
        <f t="shared" si="232"/>
        <v xml:space="preserve">1*120/21 ACSR             </v>
      </c>
      <c r="J713" s="228">
        <f t="shared" si="233"/>
        <v>202</v>
      </c>
      <c r="K713" s="113" t="s">
        <v>26</v>
      </c>
      <c r="L713" s="232" t="s">
        <v>45</v>
      </c>
      <c r="M713" s="114">
        <v>300</v>
      </c>
      <c r="N713" s="115">
        <f t="shared" si="224"/>
        <v>68.587199999999996</v>
      </c>
      <c r="O713" s="116">
        <v>300</v>
      </c>
      <c r="P713" s="235">
        <f t="shared" si="225"/>
        <v>0.31301652892561987</v>
      </c>
      <c r="Q713" s="104">
        <f t="shared" si="226"/>
        <v>0.48691460055096419</v>
      </c>
      <c r="R713" s="104">
        <f t="shared" si="227"/>
        <v>9.573442560000002E-2</v>
      </c>
      <c r="S713" s="104">
        <f t="shared" si="228"/>
        <v>0.8463039485766759</v>
      </c>
      <c r="T713" s="104">
        <f t="shared" si="229"/>
        <v>1.4839302112029384</v>
      </c>
      <c r="U713" s="104">
        <f t="shared" si="230"/>
        <v>6.0185980800000004E-2</v>
      </c>
      <c r="V713" s="105">
        <f t="shared" si="231"/>
        <v>0.88108356290174483</v>
      </c>
      <c r="W713" s="223">
        <f>AE713*IFERROR(VLOOKUP(AD713,LnLst!B:I,2,FALSE),0)+AG713*IFERROR(VLOOKUP(AF713,LnLst!B:I,2,FALSE),0)+AI713*IFERROR(VLOOKUP(AH713,LnLst!B:I,2,FALSE),0)+AK713*IFERROR(VLOOKUP(AJ713,LnLst!B:I,2,FALSE),0)</f>
        <v>54.540000000000006</v>
      </c>
      <c r="X713" s="215">
        <f>AE713*IFERROR(VLOOKUP(AD713,LnLst!B:I,3,FALSE),0)+AG713*IFERROR(VLOOKUP(AF713,LnLst!B:I,3,FALSE),0)+AI713*IFERROR(VLOOKUP(AH713,LnLst!B:I,3,FALSE),0)+AK713*IFERROR(VLOOKUP(AJ713,LnLst!B:I,3,FALSE),0)</f>
        <v>84.84</v>
      </c>
      <c r="Y713" s="219">
        <f>(AE713*IFERROR(VLOOKUP(AD713,LnLst!B:I,4,FALSE),0)+AG713*IFERROR(VLOOKUP(AF713,LnLst!B:I,4,FALSE),0)+AI713*IFERROR(VLOOKUP(AH713,LnLst!B:I,4,FALSE),0)+AK713*IFERROR(VLOOKUP(AJ713,LnLst!B:I,4,FALSE),0))/1000000</f>
        <v>5.4944000000000011E-4</v>
      </c>
      <c r="Z713" s="215">
        <f>AE713*IFERROR(VLOOKUP(AD713,LnLst!B:I,5,FALSE),0)+AG713*IFERROR(VLOOKUP(AF713,LnLst!B:I,5,FALSE),0)+AI713*IFERROR(VLOOKUP(AH713,LnLst!B:I,5,FALSE),0)+AK713*IFERROR(VLOOKUP(AJ713,LnLst!B:I,5,FALSE),0)</f>
        <v>147.46</v>
      </c>
      <c r="AA713" s="215">
        <f>AE713*IFERROR(VLOOKUP(AD713,LnLst!B:I,6,FALSE),0)+AG713*IFERROR(VLOOKUP(AF713,LnLst!B:I,6,FALSE),0)+AI713*IFERROR(VLOOKUP(AH713,LnLst!B:I,6,FALSE),0)+AK713*IFERROR(VLOOKUP(AJ713,LnLst!B:I,6,FALSE),0)</f>
        <v>258.56</v>
      </c>
      <c r="AB713" s="207">
        <f>(AE713*IFERROR(VLOOKUP(AD713,LnLst!B:I,7,FALSE),0)+AG713*IFERROR(VLOOKUP(AF713,LnLst!B:I,7,FALSE),0)+AI713*IFERROR(VLOOKUP(AH713,LnLst!B:I,7,FALSE),0)+AK713*IFERROR(VLOOKUP(AJ713,LnLst!B:I,7,FALSE),0))/1000000</f>
        <v>3.4542000000000004E-4</v>
      </c>
      <c r="AC713" s="211">
        <f>AE713*IFERROR(VLOOKUP(AD713,LnLst!B:I,8,FALSE),0)+AG713*IFERROR(VLOOKUP(AF713,LnLst!B:I,8,FALSE),0)+AI713*IFERROR(VLOOKUP(AH713,LnLst!B:I,8,FALSE),0)+AK713*IFERROR(VLOOKUP(AJ713,LnLst!B:I,8,FALSE),0)</f>
        <v>153.52000000000001</v>
      </c>
      <c r="AD713" s="106" t="s">
        <v>1487</v>
      </c>
      <c r="AE713" s="263">
        <v>202</v>
      </c>
      <c r="AF713" s="245" t="s">
        <v>1462</v>
      </c>
      <c r="AG713" s="263"/>
      <c r="AH713" s="250" t="s">
        <v>1462</v>
      </c>
      <c r="AI713" s="263"/>
      <c r="AJ713" s="245" t="s">
        <v>1462</v>
      </c>
      <c r="AK713" s="263"/>
      <c r="AL713" s="84">
        <v>926</v>
      </c>
      <c r="AM713" s="72">
        <v>928</v>
      </c>
      <c r="AN713" s="83">
        <v>0</v>
      </c>
      <c r="AO713" s="72">
        <v>0</v>
      </c>
      <c r="AP713" s="66"/>
      <c r="AQ713" s="107"/>
      <c r="AR713" s="61"/>
      <c r="AS713" s="364"/>
      <c r="AT713" s="205"/>
      <c r="DN713" s="111">
        <f>(AE713*IFERROR(VLOOKUP(AD713,LnLst!B:I,2,FALSE),0))*(100/(H713^2))</f>
        <v>0.31301652892561987</v>
      </c>
      <c r="DO713" s="111">
        <f>(AE713*IFERROR(VLOOKUP(AD713,LnLst!B:I,3,FALSE),0))*(100/(H713^2))</f>
        <v>0.48691460055096419</v>
      </c>
      <c r="DP713" s="111">
        <f>(AE713*IFERROR(VLOOKUP(AD713,LnLst!B:I,4,FALSE),0))*(H713^2/100)/1000000</f>
        <v>9.573442560000002E-2</v>
      </c>
      <c r="DQ713" s="111">
        <f>(AE713*IFERROR(VLOOKUP(AD713,LnLst!B:I,5,FALSE),0))*(100/(H713^2))</f>
        <v>0.84630394857667579</v>
      </c>
      <c r="DR713" s="111">
        <f>(AE713*IFERROR(VLOOKUP(AD713,LnLst!B:I,6,FALSE),0))*(100/(H713^2))</f>
        <v>1.4839302112029384</v>
      </c>
      <c r="DS713" s="111">
        <f>(AE713*IFERROR(VLOOKUP(AD713,LnLst!B:I,7,FALSE),0))*(H713^2/100)/1000000</f>
        <v>6.0185980800000004E-2</v>
      </c>
      <c r="DT713" s="111">
        <f>(AE713*IFERROR(VLOOKUP(AD713,LnLst!B:I,8,FALSE),0))*(100/(H713^2))</f>
        <v>0.88108356290174472</v>
      </c>
      <c r="DU713" s="111">
        <f>AG713*IFERROR(VLOOKUP(AF713,LnLst!B:I,2,FALSE),0)*100/H713^2</f>
        <v>0</v>
      </c>
      <c r="DV713" s="111">
        <f>(AG713*IFERROR(VLOOKUP(AF713,LnLst!B:I,3,FALSE),0))*(100/(H713^2))</f>
        <v>0</v>
      </c>
      <c r="DW713" s="111">
        <f>(AG713*IFERROR(VLOOKUP(AF713,LnLst!B:I,4,FALSE),0))*(H713^2/100)/1000000</f>
        <v>0</v>
      </c>
      <c r="DX713" s="111">
        <f>(AG713*IFERROR(VLOOKUP(AF713,LnLst!B:I,5,FALSE),0))*(100/(H713^2))</f>
        <v>0</v>
      </c>
      <c r="DY713" s="111">
        <f>(AG713*IFERROR(VLOOKUP(AF713,LnLst!B:I,6,FALSE),0))*(100/(H713^2))</f>
        <v>0</v>
      </c>
      <c r="DZ713" s="111">
        <f>(AG713*IFERROR(VLOOKUP(AF713,LnLst!B:I,7,FALSE),0))*(H713^2/100)/1000000</f>
        <v>0</v>
      </c>
      <c r="EA713" s="111">
        <f>(AG713*IFERROR(VLOOKUP(AF713,LnLst!B:I,8,FALSE),0))*(100/(H713^2))</f>
        <v>0</v>
      </c>
      <c r="EB713" s="111">
        <f>AI713*IFERROR(VLOOKUP(AH713,LnLst!B:I,2,FALSE),0)*100/H713^2</f>
        <v>0</v>
      </c>
      <c r="EC713" s="111">
        <f>AI713*IFERROR(VLOOKUP(AH713,LnLst!B:I,3,FALSE),0)*100/H713^2</f>
        <v>0</v>
      </c>
      <c r="ED713" s="111">
        <f>(AI713*IFERROR(VLOOKUP(AH713,LnLst!B:I,4,FALSE),0))*(H713^2/100)/1000000</f>
        <v>0</v>
      </c>
      <c r="EE713" s="111">
        <f>AI713*IFERROR(VLOOKUP(AH713,LnLst!B:I,5,FALSE),0)*100/H713^2</f>
        <v>0</v>
      </c>
      <c r="EF713" s="111">
        <f>AI713*IFERROR(VLOOKUP(AH713,LnLst!B:I,6,FALSE),0)*100/H713^2</f>
        <v>0</v>
      </c>
      <c r="EG713" s="111">
        <f>(AI713*IFERROR(VLOOKUP(AH713,LnLst!B:I,7,FALSE),0))*(H713^2/100)/1000000</f>
        <v>0</v>
      </c>
      <c r="EH713" s="111">
        <f>AI713*IFERROR(VLOOKUP(AH713,LnLst!B:I,8,FALSE),0)*100/H713^2</f>
        <v>0</v>
      </c>
      <c r="EI713" s="236">
        <f>AK713*IFERROR(VLOOKUP(AJ713,LnLst!B:I,2,FALSE),0)*100/H713^2</f>
        <v>0</v>
      </c>
      <c r="EJ713" s="111">
        <f>AK713*IFERROR(VLOOKUP(AJ713,LnLst!B:I,3,FALSE),0)*100/H713^2</f>
        <v>0</v>
      </c>
      <c r="EK713" s="111">
        <f>(AK713*IFERROR(VLOOKUP(AJ713,LnLst!B:I,4,FALSE),0))*(H713^2/100)/1000000</f>
        <v>0</v>
      </c>
      <c r="EL713" s="111">
        <f>AK713*IFERROR(VLOOKUP(AJ713,LnLst!B:I,5,FALSE),0)*100/H713^2</f>
        <v>0</v>
      </c>
      <c r="EM713" s="111">
        <f>AK713*IFERROR(VLOOKUP(AJ713,LnLst!B:I,6,FALSE),0)*100/H713^2</f>
        <v>0</v>
      </c>
      <c r="EN713" s="111">
        <f>(AK713*IFERROR(VLOOKUP(AJ713,LnLst!B:I,7,FALSE),0))*(H713^2/100)/1000000</f>
        <v>0</v>
      </c>
      <c r="EO713" s="111">
        <f>AK713*IFERROR(VLOOKUP(AJ713,LnLst!B:I,8,FALSE),0)*100/H713^2</f>
        <v>0</v>
      </c>
    </row>
    <row r="714" spans="1:145" ht="15" customHeight="1" x14ac:dyDescent="0.25">
      <c r="A714" s="259" t="s">
        <v>357</v>
      </c>
      <c r="B714" s="110" t="s">
        <v>294</v>
      </c>
      <c r="C714" s="109" t="s">
        <v>1631</v>
      </c>
      <c r="D714" s="110" t="s">
        <v>99</v>
      </c>
      <c r="E714" s="9" t="s">
        <v>1642</v>
      </c>
      <c r="F714" s="426" t="s">
        <v>1717</v>
      </c>
      <c r="G714" s="83">
        <v>1</v>
      </c>
      <c r="H714" s="60">
        <v>132</v>
      </c>
      <c r="I714" s="194" t="str">
        <f t="shared" si="232"/>
        <v xml:space="preserve">1*380/50 ACSR             </v>
      </c>
      <c r="J714" s="228">
        <f t="shared" si="233"/>
        <v>33</v>
      </c>
      <c r="K714" s="113" t="s">
        <v>21</v>
      </c>
      <c r="L714" s="232" t="s">
        <v>21</v>
      </c>
      <c r="M714" s="114">
        <v>600</v>
      </c>
      <c r="N714" s="115">
        <f t="shared" si="224"/>
        <v>137.17439999999999</v>
      </c>
      <c r="O714" s="116">
        <v>670</v>
      </c>
      <c r="P714" s="235">
        <f t="shared" si="225"/>
        <v>1.5814393939393941E-2</v>
      </c>
      <c r="Q714" s="104">
        <f t="shared" si="226"/>
        <v>7.575757575757576E-2</v>
      </c>
      <c r="R714" s="104">
        <f t="shared" si="227"/>
        <v>1.6387271999999998E-2</v>
      </c>
      <c r="S714" s="104">
        <f t="shared" si="228"/>
        <v>5.6818181818181816E-2</v>
      </c>
      <c r="T714" s="104">
        <f t="shared" si="229"/>
        <v>0.17992424242424243</v>
      </c>
      <c r="U714" s="104">
        <f t="shared" si="230"/>
        <v>1.2822321600000002E-2</v>
      </c>
      <c r="V714" s="105">
        <f t="shared" si="231"/>
        <v>0.11174242424242424</v>
      </c>
      <c r="W714" s="223">
        <f>AE714*IFERROR(VLOOKUP(AD714,LnLst!B:I,2,FALSE),0)+AG714*IFERROR(VLOOKUP(AF714,LnLst!B:I,2,FALSE),0)+AI714*IFERROR(VLOOKUP(AH714,LnLst!B:I,2,FALSE),0)+AK714*IFERROR(VLOOKUP(AJ714,LnLst!B:I,2,FALSE),0)</f>
        <v>2.7555000000000001</v>
      </c>
      <c r="X714" s="215">
        <f>AE714*IFERROR(VLOOKUP(AD714,LnLst!B:I,3,FALSE),0)+AG714*IFERROR(VLOOKUP(AF714,LnLst!B:I,3,FALSE),0)+AI714*IFERROR(VLOOKUP(AH714,LnLst!B:I,3,FALSE),0)+AK714*IFERROR(VLOOKUP(AJ714,LnLst!B:I,3,FALSE),0)</f>
        <v>13.200000000000001</v>
      </c>
      <c r="Y714" s="219">
        <f>(AE714*IFERROR(VLOOKUP(AD714,LnLst!B:I,4,FALSE),0)+AG714*IFERROR(VLOOKUP(AF714,LnLst!B:I,4,FALSE),0)+AI714*IFERROR(VLOOKUP(AH714,LnLst!B:I,4,FALSE),0)+AK714*IFERROR(VLOOKUP(AJ714,LnLst!B:I,4,FALSE),0))/1000000</f>
        <v>9.4049999999999996E-5</v>
      </c>
      <c r="Z714" s="215">
        <f>AE714*IFERROR(VLOOKUP(AD714,LnLst!B:I,5,FALSE),0)+AG714*IFERROR(VLOOKUP(AF714,LnLst!B:I,5,FALSE),0)+AI714*IFERROR(VLOOKUP(AH714,LnLst!B:I,5,FALSE),0)+AK714*IFERROR(VLOOKUP(AJ714,LnLst!B:I,5,FALSE),0)</f>
        <v>9.9</v>
      </c>
      <c r="AA714" s="215">
        <f>AE714*IFERROR(VLOOKUP(AD714,LnLst!B:I,6,FALSE),0)+AG714*IFERROR(VLOOKUP(AF714,LnLst!B:I,6,FALSE),0)+AI714*IFERROR(VLOOKUP(AH714,LnLst!B:I,6,FALSE),0)+AK714*IFERROR(VLOOKUP(AJ714,LnLst!B:I,6,FALSE),0)</f>
        <v>31.349999999999998</v>
      </c>
      <c r="AB714" s="207">
        <f>(AE714*IFERROR(VLOOKUP(AD714,LnLst!B:I,7,FALSE),0)+AG714*IFERROR(VLOOKUP(AF714,LnLst!B:I,7,FALSE),0)+AI714*IFERROR(VLOOKUP(AH714,LnLst!B:I,7,FALSE),0)+AK714*IFERROR(VLOOKUP(AJ714,LnLst!B:I,7,FALSE),0))/1000000</f>
        <v>7.3590000000000005E-5</v>
      </c>
      <c r="AC714" s="211">
        <f>AE714*IFERROR(VLOOKUP(AD714,LnLst!B:I,8,FALSE),0)+AG714*IFERROR(VLOOKUP(AF714,LnLst!B:I,8,FALSE),0)+AI714*IFERROR(VLOOKUP(AH714,LnLst!B:I,8,FALSE),0)+AK714*IFERROR(VLOOKUP(AJ714,LnLst!B:I,8,FALSE),0)</f>
        <v>19.47</v>
      </c>
      <c r="AD714" s="106" t="s">
        <v>206</v>
      </c>
      <c r="AE714" s="263">
        <v>33</v>
      </c>
      <c r="AF714" s="245" t="s">
        <v>1462</v>
      </c>
      <c r="AG714" s="263"/>
      <c r="AH714" s="250" t="s">
        <v>1462</v>
      </c>
      <c r="AI714" s="263"/>
      <c r="AJ714" s="245" t="s">
        <v>1462</v>
      </c>
      <c r="AK714" s="263"/>
      <c r="AL714" s="84">
        <v>930</v>
      </c>
      <c r="AM714" s="72">
        <v>931</v>
      </c>
      <c r="AN714" s="83">
        <v>0</v>
      </c>
      <c r="AO714" s="72">
        <v>0</v>
      </c>
      <c r="AP714" s="66"/>
      <c r="AQ714" s="107"/>
      <c r="AR714" s="61"/>
      <c r="AS714" s="364"/>
      <c r="AT714" s="205"/>
      <c r="DN714" s="111">
        <f>(AE714*IFERROR(VLOOKUP(AD714,LnLst!B:I,2,FALSE),0))*(100/(H714^2))</f>
        <v>1.5814393939393937E-2</v>
      </c>
      <c r="DO714" s="111">
        <f>(AE714*IFERROR(VLOOKUP(AD714,LnLst!B:I,3,FALSE),0))*(100/(H714^2))</f>
        <v>7.575757575757576E-2</v>
      </c>
      <c r="DP714" s="111">
        <f>(AE714*IFERROR(VLOOKUP(AD714,LnLst!B:I,4,FALSE),0))*(H714^2/100)/1000000</f>
        <v>1.6387272000000001E-2</v>
      </c>
      <c r="DQ714" s="111">
        <f>(AE714*IFERROR(VLOOKUP(AD714,LnLst!B:I,5,FALSE),0))*(100/(H714^2))</f>
        <v>5.6818181818181816E-2</v>
      </c>
      <c r="DR714" s="111">
        <f>(AE714*IFERROR(VLOOKUP(AD714,LnLst!B:I,6,FALSE),0))*(100/(H714^2))</f>
        <v>0.1799242424242424</v>
      </c>
      <c r="DS714" s="111">
        <f>(AE714*IFERROR(VLOOKUP(AD714,LnLst!B:I,7,FALSE),0))*(H714^2/100)/1000000</f>
        <v>1.28223216E-2</v>
      </c>
      <c r="DT714" s="111">
        <f>(AE714*IFERROR(VLOOKUP(AD714,LnLst!B:I,8,FALSE),0))*(100/(H714^2))</f>
        <v>0.11174242424242423</v>
      </c>
      <c r="DU714" s="111">
        <f>AG714*IFERROR(VLOOKUP(AF714,LnLst!B:I,2,FALSE),0)*100/H714^2</f>
        <v>0</v>
      </c>
      <c r="DV714" s="111">
        <f>(AG714*IFERROR(VLOOKUP(AF714,LnLst!B:I,3,FALSE),0))*(100/(H714^2))</f>
        <v>0</v>
      </c>
      <c r="DW714" s="111">
        <f>(AG714*IFERROR(VLOOKUP(AF714,LnLst!B:I,4,FALSE),0))*(H714^2/100)/1000000</f>
        <v>0</v>
      </c>
      <c r="DX714" s="111">
        <f>(AG714*IFERROR(VLOOKUP(AF714,LnLst!B:I,5,FALSE),0))*(100/(H714^2))</f>
        <v>0</v>
      </c>
      <c r="DY714" s="111">
        <f>(AG714*IFERROR(VLOOKUP(AF714,LnLst!B:I,6,FALSE),0))*(100/(H714^2))</f>
        <v>0</v>
      </c>
      <c r="DZ714" s="111">
        <f>(AG714*IFERROR(VLOOKUP(AF714,LnLst!B:I,7,FALSE),0))*(H714^2/100)/1000000</f>
        <v>0</v>
      </c>
      <c r="EA714" s="111">
        <f>(AG714*IFERROR(VLOOKUP(AF714,LnLst!B:I,8,FALSE),0))*(100/(H714^2))</f>
        <v>0</v>
      </c>
      <c r="EB714" s="111">
        <f>AI714*IFERROR(VLOOKUP(AH714,LnLst!B:I,2,FALSE),0)*100/H714^2</f>
        <v>0</v>
      </c>
      <c r="EC714" s="111">
        <f>AI714*IFERROR(VLOOKUP(AH714,LnLst!B:I,3,FALSE),0)*100/H714^2</f>
        <v>0</v>
      </c>
      <c r="ED714" s="111">
        <f>(AI714*IFERROR(VLOOKUP(AH714,LnLst!B:I,4,FALSE),0))*(H714^2/100)/1000000</f>
        <v>0</v>
      </c>
      <c r="EE714" s="111">
        <f>AI714*IFERROR(VLOOKUP(AH714,LnLst!B:I,5,FALSE),0)*100/H714^2</f>
        <v>0</v>
      </c>
      <c r="EF714" s="111">
        <f>AI714*IFERROR(VLOOKUP(AH714,LnLst!B:I,6,FALSE),0)*100/H714^2</f>
        <v>0</v>
      </c>
      <c r="EG714" s="111">
        <f>(AI714*IFERROR(VLOOKUP(AH714,LnLst!B:I,7,FALSE),0))*(H714^2/100)/1000000</f>
        <v>0</v>
      </c>
      <c r="EH714" s="111">
        <f>AI714*IFERROR(VLOOKUP(AH714,LnLst!B:I,8,FALSE),0)*100/H714^2</f>
        <v>0</v>
      </c>
      <c r="EI714" s="236">
        <f>AK714*IFERROR(VLOOKUP(AJ714,LnLst!B:I,2,FALSE),0)*100/H714^2</f>
        <v>0</v>
      </c>
      <c r="EJ714" s="111">
        <f>AK714*IFERROR(VLOOKUP(AJ714,LnLst!B:I,3,FALSE),0)*100/H714^2</f>
        <v>0</v>
      </c>
      <c r="EK714" s="111">
        <f>(AK714*IFERROR(VLOOKUP(AJ714,LnLst!B:I,4,FALSE),0))*(H714^2/100)/1000000</f>
        <v>0</v>
      </c>
      <c r="EL714" s="111">
        <f>AK714*IFERROR(VLOOKUP(AJ714,LnLst!B:I,5,FALSE),0)*100/H714^2</f>
        <v>0</v>
      </c>
      <c r="EM714" s="111">
        <f>AK714*IFERROR(VLOOKUP(AJ714,LnLst!B:I,6,FALSE),0)*100/H714^2</f>
        <v>0</v>
      </c>
      <c r="EN714" s="111">
        <f>(AK714*IFERROR(VLOOKUP(AJ714,LnLst!B:I,7,FALSE),0))*(H714^2/100)/1000000</f>
        <v>0</v>
      </c>
      <c r="EO714" s="111">
        <f>AK714*IFERROR(VLOOKUP(AJ714,LnLst!B:I,8,FALSE),0)*100/H714^2</f>
        <v>0</v>
      </c>
    </row>
    <row r="715" spans="1:145" ht="15" customHeight="1" x14ac:dyDescent="0.25">
      <c r="A715" s="259" t="s">
        <v>357</v>
      </c>
      <c r="B715" s="110" t="s">
        <v>294</v>
      </c>
      <c r="C715" s="109" t="s">
        <v>1631</v>
      </c>
      <c r="D715" s="110" t="s">
        <v>99</v>
      </c>
      <c r="E715" s="9" t="s">
        <v>1642</v>
      </c>
      <c r="F715" s="426" t="s">
        <v>1717</v>
      </c>
      <c r="G715" s="83">
        <v>2</v>
      </c>
      <c r="H715" s="60">
        <v>132</v>
      </c>
      <c r="I715" s="194" t="str">
        <f t="shared" si="232"/>
        <v xml:space="preserve">1*380/50 ACSR             </v>
      </c>
      <c r="J715" s="228">
        <f t="shared" si="233"/>
        <v>33</v>
      </c>
      <c r="K715" s="113" t="s">
        <v>21</v>
      </c>
      <c r="L715" s="232" t="s">
        <v>21</v>
      </c>
      <c r="M715" s="114">
        <v>600</v>
      </c>
      <c r="N715" s="115">
        <f t="shared" si="224"/>
        <v>137.17439999999999</v>
      </c>
      <c r="O715" s="116">
        <v>670</v>
      </c>
      <c r="P715" s="235">
        <f t="shared" si="225"/>
        <v>1.5814393939393941E-2</v>
      </c>
      <c r="Q715" s="104">
        <f t="shared" si="226"/>
        <v>7.575757575757576E-2</v>
      </c>
      <c r="R715" s="104">
        <f t="shared" si="227"/>
        <v>1.6387271999999998E-2</v>
      </c>
      <c r="S715" s="104">
        <f t="shared" si="228"/>
        <v>5.6818181818181816E-2</v>
      </c>
      <c r="T715" s="104">
        <f t="shared" si="229"/>
        <v>0.17992424242424243</v>
      </c>
      <c r="U715" s="104">
        <f t="shared" si="230"/>
        <v>1.2822321600000002E-2</v>
      </c>
      <c r="V715" s="105">
        <f t="shared" si="231"/>
        <v>0.11174242424242424</v>
      </c>
      <c r="W715" s="223">
        <f>AE715*IFERROR(VLOOKUP(AD715,LnLst!B:I,2,FALSE),0)+AG715*IFERROR(VLOOKUP(AF715,LnLst!B:I,2,FALSE),0)+AI715*IFERROR(VLOOKUP(AH715,LnLst!B:I,2,FALSE),0)+AK715*IFERROR(VLOOKUP(AJ715,LnLst!B:I,2,FALSE),0)</f>
        <v>2.7555000000000001</v>
      </c>
      <c r="X715" s="215">
        <f>AE715*IFERROR(VLOOKUP(AD715,LnLst!B:I,3,FALSE),0)+AG715*IFERROR(VLOOKUP(AF715,LnLst!B:I,3,FALSE),0)+AI715*IFERROR(VLOOKUP(AH715,LnLst!B:I,3,FALSE),0)+AK715*IFERROR(VLOOKUP(AJ715,LnLst!B:I,3,FALSE),0)</f>
        <v>13.200000000000001</v>
      </c>
      <c r="Y715" s="219">
        <f>(AE715*IFERROR(VLOOKUP(AD715,LnLst!B:I,4,FALSE),0)+AG715*IFERROR(VLOOKUP(AF715,LnLst!B:I,4,FALSE),0)+AI715*IFERROR(VLOOKUP(AH715,LnLst!B:I,4,FALSE),0)+AK715*IFERROR(VLOOKUP(AJ715,LnLst!B:I,4,FALSE),0))/1000000</f>
        <v>9.4049999999999996E-5</v>
      </c>
      <c r="Z715" s="215">
        <f>AE715*IFERROR(VLOOKUP(AD715,LnLst!B:I,5,FALSE),0)+AG715*IFERROR(VLOOKUP(AF715,LnLst!B:I,5,FALSE),0)+AI715*IFERROR(VLOOKUP(AH715,LnLst!B:I,5,FALSE),0)+AK715*IFERROR(VLOOKUP(AJ715,LnLst!B:I,5,FALSE),0)</f>
        <v>9.9</v>
      </c>
      <c r="AA715" s="215">
        <f>AE715*IFERROR(VLOOKUP(AD715,LnLst!B:I,6,FALSE),0)+AG715*IFERROR(VLOOKUP(AF715,LnLst!B:I,6,FALSE),0)+AI715*IFERROR(VLOOKUP(AH715,LnLst!B:I,6,FALSE),0)+AK715*IFERROR(VLOOKUP(AJ715,LnLst!B:I,6,FALSE),0)</f>
        <v>31.349999999999998</v>
      </c>
      <c r="AB715" s="207">
        <f>(AE715*IFERROR(VLOOKUP(AD715,LnLst!B:I,7,FALSE),0)+AG715*IFERROR(VLOOKUP(AF715,LnLst!B:I,7,FALSE),0)+AI715*IFERROR(VLOOKUP(AH715,LnLst!B:I,7,FALSE),0)+AK715*IFERROR(VLOOKUP(AJ715,LnLst!B:I,7,FALSE),0))/1000000</f>
        <v>7.3590000000000005E-5</v>
      </c>
      <c r="AC715" s="211">
        <f>AE715*IFERROR(VLOOKUP(AD715,LnLst!B:I,8,FALSE),0)+AG715*IFERROR(VLOOKUP(AF715,LnLst!B:I,8,FALSE),0)+AI715*IFERROR(VLOOKUP(AH715,LnLst!B:I,8,FALSE),0)+AK715*IFERROR(VLOOKUP(AJ715,LnLst!B:I,8,FALSE),0)</f>
        <v>19.47</v>
      </c>
      <c r="AD715" s="106" t="s">
        <v>206</v>
      </c>
      <c r="AE715" s="263">
        <v>33</v>
      </c>
      <c r="AF715" s="245" t="s">
        <v>1462</v>
      </c>
      <c r="AG715" s="263"/>
      <c r="AH715" s="250" t="s">
        <v>1462</v>
      </c>
      <c r="AI715" s="263"/>
      <c r="AJ715" s="245" t="s">
        <v>1462</v>
      </c>
      <c r="AK715" s="263"/>
      <c r="AL715" s="84">
        <v>930</v>
      </c>
      <c r="AM715" s="72">
        <v>931</v>
      </c>
      <c r="AN715" s="83">
        <v>0</v>
      </c>
      <c r="AO715" s="72">
        <v>0</v>
      </c>
      <c r="AP715" s="66"/>
      <c r="AQ715" s="107"/>
      <c r="AR715" s="61"/>
      <c r="AS715" s="364"/>
      <c r="AT715" s="205"/>
      <c r="DN715" s="111">
        <f>(AE715*IFERROR(VLOOKUP(AD715,LnLst!B:I,2,FALSE),0))*(100/(H715^2))</f>
        <v>1.5814393939393937E-2</v>
      </c>
      <c r="DO715" s="111">
        <f>(AE715*IFERROR(VLOOKUP(AD715,LnLst!B:I,3,FALSE),0))*(100/(H715^2))</f>
        <v>7.575757575757576E-2</v>
      </c>
      <c r="DP715" s="111">
        <f>(AE715*IFERROR(VLOOKUP(AD715,LnLst!B:I,4,FALSE),0))*(H715^2/100)/1000000</f>
        <v>1.6387272000000001E-2</v>
      </c>
      <c r="DQ715" s="111">
        <f>(AE715*IFERROR(VLOOKUP(AD715,LnLst!B:I,5,FALSE),0))*(100/(H715^2))</f>
        <v>5.6818181818181816E-2</v>
      </c>
      <c r="DR715" s="111">
        <f>(AE715*IFERROR(VLOOKUP(AD715,LnLst!B:I,6,FALSE),0))*(100/(H715^2))</f>
        <v>0.1799242424242424</v>
      </c>
      <c r="DS715" s="111">
        <f>(AE715*IFERROR(VLOOKUP(AD715,LnLst!B:I,7,FALSE),0))*(H715^2/100)/1000000</f>
        <v>1.28223216E-2</v>
      </c>
      <c r="DT715" s="111">
        <f>(AE715*IFERROR(VLOOKUP(AD715,LnLst!B:I,8,FALSE),0))*(100/(H715^2))</f>
        <v>0.11174242424242423</v>
      </c>
      <c r="DU715" s="111">
        <f>AG715*IFERROR(VLOOKUP(AF715,LnLst!B:I,2,FALSE),0)*100/H715^2</f>
        <v>0</v>
      </c>
      <c r="DV715" s="111">
        <f>(AG715*IFERROR(VLOOKUP(AF715,LnLst!B:I,3,FALSE),0))*(100/(H715^2))</f>
        <v>0</v>
      </c>
      <c r="DW715" s="111">
        <f>(AG715*IFERROR(VLOOKUP(AF715,LnLst!B:I,4,FALSE),0))*(H715^2/100)/1000000</f>
        <v>0</v>
      </c>
      <c r="DX715" s="111">
        <f>(AG715*IFERROR(VLOOKUP(AF715,LnLst!B:I,5,FALSE),0))*(100/(H715^2))</f>
        <v>0</v>
      </c>
      <c r="DY715" s="111">
        <f>(AG715*IFERROR(VLOOKUP(AF715,LnLst!B:I,6,FALSE),0))*(100/(H715^2))</f>
        <v>0</v>
      </c>
      <c r="DZ715" s="111">
        <f>(AG715*IFERROR(VLOOKUP(AF715,LnLst!B:I,7,FALSE),0))*(H715^2/100)/1000000</f>
        <v>0</v>
      </c>
      <c r="EA715" s="111">
        <f>(AG715*IFERROR(VLOOKUP(AF715,LnLst!B:I,8,FALSE),0))*(100/(H715^2))</f>
        <v>0</v>
      </c>
      <c r="EB715" s="111">
        <f>AI715*IFERROR(VLOOKUP(AH715,LnLst!B:I,2,FALSE),0)*100/H715^2</f>
        <v>0</v>
      </c>
      <c r="EC715" s="111">
        <f>AI715*IFERROR(VLOOKUP(AH715,LnLst!B:I,3,FALSE),0)*100/H715^2</f>
        <v>0</v>
      </c>
      <c r="ED715" s="111">
        <f>(AI715*IFERROR(VLOOKUP(AH715,LnLst!B:I,4,FALSE),0))*(H715^2/100)/1000000</f>
        <v>0</v>
      </c>
      <c r="EE715" s="111">
        <f>AI715*IFERROR(VLOOKUP(AH715,LnLst!B:I,5,FALSE),0)*100/H715^2</f>
        <v>0</v>
      </c>
      <c r="EF715" s="111">
        <f>AI715*IFERROR(VLOOKUP(AH715,LnLst!B:I,6,FALSE),0)*100/H715^2</f>
        <v>0</v>
      </c>
      <c r="EG715" s="111">
        <f>(AI715*IFERROR(VLOOKUP(AH715,LnLst!B:I,7,FALSE),0))*(H715^2/100)/1000000</f>
        <v>0</v>
      </c>
      <c r="EH715" s="111">
        <f>AI715*IFERROR(VLOOKUP(AH715,LnLst!B:I,8,FALSE),0)*100/H715^2</f>
        <v>0</v>
      </c>
      <c r="EI715" s="236">
        <f>AK715*IFERROR(VLOOKUP(AJ715,LnLst!B:I,2,FALSE),0)*100/H715^2</f>
        <v>0</v>
      </c>
      <c r="EJ715" s="111">
        <f>AK715*IFERROR(VLOOKUP(AJ715,LnLst!B:I,3,FALSE),0)*100/H715^2</f>
        <v>0</v>
      </c>
      <c r="EK715" s="111">
        <f>(AK715*IFERROR(VLOOKUP(AJ715,LnLst!B:I,4,FALSE),0))*(H715^2/100)/1000000</f>
        <v>0</v>
      </c>
      <c r="EL715" s="111">
        <f>AK715*IFERROR(VLOOKUP(AJ715,LnLst!B:I,5,FALSE),0)*100/H715^2</f>
        <v>0</v>
      </c>
      <c r="EM715" s="111">
        <f>AK715*IFERROR(VLOOKUP(AJ715,LnLst!B:I,6,FALSE),0)*100/H715^2</f>
        <v>0</v>
      </c>
      <c r="EN715" s="111">
        <f>(AK715*IFERROR(VLOOKUP(AJ715,LnLst!B:I,7,FALSE),0))*(H715^2/100)/1000000</f>
        <v>0</v>
      </c>
      <c r="EO715" s="111">
        <f>AK715*IFERROR(VLOOKUP(AJ715,LnLst!B:I,8,FALSE),0)*100/H715^2</f>
        <v>0</v>
      </c>
    </row>
    <row r="716" spans="1:145" ht="15" customHeight="1" x14ac:dyDescent="0.25">
      <c r="A716" s="259" t="s">
        <v>350</v>
      </c>
      <c r="B716" s="110" t="s">
        <v>351</v>
      </c>
      <c r="C716" s="109" t="s">
        <v>98</v>
      </c>
      <c r="D716" s="110" t="s">
        <v>196</v>
      </c>
      <c r="E716" s="9" t="s">
        <v>1642</v>
      </c>
      <c r="F716" s="426" t="s">
        <v>1717</v>
      </c>
      <c r="G716" s="83">
        <v>1</v>
      </c>
      <c r="H716" s="60">
        <v>132</v>
      </c>
      <c r="I716" s="194" t="str">
        <f t="shared" si="232"/>
        <v xml:space="preserve">1*120/21 ACSR             </v>
      </c>
      <c r="J716" s="228">
        <f t="shared" si="233"/>
        <v>40.6</v>
      </c>
      <c r="K716" s="113" t="s">
        <v>31</v>
      </c>
      <c r="L716" s="232" t="s">
        <v>31</v>
      </c>
      <c r="M716" s="114">
        <v>300</v>
      </c>
      <c r="N716" s="115">
        <f t="shared" si="224"/>
        <v>68.587199999999996</v>
      </c>
      <c r="O716" s="116">
        <v>300</v>
      </c>
      <c r="P716" s="235">
        <f t="shared" si="225"/>
        <v>6.2913223140495869E-2</v>
      </c>
      <c r="Q716" s="104">
        <f t="shared" si="226"/>
        <v>9.7865013774104684E-2</v>
      </c>
      <c r="R716" s="104">
        <f t="shared" si="227"/>
        <v>1.9241671680000003E-2</v>
      </c>
      <c r="S716" s="104">
        <f t="shared" si="228"/>
        <v>0.17009871441689625</v>
      </c>
      <c r="T716" s="104">
        <f t="shared" si="229"/>
        <v>0.29825528007346191</v>
      </c>
      <c r="U716" s="104">
        <f t="shared" si="230"/>
        <v>1.2096786239999999E-2</v>
      </c>
      <c r="V716" s="105">
        <f t="shared" si="231"/>
        <v>0.17708907254361803</v>
      </c>
      <c r="W716" s="223">
        <f>AE716*IFERROR(VLOOKUP(AD716,LnLst!B:I,2,FALSE),0)+AG716*IFERROR(VLOOKUP(AF716,LnLst!B:I,2,FALSE),0)+AI716*IFERROR(VLOOKUP(AH716,LnLst!B:I,2,FALSE),0)+AK716*IFERROR(VLOOKUP(AJ716,LnLst!B:I,2,FALSE),0)</f>
        <v>10.962000000000002</v>
      </c>
      <c r="X716" s="215">
        <f>AE716*IFERROR(VLOOKUP(AD716,LnLst!B:I,3,FALSE),0)+AG716*IFERROR(VLOOKUP(AF716,LnLst!B:I,3,FALSE),0)+AI716*IFERROR(VLOOKUP(AH716,LnLst!B:I,3,FALSE),0)+AK716*IFERROR(VLOOKUP(AJ716,LnLst!B:I,3,FALSE),0)</f>
        <v>17.052</v>
      </c>
      <c r="Y716" s="219">
        <f>(AE716*IFERROR(VLOOKUP(AD716,LnLst!B:I,4,FALSE),0)+AG716*IFERROR(VLOOKUP(AF716,LnLst!B:I,4,FALSE),0)+AI716*IFERROR(VLOOKUP(AH716,LnLst!B:I,4,FALSE),0)+AK716*IFERROR(VLOOKUP(AJ716,LnLst!B:I,4,FALSE),0))/1000000</f>
        <v>1.1043200000000002E-4</v>
      </c>
      <c r="Z716" s="215">
        <f>AE716*IFERROR(VLOOKUP(AD716,LnLst!B:I,5,FALSE),0)+AG716*IFERROR(VLOOKUP(AF716,LnLst!B:I,5,FALSE),0)+AI716*IFERROR(VLOOKUP(AH716,LnLst!B:I,5,FALSE),0)+AK716*IFERROR(VLOOKUP(AJ716,LnLst!B:I,5,FALSE),0)</f>
        <v>29.638000000000002</v>
      </c>
      <c r="AA716" s="215">
        <f>AE716*IFERROR(VLOOKUP(AD716,LnLst!B:I,6,FALSE),0)+AG716*IFERROR(VLOOKUP(AF716,LnLst!B:I,6,FALSE),0)+AI716*IFERROR(VLOOKUP(AH716,LnLst!B:I,6,FALSE),0)+AK716*IFERROR(VLOOKUP(AJ716,LnLst!B:I,6,FALSE),0)</f>
        <v>51.968000000000004</v>
      </c>
      <c r="AB716" s="207">
        <f>(AE716*IFERROR(VLOOKUP(AD716,LnLst!B:I,7,FALSE),0)+AG716*IFERROR(VLOOKUP(AF716,LnLst!B:I,7,FALSE),0)+AI716*IFERROR(VLOOKUP(AH716,LnLst!B:I,7,FALSE),0)+AK716*IFERROR(VLOOKUP(AJ716,LnLst!B:I,7,FALSE),0))/1000000</f>
        <v>6.9425999999999996E-5</v>
      </c>
      <c r="AC716" s="211">
        <f>AE716*IFERROR(VLOOKUP(AD716,LnLst!B:I,8,FALSE),0)+AG716*IFERROR(VLOOKUP(AF716,LnLst!B:I,8,FALSE),0)+AI716*IFERROR(VLOOKUP(AH716,LnLst!B:I,8,FALSE),0)+AK716*IFERROR(VLOOKUP(AJ716,LnLst!B:I,8,FALSE),0)</f>
        <v>30.856000000000002</v>
      </c>
      <c r="AD716" s="106" t="s">
        <v>1487</v>
      </c>
      <c r="AE716" s="263">
        <v>40.6</v>
      </c>
      <c r="AF716" s="245" t="s">
        <v>1462</v>
      </c>
      <c r="AG716" s="263"/>
      <c r="AH716" s="250" t="s">
        <v>1462</v>
      </c>
      <c r="AI716" s="263"/>
      <c r="AJ716" s="245" t="s">
        <v>1462</v>
      </c>
      <c r="AK716" s="263"/>
      <c r="AL716" s="84">
        <v>924</v>
      </c>
      <c r="AM716" s="72">
        <v>925</v>
      </c>
      <c r="AN716" s="83">
        <v>0</v>
      </c>
      <c r="AO716" s="72">
        <v>0</v>
      </c>
      <c r="AP716" s="66"/>
      <c r="AQ716" s="107"/>
      <c r="AR716" s="61"/>
      <c r="AS716" s="364"/>
      <c r="AT716" s="205"/>
      <c r="DN716" s="111">
        <f>(AE716*IFERROR(VLOOKUP(AD716,LnLst!B:I,2,FALSE),0))*(100/(H716^2))</f>
        <v>6.2913223140495869E-2</v>
      </c>
      <c r="DO716" s="111">
        <f>(AE716*IFERROR(VLOOKUP(AD716,LnLst!B:I,3,FALSE),0))*(100/(H716^2))</f>
        <v>9.786501377410467E-2</v>
      </c>
      <c r="DP716" s="111">
        <f>(AE716*IFERROR(VLOOKUP(AD716,LnLst!B:I,4,FALSE),0))*(H716^2/100)/1000000</f>
        <v>1.9241671680000003E-2</v>
      </c>
      <c r="DQ716" s="111">
        <f>(AE716*IFERROR(VLOOKUP(AD716,LnLst!B:I,5,FALSE),0))*(100/(H716^2))</f>
        <v>0.17009871441689622</v>
      </c>
      <c r="DR716" s="111">
        <f>(AE716*IFERROR(VLOOKUP(AD716,LnLst!B:I,6,FALSE),0))*(100/(H716^2))</f>
        <v>0.29825528007346191</v>
      </c>
      <c r="DS716" s="111">
        <f>(AE716*IFERROR(VLOOKUP(AD716,LnLst!B:I,7,FALSE),0))*(H716^2/100)/1000000</f>
        <v>1.2096786240000001E-2</v>
      </c>
      <c r="DT716" s="111">
        <f>(AE716*IFERROR(VLOOKUP(AD716,LnLst!B:I,8,FALSE),0))*(100/(H716^2))</f>
        <v>0.177089072543618</v>
      </c>
      <c r="DU716" s="111">
        <f>AG716*IFERROR(VLOOKUP(AF716,LnLst!B:I,2,FALSE),0)*100/H716^2</f>
        <v>0</v>
      </c>
      <c r="DV716" s="111">
        <f>(AG716*IFERROR(VLOOKUP(AF716,LnLst!B:I,3,FALSE),0))*(100/(H716^2))</f>
        <v>0</v>
      </c>
      <c r="DW716" s="111">
        <f>(AG716*IFERROR(VLOOKUP(AF716,LnLst!B:I,4,FALSE),0))*(H716^2/100)/1000000</f>
        <v>0</v>
      </c>
      <c r="DX716" s="111">
        <f>(AG716*IFERROR(VLOOKUP(AF716,LnLst!B:I,5,FALSE),0))*(100/(H716^2))</f>
        <v>0</v>
      </c>
      <c r="DY716" s="111">
        <f>(AG716*IFERROR(VLOOKUP(AF716,LnLst!B:I,6,FALSE),0))*(100/(H716^2))</f>
        <v>0</v>
      </c>
      <c r="DZ716" s="111">
        <f>(AG716*IFERROR(VLOOKUP(AF716,LnLst!B:I,7,FALSE),0))*(H716^2/100)/1000000</f>
        <v>0</v>
      </c>
      <c r="EA716" s="111">
        <f>(AG716*IFERROR(VLOOKUP(AF716,LnLst!B:I,8,FALSE),0))*(100/(H716^2))</f>
        <v>0</v>
      </c>
      <c r="EB716" s="111">
        <f>AI716*IFERROR(VLOOKUP(AH716,LnLst!B:I,2,FALSE),0)*100/H716^2</f>
        <v>0</v>
      </c>
      <c r="EC716" s="111">
        <f>AI716*IFERROR(VLOOKUP(AH716,LnLst!B:I,3,FALSE),0)*100/H716^2</f>
        <v>0</v>
      </c>
      <c r="ED716" s="111">
        <f>(AI716*IFERROR(VLOOKUP(AH716,LnLst!B:I,4,FALSE),0))*(H716^2/100)/1000000</f>
        <v>0</v>
      </c>
      <c r="EE716" s="111">
        <f>AI716*IFERROR(VLOOKUP(AH716,LnLst!B:I,5,FALSE),0)*100/H716^2</f>
        <v>0</v>
      </c>
      <c r="EF716" s="111">
        <f>AI716*IFERROR(VLOOKUP(AH716,LnLst!B:I,6,FALSE),0)*100/H716^2</f>
        <v>0</v>
      </c>
      <c r="EG716" s="111">
        <f>(AI716*IFERROR(VLOOKUP(AH716,LnLst!B:I,7,FALSE),0))*(H716^2/100)/1000000</f>
        <v>0</v>
      </c>
      <c r="EH716" s="111">
        <f>AI716*IFERROR(VLOOKUP(AH716,LnLst!B:I,8,FALSE),0)*100/H716^2</f>
        <v>0</v>
      </c>
      <c r="EI716" s="236">
        <f>AK716*IFERROR(VLOOKUP(AJ716,LnLst!B:I,2,FALSE),0)*100/H716^2</f>
        <v>0</v>
      </c>
      <c r="EJ716" s="111">
        <f>AK716*IFERROR(VLOOKUP(AJ716,LnLst!B:I,3,FALSE),0)*100/H716^2</f>
        <v>0</v>
      </c>
      <c r="EK716" s="111">
        <f>(AK716*IFERROR(VLOOKUP(AJ716,LnLst!B:I,4,FALSE),0))*(H716^2/100)/1000000</f>
        <v>0</v>
      </c>
      <c r="EL716" s="111">
        <f>AK716*IFERROR(VLOOKUP(AJ716,LnLst!B:I,5,FALSE),0)*100/H716^2</f>
        <v>0</v>
      </c>
      <c r="EM716" s="111">
        <f>AK716*IFERROR(VLOOKUP(AJ716,LnLst!B:I,6,FALSE),0)*100/H716^2</f>
        <v>0</v>
      </c>
      <c r="EN716" s="111">
        <f>(AK716*IFERROR(VLOOKUP(AJ716,LnLst!B:I,7,FALSE),0))*(H716^2/100)/1000000</f>
        <v>0</v>
      </c>
      <c r="EO716" s="111">
        <f>AK716*IFERROR(VLOOKUP(AJ716,LnLst!B:I,8,FALSE),0)*100/H716^2</f>
        <v>0</v>
      </c>
    </row>
    <row r="717" spans="1:145" ht="15" customHeight="1" x14ac:dyDescent="0.25">
      <c r="A717" s="259" t="s">
        <v>350</v>
      </c>
      <c r="B717" s="110" t="s">
        <v>351</v>
      </c>
      <c r="C717" s="109" t="s">
        <v>98</v>
      </c>
      <c r="D717" s="110" t="s">
        <v>196</v>
      </c>
      <c r="E717" s="9" t="s">
        <v>1642</v>
      </c>
      <c r="F717" s="426" t="s">
        <v>1717</v>
      </c>
      <c r="G717" s="83">
        <v>2</v>
      </c>
      <c r="H717" s="60">
        <v>132</v>
      </c>
      <c r="I717" s="194" t="str">
        <f t="shared" si="232"/>
        <v xml:space="preserve">1*120/21 ACSR             </v>
      </c>
      <c r="J717" s="228">
        <f t="shared" si="233"/>
        <v>40.6</v>
      </c>
      <c r="K717" s="113" t="s">
        <v>31</v>
      </c>
      <c r="L717" s="232" t="s">
        <v>31</v>
      </c>
      <c r="M717" s="114">
        <v>300</v>
      </c>
      <c r="N717" s="115">
        <f t="shared" si="224"/>
        <v>68.587199999999996</v>
      </c>
      <c r="O717" s="116">
        <v>300</v>
      </c>
      <c r="P717" s="235">
        <f t="shared" si="225"/>
        <v>6.2913223140495869E-2</v>
      </c>
      <c r="Q717" s="104">
        <f t="shared" si="226"/>
        <v>9.7865013774104684E-2</v>
      </c>
      <c r="R717" s="104">
        <f t="shared" si="227"/>
        <v>1.9241671680000003E-2</v>
      </c>
      <c r="S717" s="104">
        <f t="shared" si="228"/>
        <v>0.17009871441689625</v>
      </c>
      <c r="T717" s="104">
        <f t="shared" si="229"/>
        <v>0.29825528007346191</v>
      </c>
      <c r="U717" s="104">
        <f t="shared" si="230"/>
        <v>1.2096786239999999E-2</v>
      </c>
      <c r="V717" s="105">
        <f t="shared" si="231"/>
        <v>0.17708907254361803</v>
      </c>
      <c r="W717" s="223">
        <f>AE717*IFERROR(VLOOKUP(AD717,LnLst!B:I,2,FALSE),0)+AG717*IFERROR(VLOOKUP(AF717,LnLst!B:I,2,FALSE),0)+AI717*IFERROR(VLOOKUP(AH717,LnLst!B:I,2,FALSE),0)+AK717*IFERROR(VLOOKUP(AJ717,LnLst!B:I,2,FALSE),0)</f>
        <v>10.962000000000002</v>
      </c>
      <c r="X717" s="215">
        <f>AE717*IFERROR(VLOOKUP(AD717,LnLst!B:I,3,FALSE),0)+AG717*IFERROR(VLOOKUP(AF717,LnLst!B:I,3,FALSE),0)+AI717*IFERROR(VLOOKUP(AH717,LnLst!B:I,3,FALSE),0)+AK717*IFERROR(VLOOKUP(AJ717,LnLst!B:I,3,FALSE),0)</f>
        <v>17.052</v>
      </c>
      <c r="Y717" s="219">
        <f>(AE717*IFERROR(VLOOKUP(AD717,LnLst!B:I,4,FALSE),0)+AG717*IFERROR(VLOOKUP(AF717,LnLst!B:I,4,FALSE),0)+AI717*IFERROR(VLOOKUP(AH717,LnLst!B:I,4,FALSE),0)+AK717*IFERROR(VLOOKUP(AJ717,LnLst!B:I,4,FALSE),0))/1000000</f>
        <v>1.1043200000000002E-4</v>
      </c>
      <c r="Z717" s="215">
        <f>AE717*IFERROR(VLOOKUP(AD717,LnLst!B:I,5,FALSE),0)+AG717*IFERROR(VLOOKUP(AF717,LnLst!B:I,5,FALSE),0)+AI717*IFERROR(VLOOKUP(AH717,LnLst!B:I,5,FALSE),0)+AK717*IFERROR(VLOOKUP(AJ717,LnLst!B:I,5,FALSE),0)</f>
        <v>29.638000000000002</v>
      </c>
      <c r="AA717" s="215">
        <f>AE717*IFERROR(VLOOKUP(AD717,LnLst!B:I,6,FALSE),0)+AG717*IFERROR(VLOOKUP(AF717,LnLst!B:I,6,FALSE),0)+AI717*IFERROR(VLOOKUP(AH717,LnLst!B:I,6,FALSE),0)+AK717*IFERROR(VLOOKUP(AJ717,LnLst!B:I,6,FALSE),0)</f>
        <v>51.968000000000004</v>
      </c>
      <c r="AB717" s="207">
        <f>(AE717*IFERROR(VLOOKUP(AD717,LnLst!B:I,7,FALSE),0)+AG717*IFERROR(VLOOKUP(AF717,LnLst!B:I,7,FALSE),0)+AI717*IFERROR(VLOOKUP(AH717,LnLst!B:I,7,FALSE),0)+AK717*IFERROR(VLOOKUP(AJ717,LnLst!B:I,7,FALSE),0))/1000000</f>
        <v>6.9425999999999996E-5</v>
      </c>
      <c r="AC717" s="211">
        <f>AE717*IFERROR(VLOOKUP(AD717,LnLst!B:I,8,FALSE),0)+AG717*IFERROR(VLOOKUP(AF717,LnLst!B:I,8,FALSE),0)+AI717*IFERROR(VLOOKUP(AH717,LnLst!B:I,8,FALSE),0)+AK717*IFERROR(VLOOKUP(AJ717,LnLst!B:I,8,FALSE),0)</f>
        <v>30.856000000000002</v>
      </c>
      <c r="AD717" s="106" t="s">
        <v>1487</v>
      </c>
      <c r="AE717" s="263">
        <v>40.6</v>
      </c>
      <c r="AF717" s="245" t="s">
        <v>1462</v>
      </c>
      <c r="AG717" s="263"/>
      <c r="AH717" s="250" t="s">
        <v>1462</v>
      </c>
      <c r="AI717" s="263"/>
      <c r="AJ717" s="245" t="s">
        <v>1462</v>
      </c>
      <c r="AK717" s="263"/>
      <c r="AL717" s="84">
        <v>924</v>
      </c>
      <c r="AM717" s="72">
        <v>925</v>
      </c>
      <c r="AN717" s="83">
        <v>0</v>
      </c>
      <c r="AO717" s="72">
        <v>0</v>
      </c>
      <c r="AP717" s="66"/>
      <c r="AQ717" s="107"/>
      <c r="AR717" s="61"/>
      <c r="AS717" s="364"/>
      <c r="AT717" s="205"/>
      <c r="DN717" s="111">
        <f>(AE717*IFERROR(VLOOKUP(AD717,LnLst!B:I,2,FALSE),0))*(100/(H717^2))</f>
        <v>6.2913223140495869E-2</v>
      </c>
      <c r="DO717" s="111">
        <f>(AE717*IFERROR(VLOOKUP(AD717,LnLst!B:I,3,FALSE),0))*(100/(H717^2))</f>
        <v>9.786501377410467E-2</v>
      </c>
      <c r="DP717" s="111">
        <f>(AE717*IFERROR(VLOOKUP(AD717,LnLst!B:I,4,FALSE),0))*(H717^2/100)/1000000</f>
        <v>1.9241671680000003E-2</v>
      </c>
      <c r="DQ717" s="111">
        <f>(AE717*IFERROR(VLOOKUP(AD717,LnLst!B:I,5,FALSE),0))*(100/(H717^2))</f>
        <v>0.17009871441689622</v>
      </c>
      <c r="DR717" s="111">
        <f>(AE717*IFERROR(VLOOKUP(AD717,LnLst!B:I,6,FALSE),0))*(100/(H717^2))</f>
        <v>0.29825528007346191</v>
      </c>
      <c r="DS717" s="111">
        <f>(AE717*IFERROR(VLOOKUP(AD717,LnLst!B:I,7,FALSE),0))*(H717^2/100)/1000000</f>
        <v>1.2096786240000001E-2</v>
      </c>
      <c r="DT717" s="111">
        <f>(AE717*IFERROR(VLOOKUP(AD717,LnLst!B:I,8,FALSE),0))*(100/(H717^2))</f>
        <v>0.177089072543618</v>
      </c>
      <c r="DU717" s="111">
        <f>AG717*IFERROR(VLOOKUP(AF717,LnLst!B:I,2,FALSE),0)*100/H717^2</f>
        <v>0</v>
      </c>
      <c r="DV717" s="111">
        <f>(AG717*IFERROR(VLOOKUP(AF717,LnLst!B:I,3,FALSE),0))*(100/(H717^2))</f>
        <v>0</v>
      </c>
      <c r="DW717" s="111">
        <f>(AG717*IFERROR(VLOOKUP(AF717,LnLst!B:I,4,FALSE),0))*(H717^2/100)/1000000</f>
        <v>0</v>
      </c>
      <c r="DX717" s="111">
        <f>(AG717*IFERROR(VLOOKUP(AF717,LnLst!B:I,5,FALSE),0))*(100/(H717^2))</f>
        <v>0</v>
      </c>
      <c r="DY717" s="111">
        <f>(AG717*IFERROR(VLOOKUP(AF717,LnLst!B:I,6,FALSE),0))*(100/(H717^2))</f>
        <v>0</v>
      </c>
      <c r="DZ717" s="111">
        <f>(AG717*IFERROR(VLOOKUP(AF717,LnLst!B:I,7,FALSE),0))*(H717^2/100)/1000000</f>
        <v>0</v>
      </c>
      <c r="EA717" s="111">
        <f>(AG717*IFERROR(VLOOKUP(AF717,LnLst!B:I,8,FALSE),0))*(100/(H717^2))</f>
        <v>0</v>
      </c>
      <c r="EB717" s="111">
        <f>AI717*IFERROR(VLOOKUP(AH717,LnLst!B:I,2,FALSE),0)*100/H717^2</f>
        <v>0</v>
      </c>
      <c r="EC717" s="111">
        <f>AI717*IFERROR(VLOOKUP(AH717,LnLst!B:I,3,FALSE),0)*100/H717^2</f>
        <v>0</v>
      </c>
      <c r="ED717" s="111">
        <f>(AI717*IFERROR(VLOOKUP(AH717,LnLst!B:I,4,FALSE),0))*(H717^2/100)/1000000</f>
        <v>0</v>
      </c>
      <c r="EE717" s="111">
        <f>AI717*IFERROR(VLOOKUP(AH717,LnLst!B:I,5,FALSE),0)*100/H717^2</f>
        <v>0</v>
      </c>
      <c r="EF717" s="111">
        <f>AI717*IFERROR(VLOOKUP(AH717,LnLst!B:I,6,FALSE),0)*100/H717^2</f>
        <v>0</v>
      </c>
      <c r="EG717" s="111">
        <f>(AI717*IFERROR(VLOOKUP(AH717,LnLst!B:I,7,FALSE),0))*(H717^2/100)/1000000</f>
        <v>0</v>
      </c>
      <c r="EH717" s="111">
        <f>AI717*IFERROR(VLOOKUP(AH717,LnLst!B:I,8,FALSE),0)*100/H717^2</f>
        <v>0</v>
      </c>
      <c r="EI717" s="236">
        <f>AK717*IFERROR(VLOOKUP(AJ717,LnLst!B:I,2,FALSE),0)*100/H717^2</f>
        <v>0</v>
      </c>
      <c r="EJ717" s="111">
        <f>AK717*IFERROR(VLOOKUP(AJ717,LnLst!B:I,3,FALSE),0)*100/H717^2</f>
        <v>0</v>
      </c>
      <c r="EK717" s="111">
        <f>(AK717*IFERROR(VLOOKUP(AJ717,LnLst!B:I,4,FALSE),0))*(H717^2/100)/1000000</f>
        <v>0</v>
      </c>
      <c r="EL717" s="111">
        <f>AK717*IFERROR(VLOOKUP(AJ717,LnLst!B:I,5,FALSE),0)*100/H717^2</f>
        <v>0</v>
      </c>
      <c r="EM717" s="111">
        <f>AK717*IFERROR(VLOOKUP(AJ717,LnLst!B:I,6,FALSE),0)*100/H717^2</f>
        <v>0</v>
      </c>
      <c r="EN717" s="111">
        <f>(AK717*IFERROR(VLOOKUP(AJ717,LnLst!B:I,7,FALSE),0))*(H717^2/100)/1000000</f>
        <v>0</v>
      </c>
      <c r="EO717" s="111">
        <f>AK717*IFERROR(VLOOKUP(AJ717,LnLst!B:I,8,FALSE),0)*100/H717^2</f>
        <v>0</v>
      </c>
    </row>
    <row r="718" spans="1:145" ht="15" customHeight="1" x14ac:dyDescent="0.25">
      <c r="A718" s="259" t="s">
        <v>348</v>
      </c>
      <c r="B718" s="110" t="s">
        <v>1405</v>
      </c>
      <c r="C718" s="109" t="s">
        <v>195</v>
      </c>
      <c r="D718" s="110" t="s">
        <v>194</v>
      </c>
      <c r="E718" s="9" t="s">
        <v>1642</v>
      </c>
      <c r="F718" s="426" t="s">
        <v>1717</v>
      </c>
      <c r="G718" s="83">
        <v>1</v>
      </c>
      <c r="H718" s="60">
        <v>132</v>
      </c>
      <c r="I718" s="194" t="str">
        <f t="shared" si="232"/>
        <v xml:space="preserve">1*240 AAAC             </v>
      </c>
      <c r="J718" s="228">
        <f t="shared" si="233"/>
        <v>1.2</v>
      </c>
      <c r="K718" s="113" t="s">
        <v>31</v>
      </c>
      <c r="L718" s="232" t="s">
        <v>31</v>
      </c>
      <c r="M718" s="114">
        <v>400</v>
      </c>
      <c r="N718" s="115">
        <f t="shared" si="224"/>
        <v>91.44959999999999</v>
      </c>
      <c r="O718" s="116">
        <v>400</v>
      </c>
      <c r="P718" s="235">
        <f t="shared" si="225"/>
        <v>8.1955922865013765E-4</v>
      </c>
      <c r="Q718" s="104">
        <f t="shared" si="226"/>
        <v>2.7548209366391185E-3</v>
      </c>
      <c r="R718" s="104">
        <f t="shared" si="227"/>
        <v>5.9590079999999996E-4</v>
      </c>
      <c r="S718" s="104">
        <f t="shared" si="228"/>
        <v>5.0275482093663912E-3</v>
      </c>
      <c r="T718" s="104">
        <f t="shared" si="229"/>
        <v>8.8154269972451783E-3</v>
      </c>
      <c r="U718" s="104">
        <f t="shared" si="230"/>
        <v>3.5754047999999997E-4</v>
      </c>
      <c r="V718" s="105">
        <f t="shared" si="231"/>
        <v>5.234159779614324E-3</v>
      </c>
      <c r="W718" s="223">
        <f>AE718*IFERROR(VLOOKUP(AD718,LnLst!B:I,2,FALSE),0)+AG718*IFERROR(VLOOKUP(AF718,LnLst!B:I,2,FALSE),0)+AI718*IFERROR(VLOOKUP(AH718,LnLst!B:I,2,FALSE),0)+AK718*IFERROR(VLOOKUP(AJ718,LnLst!B:I,2,FALSE),0)</f>
        <v>0.14279999999999998</v>
      </c>
      <c r="X718" s="215">
        <f>AE718*IFERROR(VLOOKUP(AD718,LnLst!B:I,3,FALSE),0)+AG718*IFERROR(VLOOKUP(AF718,LnLst!B:I,3,FALSE),0)+AI718*IFERROR(VLOOKUP(AH718,LnLst!B:I,3,FALSE),0)+AK718*IFERROR(VLOOKUP(AJ718,LnLst!B:I,3,FALSE),0)</f>
        <v>0.48</v>
      </c>
      <c r="Y718" s="219">
        <f>(AE718*IFERROR(VLOOKUP(AD718,LnLst!B:I,4,FALSE),0)+AG718*IFERROR(VLOOKUP(AF718,LnLst!B:I,4,FALSE),0)+AI718*IFERROR(VLOOKUP(AH718,LnLst!B:I,4,FALSE),0)+AK718*IFERROR(VLOOKUP(AJ718,LnLst!B:I,4,FALSE),0))/1000000</f>
        <v>3.4199999999999999E-6</v>
      </c>
      <c r="Z718" s="215">
        <f>AE718*IFERROR(VLOOKUP(AD718,LnLst!B:I,5,FALSE),0)+AG718*IFERROR(VLOOKUP(AF718,LnLst!B:I,5,FALSE),0)+AI718*IFERROR(VLOOKUP(AH718,LnLst!B:I,5,FALSE),0)+AK718*IFERROR(VLOOKUP(AJ718,LnLst!B:I,5,FALSE),0)</f>
        <v>0.876</v>
      </c>
      <c r="AA718" s="215">
        <f>AE718*IFERROR(VLOOKUP(AD718,LnLst!B:I,6,FALSE),0)+AG718*IFERROR(VLOOKUP(AF718,LnLst!B:I,6,FALSE),0)+AI718*IFERROR(VLOOKUP(AH718,LnLst!B:I,6,FALSE),0)+AK718*IFERROR(VLOOKUP(AJ718,LnLst!B:I,6,FALSE),0)</f>
        <v>1.536</v>
      </c>
      <c r="AB718" s="207">
        <f>(AE718*IFERROR(VLOOKUP(AD718,LnLst!B:I,7,FALSE),0)+AG718*IFERROR(VLOOKUP(AF718,LnLst!B:I,7,FALSE),0)+AI718*IFERROR(VLOOKUP(AH718,LnLst!B:I,7,FALSE),0)+AK718*IFERROR(VLOOKUP(AJ718,LnLst!B:I,7,FALSE),0))/1000000</f>
        <v>2.052E-6</v>
      </c>
      <c r="AC718" s="211">
        <f>AE718*IFERROR(VLOOKUP(AD718,LnLst!B:I,8,FALSE),0)+AG718*IFERROR(VLOOKUP(AF718,LnLst!B:I,8,FALSE),0)+AI718*IFERROR(VLOOKUP(AH718,LnLst!B:I,8,FALSE),0)+AK718*IFERROR(VLOOKUP(AJ718,LnLst!B:I,8,FALSE),0)</f>
        <v>0.91199999999999992</v>
      </c>
      <c r="AD718" s="106" t="s">
        <v>213</v>
      </c>
      <c r="AE718" s="263">
        <v>1.2</v>
      </c>
      <c r="AF718" s="245" t="s">
        <v>1462</v>
      </c>
      <c r="AG718" s="263"/>
      <c r="AH718" s="250" t="s">
        <v>1462</v>
      </c>
      <c r="AI718" s="263"/>
      <c r="AJ718" s="245" t="s">
        <v>1462</v>
      </c>
      <c r="AK718" s="263"/>
      <c r="AL718" s="84">
        <v>921</v>
      </c>
      <c r="AM718" s="72">
        <v>922</v>
      </c>
      <c r="AN718" s="83">
        <v>0</v>
      </c>
      <c r="AO718" s="72">
        <v>0</v>
      </c>
      <c r="AP718" s="66"/>
      <c r="AQ718" s="107"/>
      <c r="AR718" s="61"/>
      <c r="AS718" s="364"/>
      <c r="AT718" s="205"/>
      <c r="DN718" s="111">
        <f>(AE718*IFERROR(VLOOKUP(AD718,LnLst!B:I,2,FALSE),0))*(100/(H718^2))</f>
        <v>8.1955922865013754E-4</v>
      </c>
      <c r="DO718" s="111">
        <f>(AE718*IFERROR(VLOOKUP(AD718,LnLst!B:I,3,FALSE),0))*(100/(H718^2))</f>
        <v>2.7548209366391181E-3</v>
      </c>
      <c r="DP718" s="111">
        <f>(AE718*IFERROR(VLOOKUP(AD718,LnLst!B:I,4,FALSE),0))*(H718^2/100)/1000000</f>
        <v>5.9590079999999996E-4</v>
      </c>
      <c r="DQ718" s="111">
        <f>(AE718*IFERROR(VLOOKUP(AD718,LnLst!B:I,5,FALSE),0))*(100/(H718^2))</f>
        <v>5.0275482093663912E-3</v>
      </c>
      <c r="DR718" s="111">
        <f>(AE718*IFERROR(VLOOKUP(AD718,LnLst!B:I,6,FALSE),0))*(100/(H718^2))</f>
        <v>8.8154269972451783E-3</v>
      </c>
      <c r="DS718" s="111">
        <f>(AE718*IFERROR(VLOOKUP(AD718,LnLst!B:I,7,FALSE),0))*(H718^2/100)/1000000</f>
        <v>3.5754048000000003E-4</v>
      </c>
      <c r="DT718" s="111">
        <f>(AE718*IFERROR(VLOOKUP(AD718,LnLst!B:I,8,FALSE),0))*(100/(H718^2))</f>
        <v>5.234159779614324E-3</v>
      </c>
      <c r="DU718" s="111">
        <f>AG718*IFERROR(VLOOKUP(AF718,LnLst!B:I,2,FALSE),0)*100/H718^2</f>
        <v>0</v>
      </c>
      <c r="DV718" s="111">
        <f>(AG718*IFERROR(VLOOKUP(AF718,LnLst!B:I,3,FALSE),0))*(100/(H718^2))</f>
        <v>0</v>
      </c>
      <c r="DW718" s="111">
        <f>(AG718*IFERROR(VLOOKUP(AF718,LnLst!B:I,4,FALSE),0))*(H718^2/100)/1000000</f>
        <v>0</v>
      </c>
      <c r="DX718" s="111">
        <f>(AG718*IFERROR(VLOOKUP(AF718,LnLst!B:I,5,FALSE),0))*(100/(H718^2))</f>
        <v>0</v>
      </c>
      <c r="DY718" s="111">
        <f>(AG718*IFERROR(VLOOKUP(AF718,LnLst!B:I,6,FALSE),0))*(100/(H718^2))</f>
        <v>0</v>
      </c>
      <c r="DZ718" s="111">
        <f>(AG718*IFERROR(VLOOKUP(AF718,LnLst!B:I,7,FALSE),0))*(H718^2/100)/1000000</f>
        <v>0</v>
      </c>
      <c r="EA718" s="111">
        <f>(AG718*IFERROR(VLOOKUP(AF718,LnLst!B:I,8,FALSE),0))*(100/(H718^2))</f>
        <v>0</v>
      </c>
      <c r="EB718" s="111">
        <f>AI718*IFERROR(VLOOKUP(AH718,LnLst!B:I,2,FALSE),0)*100/H718^2</f>
        <v>0</v>
      </c>
      <c r="EC718" s="111">
        <f>AI718*IFERROR(VLOOKUP(AH718,LnLst!B:I,3,FALSE),0)*100/H718^2</f>
        <v>0</v>
      </c>
      <c r="ED718" s="111">
        <f>(AI718*IFERROR(VLOOKUP(AH718,LnLst!B:I,4,FALSE),0))*(H718^2/100)/1000000</f>
        <v>0</v>
      </c>
      <c r="EE718" s="111">
        <f>AI718*IFERROR(VLOOKUP(AH718,LnLst!B:I,5,FALSE),0)*100/H718^2</f>
        <v>0</v>
      </c>
      <c r="EF718" s="111">
        <f>AI718*IFERROR(VLOOKUP(AH718,LnLst!B:I,6,FALSE),0)*100/H718^2</f>
        <v>0</v>
      </c>
      <c r="EG718" s="111">
        <f>(AI718*IFERROR(VLOOKUP(AH718,LnLst!B:I,7,FALSE),0))*(H718^2/100)/1000000</f>
        <v>0</v>
      </c>
      <c r="EH718" s="111">
        <f>AI718*IFERROR(VLOOKUP(AH718,LnLst!B:I,8,FALSE),0)*100/H718^2</f>
        <v>0</v>
      </c>
      <c r="EI718" s="236">
        <f>AK718*IFERROR(VLOOKUP(AJ718,LnLst!B:I,2,FALSE),0)*100/H718^2</f>
        <v>0</v>
      </c>
      <c r="EJ718" s="111">
        <f>AK718*IFERROR(VLOOKUP(AJ718,LnLst!B:I,3,FALSE),0)*100/H718^2</f>
        <v>0</v>
      </c>
      <c r="EK718" s="111">
        <f>(AK718*IFERROR(VLOOKUP(AJ718,LnLst!B:I,4,FALSE),0))*(H718^2/100)/1000000</f>
        <v>0</v>
      </c>
      <c r="EL718" s="111">
        <f>AK718*IFERROR(VLOOKUP(AJ718,LnLst!B:I,5,FALSE),0)*100/H718^2</f>
        <v>0</v>
      </c>
      <c r="EM718" s="111">
        <f>AK718*IFERROR(VLOOKUP(AJ718,LnLst!B:I,6,FALSE),0)*100/H718^2</f>
        <v>0</v>
      </c>
      <c r="EN718" s="111">
        <f>(AK718*IFERROR(VLOOKUP(AJ718,LnLst!B:I,7,FALSE),0))*(H718^2/100)/1000000</f>
        <v>0</v>
      </c>
      <c r="EO718" s="111">
        <f>AK718*IFERROR(VLOOKUP(AJ718,LnLst!B:I,8,FALSE),0)*100/H718^2</f>
        <v>0</v>
      </c>
    </row>
    <row r="719" spans="1:145" ht="15" customHeight="1" x14ac:dyDescent="0.25">
      <c r="A719" s="259" t="s">
        <v>1406</v>
      </c>
      <c r="B719" s="110" t="s">
        <v>1405</v>
      </c>
      <c r="C719" s="109" t="s">
        <v>193</v>
      </c>
      <c r="D719" s="110" t="s">
        <v>194</v>
      </c>
      <c r="E719" s="9" t="s">
        <v>1642</v>
      </c>
      <c r="F719" s="426" t="s">
        <v>1717</v>
      </c>
      <c r="G719" s="83">
        <v>1</v>
      </c>
      <c r="H719" s="60">
        <v>132</v>
      </c>
      <c r="I719" s="194" t="str">
        <f t="shared" si="232"/>
        <v xml:space="preserve">1*240 AAAC             </v>
      </c>
      <c r="J719" s="228">
        <f t="shared" si="233"/>
        <v>25</v>
      </c>
      <c r="K719" s="113" t="s">
        <v>31</v>
      </c>
      <c r="L719" s="232" t="s">
        <v>31</v>
      </c>
      <c r="M719" s="114">
        <v>400</v>
      </c>
      <c r="N719" s="115">
        <f t="shared" si="224"/>
        <v>91.44959999999999</v>
      </c>
      <c r="O719" s="116">
        <v>400</v>
      </c>
      <c r="P719" s="235">
        <f t="shared" si="225"/>
        <v>1.7074150596877866E-2</v>
      </c>
      <c r="Q719" s="104">
        <f t="shared" si="226"/>
        <v>5.73921028466483E-2</v>
      </c>
      <c r="R719" s="104">
        <f t="shared" si="227"/>
        <v>1.24146E-2</v>
      </c>
      <c r="S719" s="104">
        <f t="shared" si="228"/>
        <v>0.10474058769513316</v>
      </c>
      <c r="T719" s="104">
        <f t="shared" si="229"/>
        <v>0.18365472910927455</v>
      </c>
      <c r="U719" s="104">
        <f t="shared" si="230"/>
        <v>7.4487600000000013E-3</v>
      </c>
      <c r="V719" s="105">
        <f t="shared" si="231"/>
        <v>0.10904499540863177</v>
      </c>
      <c r="W719" s="223">
        <f>AE719*IFERROR(VLOOKUP(AD719,LnLst!B:I,2,FALSE),0)+AG719*IFERROR(VLOOKUP(AF719,LnLst!B:I,2,FALSE),0)+AI719*IFERROR(VLOOKUP(AH719,LnLst!B:I,2,FALSE),0)+AK719*IFERROR(VLOOKUP(AJ719,LnLst!B:I,2,FALSE),0)</f>
        <v>2.9749999999999996</v>
      </c>
      <c r="X719" s="215">
        <f>AE719*IFERROR(VLOOKUP(AD719,LnLst!B:I,3,FALSE),0)+AG719*IFERROR(VLOOKUP(AF719,LnLst!B:I,3,FALSE),0)+AI719*IFERROR(VLOOKUP(AH719,LnLst!B:I,3,FALSE),0)+AK719*IFERROR(VLOOKUP(AJ719,LnLst!B:I,3,FALSE),0)</f>
        <v>10</v>
      </c>
      <c r="Y719" s="219">
        <f>(AE719*IFERROR(VLOOKUP(AD719,LnLst!B:I,4,FALSE),0)+AG719*IFERROR(VLOOKUP(AF719,LnLst!B:I,4,FALSE),0)+AI719*IFERROR(VLOOKUP(AH719,LnLst!B:I,4,FALSE),0)+AK719*IFERROR(VLOOKUP(AJ719,LnLst!B:I,4,FALSE),0))/1000000</f>
        <v>7.1249999999999997E-5</v>
      </c>
      <c r="Z719" s="215">
        <f>AE719*IFERROR(VLOOKUP(AD719,LnLst!B:I,5,FALSE),0)+AG719*IFERROR(VLOOKUP(AF719,LnLst!B:I,5,FALSE),0)+AI719*IFERROR(VLOOKUP(AH719,LnLst!B:I,5,FALSE),0)+AK719*IFERROR(VLOOKUP(AJ719,LnLst!B:I,5,FALSE),0)</f>
        <v>18.25</v>
      </c>
      <c r="AA719" s="215">
        <f>AE719*IFERROR(VLOOKUP(AD719,LnLst!B:I,6,FALSE),0)+AG719*IFERROR(VLOOKUP(AF719,LnLst!B:I,6,FALSE),0)+AI719*IFERROR(VLOOKUP(AH719,LnLst!B:I,6,FALSE),0)+AK719*IFERROR(VLOOKUP(AJ719,LnLst!B:I,6,FALSE),0)</f>
        <v>32</v>
      </c>
      <c r="AB719" s="207">
        <f>(AE719*IFERROR(VLOOKUP(AD719,LnLst!B:I,7,FALSE),0)+AG719*IFERROR(VLOOKUP(AF719,LnLst!B:I,7,FALSE),0)+AI719*IFERROR(VLOOKUP(AH719,LnLst!B:I,7,FALSE),0)+AK719*IFERROR(VLOOKUP(AJ719,LnLst!B:I,7,FALSE),0))/1000000</f>
        <v>4.2750000000000002E-5</v>
      </c>
      <c r="AC719" s="211">
        <f>AE719*IFERROR(VLOOKUP(AD719,LnLst!B:I,8,FALSE),0)+AG719*IFERROR(VLOOKUP(AF719,LnLst!B:I,8,FALSE),0)+AI719*IFERROR(VLOOKUP(AH719,LnLst!B:I,8,FALSE),0)+AK719*IFERROR(VLOOKUP(AJ719,LnLst!B:I,8,FALSE),0)</f>
        <v>19</v>
      </c>
      <c r="AD719" s="106" t="s">
        <v>213</v>
      </c>
      <c r="AE719" s="263">
        <v>25</v>
      </c>
      <c r="AF719" s="245" t="s">
        <v>1462</v>
      </c>
      <c r="AG719" s="263"/>
      <c r="AH719" s="250" t="s">
        <v>1462</v>
      </c>
      <c r="AI719" s="263"/>
      <c r="AJ719" s="245" t="s">
        <v>1462</v>
      </c>
      <c r="AK719" s="263"/>
      <c r="AL719" s="84">
        <v>920</v>
      </c>
      <c r="AM719" s="72">
        <v>922</v>
      </c>
      <c r="AN719" s="83">
        <v>0</v>
      </c>
      <c r="AO719" s="72">
        <v>0</v>
      </c>
      <c r="AP719" s="66"/>
      <c r="AQ719" s="107"/>
      <c r="AR719" s="61"/>
      <c r="AS719" s="364"/>
      <c r="AT719" s="205"/>
      <c r="DN719" s="111">
        <f>(AE719*IFERROR(VLOOKUP(AD719,LnLst!B:I,2,FALSE),0))*(100/(H719^2))</f>
        <v>1.7074150596877866E-2</v>
      </c>
      <c r="DO719" s="111">
        <f>(AE719*IFERROR(VLOOKUP(AD719,LnLst!B:I,3,FALSE),0))*(100/(H719^2))</f>
        <v>5.7392102846648294E-2</v>
      </c>
      <c r="DP719" s="111">
        <f>(AE719*IFERROR(VLOOKUP(AD719,LnLst!B:I,4,FALSE),0))*(H719^2/100)/1000000</f>
        <v>1.24146E-2</v>
      </c>
      <c r="DQ719" s="111">
        <f>(AE719*IFERROR(VLOOKUP(AD719,LnLst!B:I,5,FALSE),0))*(100/(H719^2))</f>
        <v>0.10474058769513314</v>
      </c>
      <c r="DR719" s="111">
        <f>(AE719*IFERROR(VLOOKUP(AD719,LnLst!B:I,6,FALSE),0))*(100/(H719^2))</f>
        <v>0.18365472910927455</v>
      </c>
      <c r="DS719" s="111">
        <f>(AE719*IFERROR(VLOOKUP(AD719,LnLst!B:I,7,FALSE),0))*(H719^2/100)/1000000</f>
        <v>7.4487600000000005E-3</v>
      </c>
      <c r="DT719" s="111">
        <f>(AE719*IFERROR(VLOOKUP(AD719,LnLst!B:I,8,FALSE),0))*(100/(H719^2))</f>
        <v>0.10904499540863176</v>
      </c>
      <c r="DU719" s="111">
        <f>AG719*IFERROR(VLOOKUP(AF719,LnLst!B:I,2,FALSE),0)*100/H719^2</f>
        <v>0</v>
      </c>
      <c r="DV719" s="111">
        <f>(AG719*IFERROR(VLOOKUP(AF719,LnLst!B:I,3,FALSE),0))*(100/(H719^2))</f>
        <v>0</v>
      </c>
      <c r="DW719" s="111">
        <f>(AG719*IFERROR(VLOOKUP(AF719,LnLst!B:I,4,FALSE),0))*(H719^2/100)/1000000</f>
        <v>0</v>
      </c>
      <c r="DX719" s="111">
        <f>(AG719*IFERROR(VLOOKUP(AF719,LnLst!B:I,5,FALSE),0))*(100/(H719^2))</f>
        <v>0</v>
      </c>
      <c r="DY719" s="111">
        <f>(AG719*IFERROR(VLOOKUP(AF719,LnLst!B:I,6,FALSE),0))*(100/(H719^2))</f>
        <v>0</v>
      </c>
      <c r="DZ719" s="111">
        <f>(AG719*IFERROR(VLOOKUP(AF719,LnLst!B:I,7,FALSE),0))*(H719^2/100)/1000000</f>
        <v>0</v>
      </c>
      <c r="EA719" s="111">
        <f>(AG719*IFERROR(VLOOKUP(AF719,LnLst!B:I,8,FALSE),0))*(100/(H719^2))</f>
        <v>0</v>
      </c>
      <c r="EB719" s="111">
        <f>AI719*IFERROR(VLOOKUP(AH719,LnLst!B:I,2,FALSE),0)*100/H719^2</f>
        <v>0</v>
      </c>
      <c r="EC719" s="111">
        <f>AI719*IFERROR(VLOOKUP(AH719,LnLst!B:I,3,FALSE),0)*100/H719^2</f>
        <v>0</v>
      </c>
      <c r="ED719" s="111">
        <f>(AI719*IFERROR(VLOOKUP(AH719,LnLst!B:I,4,FALSE),0))*(H719^2/100)/1000000</f>
        <v>0</v>
      </c>
      <c r="EE719" s="111">
        <f>AI719*IFERROR(VLOOKUP(AH719,LnLst!B:I,5,FALSE),0)*100/H719^2</f>
        <v>0</v>
      </c>
      <c r="EF719" s="111">
        <f>AI719*IFERROR(VLOOKUP(AH719,LnLst!B:I,6,FALSE),0)*100/H719^2</f>
        <v>0</v>
      </c>
      <c r="EG719" s="111">
        <f>(AI719*IFERROR(VLOOKUP(AH719,LnLst!B:I,7,FALSE),0))*(H719^2/100)/1000000</f>
        <v>0</v>
      </c>
      <c r="EH719" s="111">
        <f>AI719*IFERROR(VLOOKUP(AH719,LnLst!B:I,8,FALSE),0)*100/H719^2</f>
        <v>0</v>
      </c>
      <c r="EI719" s="236">
        <f>AK719*IFERROR(VLOOKUP(AJ719,LnLst!B:I,2,FALSE),0)*100/H719^2</f>
        <v>0</v>
      </c>
      <c r="EJ719" s="111">
        <f>AK719*IFERROR(VLOOKUP(AJ719,LnLst!B:I,3,FALSE),0)*100/H719^2</f>
        <v>0</v>
      </c>
      <c r="EK719" s="111">
        <f>(AK719*IFERROR(VLOOKUP(AJ719,LnLst!B:I,4,FALSE),0))*(H719^2/100)/1000000</f>
        <v>0</v>
      </c>
      <c r="EL719" s="111">
        <f>AK719*IFERROR(VLOOKUP(AJ719,LnLst!B:I,5,FALSE),0)*100/H719^2</f>
        <v>0</v>
      </c>
      <c r="EM719" s="111">
        <f>AK719*IFERROR(VLOOKUP(AJ719,LnLst!B:I,6,FALSE),0)*100/H719^2</f>
        <v>0</v>
      </c>
      <c r="EN719" s="111">
        <f>(AK719*IFERROR(VLOOKUP(AJ719,LnLst!B:I,7,FALSE),0))*(H719^2/100)/1000000</f>
        <v>0</v>
      </c>
      <c r="EO719" s="111">
        <f>AK719*IFERROR(VLOOKUP(AJ719,LnLst!B:I,8,FALSE),0)*100/H719^2</f>
        <v>0</v>
      </c>
    </row>
    <row r="720" spans="1:145" ht="15" customHeight="1" x14ac:dyDescent="0.25">
      <c r="A720" s="259" t="s">
        <v>1406</v>
      </c>
      <c r="B720" s="110" t="s">
        <v>348</v>
      </c>
      <c r="C720" s="109" t="s">
        <v>193</v>
      </c>
      <c r="D720" s="110" t="s">
        <v>195</v>
      </c>
      <c r="E720" s="9" t="s">
        <v>1642</v>
      </c>
      <c r="F720" s="426" t="s">
        <v>1717</v>
      </c>
      <c r="G720" s="83">
        <v>1</v>
      </c>
      <c r="H720" s="60">
        <v>132</v>
      </c>
      <c r="I720" s="194" t="str">
        <f t="shared" si="232"/>
        <v xml:space="preserve">1*240 AAAC             </v>
      </c>
      <c r="J720" s="228">
        <f t="shared" si="233"/>
        <v>25</v>
      </c>
      <c r="K720" s="113" t="s">
        <v>31</v>
      </c>
      <c r="L720" s="232" t="s">
        <v>31</v>
      </c>
      <c r="M720" s="114">
        <v>300</v>
      </c>
      <c r="N720" s="115">
        <f t="shared" si="224"/>
        <v>68.587199999999996</v>
      </c>
      <c r="O720" s="116">
        <v>400</v>
      </c>
      <c r="P720" s="235">
        <f t="shared" si="225"/>
        <v>1.7074150596877866E-2</v>
      </c>
      <c r="Q720" s="104">
        <f t="shared" si="226"/>
        <v>5.73921028466483E-2</v>
      </c>
      <c r="R720" s="104">
        <f t="shared" si="227"/>
        <v>1.24146E-2</v>
      </c>
      <c r="S720" s="104">
        <f t="shared" si="228"/>
        <v>0.10474058769513316</v>
      </c>
      <c r="T720" s="104">
        <f t="shared" si="229"/>
        <v>0.18365472910927455</v>
      </c>
      <c r="U720" s="104">
        <f t="shared" si="230"/>
        <v>7.4487600000000013E-3</v>
      </c>
      <c r="V720" s="105">
        <f t="shared" si="231"/>
        <v>0.10904499540863177</v>
      </c>
      <c r="W720" s="223">
        <f>AE720*IFERROR(VLOOKUP(AD720,LnLst!B:I,2,FALSE),0)+AG720*IFERROR(VLOOKUP(AF720,LnLst!B:I,2,FALSE),0)+AI720*IFERROR(VLOOKUP(AH720,LnLst!B:I,2,FALSE),0)+AK720*IFERROR(VLOOKUP(AJ720,LnLst!B:I,2,FALSE),0)</f>
        <v>2.9749999999999996</v>
      </c>
      <c r="X720" s="215">
        <f>AE720*IFERROR(VLOOKUP(AD720,LnLst!B:I,3,FALSE),0)+AG720*IFERROR(VLOOKUP(AF720,LnLst!B:I,3,FALSE),0)+AI720*IFERROR(VLOOKUP(AH720,LnLst!B:I,3,FALSE),0)+AK720*IFERROR(VLOOKUP(AJ720,LnLst!B:I,3,FALSE),0)</f>
        <v>10</v>
      </c>
      <c r="Y720" s="219">
        <f>(AE720*IFERROR(VLOOKUP(AD720,LnLst!B:I,4,FALSE),0)+AG720*IFERROR(VLOOKUP(AF720,LnLst!B:I,4,FALSE),0)+AI720*IFERROR(VLOOKUP(AH720,LnLst!B:I,4,FALSE),0)+AK720*IFERROR(VLOOKUP(AJ720,LnLst!B:I,4,FALSE),0))/1000000</f>
        <v>7.1249999999999997E-5</v>
      </c>
      <c r="Z720" s="215">
        <f>AE720*IFERROR(VLOOKUP(AD720,LnLst!B:I,5,FALSE),0)+AG720*IFERROR(VLOOKUP(AF720,LnLst!B:I,5,FALSE),0)+AI720*IFERROR(VLOOKUP(AH720,LnLst!B:I,5,FALSE),0)+AK720*IFERROR(VLOOKUP(AJ720,LnLst!B:I,5,FALSE),0)</f>
        <v>18.25</v>
      </c>
      <c r="AA720" s="215">
        <f>AE720*IFERROR(VLOOKUP(AD720,LnLst!B:I,6,FALSE),0)+AG720*IFERROR(VLOOKUP(AF720,LnLst!B:I,6,FALSE),0)+AI720*IFERROR(VLOOKUP(AH720,LnLst!B:I,6,FALSE),0)+AK720*IFERROR(VLOOKUP(AJ720,LnLst!B:I,6,FALSE),0)</f>
        <v>32</v>
      </c>
      <c r="AB720" s="207">
        <f>(AE720*IFERROR(VLOOKUP(AD720,LnLst!B:I,7,FALSE),0)+AG720*IFERROR(VLOOKUP(AF720,LnLst!B:I,7,FALSE),0)+AI720*IFERROR(VLOOKUP(AH720,LnLst!B:I,7,FALSE),0)+AK720*IFERROR(VLOOKUP(AJ720,LnLst!B:I,7,FALSE),0))/1000000</f>
        <v>4.2750000000000002E-5</v>
      </c>
      <c r="AC720" s="211">
        <f>AE720*IFERROR(VLOOKUP(AD720,LnLst!B:I,8,FALSE),0)+AG720*IFERROR(VLOOKUP(AF720,LnLst!B:I,8,FALSE),0)+AI720*IFERROR(VLOOKUP(AH720,LnLst!B:I,8,FALSE),0)+AK720*IFERROR(VLOOKUP(AJ720,LnLst!B:I,8,FALSE),0)</f>
        <v>19</v>
      </c>
      <c r="AD720" s="106" t="s">
        <v>213</v>
      </c>
      <c r="AE720" s="263">
        <v>25</v>
      </c>
      <c r="AF720" s="245" t="s">
        <v>1462</v>
      </c>
      <c r="AG720" s="263"/>
      <c r="AH720" s="250" t="s">
        <v>1462</v>
      </c>
      <c r="AI720" s="263"/>
      <c r="AJ720" s="245" t="s">
        <v>1462</v>
      </c>
      <c r="AK720" s="263"/>
      <c r="AL720" s="84">
        <v>920</v>
      </c>
      <c r="AM720" s="72">
        <v>921</v>
      </c>
      <c r="AN720" s="83">
        <v>0</v>
      </c>
      <c r="AO720" s="72">
        <v>0</v>
      </c>
      <c r="AP720" s="66"/>
      <c r="AQ720" s="107"/>
      <c r="AR720" s="61"/>
      <c r="AS720" s="364"/>
      <c r="AT720" s="205"/>
      <c r="DN720" s="111">
        <f>(AE720*IFERROR(VLOOKUP(AD720,LnLst!B:I,2,FALSE),0))*(100/(H720^2))</f>
        <v>1.7074150596877866E-2</v>
      </c>
      <c r="DO720" s="111">
        <f>(AE720*IFERROR(VLOOKUP(AD720,LnLst!B:I,3,FALSE),0))*(100/(H720^2))</f>
        <v>5.7392102846648294E-2</v>
      </c>
      <c r="DP720" s="111">
        <f>(AE720*IFERROR(VLOOKUP(AD720,LnLst!B:I,4,FALSE),0))*(H720^2/100)/1000000</f>
        <v>1.24146E-2</v>
      </c>
      <c r="DQ720" s="111">
        <f>(AE720*IFERROR(VLOOKUP(AD720,LnLst!B:I,5,FALSE),0))*(100/(H720^2))</f>
        <v>0.10474058769513314</v>
      </c>
      <c r="DR720" s="111">
        <f>(AE720*IFERROR(VLOOKUP(AD720,LnLst!B:I,6,FALSE),0))*(100/(H720^2))</f>
        <v>0.18365472910927455</v>
      </c>
      <c r="DS720" s="111">
        <f>(AE720*IFERROR(VLOOKUP(AD720,LnLst!B:I,7,FALSE),0))*(H720^2/100)/1000000</f>
        <v>7.4487600000000005E-3</v>
      </c>
      <c r="DT720" s="111">
        <f>(AE720*IFERROR(VLOOKUP(AD720,LnLst!B:I,8,FALSE),0))*(100/(H720^2))</f>
        <v>0.10904499540863176</v>
      </c>
      <c r="DU720" s="111">
        <f>AG720*IFERROR(VLOOKUP(AF720,LnLst!B:I,2,FALSE),0)*100/H720^2</f>
        <v>0</v>
      </c>
      <c r="DV720" s="111">
        <f>(AG720*IFERROR(VLOOKUP(AF720,LnLst!B:I,3,FALSE),0))*(100/(H720^2))</f>
        <v>0</v>
      </c>
      <c r="DW720" s="111">
        <f>(AG720*IFERROR(VLOOKUP(AF720,LnLst!B:I,4,FALSE),0))*(H720^2/100)/1000000</f>
        <v>0</v>
      </c>
      <c r="DX720" s="111">
        <f>(AG720*IFERROR(VLOOKUP(AF720,LnLst!B:I,5,FALSE),0))*(100/(H720^2))</f>
        <v>0</v>
      </c>
      <c r="DY720" s="111">
        <f>(AG720*IFERROR(VLOOKUP(AF720,LnLst!B:I,6,FALSE),0))*(100/(H720^2))</f>
        <v>0</v>
      </c>
      <c r="DZ720" s="111">
        <f>(AG720*IFERROR(VLOOKUP(AF720,LnLst!B:I,7,FALSE),0))*(H720^2/100)/1000000</f>
        <v>0</v>
      </c>
      <c r="EA720" s="111">
        <f>(AG720*IFERROR(VLOOKUP(AF720,LnLst!B:I,8,FALSE),0))*(100/(H720^2))</f>
        <v>0</v>
      </c>
      <c r="EB720" s="111">
        <f>AI720*IFERROR(VLOOKUP(AH720,LnLst!B:I,2,FALSE),0)*100/H720^2</f>
        <v>0</v>
      </c>
      <c r="EC720" s="111">
        <f>AI720*IFERROR(VLOOKUP(AH720,LnLst!B:I,3,FALSE),0)*100/H720^2</f>
        <v>0</v>
      </c>
      <c r="ED720" s="111">
        <f>(AI720*IFERROR(VLOOKUP(AH720,LnLst!B:I,4,FALSE),0))*(H720^2/100)/1000000</f>
        <v>0</v>
      </c>
      <c r="EE720" s="111">
        <f>AI720*IFERROR(VLOOKUP(AH720,LnLst!B:I,5,FALSE),0)*100/H720^2</f>
        <v>0</v>
      </c>
      <c r="EF720" s="111">
        <f>AI720*IFERROR(VLOOKUP(AH720,LnLst!B:I,6,FALSE),0)*100/H720^2</f>
        <v>0</v>
      </c>
      <c r="EG720" s="111">
        <f>(AI720*IFERROR(VLOOKUP(AH720,LnLst!B:I,7,FALSE),0))*(H720^2/100)/1000000</f>
        <v>0</v>
      </c>
      <c r="EH720" s="111">
        <f>AI720*IFERROR(VLOOKUP(AH720,LnLst!B:I,8,FALSE),0)*100/H720^2</f>
        <v>0</v>
      </c>
      <c r="EI720" s="236">
        <f>AK720*IFERROR(VLOOKUP(AJ720,LnLst!B:I,2,FALSE),0)*100/H720^2</f>
        <v>0</v>
      </c>
      <c r="EJ720" s="111">
        <f>AK720*IFERROR(VLOOKUP(AJ720,LnLst!B:I,3,FALSE),0)*100/H720^2</f>
        <v>0</v>
      </c>
      <c r="EK720" s="111">
        <f>(AK720*IFERROR(VLOOKUP(AJ720,LnLst!B:I,4,FALSE),0))*(H720^2/100)/1000000</f>
        <v>0</v>
      </c>
      <c r="EL720" s="111">
        <f>AK720*IFERROR(VLOOKUP(AJ720,LnLst!B:I,5,FALSE),0)*100/H720^2</f>
        <v>0</v>
      </c>
      <c r="EM720" s="111">
        <f>AK720*IFERROR(VLOOKUP(AJ720,LnLst!B:I,6,FALSE),0)*100/H720^2</f>
        <v>0</v>
      </c>
      <c r="EN720" s="111">
        <f>(AK720*IFERROR(VLOOKUP(AJ720,LnLst!B:I,7,FALSE),0))*(H720^2/100)/1000000</f>
        <v>0</v>
      </c>
      <c r="EO720" s="111">
        <f>AK720*IFERROR(VLOOKUP(AJ720,LnLst!B:I,8,FALSE),0)*100/H720^2</f>
        <v>0</v>
      </c>
    </row>
    <row r="721" spans="1:145" ht="15" customHeight="1" x14ac:dyDescent="0.25">
      <c r="A721" s="259" t="s">
        <v>442</v>
      </c>
      <c r="B721" s="110" t="s">
        <v>350</v>
      </c>
      <c r="C721" s="109" t="s">
        <v>68</v>
      </c>
      <c r="D721" s="110" t="s">
        <v>98</v>
      </c>
      <c r="E721" s="9" t="s">
        <v>1642</v>
      </c>
      <c r="F721" s="426" t="s">
        <v>1717</v>
      </c>
      <c r="G721" s="83">
        <v>1</v>
      </c>
      <c r="H721" s="60">
        <v>132</v>
      </c>
      <c r="I721" s="194" t="str">
        <f t="shared" si="232"/>
        <v xml:space="preserve">1*235.6 AAAC             </v>
      </c>
      <c r="J721" s="228">
        <f t="shared" si="233"/>
        <v>72</v>
      </c>
      <c r="K721" s="113" t="s">
        <v>31</v>
      </c>
      <c r="L721" s="232" t="s">
        <v>31</v>
      </c>
      <c r="M721" s="114">
        <v>400</v>
      </c>
      <c r="N721" s="115">
        <f t="shared" si="224"/>
        <v>91.44959999999999</v>
      </c>
      <c r="O721" s="116">
        <v>400</v>
      </c>
      <c r="P721" s="235">
        <f t="shared" si="225"/>
        <v>4.9173553719008264E-2</v>
      </c>
      <c r="Q721" s="104">
        <f t="shared" si="226"/>
        <v>0.16528925619834711</v>
      </c>
      <c r="R721" s="104">
        <f t="shared" si="227"/>
        <v>3.5754048000000004E-2</v>
      </c>
      <c r="S721" s="104">
        <f t="shared" si="228"/>
        <v>0.30165289256198347</v>
      </c>
      <c r="T721" s="104">
        <f t="shared" si="229"/>
        <v>0.52892561983471076</v>
      </c>
      <c r="U721" s="104">
        <f t="shared" si="230"/>
        <v>2.1452428799999999E-2</v>
      </c>
      <c r="V721" s="105">
        <f t="shared" si="231"/>
        <v>0.31404958677685951</v>
      </c>
      <c r="W721" s="223">
        <f>AE721*IFERROR(VLOOKUP(AD721,LnLst!B:I,2,FALSE),0)+AG721*IFERROR(VLOOKUP(AF721,LnLst!B:I,2,FALSE),0)+AI721*IFERROR(VLOOKUP(AH721,LnLst!B:I,2,FALSE),0)+AK721*IFERROR(VLOOKUP(AJ721,LnLst!B:I,2,FALSE),0)</f>
        <v>8.5679999999999996</v>
      </c>
      <c r="X721" s="215">
        <f>AE721*IFERROR(VLOOKUP(AD721,LnLst!B:I,3,FALSE),0)+AG721*IFERROR(VLOOKUP(AF721,LnLst!B:I,3,FALSE),0)+AI721*IFERROR(VLOOKUP(AH721,LnLst!B:I,3,FALSE),0)+AK721*IFERROR(VLOOKUP(AJ721,LnLst!B:I,3,FALSE),0)</f>
        <v>28.8</v>
      </c>
      <c r="Y721" s="219">
        <f>(AE721*IFERROR(VLOOKUP(AD721,LnLst!B:I,4,FALSE),0)+AG721*IFERROR(VLOOKUP(AF721,LnLst!B:I,4,FALSE),0)+AI721*IFERROR(VLOOKUP(AH721,LnLst!B:I,4,FALSE),0)+AK721*IFERROR(VLOOKUP(AJ721,LnLst!B:I,4,FALSE),0))/1000000</f>
        <v>2.0520000000000003E-4</v>
      </c>
      <c r="Z721" s="215">
        <f>AE721*IFERROR(VLOOKUP(AD721,LnLst!B:I,5,FALSE),0)+AG721*IFERROR(VLOOKUP(AF721,LnLst!B:I,5,FALSE),0)+AI721*IFERROR(VLOOKUP(AH721,LnLst!B:I,5,FALSE),0)+AK721*IFERROR(VLOOKUP(AJ721,LnLst!B:I,5,FALSE),0)</f>
        <v>52.56</v>
      </c>
      <c r="AA721" s="215">
        <f>AE721*IFERROR(VLOOKUP(AD721,LnLst!B:I,6,FALSE),0)+AG721*IFERROR(VLOOKUP(AF721,LnLst!B:I,6,FALSE),0)+AI721*IFERROR(VLOOKUP(AH721,LnLst!B:I,6,FALSE),0)+AK721*IFERROR(VLOOKUP(AJ721,LnLst!B:I,6,FALSE),0)</f>
        <v>92.16</v>
      </c>
      <c r="AB721" s="207">
        <f>(AE721*IFERROR(VLOOKUP(AD721,LnLst!B:I,7,FALSE),0)+AG721*IFERROR(VLOOKUP(AF721,LnLst!B:I,7,FALSE),0)+AI721*IFERROR(VLOOKUP(AH721,LnLst!B:I,7,FALSE),0)+AK721*IFERROR(VLOOKUP(AJ721,LnLst!B:I,7,FALSE),0))/1000000</f>
        <v>1.2312E-4</v>
      </c>
      <c r="AC721" s="211">
        <f>AE721*IFERROR(VLOOKUP(AD721,LnLst!B:I,8,FALSE),0)+AG721*IFERROR(VLOOKUP(AF721,LnLst!B:I,8,FALSE),0)+AI721*IFERROR(VLOOKUP(AH721,LnLst!B:I,8,FALSE),0)+AK721*IFERROR(VLOOKUP(AJ721,LnLst!B:I,8,FALSE),0)</f>
        <v>54.72</v>
      </c>
      <c r="AD721" s="106" t="s">
        <v>1488</v>
      </c>
      <c r="AE721" s="263">
        <v>72</v>
      </c>
      <c r="AF721" s="245" t="s">
        <v>1462</v>
      </c>
      <c r="AG721" s="263"/>
      <c r="AH721" s="250" t="s">
        <v>1462</v>
      </c>
      <c r="AI721" s="263"/>
      <c r="AJ721" s="245" t="s">
        <v>1462</v>
      </c>
      <c r="AK721" s="263"/>
      <c r="AL721" s="84">
        <v>923</v>
      </c>
      <c r="AM721" s="72">
        <v>924</v>
      </c>
      <c r="AN721" s="83">
        <v>0</v>
      </c>
      <c r="AO721" s="72">
        <v>0</v>
      </c>
      <c r="AP721" s="66"/>
      <c r="AQ721" s="107"/>
      <c r="AR721" s="61"/>
      <c r="AS721" s="364"/>
      <c r="AT721" s="205"/>
      <c r="DN721" s="111">
        <f>(AE721*IFERROR(VLOOKUP(AD721,LnLst!B:I,2,FALSE),0))*(100/(H721^2))</f>
        <v>4.9173553719008258E-2</v>
      </c>
      <c r="DO721" s="111">
        <f>(AE721*IFERROR(VLOOKUP(AD721,LnLst!B:I,3,FALSE),0))*(100/(H721^2))</f>
        <v>0.16528925619834711</v>
      </c>
      <c r="DP721" s="111">
        <f>(AE721*IFERROR(VLOOKUP(AD721,LnLst!B:I,4,FALSE),0))*(H721^2/100)/1000000</f>
        <v>3.5754048000000004E-2</v>
      </c>
      <c r="DQ721" s="111">
        <f>(AE721*IFERROR(VLOOKUP(AD721,LnLst!B:I,5,FALSE),0))*(100/(H721^2))</f>
        <v>0.30165289256198347</v>
      </c>
      <c r="DR721" s="111">
        <f>(AE721*IFERROR(VLOOKUP(AD721,LnLst!B:I,6,FALSE),0))*(100/(H721^2))</f>
        <v>0.52892561983471065</v>
      </c>
      <c r="DS721" s="111">
        <f>(AE721*IFERROR(VLOOKUP(AD721,LnLst!B:I,7,FALSE),0))*(H721^2/100)/1000000</f>
        <v>2.1452428800000003E-2</v>
      </c>
      <c r="DT721" s="111">
        <f>(AE721*IFERROR(VLOOKUP(AD721,LnLst!B:I,8,FALSE),0))*(100/(H721^2))</f>
        <v>0.31404958677685946</v>
      </c>
      <c r="DU721" s="111">
        <f>AG721*IFERROR(VLOOKUP(AF721,LnLst!B:I,2,FALSE),0)*100/H721^2</f>
        <v>0</v>
      </c>
      <c r="DV721" s="111">
        <f>(AG721*IFERROR(VLOOKUP(AF721,LnLst!B:I,3,FALSE),0))*(100/(H721^2))</f>
        <v>0</v>
      </c>
      <c r="DW721" s="111">
        <f>(AG721*IFERROR(VLOOKUP(AF721,LnLst!B:I,4,FALSE),0))*(H721^2/100)/1000000</f>
        <v>0</v>
      </c>
      <c r="DX721" s="111">
        <f>(AG721*IFERROR(VLOOKUP(AF721,LnLst!B:I,5,FALSE),0))*(100/(H721^2))</f>
        <v>0</v>
      </c>
      <c r="DY721" s="111">
        <f>(AG721*IFERROR(VLOOKUP(AF721,LnLst!B:I,6,FALSE),0))*(100/(H721^2))</f>
        <v>0</v>
      </c>
      <c r="DZ721" s="111">
        <f>(AG721*IFERROR(VLOOKUP(AF721,LnLst!B:I,7,FALSE),0))*(H721^2/100)/1000000</f>
        <v>0</v>
      </c>
      <c r="EA721" s="111">
        <f>(AG721*IFERROR(VLOOKUP(AF721,LnLst!B:I,8,FALSE),0))*(100/(H721^2))</f>
        <v>0</v>
      </c>
      <c r="EB721" s="111">
        <f>AI721*IFERROR(VLOOKUP(AH721,LnLst!B:I,2,FALSE),0)*100/H721^2</f>
        <v>0</v>
      </c>
      <c r="EC721" s="111">
        <f>AI721*IFERROR(VLOOKUP(AH721,LnLst!B:I,3,FALSE),0)*100/H721^2</f>
        <v>0</v>
      </c>
      <c r="ED721" s="111">
        <f>(AI721*IFERROR(VLOOKUP(AH721,LnLst!B:I,4,FALSE),0))*(H721^2/100)/1000000</f>
        <v>0</v>
      </c>
      <c r="EE721" s="111">
        <f>AI721*IFERROR(VLOOKUP(AH721,LnLst!B:I,5,FALSE),0)*100/H721^2</f>
        <v>0</v>
      </c>
      <c r="EF721" s="111">
        <f>AI721*IFERROR(VLOOKUP(AH721,LnLst!B:I,6,FALSE),0)*100/H721^2</f>
        <v>0</v>
      </c>
      <c r="EG721" s="111">
        <f>(AI721*IFERROR(VLOOKUP(AH721,LnLst!B:I,7,FALSE),0))*(H721^2/100)/1000000</f>
        <v>0</v>
      </c>
      <c r="EH721" s="111">
        <f>AI721*IFERROR(VLOOKUP(AH721,LnLst!B:I,8,FALSE),0)*100/H721^2</f>
        <v>0</v>
      </c>
      <c r="EI721" s="236">
        <f>AK721*IFERROR(VLOOKUP(AJ721,LnLst!B:I,2,FALSE),0)*100/H721^2</f>
        <v>0</v>
      </c>
      <c r="EJ721" s="111">
        <f>AK721*IFERROR(VLOOKUP(AJ721,LnLst!B:I,3,FALSE),0)*100/H721^2</f>
        <v>0</v>
      </c>
      <c r="EK721" s="111">
        <f>(AK721*IFERROR(VLOOKUP(AJ721,LnLst!B:I,4,FALSE),0))*(H721^2/100)/1000000</f>
        <v>0</v>
      </c>
      <c r="EL721" s="111">
        <f>AK721*IFERROR(VLOOKUP(AJ721,LnLst!B:I,5,FALSE),0)*100/H721^2</f>
        <v>0</v>
      </c>
      <c r="EM721" s="111">
        <f>AK721*IFERROR(VLOOKUP(AJ721,LnLst!B:I,6,FALSE),0)*100/H721^2</f>
        <v>0</v>
      </c>
      <c r="EN721" s="111">
        <f>(AK721*IFERROR(VLOOKUP(AJ721,LnLst!B:I,7,FALSE),0))*(H721^2/100)/1000000</f>
        <v>0</v>
      </c>
      <c r="EO721" s="111">
        <f>AK721*IFERROR(VLOOKUP(AJ721,LnLst!B:I,8,FALSE),0)*100/H721^2</f>
        <v>0</v>
      </c>
    </row>
    <row r="722" spans="1:145" ht="15" customHeight="1" x14ac:dyDescent="0.25">
      <c r="A722" s="259" t="s">
        <v>442</v>
      </c>
      <c r="B722" s="110" t="s">
        <v>350</v>
      </c>
      <c r="C722" s="109" t="s">
        <v>68</v>
      </c>
      <c r="D722" s="110" t="s">
        <v>98</v>
      </c>
      <c r="E722" s="9" t="s">
        <v>1642</v>
      </c>
      <c r="F722" s="426" t="s">
        <v>1717</v>
      </c>
      <c r="G722" s="83">
        <v>2</v>
      </c>
      <c r="H722" s="60">
        <v>132</v>
      </c>
      <c r="I722" s="194" t="str">
        <f t="shared" si="232"/>
        <v xml:space="preserve">1*235.6 AAAC             </v>
      </c>
      <c r="J722" s="228">
        <f t="shared" si="233"/>
        <v>72</v>
      </c>
      <c r="K722" s="113" t="s">
        <v>31</v>
      </c>
      <c r="L722" s="232" t="s">
        <v>31</v>
      </c>
      <c r="M722" s="114">
        <v>400</v>
      </c>
      <c r="N722" s="115">
        <f t="shared" si="224"/>
        <v>91.44959999999999</v>
      </c>
      <c r="O722" s="116">
        <v>400</v>
      </c>
      <c r="P722" s="235">
        <f t="shared" si="225"/>
        <v>4.9173553719008264E-2</v>
      </c>
      <c r="Q722" s="104">
        <f t="shared" si="226"/>
        <v>0.16528925619834711</v>
      </c>
      <c r="R722" s="104">
        <f t="shared" si="227"/>
        <v>3.5754048000000004E-2</v>
      </c>
      <c r="S722" s="104">
        <f t="shared" si="228"/>
        <v>0.30165289256198347</v>
      </c>
      <c r="T722" s="104">
        <f t="shared" si="229"/>
        <v>0.52892561983471076</v>
      </c>
      <c r="U722" s="104">
        <f t="shared" si="230"/>
        <v>2.1452428799999999E-2</v>
      </c>
      <c r="V722" s="105">
        <f t="shared" si="231"/>
        <v>0.31404958677685951</v>
      </c>
      <c r="W722" s="223">
        <f>AE722*IFERROR(VLOOKUP(AD722,LnLst!B:I,2,FALSE),0)+AG722*IFERROR(VLOOKUP(AF722,LnLst!B:I,2,FALSE),0)+AI722*IFERROR(VLOOKUP(AH722,LnLst!B:I,2,FALSE),0)+AK722*IFERROR(VLOOKUP(AJ722,LnLst!B:I,2,FALSE),0)</f>
        <v>8.5679999999999996</v>
      </c>
      <c r="X722" s="215">
        <f>AE722*IFERROR(VLOOKUP(AD722,LnLst!B:I,3,FALSE),0)+AG722*IFERROR(VLOOKUP(AF722,LnLst!B:I,3,FALSE),0)+AI722*IFERROR(VLOOKUP(AH722,LnLst!B:I,3,FALSE),0)+AK722*IFERROR(VLOOKUP(AJ722,LnLst!B:I,3,FALSE),0)</f>
        <v>28.8</v>
      </c>
      <c r="Y722" s="219">
        <f>(AE722*IFERROR(VLOOKUP(AD722,LnLst!B:I,4,FALSE),0)+AG722*IFERROR(VLOOKUP(AF722,LnLst!B:I,4,FALSE),0)+AI722*IFERROR(VLOOKUP(AH722,LnLst!B:I,4,FALSE),0)+AK722*IFERROR(VLOOKUP(AJ722,LnLst!B:I,4,FALSE),0))/1000000</f>
        <v>2.0520000000000003E-4</v>
      </c>
      <c r="Z722" s="215">
        <f>AE722*IFERROR(VLOOKUP(AD722,LnLst!B:I,5,FALSE),0)+AG722*IFERROR(VLOOKUP(AF722,LnLst!B:I,5,FALSE),0)+AI722*IFERROR(VLOOKUP(AH722,LnLst!B:I,5,FALSE),0)+AK722*IFERROR(VLOOKUP(AJ722,LnLst!B:I,5,FALSE),0)</f>
        <v>52.56</v>
      </c>
      <c r="AA722" s="215">
        <f>AE722*IFERROR(VLOOKUP(AD722,LnLst!B:I,6,FALSE),0)+AG722*IFERROR(VLOOKUP(AF722,LnLst!B:I,6,FALSE),0)+AI722*IFERROR(VLOOKUP(AH722,LnLst!B:I,6,FALSE),0)+AK722*IFERROR(VLOOKUP(AJ722,LnLst!B:I,6,FALSE),0)</f>
        <v>92.16</v>
      </c>
      <c r="AB722" s="207">
        <f>(AE722*IFERROR(VLOOKUP(AD722,LnLst!B:I,7,FALSE),0)+AG722*IFERROR(VLOOKUP(AF722,LnLst!B:I,7,FALSE),0)+AI722*IFERROR(VLOOKUP(AH722,LnLst!B:I,7,FALSE),0)+AK722*IFERROR(VLOOKUP(AJ722,LnLst!B:I,7,FALSE),0))/1000000</f>
        <v>1.2312E-4</v>
      </c>
      <c r="AC722" s="211">
        <f>AE722*IFERROR(VLOOKUP(AD722,LnLst!B:I,8,FALSE),0)+AG722*IFERROR(VLOOKUP(AF722,LnLst!B:I,8,FALSE),0)+AI722*IFERROR(VLOOKUP(AH722,LnLst!B:I,8,FALSE),0)+AK722*IFERROR(VLOOKUP(AJ722,LnLst!B:I,8,FALSE),0)</f>
        <v>54.72</v>
      </c>
      <c r="AD722" s="106" t="s">
        <v>1488</v>
      </c>
      <c r="AE722" s="263">
        <v>72</v>
      </c>
      <c r="AF722" s="245" t="s">
        <v>1462</v>
      </c>
      <c r="AG722" s="263"/>
      <c r="AH722" s="250" t="s">
        <v>1462</v>
      </c>
      <c r="AI722" s="263"/>
      <c r="AJ722" s="245" t="s">
        <v>1462</v>
      </c>
      <c r="AK722" s="263"/>
      <c r="AL722" s="84">
        <v>923</v>
      </c>
      <c r="AM722" s="72">
        <v>924</v>
      </c>
      <c r="AN722" s="83">
        <v>0</v>
      </c>
      <c r="AO722" s="72">
        <v>0</v>
      </c>
      <c r="AP722" s="66"/>
      <c r="AQ722" s="107"/>
      <c r="AR722" s="61"/>
      <c r="AS722" s="364"/>
      <c r="AT722" s="205"/>
      <c r="DN722" s="111">
        <f>(AE722*IFERROR(VLOOKUP(AD722,LnLst!B:I,2,FALSE),0))*(100/(H722^2))</f>
        <v>4.9173553719008258E-2</v>
      </c>
      <c r="DO722" s="111">
        <f>(AE722*IFERROR(VLOOKUP(AD722,LnLst!B:I,3,FALSE),0))*(100/(H722^2))</f>
        <v>0.16528925619834711</v>
      </c>
      <c r="DP722" s="111">
        <f>(AE722*IFERROR(VLOOKUP(AD722,LnLst!B:I,4,FALSE),0))*(H722^2/100)/1000000</f>
        <v>3.5754048000000004E-2</v>
      </c>
      <c r="DQ722" s="111">
        <f>(AE722*IFERROR(VLOOKUP(AD722,LnLst!B:I,5,FALSE),0))*(100/(H722^2))</f>
        <v>0.30165289256198347</v>
      </c>
      <c r="DR722" s="111">
        <f>(AE722*IFERROR(VLOOKUP(AD722,LnLst!B:I,6,FALSE),0))*(100/(H722^2))</f>
        <v>0.52892561983471065</v>
      </c>
      <c r="DS722" s="111">
        <f>(AE722*IFERROR(VLOOKUP(AD722,LnLst!B:I,7,FALSE),0))*(H722^2/100)/1000000</f>
        <v>2.1452428800000003E-2</v>
      </c>
      <c r="DT722" s="111">
        <f>(AE722*IFERROR(VLOOKUP(AD722,LnLst!B:I,8,FALSE),0))*(100/(H722^2))</f>
        <v>0.31404958677685946</v>
      </c>
      <c r="DU722" s="111">
        <f>AG722*IFERROR(VLOOKUP(AF722,LnLst!B:I,2,FALSE),0)*100/H722^2</f>
        <v>0</v>
      </c>
      <c r="DV722" s="111">
        <f>(AG722*IFERROR(VLOOKUP(AF722,LnLst!B:I,3,FALSE),0))*(100/(H722^2))</f>
        <v>0</v>
      </c>
      <c r="DW722" s="111">
        <f>(AG722*IFERROR(VLOOKUP(AF722,LnLst!B:I,4,FALSE),0))*(H722^2/100)/1000000</f>
        <v>0</v>
      </c>
      <c r="DX722" s="111">
        <f>(AG722*IFERROR(VLOOKUP(AF722,LnLst!B:I,5,FALSE),0))*(100/(H722^2))</f>
        <v>0</v>
      </c>
      <c r="DY722" s="111">
        <f>(AG722*IFERROR(VLOOKUP(AF722,LnLst!B:I,6,FALSE),0))*(100/(H722^2))</f>
        <v>0</v>
      </c>
      <c r="DZ722" s="111">
        <f>(AG722*IFERROR(VLOOKUP(AF722,LnLst!B:I,7,FALSE),0))*(H722^2/100)/1000000</f>
        <v>0</v>
      </c>
      <c r="EA722" s="111">
        <f>(AG722*IFERROR(VLOOKUP(AF722,LnLst!B:I,8,FALSE),0))*(100/(H722^2))</f>
        <v>0</v>
      </c>
      <c r="EB722" s="111">
        <f>AI722*IFERROR(VLOOKUP(AH722,LnLst!B:I,2,FALSE),0)*100/H722^2</f>
        <v>0</v>
      </c>
      <c r="EC722" s="111">
        <f>AI722*IFERROR(VLOOKUP(AH722,LnLst!B:I,3,FALSE),0)*100/H722^2</f>
        <v>0</v>
      </c>
      <c r="ED722" s="111">
        <f>(AI722*IFERROR(VLOOKUP(AH722,LnLst!B:I,4,FALSE),0))*(H722^2/100)/1000000</f>
        <v>0</v>
      </c>
      <c r="EE722" s="111">
        <f>AI722*IFERROR(VLOOKUP(AH722,LnLst!B:I,5,FALSE),0)*100/H722^2</f>
        <v>0</v>
      </c>
      <c r="EF722" s="111">
        <f>AI722*IFERROR(VLOOKUP(AH722,LnLst!B:I,6,FALSE),0)*100/H722^2</f>
        <v>0</v>
      </c>
      <c r="EG722" s="111">
        <f>(AI722*IFERROR(VLOOKUP(AH722,LnLst!B:I,7,FALSE),0))*(H722^2/100)/1000000</f>
        <v>0</v>
      </c>
      <c r="EH722" s="111">
        <f>AI722*IFERROR(VLOOKUP(AH722,LnLst!B:I,8,FALSE),0)*100/H722^2</f>
        <v>0</v>
      </c>
      <c r="EI722" s="236">
        <f>AK722*IFERROR(VLOOKUP(AJ722,LnLst!B:I,2,FALSE),0)*100/H722^2</f>
        <v>0</v>
      </c>
      <c r="EJ722" s="111">
        <f>AK722*IFERROR(VLOOKUP(AJ722,LnLst!B:I,3,FALSE),0)*100/H722^2</f>
        <v>0</v>
      </c>
      <c r="EK722" s="111">
        <f>(AK722*IFERROR(VLOOKUP(AJ722,LnLst!B:I,4,FALSE),0))*(H722^2/100)/1000000</f>
        <v>0</v>
      </c>
      <c r="EL722" s="111">
        <f>AK722*IFERROR(VLOOKUP(AJ722,LnLst!B:I,5,FALSE),0)*100/H722^2</f>
        <v>0</v>
      </c>
      <c r="EM722" s="111">
        <f>AK722*IFERROR(VLOOKUP(AJ722,LnLst!B:I,6,FALSE),0)*100/H722^2</f>
        <v>0</v>
      </c>
      <c r="EN722" s="111">
        <f>(AK722*IFERROR(VLOOKUP(AJ722,LnLst!B:I,7,FALSE),0))*(H722^2/100)/1000000</f>
        <v>0</v>
      </c>
      <c r="EO722" s="111">
        <f>AK722*IFERROR(VLOOKUP(AJ722,LnLst!B:I,8,FALSE),0)*100/H722^2</f>
        <v>0</v>
      </c>
    </row>
    <row r="723" spans="1:145" ht="15" customHeight="1" x14ac:dyDescent="0.25">
      <c r="A723" s="259" t="s">
        <v>1368</v>
      </c>
      <c r="B723" s="110" t="s">
        <v>357</v>
      </c>
      <c r="C723" s="109" t="s">
        <v>197</v>
      </c>
      <c r="D723" s="110" t="s">
        <v>1631</v>
      </c>
      <c r="E723" s="9" t="s">
        <v>1642</v>
      </c>
      <c r="F723" s="426" t="s">
        <v>1717</v>
      </c>
      <c r="G723" s="83">
        <v>1</v>
      </c>
      <c r="H723" s="60">
        <v>132</v>
      </c>
      <c r="I723" s="194" t="str">
        <f t="shared" si="232"/>
        <v xml:space="preserve">1*120/21 ACSR             </v>
      </c>
      <c r="J723" s="228">
        <f t="shared" si="233"/>
        <v>59.7</v>
      </c>
      <c r="K723" s="113" t="s">
        <v>45</v>
      </c>
      <c r="L723" s="232" t="s">
        <v>35</v>
      </c>
      <c r="M723" s="114">
        <v>300</v>
      </c>
      <c r="N723" s="115">
        <f t="shared" si="224"/>
        <v>68.587199999999996</v>
      </c>
      <c r="O723" s="116">
        <v>300</v>
      </c>
      <c r="P723" s="235">
        <f t="shared" si="225"/>
        <v>9.251033057851242E-2</v>
      </c>
      <c r="Q723" s="104">
        <f t="shared" si="226"/>
        <v>0.14390495867768596</v>
      </c>
      <c r="R723" s="104">
        <f t="shared" si="227"/>
        <v>2.8293788160000003E-2</v>
      </c>
      <c r="S723" s="104">
        <f t="shared" si="228"/>
        <v>0.25012052341597796</v>
      </c>
      <c r="T723" s="104">
        <f t="shared" si="229"/>
        <v>0.43856749311294774</v>
      </c>
      <c r="U723" s="104">
        <f t="shared" si="230"/>
        <v>1.7787638880000001E-2</v>
      </c>
      <c r="V723" s="105">
        <f t="shared" si="231"/>
        <v>0.26039944903581264</v>
      </c>
      <c r="W723" s="223">
        <f>AE723*IFERROR(VLOOKUP(AD723,LnLst!B:I,2,FALSE),0)+AG723*IFERROR(VLOOKUP(AF723,LnLst!B:I,2,FALSE),0)+AI723*IFERROR(VLOOKUP(AH723,LnLst!B:I,2,FALSE),0)+AK723*IFERROR(VLOOKUP(AJ723,LnLst!B:I,2,FALSE),0)</f>
        <v>16.119000000000003</v>
      </c>
      <c r="X723" s="215">
        <f>AE723*IFERROR(VLOOKUP(AD723,LnLst!B:I,3,FALSE),0)+AG723*IFERROR(VLOOKUP(AF723,LnLst!B:I,3,FALSE),0)+AI723*IFERROR(VLOOKUP(AH723,LnLst!B:I,3,FALSE),0)+AK723*IFERROR(VLOOKUP(AJ723,LnLst!B:I,3,FALSE),0)</f>
        <v>25.074000000000002</v>
      </c>
      <c r="Y723" s="219">
        <f>(AE723*IFERROR(VLOOKUP(AD723,LnLst!B:I,4,FALSE),0)+AG723*IFERROR(VLOOKUP(AF723,LnLst!B:I,4,FALSE),0)+AI723*IFERROR(VLOOKUP(AH723,LnLst!B:I,4,FALSE),0)+AK723*IFERROR(VLOOKUP(AJ723,LnLst!B:I,4,FALSE),0))/1000000</f>
        <v>1.6238400000000001E-4</v>
      </c>
      <c r="Z723" s="215">
        <f>AE723*IFERROR(VLOOKUP(AD723,LnLst!B:I,5,FALSE),0)+AG723*IFERROR(VLOOKUP(AF723,LnLst!B:I,5,FALSE),0)+AI723*IFERROR(VLOOKUP(AH723,LnLst!B:I,5,FALSE),0)+AK723*IFERROR(VLOOKUP(AJ723,LnLst!B:I,5,FALSE),0)</f>
        <v>43.581000000000003</v>
      </c>
      <c r="AA723" s="215">
        <f>AE723*IFERROR(VLOOKUP(AD723,LnLst!B:I,6,FALSE),0)+AG723*IFERROR(VLOOKUP(AF723,LnLst!B:I,6,FALSE),0)+AI723*IFERROR(VLOOKUP(AH723,LnLst!B:I,6,FALSE),0)+AK723*IFERROR(VLOOKUP(AJ723,LnLst!B:I,6,FALSE),0)</f>
        <v>76.416000000000011</v>
      </c>
      <c r="AB723" s="207">
        <f>(AE723*IFERROR(VLOOKUP(AD723,LnLst!B:I,7,FALSE),0)+AG723*IFERROR(VLOOKUP(AF723,LnLst!B:I,7,FALSE),0)+AI723*IFERROR(VLOOKUP(AH723,LnLst!B:I,7,FALSE),0)+AK723*IFERROR(VLOOKUP(AJ723,LnLst!B:I,7,FALSE),0))/1000000</f>
        <v>1.02087E-4</v>
      </c>
      <c r="AC723" s="211">
        <f>AE723*IFERROR(VLOOKUP(AD723,LnLst!B:I,8,FALSE),0)+AG723*IFERROR(VLOOKUP(AF723,LnLst!B:I,8,FALSE),0)+AI723*IFERROR(VLOOKUP(AH723,LnLst!B:I,8,FALSE),0)+AK723*IFERROR(VLOOKUP(AJ723,LnLst!B:I,8,FALSE),0)</f>
        <v>45.372</v>
      </c>
      <c r="AD723" s="106" t="s">
        <v>1487</v>
      </c>
      <c r="AE723" s="263">
        <v>59.7</v>
      </c>
      <c r="AF723" s="245" t="s">
        <v>1462</v>
      </c>
      <c r="AG723" s="263"/>
      <c r="AH723" s="250" t="s">
        <v>1462</v>
      </c>
      <c r="AI723" s="263"/>
      <c r="AJ723" s="245" t="s">
        <v>1462</v>
      </c>
      <c r="AK723" s="263"/>
      <c r="AL723" s="84">
        <v>929</v>
      </c>
      <c r="AM723" s="72">
        <v>930</v>
      </c>
      <c r="AN723" s="83">
        <v>0</v>
      </c>
      <c r="AO723" s="72">
        <v>0</v>
      </c>
      <c r="AP723" s="66"/>
      <c r="AQ723" s="107"/>
      <c r="AR723" s="61"/>
      <c r="AS723" s="364"/>
      <c r="AT723" s="205"/>
      <c r="DN723" s="111">
        <f>(AE723*IFERROR(VLOOKUP(AD723,LnLst!B:I,2,FALSE),0))*(100/(H723^2))</f>
        <v>9.2510330578512406E-2</v>
      </c>
      <c r="DO723" s="111">
        <f>(AE723*IFERROR(VLOOKUP(AD723,LnLst!B:I,3,FALSE),0))*(100/(H723^2))</f>
        <v>0.14390495867768596</v>
      </c>
      <c r="DP723" s="111">
        <f>(AE723*IFERROR(VLOOKUP(AD723,LnLst!B:I,4,FALSE),0))*(H723^2/100)/1000000</f>
        <v>2.8293788160000003E-2</v>
      </c>
      <c r="DQ723" s="111">
        <f>(AE723*IFERROR(VLOOKUP(AD723,LnLst!B:I,5,FALSE),0))*(100/(H723^2))</f>
        <v>0.25012052341597796</v>
      </c>
      <c r="DR723" s="111">
        <f>(AE723*IFERROR(VLOOKUP(AD723,LnLst!B:I,6,FALSE),0))*(100/(H723^2))</f>
        <v>0.43856749311294768</v>
      </c>
      <c r="DS723" s="111">
        <f>(AE723*IFERROR(VLOOKUP(AD723,LnLst!B:I,7,FALSE),0))*(H723^2/100)/1000000</f>
        <v>1.7787638880000001E-2</v>
      </c>
      <c r="DT723" s="111">
        <f>(AE723*IFERROR(VLOOKUP(AD723,LnLst!B:I,8,FALSE),0))*(100/(H723^2))</f>
        <v>0.26039944903581264</v>
      </c>
      <c r="DU723" s="111">
        <f>AG723*IFERROR(VLOOKUP(AF723,LnLst!B:I,2,FALSE),0)*100/H723^2</f>
        <v>0</v>
      </c>
      <c r="DV723" s="111">
        <f>(AG723*IFERROR(VLOOKUP(AF723,LnLst!B:I,3,FALSE),0))*(100/(H723^2))</f>
        <v>0</v>
      </c>
      <c r="DW723" s="111">
        <f>(AG723*IFERROR(VLOOKUP(AF723,LnLst!B:I,4,FALSE),0))*(H723^2/100)/1000000</f>
        <v>0</v>
      </c>
      <c r="DX723" s="111">
        <f>(AG723*IFERROR(VLOOKUP(AF723,LnLst!B:I,5,FALSE),0))*(100/(H723^2))</f>
        <v>0</v>
      </c>
      <c r="DY723" s="111">
        <f>(AG723*IFERROR(VLOOKUP(AF723,LnLst!B:I,6,FALSE),0))*(100/(H723^2))</f>
        <v>0</v>
      </c>
      <c r="DZ723" s="111">
        <f>(AG723*IFERROR(VLOOKUP(AF723,LnLst!B:I,7,FALSE),0))*(H723^2/100)/1000000</f>
        <v>0</v>
      </c>
      <c r="EA723" s="111">
        <f>(AG723*IFERROR(VLOOKUP(AF723,LnLst!B:I,8,FALSE),0))*(100/(H723^2))</f>
        <v>0</v>
      </c>
      <c r="EB723" s="111">
        <f>AI723*IFERROR(VLOOKUP(AH723,LnLst!B:I,2,FALSE),0)*100/H723^2</f>
        <v>0</v>
      </c>
      <c r="EC723" s="111">
        <f>AI723*IFERROR(VLOOKUP(AH723,LnLst!B:I,3,FALSE),0)*100/H723^2</f>
        <v>0</v>
      </c>
      <c r="ED723" s="111">
        <f>(AI723*IFERROR(VLOOKUP(AH723,LnLst!B:I,4,FALSE),0))*(H723^2/100)/1000000</f>
        <v>0</v>
      </c>
      <c r="EE723" s="111">
        <f>AI723*IFERROR(VLOOKUP(AH723,LnLst!B:I,5,FALSE),0)*100/H723^2</f>
        <v>0</v>
      </c>
      <c r="EF723" s="111">
        <f>AI723*IFERROR(VLOOKUP(AH723,LnLst!B:I,6,FALSE),0)*100/H723^2</f>
        <v>0</v>
      </c>
      <c r="EG723" s="111">
        <f>(AI723*IFERROR(VLOOKUP(AH723,LnLst!B:I,7,FALSE),0))*(H723^2/100)/1000000</f>
        <v>0</v>
      </c>
      <c r="EH723" s="111">
        <f>AI723*IFERROR(VLOOKUP(AH723,LnLst!B:I,8,FALSE),0)*100/H723^2</f>
        <v>0</v>
      </c>
      <c r="EI723" s="236">
        <f>AK723*IFERROR(VLOOKUP(AJ723,LnLst!B:I,2,FALSE),0)*100/H723^2</f>
        <v>0</v>
      </c>
      <c r="EJ723" s="111">
        <f>AK723*IFERROR(VLOOKUP(AJ723,LnLst!B:I,3,FALSE),0)*100/H723^2</f>
        <v>0</v>
      </c>
      <c r="EK723" s="111">
        <f>(AK723*IFERROR(VLOOKUP(AJ723,LnLst!B:I,4,FALSE),0))*(H723^2/100)/1000000</f>
        <v>0</v>
      </c>
      <c r="EL723" s="111">
        <f>AK723*IFERROR(VLOOKUP(AJ723,LnLst!B:I,5,FALSE),0)*100/H723^2</f>
        <v>0</v>
      </c>
      <c r="EM723" s="111">
        <f>AK723*IFERROR(VLOOKUP(AJ723,LnLst!B:I,6,FALSE),0)*100/H723^2</f>
        <v>0</v>
      </c>
      <c r="EN723" s="111">
        <f>(AK723*IFERROR(VLOOKUP(AJ723,LnLst!B:I,7,FALSE),0))*(H723^2/100)/1000000</f>
        <v>0</v>
      </c>
      <c r="EO723" s="111">
        <f>AK723*IFERROR(VLOOKUP(AJ723,LnLst!B:I,8,FALSE),0)*100/H723^2</f>
        <v>0</v>
      </c>
    </row>
    <row r="724" spans="1:145" ht="15" customHeight="1" x14ac:dyDescent="0.25">
      <c r="A724" s="259" t="s">
        <v>1368</v>
      </c>
      <c r="B724" s="110" t="s">
        <v>357</v>
      </c>
      <c r="C724" s="109" t="s">
        <v>197</v>
      </c>
      <c r="D724" s="110" t="s">
        <v>1631</v>
      </c>
      <c r="E724" s="9" t="s">
        <v>1642</v>
      </c>
      <c r="F724" s="426" t="s">
        <v>1717</v>
      </c>
      <c r="G724" s="83">
        <v>2</v>
      </c>
      <c r="H724" s="60">
        <v>132</v>
      </c>
      <c r="I724" s="194" t="str">
        <f t="shared" si="232"/>
        <v xml:space="preserve">1*120/21 ACSR             </v>
      </c>
      <c r="J724" s="228">
        <f t="shared" si="233"/>
        <v>59.7</v>
      </c>
      <c r="K724" s="113" t="s">
        <v>45</v>
      </c>
      <c r="L724" s="232" t="s">
        <v>35</v>
      </c>
      <c r="M724" s="114">
        <v>300</v>
      </c>
      <c r="N724" s="115">
        <f t="shared" si="224"/>
        <v>68.587199999999996</v>
      </c>
      <c r="O724" s="116">
        <v>300</v>
      </c>
      <c r="P724" s="235">
        <f t="shared" si="225"/>
        <v>9.251033057851242E-2</v>
      </c>
      <c r="Q724" s="104">
        <f t="shared" si="226"/>
        <v>0.14390495867768596</v>
      </c>
      <c r="R724" s="104">
        <f t="shared" si="227"/>
        <v>2.8293788160000003E-2</v>
      </c>
      <c r="S724" s="104">
        <f t="shared" si="228"/>
        <v>0.25012052341597796</v>
      </c>
      <c r="T724" s="104">
        <f t="shared" si="229"/>
        <v>0.43856749311294774</v>
      </c>
      <c r="U724" s="104">
        <f t="shared" si="230"/>
        <v>1.7787638880000001E-2</v>
      </c>
      <c r="V724" s="105">
        <f t="shared" si="231"/>
        <v>0.26039944903581264</v>
      </c>
      <c r="W724" s="223">
        <f>AE724*IFERROR(VLOOKUP(AD724,LnLst!B:I,2,FALSE),0)+AG724*IFERROR(VLOOKUP(AF724,LnLst!B:I,2,FALSE),0)+AI724*IFERROR(VLOOKUP(AH724,LnLst!B:I,2,FALSE),0)+AK724*IFERROR(VLOOKUP(AJ724,LnLst!B:I,2,FALSE),0)</f>
        <v>16.119000000000003</v>
      </c>
      <c r="X724" s="215">
        <f>AE724*IFERROR(VLOOKUP(AD724,LnLst!B:I,3,FALSE),0)+AG724*IFERROR(VLOOKUP(AF724,LnLst!B:I,3,FALSE),0)+AI724*IFERROR(VLOOKUP(AH724,LnLst!B:I,3,FALSE),0)+AK724*IFERROR(VLOOKUP(AJ724,LnLst!B:I,3,FALSE),0)</f>
        <v>25.074000000000002</v>
      </c>
      <c r="Y724" s="219">
        <f>(AE724*IFERROR(VLOOKUP(AD724,LnLst!B:I,4,FALSE),0)+AG724*IFERROR(VLOOKUP(AF724,LnLst!B:I,4,FALSE),0)+AI724*IFERROR(VLOOKUP(AH724,LnLst!B:I,4,FALSE),0)+AK724*IFERROR(VLOOKUP(AJ724,LnLst!B:I,4,FALSE),0))/1000000</f>
        <v>1.6238400000000001E-4</v>
      </c>
      <c r="Z724" s="215">
        <f>AE724*IFERROR(VLOOKUP(AD724,LnLst!B:I,5,FALSE),0)+AG724*IFERROR(VLOOKUP(AF724,LnLst!B:I,5,FALSE),0)+AI724*IFERROR(VLOOKUP(AH724,LnLst!B:I,5,FALSE),0)+AK724*IFERROR(VLOOKUP(AJ724,LnLst!B:I,5,FALSE),0)</f>
        <v>43.581000000000003</v>
      </c>
      <c r="AA724" s="215">
        <f>AE724*IFERROR(VLOOKUP(AD724,LnLst!B:I,6,FALSE),0)+AG724*IFERROR(VLOOKUP(AF724,LnLst!B:I,6,FALSE),0)+AI724*IFERROR(VLOOKUP(AH724,LnLst!B:I,6,FALSE),0)+AK724*IFERROR(VLOOKUP(AJ724,LnLst!B:I,6,FALSE),0)</f>
        <v>76.416000000000011</v>
      </c>
      <c r="AB724" s="207">
        <f>(AE724*IFERROR(VLOOKUP(AD724,LnLst!B:I,7,FALSE),0)+AG724*IFERROR(VLOOKUP(AF724,LnLst!B:I,7,FALSE),0)+AI724*IFERROR(VLOOKUP(AH724,LnLst!B:I,7,FALSE),0)+AK724*IFERROR(VLOOKUP(AJ724,LnLst!B:I,7,FALSE),0))/1000000</f>
        <v>1.02087E-4</v>
      </c>
      <c r="AC724" s="211">
        <f>AE724*IFERROR(VLOOKUP(AD724,LnLst!B:I,8,FALSE),0)+AG724*IFERROR(VLOOKUP(AF724,LnLst!B:I,8,FALSE),0)+AI724*IFERROR(VLOOKUP(AH724,LnLst!B:I,8,FALSE),0)+AK724*IFERROR(VLOOKUP(AJ724,LnLst!B:I,8,FALSE),0)</f>
        <v>45.372</v>
      </c>
      <c r="AD724" s="106" t="s">
        <v>1487</v>
      </c>
      <c r="AE724" s="263">
        <v>59.7</v>
      </c>
      <c r="AF724" s="245" t="s">
        <v>1462</v>
      </c>
      <c r="AG724" s="263"/>
      <c r="AH724" s="250" t="s">
        <v>1462</v>
      </c>
      <c r="AI724" s="263"/>
      <c r="AJ724" s="245" t="s">
        <v>1462</v>
      </c>
      <c r="AK724" s="263"/>
      <c r="AL724" s="84">
        <v>929</v>
      </c>
      <c r="AM724" s="72">
        <v>930</v>
      </c>
      <c r="AN724" s="83">
        <v>0</v>
      </c>
      <c r="AO724" s="72">
        <v>0</v>
      </c>
      <c r="AP724" s="66"/>
      <c r="AQ724" s="107"/>
      <c r="AR724" s="61"/>
      <c r="AS724" s="364"/>
      <c r="AT724" s="205"/>
      <c r="DN724" s="111">
        <f>(AE724*IFERROR(VLOOKUP(AD724,LnLst!B:I,2,FALSE),0))*(100/(H724^2))</f>
        <v>9.2510330578512406E-2</v>
      </c>
      <c r="DO724" s="111">
        <f>(AE724*IFERROR(VLOOKUP(AD724,LnLst!B:I,3,FALSE),0))*(100/(H724^2))</f>
        <v>0.14390495867768596</v>
      </c>
      <c r="DP724" s="111">
        <f>(AE724*IFERROR(VLOOKUP(AD724,LnLst!B:I,4,FALSE),0))*(H724^2/100)/1000000</f>
        <v>2.8293788160000003E-2</v>
      </c>
      <c r="DQ724" s="111">
        <f>(AE724*IFERROR(VLOOKUP(AD724,LnLst!B:I,5,FALSE),0))*(100/(H724^2))</f>
        <v>0.25012052341597796</v>
      </c>
      <c r="DR724" s="111">
        <f>(AE724*IFERROR(VLOOKUP(AD724,LnLst!B:I,6,FALSE),0))*(100/(H724^2))</f>
        <v>0.43856749311294768</v>
      </c>
      <c r="DS724" s="111">
        <f>(AE724*IFERROR(VLOOKUP(AD724,LnLst!B:I,7,FALSE),0))*(H724^2/100)/1000000</f>
        <v>1.7787638880000001E-2</v>
      </c>
      <c r="DT724" s="111">
        <f>(AE724*IFERROR(VLOOKUP(AD724,LnLst!B:I,8,FALSE),0))*(100/(H724^2))</f>
        <v>0.26039944903581264</v>
      </c>
      <c r="DU724" s="111">
        <f>AG724*IFERROR(VLOOKUP(AF724,LnLst!B:I,2,FALSE),0)*100/H724^2</f>
        <v>0</v>
      </c>
      <c r="DV724" s="111">
        <f>(AG724*IFERROR(VLOOKUP(AF724,LnLst!B:I,3,FALSE),0))*(100/(H724^2))</f>
        <v>0</v>
      </c>
      <c r="DW724" s="111">
        <f>(AG724*IFERROR(VLOOKUP(AF724,LnLst!B:I,4,FALSE),0))*(H724^2/100)/1000000</f>
        <v>0</v>
      </c>
      <c r="DX724" s="111">
        <f>(AG724*IFERROR(VLOOKUP(AF724,LnLst!B:I,5,FALSE),0))*(100/(H724^2))</f>
        <v>0</v>
      </c>
      <c r="DY724" s="111">
        <f>(AG724*IFERROR(VLOOKUP(AF724,LnLst!B:I,6,FALSE),0))*(100/(H724^2))</f>
        <v>0</v>
      </c>
      <c r="DZ724" s="111">
        <f>(AG724*IFERROR(VLOOKUP(AF724,LnLst!B:I,7,FALSE),0))*(H724^2/100)/1000000</f>
        <v>0</v>
      </c>
      <c r="EA724" s="111">
        <f>(AG724*IFERROR(VLOOKUP(AF724,LnLst!B:I,8,FALSE),0))*(100/(H724^2))</f>
        <v>0</v>
      </c>
      <c r="EB724" s="111">
        <f>AI724*IFERROR(VLOOKUP(AH724,LnLst!B:I,2,FALSE),0)*100/H724^2</f>
        <v>0</v>
      </c>
      <c r="EC724" s="111">
        <f>AI724*IFERROR(VLOOKUP(AH724,LnLst!B:I,3,FALSE),0)*100/H724^2</f>
        <v>0</v>
      </c>
      <c r="ED724" s="111">
        <f>(AI724*IFERROR(VLOOKUP(AH724,LnLst!B:I,4,FALSE),0))*(H724^2/100)/1000000</f>
        <v>0</v>
      </c>
      <c r="EE724" s="111">
        <f>AI724*IFERROR(VLOOKUP(AH724,LnLst!B:I,5,FALSE),0)*100/H724^2</f>
        <v>0</v>
      </c>
      <c r="EF724" s="111">
        <f>AI724*IFERROR(VLOOKUP(AH724,LnLst!B:I,6,FALSE),0)*100/H724^2</f>
        <v>0</v>
      </c>
      <c r="EG724" s="111">
        <f>(AI724*IFERROR(VLOOKUP(AH724,LnLst!B:I,7,FALSE),0))*(H724^2/100)/1000000</f>
        <v>0</v>
      </c>
      <c r="EH724" s="111">
        <f>AI724*IFERROR(VLOOKUP(AH724,LnLst!B:I,8,FALSE),0)*100/H724^2</f>
        <v>0</v>
      </c>
      <c r="EI724" s="236">
        <f>AK724*IFERROR(VLOOKUP(AJ724,LnLst!B:I,2,FALSE),0)*100/H724^2</f>
        <v>0</v>
      </c>
      <c r="EJ724" s="111">
        <f>AK724*IFERROR(VLOOKUP(AJ724,LnLst!B:I,3,FALSE),0)*100/H724^2</f>
        <v>0</v>
      </c>
      <c r="EK724" s="111">
        <f>(AK724*IFERROR(VLOOKUP(AJ724,LnLst!B:I,4,FALSE),0))*(H724^2/100)/1000000</f>
        <v>0</v>
      </c>
      <c r="EL724" s="111">
        <f>AK724*IFERROR(VLOOKUP(AJ724,LnLst!B:I,5,FALSE),0)*100/H724^2</f>
        <v>0</v>
      </c>
      <c r="EM724" s="111">
        <f>AK724*IFERROR(VLOOKUP(AJ724,LnLst!B:I,6,FALSE),0)*100/H724^2</f>
        <v>0</v>
      </c>
      <c r="EN724" s="111">
        <f>(AK724*IFERROR(VLOOKUP(AJ724,LnLst!B:I,7,FALSE),0))*(H724^2/100)/1000000</f>
        <v>0</v>
      </c>
      <c r="EO724" s="111">
        <f>AK724*IFERROR(VLOOKUP(AJ724,LnLst!B:I,8,FALSE),0)*100/H724^2</f>
        <v>0</v>
      </c>
    </row>
    <row r="725" spans="1:145" ht="15" customHeight="1" x14ac:dyDescent="0.25">
      <c r="A725" s="259" t="s">
        <v>474</v>
      </c>
      <c r="B725" s="110" t="s">
        <v>465</v>
      </c>
      <c r="C725" s="109" t="s">
        <v>1624</v>
      </c>
      <c r="D725" s="110" t="s">
        <v>185</v>
      </c>
      <c r="E725" s="9" t="s">
        <v>1642</v>
      </c>
      <c r="F725" s="426" t="s">
        <v>1717</v>
      </c>
      <c r="G725" s="83">
        <v>1</v>
      </c>
      <c r="H725" s="60">
        <v>132</v>
      </c>
      <c r="I725" s="194" t="str">
        <f t="shared" si="232"/>
        <v xml:space="preserve">1*323/75 ACSR             </v>
      </c>
      <c r="J725" s="228">
        <f t="shared" si="233"/>
        <v>51.7</v>
      </c>
      <c r="K725" s="113" t="s">
        <v>26</v>
      </c>
      <c r="L725" s="232" t="s">
        <v>238</v>
      </c>
      <c r="M725" s="114">
        <v>600</v>
      </c>
      <c r="N725" s="115">
        <f t="shared" si="224"/>
        <v>137.17439999999999</v>
      </c>
      <c r="O725" s="116">
        <v>650</v>
      </c>
      <c r="P725" s="235">
        <f t="shared" si="225"/>
        <v>2.9671717171717179E-2</v>
      </c>
      <c r="Q725" s="104">
        <f t="shared" si="226"/>
        <v>0.11512626262626265</v>
      </c>
      <c r="R725" s="104">
        <f t="shared" si="227"/>
        <v>2.56733928E-2</v>
      </c>
      <c r="S725" s="104">
        <f t="shared" si="228"/>
        <v>7.3289141414141418E-2</v>
      </c>
      <c r="T725" s="104">
        <f t="shared" si="229"/>
        <v>0.29968434343434347</v>
      </c>
      <c r="U725" s="104">
        <f t="shared" si="230"/>
        <v>1.5404035679999999E-2</v>
      </c>
      <c r="V725" s="105">
        <f t="shared" si="231"/>
        <v>0.19880050505050506</v>
      </c>
      <c r="W725" s="223">
        <f>AE725*IFERROR(VLOOKUP(AD725,LnLst!B:I,2,FALSE),0)+AG725*IFERROR(VLOOKUP(AF725,LnLst!B:I,2,FALSE),0)+AI725*IFERROR(VLOOKUP(AH725,LnLst!B:I,2,FALSE),0)+AK725*IFERROR(VLOOKUP(AJ725,LnLst!B:I,2,FALSE),0)</f>
        <v>5.1700000000000008</v>
      </c>
      <c r="X725" s="215">
        <f>AE725*IFERROR(VLOOKUP(AD725,LnLst!B:I,3,FALSE),0)+AG725*IFERROR(VLOOKUP(AF725,LnLst!B:I,3,FALSE),0)+AI725*IFERROR(VLOOKUP(AH725,LnLst!B:I,3,FALSE),0)+AK725*IFERROR(VLOOKUP(AJ725,LnLst!B:I,3,FALSE),0)</f>
        <v>20.059600000000003</v>
      </c>
      <c r="Y725" s="219">
        <f>(AE725*IFERROR(VLOOKUP(AD725,LnLst!B:I,4,FALSE),0)+AG725*IFERROR(VLOOKUP(AF725,LnLst!B:I,4,FALSE),0)+AI725*IFERROR(VLOOKUP(AH725,LnLst!B:I,4,FALSE),0)+AK725*IFERROR(VLOOKUP(AJ725,LnLst!B:I,4,FALSE),0))/1000000</f>
        <v>1.4734500000000001E-4</v>
      </c>
      <c r="Z725" s="215">
        <f>AE725*IFERROR(VLOOKUP(AD725,LnLst!B:I,5,FALSE),0)+AG725*IFERROR(VLOOKUP(AF725,LnLst!B:I,5,FALSE),0)+AI725*IFERROR(VLOOKUP(AH725,LnLst!B:I,5,FALSE),0)+AK725*IFERROR(VLOOKUP(AJ725,LnLst!B:I,5,FALSE),0)</f>
        <v>12.7699</v>
      </c>
      <c r="AA725" s="215">
        <f>AE725*IFERROR(VLOOKUP(AD725,LnLst!B:I,6,FALSE),0)+AG725*IFERROR(VLOOKUP(AF725,LnLst!B:I,6,FALSE),0)+AI725*IFERROR(VLOOKUP(AH725,LnLst!B:I,6,FALSE),0)+AK725*IFERROR(VLOOKUP(AJ725,LnLst!B:I,6,FALSE),0)</f>
        <v>52.217000000000006</v>
      </c>
      <c r="AB725" s="207">
        <f>(AE725*IFERROR(VLOOKUP(AD725,LnLst!B:I,7,FALSE),0)+AG725*IFERROR(VLOOKUP(AF725,LnLst!B:I,7,FALSE),0)+AI725*IFERROR(VLOOKUP(AH725,LnLst!B:I,7,FALSE),0)+AK725*IFERROR(VLOOKUP(AJ725,LnLst!B:I,7,FALSE),0))/1000000</f>
        <v>8.8406999999999996E-5</v>
      </c>
      <c r="AC725" s="211">
        <f>AE725*IFERROR(VLOOKUP(AD725,LnLst!B:I,8,FALSE),0)+AG725*IFERROR(VLOOKUP(AF725,LnLst!B:I,8,FALSE),0)+AI725*IFERROR(VLOOKUP(AH725,LnLst!B:I,8,FALSE),0)+AK725*IFERROR(VLOOKUP(AJ725,LnLst!B:I,8,FALSE),0)</f>
        <v>34.639000000000003</v>
      </c>
      <c r="AD725" s="106" t="s">
        <v>1489</v>
      </c>
      <c r="AE725" s="263">
        <v>51.7</v>
      </c>
      <c r="AF725" s="245" t="s">
        <v>1462</v>
      </c>
      <c r="AG725" s="263"/>
      <c r="AH725" s="250" t="s">
        <v>1462</v>
      </c>
      <c r="AI725" s="263"/>
      <c r="AJ725" s="245" t="s">
        <v>1462</v>
      </c>
      <c r="AK725" s="263"/>
      <c r="AL725" s="84">
        <v>901</v>
      </c>
      <c r="AM725" s="72">
        <v>903</v>
      </c>
      <c r="AN725" s="83">
        <v>0</v>
      </c>
      <c r="AO725" s="72">
        <v>0</v>
      </c>
      <c r="AP725" s="66"/>
      <c r="AQ725" s="107"/>
      <c r="AR725" s="61"/>
      <c r="AS725" s="364"/>
      <c r="AT725" s="205"/>
      <c r="DN725" s="111">
        <f>(AE725*IFERROR(VLOOKUP(AD725,LnLst!B:I,2,FALSE),0))*(100/(H725^2))</f>
        <v>2.9671717171717175E-2</v>
      </c>
      <c r="DO725" s="111">
        <f>(AE725*IFERROR(VLOOKUP(AD725,LnLst!B:I,3,FALSE),0))*(100/(H725^2))</f>
        <v>0.11512626262626263</v>
      </c>
      <c r="DP725" s="111">
        <f>(AE725*IFERROR(VLOOKUP(AD725,LnLst!B:I,4,FALSE),0))*(H725^2/100)/1000000</f>
        <v>2.56733928E-2</v>
      </c>
      <c r="DQ725" s="111">
        <f>(AE725*IFERROR(VLOOKUP(AD725,LnLst!B:I,5,FALSE),0))*(100/(H725^2))</f>
        <v>7.3289141414141404E-2</v>
      </c>
      <c r="DR725" s="111">
        <f>(AE725*IFERROR(VLOOKUP(AD725,LnLst!B:I,6,FALSE),0))*(100/(H725^2))</f>
        <v>0.29968434343434347</v>
      </c>
      <c r="DS725" s="111">
        <f>(AE725*IFERROR(VLOOKUP(AD725,LnLst!B:I,7,FALSE),0))*(H725^2/100)/1000000</f>
        <v>1.5404035680000001E-2</v>
      </c>
      <c r="DT725" s="111">
        <f>(AE725*IFERROR(VLOOKUP(AD725,LnLst!B:I,8,FALSE),0))*(100/(H725^2))</f>
        <v>0.19880050505050506</v>
      </c>
      <c r="DU725" s="111">
        <f>AG725*IFERROR(VLOOKUP(AF725,LnLst!B:I,2,FALSE),0)*100/H725^2</f>
        <v>0</v>
      </c>
      <c r="DV725" s="111">
        <f>(AG725*IFERROR(VLOOKUP(AF725,LnLst!B:I,3,FALSE),0))*(100/(H725^2))</f>
        <v>0</v>
      </c>
      <c r="DW725" s="111">
        <f>(AG725*IFERROR(VLOOKUP(AF725,LnLst!B:I,4,FALSE),0))*(H725^2/100)/1000000</f>
        <v>0</v>
      </c>
      <c r="DX725" s="111">
        <f>(AG725*IFERROR(VLOOKUP(AF725,LnLst!B:I,5,FALSE),0))*(100/(H725^2))</f>
        <v>0</v>
      </c>
      <c r="DY725" s="111">
        <f>(AG725*IFERROR(VLOOKUP(AF725,LnLst!B:I,6,FALSE),0))*(100/(H725^2))</f>
        <v>0</v>
      </c>
      <c r="DZ725" s="111">
        <f>(AG725*IFERROR(VLOOKUP(AF725,LnLst!B:I,7,FALSE),0))*(H725^2/100)/1000000</f>
        <v>0</v>
      </c>
      <c r="EA725" s="111">
        <f>(AG725*IFERROR(VLOOKUP(AF725,LnLst!B:I,8,FALSE),0))*(100/(H725^2))</f>
        <v>0</v>
      </c>
      <c r="EB725" s="111">
        <f>AI725*IFERROR(VLOOKUP(AH725,LnLst!B:I,2,FALSE),0)*100/H725^2</f>
        <v>0</v>
      </c>
      <c r="EC725" s="111">
        <f>AI725*IFERROR(VLOOKUP(AH725,LnLst!B:I,3,FALSE),0)*100/H725^2</f>
        <v>0</v>
      </c>
      <c r="ED725" s="111">
        <f>(AI725*IFERROR(VLOOKUP(AH725,LnLst!B:I,4,FALSE),0))*(H725^2/100)/1000000</f>
        <v>0</v>
      </c>
      <c r="EE725" s="111">
        <f>AI725*IFERROR(VLOOKUP(AH725,LnLst!B:I,5,FALSE),0)*100/H725^2</f>
        <v>0</v>
      </c>
      <c r="EF725" s="111">
        <f>AI725*IFERROR(VLOOKUP(AH725,LnLst!B:I,6,FALSE),0)*100/H725^2</f>
        <v>0</v>
      </c>
      <c r="EG725" s="111">
        <f>(AI725*IFERROR(VLOOKUP(AH725,LnLst!B:I,7,FALSE),0))*(H725^2/100)/1000000</f>
        <v>0</v>
      </c>
      <c r="EH725" s="111">
        <f>AI725*IFERROR(VLOOKUP(AH725,LnLst!B:I,8,FALSE),0)*100/H725^2</f>
        <v>0</v>
      </c>
      <c r="EI725" s="236">
        <f>AK725*IFERROR(VLOOKUP(AJ725,LnLst!B:I,2,FALSE),0)*100/H725^2</f>
        <v>0</v>
      </c>
      <c r="EJ725" s="111">
        <f>AK725*IFERROR(VLOOKUP(AJ725,LnLst!B:I,3,FALSE),0)*100/H725^2</f>
        <v>0</v>
      </c>
      <c r="EK725" s="111">
        <f>(AK725*IFERROR(VLOOKUP(AJ725,LnLst!B:I,4,FALSE),0))*(H725^2/100)/1000000</f>
        <v>0</v>
      </c>
      <c r="EL725" s="111">
        <f>AK725*IFERROR(VLOOKUP(AJ725,LnLst!B:I,5,FALSE),0)*100/H725^2</f>
        <v>0</v>
      </c>
      <c r="EM725" s="111">
        <f>AK725*IFERROR(VLOOKUP(AJ725,LnLst!B:I,6,FALSE),0)*100/H725^2</f>
        <v>0</v>
      </c>
      <c r="EN725" s="111">
        <f>(AK725*IFERROR(VLOOKUP(AJ725,LnLst!B:I,7,FALSE),0))*(H725^2/100)/1000000</f>
        <v>0</v>
      </c>
      <c r="EO725" s="111">
        <f>AK725*IFERROR(VLOOKUP(AJ725,LnLst!B:I,8,FALSE),0)*100/H725^2</f>
        <v>0</v>
      </c>
    </row>
    <row r="726" spans="1:145" ht="15" customHeight="1" x14ac:dyDescent="0.25">
      <c r="A726" s="259" t="s">
        <v>474</v>
      </c>
      <c r="B726" s="110" t="s">
        <v>465</v>
      </c>
      <c r="C726" s="109" t="s">
        <v>1624</v>
      </c>
      <c r="D726" s="110" t="s">
        <v>185</v>
      </c>
      <c r="E726" s="9" t="s">
        <v>1642</v>
      </c>
      <c r="F726" s="426" t="s">
        <v>1717</v>
      </c>
      <c r="G726" s="83">
        <v>2</v>
      </c>
      <c r="H726" s="60">
        <v>132</v>
      </c>
      <c r="I726" s="194" t="str">
        <f t="shared" si="232"/>
        <v xml:space="preserve">1*326/62.5 ACSR             </v>
      </c>
      <c r="J726" s="228">
        <f t="shared" si="233"/>
        <v>51</v>
      </c>
      <c r="K726" s="113" t="s">
        <v>26</v>
      </c>
      <c r="L726" s="232" t="s">
        <v>238</v>
      </c>
      <c r="M726" s="114">
        <v>600</v>
      </c>
      <c r="N726" s="115">
        <f t="shared" si="224"/>
        <v>137.17439999999999</v>
      </c>
      <c r="O726" s="116">
        <v>650</v>
      </c>
      <c r="P726" s="235">
        <f t="shared" si="225"/>
        <v>2.9269972451790638E-2</v>
      </c>
      <c r="Q726" s="104">
        <f t="shared" si="226"/>
        <v>0.11356749311294766</v>
      </c>
      <c r="R726" s="104">
        <f t="shared" si="227"/>
        <v>2.5325783999999997E-2</v>
      </c>
      <c r="S726" s="104">
        <f t="shared" si="228"/>
        <v>7.2296831955922874E-2</v>
      </c>
      <c r="T726" s="104">
        <f t="shared" si="229"/>
        <v>0.29562672176308541</v>
      </c>
      <c r="U726" s="104">
        <f t="shared" si="230"/>
        <v>1.5195470399999999E-2</v>
      </c>
      <c r="V726" s="105">
        <f t="shared" si="231"/>
        <v>0.19610881542699724</v>
      </c>
      <c r="W726" s="223">
        <f>AE726*IFERROR(VLOOKUP(AD726,LnLst!B:I,2,FALSE),0)+AG726*IFERROR(VLOOKUP(AF726,LnLst!B:I,2,FALSE),0)+AI726*IFERROR(VLOOKUP(AH726,LnLst!B:I,2,FALSE),0)+AK726*IFERROR(VLOOKUP(AJ726,LnLst!B:I,2,FALSE),0)</f>
        <v>5.1000000000000005</v>
      </c>
      <c r="X726" s="215">
        <f>AE726*IFERROR(VLOOKUP(AD726,LnLst!B:I,3,FALSE),0)+AG726*IFERROR(VLOOKUP(AF726,LnLst!B:I,3,FALSE),0)+AI726*IFERROR(VLOOKUP(AH726,LnLst!B:I,3,FALSE),0)+AK726*IFERROR(VLOOKUP(AJ726,LnLst!B:I,3,FALSE),0)</f>
        <v>19.788</v>
      </c>
      <c r="Y726" s="219">
        <f>(AE726*IFERROR(VLOOKUP(AD726,LnLst!B:I,4,FALSE),0)+AG726*IFERROR(VLOOKUP(AF726,LnLst!B:I,4,FALSE),0)+AI726*IFERROR(VLOOKUP(AH726,LnLst!B:I,4,FALSE),0)+AK726*IFERROR(VLOOKUP(AJ726,LnLst!B:I,4,FALSE),0))/1000000</f>
        <v>1.4534999999999998E-4</v>
      </c>
      <c r="Z726" s="215">
        <f>AE726*IFERROR(VLOOKUP(AD726,LnLst!B:I,5,FALSE),0)+AG726*IFERROR(VLOOKUP(AF726,LnLst!B:I,5,FALSE),0)+AI726*IFERROR(VLOOKUP(AH726,LnLst!B:I,5,FALSE),0)+AK726*IFERROR(VLOOKUP(AJ726,LnLst!B:I,5,FALSE),0)</f>
        <v>12.597</v>
      </c>
      <c r="AA726" s="215">
        <f>AE726*IFERROR(VLOOKUP(AD726,LnLst!B:I,6,FALSE),0)+AG726*IFERROR(VLOOKUP(AF726,LnLst!B:I,6,FALSE),0)+AI726*IFERROR(VLOOKUP(AH726,LnLst!B:I,6,FALSE),0)+AK726*IFERROR(VLOOKUP(AJ726,LnLst!B:I,6,FALSE),0)</f>
        <v>51.51</v>
      </c>
      <c r="AB726" s="207">
        <f>(AE726*IFERROR(VLOOKUP(AD726,LnLst!B:I,7,FALSE),0)+AG726*IFERROR(VLOOKUP(AF726,LnLst!B:I,7,FALSE),0)+AI726*IFERROR(VLOOKUP(AH726,LnLst!B:I,7,FALSE),0)+AK726*IFERROR(VLOOKUP(AJ726,LnLst!B:I,7,FALSE),0))/1000000</f>
        <v>8.721E-5</v>
      </c>
      <c r="AC726" s="211">
        <f>AE726*IFERROR(VLOOKUP(AD726,LnLst!B:I,8,FALSE),0)+AG726*IFERROR(VLOOKUP(AF726,LnLst!B:I,8,FALSE),0)+AI726*IFERROR(VLOOKUP(AH726,LnLst!B:I,8,FALSE),0)+AK726*IFERROR(VLOOKUP(AJ726,LnLst!B:I,8,FALSE),0)</f>
        <v>34.17</v>
      </c>
      <c r="AD726" s="106" t="s">
        <v>1490</v>
      </c>
      <c r="AE726" s="263">
        <v>51</v>
      </c>
      <c r="AF726" s="245" t="s">
        <v>1462</v>
      </c>
      <c r="AG726" s="263"/>
      <c r="AH726" s="250" t="s">
        <v>1462</v>
      </c>
      <c r="AI726" s="263"/>
      <c r="AJ726" s="245" t="s">
        <v>1462</v>
      </c>
      <c r="AK726" s="263"/>
      <c r="AL726" s="84">
        <v>901</v>
      </c>
      <c r="AM726" s="72">
        <v>903</v>
      </c>
      <c r="AN726" s="83">
        <v>0</v>
      </c>
      <c r="AO726" s="72">
        <v>0</v>
      </c>
      <c r="AP726" s="66"/>
      <c r="AQ726" s="107"/>
      <c r="AR726" s="61"/>
      <c r="AS726" s="364"/>
      <c r="AT726" s="205"/>
      <c r="DN726" s="111">
        <f>(AE726*IFERROR(VLOOKUP(AD726,LnLst!B:I,2,FALSE),0))*(100/(H726^2))</f>
        <v>2.9269972451790634E-2</v>
      </c>
      <c r="DO726" s="111">
        <f>(AE726*IFERROR(VLOOKUP(AD726,LnLst!B:I,3,FALSE),0))*(100/(H726^2))</f>
        <v>0.11356749311294766</v>
      </c>
      <c r="DP726" s="111">
        <f>(AE726*IFERROR(VLOOKUP(AD726,LnLst!B:I,4,FALSE),0))*(H726^2/100)/1000000</f>
        <v>2.5325784E-2</v>
      </c>
      <c r="DQ726" s="111">
        <f>(AE726*IFERROR(VLOOKUP(AD726,LnLst!B:I,5,FALSE),0))*(100/(H726^2))</f>
        <v>7.2296831955922861E-2</v>
      </c>
      <c r="DR726" s="111">
        <f>(AE726*IFERROR(VLOOKUP(AD726,LnLst!B:I,6,FALSE),0))*(100/(H726^2))</f>
        <v>0.29562672176308535</v>
      </c>
      <c r="DS726" s="111">
        <f>(AE726*IFERROR(VLOOKUP(AD726,LnLst!B:I,7,FALSE),0))*(H726^2/100)/1000000</f>
        <v>1.5195470400000001E-2</v>
      </c>
      <c r="DT726" s="111">
        <f>(AE726*IFERROR(VLOOKUP(AD726,LnLst!B:I,8,FALSE),0))*(100/(H726^2))</f>
        <v>0.19610881542699724</v>
      </c>
      <c r="DU726" s="111">
        <f>AG726*IFERROR(VLOOKUP(AF726,LnLst!B:I,2,FALSE),0)*100/H726^2</f>
        <v>0</v>
      </c>
      <c r="DV726" s="111">
        <f>(AG726*IFERROR(VLOOKUP(AF726,LnLst!B:I,3,FALSE),0))*(100/(H726^2))</f>
        <v>0</v>
      </c>
      <c r="DW726" s="111">
        <f>(AG726*IFERROR(VLOOKUP(AF726,LnLst!B:I,4,FALSE),0))*(H726^2/100)/1000000</f>
        <v>0</v>
      </c>
      <c r="DX726" s="111">
        <f>(AG726*IFERROR(VLOOKUP(AF726,LnLst!B:I,5,FALSE),0))*(100/(H726^2))</f>
        <v>0</v>
      </c>
      <c r="DY726" s="111">
        <f>(AG726*IFERROR(VLOOKUP(AF726,LnLst!B:I,6,FALSE),0))*(100/(H726^2))</f>
        <v>0</v>
      </c>
      <c r="DZ726" s="111">
        <f>(AG726*IFERROR(VLOOKUP(AF726,LnLst!B:I,7,FALSE),0))*(H726^2/100)/1000000</f>
        <v>0</v>
      </c>
      <c r="EA726" s="111">
        <f>(AG726*IFERROR(VLOOKUP(AF726,LnLst!B:I,8,FALSE),0))*(100/(H726^2))</f>
        <v>0</v>
      </c>
      <c r="EB726" s="111">
        <f>AI726*IFERROR(VLOOKUP(AH726,LnLst!B:I,2,FALSE),0)*100/H726^2</f>
        <v>0</v>
      </c>
      <c r="EC726" s="111">
        <f>AI726*IFERROR(VLOOKUP(AH726,LnLst!B:I,3,FALSE),0)*100/H726^2</f>
        <v>0</v>
      </c>
      <c r="ED726" s="111">
        <f>(AI726*IFERROR(VLOOKUP(AH726,LnLst!B:I,4,FALSE),0))*(H726^2/100)/1000000</f>
        <v>0</v>
      </c>
      <c r="EE726" s="111">
        <f>AI726*IFERROR(VLOOKUP(AH726,LnLst!B:I,5,FALSE),0)*100/H726^2</f>
        <v>0</v>
      </c>
      <c r="EF726" s="111">
        <f>AI726*IFERROR(VLOOKUP(AH726,LnLst!B:I,6,FALSE),0)*100/H726^2</f>
        <v>0</v>
      </c>
      <c r="EG726" s="111">
        <f>(AI726*IFERROR(VLOOKUP(AH726,LnLst!B:I,7,FALSE),0))*(H726^2/100)/1000000</f>
        <v>0</v>
      </c>
      <c r="EH726" s="111">
        <f>AI726*IFERROR(VLOOKUP(AH726,LnLst!B:I,8,FALSE),0)*100/H726^2</f>
        <v>0</v>
      </c>
      <c r="EI726" s="236">
        <f>AK726*IFERROR(VLOOKUP(AJ726,LnLst!B:I,2,FALSE),0)*100/H726^2</f>
        <v>0</v>
      </c>
      <c r="EJ726" s="111">
        <f>AK726*IFERROR(VLOOKUP(AJ726,LnLst!B:I,3,FALSE),0)*100/H726^2</f>
        <v>0</v>
      </c>
      <c r="EK726" s="111">
        <f>(AK726*IFERROR(VLOOKUP(AJ726,LnLst!B:I,4,FALSE),0))*(H726^2/100)/1000000</f>
        <v>0</v>
      </c>
      <c r="EL726" s="111">
        <f>AK726*IFERROR(VLOOKUP(AJ726,LnLst!B:I,5,FALSE),0)*100/H726^2</f>
        <v>0</v>
      </c>
      <c r="EM726" s="111">
        <f>AK726*IFERROR(VLOOKUP(AJ726,LnLst!B:I,6,FALSE),0)*100/H726^2</f>
        <v>0</v>
      </c>
      <c r="EN726" s="111">
        <f>(AK726*IFERROR(VLOOKUP(AJ726,LnLst!B:I,7,FALSE),0))*(H726^2/100)/1000000</f>
        <v>0</v>
      </c>
      <c r="EO726" s="111">
        <f>AK726*IFERROR(VLOOKUP(AJ726,LnLst!B:I,8,FALSE),0)*100/H726^2</f>
        <v>0</v>
      </c>
    </row>
    <row r="727" spans="1:145" ht="15" customHeight="1" x14ac:dyDescent="0.25">
      <c r="A727" s="259" t="s">
        <v>464</v>
      </c>
      <c r="B727" s="110" t="s">
        <v>474</v>
      </c>
      <c r="C727" s="109" t="s">
        <v>186</v>
      </c>
      <c r="D727" s="110" t="s">
        <v>1624</v>
      </c>
      <c r="E727" s="9" t="s">
        <v>1642</v>
      </c>
      <c r="F727" s="426" t="s">
        <v>1717</v>
      </c>
      <c r="G727" s="83">
        <v>1</v>
      </c>
      <c r="H727" s="60">
        <v>132</v>
      </c>
      <c r="I727" s="194" t="str">
        <f t="shared" si="232"/>
        <v xml:space="preserve">1*323/75 ACSR             </v>
      </c>
      <c r="J727" s="228">
        <f t="shared" si="233"/>
        <v>11</v>
      </c>
      <c r="K727" s="113" t="s">
        <v>238</v>
      </c>
      <c r="L727" s="232" t="s">
        <v>26</v>
      </c>
      <c r="M727" s="114">
        <v>600</v>
      </c>
      <c r="N727" s="115">
        <f t="shared" si="224"/>
        <v>137.17439999999999</v>
      </c>
      <c r="O727" s="116">
        <v>650</v>
      </c>
      <c r="P727" s="235">
        <f t="shared" si="225"/>
        <v>6.3131313131313139E-3</v>
      </c>
      <c r="Q727" s="104">
        <f t="shared" si="226"/>
        <v>2.4494949494949493E-2</v>
      </c>
      <c r="R727" s="104">
        <f t="shared" si="227"/>
        <v>5.4624240000000004E-3</v>
      </c>
      <c r="S727" s="104">
        <f t="shared" si="228"/>
        <v>1.5593434343434343E-2</v>
      </c>
      <c r="T727" s="104">
        <f t="shared" si="229"/>
        <v>6.3762626262626257E-2</v>
      </c>
      <c r="U727" s="104">
        <f t="shared" si="230"/>
        <v>3.2774543999999992E-3</v>
      </c>
      <c r="V727" s="105">
        <f t="shared" si="231"/>
        <v>4.22979797979798E-2</v>
      </c>
      <c r="W727" s="223">
        <f>AE727*IFERROR(VLOOKUP(AD727,LnLst!B:I,2,FALSE),0)+AG727*IFERROR(VLOOKUP(AF727,LnLst!B:I,2,FALSE),0)+AI727*IFERROR(VLOOKUP(AH727,LnLst!B:I,2,FALSE),0)+AK727*IFERROR(VLOOKUP(AJ727,LnLst!B:I,2,FALSE),0)</f>
        <v>1.1000000000000001</v>
      </c>
      <c r="X727" s="215">
        <f>AE727*IFERROR(VLOOKUP(AD727,LnLst!B:I,3,FALSE),0)+AG727*IFERROR(VLOOKUP(AF727,LnLst!B:I,3,FALSE),0)+AI727*IFERROR(VLOOKUP(AH727,LnLst!B:I,3,FALSE),0)+AK727*IFERROR(VLOOKUP(AJ727,LnLst!B:I,3,FALSE),0)</f>
        <v>4.2679999999999998</v>
      </c>
      <c r="Y727" s="219">
        <f>(AE727*IFERROR(VLOOKUP(AD727,LnLst!B:I,4,FALSE),0)+AG727*IFERROR(VLOOKUP(AF727,LnLst!B:I,4,FALSE),0)+AI727*IFERROR(VLOOKUP(AH727,LnLst!B:I,4,FALSE),0)+AK727*IFERROR(VLOOKUP(AJ727,LnLst!B:I,4,FALSE),0))/1000000</f>
        <v>3.1350000000000003E-5</v>
      </c>
      <c r="Z727" s="215">
        <f>AE727*IFERROR(VLOOKUP(AD727,LnLst!B:I,5,FALSE),0)+AG727*IFERROR(VLOOKUP(AF727,LnLst!B:I,5,FALSE),0)+AI727*IFERROR(VLOOKUP(AH727,LnLst!B:I,5,FALSE),0)+AK727*IFERROR(VLOOKUP(AJ727,LnLst!B:I,5,FALSE),0)</f>
        <v>2.7170000000000001</v>
      </c>
      <c r="AA727" s="215">
        <f>AE727*IFERROR(VLOOKUP(AD727,LnLst!B:I,6,FALSE),0)+AG727*IFERROR(VLOOKUP(AF727,LnLst!B:I,6,FALSE),0)+AI727*IFERROR(VLOOKUP(AH727,LnLst!B:I,6,FALSE),0)+AK727*IFERROR(VLOOKUP(AJ727,LnLst!B:I,6,FALSE),0)</f>
        <v>11.11</v>
      </c>
      <c r="AB727" s="207">
        <f>(AE727*IFERROR(VLOOKUP(AD727,LnLst!B:I,7,FALSE),0)+AG727*IFERROR(VLOOKUP(AF727,LnLst!B:I,7,FALSE),0)+AI727*IFERROR(VLOOKUP(AH727,LnLst!B:I,7,FALSE),0)+AK727*IFERROR(VLOOKUP(AJ727,LnLst!B:I,7,FALSE),0))/1000000</f>
        <v>1.8809999999999998E-5</v>
      </c>
      <c r="AC727" s="211">
        <f>AE727*IFERROR(VLOOKUP(AD727,LnLst!B:I,8,FALSE),0)+AG727*IFERROR(VLOOKUP(AF727,LnLst!B:I,8,FALSE),0)+AI727*IFERROR(VLOOKUP(AH727,LnLst!B:I,8,FALSE),0)+AK727*IFERROR(VLOOKUP(AJ727,LnLst!B:I,8,FALSE),0)</f>
        <v>7.37</v>
      </c>
      <c r="AD727" s="106" t="s">
        <v>1489</v>
      </c>
      <c r="AE727" s="263">
        <v>11</v>
      </c>
      <c r="AF727" s="245" t="s">
        <v>1462</v>
      </c>
      <c r="AG727" s="263"/>
      <c r="AH727" s="250" t="s">
        <v>1462</v>
      </c>
      <c r="AI727" s="263"/>
      <c r="AJ727" s="245" t="s">
        <v>1462</v>
      </c>
      <c r="AK727" s="263"/>
      <c r="AL727" s="84">
        <v>900</v>
      </c>
      <c r="AM727" s="72">
        <v>901</v>
      </c>
      <c r="AN727" s="83">
        <v>0</v>
      </c>
      <c r="AO727" s="72">
        <v>0</v>
      </c>
      <c r="AP727" s="66"/>
      <c r="AQ727" s="107"/>
      <c r="AR727" s="61"/>
      <c r="AS727" s="364"/>
      <c r="AT727" s="205"/>
      <c r="DN727" s="111">
        <f>(AE727*IFERROR(VLOOKUP(AD727,LnLst!B:I,2,FALSE),0))*(100/(H727^2))</f>
        <v>6.313131313131313E-3</v>
      </c>
      <c r="DO727" s="111">
        <f>(AE727*IFERROR(VLOOKUP(AD727,LnLst!B:I,3,FALSE),0))*(100/(H727^2))</f>
        <v>2.4494949494949493E-2</v>
      </c>
      <c r="DP727" s="111">
        <f>(AE727*IFERROR(VLOOKUP(AD727,LnLst!B:I,4,FALSE),0))*(H727^2/100)/1000000</f>
        <v>5.4624240000000013E-3</v>
      </c>
      <c r="DQ727" s="111">
        <f>(AE727*IFERROR(VLOOKUP(AD727,LnLst!B:I,5,FALSE),0))*(100/(H727^2))</f>
        <v>1.5593434343434343E-2</v>
      </c>
      <c r="DR727" s="111">
        <f>(AE727*IFERROR(VLOOKUP(AD727,LnLst!B:I,6,FALSE),0))*(100/(H727^2))</f>
        <v>6.3762626262626257E-2</v>
      </c>
      <c r="DS727" s="111">
        <f>(AE727*IFERROR(VLOOKUP(AD727,LnLst!B:I,7,FALSE),0))*(H727^2/100)/1000000</f>
        <v>3.2774544000000001E-3</v>
      </c>
      <c r="DT727" s="111">
        <f>(AE727*IFERROR(VLOOKUP(AD727,LnLst!B:I,8,FALSE),0))*(100/(H727^2))</f>
        <v>4.2297979797979793E-2</v>
      </c>
      <c r="DU727" s="111">
        <f>AG727*IFERROR(VLOOKUP(AF727,LnLst!B:I,2,FALSE),0)*100/H727^2</f>
        <v>0</v>
      </c>
      <c r="DV727" s="111">
        <f>(AG727*IFERROR(VLOOKUP(AF727,LnLst!B:I,3,FALSE),0))*(100/(H727^2))</f>
        <v>0</v>
      </c>
      <c r="DW727" s="111">
        <f>(AG727*IFERROR(VLOOKUP(AF727,LnLst!B:I,4,FALSE),0))*(H727^2/100)/1000000</f>
        <v>0</v>
      </c>
      <c r="DX727" s="111">
        <f>(AG727*IFERROR(VLOOKUP(AF727,LnLst!B:I,5,FALSE),0))*(100/(H727^2))</f>
        <v>0</v>
      </c>
      <c r="DY727" s="111">
        <f>(AG727*IFERROR(VLOOKUP(AF727,LnLst!B:I,6,FALSE),0))*(100/(H727^2))</f>
        <v>0</v>
      </c>
      <c r="DZ727" s="111">
        <f>(AG727*IFERROR(VLOOKUP(AF727,LnLst!B:I,7,FALSE),0))*(H727^2/100)/1000000</f>
        <v>0</v>
      </c>
      <c r="EA727" s="111">
        <f>(AG727*IFERROR(VLOOKUP(AF727,LnLst!B:I,8,FALSE),0))*(100/(H727^2))</f>
        <v>0</v>
      </c>
      <c r="EB727" s="111">
        <f>AI727*IFERROR(VLOOKUP(AH727,LnLst!B:I,2,FALSE),0)*100/H727^2</f>
        <v>0</v>
      </c>
      <c r="EC727" s="111">
        <f>AI727*IFERROR(VLOOKUP(AH727,LnLst!B:I,3,FALSE),0)*100/H727^2</f>
        <v>0</v>
      </c>
      <c r="ED727" s="111">
        <f>(AI727*IFERROR(VLOOKUP(AH727,LnLst!B:I,4,FALSE),0))*(H727^2/100)/1000000</f>
        <v>0</v>
      </c>
      <c r="EE727" s="111">
        <f>AI727*IFERROR(VLOOKUP(AH727,LnLst!B:I,5,FALSE),0)*100/H727^2</f>
        <v>0</v>
      </c>
      <c r="EF727" s="111">
        <f>AI727*IFERROR(VLOOKUP(AH727,LnLst!B:I,6,FALSE),0)*100/H727^2</f>
        <v>0</v>
      </c>
      <c r="EG727" s="111">
        <f>(AI727*IFERROR(VLOOKUP(AH727,LnLst!B:I,7,FALSE),0))*(H727^2/100)/1000000</f>
        <v>0</v>
      </c>
      <c r="EH727" s="111">
        <f>AI727*IFERROR(VLOOKUP(AH727,LnLst!B:I,8,FALSE),0)*100/H727^2</f>
        <v>0</v>
      </c>
      <c r="EI727" s="236">
        <f>AK727*IFERROR(VLOOKUP(AJ727,LnLst!B:I,2,FALSE),0)*100/H727^2</f>
        <v>0</v>
      </c>
      <c r="EJ727" s="111">
        <f>AK727*IFERROR(VLOOKUP(AJ727,LnLst!B:I,3,FALSE),0)*100/H727^2</f>
        <v>0</v>
      </c>
      <c r="EK727" s="111">
        <f>(AK727*IFERROR(VLOOKUP(AJ727,LnLst!B:I,4,FALSE),0))*(H727^2/100)/1000000</f>
        <v>0</v>
      </c>
      <c r="EL727" s="111">
        <f>AK727*IFERROR(VLOOKUP(AJ727,LnLst!B:I,5,FALSE),0)*100/H727^2</f>
        <v>0</v>
      </c>
      <c r="EM727" s="111">
        <f>AK727*IFERROR(VLOOKUP(AJ727,LnLst!B:I,6,FALSE),0)*100/H727^2</f>
        <v>0</v>
      </c>
      <c r="EN727" s="111">
        <f>(AK727*IFERROR(VLOOKUP(AJ727,LnLst!B:I,7,FALSE),0))*(H727^2/100)/1000000</f>
        <v>0</v>
      </c>
      <c r="EO727" s="111">
        <f>AK727*IFERROR(VLOOKUP(AJ727,LnLst!B:I,8,FALSE),0)*100/H727^2</f>
        <v>0</v>
      </c>
    </row>
    <row r="728" spans="1:145" ht="15" customHeight="1" x14ac:dyDescent="0.25">
      <c r="A728" s="259" t="s">
        <v>464</v>
      </c>
      <c r="B728" s="110" t="s">
        <v>474</v>
      </c>
      <c r="C728" s="109" t="s">
        <v>186</v>
      </c>
      <c r="D728" s="110" t="s">
        <v>1624</v>
      </c>
      <c r="E728" s="9" t="s">
        <v>1642</v>
      </c>
      <c r="F728" s="426" t="s">
        <v>1717</v>
      </c>
      <c r="G728" s="83">
        <v>2</v>
      </c>
      <c r="H728" s="60">
        <v>132</v>
      </c>
      <c r="I728" s="194" t="str">
        <f t="shared" si="232"/>
        <v xml:space="preserve">1*323/75 ACSR             </v>
      </c>
      <c r="J728" s="228">
        <f t="shared" si="233"/>
        <v>11</v>
      </c>
      <c r="K728" s="113" t="s">
        <v>238</v>
      </c>
      <c r="L728" s="232" t="s">
        <v>26</v>
      </c>
      <c r="M728" s="114">
        <v>600</v>
      </c>
      <c r="N728" s="115">
        <f t="shared" si="224"/>
        <v>137.17439999999999</v>
      </c>
      <c r="O728" s="116">
        <v>650</v>
      </c>
      <c r="P728" s="235">
        <f t="shared" si="225"/>
        <v>6.3131313131313139E-3</v>
      </c>
      <c r="Q728" s="104">
        <f t="shared" si="226"/>
        <v>2.4494949494949493E-2</v>
      </c>
      <c r="R728" s="104">
        <f t="shared" si="227"/>
        <v>5.4624240000000004E-3</v>
      </c>
      <c r="S728" s="104">
        <f t="shared" si="228"/>
        <v>1.5593434343434343E-2</v>
      </c>
      <c r="T728" s="104">
        <f t="shared" si="229"/>
        <v>6.3762626262626257E-2</v>
      </c>
      <c r="U728" s="104">
        <f t="shared" si="230"/>
        <v>3.2774543999999992E-3</v>
      </c>
      <c r="V728" s="105">
        <f t="shared" si="231"/>
        <v>4.22979797979798E-2</v>
      </c>
      <c r="W728" s="223">
        <f>AE728*IFERROR(VLOOKUP(AD728,LnLst!B:I,2,FALSE),0)+AG728*IFERROR(VLOOKUP(AF728,LnLst!B:I,2,FALSE),0)+AI728*IFERROR(VLOOKUP(AH728,LnLst!B:I,2,FALSE),0)+AK728*IFERROR(VLOOKUP(AJ728,LnLst!B:I,2,FALSE),0)</f>
        <v>1.1000000000000001</v>
      </c>
      <c r="X728" s="215">
        <f>AE728*IFERROR(VLOOKUP(AD728,LnLst!B:I,3,FALSE),0)+AG728*IFERROR(VLOOKUP(AF728,LnLst!B:I,3,FALSE),0)+AI728*IFERROR(VLOOKUP(AH728,LnLst!B:I,3,FALSE),0)+AK728*IFERROR(VLOOKUP(AJ728,LnLst!B:I,3,FALSE),0)</f>
        <v>4.2679999999999998</v>
      </c>
      <c r="Y728" s="219">
        <f>(AE728*IFERROR(VLOOKUP(AD728,LnLst!B:I,4,FALSE),0)+AG728*IFERROR(VLOOKUP(AF728,LnLst!B:I,4,FALSE),0)+AI728*IFERROR(VLOOKUP(AH728,LnLst!B:I,4,FALSE),0)+AK728*IFERROR(VLOOKUP(AJ728,LnLst!B:I,4,FALSE),0))/1000000</f>
        <v>3.1350000000000003E-5</v>
      </c>
      <c r="Z728" s="215">
        <f>AE728*IFERROR(VLOOKUP(AD728,LnLst!B:I,5,FALSE),0)+AG728*IFERROR(VLOOKUP(AF728,LnLst!B:I,5,FALSE),0)+AI728*IFERROR(VLOOKUP(AH728,LnLst!B:I,5,FALSE),0)+AK728*IFERROR(VLOOKUP(AJ728,LnLst!B:I,5,FALSE),0)</f>
        <v>2.7170000000000001</v>
      </c>
      <c r="AA728" s="215">
        <f>AE728*IFERROR(VLOOKUP(AD728,LnLst!B:I,6,FALSE),0)+AG728*IFERROR(VLOOKUP(AF728,LnLst!B:I,6,FALSE),0)+AI728*IFERROR(VLOOKUP(AH728,LnLst!B:I,6,FALSE),0)+AK728*IFERROR(VLOOKUP(AJ728,LnLst!B:I,6,FALSE),0)</f>
        <v>11.11</v>
      </c>
      <c r="AB728" s="207">
        <f>(AE728*IFERROR(VLOOKUP(AD728,LnLst!B:I,7,FALSE),0)+AG728*IFERROR(VLOOKUP(AF728,LnLst!B:I,7,FALSE),0)+AI728*IFERROR(VLOOKUP(AH728,LnLst!B:I,7,FALSE),0)+AK728*IFERROR(VLOOKUP(AJ728,LnLst!B:I,7,FALSE),0))/1000000</f>
        <v>1.8809999999999998E-5</v>
      </c>
      <c r="AC728" s="211">
        <f>AE728*IFERROR(VLOOKUP(AD728,LnLst!B:I,8,FALSE),0)+AG728*IFERROR(VLOOKUP(AF728,LnLst!B:I,8,FALSE),0)+AI728*IFERROR(VLOOKUP(AH728,LnLst!B:I,8,FALSE),0)+AK728*IFERROR(VLOOKUP(AJ728,LnLst!B:I,8,FALSE),0)</f>
        <v>7.37</v>
      </c>
      <c r="AD728" s="106" t="s">
        <v>1489</v>
      </c>
      <c r="AE728" s="263">
        <v>11</v>
      </c>
      <c r="AF728" s="245" t="s">
        <v>1462</v>
      </c>
      <c r="AG728" s="263"/>
      <c r="AH728" s="250" t="s">
        <v>1462</v>
      </c>
      <c r="AI728" s="263"/>
      <c r="AJ728" s="245" t="s">
        <v>1462</v>
      </c>
      <c r="AK728" s="263"/>
      <c r="AL728" s="84">
        <v>900</v>
      </c>
      <c r="AM728" s="72">
        <v>901</v>
      </c>
      <c r="AN728" s="83">
        <v>0</v>
      </c>
      <c r="AO728" s="72">
        <v>0</v>
      </c>
      <c r="AP728" s="66"/>
      <c r="AQ728" s="107"/>
      <c r="AR728" s="61"/>
      <c r="AS728" s="364"/>
      <c r="AT728" s="205"/>
      <c r="DN728" s="111">
        <f>(AE728*IFERROR(VLOOKUP(AD728,LnLst!B:I,2,FALSE),0))*(100/(H728^2))</f>
        <v>6.313131313131313E-3</v>
      </c>
      <c r="DO728" s="111">
        <f>(AE728*IFERROR(VLOOKUP(AD728,LnLst!B:I,3,FALSE),0))*(100/(H728^2))</f>
        <v>2.4494949494949493E-2</v>
      </c>
      <c r="DP728" s="111">
        <f>(AE728*IFERROR(VLOOKUP(AD728,LnLst!B:I,4,FALSE),0))*(H728^2/100)/1000000</f>
        <v>5.4624240000000013E-3</v>
      </c>
      <c r="DQ728" s="111">
        <f>(AE728*IFERROR(VLOOKUP(AD728,LnLst!B:I,5,FALSE),0))*(100/(H728^2))</f>
        <v>1.5593434343434343E-2</v>
      </c>
      <c r="DR728" s="111">
        <f>(AE728*IFERROR(VLOOKUP(AD728,LnLst!B:I,6,FALSE),0))*(100/(H728^2))</f>
        <v>6.3762626262626257E-2</v>
      </c>
      <c r="DS728" s="111">
        <f>(AE728*IFERROR(VLOOKUP(AD728,LnLst!B:I,7,FALSE),0))*(H728^2/100)/1000000</f>
        <v>3.2774544000000001E-3</v>
      </c>
      <c r="DT728" s="111">
        <f>(AE728*IFERROR(VLOOKUP(AD728,LnLst!B:I,8,FALSE),0))*(100/(H728^2))</f>
        <v>4.2297979797979793E-2</v>
      </c>
      <c r="DU728" s="111">
        <f>AG728*IFERROR(VLOOKUP(AF728,LnLst!B:I,2,FALSE),0)*100/H728^2</f>
        <v>0</v>
      </c>
      <c r="DV728" s="111">
        <f>(AG728*IFERROR(VLOOKUP(AF728,LnLst!B:I,3,FALSE),0))*(100/(H728^2))</f>
        <v>0</v>
      </c>
      <c r="DW728" s="111">
        <f>(AG728*IFERROR(VLOOKUP(AF728,LnLst!B:I,4,FALSE),0))*(H728^2/100)/1000000</f>
        <v>0</v>
      </c>
      <c r="DX728" s="111">
        <f>(AG728*IFERROR(VLOOKUP(AF728,LnLst!B:I,5,FALSE),0))*(100/(H728^2))</f>
        <v>0</v>
      </c>
      <c r="DY728" s="111">
        <f>(AG728*IFERROR(VLOOKUP(AF728,LnLst!B:I,6,FALSE),0))*(100/(H728^2))</f>
        <v>0</v>
      </c>
      <c r="DZ728" s="111">
        <f>(AG728*IFERROR(VLOOKUP(AF728,LnLst!B:I,7,FALSE),0))*(H728^2/100)/1000000</f>
        <v>0</v>
      </c>
      <c r="EA728" s="111">
        <f>(AG728*IFERROR(VLOOKUP(AF728,LnLst!B:I,8,FALSE),0))*(100/(H728^2))</f>
        <v>0</v>
      </c>
      <c r="EB728" s="111">
        <f>AI728*IFERROR(VLOOKUP(AH728,LnLst!B:I,2,FALSE),0)*100/H728^2</f>
        <v>0</v>
      </c>
      <c r="EC728" s="111">
        <f>AI728*IFERROR(VLOOKUP(AH728,LnLst!B:I,3,FALSE),0)*100/H728^2</f>
        <v>0</v>
      </c>
      <c r="ED728" s="111">
        <f>(AI728*IFERROR(VLOOKUP(AH728,LnLst!B:I,4,FALSE),0))*(H728^2/100)/1000000</f>
        <v>0</v>
      </c>
      <c r="EE728" s="111">
        <f>AI728*IFERROR(VLOOKUP(AH728,LnLst!B:I,5,FALSE),0)*100/H728^2</f>
        <v>0</v>
      </c>
      <c r="EF728" s="111">
        <f>AI728*IFERROR(VLOOKUP(AH728,LnLst!B:I,6,FALSE),0)*100/H728^2</f>
        <v>0</v>
      </c>
      <c r="EG728" s="111">
        <f>(AI728*IFERROR(VLOOKUP(AH728,LnLst!B:I,7,FALSE),0))*(H728^2/100)/1000000</f>
        <v>0</v>
      </c>
      <c r="EH728" s="111">
        <f>AI728*IFERROR(VLOOKUP(AH728,LnLst!B:I,8,FALSE),0)*100/H728^2</f>
        <v>0</v>
      </c>
      <c r="EI728" s="236">
        <f>AK728*IFERROR(VLOOKUP(AJ728,LnLst!B:I,2,FALSE),0)*100/H728^2</f>
        <v>0</v>
      </c>
      <c r="EJ728" s="111">
        <f>AK728*IFERROR(VLOOKUP(AJ728,LnLst!B:I,3,FALSE),0)*100/H728^2</f>
        <v>0</v>
      </c>
      <c r="EK728" s="111">
        <f>(AK728*IFERROR(VLOOKUP(AJ728,LnLst!B:I,4,FALSE),0))*(H728^2/100)/1000000</f>
        <v>0</v>
      </c>
      <c r="EL728" s="111">
        <f>AK728*IFERROR(VLOOKUP(AJ728,LnLst!B:I,5,FALSE),0)*100/H728^2</f>
        <v>0</v>
      </c>
      <c r="EM728" s="111">
        <f>AK728*IFERROR(VLOOKUP(AJ728,LnLst!B:I,6,FALSE),0)*100/H728^2</f>
        <v>0</v>
      </c>
      <c r="EN728" s="111">
        <f>(AK728*IFERROR(VLOOKUP(AJ728,LnLst!B:I,7,FALSE),0))*(H728^2/100)/1000000</f>
        <v>0</v>
      </c>
      <c r="EO728" s="111">
        <f>AK728*IFERROR(VLOOKUP(AJ728,LnLst!B:I,8,FALSE),0)*100/H728^2</f>
        <v>0</v>
      </c>
    </row>
    <row r="729" spans="1:145" ht="15" customHeight="1" x14ac:dyDescent="0.25">
      <c r="A729" s="259" t="s">
        <v>464</v>
      </c>
      <c r="B729" s="110" t="s">
        <v>474</v>
      </c>
      <c r="C729" s="109" t="s">
        <v>186</v>
      </c>
      <c r="D729" s="110" t="s">
        <v>1624</v>
      </c>
      <c r="E729" s="9" t="s">
        <v>1642</v>
      </c>
      <c r="F729" s="426" t="s">
        <v>1717</v>
      </c>
      <c r="G729" s="83">
        <v>3</v>
      </c>
      <c r="H729" s="60">
        <v>132</v>
      </c>
      <c r="I729" s="194" t="str">
        <f t="shared" si="232"/>
        <v xml:space="preserve">1*323/75 ACSR             </v>
      </c>
      <c r="J729" s="228">
        <f t="shared" si="233"/>
        <v>11</v>
      </c>
      <c r="K729" s="113" t="s">
        <v>238</v>
      </c>
      <c r="L729" s="232" t="s">
        <v>26</v>
      </c>
      <c r="M729" s="114">
        <v>600</v>
      </c>
      <c r="N729" s="115">
        <f t="shared" si="224"/>
        <v>137.17439999999999</v>
      </c>
      <c r="O729" s="116">
        <v>650</v>
      </c>
      <c r="P729" s="235">
        <f t="shared" si="225"/>
        <v>6.3131313131313139E-3</v>
      </c>
      <c r="Q729" s="104">
        <f t="shared" si="226"/>
        <v>2.4494949494949493E-2</v>
      </c>
      <c r="R729" s="104">
        <f t="shared" si="227"/>
        <v>5.4624240000000004E-3</v>
      </c>
      <c r="S729" s="104">
        <f t="shared" si="228"/>
        <v>1.5593434343434343E-2</v>
      </c>
      <c r="T729" s="104">
        <f t="shared" si="229"/>
        <v>6.3762626262626257E-2</v>
      </c>
      <c r="U729" s="104">
        <f t="shared" si="230"/>
        <v>3.2774543999999992E-3</v>
      </c>
      <c r="V729" s="105">
        <f t="shared" si="231"/>
        <v>4.22979797979798E-2</v>
      </c>
      <c r="W729" s="223">
        <f>AE729*IFERROR(VLOOKUP(AD729,LnLst!B:I,2,FALSE),0)+AG729*IFERROR(VLOOKUP(AF729,LnLst!B:I,2,FALSE),0)+AI729*IFERROR(VLOOKUP(AH729,LnLst!B:I,2,FALSE),0)+AK729*IFERROR(VLOOKUP(AJ729,LnLst!B:I,2,FALSE),0)</f>
        <v>1.1000000000000001</v>
      </c>
      <c r="X729" s="215">
        <f>AE729*IFERROR(VLOOKUP(AD729,LnLst!B:I,3,FALSE),0)+AG729*IFERROR(VLOOKUP(AF729,LnLst!B:I,3,FALSE),0)+AI729*IFERROR(VLOOKUP(AH729,LnLst!B:I,3,FALSE),0)+AK729*IFERROR(VLOOKUP(AJ729,LnLst!B:I,3,FALSE),0)</f>
        <v>4.2679999999999998</v>
      </c>
      <c r="Y729" s="219">
        <f>(AE729*IFERROR(VLOOKUP(AD729,LnLst!B:I,4,FALSE),0)+AG729*IFERROR(VLOOKUP(AF729,LnLst!B:I,4,FALSE),0)+AI729*IFERROR(VLOOKUP(AH729,LnLst!B:I,4,FALSE),0)+AK729*IFERROR(VLOOKUP(AJ729,LnLst!B:I,4,FALSE),0))/1000000</f>
        <v>3.1350000000000003E-5</v>
      </c>
      <c r="Z729" s="215">
        <f>AE729*IFERROR(VLOOKUP(AD729,LnLst!B:I,5,FALSE),0)+AG729*IFERROR(VLOOKUP(AF729,LnLst!B:I,5,FALSE),0)+AI729*IFERROR(VLOOKUP(AH729,LnLst!B:I,5,FALSE),0)+AK729*IFERROR(VLOOKUP(AJ729,LnLst!B:I,5,FALSE),0)</f>
        <v>2.7170000000000001</v>
      </c>
      <c r="AA729" s="215">
        <f>AE729*IFERROR(VLOOKUP(AD729,LnLst!B:I,6,FALSE),0)+AG729*IFERROR(VLOOKUP(AF729,LnLst!B:I,6,FALSE),0)+AI729*IFERROR(VLOOKUP(AH729,LnLst!B:I,6,FALSE),0)+AK729*IFERROR(VLOOKUP(AJ729,LnLst!B:I,6,FALSE),0)</f>
        <v>11.11</v>
      </c>
      <c r="AB729" s="207">
        <f>(AE729*IFERROR(VLOOKUP(AD729,LnLst!B:I,7,FALSE),0)+AG729*IFERROR(VLOOKUP(AF729,LnLst!B:I,7,FALSE),0)+AI729*IFERROR(VLOOKUP(AH729,LnLst!B:I,7,FALSE),0)+AK729*IFERROR(VLOOKUP(AJ729,LnLst!B:I,7,FALSE),0))/1000000</f>
        <v>1.8809999999999998E-5</v>
      </c>
      <c r="AC729" s="211">
        <f>AE729*IFERROR(VLOOKUP(AD729,LnLst!B:I,8,FALSE),0)+AG729*IFERROR(VLOOKUP(AF729,LnLst!B:I,8,FALSE),0)+AI729*IFERROR(VLOOKUP(AH729,LnLst!B:I,8,FALSE),0)+AK729*IFERROR(VLOOKUP(AJ729,LnLst!B:I,8,FALSE),0)</f>
        <v>7.37</v>
      </c>
      <c r="AD729" s="106" t="s">
        <v>1489</v>
      </c>
      <c r="AE729" s="263">
        <v>11</v>
      </c>
      <c r="AF729" s="245" t="s">
        <v>1462</v>
      </c>
      <c r="AG729" s="263"/>
      <c r="AH729" s="250" t="s">
        <v>1462</v>
      </c>
      <c r="AI729" s="263"/>
      <c r="AJ729" s="245" t="s">
        <v>1462</v>
      </c>
      <c r="AK729" s="263"/>
      <c r="AL729" s="84">
        <v>900</v>
      </c>
      <c r="AM729" s="72">
        <v>901</v>
      </c>
      <c r="AN729" s="83">
        <v>0</v>
      </c>
      <c r="AO729" s="72">
        <v>0</v>
      </c>
      <c r="AP729" s="66"/>
      <c r="AQ729" s="107"/>
      <c r="AR729" s="61"/>
      <c r="AS729" s="364"/>
      <c r="AT729" s="205"/>
      <c r="DN729" s="111">
        <f>(AE729*IFERROR(VLOOKUP(AD729,LnLst!B:I,2,FALSE),0))*(100/(H729^2))</f>
        <v>6.313131313131313E-3</v>
      </c>
      <c r="DO729" s="111">
        <f>(AE729*IFERROR(VLOOKUP(AD729,LnLst!B:I,3,FALSE),0))*(100/(H729^2))</f>
        <v>2.4494949494949493E-2</v>
      </c>
      <c r="DP729" s="111">
        <f>(AE729*IFERROR(VLOOKUP(AD729,LnLst!B:I,4,FALSE),0))*(H729^2/100)/1000000</f>
        <v>5.4624240000000013E-3</v>
      </c>
      <c r="DQ729" s="111">
        <f>(AE729*IFERROR(VLOOKUP(AD729,LnLst!B:I,5,FALSE),0))*(100/(H729^2))</f>
        <v>1.5593434343434343E-2</v>
      </c>
      <c r="DR729" s="111">
        <f>(AE729*IFERROR(VLOOKUP(AD729,LnLst!B:I,6,FALSE),0))*(100/(H729^2))</f>
        <v>6.3762626262626257E-2</v>
      </c>
      <c r="DS729" s="111">
        <f>(AE729*IFERROR(VLOOKUP(AD729,LnLst!B:I,7,FALSE),0))*(H729^2/100)/1000000</f>
        <v>3.2774544000000001E-3</v>
      </c>
      <c r="DT729" s="111">
        <f>(AE729*IFERROR(VLOOKUP(AD729,LnLst!B:I,8,FALSE),0))*(100/(H729^2))</f>
        <v>4.2297979797979793E-2</v>
      </c>
      <c r="DU729" s="111">
        <f>AG729*IFERROR(VLOOKUP(AF729,LnLst!B:I,2,FALSE),0)*100/H729^2</f>
        <v>0</v>
      </c>
      <c r="DV729" s="111">
        <f>(AG729*IFERROR(VLOOKUP(AF729,LnLst!B:I,3,FALSE),0))*(100/(H729^2))</f>
        <v>0</v>
      </c>
      <c r="DW729" s="111">
        <f>(AG729*IFERROR(VLOOKUP(AF729,LnLst!B:I,4,FALSE),0))*(H729^2/100)/1000000</f>
        <v>0</v>
      </c>
      <c r="DX729" s="111">
        <f>(AG729*IFERROR(VLOOKUP(AF729,LnLst!B:I,5,FALSE),0))*(100/(H729^2))</f>
        <v>0</v>
      </c>
      <c r="DY729" s="111">
        <f>(AG729*IFERROR(VLOOKUP(AF729,LnLst!B:I,6,FALSE),0))*(100/(H729^2))</f>
        <v>0</v>
      </c>
      <c r="DZ729" s="111">
        <f>(AG729*IFERROR(VLOOKUP(AF729,LnLst!B:I,7,FALSE),0))*(H729^2/100)/1000000</f>
        <v>0</v>
      </c>
      <c r="EA729" s="111">
        <f>(AG729*IFERROR(VLOOKUP(AF729,LnLst!B:I,8,FALSE),0))*(100/(H729^2))</f>
        <v>0</v>
      </c>
      <c r="EB729" s="111">
        <f>AI729*IFERROR(VLOOKUP(AH729,LnLst!B:I,2,FALSE),0)*100/H729^2</f>
        <v>0</v>
      </c>
      <c r="EC729" s="111">
        <f>AI729*IFERROR(VLOOKUP(AH729,LnLst!B:I,3,FALSE),0)*100/H729^2</f>
        <v>0</v>
      </c>
      <c r="ED729" s="111">
        <f>(AI729*IFERROR(VLOOKUP(AH729,LnLst!B:I,4,FALSE),0))*(H729^2/100)/1000000</f>
        <v>0</v>
      </c>
      <c r="EE729" s="111">
        <f>AI729*IFERROR(VLOOKUP(AH729,LnLst!B:I,5,FALSE),0)*100/H729^2</f>
        <v>0</v>
      </c>
      <c r="EF729" s="111">
        <f>AI729*IFERROR(VLOOKUP(AH729,LnLst!B:I,6,FALSE),0)*100/H729^2</f>
        <v>0</v>
      </c>
      <c r="EG729" s="111">
        <f>(AI729*IFERROR(VLOOKUP(AH729,LnLst!B:I,7,FALSE),0))*(H729^2/100)/1000000</f>
        <v>0</v>
      </c>
      <c r="EH729" s="111">
        <f>AI729*IFERROR(VLOOKUP(AH729,LnLst!B:I,8,FALSE),0)*100/H729^2</f>
        <v>0</v>
      </c>
      <c r="EI729" s="236">
        <f>AK729*IFERROR(VLOOKUP(AJ729,LnLst!B:I,2,FALSE),0)*100/H729^2</f>
        <v>0</v>
      </c>
      <c r="EJ729" s="111">
        <f>AK729*IFERROR(VLOOKUP(AJ729,LnLst!B:I,3,FALSE),0)*100/H729^2</f>
        <v>0</v>
      </c>
      <c r="EK729" s="111">
        <f>(AK729*IFERROR(VLOOKUP(AJ729,LnLst!B:I,4,FALSE),0))*(H729^2/100)/1000000</f>
        <v>0</v>
      </c>
      <c r="EL729" s="111">
        <f>AK729*IFERROR(VLOOKUP(AJ729,LnLst!B:I,5,FALSE),0)*100/H729^2</f>
        <v>0</v>
      </c>
      <c r="EM729" s="111">
        <f>AK729*IFERROR(VLOOKUP(AJ729,LnLst!B:I,6,FALSE),0)*100/H729^2</f>
        <v>0</v>
      </c>
      <c r="EN729" s="111">
        <f>(AK729*IFERROR(VLOOKUP(AJ729,LnLst!B:I,7,FALSE),0))*(H729^2/100)/1000000</f>
        <v>0</v>
      </c>
      <c r="EO729" s="111">
        <f>AK729*IFERROR(VLOOKUP(AJ729,LnLst!B:I,8,FALSE),0)*100/H729^2</f>
        <v>0</v>
      </c>
    </row>
    <row r="730" spans="1:145" ht="15" customHeight="1" x14ac:dyDescent="0.25">
      <c r="A730" s="259" t="s">
        <v>464</v>
      </c>
      <c r="B730" s="110" t="s">
        <v>474</v>
      </c>
      <c r="C730" s="109" t="s">
        <v>186</v>
      </c>
      <c r="D730" s="110" t="s">
        <v>1624</v>
      </c>
      <c r="E730" s="9" t="s">
        <v>1642</v>
      </c>
      <c r="F730" s="426" t="s">
        <v>1717</v>
      </c>
      <c r="G730" s="83">
        <v>4</v>
      </c>
      <c r="H730" s="60">
        <v>132</v>
      </c>
      <c r="I730" s="194" t="str">
        <f t="shared" si="232"/>
        <v xml:space="preserve">1*323/75 ACSR             </v>
      </c>
      <c r="J730" s="228">
        <f t="shared" si="233"/>
        <v>11</v>
      </c>
      <c r="K730" s="113" t="s">
        <v>238</v>
      </c>
      <c r="L730" s="232" t="s">
        <v>26</v>
      </c>
      <c r="M730" s="114">
        <v>600</v>
      </c>
      <c r="N730" s="115">
        <f t="shared" si="224"/>
        <v>137.17439999999999</v>
      </c>
      <c r="O730" s="116">
        <v>650</v>
      </c>
      <c r="P730" s="235">
        <f t="shared" si="225"/>
        <v>6.3131313131313139E-3</v>
      </c>
      <c r="Q730" s="104">
        <f t="shared" si="226"/>
        <v>2.4494949494949493E-2</v>
      </c>
      <c r="R730" s="104">
        <f t="shared" si="227"/>
        <v>5.4624240000000004E-3</v>
      </c>
      <c r="S730" s="104">
        <f t="shared" si="228"/>
        <v>1.5593434343434343E-2</v>
      </c>
      <c r="T730" s="104">
        <f t="shared" si="229"/>
        <v>6.3762626262626257E-2</v>
      </c>
      <c r="U730" s="104">
        <f t="shared" si="230"/>
        <v>3.2774543999999992E-3</v>
      </c>
      <c r="V730" s="105">
        <f t="shared" si="231"/>
        <v>4.22979797979798E-2</v>
      </c>
      <c r="W730" s="223">
        <f>AE730*IFERROR(VLOOKUP(AD730,LnLst!B:I,2,FALSE),0)+AG730*IFERROR(VLOOKUP(AF730,LnLst!B:I,2,FALSE),0)+AI730*IFERROR(VLOOKUP(AH730,LnLst!B:I,2,FALSE),0)+AK730*IFERROR(VLOOKUP(AJ730,LnLst!B:I,2,FALSE),0)</f>
        <v>1.1000000000000001</v>
      </c>
      <c r="X730" s="215">
        <f>AE730*IFERROR(VLOOKUP(AD730,LnLst!B:I,3,FALSE),0)+AG730*IFERROR(VLOOKUP(AF730,LnLst!B:I,3,FALSE),0)+AI730*IFERROR(VLOOKUP(AH730,LnLst!B:I,3,FALSE),0)+AK730*IFERROR(VLOOKUP(AJ730,LnLst!B:I,3,FALSE),0)</f>
        <v>4.2679999999999998</v>
      </c>
      <c r="Y730" s="219">
        <f>(AE730*IFERROR(VLOOKUP(AD730,LnLst!B:I,4,FALSE),0)+AG730*IFERROR(VLOOKUP(AF730,LnLst!B:I,4,FALSE),0)+AI730*IFERROR(VLOOKUP(AH730,LnLst!B:I,4,FALSE),0)+AK730*IFERROR(VLOOKUP(AJ730,LnLst!B:I,4,FALSE),0))/1000000</f>
        <v>3.1350000000000003E-5</v>
      </c>
      <c r="Z730" s="215">
        <f>AE730*IFERROR(VLOOKUP(AD730,LnLst!B:I,5,FALSE),0)+AG730*IFERROR(VLOOKUP(AF730,LnLst!B:I,5,FALSE),0)+AI730*IFERROR(VLOOKUP(AH730,LnLst!B:I,5,FALSE),0)+AK730*IFERROR(VLOOKUP(AJ730,LnLst!B:I,5,FALSE),0)</f>
        <v>2.7170000000000001</v>
      </c>
      <c r="AA730" s="215">
        <f>AE730*IFERROR(VLOOKUP(AD730,LnLst!B:I,6,FALSE),0)+AG730*IFERROR(VLOOKUP(AF730,LnLst!B:I,6,FALSE),0)+AI730*IFERROR(VLOOKUP(AH730,LnLst!B:I,6,FALSE),0)+AK730*IFERROR(VLOOKUP(AJ730,LnLst!B:I,6,FALSE),0)</f>
        <v>11.11</v>
      </c>
      <c r="AB730" s="207">
        <f>(AE730*IFERROR(VLOOKUP(AD730,LnLst!B:I,7,FALSE),0)+AG730*IFERROR(VLOOKUP(AF730,LnLst!B:I,7,FALSE),0)+AI730*IFERROR(VLOOKUP(AH730,LnLst!B:I,7,FALSE),0)+AK730*IFERROR(VLOOKUP(AJ730,LnLst!B:I,7,FALSE),0))/1000000</f>
        <v>1.8809999999999998E-5</v>
      </c>
      <c r="AC730" s="211">
        <f>AE730*IFERROR(VLOOKUP(AD730,LnLst!B:I,8,FALSE),0)+AG730*IFERROR(VLOOKUP(AF730,LnLst!B:I,8,FALSE),0)+AI730*IFERROR(VLOOKUP(AH730,LnLst!B:I,8,FALSE),0)+AK730*IFERROR(VLOOKUP(AJ730,LnLst!B:I,8,FALSE),0)</f>
        <v>7.37</v>
      </c>
      <c r="AD730" s="106" t="s">
        <v>1489</v>
      </c>
      <c r="AE730" s="263">
        <v>11</v>
      </c>
      <c r="AF730" s="245" t="s">
        <v>1462</v>
      </c>
      <c r="AG730" s="263"/>
      <c r="AH730" s="250" t="s">
        <v>1462</v>
      </c>
      <c r="AI730" s="263"/>
      <c r="AJ730" s="245" t="s">
        <v>1462</v>
      </c>
      <c r="AK730" s="263"/>
      <c r="AL730" s="84">
        <v>900</v>
      </c>
      <c r="AM730" s="72">
        <v>901</v>
      </c>
      <c r="AN730" s="83">
        <v>0</v>
      </c>
      <c r="AO730" s="72">
        <v>0</v>
      </c>
      <c r="AP730" s="66"/>
      <c r="AQ730" s="107"/>
      <c r="AR730" s="61"/>
      <c r="AS730" s="364"/>
      <c r="AT730" s="205"/>
      <c r="DN730" s="111">
        <f>(AE730*IFERROR(VLOOKUP(AD730,LnLst!B:I,2,FALSE),0))*(100/(H730^2))</f>
        <v>6.313131313131313E-3</v>
      </c>
      <c r="DO730" s="111">
        <f>(AE730*IFERROR(VLOOKUP(AD730,LnLst!B:I,3,FALSE),0))*(100/(H730^2))</f>
        <v>2.4494949494949493E-2</v>
      </c>
      <c r="DP730" s="111">
        <f>(AE730*IFERROR(VLOOKUP(AD730,LnLst!B:I,4,FALSE),0))*(H730^2/100)/1000000</f>
        <v>5.4624240000000013E-3</v>
      </c>
      <c r="DQ730" s="111">
        <f>(AE730*IFERROR(VLOOKUP(AD730,LnLst!B:I,5,FALSE),0))*(100/(H730^2))</f>
        <v>1.5593434343434343E-2</v>
      </c>
      <c r="DR730" s="111">
        <f>(AE730*IFERROR(VLOOKUP(AD730,LnLst!B:I,6,FALSE),0))*(100/(H730^2))</f>
        <v>6.3762626262626257E-2</v>
      </c>
      <c r="DS730" s="111">
        <f>(AE730*IFERROR(VLOOKUP(AD730,LnLst!B:I,7,FALSE),0))*(H730^2/100)/1000000</f>
        <v>3.2774544000000001E-3</v>
      </c>
      <c r="DT730" s="111">
        <f>(AE730*IFERROR(VLOOKUP(AD730,LnLst!B:I,8,FALSE),0))*(100/(H730^2))</f>
        <v>4.2297979797979793E-2</v>
      </c>
      <c r="DU730" s="111">
        <f>AG730*IFERROR(VLOOKUP(AF730,LnLst!B:I,2,FALSE),0)*100/H730^2</f>
        <v>0</v>
      </c>
      <c r="DV730" s="111">
        <f>(AG730*IFERROR(VLOOKUP(AF730,LnLst!B:I,3,FALSE),0))*(100/(H730^2))</f>
        <v>0</v>
      </c>
      <c r="DW730" s="111">
        <f>(AG730*IFERROR(VLOOKUP(AF730,LnLst!B:I,4,FALSE),0))*(H730^2/100)/1000000</f>
        <v>0</v>
      </c>
      <c r="DX730" s="111">
        <f>(AG730*IFERROR(VLOOKUP(AF730,LnLst!B:I,5,FALSE),0))*(100/(H730^2))</f>
        <v>0</v>
      </c>
      <c r="DY730" s="111">
        <f>(AG730*IFERROR(VLOOKUP(AF730,LnLst!B:I,6,FALSE),0))*(100/(H730^2))</f>
        <v>0</v>
      </c>
      <c r="DZ730" s="111">
        <f>(AG730*IFERROR(VLOOKUP(AF730,LnLst!B:I,7,FALSE),0))*(H730^2/100)/1000000</f>
        <v>0</v>
      </c>
      <c r="EA730" s="111">
        <f>(AG730*IFERROR(VLOOKUP(AF730,LnLst!B:I,8,FALSE),0))*(100/(H730^2))</f>
        <v>0</v>
      </c>
      <c r="EB730" s="111">
        <f>AI730*IFERROR(VLOOKUP(AH730,LnLst!B:I,2,FALSE),0)*100/H730^2</f>
        <v>0</v>
      </c>
      <c r="EC730" s="111">
        <f>AI730*IFERROR(VLOOKUP(AH730,LnLst!B:I,3,FALSE),0)*100/H730^2</f>
        <v>0</v>
      </c>
      <c r="ED730" s="111">
        <f>(AI730*IFERROR(VLOOKUP(AH730,LnLst!B:I,4,FALSE),0))*(H730^2/100)/1000000</f>
        <v>0</v>
      </c>
      <c r="EE730" s="111">
        <f>AI730*IFERROR(VLOOKUP(AH730,LnLst!B:I,5,FALSE),0)*100/H730^2</f>
        <v>0</v>
      </c>
      <c r="EF730" s="111">
        <f>AI730*IFERROR(VLOOKUP(AH730,LnLst!B:I,6,FALSE),0)*100/H730^2</f>
        <v>0</v>
      </c>
      <c r="EG730" s="111">
        <f>(AI730*IFERROR(VLOOKUP(AH730,LnLst!B:I,7,FALSE),0))*(H730^2/100)/1000000</f>
        <v>0</v>
      </c>
      <c r="EH730" s="111">
        <f>AI730*IFERROR(VLOOKUP(AH730,LnLst!B:I,8,FALSE),0)*100/H730^2</f>
        <v>0</v>
      </c>
      <c r="EI730" s="236">
        <f>AK730*IFERROR(VLOOKUP(AJ730,LnLst!B:I,2,FALSE),0)*100/H730^2</f>
        <v>0</v>
      </c>
      <c r="EJ730" s="111">
        <f>AK730*IFERROR(VLOOKUP(AJ730,LnLst!B:I,3,FALSE),0)*100/H730^2</f>
        <v>0</v>
      </c>
      <c r="EK730" s="111">
        <f>(AK730*IFERROR(VLOOKUP(AJ730,LnLst!B:I,4,FALSE),0))*(H730^2/100)/1000000</f>
        <v>0</v>
      </c>
      <c r="EL730" s="111">
        <f>AK730*IFERROR(VLOOKUP(AJ730,LnLst!B:I,5,FALSE),0)*100/H730^2</f>
        <v>0</v>
      </c>
      <c r="EM730" s="111">
        <f>AK730*IFERROR(VLOOKUP(AJ730,LnLst!B:I,6,FALSE),0)*100/H730^2</f>
        <v>0</v>
      </c>
      <c r="EN730" s="111">
        <f>(AK730*IFERROR(VLOOKUP(AJ730,LnLst!B:I,7,FALSE),0))*(H730^2/100)/1000000</f>
        <v>0</v>
      </c>
      <c r="EO730" s="111">
        <f>AK730*IFERROR(VLOOKUP(AJ730,LnLst!B:I,8,FALSE),0)*100/H730^2</f>
        <v>0</v>
      </c>
    </row>
    <row r="731" spans="1:145" ht="15" customHeight="1" x14ac:dyDescent="0.25">
      <c r="A731" s="259" t="s">
        <v>474</v>
      </c>
      <c r="B731" s="110" t="s">
        <v>466</v>
      </c>
      <c r="C731" s="109" t="s">
        <v>1624</v>
      </c>
      <c r="D731" s="110" t="s">
        <v>187</v>
      </c>
      <c r="E731" s="9" t="s">
        <v>1642</v>
      </c>
      <c r="F731" s="426" t="s">
        <v>1717</v>
      </c>
      <c r="G731" s="83">
        <v>1</v>
      </c>
      <c r="H731" s="60">
        <v>132</v>
      </c>
      <c r="I731" s="194" t="str">
        <f t="shared" si="232"/>
        <v xml:space="preserve">1*326/62.5 ACSR             </v>
      </c>
      <c r="J731" s="228">
        <f t="shared" si="233"/>
        <v>121</v>
      </c>
      <c r="K731" s="113" t="s">
        <v>26</v>
      </c>
      <c r="L731" s="232" t="s">
        <v>21</v>
      </c>
      <c r="M731" s="114">
        <v>650</v>
      </c>
      <c r="N731" s="115">
        <f t="shared" si="224"/>
        <v>148.60560000000001</v>
      </c>
      <c r="O731" s="116">
        <v>650</v>
      </c>
      <c r="P731" s="235">
        <f t="shared" si="225"/>
        <v>6.9444444444444461E-2</v>
      </c>
      <c r="Q731" s="104">
        <f t="shared" si="226"/>
        <v>0.26944444444444443</v>
      </c>
      <c r="R731" s="104">
        <f t="shared" si="227"/>
        <v>6.0086663999999998E-2</v>
      </c>
      <c r="S731" s="104">
        <f t="shared" si="228"/>
        <v>0.17152777777777778</v>
      </c>
      <c r="T731" s="104">
        <f t="shared" si="229"/>
        <v>0.70138888888888884</v>
      </c>
      <c r="U731" s="104">
        <f t="shared" si="230"/>
        <v>3.60519984E-2</v>
      </c>
      <c r="V731" s="105">
        <f t="shared" si="231"/>
        <v>0.46527777777777785</v>
      </c>
      <c r="W731" s="223">
        <f>AE731*IFERROR(VLOOKUP(AD731,LnLst!B:I,2,FALSE),0)+AG731*IFERROR(VLOOKUP(AF731,LnLst!B:I,2,FALSE),0)+AI731*IFERROR(VLOOKUP(AH731,LnLst!B:I,2,FALSE),0)+AK731*IFERROR(VLOOKUP(AJ731,LnLst!B:I,2,FALSE),0)</f>
        <v>12.100000000000001</v>
      </c>
      <c r="X731" s="215">
        <f>AE731*IFERROR(VLOOKUP(AD731,LnLst!B:I,3,FALSE),0)+AG731*IFERROR(VLOOKUP(AF731,LnLst!B:I,3,FALSE),0)+AI731*IFERROR(VLOOKUP(AH731,LnLst!B:I,3,FALSE),0)+AK731*IFERROR(VLOOKUP(AJ731,LnLst!B:I,3,FALSE),0)</f>
        <v>46.948</v>
      </c>
      <c r="Y731" s="219">
        <f>(AE731*IFERROR(VLOOKUP(AD731,LnLst!B:I,4,FALSE),0)+AG731*IFERROR(VLOOKUP(AF731,LnLst!B:I,4,FALSE),0)+AI731*IFERROR(VLOOKUP(AH731,LnLst!B:I,4,FALSE),0)+AK731*IFERROR(VLOOKUP(AJ731,LnLst!B:I,4,FALSE),0))/1000000</f>
        <v>3.4485000000000001E-4</v>
      </c>
      <c r="Z731" s="215">
        <f>AE731*IFERROR(VLOOKUP(AD731,LnLst!B:I,5,FALSE),0)+AG731*IFERROR(VLOOKUP(AF731,LnLst!B:I,5,FALSE),0)+AI731*IFERROR(VLOOKUP(AH731,LnLst!B:I,5,FALSE),0)+AK731*IFERROR(VLOOKUP(AJ731,LnLst!B:I,5,FALSE),0)</f>
        <v>29.887</v>
      </c>
      <c r="AA731" s="215">
        <f>AE731*IFERROR(VLOOKUP(AD731,LnLst!B:I,6,FALSE),0)+AG731*IFERROR(VLOOKUP(AF731,LnLst!B:I,6,FALSE),0)+AI731*IFERROR(VLOOKUP(AH731,LnLst!B:I,6,FALSE),0)+AK731*IFERROR(VLOOKUP(AJ731,LnLst!B:I,6,FALSE),0)</f>
        <v>122.21000000000001</v>
      </c>
      <c r="AB731" s="207">
        <f>(AE731*IFERROR(VLOOKUP(AD731,LnLst!B:I,7,FALSE),0)+AG731*IFERROR(VLOOKUP(AF731,LnLst!B:I,7,FALSE),0)+AI731*IFERROR(VLOOKUP(AH731,LnLst!B:I,7,FALSE),0)+AK731*IFERROR(VLOOKUP(AJ731,LnLst!B:I,7,FALSE),0))/1000000</f>
        <v>2.0691000000000001E-4</v>
      </c>
      <c r="AC731" s="211">
        <f>AE731*IFERROR(VLOOKUP(AD731,LnLst!B:I,8,FALSE),0)+AG731*IFERROR(VLOOKUP(AF731,LnLst!B:I,8,FALSE),0)+AI731*IFERROR(VLOOKUP(AH731,LnLst!B:I,8,FALSE),0)+AK731*IFERROR(VLOOKUP(AJ731,LnLst!B:I,8,FALSE),0)</f>
        <v>81.070000000000007</v>
      </c>
      <c r="AD731" s="106" t="s">
        <v>1490</v>
      </c>
      <c r="AE731" s="263">
        <f>70+51</f>
        <v>121</v>
      </c>
      <c r="AF731" s="245" t="s">
        <v>1462</v>
      </c>
      <c r="AG731" s="263"/>
      <c r="AH731" s="250" t="s">
        <v>1462</v>
      </c>
      <c r="AI731" s="263"/>
      <c r="AJ731" s="245" t="s">
        <v>1462</v>
      </c>
      <c r="AK731" s="263"/>
      <c r="AL731" s="84">
        <v>901</v>
      </c>
      <c r="AM731" s="72">
        <v>904</v>
      </c>
      <c r="AN731" s="83">
        <v>0</v>
      </c>
      <c r="AO731" s="72">
        <v>0</v>
      </c>
      <c r="AP731" s="66"/>
      <c r="AQ731" s="107"/>
      <c r="AR731" s="61"/>
      <c r="AS731" s="364"/>
      <c r="AT731" s="205" t="s">
        <v>233</v>
      </c>
      <c r="DN731" s="111">
        <f>(AE731*IFERROR(VLOOKUP(AD731,LnLst!B:I,2,FALSE),0))*(100/(H731^2))</f>
        <v>6.9444444444444448E-2</v>
      </c>
      <c r="DO731" s="111">
        <f>(AE731*IFERROR(VLOOKUP(AD731,LnLst!B:I,3,FALSE),0))*(100/(H731^2))</f>
        <v>0.26944444444444443</v>
      </c>
      <c r="DP731" s="111">
        <f>(AE731*IFERROR(VLOOKUP(AD731,LnLst!B:I,4,FALSE),0))*(H731^2/100)/1000000</f>
        <v>6.0086664000000005E-2</v>
      </c>
      <c r="DQ731" s="111">
        <f>(AE731*IFERROR(VLOOKUP(AD731,LnLst!B:I,5,FALSE),0))*(100/(H731^2))</f>
        <v>0.17152777777777778</v>
      </c>
      <c r="DR731" s="111">
        <f>(AE731*IFERROR(VLOOKUP(AD731,LnLst!B:I,6,FALSE),0))*(100/(H731^2))</f>
        <v>0.70138888888888884</v>
      </c>
      <c r="DS731" s="111">
        <f>(AE731*IFERROR(VLOOKUP(AD731,LnLst!B:I,7,FALSE),0))*(H731^2/100)/1000000</f>
        <v>3.6051998400000007E-2</v>
      </c>
      <c r="DT731" s="111">
        <f>(AE731*IFERROR(VLOOKUP(AD731,LnLst!B:I,8,FALSE),0))*(100/(H731^2))</f>
        <v>0.46527777777777779</v>
      </c>
      <c r="DU731" s="111">
        <f>AG731*IFERROR(VLOOKUP(AF731,LnLst!B:I,2,FALSE),0)*100/H731^2</f>
        <v>0</v>
      </c>
      <c r="DV731" s="111">
        <f>(AG731*IFERROR(VLOOKUP(AF731,LnLst!B:I,3,FALSE),0))*(100/(H731^2))</f>
        <v>0</v>
      </c>
      <c r="DW731" s="111">
        <f>(AG731*IFERROR(VLOOKUP(AF731,LnLst!B:I,4,FALSE),0))*(H731^2/100)/1000000</f>
        <v>0</v>
      </c>
      <c r="DX731" s="111">
        <f>(AG731*IFERROR(VLOOKUP(AF731,LnLst!B:I,5,FALSE),0))*(100/(H731^2))</f>
        <v>0</v>
      </c>
      <c r="DY731" s="111">
        <f>(AG731*IFERROR(VLOOKUP(AF731,LnLst!B:I,6,FALSE),0))*(100/(H731^2))</f>
        <v>0</v>
      </c>
      <c r="DZ731" s="111">
        <f>(AG731*IFERROR(VLOOKUP(AF731,LnLst!B:I,7,FALSE),0))*(H731^2/100)/1000000</f>
        <v>0</v>
      </c>
      <c r="EA731" s="111">
        <f>(AG731*IFERROR(VLOOKUP(AF731,LnLst!B:I,8,FALSE),0))*(100/(H731^2))</f>
        <v>0</v>
      </c>
      <c r="EB731" s="111">
        <f>AI731*IFERROR(VLOOKUP(AH731,LnLst!B:I,2,FALSE),0)*100/H731^2</f>
        <v>0</v>
      </c>
      <c r="EC731" s="111">
        <f>AI731*IFERROR(VLOOKUP(AH731,LnLst!B:I,3,FALSE),0)*100/H731^2</f>
        <v>0</v>
      </c>
      <c r="ED731" s="111">
        <f>(AI731*IFERROR(VLOOKUP(AH731,LnLst!B:I,4,FALSE),0))*(H731^2/100)/1000000</f>
        <v>0</v>
      </c>
      <c r="EE731" s="111">
        <f>AI731*IFERROR(VLOOKUP(AH731,LnLst!B:I,5,FALSE),0)*100/H731^2</f>
        <v>0</v>
      </c>
      <c r="EF731" s="111">
        <f>AI731*IFERROR(VLOOKUP(AH731,LnLst!B:I,6,FALSE),0)*100/H731^2</f>
        <v>0</v>
      </c>
      <c r="EG731" s="111">
        <f>(AI731*IFERROR(VLOOKUP(AH731,LnLst!B:I,7,FALSE),0))*(H731^2/100)/1000000</f>
        <v>0</v>
      </c>
      <c r="EH731" s="111">
        <f>AI731*IFERROR(VLOOKUP(AH731,LnLst!B:I,8,FALSE),0)*100/H731^2</f>
        <v>0</v>
      </c>
      <c r="EI731" s="236">
        <f>AK731*IFERROR(VLOOKUP(AJ731,LnLst!B:I,2,FALSE),0)*100/H731^2</f>
        <v>0</v>
      </c>
      <c r="EJ731" s="111">
        <f>AK731*IFERROR(VLOOKUP(AJ731,LnLst!B:I,3,FALSE),0)*100/H731^2</f>
        <v>0</v>
      </c>
      <c r="EK731" s="111">
        <f>(AK731*IFERROR(VLOOKUP(AJ731,LnLst!B:I,4,FALSE),0))*(H731^2/100)/1000000</f>
        <v>0</v>
      </c>
      <c r="EL731" s="111">
        <f>AK731*IFERROR(VLOOKUP(AJ731,LnLst!B:I,5,FALSE),0)*100/H731^2</f>
        <v>0</v>
      </c>
      <c r="EM731" s="111">
        <f>AK731*IFERROR(VLOOKUP(AJ731,LnLst!B:I,6,FALSE),0)*100/H731^2</f>
        <v>0</v>
      </c>
      <c r="EN731" s="111">
        <f>(AK731*IFERROR(VLOOKUP(AJ731,LnLst!B:I,7,FALSE),0))*(H731^2/100)/1000000</f>
        <v>0</v>
      </c>
      <c r="EO731" s="111">
        <f>AK731*IFERROR(VLOOKUP(AJ731,LnLst!B:I,8,FALSE),0)*100/H731^2</f>
        <v>0</v>
      </c>
    </row>
    <row r="732" spans="1:145" ht="15" customHeight="1" x14ac:dyDescent="0.25">
      <c r="A732" s="259" t="s">
        <v>474</v>
      </c>
      <c r="B732" s="110" t="s">
        <v>463</v>
      </c>
      <c r="C732" s="109" t="s">
        <v>1624</v>
      </c>
      <c r="D732" s="110" t="s">
        <v>188</v>
      </c>
      <c r="E732" s="9" t="s">
        <v>1642</v>
      </c>
      <c r="F732" s="426" t="s">
        <v>1717</v>
      </c>
      <c r="G732" s="83">
        <v>1</v>
      </c>
      <c r="H732" s="60">
        <v>132</v>
      </c>
      <c r="I732" s="194" t="str">
        <f t="shared" si="232"/>
        <v xml:space="preserve">1*323/75 ACSR             </v>
      </c>
      <c r="J732" s="228">
        <f t="shared" si="233"/>
        <v>109.7</v>
      </c>
      <c r="K732" s="113" t="s">
        <v>238</v>
      </c>
      <c r="L732" s="232" t="s">
        <v>238</v>
      </c>
      <c r="M732" s="114">
        <v>600</v>
      </c>
      <c r="N732" s="115">
        <f t="shared" si="224"/>
        <v>137.17439999999999</v>
      </c>
      <c r="O732" s="116">
        <v>650</v>
      </c>
      <c r="P732" s="235">
        <f t="shared" si="225"/>
        <v>6.2959136822773182E-2</v>
      </c>
      <c r="Q732" s="104">
        <f t="shared" si="226"/>
        <v>0.24428145087235995</v>
      </c>
      <c r="R732" s="104">
        <f t="shared" si="227"/>
        <v>5.4475264800000006E-2</v>
      </c>
      <c r="S732" s="104">
        <f t="shared" si="228"/>
        <v>0.15550906795224978</v>
      </c>
      <c r="T732" s="104">
        <f t="shared" si="229"/>
        <v>0.63588728191000909</v>
      </c>
      <c r="U732" s="104">
        <f t="shared" si="230"/>
        <v>3.2685158880000002E-2</v>
      </c>
      <c r="V732" s="105">
        <f t="shared" si="231"/>
        <v>0.42182621671258036</v>
      </c>
      <c r="W732" s="223">
        <f>AE732*IFERROR(VLOOKUP(AD732,LnLst!B:I,2,FALSE),0)+AG732*IFERROR(VLOOKUP(AF732,LnLst!B:I,2,FALSE),0)+AI732*IFERROR(VLOOKUP(AH732,LnLst!B:I,2,FALSE),0)+AK732*IFERROR(VLOOKUP(AJ732,LnLst!B:I,2,FALSE),0)</f>
        <v>10.97</v>
      </c>
      <c r="X732" s="215">
        <f>AE732*IFERROR(VLOOKUP(AD732,LnLst!B:I,3,FALSE),0)+AG732*IFERROR(VLOOKUP(AF732,LnLst!B:I,3,FALSE),0)+AI732*IFERROR(VLOOKUP(AH732,LnLst!B:I,3,FALSE),0)+AK732*IFERROR(VLOOKUP(AJ732,LnLst!B:I,3,FALSE),0)</f>
        <v>42.563600000000001</v>
      </c>
      <c r="Y732" s="219">
        <f>(AE732*IFERROR(VLOOKUP(AD732,LnLst!B:I,4,FALSE),0)+AG732*IFERROR(VLOOKUP(AF732,LnLst!B:I,4,FALSE),0)+AI732*IFERROR(VLOOKUP(AH732,LnLst!B:I,4,FALSE),0)+AK732*IFERROR(VLOOKUP(AJ732,LnLst!B:I,4,FALSE),0))/1000000</f>
        <v>3.1264500000000001E-4</v>
      </c>
      <c r="Z732" s="215">
        <f>AE732*IFERROR(VLOOKUP(AD732,LnLst!B:I,5,FALSE),0)+AG732*IFERROR(VLOOKUP(AF732,LnLst!B:I,5,FALSE),0)+AI732*IFERROR(VLOOKUP(AH732,LnLst!B:I,5,FALSE),0)+AK732*IFERROR(VLOOKUP(AJ732,LnLst!B:I,5,FALSE),0)</f>
        <v>27.0959</v>
      </c>
      <c r="AA732" s="215">
        <f>AE732*IFERROR(VLOOKUP(AD732,LnLst!B:I,6,FALSE),0)+AG732*IFERROR(VLOOKUP(AF732,LnLst!B:I,6,FALSE),0)+AI732*IFERROR(VLOOKUP(AH732,LnLst!B:I,6,FALSE),0)+AK732*IFERROR(VLOOKUP(AJ732,LnLst!B:I,6,FALSE),0)</f>
        <v>110.797</v>
      </c>
      <c r="AB732" s="207">
        <f>(AE732*IFERROR(VLOOKUP(AD732,LnLst!B:I,7,FALSE),0)+AG732*IFERROR(VLOOKUP(AF732,LnLst!B:I,7,FALSE),0)+AI732*IFERROR(VLOOKUP(AH732,LnLst!B:I,7,FALSE),0)+AK732*IFERROR(VLOOKUP(AJ732,LnLst!B:I,7,FALSE),0))/1000000</f>
        <v>1.8758699999999999E-4</v>
      </c>
      <c r="AC732" s="211">
        <f>AE732*IFERROR(VLOOKUP(AD732,LnLst!B:I,8,FALSE),0)+AG732*IFERROR(VLOOKUP(AF732,LnLst!B:I,8,FALSE),0)+AI732*IFERROR(VLOOKUP(AH732,LnLst!B:I,8,FALSE),0)+AK732*IFERROR(VLOOKUP(AJ732,LnLst!B:I,8,FALSE),0)</f>
        <v>73.499000000000009</v>
      </c>
      <c r="AD732" s="106" t="s">
        <v>1489</v>
      </c>
      <c r="AE732" s="263">
        <f>58+51.7</f>
        <v>109.7</v>
      </c>
      <c r="AF732" s="245" t="s">
        <v>1462</v>
      </c>
      <c r="AG732" s="263"/>
      <c r="AH732" s="250" t="s">
        <v>1462</v>
      </c>
      <c r="AI732" s="263"/>
      <c r="AJ732" s="245" t="s">
        <v>1462</v>
      </c>
      <c r="AK732" s="263"/>
      <c r="AL732" s="84">
        <v>901</v>
      </c>
      <c r="AM732" s="72">
        <v>905</v>
      </c>
      <c r="AN732" s="83">
        <v>0</v>
      </c>
      <c r="AO732" s="72">
        <v>0</v>
      </c>
      <c r="AP732" s="66"/>
      <c r="AQ732" s="107"/>
      <c r="AR732" s="61"/>
      <c r="AS732" s="364"/>
      <c r="AT732" s="205" t="s">
        <v>232</v>
      </c>
      <c r="DN732" s="111">
        <f>(AE732*IFERROR(VLOOKUP(AD732,LnLst!B:I,2,FALSE),0))*(100/(H732^2))</f>
        <v>6.2959136822773182E-2</v>
      </c>
      <c r="DO732" s="111">
        <f>(AE732*IFERROR(VLOOKUP(AD732,LnLst!B:I,3,FALSE),0))*(100/(H732^2))</f>
        <v>0.24428145087235995</v>
      </c>
      <c r="DP732" s="111">
        <f>(AE732*IFERROR(VLOOKUP(AD732,LnLst!B:I,4,FALSE),0))*(H732^2/100)/1000000</f>
        <v>5.4475264800000013E-2</v>
      </c>
      <c r="DQ732" s="111">
        <f>(AE732*IFERROR(VLOOKUP(AD732,LnLst!B:I,5,FALSE),0))*(100/(H732^2))</f>
        <v>0.15550906795224975</v>
      </c>
      <c r="DR732" s="111">
        <f>(AE732*IFERROR(VLOOKUP(AD732,LnLst!B:I,6,FALSE),0))*(100/(H732^2))</f>
        <v>0.63588728191000909</v>
      </c>
      <c r="DS732" s="111">
        <f>(AE732*IFERROR(VLOOKUP(AD732,LnLst!B:I,7,FALSE),0))*(H732^2/100)/1000000</f>
        <v>3.2685158880000002E-2</v>
      </c>
      <c r="DT732" s="111">
        <f>(AE732*IFERROR(VLOOKUP(AD732,LnLst!B:I,8,FALSE),0))*(100/(H732^2))</f>
        <v>0.42182621671258036</v>
      </c>
      <c r="DU732" s="111">
        <f>AG732*IFERROR(VLOOKUP(AF732,LnLst!B:I,2,FALSE),0)*100/H732^2</f>
        <v>0</v>
      </c>
      <c r="DV732" s="111">
        <f>(AG732*IFERROR(VLOOKUP(AF732,LnLst!B:I,3,FALSE),0))*(100/(H732^2))</f>
        <v>0</v>
      </c>
      <c r="DW732" s="111">
        <f>(AG732*IFERROR(VLOOKUP(AF732,LnLst!B:I,4,FALSE),0))*(H732^2/100)/1000000</f>
        <v>0</v>
      </c>
      <c r="DX732" s="111">
        <f>(AG732*IFERROR(VLOOKUP(AF732,LnLst!B:I,5,FALSE),0))*(100/(H732^2))</f>
        <v>0</v>
      </c>
      <c r="DY732" s="111">
        <f>(AG732*IFERROR(VLOOKUP(AF732,LnLst!B:I,6,FALSE),0))*(100/(H732^2))</f>
        <v>0</v>
      </c>
      <c r="DZ732" s="111">
        <f>(AG732*IFERROR(VLOOKUP(AF732,LnLst!B:I,7,FALSE),0))*(H732^2/100)/1000000</f>
        <v>0</v>
      </c>
      <c r="EA732" s="111">
        <f>(AG732*IFERROR(VLOOKUP(AF732,LnLst!B:I,8,FALSE),0))*(100/(H732^2))</f>
        <v>0</v>
      </c>
      <c r="EB732" s="111">
        <f>AI732*IFERROR(VLOOKUP(AH732,LnLst!B:I,2,FALSE),0)*100/H732^2</f>
        <v>0</v>
      </c>
      <c r="EC732" s="111">
        <f>AI732*IFERROR(VLOOKUP(AH732,LnLst!B:I,3,FALSE),0)*100/H732^2</f>
        <v>0</v>
      </c>
      <c r="ED732" s="111">
        <f>(AI732*IFERROR(VLOOKUP(AH732,LnLst!B:I,4,FALSE),0))*(H732^2/100)/1000000</f>
        <v>0</v>
      </c>
      <c r="EE732" s="111">
        <f>AI732*IFERROR(VLOOKUP(AH732,LnLst!B:I,5,FALSE),0)*100/H732^2</f>
        <v>0</v>
      </c>
      <c r="EF732" s="111">
        <f>AI732*IFERROR(VLOOKUP(AH732,LnLst!B:I,6,FALSE),0)*100/H732^2</f>
        <v>0</v>
      </c>
      <c r="EG732" s="111">
        <f>(AI732*IFERROR(VLOOKUP(AH732,LnLst!B:I,7,FALSE),0))*(H732^2/100)/1000000</f>
        <v>0</v>
      </c>
      <c r="EH732" s="111">
        <f>AI732*IFERROR(VLOOKUP(AH732,LnLst!B:I,8,FALSE),0)*100/H732^2</f>
        <v>0</v>
      </c>
      <c r="EI732" s="236">
        <f>AK732*IFERROR(VLOOKUP(AJ732,LnLst!B:I,2,FALSE),0)*100/H732^2</f>
        <v>0</v>
      </c>
      <c r="EJ732" s="111">
        <f>AK732*IFERROR(VLOOKUP(AJ732,LnLst!B:I,3,FALSE),0)*100/H732^2</f>
        <v>0</v>
      </c>
      <c r="EK732" s="111">
        <f>(AK732*IFERROR(VLOOKUP(AJ732,LnLst!B:I,4,FALSE),0))*(H732^2/100)/1000000</f>
        <v>0</v>
      </c>
      <c r="EL732" s="111">
        <f>AK732*IFERROR(VLOOKUP(AJ732,LnLst!B:I,5,FALSE),0)*100/H732^2</f>
        <v>0</v>
      </c>
      <c r="EM732" s="111">
        <f>AK732*IFERROR(VLOOKUP(AJ732,LnLst!B:I,6,FALSE),0)*100/H732^2</f>
        <v>0</v>
      </c>
      <c r="EN732" s="111">
        <f>(AK732*IFERROR(VLOOKUP(AJ732,LnLst!B:I,7,FALSE),0))*(H732^2/100)/1000000</f>
        <v>0</v>
      </c>
      <c r="EO732" s="111">
        <f>AK732*IFERROR(VLOOKUP(AJ732,LnLst!B:I,8,FALSE),0)*100/H732^2</f>
        <v>0</v>
      </c>
    </row>
    <row r="733" spans="1:145" ht="15" customHeight="1" x14ac:dyDescent="0.25">
      <c r="A733" s="259" t="s">
        <v>1407</v>
      </c>
      <c r="B733" s="110" t="s">
        <v>392</v>
      </c>
      <c r="C733" s="109" t="s">
        <v>189</v>
      </c>
      <c r="D733" s="110" t="s">
        <v>90</v>
      </c>
      <c r="E733" s="9" t="s">
        <v>1642</v>
      </c>
      <c r="F733" s="426" t="s">
        <v>1717</v>
      </c>
      <c r="G733" s="83">
        <v>1</v>
      </c>
      <c r="H733" s="60">
        <v>132</v>
      </c>
      <c r="I733" s="194" t="str">
        <f t="shared" si="232"/>
        <v xml:space="preserve">1*323/75 ACSR             </v>
      </c>
      <c r="J733" s="228">
        <f t="shared" si="233"/>
        <v>96</v>
      </c>
      <c r="K733" s="113" t="s">
        <v>238</v>
      </c>
      <c r="L733" s="232" t="s">
        <v>21</v>
      </c>
      <c r="M733" s="114">
        <v>400</v>
      </c>
      <c r="N733" s="115">
        <f t="shared" ref="N733:N760" si="234">1.732*M733*H733/1000</f>
        <v>91.44959999999999</v>
      </c>
      <c r="O733" s="116">
        <v>650</v>
      </c>
      <c r="P733" s="235">
        <f t="shared" ref="P733:P760" si="235">W733*100/H733^2</f>
        <v>5.5096418732782378E-2</v>
      </c>
      <c r="Q733" s="104">
        <f t="shared" ref="Q733:Q760" si="236">X733*100/H733^2</f>
        <v>0.21377410468319563</v>
      </c>
      <c r="R733" s="104">
        <f t="shared" ref="R733:R760" si="237">Y733*H733^2/100</f>
        <v>4.7672064000000007E-2</v>
      </c>
      <c r="S733" s="104">
        <f t="shared" ref="S733:S760" si="238">Z733*100/H733^2</f>
        <v>0.13608815426997245</v>
      </c>
      <c r="T733" s="104">
        <f t="shared" ref="T733:T760" si="239">AA733*100/H733^2</f>
        <v>0.55647382920110189</v>
      </c>
      <c r="U733" s="104">
        <f t="shared" ref="U733:U760" si="240">AB733*H733^2/100</f>
        <v>2.8603238399999998E-2</v>
      </c>
      <c r="V733" s="105">
        <f t="shared" ref="V733:V760" si="241">AC733*100/H733^2</f>
        <v>0.36914600550964194</v>
      </c>
      <c r="W733" s="223">
        <f>AE733*IFERROR(VLOOKUP(AD733,LnLst!B:I,2,FALSE),0)+AG733*IFERROR(VLOOKUP(AF733,LnLst!B:I,2,FALSE),0)+AI733*IFERROR(VLOOKUP(AH733,LnLst!B:I,2,FALSE),0)+AK733*IFERROR(VLOOKUP(AJ733,LnLst!B:I,2,FALSE),0)</f>
        <v>9.6000000000000014</v>
      </c>
      <c r="X733" s="215">
        <f>AE733*IFERROR(VLOOKUP(AD733,LnLst!B:I,3,FALSE),0)+AG733*IFERROR(VLOOKUP(AF733,LnLst!B:I,3,FALSE),0)+AI733*IFERROR(VLOOKUP(AH733,LnLst!B:I,3,FALSE),0)+AK733*IFERROR(VLOOKUP(AJ733,LnLst!B:I,3,FALSE),0)</f>
        <v>37.248000000000005</v>
      </c>
      <c r="Y733" s="219">
        <f>(AE733*IFERROR(VLOOKUP(AD733,LnLst!B:I,4,FALSE),0)+AG733*IFERROR(VLOOKUP(AF733,LnLst!B:I,4,FALSE),0)+AI733*IFERROR(VLOOKUP(AH733,LnLst!B:I,4,FALSE),0)+AK733*IFERROR(VLOOKUP(AJ733,LnLst!B:I,4,FALSE),0))/1000000</f>
        <v>2.7360000000000004E-4</v>
      </c>
      <c r="Z733" s="215">
        <f>AE733*IFERROR(VLOOKUP(AD733,LnLst!B:I,5,FALSE),0)+AG733*IFERROR(VLOOKUP(AF733,LnLst!B:I,5,FALSE),0)+AI733*IFERROR(VLOOKUP(AH733,LnLst!B:I,5,FALSE),0)+AK733*IFERROR(VLOOKUP(AJ733,LnLst!B:I,5,FALSE),0)</f>
        <v>23.712</v>
      </c>
      <c r="AA733" s="215">
        <f>AE733*IFERROR(VLOOKUP(AD733,LnLst!B:I,6,FALSE),0)+AG733*IFERROR(VLOOKUP(AF733,LnLst!B:I,6,FALSE),0)+AI733*IFERROR(VLOOKUP(AH733,LnLst!B:I,6,FALSE),0)+AK733*IFERROR(VLOOKUP(AJ733,LnLst!B:I,6,FALSE),0)</f>
        <v>96.960000000000008</v>
      </c>
      <c r="AB733" s="207">
        <f>(AE733*IFERROR(VLOOKUP(AD733,LnLst!B:I,7,FALSE),0)+AG733*IFERROR(VLOOKUP(AF733,LnLst!B:I,7,FALSE),0)+AI733*IFERROR(VLOOKUP(AH733,LnLst!B:I,7,FALSE),0)+AK733*IFERROR(VLOOKUP(AJ733,LnLst!B:I,7,FALSE),0))/1000000</f>
        <v>1.6416E-4</v>
      </c>
      <c r="AC733" s="211">
        <f>AE733*IFERROR(VLOOKUP(AD733,LnLst!B:I,8,FALSE),0)+AG733*IFERROR(VLOOKUP(AF733,LnLst!B:I,8,FALSE),0)+AI733*IFERROR(VLOOKUP(AH733,LnLst!B:I,8,FALSE),0)+AK733*IFERROR(VLOOKUP(AJ733,LnLst!B:I,8,FALSE),0)</f>
        <v>64.320000000000007</v>
      </c>
      <c r="AD733" s="106" t="s">
        <v>1489</v>
      </c>
      <c r="AE733" s="263">
        <v>96</v>
      </c>
      <c r="AF733" s="245" t="s">
        <v>1462</v>
      </c>
      <c r="AG733" s="263"/>
      <c r="AH733" s="250" t="s">
        <v>1462</v>
      </c>
      <c r="AI733" s="263"/>
      <c r="AJ733" s="245" t="s">
        <v>1462</v>
      </c>
      <c r="AK733" s="263"/>
      <c r="AL733" s="84">
        <v>906</v>
      </c>
      <c r="AM733" s="72">
        <v>908</v>
      </c>
      <c r="AN733" s="83">
        <v>0</v>
      </c>
      <c r="AO733" s="72">
        <v>0</v>
      </c>
      <c r="AP733" s="66"/>
      <c r="AQ733" s="107"/>
      <c r="AR733" s="61"/>
      <c r="AS733" s="364"/>
      <c r="AT733" s="205"/>
      <c r="DN733" s="111">
        <f>(AE733*IFERROR(VLOOKUP(AD733,LnLst!B:I,2,FALSE),0))*(100/(H733^2))</f>
        <v>5.5096418732782371E-2</v>
      </c>
      <c r="DO733" s="111">
        <f>(AE733*IFERROR(VLOOKUP(AD733,LnLst!B:I,3,FALSE),0))*(100/(H733^2))</f>
        <v>0.2137741046831956</v>
      </c>
      <c r="DP733" s="111">
        <f>(AE733*IFERROR(VLOOKUP(AD733,LnLst!B:I,4,FALSE),0))*(H733^2/100)/1000000</f>
        <v>4.7672064000000007E-2</v>
      </c>
      <c r="DQ733" s="111">
        <f>(AE733*IFERROR(VLOOKUP(AD733,LnLst!B:I,5,FALSE),0))*(100/(H733^2))</f>
        <v>0.13608815426997245</v>
      </c>
      <c r="DR733" s="111">
        <f>(AE733*IFERROR(VLOOKUP(AD733,LnLst!B:I,6,FALSE),0))*(100/(H733^2))</f>
        <v>0.55647382920110189</v>
      </c>
      <c r="DS733" s="111">
        <f>(AE733*IFERROR(VLOOKUP(AD733,LnLst!B:I,7,FALSE),0))*(H733^2/100)/1000000</f>
        <v>2.8603238400000001E-2</v>
      </c>
      <c r="DT733" s="111">
        <f>(AE733*IFERROR(VLOOKUP(AD733,LnLst!B:I,8,FALSE),0))*(100/(H733^2))</f>
        <v>0.36914600550964188</v>
      </c>
      <c r="DU733" s="111">
        <f>AG733*IFERROR(VLOOKUP(AF733,LnLst!B:I,2,FALSE),0)*100/H733^2</f>
        <v>0</v>
      </c>
      <c r="DV733" s="111">
        <f>(AG733*IFERROR(VLOOKUP(AF733,LnLst!B:I,3,FALSE),0))*(100/(H733^2))</f>
        <v>0</v>
      </c>
      <c r="DW733" s="111">
        <f>(AG733*IFERROR(VLOOKUP(AF733,LnLst!B:I,4,FALSE),0))*(H733^2/100)/1000000</f>
        <v>0</v>
      </c>
      <c r="DX733" s="111">
        <f>(AG733*IFERROR(VLOOKUP(AF733,LnLst!B:I,5,FALSE),0))*(100/(H733^2))</f>
        <v>0</v>
      </c>
      <c r="DY733" s="111">
        <f>(AG733*IFERROR(VLOOKUP(AF733,LnLst!B:I,6,FALSE),0))*(100/(H733^2))</f>
        <v>0</v>
      </c>
      <c r="DZ733" s="111">
        <f>(AG733*IFERROR(VLOOKUP(AF733,LnLst!B:I,7,FALSE),0))*(H733^2/100)/1000000</f>
        <v>0</v>
      </c>
      <c r="EA733" s="111">
        <f>(AG733*IFERROR(VLOOKUP(AF733,LnLst!B:I,8,FALSE),0))*(100/(H733^2))</f>
        <v>0</v>
      </c>
      <c r="EB733" s="111">
        <f>AI733*IFERROR(VLOOKUP(AH733,LnLst!B:I,2,FALSE),0)*100/H733^2</f>
        <v>0</v>
      </c>
      <c r="EC733" s="111">
        <f>AI733*IFERROR(VLOOKUP(AH733,LnLst!B:I,3,FALSE),0)*100/H733^2</f>
        <v>0</v>
      </c>
      <c r="ED733" s="111">
        <f>(AI733*IFERROR(VLOOKUP(AH733,LnLst!B:I,4,FALSE),0))*(H733^2/100)/1000000</f>
        <v>0</v>
      </c>
      <c r="EE733" s="111">
        <f>AI733*IFERROR(VLOOKUP(AH733,LnLst!B:I,5,FALSE),0)*100/H733^2</f>
        <v>0</v>
      </c>
      <c r="EF733" s="111">
        <f>AI733*IFERROR(VLOOKUP(AH733,LnLst!B:I,6,FALSE),0)*100/H733^2</f>
        <v>0</v>
      </c>
      <c r="EG733" s="111">
        <f>(AI733*IFERROR(VLOOKUP(AH733,LnLst!B:I,7,FALSE),0))*(H733^2/100)/1000000</f>
        <v>0</v>
      </c>
      <c r="EH733" s="111">
        <f>AI733*IFERROR(VLOOKUP(AH733,LnLst!B:I,8,FALSE),0)*100/H733^2</f>
        <v>0</v>
      </c>
      <c r="EI733" s="236">
        <f>AK733*IFERROR(VLOOKUP(AJ733,LnLst!B:I,2,FALSE),0)*100/H733^2</f>
        <v>0</v>
      </c>
      <c r="EJ733" s="111">
        <f>AK733*IFERROR(VLOOKUP(AJ733,LnLst!B:I,3,FALSE),0)*100/H733^2</f>
        <v>0</v>
      </c>
      <c r="EK733" s="111">
        <f>(AK733*IFERROR(VLOOKUP(AJ733,LnLst!B:I,4,FALSE),0))*(H733^2/100)/1000000</f>
        <v>0</v>
      </c>
      <c r="EL733" s="111">
        <f>AK733*IFERROR(VLOOKUP(AJ733,LnLst!B:I,5,FALSE),0)*100/H733^2</f>
        <v>0</v>
      </c>
      <c r="EM733" s="111">
        <f>AK733*IFERROR(VLOOKUP(AJ733,LnLst!B:I,6,FALSE),0)*100/H733^2</f>
        <v>0</v>
      </c>
      <c r="EN733" s="111">
        <f>(AK733*IFERROR(VLOOKUP(AJ733,LnLst!B:I,7,FALSE),0))*(H733^2/100)/1000000</f>
        <v>0</v>
      </c>
      <c r="EO733" s="111">
        <f>AK733*IFERROR(VLOOKUP(AJ733,LnLst!B:I,8,FALSE),0)*100/H733^2</f>
        <v>0</v>
      </c>
    </row>
    <row r="734" spans="1:145" ht="15" customHeight="1" x14ac:dyDescent="0.25">
      <c r="A734" s="259" t="s">
        <v>1407</v>
      </c>
      <c r="B734" s="110" t="s">
        <v>396</v>
      </c>
      <c r="C734" s="109" t="s">
        <v>189</v>
      </c>
      <c r="D734" s="110" t="s">
        <v>190</v>
      </c>
      <c r="E734" s="9" t="s">
        <v>1642</v>
      </c>
      <c r="F734" s="426" t="s">
        <v>1717</v>
      </c>
      <c r="G734" s="83">
        <v>1</v>
      </c>
      <c r="H734" s="60">
        <v>132</v>
      </c>
      <c r="I734" s="194" t="str">
        <f t="shared" si="232"/>
        <v xml:space="preserve">1*380/50 ACSR             </v>
      </c>
      <c r="J734" s="228">
        <f t="shared" si="233"/>
        <v>2</v>
      </c>
      <c r="K734" s="113" t="s">
        <v>24</v>
      </c>
      <c r="L734" s="232" t="s">
        <v>44</v>
      </c>
      <c r="M734" s="114">
        <v>500</v>
      </c>
      <c r="N734" s="115">
        <f t="shared" si="234"/>
        <v>114.312</v>
      </c>
      <c r="O734" s="116">
        <v>670</v>
      </c>
      <c r="P734" s="235">
        <f t="shared" si="235"/>
        <v>9.5844811753902656E-4</v>
      </c>
      <c r="Q734" s="104">
        <f t="shared" si="236"/>
        <v>4.5913682277318639E-3</v>
      </c>
      <c r="R734" s="104">
        <f t="shared" si="237"/>
        <v>9.93168E-4</v>
      </c>
      <c r="S734" s="104">
        <f t="shared" si="238"/>
        <v>3.4435261707988982E-3</v>
      </c>
      <c r="T734" s="104">
        <f t="shared" si="239"/>
        <v>1.0904499540863177E-2</v>
      </c>
      <c r="U734" s="104">
        <f t="shared" si="240"/>
        <v>7.7711039999999994E-4</v>
      </c>
      <c r="V734" s="105">
        <f t="shared" si="241"/>
        <v>6.7722681359044992E-3</v>
      </c>
      <c r="W734" s="223">
        <f>AE734*IFERROR(VLOOKUP(AD734,LnLst!B:I,2,FALSE),0)+AG734*IFERROR(VLOOKUP(AF734,LnLst!B:I,2,FALSE),0)+AI734*IFERROR(VLOOKUP(AH734,LnLst!B:I,2,FALSE),0)+AK734*IFERROR(VLOOKUP(AJ734,LnLst!B:I,2,FALSE),0)</f>
        <v>0.16700000000000001</v>
      </c>
      <c r="X734" s="215">
        <f>AE734*IFERROR(VLOOKUP(AD734,LnLst!B:I,3,FALSE),0)+AG734*IFERROR(VLOOKUP(AF734,LnLst!B:I,3,FALSE),0)+AI734*IFERROR(VLOOKUP(AH734,LnLst!B:I,3,FALSE),0)+AK734*IFERROR(VLOOKUP(AJ734,LnLst!B:I,3,FALSE),0)</f>
        <v>0.8</v>
      </c>
      <c r="Y734" s="219">
        <f>(AE734*IFERROR(VLOOKUP(AD734,LnLst!B:I,4,FALSE),0)+AG734*IFERROR(VLOOKUP(AF734,LnLst!B:I,4,FALSE),0)+AI734*IFERROR(VLOOKUP(AH734,LnLst!B:I,4,FALSE),0)+AK734*IFERROR(VLOOKUP(AJ734,LnLst!B:I,4,FALSE),0))/1000000</f>
        <v>5.7000000000000005E-6</v>
      </c>
      <c r="Z734" s="215">
        <f>AE734*IFERROR(VLOOKUP(AD734,LnLst!B:I,5,FALSE),0)+AG734*IFERROR(VLOOKUP(AF734,LnLst!B:I,5,FALSE),0)+AI734*IFERROR(VLOOKUP(AH734,LnLst!B:I,5,FALSE),0)+AK734*IFERROR(VLOOKUP(AJ734,LnLst!B:I,5,FALSE),0)</f>
        <v>0.6</v>
      </c>
      <c r="AA734" s="215">
        <f>AE734*IFERROR(VLOOKUP(AD734,LnLst!B:I,6,FALSE),0)+AG734*IFERROR(VLOOKUP(AF734,LnLst!B:I,6,FALSE),0)+AI734*IFERROR(VLOOKUP(AH734,LnLst!B:I,6,FALSE),0)+AK734*IFERROR(VLOOKUP(AJ734,LnLst!B:I,6,FALSE),0)</f>
        <v>1.9</v>
      </c>
      <c r="AB734" s="207">
        <f>(AE734*IFERROR(VLOOKUP(AD734,LnLst!B:I,7,FALSE),0)+AG734*IFERROR(VLOOKUP(AF734,LnLst!B:I,7,FALSE),0)+AI734*IFERROR(VLOOKUP(AH734,LnLst!B:I,7,FALSE),0)+AK734*IFERROR(VLOOKUP(AJ734,LnLst!B:I,7,FALSE),0))/1000000</f>
        <v>4.4599999999999996E-6</v>
      </c>
      <c r="AC734" s="211">
        <f>AE734*IFERROR(VLOOKUP(AD734,LnLst!B:I,8,FALSE),0)+AG734*IFERROR(VLOOKUP(AF734,LnLst!B:I,8,FALSE),0)+AI734*IFERROR(VLOOKUP(AH734,LnLst!B:I,8,FALSE),0)+AK734*IFERROR(VLOOKUP(AJ734,LnLst!B:I,8,FALSE),0)</f>
        <v>1.18</v>
      </c>
      <c r="AD734" s="106" t="s">
        <v>206</v>
      </c>
      <c r="AE734" s="263">
        <v>2</v>
      </c>
      <c r="AF734" s="245" t="s">
        <v>1462</v>
      </c>
      <c r="AG734" s="263"/>
      <c r="AH734" s="250" t="s">
        <v>1462</v>
      </c>
      <c r="AI734" s="263"/>
      <c r="AJ734" s="245" t="s">
        <v>1462</v>
      </c>
      <c r="AK734" s="263"/>
      <c r="AL734" s="84">
        <v>906</v>
      </c>
      <c r="AM734" s="72">
        <v>907</v>
      </c>
      <c r="AN734" s="83">
        <v>0</v>
      </c>
      <c r="AO734" s="72">
        <v>0</v>
      </c>
      <c r="AP734" s="66"/>
      <c r="AQ734" s="107"/>
      <c r="AR734" s="61"/>
      <c r="AS734" s="364"/>
      <c r="AT734" s="205"/>
      <c r="DN734" s="111">
        <f>(AE734*IFERROR(VLOOKUP(AD734,LnLst!B:I,2,FALSE),0))*(100/(H734^2))</f>
        <v>9.5844811753902656E-4</v>
      </c>
      <c r="DO734" s="111">
        <f>(AE734*IFERROR(VLOOKUP(AD734,LnLst!B:I,3,FALSE),0))*(100/(H734^2))</f>
        <v>4.5913682277318639E-3</v>
      </c>
      <c r="DP734" s="111">
        <f>(AE734*IFERROR(VLOOKUP(AD734,LnLst!B:I,4,FALSE),0))*(H734^2/100)/1000000</f>
        <v>9.9316800000000022E-4</v>
      </c>
      <c r="DQ734" s="111">
        <f>(AE734*IFERROR(VLOOKUP(AD734,LnLst!B:I,5,FALSE),0))*(100/(H734^2))</f>
        <v>3.4435261707988977E-3</v>
      </c>
      <c r="DR734" s="111">
        <f>(AE734*IFERROR(VLOOKUP(AD734,LnLst!B:I,6,FALSE),0))*(100/(H734^2))</f>
        <v>1.0904499540863175E-2</v>
      </c>
      <c r="DS734" s="111">
        <f>(AE734*IFERROR(VLOOKUP(AD734,LnLst!B:I,7,FALSE),0))*(H734^2/100)/1000000</f>
        <v>7.7711040000000005E-4</v>
      </c>
      <c r="DT734" s="111">
        <f>(AE734*IFERROR(VLOOKUP(AD734,LnLst!B:I,8,FALSE),0))*(100/(H734^2))</f>
        <v>6.7722681359044983E-3</v>
      </c>
      <c r="DU734" s="111">
        <f>AG734*IFERROR(VLOOKUP(AF734,LnLst!B:I,2,FALSE),0)*100/H734^2</f>
        <v>0</v>
      </c>
      <c r="DV734" s="111">
        <f>(AG734*IFERROR(VLOOKUP(AF734,LnLst!B:I,3,FALSE),0))*(100/(H734^2))</f>
        <v>0</v>
      </c>
      <c r="DW734" s="111">
        <f>(AG734*IFERROR(VLOOKUP(AF734,LnLst!B:I,4,FALSE),0))*(H734^2/100)/1000000</f>
        <v>0</v>
      </c>
      <c r="DX734" s="111">
        <f>(AG734*IFERROR(VLOOKUP(AF734,LnLst!B:I,5,FALSE),0))*(100/(H734^2))</f>
        <v>0</v>
      </c>
      <c r="DY734" s="111">
        <f>(AG734*IFERROR(VLOOKUP(AF734,LnLst!B:I,6,FALSE),0))*(100/(H734^2))</f>
        <v>0</v>
      </c>
      <c r="DZ734" s="111">
        <f>(AG734*IFERROR(VLOOKUP(AF734,LnLst!B:I,7,FALSE),0))*(H734^2/100)/1000000</f>
        <v>0</v>
      </c>
      <c r="EA734" s="111">
        <f>(AG734*IFERROR(VLOOKUP(AF734,LnLst!B:I,8,FALSE),0))*(100/(H734^2))</f>
        <v>0</v>
      </c>
      <c r="EB734" s="111">
        <f>AI734*IFERROR(VLOOKUP(AH734,LnLst!B:I,2,FALSE),0)*100/H734^2</f>
        <v>0</v>
      </c>
      <c r="EC734" s="111">
        <f>AI734*IFERROR(VLOOKUP(AH734,LnLst!B:I,3,FALSE),0)*100/H734^2</f>
        <v>0</v>
      </c>
      <c r="ED734" s="111">
        <f>(AI734*IFERROR(VLOOKUP(AH734,LnLst!B:I,4,FALSE),0))*(H734^2/100)/1000000</f>
        <v>0</v>
      </c>
      <c r="EE734" s="111">
        <f>AI734*IFERROR(VLOOKUP(AH734,LnLst!B:I,5,FALSE),0)*100/H734^2</f>
        <v>0</v>
      </c>
      <c r="EF734" s="111">
        <f>AI734*IFERROR(VLOOKUP(AH734,LnLst!B:I,6,FALSE),0)*100/H734^2</f>
        <v>0</v>
      </c>
      <c r="EG734" s="111">
        <f>(AI734*IFERROR(VLOOKUP(AH734,LnLst!B:I,7,FALSE),0))*(H734^2/100)/1000000</f>
        <v>0</v>
      </c>
      <c r="EH734" s="111">
        <f>AI734*IFERROR(VLOOKUP(AH734,LnLst!B:I,8,FALSE),0)*100/H734^2</f>
        <v>0</v>
      </c>
      <c r="EI734" s="236">
        <f>AK734*IFERROR(VLOOKUP(AJ734,LnLst!B:I,2,FALSE),0)*100/H734^2</f>
        <v>0</v>
      </c>
      <c r="EJ734" s="111">
        <f>AK734*IFERROR(VLOOKUP(AJ734,LnLst!B:I,3,FALSE),0)*100/H734^2</f>
        <v>0</v>
      </c>
      <c r="EK734" s="111">
        <f>(AK734*IFERROR(VLOOKUP(AJ734,LnLst!B:I,4,FALSE),0))*(H734^2/100)/1000000</f>
        <v>0</v>
      </c>
      <c r="EL734" s="111">
        <f>AK734*IFERROR(VLOOKUP(AJ734,LnLst!B:I,5,FALSE),0)*100/H734^2</f>
        <v>0</v>
      </c>
      <c r="EM734" s="111">
        <f>AK734*IFERROR(VLOOKUP(AJ734,LnLst!B:I,6,FALSE),0)*100/H734^2</f>
        <v>0</v>
      </c>
      <c r="EN734" s="111">
        <f>(AK734*IFERROR(VLOOKUP(AJ734,LnLst!B:I,7,FALSE),0))*(H734^2/100)/1000000</f>
        <v>0</v>
      </c>
      <c r="EO734" s="111">
        <f>AK734*IFERROR(VLOOKUP(AJ734,LnLst!B:I,8,FALSE),0)*100/H734^2</f>
        <v>0</v>
      </c>
    </row>
    <row r="735" spans="1:145" ht="15" customHeight="1" x14ac:dyDescent="0.25">
      <c r="A735" s="259" t="s">
        <v>1407</v>
      </c>
      <c r="B735" s="110" t="s">
        <v>396</v>
      </c>
      <c r="C735" s="109" t="s">
        <v>189</v>
      </c>
      <c r="D735" s="110" t="s">
        <v>190</v>
      </c>
      <c r="E735" s="9" t="s">
        <v>1642</v>
      </c>
      <c r="F735" s="426" t="s">
        <v>1717</v>
      </c>
      <c r="G735" s="83">
        <v>2</v>
      </c>
      <c r="H735" s="60">
        <v>132</v>
      </c>
      <c r="I735" s="194" t="str">
        <f t="shared" si="232"/>
        <v xml:space="preserve">1*380/50 ACSR             </v>
      </c>
      <c r="J735" s="228">
        <f t="shared" si="233"/>
        <v>2</v>
      </c>
      <c r="K735" s="113" t="s">
        <v>24</v>
      </c>
      <c r="L735" s="232" t="s">
        <v>44</v>
      </c>
      <c r="M735" s="114">
        <v>500</v>
      </c>
      <c r="N735" s="115">
        <f t="shared" si="234"/>
        <v>114.312</v>
      </c>
      <c r="O735" s="116">
        <v>670</v>
      </c>
      <c r="P735" s="235">
        <f t="shared" si="235"/>
        <v>9.5844811753902656E-4</v>
      </c>
      <c r="Q735" s="104">
        <f t="shared" si="236"/>
        <v>4.5913682277318639E-3</v>
      </c>
      <c r="R735" s="104">
        <f t="shared" si="237"/>
        <v>9.93168E-4</v>
      </c>
      <c r="S735" s="104">
        <f t="shared" si="238"/>
        <v>3.4435261707988982E-3</v>
      </c>
      <c r="T735" s="104">
        <f t="shared" si="239"/>
        <v>1.0904499540863177E-2</v>
      </c>
      <c r="U735" s="104">
        <f t="shared" si="240"/>
        <v>7.7711039999999994E-4</v>
      </c>
      <c r="V735" s="105">
        <f t="shared" si="241"/>
        <v>6.7722681359044992E-3</v>
      </c>
      <c r="W735" s="223">
        <f>AE735*IFERROR(VLOOKUP(AD735,LnLst!B:I,2,FALSE),0)+AG735*IFERROR(VLOOKUP(AF735,LnLst!B:I,2,FALSE),0)+AI735*IFERROR(VLOOKUP(AH735,LnLst!B:I,2,FALSE),0)+AK735*IFERROR(VLOOKUP(AJ735,LnLst!B:I,2,FALSE),0)</f>
        <v>0.16700000000000001</v>
      </c>
      <c r="X735" s="215">
        <f>AE735*IFERROR(VLOOKUP(AD735,LnLst!B:I,3,FALSE),0)+AG735*IFERROR(VLOOKUP(AF735,LnLst!B:I,3,FALSE),0)+AI735*IFERROR(VLOOKUP(AH735,LnLst!B:I,3,FALSE),0)+AK735*IFERROR(VLOOKUP(AJ735,LnLst!B:I,3,FALSE),0)</f>
        <v>0.8</v>
      </c>
      <c r="Y735" s="219">
        <f>(AE735*IFERROR(VLOOKUP(AD735,LnLst!B:I,4,FALSE),0)+AG735*IFERROR(VLOOKUP(AF735,LnLst!B:I,4,FALSE),0)+AI735*IFERROR(VLOOKUP(AH735,LnLst!B:I,4,FALSE),0)+AK735*IFERROR(VLOOKUP(AJ735,LnLst!B:I,4,FALSE),0))/1000000</f>
        <v>5.7000000000000005E-6</v>
      </c>
      <c r="Z735" s="215">
        <f>AE735*IFERROR(VLOOKUP(AD735,LnLst!B:I,5,FALSE),0)+AG735*IFERROR(VLOOKUP(AF735,LnLst!B:I,5,FALSE),0)+AI735*IFERROR(VLOOKUP(AH735,LnLst!B:I,5,FALSE),0)+AK735*IFERROR(VLOOKUP(AJ735,LnLst!B:I,5,FALSE),0)</f>
        <v>0.6</v>
      </c>
      <c r="AA735" s="215">
        <f>AE735*IFERROR(VLOOKUP(AD735,LnLst!B:I,6,FALSE),0)+AG735*IFERROR(VLOOKUP(AF735,LnLst!B:I,6,FALSE),0)+AI735*IFERROR(VLOOKUP(AH735,LnLst!B:I,6,FALSE),0)+AK735*IFERROR(VLOOKUP(AJ735,LnLst!B:I,6,FALSE),0)</f>
        <v>1.9</v>
      </c>
      <c r="AB735" s="207">
        <f>(AE735*IFERROR(VLOOKUP(AD735,LnLst!B:I,7,FALSE),0)+AG735*IFERROR(VLOOKUP(AF735,LnLst!B:I,7,FALSE),0)+AI735*IFERROR(VLOOKUP(AH735,LnLst!B:I,7,FALSE),0)+AK735*IFERROR(VLOOKUP(AJ735,LnLst!B:I,7,FALSE),0))/1000000</f>
        <v>4.4599999999999996E-6</v>
      </c>
      <c r="AC735" s="211">
        <f>AE735*IFERROR(VLOOKUP(AD735,LnLst!B:I,8,FALSE),0)+AG735*IFERROR(VLOOKUP(AF735,LnLst!B:I,8,FALSE),0)+AI735*IFERROR(VLOOKUP(AH735,LnLst!B:I,8,FALSE),0)+AK735*IFERROR(VLOOKUP(AJ735,LnLst!B:I,8,FALSE),0)</f>
        <v>1.18</v>
      </c>
      <c r="AD735" s="106" t="s">
        <v>206</v>
      </c>
      <c r="AE735" s="263">
        <v>2</v>
      </c>
      <c r="AF735" s="245" t="s">
        <v>1462</v>
      </c>
      <c r="AG735" s="263"/>
      <c r="AH735" s="250" t="s">
        <v>1462</v>
      </c>
      <c r="AI735" s="263"/>
      <c r="AJ735" s="245" t="s">
        <v>1462</v>
      </c>
      <c r="AK735" s="263"/>
      <c r="AL735" s="84">
        <v>906</v>
      </c>
      <c r="AM735" s="72">
        <v>907</v>
      </c>
      <c r="AN735" s="83">
        <v>0</v>
      </c>
      <c r="AO735" s="72">
        <v>0</v>
      </c>
      <c r="AP735" s="66"/>
      <c r="AQ735" s="107"/>
      <c r="AR735" s="61"/>
      <c r="AS735" s="364"/>
      <c r="AT735" s="205"/>
      <c r="DN735" s="111">
        <f>(AE735*IFERROR(VLOOKUP(AD735,LnLst!B:I,2,FALSE),0))*(100/(H735^2))</f>
        <v>9.5844811753902656E-4</v>
      </c>
      <c r="DO735" s="111">
        <f>(AE735*IFERROR(VLOOKUP(AD735,LnLst!B:I,3,FALSE),0))*(100/(H735^2))</f>
        <v>4.5913682277318639E-3</v>
      </c>
      <c r="DP735" s="111">
        <f>(AE735*IFERROR(VLOOKUP(AD735,LnLst!B:I,4,FALSE),0))*(H735^2/100)/1000000</f>
        <v>9.9316800000000022E-4</v>
      </c>
      <c r="DQ735" s="111">
        <f>(AE735*IFERROR(VLOOKUP(AD735,LnLst!B:I,5,FALSE),0))*(100/(H735^2))</f>
        <v>3.4435261707988977E-3</v>
      </c>
      <c r="DR735" s="111">
        <f>(AE735*IFERROR(VLOOKUP(AD735,LnLst!B:I,6,FALSE),0))*(100/(H735^2))</f>
        <v>1.0904499540863175E-2</v>
      </c>
      <c r="DS735" s="111">
        <f>(AE735*IFERROR(VLOOKUP(AD735,LnLst!B:I,7,FALSE),0))*(H735^2/100)/1000000</f>
        <v>7.7711040000000005E-4</v>
      </c>
      <c r="DT735" s="111">
        <f>(AE735*IFERROR(VLOOKUP(AD735,LnLst!B:I,8,FALSE),0))*(100/(H735^2))</f>
        <v>6.7722681359044983E-3</v>
      </c>
      <c r="DU735" s="111">
        <f>AG735*IFERROR(VLOOKUP(AF735,LnLst!B:I,2,FALSE),0)*100/H735^2</f>
        <v>0</v>
      </c>
      <c r="DV735" s="111">
        <f>(AG735*IFERROR(VLOOKUP(AF735,LnLst!B:I,3,FALSE),0))*(100/(H735^2))</f>
        <v>0</v>
      </c>
      <c r="DW735" s="111">
        <f>(AG735*IFERROR(VLOOKUP(AF735,LnLst!B:I,4,FALSE),0))*(H735^2/100)/1000000</f>
        <v>0</v>
      </c>
      <c r="DX735" s="111">
        <f>(AG735*IFERROR(VLOOKUP(AF735,LnLst!B:I,5,FALSE),0))*(100/(H735^2))</f>
        <v>0</v>
      </c>
      <c r="DY735" s="111">
        <f>(AG735*IFERROR(VLOOKUP(AF735,LnLst!B:I,6,FALSE),0))*(100/(H735^2))</f>
        <v>0</v>
      </c>
      <c r="DZ735" s="111">
        <f>(AG735*IFERROR(VLOOKUP(AF735,LnLst!B:I,7,FALSE),0))*(H735^2/100)/1000000</f>
        <v>0</v>
      </c>
      <c r="EA735" s="111">
        <f>(AG735*IFERROR(VLOOKUP(AF735,LnLst!B:I,8,FALSE),0))*(100/(H735^2))</f>
        <v>0</v>
      </c>
      <c r="EB735" s="111">
        <f>AI735*IFERROR(VLOOKUP(AH735,LnLst!B:I,2,FALSE),0)*100/H735^2</f>
        <v>0</v>
      </c>
      <c r="EC735" s="111">
        <f>AI735*IFERROR(VLOOKUP(AH735,LnLst!B:I,3,FALSE),0)*100/H735^2</f>
        <v>0</v>
      </c>
      <c r="ED735" s="111">
        <f>(AI735*IFERROR(VLOOKUP(AH735,LnLst!B:I,4,FALSE),0))*(H735^2/100)/1000000</f>
        <v>0</v>
      </c>
      <c r="EE735" s="111">
        <f>AI735*IFERROR(VLOOKUP(AH735,LnLst!B:I,5,FALSE),0)*100/H735^2</f>
        <v>0</v>
      </c>
      <c r="EF735" s="111">
        <f>AI735*IFERROR(VLOOKUP(AH735,LnLst!B:I,6,FALSE),0)*100/H735^2</f>
        <v>0</v>
      </c>
      <c r="EG735" s="111">
        <f>(AI735*IFERROR(VLOOKUP(AH735,LnLst!B:I,7,FALSE),0))*(H735^2/100)/1000000</f>
        <v>0</v>
      </c>
      <c r="EH735" s="111">
        <f>AI735*IFERROR(VLOOKUP(AH735,LnLst!B:I,8,FALSE),0)*100/H735^2</f>
        <v>0</v>
      </c>
      <c r="EI735" s="236">
        <f>AK735*IFERROR(VLOOKUP(AJ735,LnLst!B:I,2,FALSE),0)*100/H735^2</f>
        <v>0</v>
      </c>
      <c r="EJ735" s="111">
        <f>AK735*IFERROR(VLOOKUP(AJ735,LnLst!B:I,3,FALSE),0)*100/H735^2</f>
        <v>0</v>
      </c>
      <c r="EK735" s="111">
        <f>(AK735*IFERROR(VLOOKUP(AJ735,LnLst!B:I,4,FALSE),0))*(H735^2/100)/1000000</f>
        <v>0</v>
      </c>
      <c r="EL735" s="111">
        <f>AK735*IFERROR(VLOOKUP(AJ735,LnLst!B:I,5,FALSE),0)*100/H735^2</f>
        <v>0</v>
      </c>
      <c r="EM735" s="111">
        <f>AK735*IFERROR(VLOOKUP(AJ735,LnLst!B:I,6,FALSE),0)*100/H735^2</f>
        <v>0</v>
      </c>
      <c r="EN735" s="111">
        <f>(AK735*IFERROR(VLOOKUP(AJ735,LnLst!B:I,7,FALSE),0))*(H735^2/100)/1000000</f>
        <v>0</v>
      </c>
      <c r="EO735" s="111">
        <f>AK735*IFERROR(VLOOKUP(AJ735,LnLst!B:I,8,FALSE),0)*100/H735^2</f>
        <v>0</v>
      </c>
    </row>
    <row r="736" spans="1:145" ht="15" customHeight="1" x14ac:dyDescent="0.25">
      <c r="A736" s="259" t="s">
        <v>1407</v>
      </c>
      <c r="B736" s="110" t="s">
        <v>390</v>
      </c>
      <c r="C736" s="109" t="s">
        <v>189</v>
      </c>
      <c r="D736" s="110" t="s">
        <v>1623</v>
      </c>
      <c r="E736" s="9" t="s">
        <v>1642</v>
      </c>
      <c r="F736" s="426" t="s">
        <v>1717</v>
      </c>
      <c r="G736" s="83">
        <v>1</v>
      </c>
      <c r="H736" s="60">
        <v>132</v>
      </c>
      <c r="I736" s="194" t="str">
        <f t="shared" si="232"/>
        <v xml:space="preserve">1*323/75 ACSR             </v>
      </c>
      <c r="J736" s="228">
        <f t="shared" si="233"/>
        <v>145</v>
      </c>
      <c r="K736" s="113" t="s">
        <v>238</v>
      </c>
      <c r="L736" s="232" t="s">
        <v>44</v>
      </c>
      <c r="M736" s="114">
        <v>500</v>
      </c>
      <c r="N736" s="115">
        <f t="shared" si="234"/>
        <v>114.312</v>
      </c>
      <c r="O736" s="116">
        <v>650</v>
      </c>
      <c r="P736" s="235">
        <f t="shared" si="235"/>
        <v>8.321854912764004E-2</v>
      </c>
      <c r="Q736" s="104">
        <f t="shared" si="236"/>
        <v>0.32288797061524338</v>
      </c>
      <c r="R736" s="104">
        <f t="shared" si="237"/>
        <v>7.2004680000000001E-2</v>
      </c>
      <c r="S736" s="104">
        <f t="shared" si="238"/>
        <v>0.20554981634527089</v>
      </c>
      <c r="T736" s="104">
        <f t="shared" si="239"/>
        <v>0.84050734618916423</v>
      </c>
      <c r="U736" s="104">
        <f t="shared" si="240"/>
        <v>4.3202808000000002E-2</v>
      </c>
      <c r="V736" s="105">
        <f t="shared" si="241"/>
        <v>0.55756427915518825</v>
      </c>
      <c r="W736" s="223">
        <f>AE736*IFERROR(VLOOKUP(AD736,LnLst!B:I,2,FALSE),0)+AG736*IFERROR(VLOOKUP(AF736,LnLst!B:I,2,FALSE),0)+AI736*IFERROR(VLOOKUP(AH736,LnLst!B:I,2,FALSE),0)+AK736*IFERROR(VLOOKUP(AJ736,LnLst!B:I,2,FALSE),0)</f>
        <v>14.5</v>
      </c>
      <c r="X736" s="215">
        <f>AE736*IFERROR(VLOOKUP(AD736,LnLst!B:I,3,FALSE),0)+AG736*IFERROR(VLOOKUP(AF736,LnLst!B:I,3,FALSE),0)+AI736*IFERROR(VLOOKUP(AH736,LnLst!B:I,3,FALSE),0)+AK736*IFERROR(VLOOKUP(AJ736,LnLst!B:I,3,FALSE),0)</f>
        <v>56.260000000000005</v>
      </c>
      <c r="Y736" s="219">
        <f>(AE736*IFERROR(VLOOKUP(AD736,LnLst!B:I,4,FALSE),0)+AG736*IFERROR(VLOOKUP(AF736,LnLst!B:I,4,FALSE),0)+AI736*IFERROR(VLOOKUP(AH736,LnLst!B:I,4,FALSE),0)+AK736*IFERROR(VLOOKUP(AJ736,LnLst!B:I,4,FALSE),0))/1000000</f>
        <v>4.1324999999999999E-4</v>
      </c>
      <c r="Z736" s="215">
        <f>AE736*IFERROR(VLOOKUP(AD736,LnLst!B:I,5,FALSE),0)+AG736*IFERROR(VLOOKUP(AF736,LnLst!B:I,5,FALSE),0)+AI736*IFERROR(VLOOKUP(AH736,LnLst!B:I,5,FALSE),0)+AK736*IFERROR(VLOOKUP(AJ736,LnLst!B:I,5,FALSE),0)</f>
        <v>35.814999999999998</v>
      </c>
      <c r="AA736" s="215">
        <f>AE736*IFERROR(VLOOKUP(AD736,LnLst!B:I,6,FALSE),0)+AG736*IFERROR(VLOOKUP(AF736,LnLst!B:I,6,FALSE),0)+AI736*IFERROR(VLOOKUP(AH736,LnLst!B:I,6,FALSE),0)+AK736*IFERROR(VLOOKUP(AJ736,LnLst!B:I,6,FALSE),0)</f>
        <v>146.44999999999999</v>
      </c>
      <c r="AB736" s="207">
        <f>(AE736*IFERROR(VLOOKUP(AD736,LnLst!B:I,7,FALSE),0)+AG736*IFERROR(VLOOKUP(AF736,LnLst!B:I,7,FALSE),0)+AI736*IFERROR(VLOOKUP(AH736,LnLst!B:I,7,FALSE),0)+AK736*IFERROR(VLOOKUP(AJ736,LnLst!B:I,7,FALSE),0))/1000000</f>
        <v>2.4794999999999998E-4</v>
      </c>
      <c r="AC736" s="211">
        <f>AE736*IFERROR(VLOOKUP(AD736,LnLst!B:I,8,FALSE),0)+AG736*IFERROR(VLOOKUP(AF736,LnLst!B:I,8,FALSE),0)+AI736*IFERROR(VLOOKUP(AH736,LnLst!B:I,8,FALSE),0)+AK736*IFERROR(VLOOKUP(AJ736,LnLst!B:I,8,FALSE),0)</f>
        <v>97.15</v>
      </c>
      <c r="AD736" s="106" t="s">
        <v>1489</v>
      </c>
      <c r="AE736" s="263">
        <f>55+90</f>
        <v>145</v>
      </c>
      <c r="AF736" s="245" t="s">
        <v>1462</v>
      </c>
      <c r="AG736" s="263"/>
      <c r="AH736" s="250" t="s">
        <v>1462</v>
      </c>
      <c r="AI736" s="263"/>
      <c r="AJ736" s="245" t="s">
        <v>1462</v>
      </c>
      <c r="AK736" s="263"/>
      <c r="AL736" s="84">
        <v>906</v>
      </c>
      <c r="AM736" s="72">
        <v>909</v>
      </c>
      <c r="AN736" s="83">
        <v>0</v>
      </c>
      <c r="AO736" s="72">
        <v>0</v>
      </c>
      <c r="AP736" s="66"/>
      <c r="AQ736" s="107"/>
      <c r="AR736" s="61"/>
      <c r="AS736" s="364"/>
      <c r="AT736" s="205" t="s">
        <v>235</v>
      </c>
      <c r="DN736" s="111">
        <f>(AE736*IFERROR(VLOOKUP(AD736,LnLst!B:I,2,FALSE),0))*(100/(H736^2))</f>
        <v>8.3218549127640026E-2</v>
      </c>
      <c r="DO736" s="111">
        <f>(AE736*IFERROR(VLOOKUP(AD736,LnLst!B:I,3,FALSE),0))*(100/(H736^2))</f>
        <v>0.32288797061524332</v>
      </c>
      <c r="DP736" s="111">
        <f>(AE736*IFERROR(VLOOKUP(AD736,LnLst!B:I,4,FALSE),0))*(H736^2/100)/1000000</f>
        <v>7.2004680000000001E-2</v>
      </c>
      <c r="DQ736" s="111">
        <f>(AE736*IFERROR(VLOOKUP(AD736,LnLst!B:I,5,FALSE),0))*(100/(H736^2))</f>
        <v>0.20554981634527086</v>
      </c>
      <c r="DR736" s="111">
        <f>(AE736*IFERROR(VLOOKUP(AD736,LnLst!B:I,6,FALSE),0))*(100/(H736^2))</f>
        <v>0.84050734618916423</v>
      </c>
      <c r="DS736" s="111">
        <f>(AE736*IFERROR(VLOOKUP(AD736,LnLst!B:I,7,FALSE),0))*(H736^2/100)/1000000</f>
        <v>4.3202807999999995E-2</v>
      </c>
      <c r="DT736" s="111">
        <f>(AE736*IFERROR(VLOOKUP(AD736,LnLst!B:I,8,FALSE),0))*(100/(H736^2))</f>
        <v>0.55756427915518825</v>
      </c>
      <c r="DU736" s="111">
        <f>AG736*IFERROR(VLOOKUP(AF736,LnLst!B:I,2,FALSE),0)*100/H736^2</f>
        <v>0</v>
      </c>
      <c r="DV736" s="111">
        <f>(AG736*IFERROR(VLOOKUP(AF736,LnLst!B:I,3,FALSE),0))*(100/(H736^2))</f>
        <v>0</v>
      </c>
      <c r="DW736" s="111">
        <f>(AG736*IFERROR(VLOOKUP(AF736,LnLst!B:I,4,FALSE),0))*(H736^2/100)/1000000</f>
        <v>0</v>
      </c>
      <c r="DX736" s="111">
        <f>(AG736*IFERROR(VLOOKUP(AF736,LnLst!B:I,5,FALSE),0))*(100/(H736^2))</f>
        <v>0</v>
      </c>
      <c r="DY736" s="111">
        <f>(AG736*IFERROR(VLOOKUP(AF736,LnLst!B:I,6,FALSE),0))*(100/(H736^2))</f>
        <v>0</v>
      </c>
      <c r="DZ736" s="111">
        <f>(AG736*IFERROR(VLOOKUP(AF736,LnLst!B:I,7,FALSE),0))*(H736^2/100)/1000000</f>
        <v>0</v>
      </c>
      <c r="EA736" s="111">
        <f>(AG736*IFERROR(VLOOKUP(AF736,LnLst!B:I,8,FALSE),0))*(100/(H736^2))</f>
        <v>0</v>
      </c>
      <c r="EB736" s="111">
        <f>AI736*IFERROR(VLOOKUP(AH736,LnLst!B:I,2,FALSE),0)*100/H736^2</f>
        <v>0</v>
      </c>
      <c r="EC736" s="111">
        <f>AI736*IFERROR(VLOOKUP(AH736,LnLst!B:I,3,FALSE),0)*100/H736^2</f>
        <v>0</v>
      </c>
      <c r="ED736" s="111">
        <f>(AI736*IFERROR(VLOOKUP(AH736,LnLst!B:I,4,FALSE),0))*(H736^2/100)/1000000</f>
        <v>0</v>
      </c>
      <c r="EE736" s="111">
        <f>AI736*IFERROR(VLOOKUP(AH736,LnLst!B:I,5,FALSE),0)*100/H736^2</f>
        <v>0</v>
      </c>
      <c r="EF736" s="111">
        <f>AI736*IFERROR(VLOOKUP(AH736,LnLst!B:I,6,FALSE),0)*100/H736^2</f>
        <v>0</v>
      </c>
      <c r="EG736" s="111">
        <f>(AI736*IFERROR(VLOOKUP(AH736,LnLst!B:I,7,FALSE),0))*(H736^2/100)/1000000</f>
        <v>0</v>
      </c>
      <c r="EH736" s="111">
        <f>AI736*IFERROR(VLOOKUP(AH736,LnLst!B:I,8,FALSE),0)*100/H736^2</f>
        <v>0</v>
      </c>
      <c r="EI736" s="236">
        <f>AK736*IFERROR(VLOOKUP(AJ736,LnLst!B:I,2,FALSE),0)*100/H736^2</f>
        <v>0</v>
      </c>
      <c r="EJ736" s="111">
        <f>AK736*IFERROR(VLOOKUP(AJ736,LnLst!B:I,3,FALSE),0)*100/H736^2</f>
        <v>0</v>
      </c>
      <c r="EK736" s="111">
        <f>(AK736*IFERROR(VLOOKUP(AJ736,LnLst!B:I,4,FALSE),0))*(H736^2/100)/1000000</f>
        <v>0</v>
      </c>
      <c r="EL736" s="111">
        <f>AK736*IFERROR(VLOOKUP(AJ736,LnLst!B:I,5,FALSE),0)*100/H736^2</f>
        <v>0</v>
      </c>
      <c r="EM736" s="111">
        <f>AK736*IFERROR(VLOOKUP(AJ736,LnLst!B:I,6,FALSE),0)*100/H736^2</f>
        <v>0</v>
      </c>
      <c r="EN736" s="111">
        <f>(AK736*IFERROR(VLOOKUP(AJ736,LnLst!B:I,7,FALSE),0))*(H736^2/100)/1000000</f>
        <v>0</v>
      </c>
      <c r="EO736" s="111">
        <f>AK736*IFERROR(VLOOKUP(AJ736,LnLst!B:I,8,FALSE),0)*100/H736^2</f>
        <v>0</v>
      </c>
    </row>
    <row r="737" spans="1:145" ht="15" customHeight="1" x14ac:dyDescent="0.25">
      <c r="A737" s="259" t="s">
        <v>463</v>
      </c>
      <c r="B737" s="110" t="s">
        <v>1407</v>
      </c>
      <c r="C737" s="109" t="s">
        <v>188</v>
      </c>
      <c r="D737" s="110" t="s">
        <v>189</v>
      </c>
      <c r="E737" s="9" t="s">
        <v>1642</v>
      </c>
      <c r="F737" s="426" t="s">
        <v>1717</v>
      </c>
      <c r="G737" s="83">
        <v>1</v>
      </c>
      <c r="H737" s="60">
        <v>132</v>
      </c>
      <c r="I737" s="194" t="str">
        <f t="shared" si="232"/>
        <v xml:space="preserve">1*323/75 ACSR             </v>
      </c>
      <c r="J737" s="228">
        <f t="shared" si="233"/>
        <v>58</v>
      </c>
      <c r="K737" s="113" t="s">
        <v>238</v>
      </c>
      <c r="L737" s="232" t="s">
        <v>238</v>
      </c>
      <c r="M737" s="114">
        <v>600</v>
      </c>
      <c r="N737" s="115">
        <f t="shared" si="234"/>
        <v>137.17439999999999</v>
      </c>
      <c r="O737" s="116">
        <v>650</v>
      </c>
      <c r="P737" s="235">
        <f t="shared" si="235"/>
        <v>3.328741965105602E-2</v>
      </c>
      <c r="Q737" s="104">
        <f t="shared" si="236"/>
        <v>0.12915518824609734</v>
      </c>
      <c r="R737" s="104">
        <f t="shared" si="237"/>
        <v>2.8801871999999999E-2</v>
      </c>
      <c r="S737" s="104">
        <f t="shared" si="238"/>
        <v>8.2219926538108362E-2</v>
      </c>
      <c r="T737" s="104">
        <f t="shared" si="239"/>
        <v>0.33620293847566574</v>
      </c>
      <c r="U737" s="104">
        <f t="shared" si="240"/>
        <v>1.7281123199999998E-2</v>
      </c>
      <c r="V737" s="105">
        <f t="shared" si="241"/>
        <v>0.2230257116620753</v>
      </c>
      <c r="W737" s="223">
        <f>AE737*IFERROR(VLOOKUP(AD737,LnLst!B:I,2,FALSE),0)+AG737*IFERROR(VLOOKUP(AF737,LnLst!B:I,2,FALSE),0)+AI737*IFERROR(VLOOKUP(AH737,LnLst!B:I,2,FALSE),0)+AK737*IFERROR(VLOOKUP(AJ737,LnLst!B:I,2,FALSE),0)</f>
        <v>5.8000000000000007</v>
      </c>
      <c r="X737" s="215">
        <f>AE737*IFERROR(VLOOKUP(AD737,LnLst!B:I,3,FALSE),0)+AG737*IFERROR(VLOOKUP(AF737,LnLst!B:I,3,FALSE),0)+AI737*IFERROR(VLOOKUP(AH737,LnLst!B:I,3,FALSE),0)+AK737*IFERROR(VLOOKUP(AJ737,LnLst!B:I,3,FALSE),0)</f>
        <v>22.504000000000001</v>
      </c>
      <c r="Y737" s="219">
        <f>(AE737*IFERROR(VLOOKUP(AD737,LnLst!B:I,4,FALSE),0)+AG737*IFERROR(VLOOKUP(AF737,LnLst!B:I,4,FALSE),0)+AI737*IFERROR(VLOOKUP(AH737,LnLst!B:I,4,FALSE),0)+AK737*IFERROR(VLOOKUP(AJ737,LnLst!B:I,4,FALSE),0))/1000000</f>
        <v>1.6530000000000001E-4</v>
      </c>
      <c r="Z737" s="215">
        <f>AE737*IFERROR(VLOOKUP(AD737,LnLst!B:I,5,FALSE),0)+AG737*IFERROR(VLOOKUP(AF737,LnLst!B:I,5,FALSE),0)+AI737*IFERROR(VLOOKUP(AH737,LnLst!B:I,5,FALSE),0)+AK737*IFERROR(VLOOKUP(AJ737,LnLst!B:I,5,FALSE),0)</f>
        <v>14.326000000000001</v>
      </c>
      <c r="AA737" s="215">
        <f>AE737*IFERROR(VLOOKUP(AD737,LnLst!B:I,6,FALSE),0)+AG737*IFERROR(VLOOKUP(AF737,LnLst!B:I,6,FALSE),0)+AI737*IFERROR(VLOOKUP(AH737,LnLst!B:I,6,FALSE),0)+AK737*IFERROR(VLOOKUP(AJ737,LnLst!B:I,6,FALSE),0)</f>
        <v>58.58</v>
      </c>
      <c r="AB737" s="207">
        <f>(AE737*IFERROR(VLOOKUP(AD737,LnLst!B:I,7,FALSE),0)+AG737*IFERROR(VLOOKUP(AF737,LnLst!B:I,7,FALSE),0)+AI737*IFERROR(VLOOKUP(AH737,LnLst!B:I,7,FALSE),0)+AK737*IFERROR(VLOOKUP(AJ737,LnLst!B:I,7,FALSE),0))/1000000</f>
        <v>9.9179999999999996E-5</v>
      </c>
      <c r="AC737" s="211">
        <f>AE737*IFERROR(VLOOKUP(AD737,LnLst!B:I,8,FALSE),0)+AG737*IFERROR(VLOOKUP(AF737,LnLst!B:I,8,FALSE),0)+AI737*IFERROR(VLOOKUP(AH737,LnLst!B:I,8,FALSE),0)+AK737*IFERROR(VLOOKUP(AJ737,LnLst!B:I,8,FALSE),0)</f>
        <v>38.86</v>
      </c>
      <c r="AD737" s="106" t="s">
        <v>1489</v>
      </c>
      <c r="AE737" s="263">
        <f>23+35</f>
        <v>58</v>
      </c>
      <c r="AF737" s="245" t="s">
        <v>1462</v>
      </c>
      <c r="AG737" s="263"/>
      <c r="AH737" s="250" t="s">
        <v>1462</v>
      </c>
      <c r="AI737" s="263"/>
      <c r="AJ737" s="245" t="s">
        <v>1462</v>
      </c>
      <c r="AK737" s="263"/>
      <c r="AL737" s="84">
        <v>905</v>
      </c>
      <c r="AM737" s="72">
        <v>906</v>
      </c>
      <c r="AN737" s="83">
        <v>0</v>
      </c>
      <c r="AO737" s="72">
        <v>0</v>
      </c>
      <c r="AP737" s="66"/>
      <c r="AQ737" s="107"/>
      <c r="AR737" s="61"/>
      <c r="AS737" s="364"/>
      <c r="AT737" s="205" t="s">
        <v>231</v>
      </c>
      <c r="DN737" s="111">
        <f>(AE737*IFERROR(VLOOKUP(AD737,LnLst!B:I,2,FALSE),0))*(100/(H737^2))</f>
        <v>3.3287419651056013E-2</v>
      </c>
      <c r="DO737" s="111">
        <f>(AE737*IFERROR(VLOOKUP(AD737,LnLst!B:I,3,FALSE),0))*(100/(H737^2))</f>
        <v>0.12915518824609734</v>
      </c>
      <c r="DP737" s="111">
        <f>(AE737*IFERROR(VLOOKUP(AD737,LnLst!B:I,4,FALSE),0))*(H737^2/100)/1000000</f>
        <v>2.8801872000000003E-2</v>
      </c>
      <c r="DQ737" s="111">
        <f>(AE737*IFERROR(VLOOKUP(AD737,LnLst!B:I,5,FALSE),0))*(100/(H737^2))</f>
        <v>8.2219926538108348E-2</v>
      </c>
      <c r="DR737" s="111">
        <f>(AE737*IFERROR(VLOOKUP(AD737,LnLst!B:I,6,FALSE),0))*(100/(H737^2))</f>
        <v>0.33620293847566574</v>
      </c>
      <c r="DS737" s="111">
        <f>(AE737*IFERROR(VLOOKUP(AD737,LnLst!B:I,7,FALSE),0))*(H737^2/100)/1000000</f>
        <v>1.7281123199999998E-2</v>
      </c>
      <c r="DT737" s="111">
        <f>(AE737*IFERROR(VLOOKUP(AD737,LnLst!B:I,8,FALSE),0))*(100/(H737^2))</f>
        <v>0.22302571166207527</v>
      </c>
      <c r="DU737" s="111">
        <f>AG737*IFERROR(VLOOKUP(AF737,LnLst!B:I,2,FALSE),0)*100/H737^2</f>
        <v>0</v>
      </c>
      <c r="DV737" s="111">
        <f>(AG737*IFERROR(VLOOKUP(AF737,LnLst!B:I,3,FALSE),0))*(100/(H737^2))</f>
        <v>0</v>
      </c>
      <c r="DW737" s="111">
        <f>(AG737*IFERROR(VLOOKUP(AF737,LnLst!B:I,4,FALSE),0))*(H737^2/100)/1000000</f>
        <v>0</v>
      </c>
      <c r="DX737" s="111">
        <f>(AG737*IFERROR(VLOOKUP(AF737,LnLst!B:I,5,FALSE),0))*(100/(H737^2))</f>
        <v>0</v>
      </c>
      <c r="DY737" s="111">
        <f>(AG737*IFERROR(VLOOKUP(AF737,LnLst!B:I,6,FALSE),0))*(100/(H737^2))</f>
        <v>0</v>
      </c>
      <c r="DZ737" s="111">
        <f>(AG737*IFERROR(VLOOKUP(AF737,LnLst!B:I,7,FALSE),0))*(H737^2/100)/1000000</f>
        <v>0</v>
      </c>
      <c r="EA737" s="111">
        <f>(AG737*IFERROR(VLOOKUP(AF737,LnLst!B:I,8,FALSE),0))*(100/(H737^2))</f>
        <v>0</v>
      </c>
      <c r="EB737" s="111">
        <f>AI737*IFERROR(VLOOKUP(AH737,LnLst!B:I,2,FALSE),0)*100/H737^2</f>
        <v>0</v>
      </c>
      <c r="EC737" s="111">
        <f>AI737*IFERROR(VLOOKUP(AH737,LnLst!B:I,3,FALSE),0)*100/H737^2</f>
        <v>0</v>
      </c>
      <c r="ED737" s="111">
        <f>(AI737*IFERROR(VLOOKUP(AH737,LnLst!B:I,4,FALSE),0))*(H737^2/100)/1000000</f>
        <v>0</v>
      </c>
      <c r="EE737" s="111">
        <f>AI737*IFERROR(VLOOKUP(AH737,LnLst!B:I,5,FALSE),0)*100/H737^2</f>
        <v>0</v>
      </c>
      <c r="EF737" s="111">
        <f>AI737*IFERROR(VLOOKUP(AH737,LnLst!B:I,6,FALSE),0)*100/H737^2</f>
        <v>0</v>
      </c>
      <c r="EG737" s="111">
        <f>(AI737*IFERROR(VLOOKUP(AH737,LnLst!B:I,7,FALSE),0))*(H737^2/100)/1000000</f>
        <v>0</v>
      </c>
      <c r="EH737" s="111">
        <f>AI737*IFERROR(VLOOKUP(AH737,LnLst!B:I,8,FALSE),0)*100/H737^2</f>
        <v>0</v>
      </c>
      <c r="EI737" s="236">
        <f>AK737*IFERROR(VLOOKUP(AJ737,LnLst!B:I,2,FALSE),0)*100/H737^2</f>
        <v>0</v>
      </c>
      <c r="EJ737" s="111">
        <f>AK737*IFERROR(VLOOKUP(AJ737,LnLst!B:I,3,FALSE),0)*100/H737^2</f>
        <v>0</v>
      </c>
      <c r="EK737" s="111">
        <f>(AK737*IFERROR(VLOOKUP(AJ737,LnLst!B:I,4,FALSE),0))*(H737^2/100)/1000000</f>
        <v>0</v>
      </c>
      <c r="EL737" s="111">
        <f>AK737*IFERROR(VLOOKUP(AJ737,LnLst!B:I,5,FALSE),0)*100/H737^2</f>
        <v>0</v>
      </c>
      <c r="EM737" s="111">
        <f>AK737*IFERROR(VLOOKUP(AJ737,LnLst!B:I,6,FALSE),0)*100/H737^2</f>
        <v>0</v>
      </c>
      <c r="EN737" s="111">
        <f>(AK737*IFERROR(VLOOKUP(AJ737,LnLst!B:I,7,FALSE),0))*(H737^2/100)/1000000</f>
        <v>0</v>
      </c>
      <c r="EO737" s="111">
        <f>AK737*IFERROR(VLOOKUP(AJ737,LnLst!B:I,8,FALSE),0)*100/H737^2</f>
        <v>0</v>
      </c>
    </row>
    <row r="738" spans="1:145" ht="15" customHeight="1" x14ac:dyDescent="0.25">
      <c r="A738" s="259" t="s">
        <v>463</v>
      </c>
      <c r="B738" s="110" t="s">
        <v>1407</v>
      </c>
      <c r="C738" s="109" t="s">
        <v>188</v>
      </c>
      <c r="D738" s="110" t="s">
        <v>189</v>
      </c>
      <c r="E738" s="9" t="s">
        <v>1642</v>
      </c>
      <c r="F738" s="426" t="s">
        <v>1717</v>
      </c>
      <c r="G738" s="83">
        <v>2</v>
      </c>
      <c r="H738" s="60">
        <v>132</v>
      </c>
      <c r="I738" s="194" t="str">
        <f t="shared" si="232"/>
        <v xml:space="preserve">1*323/75 ACSR             </v>
      </c>
      <c r="J738" s="228">
        <f t="shared" si="233"/>
        <v>58</v>
      </c>
      <c r="K738" s="113" t="s">
        <v>238</v>
      </c>
      <c r="L738" s="232" t="s">
        <v>238</v>
      </c>
      <c r="M738" s="114">
        <v>600</v>
      </c>
      <c r="N738" s="115">
        <f t="shared" si="234"/>
        <v>137.17439999999999</v>
      </c>
      <c r="O738" s="116">
        <v>650</v>
      </c>
      <c r="P738" s="235">
        <f t="shared" si="235"/>
        <v>3.328741965105602E-2</v>
      </c>
      <c r="Q738" s="104">
        <f t="shared" si="236"/>
        <v>0.12915518824609734</v>
      </c>
      <c r="R738" s="104">
        <f t="shared" si="237"/>
        <v>2.8801871999999999E-2</v>
      </c>
      <c r="S738" s="104">
        <f t="shared" si="238"/>
        <v>8.2219926538108362E-2</v>
      </c>
      <c r="T738" s="104">
        <f t="shared" si="239"/>
        <v>0.33620293847566574</v>
      </c>
      <c r="U738" s="104">
        <f t="shared" si="240"/>
        <v>1.7281123199999998E-2</v>
      </c>
      <c r="V738" s="105">
        <f t="shared" si="241"/>
        <v>0.2230257116620753</v>
      </c>
      <c r="W738" s="223">
        <f>AE738*IFERROR(VLOOKUP(AD738,LnLst!B:I,2,FALSE),0)+AG738*IFERROR(VLOOKUP(AF738,LnLst!B:I,2,FALSE),0)+AI738*IFERROR(VLOOKUP(AH738,LnLst!B:I,2,FALSE),0)+AK738*IFERROR(VLOOKUP(AJ738,LnLst!B:I,2,FALSE),0)</f>
        <v>5.8000000000000007</v>
      </c>
      <c r="X738" s="215">
        <f>AE738*IFERROR(VLOOKUP(AD738,LnLst!B:I,3,FALSE),0)+AG738*IFERROR(VLOOKUP(AF738,LnLst!B:I,3,FALSE),0)+AI738*IFERROR(VLOOKUP(AH738,LnLst!B:I,3,FALSE),0)+AK738*IFERROR(VLOOKUP(AJ738,LnLst!B:I,3,FALSE),0)</f>
        <v>22.504000000000001</v>
      </c>
      <c r="Y738" s="219">
        <f>(AE738*IFERROR(VLOOKUP(AD738,LnLst!B:I,4,FALSE),0)+AG738*IFERROR(VLOOKUP(AF738,LnLst!B:I,4,FALSE),0)+AI738*IFERROR(VLOOKUP(AH738,LnLst!B:I,4,FALSE),0)+AK738*IFERROR(VLOOKUP(AJ738,LnLst!B:I,4,FALSE),0))/1000000</f>
        <v>1.6530000000000001E-4</v>
      </c>
      <c r="Z738" s="215">
        <f>AE738*IFERROR(VLOOKUP(AD738,LnLst!B:I,5,FALSE),0)+AG738*IFERROR(VLOOKUP(AF738,LnLst!B:I,5,FALSE),0)+AI738*IFERROR(VLOOKUP(AH738,LnLst!B:I,5,FALSE),0)+AK738*IFERROR(VLOOKUP(AJ738,LnLst!B:I,5,FALSE),0)</f>
        <v>14.326000000000001</v>
      </c>
      <c r="AA738" s="215">
        <f>AE738*IFERROR(VLOOKUP(AD738,LnLst!B:I,6,FALSE),0)+AG738*IFERROR(VLOOKUP(AF738,LnLst!B:I,6,FALSE),0)+AI738*IFERROR(VLOOKUP(AH738,LnLst!B:I,6,FALSE),0)+AK738*IFERROR(VLOOKUP(AJ738,LnLst!B:I,6,FALSE),0)</f>
        <v>58.58</v>
      </c>
      <c r="AB738" s="207">
        <f>(AE738*IFERROR(VLOOKUP(AD738,LnLst!B:I,7,FALSE),0)+AG738*IFERROR(VLOOKUP(AF738,LnLst!B:I,7,FALSE),0)+AI738*IFERROR(VLOOKUP(AH738,LnLst!B:I,7,FALSE),0)+AK738*IFERROR(VLOOKUP(AJ738,LnLst!B:I,7,FALSE),0))/1000000</f>
        <v>9.9179999999999996E-5</v>
      </c>
      <c r="AC738" s="211">
        <f>AE738*IFERROR(VLOOKUP(AD738,LnLst!B:I,8,FALSE),0)+AG738*IFERROR(VLOOKUP(AF738,LnLst!B:I,8,FALSE),0)+AI738*IFERROR(VLOOKUP(AH738,LnLst!B:I,8,FALSE),0)+AK738*IFERROR(VLOOKUP(AJ738,LnLst!B:I,8,FALSE),0)</f>
        <v>38.86</v>
      </c>
      <c r="AD738" s="106" t="s">
        <v>1489</v>
      </c>
      <c r="AE738" s="263">
        <f>23+35</f>
        <v>58</v>
      </c>
      <c r="AF738" s="245" t="s">
        <v>1462</v>
      </c>
      <c r="AG738" s="263"/>
      <c r="AH738" s="250" t="s">
        <v>1462</v>
      </c>
      <c r="AI738" s="263"/>
      <c r="AJ738" s="245" t="s">
        <v>1462</v>
      </c>
      <c r="AK738" s="263"/>
      <c r="AL738" s="84">
        <v>905</v>
      </c>
      <c r="AM738" s="72">
        <v>906</v>
      </c>
      <c r="AN738" s="83">
        <v>0</v>
      </c>
      <c r="AO738" s="72">
        <v>0</v>
      </c>
      <c r="AP738" s="66"/>
      <c r="AQ738" s="107"/>
      <c r="AR738" s="61"/>
      <c r="AS738" s="364"/>
      <c r="AT738" s="205" t="s">
        <v>231</v>
      </c>
      <c r="DN738" s="111">
        <f>(AE738*IFERROR(VLOOKUP(AD738,LnLst!B:I,2,FALSE),0))*(100/(H738^2))</f>
        <v>3.3287419651056013E-2</v>
      </c>
      <c r="DO738" s="111">
        <f>(AE738*IFERROR(VLOOKUP(AD738,LnLst!B:I,3,FALSE),0))*(100/(H738^2))</f>
        <v>0.12915518824609734</v>
      </c>
      <c r="DP738" s="111">
        <f>(AE738*IFERROR(VLOOKUP(AD738,LnLst!B:I,4,FALSE),0))*(H738^2/100)/1000000</f>
        <v>2.8801872000000003E-2</v>
      </c>
      <c r="DQ738" s="111">
        <f>(AE738*IFERROR(VLOOKUP(AD738,LnLst!B:I,5,FALSE),0))*(100/(H738^2))</f>
        <v>8.2219926538108348E-2</v>
      </c>
      <c r="DR738" s="111">
        <f>(AE738*IFERROR(VLOOKUP(AD738,LnLst!B:I,6,FALSE),0))*(100/(H738^2))</f>
        <v>0.33620293847566574</v>
      </c>
      <c r="DS738" s="111">
        <f>(AE738*IFERROR(VLOOKUP(AD738,LnLst!B:I,7,FALSE),0))*(H738^2/100)/1000000</f>
        <v>1.7281123199999998E-2</v>
      </c>
      <c r="DT738" s="111">
        <f>(AE738*IFERROR(VLOOKUP(AD738,LnLst!B:I,8,FALSE),0))*(100/(H738^2))</f>
        <v>0.22302571166207527</v>
      </c>
      <c r="DU738" s="111">
        <f>AG738*IFERROR(VLOOKUP(AF738,LnLst!B:I,2,FALSE),0)*100/H738^2</f>
        <v>0</v>
      </c>
      <c r="DV738" s="111">
        <f>(AG738*IFERROR(VLOOKUP(AF738,LnLst!B:I,3,FALSE),0))*(100/(H738^2))</f>
        <v>0</v>
      </c>
      <c r="DW738" s="111">
        <f>(AG738*IFERROR(VLOOKUP(AF738,LnLst!B:I,4,FALSE),0))*(H738^2/100)/1000000</f>
        <v>0</v>
      </c>
      <c r="DX738" s="111">
        <f>(AG738*IFERROR(VLOOKUP(AF738,LnLst!B:I,5,FALSE),0))*(100/(H738^2))</f>
        <v>0</v>
      </c>
      <c r="DY738" s="111">
        <f>(AG738*IFERROR(VLOOKUP(AF738,LnLst!B:I,6,FALSE),0))*(100/(H738^2))</f>
        <v>0</v>
      </c>
      <c r="DZ738" s="111">
        <f>(AG738*IFERROR(VLOOKUP(AF738,LnLst!B:I,7,FALSE),0))*(H738^2/100)/1000000</f>
        <v>0</v>
      </c>
      <c r="EA738" s="111">
        <f>(AG738*IFERROR(VLOOKUP(AF738,LnLst!B:I,8,FALSE),0))*(100/(H738^2))</f>
        <v>0</v>
      </c>
      <c r="EB738" s="111">
        <f>AI738*IFERROR(VLOOKUP(AH738,LnLst!B:I,2,FALSE),0)*100/H738^2</f>
        <v>0</v>
      </c>
      <c r="EC738" s="111">
        <f>AI738*IFERROR(VLOOKUP(AH738,LnLst!B:I,3,FALSE),0)*100/H738^2</f>
        <v>0</v>
      </c>
      <c r="ED738" s="111">
        <f>(AI738*IFERROR(VLOOKUP(AH738,LnLst!B:I,4,FALSE),0))*(H738^2/100)/1000000</f>
        <v>0</v>
      </c>
      <c r="EE738" s="111">
        <f>AI738*IFERROR(VLOOKUP(AH738,LnLst!B:I,5,FALSE),0)*100/H738^2</f>
        <v>0</v>
      </c>
      <c r="EF738" s="111">
        <f>AI738*IFERROR(VLOOKUP(AH738,LnLst!B:I,6,FALSE),0)*100/H738^2</f>
        <v>0</v>
      </c>
      <c r="EG738" s="111">
        <f>(AI738*IFERROR(VLOOKUP(AH738,LnLst!B:I,7,FALSE),0))*(H738^2/100)/1000000</f>
        <v>0</v>
      </c>
      <c r="EH738" s="111">
        <f>AI738*IFERROR(VLOOKUP(AH738,LnLst!B:I,8,FALSE),0)*100/H738^2</f>
        <v>0</v>
      </c>
      <c r="EI738" s="236">
        <f>AK738*IFERROR(VLOOKUP(AJ738,LnLst!B:I,2,FALSE),0)*100/H738^2</f>
        <v>0</v>
      </c>
      <c r="EJ738" s="111">
        <f>AK738*IFERROR(VLOOKUP(AJ738,LnLst!B:I,3,FALSE),0)*100/H738^2</f>
        <v>0</v>
      </c>
      <c r="EK738" s="111">
        <f>(AK738*IFERROR(VLOOKUP(AJ738,LnLst!B:I,4,FALSE),0))*(H738^2/100)/1000000</f>
        <v>0</v>
      </c>
      <c r="EL738" s="111">
        <f>AK738*IFERROR(VLOOKUP(AJ738,LnLst!B:I,5,FALSE),0)*100/H738^2</f>
        <v>0</v>
      </c>
      <c r="EM738" s="111">
        <f>AK738*IFERROR(VLOOKUP(AJ738,LnLst!B:I,6,FALSE),0)*100/H738^2</f>
        <v>0</v>
      </c>
      <c r="EN738" s="111">
        <f>(AK738*IFERROR(VLOOKUP(AJ738,LnLst!B:I,7,FALSE),0))*(H738^2/100)/1000000</f>
        <v>0</v>
      </c>
      <c r="EO738" s="111">
        <f>AK738*IFERROR(VLOOKUP(AJ738,LnLst!B:I,8,FALSE),0)*100/H738^2</f>
        <v>0</v>
      </c>
    </row>
    <row r="739" spans="1:145" ht="15" customHeight="1" x14ac:dyDescent="0.25">
      <c r="A739" s="259" t="s">
        <v>465</v>
      </c>
      <c r="B739" s="110" t="s">
        <v>463</v>
      </c>
      <c r="C739" s="109" t="s">
        <v>185</v>
      </c>
      <c r="D739" s="110" t="s">
        <v>188</v>
      </c>
      <c r="E739" s="9" t="s">
        <v>1642</v>
      </c>
      <c r="F739" s="426" t="s">
        <v>1717</v>
      </c>
      <c r="G739" s="83">
        <v>1</v>
      </c>
      <c r="H739" s="60">
        <v>132</v>
      </c>
      <c r="I739" s="194" t="str">
        <f t="shared" si="232"/>
        <v xml:space="preserve">1*323/75 ACSR             </v>
      </c>
      <c r="J739" s="228">
        <f t="shared" si="233"/>
        <v>62.5</v>
      </c>
      <c r="K739" s="113" t="s">
        <v>238</v>
      </c>
      <c r="L739" s="232" t="s">
        <v>31</v>
      </c>
      <c r="M739" s="114">
        <v>600</v>
      </c>
      <c r="N739" s="115">
        <f t="shared" si="234"/>
        <v>137.17439999999999</v>
      </c>
      <c r="O739" s="116">
        <v>650</v>
      </c>
      <c r="P739" s="235">
        <f t="shared" si="235"/>
        <v>3.5870064279155185E-2</v>
      </c>
      <c r="Q739" s="104">
        <f t="shared" si="236"/>
        <v>0.13917584940312214</v>
      </c>
      <c r="R739" s="104">
        <f t="shared" si="237"/>
        <v>3.1036500000000002E-2</v>
      </c>
      <c r="S739" s="104">
        <f t="shared" si="238"/>
        <v>8.8599058769513309E-2</v>
      </c>
      <c r="T739" s="104">
        <f t="shared" si="239"/>
        <v>0.36228764921946738</v>
      </c>
      <c r="U739" s="104">
        <f t="shared" si="240"/>
        <v>1.86219E-2</v>
      </c>
      <c r="V739" s="105">
        <f t="shared" si="241"/>
        <v>0.24032943067033977</v>
      </c>
      <c r="W739" s="223">
        <f>AE739*IFERROR(VLOOKUP(AD739,LnLst!B:I,2,FALSE),0)+AG739*IFERROR(VLOOKUP(AF739,LnLst!B:I,2,FALSE),0)+AI739*IFERROR(VLOOKUP(AH739,LnLst!B:I,2,FALSE),0)+AK739*IFERROR(VLOOKUP(AJ739,LnLst!B:I,2,FALSE),0)</f>
        <v>6.25</v>
      </c>
      <c r="X739" s="215">
        <f>AE739*IFERROR(VLOOKUP(AD739,LnLst!B:I,3,FALSE),0)+AG739*IFERROR(VLOOKUP(AF739,LnLst!B:I,3,FALSE),0)+AI739*IFERROR(VLOOKUP(AH739,LnLst!B:I,3,FALSE),0)+AK739*IFERROR(VLOOKUP(AJ739,LnLst!B:I,3,FALSE),0)</f>
        <v>24.25</v>
      </c>
      <c r="Y739" s="219">
        <f>(AE739*IFERROR(VLOOKUP(AD739,LnLst!B:I,4,FALSE),0)+AG739*IFERROR(VLOOKUP(AF739,LnLst!B:I,4,FALSE),0)+AI739*IFERROR(VLOOKUP(AH739,LnLst!B:I,4,FALSE),0)+AK739*IFERROR(VLOOKUP(AJ739,LnLst!B:I,4,FALSE),0))/1000000</f>
        <v>1.7812500000000001E-4</v>
      </c>
      <c r="Z739" s="215">
        <f>AE739*IFERROR(VLOOKUP(AD739,LnLst!B:I,5,FALSE),0)+AG739*IFERROR(VLOOKUP(AF739,LnLst!B:I,5,FALSE),0)+AI739*IFERROR(VLOOKUP(AH739,LnLst!B:I,5,FALSE),0)+AK739*IFERROR(VLOOKUP(AJ739,LnLst!B:I,5,FALSE),0)</f>
        <v>15.4375</v>
      </c>
      <c r="AA739" s="215">
        <f>AE739*IFERROR(VLOOKUP(AD739,LnLst!B:I,6,FALSE),0)+AG739*IFERROR(VLOOKUP(AF739,LnLst!B:I,6,FALSE),0)+AI739*IFERROR(VLOOKUP(AH739,LnLst!B:I,6,FALSE),0)+AK739*IFERROR(VLOOKUP(AJ739,LnLst!B:I,6,FALSE),0)</f>
        <v>63.125</v>
      </c>
      <c r="AB739" s="207">
        <f>(AE739*IFERROR(VLOOKUP(AD739,LnLst!B:I,7,FALSE),0)+AG739*IFERROR(VLOOKUP(AF739,LnLst!B:I,7,FALSE),0)+AI739*IFERROR(VLOOKUP(AH739,LnLst!B:I,7,FALSE),0)+AK739*IFERROR(VLOOKUP(AJ739,LnLst!B:I,7,FALSE),0))/1000000</f>
        <v>1.06875E-4</v>
      </c>
      <c r="AC739" s="211">
        <f>AE739*IFERROR(VLOOKUP(AD739,LnLst!B:I,8,FALSE),0)+AG739*IFERROR(VLOOKUP(AF739,LnLst!B:I,8,FALSE),0)+AI739*IFERROR(VLOOKUP(AH739,LnLst!B:I,8,FALSE),0)+AK739*IFERROR(VLOOKUP(AJ739,LnLst!B:I,8,FALSE),0)</f>
        <v>41.875</v>
      </c>
      <c r="AD739" s="106" t="s">
        <v>1489</v>
      </c>
      <c r="AE739" s="263">
        <v>62.5</v>
      </c>
      <c r="AF739" s="245" t="s">
        <v>1462</v>
      </c>
      <c r="AG739" s="263"/>
      <c r="AH739" s="250" t="s">
        <v>1462</v>
      </c>
      <c r="AI739" s="263"/>
      <c r="AJ739" s="245" t="s">
        <v>1462</v>
      </c>
      <c r="AK739" s="263"/>
      <c r="AL739" s="84">
        <v>903</v>
      </c>
      <c r="AM739" s="72">
        <v>905</v>
      </c>
      <c r="AN739" s="83">
        <v>0</v>
      </c>
      <c r="AO739" s="72">
        <v>0</v>
      </c>
      <c r="AP739" s="66"/>
      <c r="AQ739" s="107"/>
      <c r="AR739" s="61"/>
      <c r="AS739" s="364"/>
      <c r="AT739" s="205"/>
      <c r="DN739" s="111">
        <f>(AE739*IFERROR(VLOOKUP(AD739,LnLst!B:I,2,FALSE),0))*(100/(H739^2))</f>
        <v>3.5870064279155185E-2</v>
      </c>
      <c r="DO739" s="111">
        <f>(AE739*IFERROR(VLOOKUP(AD739,LnLst!B:I,3,FALSE),0))*(100/(H739^2))</f>
        <v>0.13917584940312211</v>
      </c>
      <c r="DP739" s="111">
        <f>(AE739*IFERROR(VLOOKUP(AD739,LnLst!B:I,4,FALSE),0))*(H739^2/100)/1000000</f>
        <v>3.1036500000000002E-2</v>
      </c>
      <c r="DQ739" s="111">
        <f>(AE739*IFERROR(VLOOKUP(AD739,LnLst!B:I,5,FALSE),0))*(100/(H739^2))</f>
        <v>8.8599058769513309E-2</v>
      </c>
      <c r="DR739" s="111">
        <f>(AE739*IFERROR(VLOOKUP(AD739,LnLst!B:I,6,FALSE),0))*(100/(H739^2))</f>
        <v>0.36228764921946738</v>
      </c>
      <c r="DS739" s="111">
        <f>(AE739*IFERROR(VLOOKUP(AD739,LnLst!B:I,7,FALSE),0))*(H739^2/100)/1000000</f>
        <v>1.86219E-2</v>
      </c>
      <c r="DT739" s="111">
        <f>(AE739*IFERROR(VLOOKUP(AD739,LnLst!B:I,8,FALSE),0))*(100/(H739^2))</f>
        <v>0.24032943067033974</v>
      </c>
      <c r="DU739" s="111">
        <f>AG739*IFERROR(VLOOKUP(AF739,LnLst!B:I,2,FALSE),0)*100/H739^2</f>
        <v>0</v>
      </c>
      <c r="DV739" s="111">
        <f>(AG739*IFERROR(VLOOKUP(AF739,LnLst!B:I,3,FALSE),0))*(100/(H739^2))</f>
        <v>0</v>
      </c>
      <c r="DW739" s="111">
        <f>(AG739*IFERROR(VLOOKUP(AF739,LnLst!B:I,4,FALSE),0))*(H739^2/100)/1000000</f>
        <v>0</v>
      </c>
      <c r="DX739" s="111">
        <f>(AG739*IFERROR(VLOOKUP(AF739,LnLst!B:I,5,FALSE),0))*(100/(H739^2))</f>
        <v>0</v>
      </c>
      <c r="DY739" s="111">
        <f>(AG739*IFERROR(VLOOKUP(AF739,LnLst!B:I,6,FALSE),0))*(100/(H739^2))</f>
        <v>0</v>
      </c>
      <c r="DZ739" s="111">
        <f>(AG739*IFERROR(VLOOKUP(AF739,LnLst!B:I,7,FALSE),0))*(H739^2/100)/1000000</f>
        <v>0</v>
      </c>
      <c r="EA739" s="111">
        <f>(AG739*IFERROR(VLOOKUP(AF739,LnLst!B:I,8,FALSE),0))*(100/(H739^2))</f>
        <v>0</v>
      </c>
      <c r="EB739" s="111">
        <f>AI739*IFERROR(VLOOKUP(AH739,LnLst!B:I,2,FALSE),0)*100/H739^2</f>
        <v>0</v>
      </c>
      <c r="EC739" s="111">
        <f>AI739*IFERROR(VLOOKUP(AH739,LnLst!B:I,3,FALSE),0)*100/H739^2</f>
        <v>0</v>
      </c>
      <c r="ED739" s="111">
        <f>(AI739*IFERROR(VLOOKUP(AH739,LnLst!B:I,4,FALSE),0))*(H739^2/100)/1000000</f>
        <v>0</v>
      </c>
      <c r="EE739" s="111">
        <f>AI739*IFERROR(VLOOKUP(AH739,LnLst!B:I,5,FALSE),0)*100/H739^2</f>
        <v>0</v>
      </c>
      <c r="EF739" s="111">
        <f>AI739*IFERROR(VLOOKUP(AH739,LnLst!B:I,6,FALSE),0)*100/H739^2</f>
        <v>0</v>
      </c>
      <c r="EG739" s="111">
        <f>(AI739*IFERROR(VLOOKUP(AH739,LnLst!B:I,7,FALSE),0))*(H739^2/100)/1000000</f>
        <v>0</v>
      </c>
      <c r="EH739" s="111">
        <f>AI739*IFERROR(VLOOKUP(AH739,LnLst!B:I,8,FALSE),0)*100/H739^2</f>
        <v>0</v>
      </c>
      <c r="EI739" s="236">
        <f>AK739*IFERROR(VLOOKUP(AJ739,LnLst!B:I,2,FALSE),0)*100/H739^2</f>
        <v>0</v>
      </c>
      <c r="EJ739" s="111">
        <f>AK739*IFERROR(VLOOKUP(AJ739,LnLst!B:I,3,FALSE),0)*100/H739^2</f>
        <v>0</v>
      </c>
      <c r="EK739" s="111">
        <f>(AK739*IFERROR(VLOOKUP(AJ739,LnLst!B:I,4,FALSE),0))*(H739^2/100)/1000000</f>
        <v>0</v>
      </c>
      <c r="EL739" s="111">
        <f>AK739*IFERROR(VLOOKUP(AJ739,LnLst!B:I,5,FALSE),0)*100/H739^2</f>
        <v>0</v>
      </c>
      <c r="EM739" s="111">
        <f>AK739*IFERROR(VLOOKUP(AJ739,LnLst!B:I,6,FALSE),0)*100/H739^2</f>
        <v>0</v>
      </c>
      <c r="EN739" s="111">
        <f>(AK739*IFERROR(VLOOKUP(AJ739,LnLst!B:I,7,FALSE),0))*(H739^2/100)/1000000</f>
        <v>0</v>
      </c>
      <c r="EO739" s="111">
        <f>AK739*IFERROR(VLOOKUP(AJ739,LnLst!B:I,8,FALSE),0)*100/H739^2</f>
        <v>0</v>
      </c>
    </row>
    <row r="740" spans="1:145" ht="15" customHeight="1" x14ac:dyDescent="0.25">
      <c r="A740" s="259" t="s">
        <v>466</v>
      </c>
      <c r="B740" s="110" t="s">
        <v>463</v>
      </c>
      <c r="C740" s="109" t="s">
        <v>187</v>
      </c>
      <c r="D740" s="110" t="s">
        <v>188</v>
      </c>
      <c r="E740" s="9" t="s">
        <v>1642</v>
      </c>
      <c r="F740" s="426" t="s">
        <v>1717</v>
      </c>
      <c r="G740" s="83">
        <v>1</v>
      </c>
      <c r="H740" s="60">
        <v>132</v>
      </c>
      <c r="I740" s="194" t="str">
        <f t="shared" si="232"/>
        <v xml:space="preserve">1*380/88 ACSR             </v>
      </c>
      <c r="J740" s="228">
        <f t="shared" si="233"/>
        <v>3</v>
      </c>
      <c r="K740" s="113" t="s">
        <v>238</v>
      </c>
      <c r="L740" s="232" t="s">
        <v>238</v>
      </c>
      <c r="M740" s="114">
        <v>600</v>
      </c>
      <c r="N740" s="115">
        <f t="shared" si="234"/>
        <v>137.17439999999999</v>
      </c>
      <c r="O740" s="116">
        <v>670</v>
      </c>
      <c r="P740" s="235">
        <f t="shared" si="235"/>
        <v>1.4376721763085399E-3</v>
      </c>
      <c r="Q740" s="104">
        <f t="shared" si="236"/>
        <v>6.8870523415977972E-3</v>
      </c>
      <c r="R740" s="104">
        <f t="shared" si="237"/>
        <v>1.4897520000000002E-3</v>
      </c>
      <c r="S740" s="104">
        <f t="shared" si="238"/>
        <v>5.1652892561983464E-3</v>
      </c>
      <c r="T740" s="104">
        <f t="shared" si="239"/>
        <v>1.6356749311294761E-2</v>
      </c>
      <c r="U740" s="104">
        <f t="shared" si="240"/>
        <v>1.1656656E-3</v>
      </c>
      <c r="V740" s="105">
        <f t="shared" si="241"/>
        <v>1.015840220385675E-2</v>
      </c>
      <c r="W740" s="223">
        <f>AE740*IFERROR(VLOOKUP(AD740,LnLst!B:I,2,FALSE),0)+AG740*IFERROR(VLOOKUP(AF740,LnLst!B:I,2,FALSE),0)+AI740*IFERROR(VLOOKUP(AH740,LnLst!B:I,2,FALSE),0)+AK740*IFERROR(VLOOKUP(AJ740,LnLst!B:I,2,FALSE),0)</f>
        <v>0.2505</v>
      </c>
      <c r="X740" s="215">
        <f>AE740*IFERROR(VLOOKUP(AD740,LnLst!B:I,3,FALSE),0)+AG740*IFERROR(VLOOKUP(AF740,LnLst!B:I,3,FALSE),0)+AI740*IFERROR(VLOOKUP(AH740,LnLst!B:I,3,FALSE),0)+AK740*IFERROR(VLOOKUP(AJ740,LnLst!B:I,3,FALSE),0)</f>
        <v>1.2000000000000002</v>
      </c>
      <c r="Y740" s="219">
        <f>(AE740*IFERROR(VLOOKUP(AD740,LnLst!B:I,4,FALSE),0)+AG740*IFERROR(VLOOKUP(AF740,LnLst!B:I,4,FALSE),0)+AI740*IFERROR(VLOOKUP(AH740,LnLst!B:I,4,FALSE),0)+AK740*IFERROR(VLOOKUP(AJ740,LnLst!B:I,4,FALSE),0))/1000000</f>
        <v>8.5500000000000011E-6</v>
      </c>
      <c r="Z740" s="215">
        <f>AE740*IFERROR(VLOOKUP(AD740,LnLst!B:I,5,FALSE),0)+AG740*IFERROR(VLOOKUP(AF740,LnLst!B:I,5,FALSE),0)+AI740*IFERROR(VLOOKUP(AH740,LnLst!B:I,5,FALSE),0)+AK740*IFERROR(VLOOKUP(AJ740,LnLst!B:I,5,FALSE),0)</f>
        <v>0.89999999999999991</v>
      </c>
      <c r="AA740" s="215">
        <f>AE740*IFERROR(VLOOKUP(AD740,LnLst!B:I,6,FALSE),0)+AG740*IFERROR(VLOOKUP(AF740,LnLst!B:I,6,FALSE),0)+AI740*IFERROR(VLOOKUP(AH740,LnLst!B:I,6,FALSE),0)+AK740*IFERROR(VLOOKUP(AJ740,LnLst!B:I,6,FALSE),0)</f>
        <v>2.8499999999999996</v>
      </c>
      <c r="AB740" s="207">
        <f>(AE740*IFERROR(VLOOKUP(AD740,LnLst!B:I,7,FALSE),0)+AG740*IFERROR(VLOOKUP(AF740,LnLst!B:I,7,FALSE),0)+AI740*IFERROR(VLOOKUP(AH740,LnLst!B:I,7,FALSE),0)+AK740*IFERROR(VLOOKUP(AJ740,LnLst!B:I,7,FALSE),0))/1000000</f>
        <v>6.6899999999999995E-6</v>
      </c>
      <c r="AC740" s="211">
        <f>AE740*IFERROR(VLOOKUP(AD740,LnLst!B:I,8,FALSE),0)+AG740*IFERROR(VLOOKUP(AF740,LnLst!B:I,8,FALSE),0)+AI740*IFERROR(VLOOKUP(AH740,LnLst!B:I,8,FALSE),0)+AK740*IFERROR(VLOOKUP(AJ740,LnLst!B:I,8,FALSE),0)</f>
        <v>1.77</v>
      </c>
      <c r="AD740" s="106" t="s">
        <v>6</v>
      </c>
      <c r="AE740" s="263">
        <v>3</v>
      </c>
      <c r="AF740" s="245" t="s">
        <v>1462</v>
      </c>
      <c r="AG740" s="263"/>
      <c r="AH740" s="250" t="s">
        <v>1462</v>
      </c>
      <c r="AI740" s="263"/>
      <c r="AJ740" s="245" t="s">
        <v>1462</v>
      </c>
      <c r="AK740" s="263"/>
      <c r="AL740" s="84">
        <v>904</v>
      </c>
      <c r="AM740" s="72">
        <v>905</v>
      </c>
      <c r="AN740" s="83">
        <v>0</v>
      </c>
      <c r="AO740" s="72">
        <v>0</v>
      </c>
      <c r="AP740" s="66"/>
      <c r="AQ740" s="107"/>
      <c r="AR740" s="61"/>
      <c r="AS740" s="364"/>
      <c r="AT740" s="205"/>
      <c r="DN740" s="111">
        <f>(AE740*IFERROR(VLOOKUP(AD740,LnLst!B:I,2,FALSE),0))*(100/(H740^2))</f>
        <v>1.4376721763085399E-3</v>
      </c>
      <c r="DO740" s="111">
        <f>(AE740*IFERROR(VLOOKUP(AD740,LnLst!B:I,3,FALSE),0))*(100/(H740^2))</f>
        <v>6.8870523415977963E-3</v>
      </c>
      <c r="DP740" s="111">
        <f>(AE740*IFERROR(VLOOKUP(AD740,LnLst!B:I,4,FALSE),0))*(H740^2/100)/1000000</f>
        <v>1.4897520000000002E-3</v>
      </c>
      <c r="DQ740" s="111">
        <f>(AE740*IFERROR(VLOOKUP(AD740,LnLst!B:I,5,FALSE),0))*(100/(H740^2))</f>
        <v>5.1652892561983464E-3</v>
      </c>
      <c r="DR740" s="111">
        <f>(AE740*IFERROR(VLOOKUP(AD740,LnLst!B:I,6,FALSE),0))*(100/(H740^2))</f>
        <v>1.6356749311294761E-2</v>
      </c>
      <c r="DS740" s="111">
        <f>(AE740*IFERROR(VLOOKUP(AD740,LnLst!B:I,7,FALSE),0))*(H740^2/100)/1000000</f>
        <v>1.1656656E-3</v>
      </c>
      <c r="DT740" s="111">
        <f>(AE740*IFERROR(VLOOKUP(AD740,LnLst!B:I,8,FALSE),0))*(100/(H740^2))</f>
        <v>1.0158402203856748E-2</v>
      </c>
      <c r="DU740" s="111">
        <f>AG740*IFERROR(VLOOKUP(AF740,LnLst!B:I,2,FALSE),0)*100/H740^2</f>
        <v>0</v>
      </c>
      <c r="DV740" s="111">
        <f>(AG740*IFERROR(VLOOKUP(AF740,LnLst!B:I,3,FALSE),0))*(100/(H740^2))</f>
        <v>0</v>
      </c>
      <c r="DW740" s="111">
        <f>(AG740*IFERROR(VLOOKUP(AF740,LnLst!B:I,4,FALSE),0))*(H740^2/100)/1000000</f>
        <v>0</v>
      </c>
      <c r="DX740" s="111">
        <f>(AG740*IFERROR(VLOOKUP(AF740,LnLst!B:I,5,FALSE),0))*(100/(H740^2))</f>
        <v>0</v>
      </c>
      <c r="DY740" s="111">
        <f>(AG740*IFERROR(VLOOKUP(AF740,LnLst!B:I,6,FALSE),0))*(100/(H740^2))</f>
        <v>0</v>
      </c>
      <c r="DZ740" s="111">
        <f>(AG740*IFERROR(VLOOKUP(AF740,LnLst!B:I,7,FALSE),0))*(H740^2/100)/1000000</f>
        <v>0</v>
      </c>
      <c r="EA740" s="111">
        <f>(AG740*IFERROR(VLOOKUP(AF740,LnLst!B:I,8,FALSE),0))*(100/(H740^2))</f>
        <v>0</v>
      </c>
      <c r="EB740" s="111">
        <f>AI740*IFERROR(VLOOKUP(AH740,LnLst!B:I,2,FALSE),0)*100/H740^2</f>
        <v>0</v>
      </c>
      <c r="EC740" s="111">
        <f>AI740*IFERROR(VLOOKUP(AH740,LnLst!B:I,3,FALSE),0)*100/H740^2</f>
        <v>0</v>
      </c>
      <c r="ED740" s="111">
        <f>(AI740*IFERROR(VLOOKUP(AH740,LnLst!B:I,4,FALSE),0))*(H740^2/100)/1000000</f>
        <v>0</v>
      </c>
      <c r="EE740" s="111">
        <f>AI740*IFERROR(VLOOKUP(AH740,LnLst!B:I,5,FALSE),0)*100/H740^2</f>
        <v>0</v>
      </c>
      <c r="EF740" s="111">
        <f>AI740*IFERROR(VLOOKUP(AH740,LnLst!B:I,6,FALSE),0)*100/H740^2</f>
        <v>0</v>
      </c>
      <c r="EG740" s="111">
        <f>(AI740*IFERROR(VLOOKUP(AH740,LnLst!B:I,7,FALSE),0))*(H740^2/100)/1000000</f>
        <v>0</v>
      </c>
      <c r="EH740" s="111">
        <f>AI740*IFERROR(VLOOKUP(AH740,LnLst!B:I,8,FALSE),0)*100/H740^2</f>
        <v>0</v>
      </c>
      <c r="EI740" s="236">
        <f>AK740*IFERROR(VLOOKUP(AJ740,LnLst!B:I,2,FALSE),0)*100/H740^2</f>
        <v>0</v>
      </c>
      <c r="EJ740" s="111">
        <f>AK740*IFERROR(VLOOKUP(AJ740,LnLst!B:I,3,FALSE),0)*100/H740^2</f>
        <v>0</v>
      </c>
      <c r="EK740" s="111">
        <f>(AK740*IFERROR(VLOOKUP(AJ740,LnLst!B:I,4,FALSE),0))*(H740^2/100)/1000000</f>
        <v>0</v>
      </c>
      <c r="EL740" s="111">
        <f>AK740*IFERROR(VLOOKUP(AJ740,LnLst!B:I,5,FALSE),0)*100/H740^2</f>
        <v>0</v>
      </c>
      <c r="EM740" s="111">
        <f>AK740*IFERROR(VLOOKUP(AJ740,LnLst!B:I,6,FALSE),0)*100/H740^2</f>
        <v>0</v>
      </c>
      <c r="EN740" s="111">
        <f>(AK740*IFERROR(VLOOKUP(AJ740,LnLst!B:I,7,FALSE),0))*(H740^2/100)/1000000</f>
        <v>0</v>
      </c>
      <c r="EO740" s="111">
        <f>AK740*IFERROR(VLOOKUP(AJ740,LnLst!B:I,8,FALSE),0)*100/H740^2</f>
        <v>0</v>
      </c>
    </row>
    <row r="741" spans="1:145" ht="15" customHeight="1" x14ac:dyDescent="0.25">
      <c r="A741" s="259" t="s">
        <v>466</v>
      </c>
      <c r="B741" s="110" t="s">
        <v>463</v>
      </c>
      <c r="C741" s="109" t="s">
        <v>187</v>
      </c>
      <c r="D741" s="110" t="s">
        <v>188</v>
      </c>
      <c r="E741" s="9" t="s">
        <v>1642</v>
      </c>
      <c r="F741" s="426" t="s">
        <v>1717</v>
      </c>
      <c r="G741" s="83">
        <v>2</v>
      </c>
      <c r="H741" s="60">
        <v>132</v>
      </c>
      <c r="I741" s="194" t="str">
        <f t="shared" si="232"/>
        <v xml:space="preserve">1*380/88 ACSR             </v>
      </c>
      <c r="J741" s="228">
        <f t="shared" si="233"/>
        <v>3</v>
      </c>
      <c r="K741" s="113" t="s">
        <v>238</v>
      </c>
      <c r="L741" s="232" t="s">
        <v>238</v>
      </c>
      <c r="M741" s="114">
        <v>600</v>
      </c>
      <c r="N741" s="115">
        <f t="shared" si="234"/>
        <v>137.17439999999999</v>
      </c>
      <c r="O741" s="116">
        <v>670</v>
      </c>
      <c r="P741" s="235">
        <f t="shared" si="235"/>
        <v>1.4376721763085399E-3</v>
      </c>
      <c r="Q741" s="104">
        <f t="shared" si="236"/>
        <v>6.8870523415977972E-3</v>
      </c>
      <c r="R741" s="104">
        <f t="shared" si="237"/>
        <v>1.4897520000000002E-3</v>
      </c>
      <c r="S741" s="104">
        <f t="shared" si="238"/>
        <v>5.1652892561983464E-3</v>
      </c>
      <c r="T741" s="104">
        <f t="shared" si="239"/>
        <v>1.6356749311294761E-2</v>
      </c>
      <c r="U741" s="104">
        <f t="shared" si="240"/>
        <v>1.1656656E-3</v>
      </c>
      <c r="V741" s="105">
        <f t="shared" si="241"/>
        <v>1.015840220385675E-2</v>
      </c>
      <c r="W741" s="223">
        <f>AE741*IFERROR(VLOOKUP(AD741,LnLst!B:I,2,FALSE),0)+AG741*IFERROR(VLOOKUP(AF741,LnLst!B:I,2,FALSE),0)+AI741*IFERROR(VLOOKUP(AH741,LnLst!B:I,2,FALSE),0)+AK741*IFERROR(VLOOKUP(AJ741,LnLst!B:I,2,FALSE),0)</f>
        <v>0.2505</v>
      </c>
      <c r="X741" s="215">
        <f>AE741*IFERROR(VLOOKUP(AD741,LnLst!B:I,3,FALSE),0)+AG741*IFERROR(VLOOKUP(AF741,LnLst!B:I,3,FALSE),0)+AI741*IFERROR(VLOOKUP(AH741,LnLst!B:I,3,FALSE),0)+AK741*IFERROR(VLOOKUP(AJ741,LnLst!B:I,3,FALSE),0)</f>
        <v>1.2000000000000002</v>
      </c>
      <c r="Y741" s="219">
        <f>(AE741*IFERROR(VLOOKUP(AD741,LnLst!B:I,4,FALSE),0)+AG741*IFERROR(VLOOKUP(AF741,LnLst!B:I,4,FALSE),0)+AI741*IFERROR(VLOOKUP(AH741,LnLst!B:I,4,FALSE),0)+AK741*IFERROR(VLOOKUP(AJ741,LnLst!B:I,4,FALSE),0))/1000000</f>
        <v>8.5500000000000011E-6</v>
      </c>
      <c r="Z741" s="215">
        <f>AE741*IFERROR(VLOOKUP(AD741,LnLst!B:I,5,FALSE),0)+AG741*IFERROR(VLOOKUP(AF741,LnLst!B:I,5,FALSE),0)+AI741*IFERROR(VLOOKUP(AH741,LnLst!B:I,5,FALSE),0)+AK741*IFERROR(VLOOKUP(AJ741,LnLst!B:I,5,FALSE),0)</f>
        <v>0.89999999999999991</v>
      </c>
      <c r="AA741" s="215">
        <f>AE741*IFERROR(VLOOKUP(AD741,LnLst!B:I,6,FALSE),0)+AG741*IFERROR(VLOOKUP(AF741,LnLst!B:I,6,FALSE),0)+AI741*IFERROR(VLOOKUP(AH741,LnLst!B:I,6,FALSE),0)+AK741*IFERROR(VLOOKUP(AJ741,LnLst!B:I,6,FALSE),0)</f>
        <v>2.8499999999999996</v>
      </c>
      <c r="AB741" s="207">
        <f>(AE741*IFERROR(VLOOKUP(AD741,LnLst!B:I,7,FALSE),0)+AG741*IFERROR(VLOOKUP(AF741,LnLst!B:I,7,FALSE),0)+AI741*IFERROR(VLOOKUP(AH741,LnLst!B:I,7,FALSE),0)+AK741*IFERROR(VLOOKUP(AJ741,LnLst!B:I,7,FALSE),0))/1000000</f>
        <v>6.6899999999999995E-6</v>
      </c>
      <c r="AC741" s="211">
        <f>AE741*IFERROR(VLOOKUP(AD741,LnLst!B:I,8,FALSE),0)+AG741*IFERROR(VLOOKUP(AF741,LnLst!B:I,8,FALSE),0)+AI741*IFERROR(VLOOKUP(AH741,LnLst!B:I,8,FALSE),0)+AK741*IFERROR(VLOOKUP(AJ741,LnLst!B:I,8,FALSE),0)</f>
        <v>1.77</v>
      </c>
      <c r="AD741" s="106" t="s">
        <v>6</v>
      </c>
      <c r="AE741" s="263">
        <v>3</v>
      </c>
      <c r="AF741" s="245" t="s">
        <v>1462</v>
      </c>
      <c r="AG741" s="263"/>
      <c r="AH741" s="250" t="s">
        <v>1462</v>
      </c>
      <c r="AI741" s="263"/>
      <c r="AJ741" s="245" t="s">
        <v>1462</v>
      </c>
      <c r="AK741" s="263"/>
      <c r="AL741" s="84">
        <v>904</v>
      </c>
      <c r="AM741" s="72">
        <v>905</v>
      </c>
      <c r="AN741" s="83">
        <v>0</v>
      </c>
      <c r="AO741" s="72">
        <v>0</v>
      </c>
      <c r="AP741" s="66"/>
      <c r="AQ741" s="107"/>
      <c r="AR741" s="61"/>
      <c r="AS741" s="364"/>
      <c r="AT741" s="205"/>
      <c r="DN741" s="111">
        <f>(AE741*IFERROR(VLOOKUP(AD741,LnLst!B:I,2,FALSE),0))*(100/(H741^2))</f>
        <v>1.4376721763085399E-3</v>
      </c>
      <c r="DO741" s="111">
        <f>(AE741*IFERROR(VLOOKUP(AD741,LnLst!B:I,3,FALSE),0))*(100/(H741^2))</f>
        <v>6.8870523415977963E-3</v>
      </c>
      <c r="DP741" s="111">
        <f>(AE741*IFERROR(VLOOKUP(AD741,LnLst!B:I,4,FALSE),0))*(H741^2/100)/1000000</f>
        <v>1.4897520000000002E-3</v>
      </c>
      <c r="DQ741" s="111">
        <f>(AE741*IFERROR(VLOOKUP(AD741,LnLst!B:I,5,FALSE),0))*(100/(H741^2))</f>
        <v>5.1652892561983464E-3</v>
      </c>
      <c r="DR741" s="111">
        <f>(AE741*IFERROR(VLOOKUP(AD741,LnLst!B:I,6,FALSE),0))*(100/(H741^2))</f>
        <v>1.6356749311294761E-2</v>
      </c>
      <c r="DS741" s="111">
        <f>(AE741*IFERROR(VLOOKUP(AD741,LnLst!B:I,7,FALSE),0))*(H741^2/100)/1000000</f>
        <v>1.1656656E-3</v>
      </c>
      <c r="DT741" s="111">
        <f>(AE741*IFERROR(VLOOKUP(AD741,LnLst!B:I,8,FALSE),0))*(100/(H741^2))</f>
        <v>1.0158402203856748E-2</v>
      </c>
      <c r="DU741" s="111">
        <f>AG741*IFERROR(VLOOKUP(AF741,LnLst!B:I,2,FALSE),0)*100/H741^2</f>
        <v>0</v>
      </c>
      <c r="DV741" s="111">
        <f>(AG741*IFERROR(VLOOKUP(AF741,LnLst!B:I,3,FALSE),0))*(100/(H741^2))</f>
        <v>0</v>
      </c>
      <c r="DW741" s="111">
        <f>(AG741*IFERROR(VLOOKUP(AF741,LnLst!B:I,4,FALSE),0))*(H741^2/100)/1000000</f>
        <v>0</v>
      </c>
      <c r="DX741" s="111">
        <f>(AG741*IFERROR(VLOOKUP(AF741,LnLst!B:I,5,FALSE),0))*(100/(H741^2))</f>
        <v>0</v>
      </c>
      <c r="DY741" s="111">
        <f>(AG741*IFERROR(VLOOKUP(AF741,LnLst!B:I,6,FALSE),0))*(100/(H741^2))</f>
        <v>0</v>
      </c>
      <c r="DZ741" s="111">
        <f>(AG741*IFERROR(VLOOKUP(AF741,LnLst!B:I,7,FALSE),0))*(H741^2/100)/1000000</f>
        <v>0</v>
      </c>
      <c r="EA741" s="111">
        <f>(AG741*IFERROR(VLOOKUP(AF741,LnLst!B:I,8,FALSE),0))*(100/(H741^2))</f>
        <v>0</v>
      </c>
      <c r="EB741" s="111">
        <f>AI741*IFERROR(VLOOKUP(AH741,LnLst!B:I,2,FALSE),0)*100/H741^2</f>
        <v>0</v>
      </c>
      <c r="EC741" s="111">
        <f>AI741*IFERROR(VLOOKUP(AH741,LnLst!B:I,3,FALSE),0)*100/H741^2</f>
        <v>0</v>
      </c>
      <c r="ED741" s="111">
        <f>(AI741*IFERROR(VLOOKUP(AH741,LnLst!B:I,4,FALSE),0))*(H741^2/100)/1000000</f>
        <v>0</v>
      </c>
      <c r="EE741" s="111">
        <f>AI741*IFERROR(VLOOKUP(AH741,LnLst!B:I,5,FALSE),0)*100/H741^2</f>
        <v>0</v>
      </c>
      <c r="EF741" s="111">
        <f>AI741*IFERROR(VLOOKUP(AH741,LnLst!B:I,6,FALSE),0)*100/H741^2</f>
        <v>0</v>
      </c>
      <c r="EG741" s="111">
        <f>(AI741*IFERROR(VLOOKUP(AH741,LnLst!B:I,7,FALSE),0))*(H741^2/100)/1000000</f>
        <v>0</v>
      </c>
      <c r="EH741" s="111">
        <f>AI741*IFERROR(VLOOKUP(AH741,LnLst!B:I,8,FALSE),0)*100/H741^2</f>
        <v>0</v>
      </c>
      <c r="EI741" s="236">
        <f>AK741*IFERROR(VLOOKUP(AJ741,LnLst!B:I,2,FALSE),0)*100/H741^2</f>
        <v>0</v>
      </c>
      <c r="EJ741" s="111">
        <f>AK741*IFERROR(VLOOKUP(AJ741,LnLst!B:I,3,FALSE),0)*100/H741^2</f>
        <v>0</v>
      </c>
      <c r="EK741" s="111">
        <f>(AK741*IFERROR(VLOOKUP(AJ741,LnLst!B:I,4,FALSE),0))*(H741^2/100)/1000000</f>
        <v>0</v>
      </c>
      <c r="EL741" s="111">
        <f>AK741*IFERROR(VLOOKUP(AJ741,LnLst!B:I,5,FALSE),0)*100/H741^2</f>
        <v>0</v>
      </c>
      <c r="EM741" s="111">
        <f>AK741*IFERROR(VLOOKUP(AJ741,LnLst!B:I,6,FALSE),0)*100/H741^2</f>
        <v>0</v>
      </c>
      <c r="EN741" s="111">
        <f>(AK741*IFERROR(VLOOKUP(AJ741,LnLst!B:I,7,FALSE),0))*(H741^2/100)/1000000</f>
        <v>0</v>
      </c>
      <c r="EO741" s="111">
        <f>AK741*IFERROR(VLOOKUP(AJ741,LnLst!B:I,8,FALSE),0)*100/H741^2</f>
        <v>0</v>
      </c>
    </row>
    <row r="742" spans="1:145" ht="15" customHeight="1" x14ac:dyDescent="0.25">
      <c r="A742" s="259" t="s">
        <v>465</v>
      </c>
      <c r="B742" s="110" t="s">
        <v>466</v>
      </c>
      <c r="C742" s="109" t="s">
        <v>185</v>
      </c>
      <c r="D742" s="110" t="s">
        <v>187</v>
      </c>
      <c r="E742" s="9" t="s">
        <v>1642</v>
      </c>
      <c r="F742" s="426" t="s">
        <v>1717</v>
      </c>
      <c r="G742" s="83">
        <v>1</v>
      </c>
      <c r="H742" s="60">
        <v>132</v>
      </c>
      <c r="I742" s="194" t="str">
        <f t="shared" si="232"/>
        <v xml:space="preserve">1*326/62.5 ACSR             </v>
      </c>
      <c r="J742" s="228">
        <f t="shared" si="233"/>
        <v>76</v>
      </c>
      <c r="K742" s="113" t="s">
        <v>34</v>
      </c>
      <c r="L742" s="232" t="s">
        <v>34</v>
      </c>
      <c r="M742" s="114">
        <v>600</v>
      </c>
      <c r="N742" s="115">
        <f t="shared" si="234"/>
        <v>137.17439999999999</v>
      </c>
      <c r="O742" s="116">
        <v>650</v>
      </c>
      <c r="P742" s="235">
        <f t="shared" si="235"/>
        <v>4.3617998163452708E-2</v>
      </c>
      <c r="Q742" s="104">
        <f t="shared" si="236"/>
        <v>0.16923783287419653</v>
      </c>
      <c r="R742" s="104">
        <f t="shared" si="237"/>
        <v>3.7740384000000002E-2</v>
      </c>
      <c r="S742" s="104">
        <f t="shared" si="238"/>
        <v>0.10773645546372818</v>
      </c>
      <c r="T742" s="104">
        <f t="shared" si="239"/>
        <v>0.44054178145087242</v>
      </c>
      <c r="U742" s="104">
        <f t="shared" si="240"/>
        <v>2.26442304E-2</v>
      </c>
      <c r="V742" s="105">
        <f t="shared" si="241"/>
        <v>0.29224058769513317</v>
      </c>
      <c r="W742" s="223">
        <f>AE742*IFERROR(VLOOKUP(AD742,LnLst!B:I,2,FALSE),0)+AG742*IFERROR(VLOOKUP(AF742,LnLst!B:I,2,FALSE),0)+AI742*IFERROR(VLOOKUP(AH742,LnLst!B:I,2,FALSE),0)+AK742*IFERROR(VLOOKUP(AJ742,LnLst!B:I,2,FALSE),0)</f>
        <v>7.6000000000000005</v>
      </c>
      <c r="X742" s="215">
        <f>AE742*IFERROR(VLOOKUP(AD742,LnLst!B:I,3,FALSE),0)+AG742*IFERROR(VLOOKUP(AF742,LnLst!B:I,3,FALSE),0)+AI742*IFERROR(VLOOKUP(AH742,LnLst!B:I,3,FALSE),0)+AK742*IFERROR(VLOOKUP(AJ742,LnLst!B:I,3,FALSE),0)</f>
        <v>29.488</v>
      </c>
      <c r="Y742" s="219">
        <f>(AE742*IFERROR(VLOOKUP(AD742,LnLst!B:I,4,FALSE),0)+AG742*IFERROR(VLOOKUP(AF742,LnLst!B:I,4,FALSE),0)+AI742*IFERROR(VLOOKUP(AH742,LnLst!B:I,4,FALSE),0)+AK742*IFERROR(VLOOKUP(AJ742,LnLst!B:I,4,FALSE),0))/1000000</f>
        <v>2.1660000000000001E-4</v>
      </c>
      <c r="Z742" s="215">
        <f>AE742*IFERROR(VLOOKUP(AD742,LnLst!B:I,5,FALSE),0)+AG742*IFERROR(VLOOKUP(AF742,LnLst!B:I,5,FALSE),0)+AI742*IFERROR(VLOOKUP(AH742,LnLst!B:I,5,FALSE),0)+AK742*IFERROR(VLOOKUP(AJ742,LnLst!B:I,5,FALSE),0)</f>
        <v>18.771999999999998</v>
      </c>
      <c r="AA742" s="215">
        <f>AE742*IFERROR(VLOOKUP(AD742,LnLst!B:I,6,FALSE),0)+AG742*IFERROR(VLOOKUP(AF742,LnLst!B:I,6,FALSE),0)+AI742*IFERROR(VLOOKUP(AH742,LnLst!B:I,6,FALSE),0)+AK742*IFERROR(VLOOKUP(AJ742,LnLst!B:I,6,FALSE),0)</f>
        <v>76.760000000000005</v>
      </c>
      <c r="AB742" s="207">
        <f>(AE742*IFERROR(VLOOKUP(AD742,LnLst!B:I,7,FALSE),0)+AG742*IFERROR(VLOOKUP(AF742,LnLst!B:I,7,FALSE),0)+AI742*IFERROR(VLOOKUP(AH742,LnLst!B:I,7,FALSE),0)+AK742*IFERROR(VLOOKUP(AJ742,LnLst!B:I,7,FALSE),0))/1000000</f>
        <v>1.2996000000000001E-4</v>
      </c>
      <c r="AC742" s="211">
        <f>AE742*IFERROR(VLOOKUP(AD742,LnLst!B:I,8,FALSE),0)+AG742*IFERROR(VLOOKUP(AF742,LnLst!B:I,8,FALSE),0)+AI742*IFERROR(VLOOKUP(AH742,LnLst!B:I,8,FALSE),0)+AK742*IFERROR(VLOOKUP(AJ742,LnLst!B:I,8,FALSE),0)</f>
        <v>50.92</v>
      </c>
      <c r="AD742" s="106" t="s">
        <v>1490</v>
      </c>
      <c r="AE742" s="263">
        <v>76</v>
      </c>
      <c r="AF742" s="245" t="s">
        <v>1462</v>
      </c>
      <c r="AG742" s="263"/>
      <c r="AH742" s="250" t="s">
        <v>1462</v>
      </c>
      <c r="AI742" s="263"/>
      <c r="AJ742" s="245" t="s">
        <v>1462</v>
      </c>
      <c r="AK742" s="263"/>
      <c r="AL742" s="84">
        <v>903</v>
      </c>
      <c r="AM742" s="72">
        <v>904</v>
      </c>
      <c r="AN742" s="83">
        <v>0</v>
      </c>
      <c r="AO742" s="72">
        <v>0</v>
      </c>
      <c r="AP742" s="66"/>
      <c r="AQ742" s="107"/>
      <c r="AR742" s="61"/>
      <c r="AS742" s="364"/>
      <c r="AT742" s="205"/>
      <c r="DN742" s="111">
        <f>(AE742*IFERROR(VLOOKUP(AD742,LnLst!B:I,2,FALSE),0))*(100/(H742^2))</f>
        <v>4.3617998163452708E-2</v>
      </c>
      <c r="DO742" s="111">
        <f>(AE742*IFERROR(VLOOKUP(AD742,LnLst!B:I,3,FALSE),0))*(100/(H742^2))</f>
        <v>0.1692378328741965</v>
      </c>
      <c r="DP742" s="111">
        <f>(AE742*IFERROR(VLOOKUP(AD742,LnLst!B:I,4,FALSE),0))*(H742^2/100)/1000000</f>
        <v>3.7740383999999995E-2</v>
      </c>
      <c r="DQ742" s="111">
        <f>(AE742*IFERROR(VLOOKUP(AD742,LnLst!B:I,5,FALSE),0))*(100/(H742^2))</f>
        <v>0.10773645546372818</v>
      </c>
      <c r="DR742" s="111">
        <f>(AE742*IFERROR(VLOOKUP(AD742,LnLst!B:I,6,FALSE),0))*(100/(H742^2))</f>
        <v>0.44054178145087236</v>
      </c>
      <c r="DS742" s="111">
        <f>(AE742*IFERROR(VLOOKUP(AD742,LnLst!B:I,7,FALSE),0))*(H742^2/100)/1000000</f>
        <v>2.2644230400000003E-2</v>
      </c>
      <c r="DT742" s="111">
        <f>(AE742*IFERROR(VLOOKUP(AD742,LnLst!B:I,8,FALSE),0))*(100/(H742^2))</f>
        <v>0.29224058769513311</v>
      </c>
      <c r="DU742" s="111">
        <f>AG742*IFERROR(VLOOKUP(AF742,LnLst!B:I,2,FALSE),0)*100/H742^2</f>
        <v>0</v>
      </c>
      <c r="DV742" s="111">
        <f>(AG742*IFERROR(VLOOKUP(AF742,LnLst!B:I,3,FALSE),0))*(100/(H742^2))</f>
        <v>0</v>
      </c>
      <c r="DW742" s="111">
        <f>(AG742*IFERROR(VLOOKUP(AF742,LnLst!B:I,4,FALSE),0))*(H742^2/100)/1000000</f>
        <v>0</v>
      </c>
      <c r="DX742" s="111">
        <f>(AG742*IFERROR(VLOOKUP(AF742,LnLst!B:I,5,FALSE),0))*(100/(H742^2))</f>
        <v>0</v>
      </c>
      <c r="DY742" s="111">
        <f>(AG742*IFERROR(VLOOKUP(AF742,LnLst!B:I,6,FALSE),0))*(100/(H742^2))</f>
        <v>0</v>
      </c>
      <c r="DZ742" s="111">
        <f>(AG742*IFERROR(VLOOKUP(AF742,LnLst!B:I,7,FALSE),0))*(H742^2/100)/1000000</f>
        <v>0</v>
      </c>
      <c r="EA742" s="111">
        <f>(AG742*IFERROR(VLOOKUP(AF742,LnLst!B:I,8,FALSE),0))*(100/(H742^2))</f>
        <v>0</v>
      </c>
      <c r="EB742" s="111">
        <f>AI742*IFERROR(VLOOKUP(AH742,LnLst!B:I,2,FALSE),0)*100/H742^2</f>
        <v>0</v>
      </c>
      <c r="EC742" s="111">
        <f>AI742*IFERROR(VLOOKUP(AH742,LnLst!B:I,3,FALSE),0)*100/H742^2</f>
        <v>0</v>
      </c>
      <c r="ED742" s="111">
        <f>(AI742*IFERROR(VLOOKUP(AH742,LnLst!B:I,4,FALSE),0))*(H742^2/100)/1000000</f>
        <v>0</v>
      </c>
      <c r="EE742" s="111">
        <f>AI742*IFERROR(VLOOKUP(AH742,LnLst!B:I,5,FALSE),0)*100/H742^2</f>
        <v>0</v>
      </c>
      <c r="EF742" s="111">
        <f>AI742*IFERROR(VLOOKUP(AH742,LnLst!B:I,6,FALSE),0)*100/H742^2</f>
        <v>0</v>
      </c>
      <c r="EG742" s="111">
        <f>(AI742*IFERROR(VLOOKUP(AH742,LnLst!B:I,7,FALSE),0))*(H742^2/100)/1000000</f>
        <v>0</v>
      </c>
      <c r="EH742" s="111">
        <f>AI742*IFERROR(VLOOKUP(AH742,LnLst!B:I,8,FALSE),0)*100/H742^2</f>
        <v>0</v>
      </c>
      <c r="EI742" s="236">
        <f>AK742*IFERROR(VLOOKUP(AJ742,LnLst!B:I,2,FALSE),0)*100/H742^2</f>
        <v>0</v>
      </c>
      <c r="EJ742" s="111">
        <f>AK742*IFERROR(VLOOKUP(AJ742,LnLst!B:I,3,FALSE),0)*100/H742^2</f>
        <v>0</v>
      </c>
      <c r="EK742" s="111">
        <f>(AK742*IFERROR(VLOOKUP(AJ742,LnLst!B:I,4,FALSE),0))*(H742^2/100)/1000000</f>
        <v>0</v>
      </c>
      <c r="EL742" s="111">
        <f>AK742*IFERROR(VLOOKUP(AJ742,LnLst!B:I,5,FALSE),0)*100/H742^2</f>
        <v>0</v>
      </c>
      <c r="EM742" s="111">
        <f>AK742*IFERROR(VLOOKUP(AJ742,LnLst!B:I,6,FALSE),0)*100/H742^2</f>
        <v>0</v>
      </c>
      <c r="EN742" s="111">
        <f>(AK742*IFERROR(VLOOKUP(AJ742,LnLst!B:I,7,FALSE),0))*(H742^2/100)/1000000</f>
        <v>0</v>
      </c>
      <c r="EO742" s="111">
        <f>AK742*IFERROR(VLOOKUP(AJ742,LnLst!B:I,8,FALSE),0)*100/H742^2</f>
        <v>0</v>
      </c>
    </row>
    <row r="743" spans="1:145" ht="15" customHeight="1" x14ac:dyDescent="0.25">
      <c r="A743" s="259" t="s">
        <v>392</v>
      </c>
      <c r="B743" s="110" t="s">
        <v>390</v>
      </c>
      <c r="C743" s="109" t="s">
        <v>90</v>
      </c>
      <c r="D743" s="110" t="s">
        <v>1623</v>
      </c>
      <c r="E743" s="9" t="s">
        <v>1642</v>
      </c>
      <c r="F743" s="426" t="s">
        <v>1717</v>
      </c>
      <c r="G743" s="83">
        <v>1</v>
      </c>
      <c r="H743" s="60">
        <v>132</v>
      </c>
      <c r="I743" s="194" t="str">
        <f t="shared" si="232"/>
        <v xml:space="preserve">1*323/77 ACSR             </v>
      </c>
      <c r="J743" s="228">
        <f t="shared" si="233"/>
        <v>57</v>
      </c>
      <c r="K743" s="113" t="s">
        <v>21</v>
      </c>
      <c r="L743" s="232" t="s">
        <v>44</v>
      </c>
      <c r="M743" s="114">
        <v>500</v>
      </c>
      <c r="N743" s="115">
        <f t="shared" si="234"/>
        <v>114.312</v>
      </c>
      <c r="O743" s="116">
        <v>650</v>
      </c>
      <c r="P743" s="235">
        <f t="shared" si="235"/>
        <v>3.2713498622589529E-2</v>
      </c>
      <c r="Q743" s="104">
        <f t="shared" si="236"/>
        <v>0.12692837465564738</v>
      </c>
      <c r="R743" s="104">
        <f t="shared" si="237"/>
        <v>2.8305288000000001E-2</v>
      </c>
      <c r="S743" s="104">
        <f t="shared" si="238"/>
        <v>8.0802341597796146E-2</v>
      </c>
      <c r="T743" s="104">
        <f t="shared" si="239"/>
        <v>0.33040633608815428</v>
      </c>
      <c r="U743" s="104">
        <f t="shared" si="240"/>
        <v>1.6983172799999998E-2</v>
      </c>
      <c r="V743" s="105">
        <f t="shared" si="241"/>
        <v>0.21918044077134988</v>
      </c>
      <c r="W743" s="223">
        <f>AE743*IFERROR(VLOOKUP(AD743,LnLst!B:I,2,FALSE),0)+AG743*IFERROR(VLOOKUP(AF743,LnLst!B:I,2,FALSE),0)+AI743*IFERROR(VLOOKUP(AH743,LnLst!B:I,2,FALSE),0)+AK743*IFERROR(VLOOKUP(AJ743,LnLst!B:I,2,FALSE),0)</f>
        <v>5.7</v>
      </c>
      <c r="X743" s="215">
        <f>AE743*IFERROR(VLOOKUP(AD743,LnLst!B:I,3,FALSE),0)+AG743*IFERROR(VLOOKUP(AF743,LnLst!B:I,3,FALSE),0)+AI743*IFERROR(VLOOKUP(AH743,LnLst!B:I,3,FALSE),0)+AK743*IFERROR(VLOOKUP(AJ743,LnLst!B:I,3,FALSE),0)</f>
        <v>22.116</v>
      </c>
      <c r="Y743" s="219">
        <f>(AE743*IFERROR(VLOOKUP(AD743,LnLst!B:I,4,FALSE),0)+AG743*IFERROR(VLOOKUP(AF743,LnLst!B:I,4,FALSE),0)+AI743*IFERROR(VLOOKUP(AH743,LnLst!B:I,4,FALSE),0)+AK743*IFERROR(VLOOKUP(AJ743,LnLst!B:I,4,FALSE),0))/1000000</f>
        <v>1.6245000000000002E-4</v>
      </c>
      <c r="Z743" s="215">
        <f>AE743*IFERROR(VLOOKUP(AD743,LnLst!B:I,5,FALSE),0)+AG743*IFERROR(VLOOKUP(AF743,LnLst!B:I,5,FALSE),0)+AI743*IFERROR(VLOOKUP(AH743,LnLst!B:I,5,FALSE),0)+AK743*IFERROR(VLOOKUP(AJ743,LnLst!B:I,5,FALSE),0)</f>
        <v>14.079000000000001</v>
      </c>
      <c r="AA743" s="215">
        <f>AE743*IFERROR(VLOOKUP(AD743,LnLst!B:I,6,FALSE),0)+AG743*IFERROR(VLOOKUP(AF743,LnLst!B:I,6,FALSE),0)+AI743*IFERROR(VLOOKUP(AH743,LnLst!B:I,6,FALSE),0)+AK743*IFERROR(VLOOKUP(AJ743,LnLst!B:I,6,FALSE),0)</f>
        <v>57.57</v>
      </c>
      <c r="AB743" s="207">
        <f>(AE743*IFERROR(VLOOKUP(AD743,LnLst!B:I,7,FALSE),0)+AG743*IFERROR(VLOOKUP(AF743,LnLst!B:I,7,FALSE),0)+AI743*IFERROR(VLOOKUP(AH743,LnLst!B:I,7,FALSE),0)+AK743*IFERROR(VLOOKUP(AJ743,LnLst!B:I,7,FALSE),0))/1000000</f>
        <v>9.747E-5</v>
      </c>
      <c r="AC743" s="211">
        <f>AE743*IFERROR(VLOOKUP(AD743,LnLst!B:I,8,FALSE),0)+AG743*IFERROR(VLOOKUP(AF743,LnLst!B:I,8,FALSE),0)+AI743*IFERROR(VLOOKUP(AH743,LnLst!B:I,8,FALSE),0)+AK743*IFERROR(VLOOKUP(AJ743,LnLst!B:I,8,FALSE),0)</f>
        <v>38.190000000000005</v>
      </c>
      <c r="AD743" s="106" t="s">
        <v>1491</v>
      </c>
      <c r="AE743" s="263">
        <v>57</v>
      </c>
      <c r="AF743" s="245" t="s">
        <v>1462</v>
      </c>
      <c r="AG743" s="263"/>
      <c r="AH743" s="250" t="s">
        <v>1462</v>
      </c>
      <c r="AI743" s="263"/>
      <c r="AJ743" s="245" t="s">
        <v>1462</v>
      </c>
      <c r="AK743" s="263"/>
      <c r="AL743" s="84">
        <v>908</v>
      </c>
      <c r="AM743" s="72">
        <v>909</v>
      </c>
      <c r="AN743" s="83">
        <v>0</v>
      </c>
      <c r="AO743" s="72">
        <v>0</v>
      </c>
      <c r="AP743" s="66"/>
      <c r="AQ743" s="107"/>
      <c r="AR743" s="61"/>
      <c r="AS743" s="364"/>
      <c r="AT743" s="205"/>
      <c r="DN743" s="111">
        <f>(AE743*IFERROR(VLOOKUP(AD743,LnLst!B:I,2,FALSE),0))*(100/(H743^2))</f>
        <v>3.2713498622589529E-2</v>
      </c>
      <c r="DO743" s="111">
        <f>(AE743*IFERROR(VLOOKUP(AD743,LnLst!B:I,3,FALSE),0))*(100/(H743^2))</f>
        <v>0.12692837465564738</v>
      </c>
      <c r="DP743" s="111">
        <f>(AE743*IFERROR(VLOOKUP(AD743,LnLst!B:I,4,FALSE),0))*(H743^2/100)/1000000</f>
        <v>2.8305288000000005E-2</v>
      </c>
      <c r="DQ743" s="111">
        <f>(AE743*IFERROR(VLOOKUP(AD743,LnLst!B:I,5,FALSE),0))*(100/(H743^2))</f>
        <v>8.0802341597796146E-2</v>
      </c>
      <c r="DR743" s="111">
        <f>(AE743*IFERROR(VLOOKUP(AD743,LnLst!B:I,6,FALSE),0))*(100/(H743^2))</f>
        <v>0.33040633608815423</v>
      </c>
      <c r="DS743" s="111">
        <f>(AE743*IFERROR(VLOOKUP(AD743,LnLst!B:I,7,FALSE),0))*(H743^2/100)/1000000</f>
        <v>1.6983172800000002E-2</v>
      </c>
      <c r="DT743" s="111">
        <f>(AE743*IFERROR(VLOOKUP(AD743,LnLst!B:I,8,FALSE),0))*(100/(H743^2))</f>
        <v>0.21918044077134988</v>
      </c>
      <c r="DU743" s="111">
        <f>AG743*IFERROR(VLOOKUP(AF743,LnLst!B:I,2,FALSE),0)*100/H743^2</f>
        <v>0</v>
      </c>
      <c r="DV743" s="111">
        <f>(AG743*IFERROR(VLOOKUP(AF743,LnLst!B:I,3,FALSE),0))*(100/(H743^2))</f>
        <v>0</v>
      </c>
      <c r="DW743" s="111">
        <f>(AG743*IFERROR(VLOOKUP(AF743,LnLst!B:I,4,FALSE),0))*(H743^2/100)/1000000</f>
        <v>0</v>
      </c>
      <c r="DX743" s="111">
        <f>(AG743*IFERROR(VLOOKUP(AF743,LnLst!B:I,5,FALSE),0))*(100/(H743^2))</f>
        <v>0</v>
      </c>
      <c r="DY743" s="111">
        <f>(AG743*IFERROR(VLOOKUP(AF743,LnLst!B:I,6,FALSE),0))*(100/(H743^2))</f>
        <v>0</v>
      </c>
      <c r="DZ743" s="111">
        <f>(AG743*IFERROR(VLOOKUP(AF743,LnLst!B:I,7,FALSE),0))*(H743^2/100)/1000000</f>
        <v>0</v>
      </c>
      <c r="EA743" s="111">
        <f>(AG743*IFERROR(VLOOKUP(AF743,LnLst!B:I,8,FALSE),0))*(100/(H743^2))</f>
        <v>0</v>
      </c>
      <c r="EB743" s="111">
        <f>AI743*IFERROR(VLOOKUP(AH743,LnLst!B:I,2,FALSE),0)*100/H743^2</f>
        <v>0</v>
      </c>
      <c r="EC743" s="111">
        <f>AI743*IFERROR(VLOOKUP(AH743,LnLst!B:I,3,FALSE),0)*100/H743^2</f>
        <v>0</v>
      </c>
      <c r="ED743" s="111">
        <f>(AI743*IFERROR(VLOOKUP(AH743,LnLst!B:I,4,FALSE),0))*(H743^2/100)/1000000</f>
        <v>0</v>
      </c>
      <c r="EE743" s="111">
        <f>AI743*IFERROR(VLOOKUP(AH743,LnLst!B:I,5,FALSE),0)*100/H743^2</f>
        <v>0</v>
      </c>
      <c r="EF743" s="111">
        <f>AI743*IFERROR(VLOOKUP(AH743,LnLst!B:I,6,FALSE),0)*100/H743^2</f>
        <v>0</v>
      </c>
      <c r="EG743" s="111">
        <f>(AI743*IFERROR(VLOOKUP(AH743,LnLst!B:I,7,FALSE),0))*(H743^2/100)/1000000</f>
        <v>0</v>
      </c>
      <c r="EH743" s="111">
        <f>AI743*IFERROR(VLOOKUP(AH743,LnLst!B:I,8,FALSE),0)*100/H743^2</f>
        <v>0</v>
      </c>
      <c r="EI743" s="236">
        <f>AK743*IFERROR(VLOOKUP(AJ743,LnLst!B:I,2,FALSE),0)*100/H743^2</f>
        <v>0</v>
      </c>
      <c r="EJ743" s="111">
        <f>AK743*IFERROR(VLOOKUP(AJ743,LnLst!B:I,3,FALSE),0)*100/H743^2</f>
        <v>0</v>
      </c>
      <c r="EK743" s="111">
        <f>(AK743*IFERROR(VLOOKUP(AJ743,LnLst!B:I,4,FALSE),0))*(H743^2/100)/1000000</f>
        <v>0</v>
      </c>
      <c r="EL743" s="111">
        <f>AK743*IFERROR(VLOOKUP(AJ743,LnLst!B:I,5,FALSE),0)*100/H743^2</f>
        <v>0</v>
      </c>
      <c r="EM743" s="111">
        <f>AK743*IFERROR(VLOOKUP(AJ743,LnLst!B:I,6,FALSE),0)*100/H743^2</f>
        <v>0</v>
      </c>
      <c r="EN743" s="111">
        <f>(AK743*IFERROR(VLOOKUP(AJ743,LnLst!B:I,7,FALSE),0))*(H743^2/100)/1000000</f>
        <v>0</v>
      </c>
      <c r="EO743" s="111">
        <f>AK743*IFERROR(VLOOKUP(AJ743,LnLst!B:I,8,FALSE),0)*100/H743^2</f>
        <v>0</v>
      </c>
    </row>
    <row r="744" spans="1:145" ht="15" customHeight="1" x14ac:dyDescent="0.25">
      <c r="A744" s="259" t="s">
        <v>390</v>
      </c>
      <c r="B744" s="110" t="s">
        <v>389</v>
      </c>
      <c r="C744" s="109" t="s">
        <v>1623</v>
      </c>
      <c r="D744" s="110" t="s">
        <v>67</v>
      </c>
      <c r="E744" s="9" t="s">
        <v>1642</v>
      </c>
      <c r="F744" s="426" t="s">
        <v>1717</v>
      </c>
      <c r="G744" s="83">
        <v>1</v>
      </c>
      <c r="H744" s="60">
        <v>132</v>
      </c>
      <c r="I744" s="194" t="str">
        <f t="shared" si="232"/>
        <v xml:space="preserve">1*400/70 ACO             </v>
      </c>
      <c r="J744" s="228">
        <f t="shared" si="233"/>
        <v>46.2</v>
      </c>
      <c r="K744" s="113" t="s">
        <v>44</v>
      </c>
      <c r="L744" s="232" t="s">
        <v>26</v>
      </c>
      <c r="M744" s="114">
        <v>500</v>
      </c>
      <c r="N744" s="115">
        <f t="shared" si="234"/>
        <v>114.312</v>
      </c>
      <c r="O744" s="116">
        <v>750</v>
      </c>
      <c r="P744" s="235">
        <f t="shared" si="235"/>
        <v>2.1212121212121213E-2</v>
      </c>
      <c r="Q744" s="104">
        <f t="shared" si="236"/>
        <v>0.10393939393939396</v>
      </c>
      <c r="R744" s="104">
        <f t="shared" si="237"/>
        <v>2.2942180800000003E-2</v>
      </c>
      <c r="S744" s="104">
        <f t="shared" si="238"/>
        <v>7.9545454545454558E-2</v>
      </c>
      <c r="T744" s="104">
        <f t="shared" si="239"/>
        <v>0.25189393939393939</v>
      </c>
      <c r="U744" s="104">
        <f t="shared" si="240"/>
        <v>1.3765308480000002E-2</v>
      </c>
      <c r="V744" s="105">
        <f t="shared" si="241"/>
        <v>0.15643939393939393</v>
      </c>
      <c r="W744" s="223">
        <f>AE744*IFERROR(VLOOKUP(AD744,LnLst!B:I,2,FALSE),0)+AG744*IFERROR(VLOOKUP(AF744,LnLst!B:I,2,FALSE),0)+AI744*IFERROR(VLOOKUP(AH744,LnLst!B:I,2,FALSE),0)+AK744*IFERROR(VLOOKUP(AJ744,LnLst!B:I,2,FALSE),0)</f>
        <v>3.6960000000000002</v>
      </c>
      <c r="X744" s="215">
        <f>AE744*IFERROR(VLOOKUP(AD744,LnLst!B:I,3,FALSE),0)+AG744*IFERROR(VLOOKUP(AF744,LnLst!B:I,3,FALSE),0)+AI744*IFERROR(VLOOKUP(AH744,LnLst!B:I,3,FALSE),0)+AK744*IFERROR(VLOOKUP(AJ744,LnLst!B:I,3,FALSE),0)</f>
        <v>18.110400000000002</v>
      </c>
      <c r="Y744" s="219">
        <f>(AE744*IFERROR(VLOOKUP(AD744,LnLst!B:I,4,FALSE),0)+AG744*IFERROR(VLOOKUP(AF744,LnLst!B:I,4,FALSE),0)+AI744*IFERROR(VLOOKUP(AH744,LnLst!B:I,4,FALSE),0)+AK744*IFERROR(VLOOKUP(AJ744,LnLst!B:I,4,FALSE),0))/1000000</f>
        <v>1.3167000000000002E-4</v>
      </c>
      <c r="Z744" s="215">
        <f>AE744*IFERROR(VLOOKUP(AD744,LnLst!B:I,5,FALSE),0)+AG744*IFERROR(VLOOKUP(AF744,LnLst!B:I,5,FALSE),0)+AI744*IFERROR(VLOOKUP(AH744,LnLst!B:I,5,FALSE),0)+AK744*IFERROR(VLOOKUP(AJ744,LnLst!B:I,5,FALSE),0)</f>
        <v>13.860000000000001</v>
      </c>
      <c r="AA744" s="215">
        <f>AE744*IFERROR(VLOOKUP(AD744,LnLst!B:I,6,FALSE),0)+AG744*IFERROR(VLOOKUP(AF744,LnLst!B:I,6,FALSE),0)+AI744*IFERROR(VLOOKUP(AH744,LnLst!B:I,6,FALSE),0)+AK744*IFERROR(VLOOKUP(AJ744,LnLst!B:I,6,FALSE),0)</f>
        <v>43.89</v>
      </c>
      <c r="AB744" s="207">
        <f>(AE744*IFERROR(VLOOKUP(AD744,LnLst!B:I,7,FALSE),0)+AG744*IFERROR(VLOOKUP(AF744,LnLst!B:I,7,FALSE),0)+AI744*IFERROR(VLOOKUP(AH744,LnLst!B:I,7,FALSE),0)+AK744*IFERROR(VLOOKUP(AJ744,LnLst!B:I,7,FALSE),0))/1000000</f>
        <v>7.9002000000000014E-5</v>
      </c>
      <c r="AC744" s="211">
        <f>AE744*IFERROR(VLOOKUP(AD744,LnLst!B:I,8,FALSE),0)+AG744*IFERROR(VLOOKUP(AF744,LnLst!B:I,8,FALSE),0)+AI744*IFERROR(VLOOKUP(AH744,LnLst!B:I,8,FALSE),0)+AK744*IFERROR(VLOOKUP(AJ744,LnLst!B:I,8,FALSE),0)</f>
        <v>27.257999999999999</v>
      </c>
      <c r="AD744" s="106" t="s">
        <v>1492</v>
      </c>
      <c r="AE744" s="263">
        <v>46.2</v>
      </c>
      <c r="AF744" s="245" t="s">
        <v>1462</v>
      </c>
      <c r="AG744" s="263"/>
      <c r="AH744" s="250" t="s">
        <v>1462</v>
      </c>
      <c r="AI744" s="263"/>
      <c r="AJ744" s="245" t="s">
        <v>1462</v>
      </c>
      <c r="AK744" s="263"/>
      <c r="AL744" s="84">
        <v>909</v>
      </c>
      <c r="AM744" s="72">
        <v>911</v>
      </c>
      <c r="AN744" s="83">
        <v>0</v>
      </c>
      <c r="AO744" s="72">
        <v>0</v>
      </c>
      <c r="AP744" s="66"/>
      <c r="AQ744" s="107"/>
      <c r="AR744" s="61"/>
      <c r="AS744" s="364"/>
      <c r="AT744" s="205"/>
      <c r="DN744" s="111">
        <f>(AE744*IFERROR(VLOOKUP(AD744,LnLst!B:I,2,FALSE),0))*(100/(H744^2))</f>
        <v>2.121212121212121E-2</v>
      </c>
      <c r="DO744" s="111">
        <f>(AE744*IFERROR(VLOOKUP(AD744,LnLst!B:I,3,FALSE),0))*(100/(H744^2))</f>
        <v>0.10393939393939394</v>
      </c>
      <c r="DP744" s="111">
        <f>(AE744*IFERROR(VLOOKUP(AD744,LnLst!B:I,4,FALSE),0))*(H744^2/100)/1000000</f>
        <v>2.2942180800000007E-2</v>
      </c>
      <c r="DQ744" s="111">
        <f>(AE744*IFERROR(VLOOKUP(AD744,LnLst!B:I,5,FALSE),0))*(100/(H744^2))</f>
        <v>7.9545454545454544E-2</v>
      </c>
      <c r="DR744" s="111">
        <f>(AE744*IFERROR(VLOOKUP(AD744,LnLst!B:I,6,FALSE),0))*(100/(H744^2))</f>
        <v>0.25189393939393939</v>
      </c>
      <c r="DS744" s="111">
        <f>(AE744*IFERROR(VLOOKUP(AD744,LnLst!B:I,7,FALSE),0))*(H744^2/100)/1000000</f>
        <v>1.3765308480000002E-2</v>
      </c>
      <c r="DT744" s="111">
        <f>(AE744*IFERROR(VLOOKUP(AD744,LnLst!B:I,8,FALSE),0))*(100/(H744^2))</f>
        <v>0.15643939393939393</v>
      </c>
      <c r="DU744" s="111">
        <f>AG744*IFERROR(VLOOKUP(AF744,LnLst!B:I,2,FALSE),0)*100/H744^2</f>
        <v>0</v>
      </c>
      <c r="DV744" s="111">
        <f>(AG744*IFERROR(VLOOKUP(AF744,LnLst!B:I,3,FALSE),0))*(100/(H744^2))</f>
        <v>0</v>
      </c>
      <c r="DW744" s="111">
        <f>(AG744*IFERROR(VLOOKUP(AF744,LnLst!B:I,4,FALSE),0))*(H744^2/100)/1000000</f>
        <v>0</v>
      </c>
      <c r="DX744" s="111">
        <f>(AG744*IFERROR(VLOOKUP(AF744,LnLst!B:I,5,FALSE),0))*(100/(H744^2))</f>
        <v>0</v>
      </c>
      <c r="DY744" s="111">
        <f>(AG744*IFERROR(VLOOKUP(AF744,LnLst!B:I,6,FALSE),0))*(100/(H744^2))</f>
        <v>0</v>
      </c>
      <c r="DZ744" s="111">
        <f>(AG744*IFERROR(VLOOKUP(AF744,LnLst!B:I,7,FALSE),0))*(H744^2/100)/1000000</f>
        <v>0</v>
      </c>
      <c r="EA744" s="111">
        <f>(AG744*IFERROR(VLOOKUP(AF744,LnLst!B:I,8,FALSE),0))*(100/(H744^2))</f>
        <v>0</v>
      </c>
      <c r="EB744" s="111">
        <f>AI744*IFERROR(VLOOKUP(AH744,LnLst!B:I,2,FALSE),0)*100/H744^2</f>
        <v>0</v>
      </c>
      <c r="EC744" s="111">
        <f>AI744*IFERROR(VLOOKUP(AH744,LnLst!B:I,3,FALSE),0)*100/H744^2</f>
        <v>0</v>
      </c>
      <c r="ED744" s="111">
        <f>(AI744*IFERROR(VLOOKUP(AH744,LnLst!B:I,4,FALSE),0))*(H744^2/100)/1000000</f>
        <v>0</v>
      </c>
      <c r="EE744" s="111">
        <f>AI744*IFERROR(VLOOKUP(AH744,LnLst!B:I,5,FALSE),0)*100/H744^2</f>
        <v>0</v>
      </c>
      <c r="EF744" s="111">
        <f>AI744*IFERROR(VLOOKUP(AH744,LnLst!B:I,6,FALSE),0)*100/H744^2</f>
        <v>0</v>
      </c>
      <c r="EG744" s="111">
        <f>(AI744*IFERROR(VLOOKUP(AH744,LnLst!B:I,7,FALSE),0))*(H744^2/100)/1000000</f>
        <v>0</v>
      </c>
      <c r="EH744" s="111">
        <f>AI744*IFERROR(VLOOKUP(AH744,LnLst!B:I,8,FALSE),0)*100/H744^2</f>
        <v>0</v>
      </c>
      <c r="EI744" s="236">
        <f>AK744*IFERROR(VLOOKUP(AJ744,LnLst!B:I,2,FALSE),0)*100/H744^2</f>
        <v>0</v>
      </c>
      <c r="EJ744" s="111">
        <f>AK744*IFERROR(VLOOKUP(AJ744,LnLst!B:I,3,FALSE),0)*100/H744^2</f>
        <v>0</v>
      </c>
      <c r="EK744" s="111">
        <f>(AK744*IFERROR(VLOOKUP(AJ744,LnLst!B:I,4,FALSE),0))*(H744^2/100)/1000000</f>
        <v>0</v>
      </c>
      <c r="EL744" s="111">
        <f>AK744*IFERROR(VLOOKUP(AJ744,LnLst!B:I,5,FALSE),0)*100/H744^2</f>
        <v>0</v>
      </c>
      <c r="EM744" s="111">
        <f>AK744*IFERROR(VLOOKUP(AJ744,LnLst!B:I,6,FALSE),0)*100/H744^2</f>
        <v>0</v>
      </c>
      <c r="EN744" s="111">
        <f>(AK744*IFERROR(VLOOKUP(AJ744,LnLst!B:I,7,FALSE),0))*(H744^2/100)/1000000</f>
        <v>0</v>
      </c>
      <c r="EO744" s="111">
        <f>AK744*IFERROR(VLOOKUP(AJ744,LnLst!B:I,8,FALSE),0)*100/H744^2</f>
        <v>0</v>
      </c>
    </row>
    <row r="745" spans="1:145" ht="15" customHeight="1" x14ac:dyDescent="0.25">
      <c r="A745" s="259" t="s">
        <v>390</v>
      </c>
      <c r="B745" s="110" t="s">
        <v>389</v>
      </c>
      <c r="C745" s="109" t="s">
        <v>1623</v>
      </c>
      <c r="D745" s="110" t="s">
        <v>67</v>
      </c>
      <c r="E745" s="9" t="s">
        <v>1642</v>
      </c>
      <c r="F745" s="426" t="s">
        <v>1717</v>
      </c>
      <c r="G745" s="83">
        <v>2</v>
      </c>
      <c r="H745" s="60">
        <v>132</v>
      </c>
      <c r="I745" s="194" t="str">
        <f t="shared" si="232"/>
        <v xml:space="preserve">1*400/70 ACO             </v>
      </c>
      <c r="J745" s="228">
        <f t="shared" si="233"/>
        <v>46.2</v>
      </c>
      <c r="K745" s="113" t="s">
        <v>44</v>
      </c>
      <c r="L745" s="232" t="s">
        <v>26</v>
      </c>
      <c r="M745" s="114">
        <v>500</v>
      </c>
      <c r="N745" s="115">
        <f t="shared" si="234"/>
        <v>114.312</v>
      </c>
      <c r="O745" s="116">
        <v>750</v>
      </c>
      <c r="P745" s="235">
        <f t="shared" si="235"/>
        <v>2.1212121212121213E-2</v>
      </c>
      <c r="Q745" s="104">
        <f t="shared" si="236"/>
        <v>0.10393939393939396</v>
      </c>
      <c r="R745" s="104">
        <f t="shared" si="237"/>
        <v>2.2942180800000003E-2</v>
      </c>
      <c r="S745" s="104">
        <f t="shared" si="238"/>
        <v>7.9545454545454558E-2</v>
      </c>
      <c r="T745" s="104">
        <f t="shared" si="239"/>
        <v>0.25189393939393939</v>
      </c>
      <c r="U745" s="104">
        <f t="shared" si="240"/>
        <v>1.3765308480000002E-2</v>
      </c>
      <c r="V745" s="105">
        <f t="shared" si="241"/>
        <v>0.15643939393939393</v>
      </c>
      <c r="W745" s="223">
        <f>AE745*IFERROR(VLOOKUP(AD745,LnLst!B:I,2,FALSE),0)+AG745*IFERROR(VLOOKUP(AF745,LnLst!B:I,2,FALSE),0)+AI745*IFERROR(VLOOKUP(AH745,LnLst!B:I,2,FALSE),0)+AK745*IFERROR(VLOOKUP(AJ745,LnLst!B:I,2,FALSE),0)</f>
        <v>3.6960000000000002</v>
      </c>
      <c r="X745" s="215">
        <f>AE745*IFERROR(VLOOKUP(AD745,LnLst!B:I,3,FALSE),0)+AG745*IFERROR(VLOOKUP(AF745,LnLst!B:I,3,FALSE),0)+AI745*IFERROR(VLOOKUP(AH745,LnLst!B:I,3,FALSE),0)+AK745*IFERROR(VLOOKUP(AJ745,LnLst!B:I,3,FALSE),0)</f>
        <v>18.110400000000002</v>
      </c>
      <c r="Y745" s="219">
        <f>(AE745*IFERROR(VLOOKUP(AD745,LnLst!B:I,4,FALSE),0)+AG745*IFERROR(VLOOKUP(AF745,LnLst!B:I,4,FALSE),0)+AI745*IFERROR(VLOOKUP(AH745,LnLst!B:I,4,FALSE),0)+AK745*IFERROR(VLOOKUP(AJ745,LnLst!B:I,4,FALSE),0))/1000000</f>
        <v>1.3167000000000002E-4</v>
      </c>
      <c r="Z745" s="215">
        <f>AE745*IFERROR(VLOOKUP(AD745,LnLst!B:I,5,FALSE),0)+AG745*IFERROR(VLOOKUP(AF745,LnLst!B:I,5,FALSE),0)+AI745*IFERROR(VLOOKUP(AH745,LnLst!B:I,5,FALSE),0)+AK745*IFERROR(VLOOKUP(AJ745,LnLst!B:I,5,FALSE),0)</f>
        <v>13.860000000000001</v>
      </c>
      <c r="AA745" s="215">
        <f>AE745*IFERROR(VLOOKUP(AD745,LnLst!B:I,6,FALSE),0)+AG745*IFERROR(VLOOKUP(AF745,LnLst!B:I,6,FALSE),0)+AI745*IFERROR(VLOOKUP(AH745,LnLst!B:I,6,FALSE),0)+AK745*IFERROR(VLOOKUP(AJ745,LnLst!B:I,6,FALSE),0)</f>
        <v>43.89</v>
      </c>
      <c r="AB745" s="207">
        <f>(AE745*IFERROR(VLOOKUP(AD745,LnLst!B:I,7,FALSE),0)+AG745*IFERROR(VLOOKUP(AF745,LnLst!B:I,7,FALSE),0)+AI745*IFERROR(VLOOKUP(AH745,LnLst!B:I,7,FALSE),0)+AK745*IFERROR(VLOOKUP(AJ745,LnLst!B:I,7,FALSE),0))/1000000</f>
        <v>7.9002000000000014E-5</v>
      </c>
      <c r="AC745" s="211">
        <f>AE745*IFERROR(VLOOKUP(AD745,LnLst!B:I,8,FALSE),0)+AG745*IFERROR(VLOOKUP(AF745,LnLst!B:I,8,FALSE),0)+AI745*IFERROR(VLOOKUP(AH745,LnLst!B:I,8,FALSE),0)+AK745*IFERROR(VLOOKUP(AJ745,LnLst!B:I,8,FALSE),0)</f>
        <v>27.257999999999999</v>
      </c>
      <c r="AD745" s="106" t="s">
        <v>1492</v>
      </c>
      <c r="AE745" s="263">
        <v>46.2</v>
      </c>
      <c r="AF745" s="245" t="s">
        <v>1462</v>
      </c>
      <c r="AG745" s="263"/>
      <c r="AH745" s="250" t="s">
        <v>1462</v>
      </c>
      <c r="AI745" s="263"/>
      <c r="AJ745" s="245" t="s">
        <v>1462</v>
      </c>
      <c r="AK745" s="263"/>
      <c r="AL745" s="84">
        <v>909</v>
      </c>
      <c r="AM745" s="72">
        <v>911</v>
      </c>
      <c r="AN745" s="83">
        <v>0</v>
      </c>
      <c r="AO745" s="72">
        <v>0</v>
      </c>
      <c r="AP745" s="66"/>
      <c r="AQ745" s="107"/>
      <c r="AR745" s="61"/>
      <c r="AS745" s="364"/>
      <c r="AT745" s="205"/>
      <c r="DN745" s="111">
        <f>(AE745*IFERROR(VLOOKUP(AD745,LnLst!B:I,2,FALSE),0))*(100/(H745^2))</f>
        <v>2.121212121212121E-2</v>
      </c>
      <c r="DO745" s="111">
        <f>(AE745*IFERROR(VLOOKUP(AD745,LnLst!B:I,3,FALSE),0))*(100/(H745^2))</f>
        <v>0.10393939393939394</v>
      </c>
      <c r="DP745" s="111">
        <f>(AE745*IFERROR(VLOOKUP(AD745,LnLst!B:I,4,FALSE),0))*(H745^2/100)/1000000</f>
        <v>2.2942180800000007E-2</v>
      </c>
      <c r="DQ745" s="111">
        <f>(AE745*IFERROR(VLOOKUP(AD745,LnLst!B:I,5,FALSE),0))*(100/(H745^2))</f>
        <v>7.9545454545454544E-2</v>
      </c>
      <c r="DR745" s="111">
        <f>(AE745*IFERROR(VLOOKUP(AD745,LnLst!B:I,6,FALSE),0))*(100/(H745^2))</f>
        <v>0.25189393939393939</v>
      </c>
      <c r="DS745" s="111">
        <f>(AE745*IFERROR(VLOOKUP(AD745,LnLst!B:I,7,FALSE),0))*(H745^2/100)/1000000</f>
        <v>1.3765308480000002E-2</v>
      </c>
      <c r="DT745" s="111">
        <f>(AE745*IFERROR(VLOOKUP(AD745,LnLst!B:I,8,FALSE),0))*(100/(H745^2))</f>
        <v>0.15643939393939393</v>
      </c>
      <c r="DU745" s="111">
        <f>AG745*IFERROR(VLOOKUP(AF745,LnLst!B:I,2,FALSE),0)*100/H745^2</f>
        <v>0</v>
      </c>
      <c r="DV745" s="111">
        <f>(AG745*IFERROR(VLOOKUP(AF745,LnLst!B:I,3,FALSE),0))*(100/(H745^2))</f>
        <v>0</v>
      </c>
      <c r="DW745" s="111">
        <f>(AG745*IFERROR(VLOOKUP(AF745,LnLst!B:I,4,FALSE),0))*(H745^2/100)/1000000</f>
        <v>0</v>
      </c>
      <c r="DX745" s="111">
        <f>(AG745*IFERROR(VLOOKUP(AF745,LnLst!B:I,5,FALSE),0))*(100/(H745^2))</f>
        <v>0</v>
      </c>
      <c r="DY745" s="111">
        <f>(AG745*IFERROR(VLOOKUP(AF745,LnLst!B:I,6,FALSE),0))*(100/(H745^2))</f>
        <v>0</v>
      </c>
      <c r="DZ745" s="111">
        <f>(AG745*IFERROR(VLOOKUP(AF745,LnLst!B:I,7,FALSE),0))*(H745^2/100)/1000000</f>
        <v>0</v>
      </c>
      <c r="EA745" s="111">
        <f>(AG745*IFERROR(VLOOKUP(AF745,LnLst!B:I,8,FALSE),0))*(100/(H745^2))</f>
        <v>0</v>
      </c>
      <c r="EB745" s="111">
        <f>AI745*IFERROR(VLOOKUP(AH745,LnLst!B:I,2,FALSE),0)*100/H745^2</f>
        <v>0</v>
      </c>
      <c r="EC745" s="111">
        <f>AI745*IFERROR(VLOOKUP(AH745,LnLst!B:I,3,FALSE),0)*100/H745^2</f>
        <v>0</v>
      </c>
      <c r="ED745" s="111">
        <f>(AI745*IFERROR(VLOOKUP(AH745,LnLst!B:I,4,FALSE),0))*(H745^2/100)/1000000</f>
        <v>0</v>
      </c>
      <c r="EE745" s="111">
        <f>AI745*IFERROR(VLOOKUP(AH745,LnLst!B:I,5,FALSE),0)*100/H745^2</f>
        <v>0</v>
      </c>
      <c r="EF745" s="111">
        <f>AI745*IFERROR(VLOOKUP(AH745,LnLst!B:I,6,FALSE),0)*100/H745^2</f>
        <v>0</v>
      </c>
      <c r="EG745" s="111">
        <f>(AI745*IFERROR(VLOOKUP(AH745,LnLst!B:I,7,FALSE),0))*(H745^2/100)/1000000</f>
        <v>0</v>
      </c>
      <c r="EH745" s="111">
        <f>AI745*IFERROR(VLOOKUP(AH745,LnLst!B:I,8,FALSE),0)*100/H745^2</f>
        <v>0</v>
      </c>
      <c r="EI745" s="236">
        <f>AK745*IFERROR(VLOOKUP(AJ745,LnLst!B:I,2,FALSE),0)*100/H745^2</f>
        <v>0</v>
      </c>
      <c r="EJ745" s="111">
        <f>AK745*IFERROR(VLOOKUP(AJ745,LnLst!B:I,3,FALSE),0)*100/H745^2</f>
        <v>0</v>
      </c>
      <c r="EK745" s="111">
        <f>(AK745*IFERROR(VLOOKUP(AJ745,LnLst!B:I,4,FALSE),0))*(H745^2/100)/1000000</f>
        <v>0</v>
      </c>
      <c r="EL745" s="111">
        <f>AK745*IFERROR(VLOOKUP(AJ745,LnLst!B:I,5,FALSE),0)*100/H745^2</f>
        <v>0</v>
      </c>
      <c r="EM745" s="111">
        <f>AK745*IFERROR(VLOOKUP(AJ745,LnLst!B:I,6,FALSE),0)*100/H745^2</f>
        <v>0</v>
      </c>
      <c r="EN745" s="111">
        <f>(AK745*IFERROR(VLOOKUP(AJ745,LnLst!B:I,7,FALSE),0))*(H745^2/100)/1000000</f>
        <v>0</v>
      </c>
      <c r="EO745" s="111">
        <f>AK745*IFERROR(VLOOKUP(AJ745,LnLst!B:I,8,FALSE),0)*100/H745^2</f>
        <v>0</v>
      </c>
    </row>
    <row r="746" spans="1:145" ht="15" customHeight="1" x14ac:dyDescent="0.25">
      <c r="A746" s="259" t="s">
        <v>389</v>
      </c>
      <c r="B746" s="110" t="s">
        <v>345</v>
      </c>
      <c r="C746" s="109" t="s">
        <v>67</v>
      </c>
      <c r="D746" s="110" t="s">
        <v>91</v>
      </c>
      <c r="E746" s="9" t="s">
        <v>1642</v>
      </c>
      <c r="F746" s="426" t="s">
        <v>1717</v>
      </c>
      <c r="G746" s="83">
        <v>1</v>
      </c>
      <c r="H746" s="60">
        <v>132</v>
      </c>
      <c r="I746" s="194" t="str">
        <f t="shared" si="232"/>
        <v xml:space="preserve">1*392/50 ACSR             </v>
      </c>
      <c r="J746" s="228">
        <f t="shared" si="233"/>
        <v>2.8</v>
      </c>
      <c r="K746" s="113" t="s">
        <v>26</v>
      </c>
      <c r="L746" s="232" t="s">
        <v>26</v>
      </c>
      <c r="M746" s="114">
        <v>750</v>
      </c>
      <c r="N746" s="115">
        <f t="shared" si="234"/>
        <v>171.46799999999999</v>
      </c>
      <c r="O746" s="116">
        <v>750</v>
      </c>
      <c r="P746" s="235">
        <f t="shared" si="235"/>
        <v>1.3418273645546374E-3</v>
      </c>
      <c r="Q746" s="104">
        <f t="shared" si="236"/>
        <v>6.4279155188246093E-3</v>
      </c>
      <c r="R746" s="104">
        <f t="shared" si="237"/>
        <v>1.3904352E-3</v>
      </c>
      <c r="S746" s="104">
        <f t="shared" si="238"/>
        <v>6.1065197428833776E-3</v>
      </c>
      <c r="T746" s="104">
        <f t="shared" si="239"/>
        <v>1.5266299357208446E-2</v>
      </c>
      <c r="U746" s="104">
        <f t="shared" si="240"/>
        <v>8.3426111999999994E-4</v>
      </c>
      <c r="V746" s="105">
        <f t="shared" si="241"/>
        <v>9.4811753902662981E-3</v>
      </c>
      <c r="W746" s="223">
        <f>AE746*IFERROR(VLOOKUP(AD746,LnLst!B:I,2,FALSE),0)+AG746*IFERROR(VLOOKUP(AF746,LnLst!B:I,2,FALSE),0)+AI746*IFERROR(VLOOKUP(AH746,LnLst!B:I,2,FALSE),0)+AK746*IFERROR(VLOOKUP(AJ746,LnLst!B:I,2,FALSE),0)</f>
        <v>0.23380000000000001</v>
      </c>
      <c r="X746" s="215">
        <f>AE746*IFERROR(VLOOKUP(AD746,LnLst!B:I,3,FALSE),0)+AG746*IFERROR(VLOOKUP(AF746,LnLst!B:I,3,FALSE),0)+AI746*IFERROR(VLOOKUP(AH746,LnLst!B:I,3,FALSE),0)+AK746*IFERROR(VLOOKUP(AJ746,LnLst!B:I,3,FALSE),0)</f>
        <v>1.1199999999999999</v>
      </c>
      <c r="Y746" s="219">
        <f>(AE746*IFERROR(VLOOKUP(AD746,LnLst!B:I,4,FALSE),0)+AG746*IFERROR(VLOOKUP(AF746,LnLst!B:I,4,FALSE),0)+AI746*IFERROR(VLOOKUP(AH746,LnLst!B:I,4,FALSE),0)+AK746*IFERROR(VLOOKUP(AJ746,LnLst!B:I,4,FALSE),0))/1000000</f>
        <v>7.9799999999999998E-6</v>
      </c>
      <c r="Z746" s="215">
        <f>AE746*IFERROR(VLOOKUP(AD746,LnLst!B:I,5,FALSE),0)+AG746*IFERROR(VLOOKUP(AF746,LnLst!B:I,5,FALSE),0)+AI746*IFERROR(VLOOKUP(AH746,LnLst!B:I,5,FALSE),0)+AK746*IFERROR(VLOOKUP(AJ746,LnLst!B:I,5,FALSE),0)</f>
        <v>1.0639999999999998</v>
      </c>
      <c r="AA746" s="215">
        <f>AE746*IFERROR(VLOOKUP(AD746,LnLst!B:I,6,FALSE),0)+AG746*IFERROR(VLOOKUP(AF746,LnLst!B:I,6,FALSE),0)+AI746*IFERROR(VLOOKUP(AH746,LnLst!B:I,6,FALSE),0)+AK746*IFERROR(VLOOKUP(AJ746,LnLst!B:I,6,FALSE),0)</f>
        <v>2.6599999999999997</v>
      </c>
      <c r="AB746" s="207">
        <f>(AE746*IFERROR(VLOOKUP(AD746,LnLst!B:I,7,FALSE),0)+AG746*IFERROR(VLOOKUP(AF746,LnLst!B:I,7,FALSE),0)+AI746*IFERROR(VLOOKUP(AH746,LnLst!B:I,7,FALSE),0)+AK746*IFERROR(VLOOKUP(AJ746,LnLst!B:I,7,FALSE),0))/1000000</f>
        <v>4.7879999999999997E-6</v>
      </c>
      <c r="AC746" s="211">
        <f>AE746*IFERROR(VLOOKUP(AD746,LnLst!B:I,8,FALSE),0)+AG746*IFERROR(VLOOKUP(AF746,LnLst!B:I,8,FALSE),0)+AI746*IFERROR(VLOOKUP(AH746,LnLst!B:I,8,FALSE),0)+AK746*IFERROR(VLOOKUP(AJ746,LnLst!B:I,8,FALSE),0)</f>
        <v>1.6519999999999999</v>
      </c>
      <c r="AD746" s="106" t="s">
        <v>10</v>
      </c>
      <c r="AE746" s="263">
        <v>2.8</v>
      </c>
      <c r="AF746" s="245" t="s">
        <v>1462</v>
      </c>
      <c r="AG746" s="263"/>
      <c r="AH746" s="250" t="s">
        <v>1462</v>
      </c>
      <c r="AI746" s="263"/>
      <c r="AJ746" s="245" t="s">
        <v>1462</v>
      </c>
      <c r="AK746" s="263"/>
      <c r="AL746" s="84">
        <v>911</v>
      </c>
      <c r="AM746" s="72">
        <v>913</v>
      </c>
      <c r="AN746" s="83">
        <v>0</v>
      </c>
      <c r="AO746" s="72">
        <v>0</v>
      </c>
      <c r="AP746" s="66"/>
      <c r="AQ746" s="107"/>
      <c r="AR746" s="61"/>
      <c r="AS746" s="364"/>
      <c r="AT746" s="205"/>
      <c r="DN746" s="111">
        <f>(AE746*IFERROR(VLOOKUP(AD746,LnLst!B:I,2,FALSE),0))*(100/(H746^2))</f>
        <v>1.3418273645546372E-3</v>
      </c>
      <c r="DO746" s="111">
        <f>(AE746*IFERROR(VLOOKUP(AD746,LnLst!B:I,3,FALSE),0))*(100/(H746^2))</f>
        <v>6.4279155188246085E-3</v>
      </c>
      <c r="DP746" s="111">
        <f>(AE746*IFERROR(VLOOKUP(AD746,LnLst!B:I,4,FALSE),0))*(H746^2/100)/1000000</f>
        <v>1.3904351999999998E-3</v>
      </c>
      <c r="DQ746" s="111">
        <f>(AE746*IFERROR(VLOOKUP(AD746,LnLst!B:I,5,FALSE),0))*(100/(H746^2))</f>
        <v>6.1065197428833776E-3</v>
      </c>
      <c r="DR746" s="111">
        <f>(AE746*IFERROR(VLOOKUP(AD746,LnLst!B:I,6,FALSE),0))*(100/(H746^2))</f>
        <v>1.5266299357208446E-2</v>
      </c>
      <c r="DS746" s="111">
        <f>(AE746*IFERROR(VLOOKUP(AD746,LnLst!B:I,7,FALSE),0))*(H746^2/100)/1000000</f>
        <v>8.3426111999999994E-4</v>
      </c>
      <c r="DT746" s="111">
        <f>(AE746*IFERROR(VLOOKUP(AD746,LnLst!B:I,8,FALSE),0))*(100/(H746^2))</f>
        <v>9.4811753902662981E-3</v>
      </c>
      <c r="DU746" s="111">
        <f>AG746*IFERROR(VLOOKUP(AF746,LnLst!B:I,2,FALSE),0)*100/H746^2</f>
        <v>0</v>
      </c>
      <c r="DV746" s="111">
        <f>(AG746*IFERROR(VLOOKUP(AF746,LnLst!B:I,3,FALSE),0))*(100/(H746^2))</f>
        <v>0</v>
      </c>
      <c r="DW746" s="111">
        <f>(AG746*IFERROR(VLOOKUP(AF746,LnLst!B:I,4,FALSE),0))*(H746^2/100)/1000000</f>
        <v>0</v>
      </c>
      <c r="DX746" s="111">
        <f>(AG746*IFERROR(VLOOKUP(AF746,LnLst!B:I,5,FALSE),0))*(100/(H746^2))</f>
        <v>0</v>
      </c>
      <c r="DY746" s="111">
        <f>(AG746*IFERROR(VLOOKUP(AF746,LnLst!B:I,6,FALSE),0))*(100/(H746^2))</f>
        <v>0</v>
      </c>
      <c r="DZ746" s="111">
        <f>(AG746*IFERROR(VLOOKUP(AF746,LnLst!B:I,7,FALSE),0))*(H746^2/100)/1000000</f>
        <v>0</v>
      </c>
      <c r="EA746" s="111">
        <f>(AG746*IFERROR(VLOOKUP(AF746,LnLst!B:I,8,FALSE),0))*(100/(H746^2))</f>
        <v>0</v>
      </c>
      <c r="EB746" s="111">
        <f>AI746*IFERROR(VLOOKUP(AH746,LnLst!B:I,2,FALSE),0)*100/H746^2</f>
        <v>0</v>
      </c>
      <c r="EC746" s="111">
        <f>AI746*IFERROR(VLOOKUP(AH746,LnLst!B:I,3,FALSE),0)*100/H746^2</f>
        <v>0</v>
      </c>
      <c r="ED746" s="111">
        <f>(AI746*IFERROR(VLOOKUP(AH746,LnLst!B:I,4,FALSE),0))*(H746^2/100)/1000000</f>
        <v>0</v>
      </c>
      <c r="EE746" s="111">
        <f>AI746*IFERROR(VLOOKUP(AH746,LnLst!B:I,5,FALSE),0)*100/H746^2</f>
        <v>0</v>
      </c>
      <c r="EF746" s="111">
        <f>AI746*IFERROR(VLOOKUP(AH746,LnLst!B:I,6,FALSE),0)*100/H746^2</f>
        <v>0</v>
      </c>
      <c r="EG746" s="111">
        <f>(AI746*IFERROR(VLOOKUP(AH746,LnLst!B:I,7,FALSE),0))*(H746^2/100)/1000000</f>
        <v>0</v>
      </c>
      <c r="EH746" s="111">
        <f>AI746*IFERROR(VLOOKUP(AH746,LnLst!B:I,8,FALSE),0)*100/H746^2</f>
        <v>0</v>
      </c>
      <c r="EI746" s="236">
        <f>AK746*IFERROR(VLOOKUP(AJ746,LnLst!B:I,2,FALSE),0)*100/H746^2</f>
        <v>0</v>
      </c>
      <c r="EJ746" s="111">
        <f>AK746*IFERROR(VLOOKUP(AJ746,LnLst!B:I,3,FALSE),0)*100/H746^2</f>
        <v>0</v>
      </c>
      <c r="EK746" s="111">
        <f>(AK746*IFERROR(VLOOKUP(AJ746,LnLst!B:I,4,FALSE),0))*(H746^2/100)/1000000</f>
        <v>0</v>
      </c>
      <c r="EL746" s="111">
        <f>AK746*IFERROR(VLOOKUP(AJ746,LnLst!B:I,5,FALSE),0)*100/H746^2</f>
        <v>0</v>
      </c>
      <c r="EM746" s="111">
        <f>AK746*IFERROR(VLOOKUP(AJ746,LnLst!B:I,6,FALSE),0)*100/H746^2</f>
        <v>0</v>
      </c>
      <c r="EN746" s="111">
        <f>(AK746*IFERROR(VLOOKUP(AJ746,LnLst!B:I,7,FALSE),0))*(H746^2/100)/1000000</f>
        <v>0</v>
      </c>
      <c r="EO746" s="111">
        <f>AK746*IFERROR(VLOOKUP(AJ746,LnLst!B:I,8,FALSE),0)*100/H746^2</f>
        <v>0</v>
      </c>
    </row>
    <row r="747" spans="1:145" ht="15" customHeight="1" x14ac:dyDescent="0.25">
      <c r="A747" s="259" t="s">
        <v>389</v>
      </c>
      <c r="B747" s="110" t="s">
        <v>345</v>
      </c>
      <c r="C747" s="109" t="s">
        <v>67</v>
      </c>
      <c r="D747" s="110" t="s">
        <v>91</v>
      </c>
      <c r="E747" s="9" t="s">
        <v>1642</v>
      </c>
      <c r="F747" s="426" t="s">
        <v>1717</v>
      </c>
      <c r="G747" s="83">
        <v>2</v>
      </c>
      <c r="H747" s="60">
        <v>132</v>
      </c>
      <c r="I747" s="194" t="str">
        <f t="shared" si="232"/>
        <v xml:space="preserve">1*392/50 ACSR             </v>
      </c>
      <c r="J747" s="228">
        <f t="shared" si="233"/>
        <v>2.8</v>
      </c>
      <c r="K747" s="113" t="s">
        <v>26</v>
      </c>
      <c r="L747" s="232" t="s">
        <v>26</v>
      </c>
      <c r="M747" s="114">
        <v>750</v>
      </c>
      <c r="N747" s="115">
        <f t="shared" si="234"/>
        <v>171.46799999999999</v>
      </c>
      <c r="O747" s="116">
        <v>750</v>
      </c>
      <c r="P747" s="235">
        <f t="shared" si="235"/>
        <v>1.3418273645546374E-3</v>
      </c>
      <c r="Q747" s="104">
        <f t="shared" si="236"/>
        <v>6.4279155188246093E-3</v>
      </c>
      <c r="R747" s="104">
        <f t="shared" si="237"/>
        <v>1.3904352E-3</v>
      </c>
      <c r="S747" s="104">
        <f t="shared" si="238"/>
        <v>6.1065197428833776E-3</v>
      </c>
      <c r="T747" s="104">
        <f t="shared" si="239"/>
        <v>1.5266299357208446E-2</v>
      </c>
      <c r="U747" s="104">
        <f t="shared" si="240"/>
        <v>8.3426111999999994E-4</v>
      </c>
      <c r="V747" s="105">
        <f t="shared" si="241"/>
        <v>9.4811753902662981E-3</v>
      </c>
      <c r="W747" s="223">
        <f>AE747*IFERROR(VLOOKUP(AD747,LnLst!B:I,2,FALSE),0)+AG747*IFERROR(VLOOKUP(AF747,LnLst!B:I,2,FALSE),0)+AI747*IFERROR(VLOOKUP(AH747,LnLst!B:I,2,FALSE),0)+AK747*IFERROR(VLOOKUP(AJ747,LnLst!B:I,2,FALSE),0)</f>
        <v>0.23380000000000001</v>
      </c>
      <c r="X747" s="215">
        <f>AE747*IFERROR(VLOOKUP(AD747,LnLst!B:I,3,FALSE),0)+AG747*IFERROR(VLOOKUP(AF747,LnLst!B:I,3,FALSE),0)+AI747*IFERROR(VLOOKUP(AH747,LnLst!B:I,3,FALSE),0)+AK747*IFERROR(VLOOKUP(AJ747,LnLst!B:I,3,FALSE),0)</f>
        <v>1.1199999999999999</v>
      </c>
      <c r="Y747" s="219">
        <f>(AE747*IFERROR(VLOOKUP(AD747,LnLst!B:I,4,FALSE),0)+AG747*IFERROR(VLOOKUP(AF747,LnLst!B:I,4,FALSE),0)+AI747*IFERROR(VLOOKUP(AH747,LnLst!B:I,4,FALSE),0)+AK747*IFERROR(VLOOKUP(AJ747,LnLst!B:I,4,FALSE),0))/1000000</f>
        <v>7.9799999999999998E-6</v>
      </c>
      <c r="Z747" s="215">
        <f>AE747*IFERROR(VLOOKUP(AD747,LnLst!B:I,5,FALSE),0)+AG747*IFERROR(VLOOKUP(AF747,LnLst!B:I,5,FALSE),0)+AI747*IFERROR(VLOOKUP(AH747,LnLst!B:I,5,FALSE),0)+AK747*IFERROR(VLOOKUP(AJ747,LnLst!B:I,5,FALSE),0)</f>
        <v>1.0639999999999998</v>
      </c>
      <c r="AA747" s="215">
        <f>AE747*IFERROR(VLOOKUP(AD747,LnLst!B:I,6,FALSE),0)+AG747*IFERROR(VLOOKUP(AF747,LnLst!B:I,6,FALSE),0)+AI747*IFERROR(VLOOKUP(AH747,LnLst!B:I,6,FALSE),0)+AK747*IFERROR(VLOOKUP(AJ747,LnLst!B:I,6,FALSE),0)</f>
        <v>2.6599999999999997</v>
      </c>
      <c r="AB747" s="207">
        <f>(AE747*IFERROR(VLOOKUP(AD747,LnLst!B:I,7,FALSE),0)+AG747*IFERROR(VLOOKUP(AF747,LnLst!B:I,7,FALSE),0)+AI747*IFERROR(VLOOKUP(AH747,LnLst!B:I,7,FALSE),0)+AK747*IFERROR(VLOOKUP(AJ747,LnLst!B:I,7,FALSE),0))/1000000</f>
        <v>4.7879999999999997E-6</v>
      </c>
      <c r="AC747" s="211">
        <f>AE747*IFERROR(VLOOKUP(AD747,LnLst!B:I,8,FALSE),0)+AG747*IFERROR(VLOOKUP(AF747,LnLst!B:I,8,FALSE),0)+AI747*IFERROR(VLOOKUP(AH747,LnLst!B:I,8,FALSE),0)+AK747*IFERROR(VLOOKUP(AJ747,LnLst!B:I,8,FALSE),0)</f>
        <v>1.6519999999999999</v>
      </c>
      <c r="AD747" s="106" t="s">
        <v>10</v>
      </c>
      <c r="AE747" s="263">
        <v>2.8</v>
      </c>
      <c r="AF747" s="245" t="s">
        <v>1462</v>
      </c>
      <c r="AG747" s="263"/>
      <c r="AH747" s="250" t="s">
        <v>1462</v>
      </c>
      <c r="AI747" s="263"/>
      <c r="AJ747" s="245" t="s">
        <v>1462</v>
      </c>
      <c r="AK747" s="263"/>
      <c r="AL747" s="84">
        <v>911</v>
      </c>
      <c r="AM747" s="72">
        <v>913</v>
      </c>
      <c r="AN747" s="83">
        <v>0</v>
      </c>
      <c r="AO747" s="72">
        <v>0</v>
      </c>
      <c r="AP747" s="66"/>
      <c r="AQ747" s="107"/>
      <c r="AR747" s="61"/>
      <c r="AS747" s="364"/>
      <c r="AT747" s="205"/>
      <c r="DN747" s="111">
        <f>(AE747*IFERROR(VLOOKUP(AD747,LnLst!B:I,2,FALSE),0))*(100/(H747^2))</f>
        <v>1.3418273645546372E-3</v>
      </c>
      <c r="DO747" s="111">
        <f>(AE747*IFERROR(VLOOKUP(AD747,LnLst!B:I,3,FALSE),0))*(100/(H747^2))</f>
        <v>6.4279155188246085E-3</v>
      </c>
      <c r="DP747" s="111">
        <f>(AE747*IFERROR(VLOOKUP(AD747,LnLst!B:I,4,FALSE),0))*(H747^2/100)/1000000</f>
        <v>1.3904351999999998E-3</v>
      </c>
      <c r="DQ747" s="111">
        <f>(AE747*IFERROR(VLOOKUP(AD747,LnLst!B:I,5,FALSE),0))*(100/(H747^2))</f>
        <v>6.1065197428833776E-3</v>
      </c>
      <c r="DR747" s="111">
        <f>(AE747*IFERROR(VLOOKUP(AD747,LnLst!B:I,6,FALSE),0))*(100/(H747^2))</f>
        <v>1.5266299357208446E-2</v>
      </c>
      <c r="DS747" s="111">
        <f>(AE747*IFERROR(VLOOKUP(AD747,LnLst!B:I,7,FALSE),0))*(H747^2/100)/1000000</f>
        <v>8.3426111999999994E-4</v>
      </c>
      <c r="DT747" s="111">
        <f>(AE747*IFERROR(VLOOKUP(AD747,LnLst!B:I,8,FALSE),0))*(100/(H747^2))</f>
        <v>9.4811753902662981E-3</v>
      </c>
      <c r="DU747" s="111">
        <f>AG747*IFERROR(VLOOKUP(AF747,LnLst!B:I,2,FALSE),0)*100/H747^2</f>
        <v>0</v>
      </c>
      <c r="DV747" s="111">
        <f>(AG747*IFERROR(VLOOKUP(AF747,LnLst!B:I,3,FALSE),0))*(100/(H747^2))</f>
        <v>0</v>
      </c>
      <c r="DW747" s="111">
        <f>(AG747*IFERROR(VLOOKUP(AF747,LnLst!B:I,4,FALSE),0))*(H747^2/100)/1000000</f>
        <v>0</v>
      </c>
      <c r="DX747" s="111">
        <f>(AG747*IFERROR(VLOOKUP(AF747,LnLst!B:I,5,FALSE),0))*(100/(H747^2))</f>
        <v>0</v>
      </c>
      <c r="DY747" s="111">
        <f>(AG747*IFERROR(VLOOKUP(AF747,LnLst!B:I,6,FALSE),0))*(100/(H747^2))</f>
        <v>0</v>
      </c>
      <c r="DZ747" s="111">
        <f>(AG747*IFERROR(VLOOKUP(AF747,LnLst!B:I,7,FALSE),0))*(H747^2/100)/1000000</f>
        <v>0</v>
      </c>
      <c r="EA747" s="111">
        <f>(AG747*IFERROR(VLOOKUP(AF747,LnLst!B:I,8,FALSE),0))*(100/(H747^2))</f>
        <v>0</v>
      </c>
      <c r="EB747" s="111">
        <f>AI747*IFERROR(VLOOKUP(AH747,LnLst!B:I,2,FALSE),0)*100/H747^2</f>
        <v>0</v>
      </c>
      <c r="EC747" s="111">
        <f>AI747*IFERROR(VLOOKUP(AH747,LnLst!B:I,3,FALSE),0)*100/H747^2</f>
        <v>0</v>
      </c>
      <c r="ED747" s="111">
        <f>(AI747*IFERROR(VLOOKUP(AH747,LnLst!B:I,4,FALSE),0))*(H747^2/100)/1000000</f>
        <v>0</v>
      </c>
      <c r="EE747" s="111">
        <f>AI747*IFERROR(VLOOKUP(AH747,LnLst!B:I,5,FALSE),0)*100/H747^2</f>
        <v>0</v>
      </c>
      <c r="EF747" s="111">
        <f>AI747*IFERROR(VLOOKUP(AH747,LnLst!B:I,6,FALSE),0)*100/H747^2</f>
        <v>0</v>
      </c>
      <c r="EG747" s="111">
        <f>(AI747*IFERROR(VLOOKUP(AH747,LnLst!B:I,7,FALSE),0))*(H747^2/100)/1000000</f>
        <v>0</v>
      </c>
      <c r="EH747" s="111">
        <f>AI747*IFERROR(VLOOKUP(AH747,LnLst!B:I,8,FALSE),0)*100/H747^2</f>
        <v>0</v>
      </c>
      <c r="EI747" s="236">
        <f>AK747*IFERROR(VLOOKUP(AJ747,LnLst!B:I,2,FALSE),0)*100/H747^2</f>
        <v>0</v>
      </c>
      <c r="EJ747" s="111">
        <f>AK747*IFERROR(VLOOKUP(AJ747,LnLst!B:I,3,FALSE),0)*100/H747^2</f>
        <v>0</v>
      </c>
      <c r="EK747" s="111">
        <f>(AK747*IFERROR(VLOOKUP(AJ747,LnLst!B:I,4,FALSE),0))*(H747^2/100)/1000000</f>
        <v>0</v>
      </c>
      <c r="EL747" s="111">
        <f>AK747*IFERROR(VLOOKUP(AJ747,LnLst!B:I,5,FALSE),0)*100/H747^2</f>
        <v>0</v>
      </c>
      <c r="EM747" s="111">
        <f>AK747*IFERROR(VLOOKUP(AJ747,LnLst!B:I,6,FALSE),0)*100/H747^2</f>
        <v>0</v>
      </c>
      <c r="EN747" s="111">
        <f>(AK747*IFERROR(VLOOKUP(AJ747,LnLst!B:I,7,FALSE),0))*(H747^2/100)/1000000</f>
        <v>0</v>
      </c>
      <c r="EO747" s="111">
        <f>AK747*IFERROR(VLOOKUP(AJ747,LnLst!B:I,8,FALSE),0)*100/H747^2</f>
        <v>0</v>
      </c>
    </row>
    <row r="748" spans="1:145" ht="15" customHeight="1" x14ac:dyDescent="0.25">
      <c r="A748" s="259" t="s">
        <v>389</v>
      </c>
      <c r="B748" s="110" t="s">
        <v>345</v>
      </c>
      <c r="C748" s="109" t="s">
        <v>67</v>
      </c>
      <c r="D748" s="110" t="s">
        <v>91</v>
      </c>
      <c r="E748" s="9" t="s">
        <v>1642</v>
      </c>
      <c r="F748" s="426" t="s">
        <v>1717</v>
      </c>
      <c r="G748" s="83">
        <v>3</v>
      </c>
      <c r="H748" s="60">
        <v>132</v>
      </c>
      <c r="I748" s="194" t="str">
        <f t="shared" si="232"/>
        <v xml:space="preserve">1*392/50 ACSR             </v>
      </c>
      <c r="J748" s="228">
        <f t="shared" si="233"/>
        <v>2.8</v>
      </c>
      <c r="K748" s="113" t="s">
        <v>26</v>
      </c>
      <c r="L748" s="232" t="s">
        <v>26</v>
      </c>
      <c r="M748" s="114">
        <v>750</v>
      </c>
      <c r="N748" s="115">
        <f t="shared" si="234"/>
        <v>171.46799999999999</v>
      </c>
      <c r="O748" s="116">
        <v>750</v>
      </c>
      <c r="P748" s="235">
        <f t="shared" si="235"/>
        <v>1.3418273645546374E-3</v>
      </c>
      <c r="Q748" s="104">
        <f t="shared" si="236"/>
        <v>6.4279155188246093E-3</v>
      </c>
      <c r="R748" s="104">
        <f t="shared" si="237"/>
        <v>1.3904352E-3</v>
      </c>
      <c r="S748" s="104">
        <f t="shared" si="238"/>
        <v>6.1065197428833776E-3</v>
      </c>
      <c r="T748" s="104">
        <f t="shared" si="239"/>
        <v>1.5266299357208446E-2</v>
      </c>
      <c r="U748" s="104">
        <f t="shared" si="240"/>
        <v>8.3426111999999994E-4</v>
      </c>
      <c r="V748" s="105">
        <f t="shared" si="241"/>
        <v>9.4811753902662981E-3</v>
      </c>
      <c r="W748" s="223">
        <f>AE748*IFERROR(VLOOKUP(AD748,LnLst!B:I,2,FALSE),0)+AG748*IFERROR(VLOOKUP(AF748,LnLst!B:I,2,FALSE),0)+AI748*IFERROR(VLOOKUP(AH748,LnLst!B:I,2,FALSE),0)+AK748*IFERROR(VLOOKUP(AJ748,LnLst!B:I,2,FALSE),0)</f>
        <v>0.23380000000000001</v>
      </c>
      <c r="X748" s="215">
        <f>AE748*IFERROR(VLOOKUP(AD748,LnLst!B:I,3,FALSE),0)+AG748*IFERROR(VLOOKUP(AF748,LnLst!B:I,3,FALSE),0)+AI748*IFERROR(VLOOKUP(AH748,LnLst!B:I,3,FALSE),0)+AK748*IFERROR(VLOOKUP(AJ748,LnLst!B:I,3,FALSE),0)</f>
        <v>1.1199999999999999</v>
      </c>
      <c r="Y748" s="219">
        <f>(AE748*IFERROR(VLOOKUP(AD748,LnLst!B:I,4,FALSE),0)+AG748*IFERROR(VLOOKUP(AF748,LnLst!B:I,4,FALSE),0)+AI748*IFERROR(VLOOKUP(AH748,LnLst!B:I,4,FALSE),0)+AK748*IFERROR(VLOOKUP(AJ748,LnLst!B:I,4,FALSE),0))/1000000</f>
        <v>7.9799999999999998E-6</v>
      </c>
      <c r="Z748" s="215">
        <f>AE748*IFERROR(VLOOKUP(AD748,LnLst!B:I,5,FALSE),0)+AG748*IFERROR(VLOOKUP(AF748,LnLst!B:I,5,FALSE),0)+AI748*IFERROR(VLOOKUP(AH748,LnLst!B:I,5,FALSE),0)+AK748*IFERROR(VLOOKUP(AJ748,LnLst!B:I,5,FALSE),0)</f>
        <v>1.0639999999999998</v>
      </c>
      <c r="AA748" s="215">
        <f>AE748*IFERROR(VLOOKUP(AD748,LnLst!B:I,6,FALSE),0)+AG748*IFERROR(VLOOKUP(AF748,LnLst!B:I,6,FALSE),0)+AI748*IFERROR(VLOOKUP(AH748,LnLst!B:I,6,FALSE),0)+AK748*IFERROR(VLOOKUP(AJ748,LnLst!B:I,6,FALSE),0)</f>
        <v>2.6599999999999997</v>
      </c>
      <c r="AB748" s="207">
        <f>(AE748*IFERROR(VLOOKUP(AD748,LnLst!B:I,7,FALSE),0)+AG748*IFERROR(VLOOKUP(AF748,LnLst!B:I,7,FALSE),0)+AI748*IFERROR(VLOOKUP(AH748,LnLst!B:I,7,FALSE),0)+AK748*IFERROR(VLOOKUP(AJ748,LnLst!B:I,7,FALSE),0))/1000000</f>
        <v>4.7879999999999997E-6</v>
      </c>
      <c r="AC748" s="211">
        <f>AE748*IFERROR(VLOOKUP(AD748,LnLst!B:I,8,FALSE),0)+AG748*IFERROR(VLOOKUP(AF748,LnLst!B:I,8,FALSE),0)+AI748*IFERROR(VLOOKUP(AH748,LnLst!B:I,8,FALSE),0)+AK748*IFERROR(VLOOKUP(AJ748,LnLst!B:I,8,FALSE),0)</f>
        <v>1.6519999999999999</v>
      </c>
      <c r="AD748" s="106" t="s">
        <v>10</v>
      </c>
      <c r="AE748" s="263">
        <v>2.8</v>
      </c>
      <c r="AF748" s="245" t="s">
        <v>1462</v>
      </c>
      <c r="AG748" s="263"/>
      <c r="AH748" s="250" t="s">
        <v>1462</v>
      </c>
      <c r="AI748" s="263"/>
      <c r="AJ748" s="245" t="s">
        <v>1462</v>
      </c>
      <c r="AK748" s="263"/>
      <c r="AL748" s="84">
        <v>911</v>
      </c>
      <c r="AM748" s="72">
        <v>913</v>
      </c>
      <c r="AN748" s="83">
        <v>0</v>
      </c>
      <c r="AO748" s="72">
        <v>0</v>
      </c>
      <c r="AP748" s="66"/>
      <c r="AQ748" s="107"/>
      <c r="AR748" s="61"/>
      <c r="AS748" s="364"/>
      <c r="AT748" s="205"/>
      <c r="DN748" s="111">
        <f>(AE748*IFERROR(VLOOKUP(AD748,LnLst!B:I,2,FALSE),0))*(100/(H748^2))</f>
        <v>1.3418273645546372E-3</v>
      </c>
      <c r="DO748" s="111">
        <f>(AE748*IFERROR(VLOOKUP(AD748,LnLst!B:I,3,FALSE),0))*(100/(H748^2))</f>
        <v>6.4279155188246085E-3</v>
      </c>
      <c r="DP748" s="111">
        <f>(AE748*IFERROR(VLOOKUP(AD748,LnLst!B:I,4,FALSE),0))*(H748^2/100)/1000000</f>
        <v>1.3904351999999998E-3</v>
      </c>
      <c r="DQ748" s="111">
        <f>(AE748*IFERROR(VLOOKUP(AD748,LnLst!B:I,5,FALSE),0))*(100/(H748^2))</f>
        <v>6.1065197428833776E-3</v>
      </c>
      <c r="DR748" s="111">
        <f>(AE748*IFERROR(VLOOKUP(AD748,LnLst!B:I,6,FALSE),0))*(100/(H748^2))</f>
        <v>1.5266299357208446E-2</v>
      </c>
      <c r="DS748" s="111">
        <f>(AE748*IFERROR(VLOOKUP(AD748,LnLst!B:I,7,FALSE),0))*(H748^2/100)/1000000</f>
        <v>8.3426111999999994E-4</v>
      </c>
      <c r="DT748" s="111">
        <f>(AE748*IFERROR(VLOOKUP(AD748,LnLst!B:I,8,FALSE),0))*(100/(H748^2))</f>
        <v>9.4811753902662981E-3</v>
      </c>
      <c r="DU748" s="111">
        <f>AG748*IFERROR(VLOOKUP(AF748,LnLst!B:I,2,FALSE),0)*100/H748^2</f>
        <v>0</v>
      </c>
      <c r="DV748" s="111">
        <f>(AG748*IFERROR(VLOOKUP(AF748,LnLst!B:I,3,FALSE),0))*(100/(H748^2))</f>
        <v>0</v>
      </c>
      <c r="DW748" s="111">
        <f>(AG748*IFERROR(VLOOKUP(AF748,LnLst!B:I,4,FALSE),0))*(H748^2/100)/1000000</f>
        <v>0</v>
      </c>
      <c r="DX748" s="111">
        <f>(AG748*IFERROR(VLOOKUP(AF748,LnLst!B:I,5,FALSE),0))*(100/(H748^2))</f>
        <v>0</v>
      </c>
      <c r="DY748" s="111">
        <f>(AG748*IFERROR(VLOOKUP(AF748,LnLst!B:I,6,FALSE),0))*(100/(H748^2))</f>
        <v>0</v>
      </c>
      <c r="DZ748" s="111">
        <f>(AG748*IFERROR(VLOOKUP(AF748,LnLst!B:I,7,FALSE),0))*(H748^2/100)/1000000</f>
        <v>0</v>
      </c>
      <c r="EA748" s="111">
        <f>(AG748*IFERROR(VLOOKUP(AF748,LnLst!B:I,8,FALSE),0))*(100/(H748^2))</f>
        <v>0</v>
      </c>
      <c r="EB748" s="111">
        <f>AI748*IFERROR(VLOOKUP(AH748,LnLst!B:I,2,FALSE),0)*100/H748^2</f>
        <v>0</v>
      </c>
      <c r="EC748" s="111">
        <f>AI748*IFERROR(VLOOKUP(AH748,LnLst!B:I,3,FALSE),0)*100/H748^2</f>
        <v>0</v>
      </c>
      <c r="ED748" s="111">
        <f>(AI748*IFERROR(VLOOKUP(AH748,LnLst!B:I,4,FALSE),0))*(H748^2/100)/1000000</f>
        <v>0</v>
      </c>
      <c r="EE748" s="111">
        <f>AI748*IFERROR(VLOOKUP(AH748,LnLst!B:I,5,FALSE),0)*100/H748^2</f>
        <v>0</v>
      </c>
      <c r="EF748" s="111">
        <f>AI748*IFERROR(VLOOKUP(AH748,LnLst!B:I,6,FALSE),0)*100/H748^2</f>
        <v>0</v>
      </c>
      <c r="EG748" s="111">
        <f>(AI748*IFERROR(VLOOKUP(AH748,LnLst!B:I,7,FALSE),0))*(H748^2/100)/1000000</f>
        <v>0</v>
      </c>
      <c r="EH748" s="111">
        <f>AI748*IFERROR(VLOOKUP(AH748,LnLst!B:I,8,FALSE),0)*100/H748^2</f>
        <v>0</v>
      </c>
      <c r="EI748" s="236">
        <f>AK748*IFERROR(VLOOKUP(AJ748,LnLst!B:I,2,FALSE),0)*100/H748^2</f>
        <v>0</v>
      </c>
      <c r="EJ748" s="111">
        <f>AK748*IFERROR(VLOOKUP(AJ748,LnLst!B:I,3,FALSE),0)*100/H748^2</f>
        <v>0</v>
      </c>
      <c r="EK748" s="111">
        <f>(AK748*IFERROR(VLOOKUP(AJ748,LnLst!B:I,4,FALSE),0))*(H748^2/100)/1000000</f>
        <v>0</v>
      </c>
      <c r="EL748" s="111">
        <f>AK748*IFERROR(VLOOKUP(AJ748,LnLst!B:I,5,FALSE),0)*100/H748^2</f>
        <v>0</v>
      </c>
      <c r="EM748" s="111">
        <f>AK748*IFERROR(VLOOKUP(AJ748,LnLst!B:I,6,FALSE),0)*100/H748^2</f>
        <v>0</v>
      </c>
      <c r="EN748" s="111">
        <f>(AK748*IFERROR(VLOOKUP(AJ748,LnLst!B:I,7,FALSE),0))*(H748^2/100)/1000000</f>
        <v>0</v>
      </c>
      <c r="EO748" s="111">
        <f>AK748*IFERROR(VLOOKUP(AJ748,LnLst!B:I,8,FALSE),0)*100/H748^2</f>
        <v>0</v>
      </c>
    </row>
    <row r="749" spans="1:145" ht="15" customHeight="1" x14ac:dyDescent="0.25">
      <c r="A749" s="259" t="s">
        <v>389</v>
      </c>
      <c r="B749" s="110" t="s">
        <v>345</v>
      </c>
      <c r="C749" s="109" t="s">
        <v>67</v>
      </c>
      <c r="D749" s="110" t="s">
        <v>91</v>
      </c>
      <c r="E749" s="9" t="s">
        <v>1642</v>
      </c>
      <c r="F749" s="426" t="s">
        <v>1717</v>
      </c>
      <c r="G749" s="83">
        <v>4</v>
      </c>
      <c r="H749" s="60">
        <v>132</v>
      </c>
      <c r="I749" s="194" t="str">
        <f t="shared" si="232"/>
        <v xml:space="preserve">1*392/50 ACSR             </v>
      </c>
      <c r="J749" s="228">
        <f t="shared" si="233"/>
        <v>2.8</v>
      </c>
      <c r="K749" s="113" t="s">
        <v>26</v>
      </c>
      <c r="L749" s="232" t="s">
        <v>26</v>
      </c>
      <c r="M749" s="114">
        <v>750</v>
      </c>
      <c r="N749" s="115">
        <f t="shared" si="234"/>
        <v>171.46799999999999</v>
      </c>
      <c r="O749" s="116">
        <v>750</v>
      </c>
      <c r="P749" s="235">
        <f t="shared" si="235"/>
        <v>1.3418273645546374E-3</v>
      </c>
      <c r="Q749" s="104">
        <f t="shared" si="236"/>
        <v>6.4279155188246093E-3</v>
      </c>
      <c r="R749" s="104">
        <f t="shared" si="237"/>
        <v>1.3904352E-3</v>
      </c>
      <c r="S749" s="104">
        <f t="shared" si="238"/>
        <v>6.1065197428833776E-3</v>
      </c>
      <c r="T749" s="104">
        <f t="shared" si="239"/>
        <v>1.5266299357208446E-2</v>
      </c>
      <c r="U749" s="104">
        <f t="shared" si="240"/>
        <v>8.3426111999999994E-4</v>
      </c>
      <c r="V749" s="105">
        <f t="shared" si="241"/>
        <v>9.4811753902662981E-3</v>
      </c>
      <c r="W749" s="223">
        <f>AE749*IFERROR(VLOOKUP(AD749,LnLst!B:I,2,FALSE),0)+AG749*IFERROR(VLOOKUP(AF749,LnLst!B:I,2,FALSE),0)+AI749*IFERROR(VLOOKUP(AH749,LnLst!B:I,2,FALSE),0)+AK749*IFERROR(VLOOKUP(AJ749,LnLst!B:I,2,FALSE),0)</f>
        <v>0.23380000000000001</v>
      </c>
      <c r="X749" s="215">
        <f>AE749*IFERROR(VLOOKUP(AD749,LnLst!B:I,3,FALSE),0)+AG749*IFERROR(VLOOKUP(AF749,LnLst!B:I,3,FALSE),0)+AI749*IFERROR(VLOOKUP(AH749,LnLst!B:I,3,FALSE),0)+AK749*IFERROR(VLOOKUP(AJ749,LnLst!B:I,3,FALSE),0)</f>
        <v>1.1199999999999999</v>
      </c>
      <c r="Y749" s="219">
        <f>(AE749*IFERROR(VLOOKUP(AD749,LnLst!B:I,4,FALSE),0)+AG749*IFERROR(VLOOKUP(AF749,LnLst!B:I,4,FALSE),0)+AI749*IFERROR(VLOOKUP(AH749,LnLst!B:I,4,FALSE),0)+AK749*IFERROR(VLOOKUP(AJ749,LnLst!B:I,4,FALSE),0))/1000000</f>
        <v>7.9799999999999998E-6</v>
      </c>
      <c r="Z749" s="215">
        <f>AE749*IFERROR(VLOOKUP(AD749,LnLst!B:I,5,FALSE),0)+AG749*IFERROR(VLOOKUP(AF749,LnLst!B:I,5,FALSE),0)+AI749*IFERROR(VLOOKUP(AH749,LnLst!B:I,5,FALSE),0)+AK749*IFERROR(VLOOKUP(AJ749,LnLst!B:I,5,FALSE),0)</f>
        <v>1.0639999999999998</v>
      </c>
      <c r="AA749" s="215">
        <f>AE749*IFERROR(VLOOKUP(AD749,LnLst!B:I,6,FALSE),0)+AG749*IFERROR(VLOOKUP(AF749,LnLst!B:I,6,FALSE),0)+AI749*IFERROR(VLOOKUP(AH749,LnLst!B:I,6,FALSE),0)+AK749*IFERROR(VLOOKUP(AJ749,LnLst!B:I,6,FALSE),0)</f>
        <v>2.6599999999999997</v>
      </c>
      <c r="AB749" s="207">
        <f>(AE749*IFERROR(VLOOKUP(AD749,LnLst!B:I,7,FALSE),0)+AG749*IFERROR(VLOOKUP(AF749,LnLst!B:I,7,FALSE),0)+AI749*IFERROR(VLOOKUP(AH749,LnLst!B:I,7,FALSE),0)+AK749*IFERROR(VLOOKUP(AJ749,LnLst!B:I,7,FALSE),0))/1000000</f>
        <v>4.7879999999999997E-6</v>
      </c>
      <c r="AC749" s="211">
        <f>AE749*IFERROR(VLOOKUP(AD749,LnLst!B:I,8,FALSE),0)+AG749*IFERROR(VLOOKUP(AF749,LnLst!B:I,8,FALSE),0)+AI749*IFERROR(VLOOKUP(AH749,LnLst!B:I,8,FALSE),0)+AK749*IFERROR(VLOOKUP(AJ749,LnLst!B:I,8,FALSE),0)</f>
        <v>1.6519999999999999</v>
      </c>
      <c r="AD749" s="106" t="s">
        <v>10</v>
      </c>
      <c r="AE749" s="263">
        <v>2.8</v>
      </c>
      <c r="AF749" s="245" t="s">
        <v>1462</v>
      </c>
      <c r="AG749" s="263"/>
      <c r="AH749" s="250" t="s">
        <v>1462</v>
      </c>
      <c r="AI749" s="263"/>
      <c r="AJ749" s="245" t="s">
        <v>1462</v>
      </c>
      <c r="AK749" s="263"/>
      <c r="AL749" s="84">
        <v>911</v>
      </c>
      <c r="AM749" s="72">
        <v>913</v>
      </c>
      <c r="AN749" s="83">
        <v>0</v>
      </c>
      <c r="AO749" s="72">
        <v>0</v>
      </c>
      <c r="AP749" s="66"/>
      <c r="AQ749" s="107"/>
      <c r="AR749" s="61"/>
      <c r="AS749" s="364"/>
      <c r="AT749" s="205"/>
      <c r="DN749" s="111">
        <f>(AE749*IFERROR(VLOOKUP(AD749,LnLst!B:I,2,FALSE),0))*(100/(H749^2))</f>
        <v>1.3418273645546372E-3</v>
      </c>
      <c r="DO749" s="111">
        <f>(AE749*IFERROR(VLOOKUP(AD749,LnLst!B:I,3,FALSE),0))*(100/(H749^2))</f>
        <v>6.4279155188246085E-3</v>
      </c>
      <c r="DP749" s="111">
        <f>(AE749*IFERROR(VLOOKUP(AD749,LnLst!B:I,4,FALSE),0))*(H749^2/100)/1000000</f>
        <v>1.3904351999999998E-3</v>
      </c>
      <c r="DQ749" s="111">
        <f>(AE749*IFERROR(VLOOKUP(AD749,LnLst!B:I,5,FALSE),0))*(100/(H749^2))</f>
        <v>6.1065197428833776E-3</v>
      </c>
      <c r="DR749" s="111">
        <f>(AE749*IFERROR(VLOOKUP(AD749,LnLst!B:I,6,FALSE),0))*(100/(H749^2))</f>
        <v>1.5266299357208446E-2</v>
      </c>
      <c r="DS749" s="111">
        <f>(AE749*IFERROR(VLOOKUP(AD749,LnLst!B:I,7,FALSE),0))*(H749^2/100)/1000000</f>
        <v>8.3426111999999994E-4</v>
      </c>
      <c r="DT749" s="111">
        <f>(AE749*IFERROR(VLOOKUP(AD749,LnLst!B:I,8,FALSE),0))*(100/(H749^2))</f>
        <v>9.4811753902662981E-3</v>
      </c>
      <c r="DU749" s="111">
        <f>AG749*IFERROR(VLOOKUP(AF749,LnLst!B:I,2,FALSE),0)*100/H749^2</f>
        <v>0</v>
      </c>
      <c r="DV749" s="111">
        <f>(AG749*IFERROR(VLOOKUP(AF749,LnLst!B:I,3,FALSE),0))*(100/(H749^2))</f>
        <v>0</v>
      </c>
      <c r="DW749" s="111">
        <f>(AG749*IFERROR(VLOOKUP(AF749,LnLst!B:I,4,FALSE),0))*(H749^2/100)/1000000</f>
        <v>0</v>
      </c>
      <c r="DX749" s="111">
        <f>(AG749*IFERROR(VLOOKUP(AF749,LnLst!B:I,5,FALSE),0))*(100/(H749^2))</f>
        <v>0</v>
      </c>
      <c r="DY749" s="111">
        <f>(AG749*IFERROR(VLOOKUP(AF749,LnLst!B:I,6,FALSE),0))*(100/(H749^2))</f>
        <v>0</v>
      </c>
      <c r="DZ749" s="111">
        <f>(AG749*IFERROR(VLOOKUP(AF749,LnLst!B:I,7,FALSE),0))*(H749^2/100)/1000000</f>
        <v>0</v>
      </c>
      <c r="EA749" s="111">
        <f>(AG749*IFERROR(VLOOKUP(AF749,LnLst!B:I,8,FALSE),0))*(100/(H749^2))</f>
        <v>0</v>
      </c>
      <c r="EB749" s="111">
        <f>AI749*IFERROR(VLOOKUP(AH749,LnLst!B:I,2,FALSE),0)*100/H749^2</f>
        <v>0</v>
      </c>
      <c r="EC749" s="111">
        <f>AI749*IFERROR(VLOOKUP(AH749,LnLst!B:I,3,FALSE),0)*100/H749^2</f>
        <v>0</v>
      </c>
      <c r="ED749" s="111">
        <f>(AI749*IFERROR(VLOOKUP(AH749,LnLst!B:I,4,FALSE),0))*(H749^2/100)/1000000</f>
        <v>0</v>
      </c>
      <c r="EE749" s="111">
        <f>AI749*IFERROR(VLOOKUP(AH749,LnLst!B:I,5,FALSE),0)*100/H749^2</f>
        <v>0</v>
      </c>
      <c r="EF749" s="111">
        <f>AI749*IFERROR(VLOOKUP(AH749,LnLst!B:I,6,FALSE),0)*100/H749^2</f>
        <v>0</v>
      </c>
      <c r="EG749" s="111">
        <f>(AI749*IFERROR(VLOOKUP(AH749,LnLst!B:I,7,FALSE),0))*(H749^2/100)/1000000</f>
        <v>0</v>
      </c>
      <c r="EH749" s="111">
        <f>AI749*IFERROR(VLOOKUP(AH749,LnLst!B:I,8,FALSE),0)*100/H749^2</f>
        <v>0</v>
      </c>
      <c r="EI749" s="236">
        <f>AK749*IFERROR(VLOOKUP(AJ749,LnLst!B:I,2,FALSE),0)*100/H749^2</f>
        <v>0</v>
      </c>
      <c r="EJ749" s="111">
        <f>AK749*IFERROR(VLOOKUP(AJ749,LnLst!B:I,3,FALSE),0)*100/H749^2</f>
        <v>0</v>
      </c>
      <c r="EK749" s="111">
        <f>(AK749*IFERROR(VLOOKUP(AJ749,LnLst!B:I,4,FALSE),0))*(H749^2/100)/1000000</f>
        <v>0</v>
      </c>
      <c r="EL749" s="111">
        <f>AK749*IFERROR(VLOOKUP(AJ749,LnLst!B:I,5,FALSE),0)*100/H749^2</f>
        <v>0</v>
      </c>
      <c r="EM749" s="111">
        <f>AK749*IFERROR(VLOOKUP(AJ749,LnLst!B:I,6,FALSE),0)*100/H749^2</f>
        <v>0</v>
      </c>
      <c r="EN749" s="111">
        <f>(AK749*IFERROR(VLOOKUP(AJ749,LnLst!B:I,7,FALSE),0))*(H749^2/100)/1000000</f>
        <v>0</v>
      </c>
      <c r="EO749" s="111">
        <f>AK749*IFERROR(VLOOKUP(AJ749,LnLst!B:I,8,FALSE),0)*100/H749^2</f>
        <v>0</v>
      </c>
    </row>
    <row r="750" spans="1:145" ht="15" customHeight="1" x14ac:dyDescent="0.25">
      <c r="A750" s="259" t="s">
        <v>389</v>
      </c>
      <c r="B750" s="110" t="s">
        <v>345</v>
      </c>
      <c r="C750" s="109" t="s">
        <v>67</v>
      </c>
      <c r="D750" s="110" t="s">
        <v>91</v>
      </c>
      <c r="E750" s="9" t="s">
        <v>1642</v>
      </c>
      <c r="F750" s="426" t="s">
        <v>1717</v>
      </c>
      <c r="G750" s="83">
        <v>5</v>
      </c>
      <c r="H750" s="60">
        <v>132</v>
      </c>
      <c r="I750" s="194" t="str">
        <f t="shared" si="232"/>
        <v xml:space="preserve">1*380/88 ACSR             </v>
      </c>
      <c r="J750" s="228">
        <f t="shared" si="233"/>
        <v>2.8</v>
      </c>
      <c r="K750" s="113" t="s">
        <v>26</v>
      </c>
      <c r="L750" s="232" t="s">
        <v>26</v>
      </c>
      <c r="M750" s="114">
        <v>670</v>
      </c>
      <c r="N750" s="115">
        <f t="shared" si="234"/>
        <v>153.17808000000002</v>
      </c>
      <c r="O750" s="116">
        <v>670</v>
      </c>
      <c r="P750" s="235">
        <f t="shared" si="235"/>
        <v>1.3418273645546374E-3</v>
      </c>
      <c r="Q750" s="104">
        <f t="shared" si="236"/>
        <v>6.4279155188246093E-3</v>
      </c>
      <c r="R750" s="104">
        <f t="shared" si="237"/>
        <v>1.3904352E-3</v>
      </c>
      <c r="S750" s="104">
        <f t="shared" si="238"/>
        <v>4.8209366391184574E-3</v>
      </c>
      <c r="T750" s="104">
        <f t="shared" si="239"/>
        <v>1.5266299357208446E-2</v>
      </c>
      <c r="U750" s="104">
        <f t="shared" si="240"/>
        <v>1.0879545600000001E-3</v>
      </c>
      <c r="V750" s="105">
        <f t="shared" si="241"/>
        <v>9.4811753902662981E-3</v>
      </c>
      <c r="W750" s="223">
        <f>AE750*IFERROR(VLOOKUP(AD750,LnLst!B:I,2,FALSE),0)+AG750*IFERROR(VLOOKUP(AF750,LnLst!B:I,2,FALSE),0)+AI750*IFERROR(VLOOKUP(AH750,LnLst!B:I,2,FALSE),0)+AK750*IFERROR(VLOOKUP(AJ750,LnLst!B:I,2,FALSE),0)</f>
        <v>0.23380000000000001</v>
      </c>
      <c r="X750" s="215">
        <f>AE750*IFERROR(VLOOKUP(AD750,LnLst!B:I,3,FALSE),0)+AG750*IFERROR(VLOOKUP(AF750,LnLst!B:I,3,FALSE),0)+AI750*IFERROR(VLOOKUP(AH750,LnLst!B:I,3,FALSE),0)+AK750*IFERROR(VLOOKUP(AJ750,LnLst!B:I,3,FALSE),0)</f>
        <v>1.1199999999999999</v>
      </c>
      <c r="Y750" s="219">
        <f>(AE750*IFERROR(VLOOKUP(AD750,LnLst!B:I,4,FALSE),0)+AG750*IFERROR(VLOOKUP(AF750,LnLst!B:I,4,FALSE),0)+AI750*IFERROR(VLOOKUP(AH750,LnLst!B:I,4,FALSE),0)+AK750*IFERROR(VLOOKUP(AJ750,LnLst!B:I,4,FALSE),0))/1000000</f>
        <v>7.9799999999999998E-6</v>
      </c>
      <c r="Z750" s="215">
        <f>AE750*IFERROR(VLOOKUP(AD750,LnLst!B:I,5,FALSE),0)+AG750*IFERROR(VLOOKUP(AF750,LnLst!B:I,5,FALSE),0)+AI750*IFERROR(VLOOKUP(AH750,LnLst!B:I,5,FALSE),0)+AK750*IFERROR(VLOOKUP(AJ750,LnLst!B:I,5,FALSE),0)</f>
        <v>0.84</v>
      </c>
      <c r="AA750" s="215">
        <f>AE750*IFERROR(VLOOKUP(AD750,LnLst!B:I,6,FALSE),0)+AG750*IFERROR(VLOOKUP(AF750,LnLst!B:I,6,FALSE),0)+AI750*IFERROR(VLOOKUP(AH750,LnLst!B:I,6,FALSE),0)+AK750*IFERROR(VLOOKUP(AJ750,LnLst!B:I,6,FALSE),0)</f>
        <v>2.6599999999999997</v>
      </c>
      <c r="AB750" s="207">
        <f>(AE750*IFERROR(VLOOKUP(AD750,LnLst!B:I,7,FALSE),0)+AG750*IFERROR(VLOOKUP(AF750,LnLst!B:I,7,FALSE),0)+AI750*IFERROR(VLOOKUP(AH750,LnLst!B:I,7,FALSE),0)+AK750*IFERROR(VLOOKUP(AJ750,LnLst!B:I,7,FALSE),0))/1000000</f>
        <v>6.2439999999999998E-6</v>
      </c>
      <c r="AC750" s="211">
        <f>AE750*IFERROR(VLOOKUP(AD750,LnLst!B:I,8,FALSE),0)+AG750*IFERROR(VLOOKUP(AF750,LnLst!B:I,8,FALSE),0)+AI750*IFERROR(VLOOKUP(AH750,LnLst!B:I,8,FALSE),0)+AK750*IFERROR(VLOOKUP(AJ750,LnLst!B:I,8,FALSE),0)</f>
        <v>1.6519999999999999</v>
      </c>
      <c r="AD750" s="106" t="s">
        <v>6</v>
      </c>
      <c r="AE750" s="263">
        <v>2.8</v>
      </c>
      <c r="AF750" s="245" t="s">
        <v>1462</v>
      </c>
      <c r="AG750" s="263"/>
      <c r="AH750" s="250" t="s">
        <v>1462</v>
      </c>
      <c r="AI750" s="263"/>
      <c r="AJ750" s="245" t="s">
        <v>1462</v>
      </c>
      <c r="AK750" s="263"/>
      <c r="AL750" s="84">
        <v>911</v>
      </c>
      <c r="AM750" s="72">
        <v>913</v>
      </c>
      <c r="AN750" s="83">
        <v>0</v>
      </c>
      <c r="AO750" s="72">
        <v>0</v>
      </c>
      <c r="AP750" s="66"/>
      <c r="AQ750" s="107"/>
      <c r="AR750" s="61"/>
      <c r="AS750" s="364"/>
      <c r="AT750" s="205"/>
      <c r="DN750" s="111">
        <f>(AE750*IFERROR(VLOOKUP(AD750,LnLst!B:I,2,FALSE),0))*(100/(H750^2))</f>
        <v>1.3418273645546372E-3</v>
      </c>
      <c r="DO750" s="111">
        <f>(AE750*IFERROR(VLOOKUP(AD750,LnLst!B:I,3,FALSE),0))*(100/(H750^2))</f>
        <v>6.4279155188246085E-3</v>
      </c>
      <c r="DP750" s="111">
        <f>(AE750*IFERROR(VLOOKUP(AD750,LnLst!B:I,4,FALSE),0))*(H750^2/100)/1000000</f>
        <v>1.3904351999999998E-3</v>
      </c>
      <c r="DQ750" s="111">
        <f>(AE750*IFERROR(VLOOKUP(AD750,LnLst!B:I,5,FALSE),0))*(100/(H750^2))</f>
        <v>4.8209366391184566E-3</v>
      </c>
      <c r="DR750" s="111">
        <f>(AE750*IFERROR(VLOOKUP(AD750,LnLst!B:I,6,FALSE),0))*(100/(H750^2))</f>
        <v>1.5266299357208446E-2</v>
      </c>
      <c r="DS750" s="111">
        <f>(AE750*IFERROR(VLOOKUP(AD750,LnLst!B:I,7,FALSE),0))*(H750^2/100)/1000000</f>
        <v>1.0879545600000001E-3</v>
      </c>
      <c r="DT750" s="111">
        <f>(AE750*IFERROR(VLOOKUP(AD750,LnLst!B:I,8,FALSE),0))*(100/(H750^2))</f>
        <v>9.4811753902662981E-3</v>
      </c>
      <c r="DU750" s="111">
        <f>AG750*IFERROR(VLOOKUP(AF750,LnLst!B:I,2,FALSE),0)*100/H750^2</f>
        <v>0</v>
      </c>
      <c r="DV750" s="111">
        <f>(AG750*IFERROR(VLOOKUP(AF750,LnLst!B:I,3,FALSE),0))*(100/(H750^2))</f>
        <v>0</v>
      </c>
      <c r="DW750" s="111">
        <f>(AG750*IFERROR(VLOOKUP(AF750,LnLst!B:I,4,FALSE),0))*(H750^2/100)/1000000</f>
        <v>0</v>
      </c>
      <c r="DX750" s="111">
        <f>(AG750*IFERROR(VLOOKUP(AF750,LnLst!B:I,5,FALSE),0))*(100/(H750^2))</f>
        <v>0</v>
      </c>
      <c r="DY750" s="111">
        <f>(AG750*IFERROR(VLOOKUP(AF750,LnLst!B:I,6,FALSE),0))*(100/(H750^2))</f>
        <v>0</v>
      </c>
      <c r="DZ750" s="111">
        <f>(AG750*IFERROR(VLOOKUP(AF750,LnLst!B:I,7,FALSE),0))*(H750^2/100)/1000000</f>
        <v>0</v>
      </c>
      <c r="EA750" s="111">
        <f>(AG750*IFERROR(VLOOKUP(AF750,LnLst!B:I,8,FALSE),0))*(100/(H750^2))</f>
        <v>0</v>
      </c>
      <c r="EB750" s="111">
        <f>AI750*IFERROR(VLOOKUP(AH750,LnLst!B:I,2,FALSE),0)*100/H750^2</f>
        <v>0</v>
      </c>
      <c r="EC750" s="111">
        <f>AI750*IFERROR(VLOOKUP(AH750,LnLst!B:I,3,FALSE),0)*100/H750^2</f>
        <v>0</v>
      </c>
      <c r="ED750" s="111">
        <f>(AI750*IFERROR(VLOOKUP(AH750,LnLst!B:I,4,FALSE),0))*(H750^2/100)/1000000</f>
        <v>0</v>
      </c>
      <c r="EE750" s="111">
        <f>AI750*IFERROR(VLOOKUP(AH750,LnLst!B:I,5,FALSE),0)*100/H750^2</f>
        <v>0</v>
      </c>
      <c r="EF750" s="111">
        <f>AI750*IFERROR(VLOOKUP(AH750,LnLst!B:I,6,FALSE),0)*100/H750^2</f>
        <v>0</v>
      </c>
      <c r="EG750" s="111">
        <f>(AI750*IFERROR(VLOOKUP(AH750,LnLst!B:I,7,FALSE),0))*(H750^2/100)/1000000</f>
        <v>0</v>
      </c>
      <c r="EH750" s="111">
        <f>AI750*IFERROR(VLOOKUP(AH750,LnLst!B:I,8,FALSE),0)*100/H750^2</f>
        <v>0</v>
      </c>
      <c r="EI750" s="236">
        <f>AK750*IFERROR(VLOOKUP(AJ750,LnLst!B:I,2,FALSE),0)*100/H750^2</f>
        <v>0</v>
      </c>
      <c r="EJ750" s="111">
        <f>AK750*IFERROR(VLOOKUP(AJ750,LnLst!B:I,3,FALSE),0)*100/H750^2</f>
        <v>0</v>
      </c>
      <c r="EK750" s="111">
        <f>(AK750*IFERROR(VLOOKUP(AJ750,LnLst!B:I,4,FALSE),0))*(H750^2/100)/1000000</f>
        <v>0</v>
      </c>
      <c r="EL750" s="111">
        <f>AK750*IFERROR(VLOOKUP(AJ750,LnLst!B:I,5,FALSE),0)*100/H750^2</f>
        <v>0</v>
      </c>
      <c r="EM750" s="111">
        <f>AK750*IFERROR(VLOOKUP(AJ750,LnLst!B:I,6,FALSE),0)*100/H750^2</f>
        <v>0</v>
      </c>
      <c r="EN750" s="111">
        <f>(AK750*IFERROR(VLOOKUP(AJ750,LnLst!B:I,7,FALSE),0))*(H750^2/100)/1000000</f>
        <v>0</v>
      </c>
      <c r="EO750" s="111">
        <f>AK750*IFERROR(VLOOKUP(AJ750,LnLst!B:I,8,FALSE),0)*100/H750^2</f>
        <v>0</v>
      </c>
    </row>
    <row r="751" spans="1:145" ht="15" customHeight="1" x14ac:dyDescent="0.25">
      <c r="A751" s="259" t="s">
        <v>389</v>
      </c>
      <c r="B751" s="110" t="s">
        <v>345</v>
      </c>
      <c r="C751" s="109" t="s">
        <v>67</v>
      </c>
      <c r="D751" s="110" t="s">
        <v>91</v>
      </c>
      <c r="E751" s="9" t="s">
        <v>1642</v>
      </c>
      <c r="F751" s="426" t="s">
        <v>1717</v>
      </c>
      <c r="G751" s="83">
        <v>6</v>
      </c>
      <c r="H751" s="60">
        <v>132</v>
      </c>
      <c r="I751" s="194" t="str">
        <f t="shared" si="232"/>
        <v xml:space="preserve">1*380/88 ACSR             </v>
      </c>
      <c r="J751" s="228">
        <f t="shared" si="233"/>
        <v>2.8</v>
      </c>
      <c r="K751" s="113" t="s">
        <v>26</v>
      </c>
      <c r="L751" s="232" t="s">
        <v>26</v>
      </c>
      <c r="M751" s="114">
        <v>670</v>
      </c>
      <c r="N751" s="115">
        <f t="shared" si="234"/>
        <v>153.17808000000002</v>
      </c>
      <c r="O751" s="116">
        <v>670</v>
      </c>
      <c r="P751" s="235">
        <f t="shared" si="235"/>
        <v>1.3418273645546374E-3</v>
      </c>
      <c r="Q751" s="104">
        <f t="shared" si="236"/>
        <v>6.4279155188246093E-3</v>
      </c>
      <c r="R751" s="104">
        <f t="shared" si="237"/>
        <v>1.3904352E-3</v>
      </c>
      <c r="S751" s="104">
        <f t="shared" si="238"/>
        <v>4.8209366391184574E-3</v>
      </c>
      <c r="T751" s="104">
        <f t="shared" si="239"/>
        <v>1.5266299357208446E-2</v>
      </c>
      <c r="U751" s="104">
        <f t="shared" si="240"/>
        <v>1.0879545600000001E-3</v>
      </c>
      <c r="V751" s="105">
        <f t="shared" si="241"/>
        <v>9.4811753902662981E-3</v>
      </c>
      <c r="W751" s="223">
        <f>AE751*IFERROR(VLOOKUP(AD751,LnLst!B:I,2,FALSE),0)+AG751*IFERROR(VLOOKUP(AF751,LnLst!B:I,2,FALSE),0)+AI751*IFERROR(VLOOKUP(AH751,LnLst!B:I,2,FALSE),0)+AK751*IFERROR(VLOOKUP(AJ751,LnLst!B:I,2,FALSE),0)</f>
        <v>0.23380000000000001</v>
      </c>
      <c r="X751" s="215">
        <f>AE751*IFERROR(VLOOKUP(AD751,LnLst!B:I,3,FALSE),0)+AG751*IFERROR(VLOOKUP(AF751,LnLst!B:I,3,FALSE),0)+AI751*IFERROR(VLOOKUP(AH751,LnLst!B:I,3,FALSE),0)+AK751*IFERROR(VLOOKUP(AJ751,LnLst!B:I,3,FALSE),0)</f>
        <v>1.1199999999999999</v>
      </c>
      <c r="Y751" s="219">
        <f>(AE751*IFERROR(VLOOKUP(AD751,LnLst!B:I,4,FALSE),0)+AG751*IFERROR(VLOOKUP(AF751,LnLst!B:I,4,FALSE),0)+AI751*IFERROR(VLOOKUP(AH751,LnLst!B:I,4,FALSE),0)+AK751*IFERROR(VLOOKUP(AJ751,LnLst!B:I,4,FALSE),0))/1000000</f>
        <v>7.9799999999999998E-6</v>
      </c>
      <c r="Z751" s="215">
        <f>AE751*IFERROR(VLOOKUP(AD751,LnLst!B:I,5,FALSE),0)+AG751*IFERROR(VLOOKUP(AF751,LnLst!B:I,5,FALSE),0)+AI751*IFERROR(VLOOKUP(AH751,LnLst!B:I,5,FALSE),0)+AK751*IFERROR(VLOOKUP(AJ751,LnLst!B:I,5,FALSE),0)</f>
        <v>0.84</v>
      </c>
      <c r="AA751" s="215">
        <f>AE751*IFERROR(VLOOKUP(AD751,LnLst!B:I,6,FALSE),0)+AG751*IFERROR(VLOOKUP(AF751,LnLst!B:I,6,FALSE),0)+AI751*IFERROR(VLOOKUP(AH751,LnLst!B:I,6,FALSE),0)+AK751*IFERROR(VLOOKUP(AJ751,LnLst!B:I,6,FALSE),0)</f>
        <v>2.6599999999999997</v>
      </c>
      <c r="AB751" s="207">
        <f>(AE751*IFERROR(VLOOKUP(AD751,LnLst!B:I,7,FALSE),0)+AG751*IFERROR(VLOOKUP(AF751,LnLst!B:I,7,FALSE),0)+AI751*IFERROR(VLOOKUP(AH751,LnLst!B:I,7,FALSE),0)+AK751*IFERROR(VLOOKUP(AJ751,LnLst!B:I,7,FALSE),0))/1000000</f>
        <v>6.2439999999999998E-6</v>
      </c>
      <c r="AC751" s="211">
        <f>AE751*IFERROR(VLOOKUP(AD751,LnLst!B:I,8,FALSE),0)+AG751*IFERROR(VLOOKUP(AF751,LnLst!B:I,8,FALSE),0)+AI751*IFERROR(VLOOKUP(AH751,LnLst!B:I,8,FALSE),0)+AK751*IFERROR(VLOOKUP(AJ751,LnLst!B:I,8,FALSE),0)</f>
        <v>1.6519999999999999</v>
      </c>
      <c r="AD751" s="106" t="s">
        <v>6</v>
      </c>
      <c r="AE751" s="263">
        <v>2.8</v>
      </c>
      <c r="AF751" s="245" t="s">
        <v>1462</v>
      </c>
      <c r="AG751" s="263"/>
      <c r="AH751" s="250" t="s">
        <v>1462</v>
      </c>
      <c r="AI751" s="263"/>
      <c r="AJ751" s="245" t="s">
        <v>1462</v>
      </c>
      <c r="AK751" s="263"/>
      <c r="AL751" s="84">
        <v>911</v>
      </c>
      <c r="AM751" s="72">
        <v>913</v>
      </c>
      <c r="AN751" s="83">
        <v>0</v>
      </c>
      <c r="AO751" s="72">
        <v>0</v>
      </c>
      <c r="AP751" s="66"/>
      <c r="AQ751" s="107"/>
      <c r="AR751" s="61"/>
      <c r="AS751" s="364"/>
      <c r="AT751" s="205"/>
      <c r="DN751" s="111">
        <f>(AE751*IFERROR(VLOOKUP(AD751,LnLst!B:I,2,FALSE),0))*(100/(H751^2))</f>
        <v>1.3418273645546372E-3</v>
      </c>
      <c r="DO751" s="111">
        <f>(AE751*IFERROR(VLOOKUP(AD751,LnLst!B:I,3,FALSE),0))*(100/(H751^2))</f>
        <v>6.4279155188246085E-3</v>
      </c>
      <c r="DP751" s="111">
        <f>(AE751*IFERROR(VLOOKUP(AD751,LnLst!B:I,4,FALSE),0))*(H751^2/100)/1000000</f>
        <v>1.3904351999999998E-3</v>
      </c>
      <c r="DQ751" s="111">
        <f>(AE751*IFERROR(VLOOKUP(AD751,LnLst!B:I,5,FALSE),0))*(100/(H751^2))</f>
        <v>4.8209366391184566E-3</v>
      </c>
      <c r="DR751" s="111">
        <f>(AE751*IFERROR(VLOOKUP(AD751,LnLst!B:I,6,FALSE),0))*(100/(H751^2))</f>
        <v>1.5266299357208446E-2</v>
      </c>
      <c r="DS751" s="111">
        <f>(AE751*IFERROR(VLOOKUP(AD751,LnLst!B:I,7,FALSE),0))*(H751^2/100)/1000000</f>
        <v>1.0879545600000001E-3</v>
      </c>
      <c r="DT751" s="111">
        <f>(AE751*IFERROR(VLOOKUP(AD751,LnLst!B:I,8,FALSE),0))*(100/(H751^2))</f>
        <v>9.4811753902662981E-3</v>
      </c>
      <c r="DU751" s="111">
        <f>AG751*IFERROR(VLOOKUP(AF751,LnLst!B:I,2,FALSE),0)*100/H751^2</f>
        <v>0</v>
      </c>
      <c r="DV751" s="111">
        <f>(AG751*IFERROR(VLOOKUP(AF751,LnLst!B:I,3,FALSE),0))*(100/(H751^2))</f>
        <v>0</v>
      </c>
      <c r="DW751" s="111">
        <f>(AG751*IFERROR(VLOOKUP(AF751,LnLst!B:I,4,FALSE),0))*(H751^2/100)/1000000</f>
        <v>0</v>
      </c>
      <c r="DX751" s="111">
        <f>(AG751*IFERROR(VLOOKUP(AF751,LnLst!B:I,5,FALSE),0))*(100/(H751^2))</f>
        <v>0</v>
      </c>
      <c r="DY751" s="111">
        <f>(AG751*IFERROR(VLOOKUP(AF751,LnLst!B:I,6,FALSE),0))*(100/(H751^2))</f>
        <v>0</v>
      </c>
      <c r="DZ751" s="111">
        <f>(AG751*IFERROR(VLOOKUP(AF751,LnLst!B:I,7,FALSE),0))*(H751^2/100)/1000000</f>
        <v>0</v>
      </c>
      <c r="EA751" s="111">
        <f>(AG751*IFERROR(VLOOKUP(AF751,LnLst!B:I,8,FALSE),0))*(100/(H751^2))</f>
        <v>0</v>
      </c>
      <c r="EB751" s="111">
        <f>AI751*IFERROR(VLOOKUP(AH751,LnLst!B:I,2,FALSE),0)*100/H751^2</f>
        <v>0</v>
      </c>
      <c r="EC751" s="111">
        <f>AI751*IFERROR(VLOOKUP(AH751,LnLst!B:I,3,FALSE),0)*100/H751^2</f>
        <v>0</v>
      </c>
      <c r="ED751" s="111">
        <f>(AI751*IFERROR(VLOOKUP(AH751,LnLst!B:I,4,FALSE),0))*(H751^2/100)/1000000</f>
        <v>0</v>
      </c>
      <c r="EE751" s="111">
        <f>AI751*IFERROR(VLOOKUP(AH751,LnLst!B:I,5,FALSE),0)*100/H751^2</f>
        <v>0</v>
      </c>
      <c r="EF751" s="111">
        <f>AI751*IFERROR(VLOOKUP(AH751,LnLst!B:I,6,FALSE),0)*100/H751^2</f>
        <v>0</v>
      </c>
      <c r="EG751" s="111">
        <f>(AI751*IFERROR(VLOOKUP(AH751,LnLst!B:I,7,FALSE),0))*(H751^2/100)/1000000</f>
        <v>0</v>
      </c>
      <c r="EH751" s="111">
        <f>AI751*IFERROR(VLOOKUP(AH751,LnLst!B:I,8,FALSE),0)*100/H751^2</f>
        <v>0</v>
      </c>
      <c r="EI751" s="236">
        <f>AK751*IFERROR(VLOOKUP(AJ751,LnLst!B:I,2,FALSE),0)*100/H751^2</f>
        <v>0</v>
      </c>
      <c r="EJ751" s="111">
        <f>AK751*IFERROR(VLOOKUP(AJ751,LnLst!B:I,3,FALSE),0)*100/H751^2</f>
        <v>0</v>
      </c>
      <c r="EK751" s="111">
        <f>(AK751*IFERROR(VLOOKUP(AJ751,LnLst!B:I,4,FALSE),0))*(H751^2/100)/1000000</f>
        <v>0</v>
      </c>
      <c r="EL751" s="111">
        <f>AK751*IFERROR(VLOOKUP(AJ751,LnLst!B:I,5,FALSE),0)*100/H751^2</f>
        <v>0</v>
      </c>
      <c r="EM751" s="111">
        <f>AK751*IFERROR(VLOOKUP(AJ751,LnLst!B:I,6,FALSE),0)*100/H751^2</f>
        <v>0</v>
      </c>
      <c r="EN751" s="111">
        <f>(AK751*IFERROR(VLOOKUP(AJ751,LnLst!B:I,7,FALSE),0))*(H751^2/100)/1000000</f>
        <v>0</v>
      </c>
      <c r="EO751" s="111">
        <f>AK751*IFERROR(VLOOKUP(AJ751,LnLst!B:I,8,FALSE),0)*100/H751^2</f>
        <v>0</v>
      </c>
    </row>
    <row r="752" spans="1:145" ht="15" customHeight="1" x14ac:dyDescent="0.25">
      <c r="A752" s="259" t="s">
        <v>389</v>
      </c>
      <c r="B752" s="110" t="s">
        <v>461</v>
      </c>
      <c r="C752" s="109" t="s">
        <v>67</v>
      </c>
      <c r="D752" s="110" t="s">
        <v>192</v>
      </c>
      <c r="E752" s="9" t="s">
        <v>1642</v>
      </c>
      <c r="F752" s="426" t="s">
        <v>1717</v>
      </c>
      <c r="G752" s="83">
        <v>1</v>
      </c>
      <c r="H752" s="60">
        <v>132</v>
      </c>
      <c r="I752" s="194" t="str">
        <f t="shared" si="232"/>
        <v xml:space="preserve">1*120/21 ACSR             </v>
      </c>
      <c r="J752" s="228">
        <f t="shared" si="233"/>
        <v>100</v>
      </c>
      <c r="K752" s="113" t="s">
        <v>26</v>
      </c>
      <c r="L752" s="232" t="s">
        <v>26</v>
      </c>
      <c r="M752" s="114">
        <v>300</v>
      </c>
      <c r="N752" s="115">
        <f t="shared" si="234"/>
        <v>68.587199999999996</v>
      </c>
      <c r="O752" s="116">
        <v>300</v>
      </c>
      <c r="P752" s="235">
        <f t="shared" si="235"/>
        <v>0.15495867768595042</v>
      </c>
      <c r="Q752" s="104">
        <f t="shared" si="236"/>
        <v>0.24104683195592286</v>
      </c>
      <c r="R752" s="104">
        <f t="shared" si="237"/>
        <v>4.7393279999999996E-2</v>
      </c>
      <c r="S752" s="104">
        <f t="shared" si="238"/>
        <v>0.41896235078053262</v>
      </c>
      <c r="T752" s="104">
        <f t="shared" si="239"/>
        <v>0.7346189164370982</v>
      </c>
      <c r="U752" s="104">
        <f t="shared" si="240"/>
        <v>2.9795040000000005E-2</v>
      </c>
      <c r="V752" s="105">
        <f t="shared" si="241"/>
        <v>0.43617998163452709</v>
      </c>
      <c r="W752" s="223">
        <f>AE752*IFERROR(VLOOKUP(AD752,LnLst!B:I,2,FALSE),0)+AG752*IFERROR(VLOOKUP(AF752,LnLst!B:I,2,FALSE),0)+AI752*IFERROR(VLOOKUP(AH752,LnLst!B:I,2,FALSE),0)+AK752*IFERROR(VLOOKUP(AJ752,LnLst!B:I,2,FALSE),0)</f>
        <v>27</v>
      </c>
      <c r="X752" s="215">
        <f>AE752*IFERROR(VLOOKUP(AD752,LnLst!B:I,3,FALSE),0)+AG752*IFERROR(VLOOKUP(AF752,LnLst!B:I,3,FALSE),0)+AI752*IFERROR(VLOOKUP(AH752,LnLst!B:I,3,FALSE),0)+AK752*IFERROR(VLOOKUP(AJ752,LnLst!B:I,3,FALSE),0)</f>
        <v>42</v>
      </c>
      <c r="Y752" s="219">
        <f>(AE752*IFERROR(VLOOKUP(AD752,LnLst!B:I,4,FALSE),0)+AG752*IFERROR(VLOOKUP(AF752,LnLst!B:I,4,FALSE),0)+AI752*IFERROR(VLOOKUP(AH752,LnLst!B:I,4,FALSE),0)+AK752*IFERROR(VLOOKUP(AJ752,LnLst!B:I,4,FALSE),0))/1000000</f>
        <v>2.72E-4</v>
      </c>
      <c r="Z752" s="215">
        <f>AE752*IFERROR(VLOOKUP(AD752,LnLst!B:I,5,FALSE),0)+AG752*IFERROR(VLOOKUP(AF752,LnLst!B:I,5,FALSE),0)+AI752*IFERROR(VLOOKUP(AH752,LnLst!B:I,5,FALSE),0)+AK752*IFERROR(VLOOKUP(AJ752,LnLst!B:I,5,FALSE),0)</f>
        <v>73</v>
      </c>
      <c r="AA752" s="215">
        <f>AE752*IFERROR(VLOOKUP(AD752,LnLst!B:I,6,FALSE),0)+AG752*IFERROR(VLOOKUP(AF752,LnLst!B:I,6,FALSE),0)+AI752*IFERROR(VLOOKUP(AH752,LnLst!B:I,6,FALSE),0)+AK752*IFERROR(VLOOKUP(AJ752,LnLst!B:I,6,FALSE),0)</f>
        <v>128</v>
      </c>
      <c r="AB752" s="207">
        <f>(AE752*IFERROR(VLOOKUP(AD752,LnLst!B:I,7,FALSE),0)+AG752*IFERROR(VLOOKUP(AF752,LnLst!B:I,7,FALSE),0)+AI752*IFERROR(VLOOKUP(AH752,LnLst!B:I,7,FALSE),0)+AK752*IFERROR(VLOOKUP(AJ752,LnLst!B:I,7,FALSE),0))/1000000</f>
        <v>1.7100000000000001E-4</v>
      </c>
      <c r="AC752" s="211">
        <f>AE752*IFERROR(VLOOKUP(AD752,LnLst!B:I,8,FALSE),0)+AG752*IFERROR(VLOOKUP(AF752,LnLst!B:I,8,FALSE),0)+AI752*IFERROR(VLOOKUP(AH752,LnLst!B:I,8,FALSE),0)+AK752*IFERROR(VLOOKUP(AJ752,LnLst!B:I,8,FALSE),0)</f>
        <v>76</v>
      </c>
      <c r="AD752" s="106" t="s">
        <v>1487</v>
      </c>
      <c r="AE752" s="263">
        <f>50+50</f>
        <v>100</v>
      </c>
      <c r="AF752" s="245" t="s">
        <v>1462</v>
      </c>
      <c r="AG752" s="263"/>
      <c r="AH752" s="250" t="s">
        <v>1462</v>
      </c>
      <c r="AI752" s="263"/>
      <c r="AJ752" s="245" t="s">
        <v>1462</v>
      </c>
      <c r="AK752" s="263"/>
      <c r="AL752" s="84">
        <v>911</v>
      </c>
      <c r="AM752" s="72">
        <v>914</v>
      </c>
      <c r="AN752" s="83">
        <v>0</v>
      </c>
      <c r="AO752" s="72">
        <v>0</v>
      </c>
      <c r="AP752" s="66"/>
      <c r="AQ752" s="107"/>
      <c r="AR752" s="61"/>
      <c r="AS752" s="364"/>
      <c r="AT752" s="205" t="s">
        <v>234</v>
      </c>
      <c r="DN752" s="111">
        <f>(AE752*IFERROR(VLOOKUP(AD752,LnLst!B:I,2,FALSE),0))*(100/(H752^2))</f>
        <v>0.1549586776859504</v>
      </c>
      <c r="DO752" s="111">
        <f>(AE752*IFERROR(VLOOKUP(AD752,LnLst!B:I,3,FALSE),0))*(100/(H752^2))</f>
        <v>0.24104683195592286</v>
      </c>
      <c r="DP752" s="111">
        <f>(AE752*IFERROR(VLOOKUP(AD752,LnLst!B:I,4,FALSE),0))*(H752^2/100)/1000000</f>
        <v>4.7393279999999996E-2</v>
      </c>
      <c r="DQ752" s="111">
        <f>(AE752*IFERROR(VLOOKUP(AD752,LnLst!B:I,5,FALSE),0))*(100/(H752^2))</f>
        <v>0.41896235078053257</v>
      </c>
      <c r="DR752" s="111">
        <f>(AE752*IFERROR(VLOOKUP(AD752,LnLst!B:I,6,FALSE),0))*(100/(H752^2))</f>
        <v>0.7346189164370982</v>
      </c>
      <c r="DS752" s="111">
        <f>(AE752*IFERROR(VLOOKUP(AD752,LnLst!B:I,7,FALSE),0))*(H752^2/100)/1000000</f>
        <v>2.9795040000000002E-2</v>
      </c>
      <c r="DT752" s="111">
        <f>(AE752*IFERROR(VLOOKUP(AD752,LnLst!B:I,8,FALSE),0))*(100/(H752^2))</f>
        <v>0.43617998163452704</v>
      </c>
      <c r="DU752" s="111">
        <f>AG752*IFERROR(VLOOKUP(AF752,LnLst!B:I,2,FALSE),0)*100/H752^2</f>
        <v>0</v>
      </c>
      <c r="DV752" s="111">
        <f>(AG752*IFERROR(VLOOKUP(AF752,LnLst!B:I,3,FALSE),0))*(100/(H752^2))</f>
        <v>0</v>
      </c>
      <c r="DW752" s="111">
        <f>(AG752*IFERROR(VLOOKUP(AF752,LnLst!B:I,4,FALSE),0))*(H752^2/100)/1000000</f>
        <v>0</v>
      </c>
      <c r="DX752" s="111">
        <f>(AG752*IFERROR(VLOOKUP(AF752,LnLst!B:I,5,FALSE),0))*(100/(H752^2))</f>
        <v>0</v>
      </c>
      <c r="DY752" s="111">
        <f>(AG752*IFERROR(VLOOKUP(AF752,LnLst!B:I,6,FALSE),0))*(100/(H752^2))</f>
        <v>0</v>
      </c>
      <c r="DZ752" s="111">
        <f>(AG752*IFERROR(VLOOKUP(AF752,LnLst!B:I,7,FALSE),0))*(H752^2/100)/1000000</f>
        <v>0</v>
      </c>
      <c r="EA752" s="111">
        <f>(AG752*IFERROR(VLOOKUP(AF752,LnLst!B:I,8,FALSE),0))*(100/(H752^2))</f>
        <v>0</v>
      </c>
      <c r="EB752" s="111">
        <f>AI752*IFERROR(VLOOKUP(AH752,LnLst!B:I,2,FALSE),0)*100/H752^2</f>
        <v>0</v>
      </c>
      <c r="EC752" s="111">
        <f>AI752*IFERROR(VLOOKUP(AH752,LnLst!B:I,3,FALSE),0)*100/H752^2</f>
        <v>0</v>
      </c>
      <c r="ED752" s="111">
        <f>(AI752*IFERROR(VLOOKUP(AH752,LnLst!B:I,4,FALSE),0))*(H752^2/100)/1000000</f>
        <v>0</v>
      </c>
      <c r="EE752" s="111">
        <f>AI752*IFERROR(VLOOKUP(AH752,LnLst!B:I,5,FALSE),0)*100/H752^2</f>
        <v>0</v>
      </c>
      <c r="EF752" s="111">
        <f>AI752*IFERROR(VLOOKUP(AH752,LnLst!B:I,6,FALSE),0)*100/H752^2</f>
        <v>0</v>
      </c>
      <c r="EG752" s="111">
        <f>(AI752*IFERROR(VLOOKUP(AH752,LnLst!B:I,7,FALSE),0))*(H752^2/100)/1000000</f>
        <v>0</v>
      </c>
      <c r="EH752" s="111">
        <f>AI752*IFERROR(VLOOKUP(AH752,LnLst!B:I,8,FALSE),0)*100/H752^2</f>
        <v>0</v>
      </c>
      <c r="EI752" s="236">
        <f>AK752*IFERROR(VLOOKUP(AJ752,LnLst!B:I,2,FALSE),0)*100/H752^2</f>
        <v>0</v>
      </c>
      <c r="EJ752" s="111">
        <f>AK752*IFERROR(VLOOKUP(AJ752,LnLst!B:I,3,FALSE),0)*100/H752^2</f>
        <v>0</v>
      </c>
      <c r="EK752" s="111">
        <f>(AK752*IFERROR(VLOOKUP(AJ752,LnLst!B:I,4,FALSE),0))*(H752^2/100)/1000000</f>
        <v>0</v>
      </c>
      <c r="EL752" s="111">
        <f>AK752*IFERROR(VLOOKUP(AJ752,LnLst!B:I,5,FALSE),0)*100/H752^2</f>
        <v>0</v>
      </c>
      <c r="EM752" s="111">
        <f>AK752*IFERROR(VLOOKUP(AJ752,LnLst!B:I,6,FALSE),0)*100/H752^2</f>
        <v>0</v>
      </c>
      <c r="EN752" s="111">
        <f>(AK752*IFERROR(VLOOKUP(AJ752,LnLst!B:I,7,FALSE),0))*(H752^2/100)/1000000</f>
        <v>0</v>
      </c>
      <c r="EO752" s="111">
        <f>AK752*IFERROR(VLOOKUP(AJ752,LnLst!B:I,8,FALSE),0)*100/H752^2</f>
        <v>0</v>
      </c>
    </row>
    <row r="753" spans="1:145" ht="15" customHeight="1" x14ac:dyDescent="0.25">
      <c r="A753" s="259" t="s">
        <v>389</v>
      </c>
      <c r="B753" s="110" t="s">
        <v>461</v>
      </c>
      <c r="C753" s="109" t="s">
        <v>67</v>
      </c>
      <c r="D753" s="110" t="s">
        <v>192</v>
      </c>
      <c r="E753" s="9" t="s">
        <v>1642</v>
      </c>
      <c r="F753" s="426" t="s">
        <v>1717</v>
      </c>
      <c r="G753" s="83">
        <v>2</v>
      </c>
      <c r="H753" s="60">
        <v>132</v>
      </c>
      <c r="I753" s="194" t="str">
        <f t="shared" si="232"/>
        <v xml:space="preserve">1*120/21 ACSR             </v>
      </c>
      <c r="J753" s="228">
        <f t="shared" si="233"/>
        <v>100</v>
      </c>
      <c r="K753" s="113" t="s">
        <v>26</v>
      </c>
      <c r="L753" s="232" t="s">
        <v>26</v>
      </c>
      <c r="M753" s="114">
        <v>300</v>
      </c>
      <c r="N753" s="115">
        <f t="shared" si="234"/>
        <v>68.587199999999996</v>
      </c>
      <c r="O753" s="116">
        <v>300</v>
      </c>
      <c r="P753" s="235">
        <f t="shared" si="235"/>
        <v>0.15495867768595042</v>
      </c>
      <c r="Q753" s="104">
        <f t="shared" si="236"/>
        <v>0.24104683195592286</v>
      </c>
      <c r="R753" s="104">
        <f t="shared" si="237"/>
        <v>4.7393279999999996E-2</v>
      </c>
      <c r="S753" s="104">
        <f t="shared" si="238"/>
        <v>0.41896235078053262</v>
      </c>
      <c r="T753" s="104">
        <f t="shared" si="239"/>
        <v>0.7346189164370982</v>
      </c>
      <c r="U753" s="104">
        <f t="shared" si="240"/>
        <v>2.9795040000000005E-2</v>
      </c>
      <c r="V753" s="105">
        <f t="shared" si="241"/>
        <v>0.43617998163452709</v>
      </c>
      <c r="W753" s="223">
        <f>AE753*IFERROR(VLOOKUP(AD753,LnLst!B:I,2,FALSE),0)+AG753*IFERROR(VLOOKUP(AF753,LnLst!B:I,2,FALSE),0)+AI753*IFERROR(VLOOKUP(AH753,LnLst!B:I,2,FALSE),0)+AK753*IFERROR(VLOOKUP(AJ753,LnLst!B:I,2,FALSE),0)</f>
        <v>27</v>
      </c>
      <c r="X753" s="215">
        <f>AE753*IFERROR(VLOOKUP(AD753,LnLst!B:I,3,FALSE),0)+AG753*IFERROR(VLOOKUP(AF753,LnLst!B:I,3,FALSE),0)+AI753*IFERROR(VLOOKUP(AH753,LnLst!B:I,3,FALSE),0)+AK753*IFERROR(VLOOKUP(AJ753,LnLst!B:I,3,FALSE),0)</f>
        <v>42</v>
      </c>
      <c r="Y753" s="219">
        <f>(AE753*IFERROR(VLOOKUP(AD753,LnLst!B:I,4,FALSE),0)+AG753*IFERROR(VLOOKUP(AF753,LnLst!B:I,4,FALSE),0)+AI753*IFERROR(VLOOKUP(AH753,LnLst!B:I,4,FALSE),0)+AK753*IFERROR(VLOOKUP(AJ753,LnLst!B:I,4,FALSE),0))/1000000</f>
        <v>2.72E-4</v>
      </c>
      <c r="Z753" s="215">
        <f>AE753*IFERROR(VLOOKUP(AD753,LnLst!B:I,5,FALSE),0)+AG753*IFERROR(VLOOKUP(AF753,LnLst!B:I,5,FALSE),0)+AI753*IFERROR(VLOOKUP(AH753,LnLst!B:I,5,FALSE),0)+AK753*IFERROR(VLOOKUP(AJ753,LnLst!B:I,5,FALSE),0)</f>
        <v>73</v>
      </c>
      <c r="AA753" s="215">
        <f>AE753*IFERROR(VLOOKUP(AD753,LnLst!B:I,6,FALSE),0)+AG753*IFERROR(VLOOKUP(AF753,LnLst!B:I,6,FALSE),0)+AI753*IFERROR(VLOOKUP(AH753,LnLst!B:I,6,FALSE),0)+AK753*IFERROR(VLOOKUP(AJ753,LnLst!B:I,6,FALSE),0)</f>
        <v>128</v>
      </c>
      <c r="AB753" s="207">
        <f>(AE753*IFERROR(VLOOKUP(AD753,LnLst!B:I,7,FALSE),0)+AG753*IFERROR(VLOOKUP(AF753,LnLst!B:I,7,FALSE),0)+AI753*IFERROR(VLOOKUP(AH753,LnLst!B:I,7,FALSE),0)+AK753*IFERROR(VLOOKUP(AJ753,LnLst!B:I,7,FALSE),0))/1000000</f>
        <v>1.7100000000000001E-4</v>
      </c>
      <c r="AC753" s="211">
        <f>AE753*IFERROR(VLOOKUP(AD753,LnLst!B:I,8,FALSE),0)+AG753*IFERROR(VLOOKUP(AF753,LnLst!B:I,8,FALSE),0)+AI753*IFERROR(VLOOKUP(AH753,LnLst!B:I,8,FALSE),0)+AK753*IFERROR(VLOOKUP(AJ753,LnLst!B:I,8,FALSE),0)</f>
        <v>76</v>
      </c>
      <c r="AD753" s="106" t="s">
        <v>1487</v>
      </c>
      <c r="AE753" s="263">
        <f>50+50</f>
        <v>100</v>
      </c>
      <c r="AF753" s="245" t="s">
        <v>1462</v>
      </c>
      <c r="AG753" s="263"/>
      <c r="AH753" s="250" t="s">
        <v>1462</v>
      </c>
      <c r="AI753" s="263"/>
      <c r="AJ753" s="245" t="s">
        <v>1462</v>
      </c>
      <c r="AK753" s="263"/>
      <c r="AL753" s="84">
        <v>911</v>
      </c>
      <c r="AM753" s="72">
        <v>914</v>
      </c>
      <c r="AN753" s="83">
        <v>0</v>
      </c>
      <c r="AO753" s="72">
        <v>0</v>
      </c>
      <c r="AP753" s="66"/>
      <c r="AQ753" s="107"/>
      <c r="AR753" s="61"/>
      <c r="AS753" s="364"/>
      <c r="AT753" s="205" t="s">
        <v>234</v>
      </c>
      <c r="DN753" s="111">
        <f>(AE753*IFERROR(VLOOKUP(AD753,LnLst!B:I,2,FALSE),0))*(100/(H753^2))</f>
        <v>0.1549586776859504</v>
      </c>
      <c r="DO753" s="111">
        <f>(AE753*IFERROR(VLOOKUP(AD753,LnLst!B:I,3,FALSE),0))*(100/(H753^2))</f>
        <v>0.24104683195592286</v>
      </c>
      <c r="DP753" s="111">
        <f>(AE753*IFERROR(VLOOKUP(AD753,LnLst!B:I,4,FALSE),0))*(H753^2/100)/1000000</f>
        <v>4.7393279999999996E-2</v>
      </c>
      <c r="DQ753" s="111">
        <f>(AE753*IFERROR(VLOOKUP(AD753,LnLst!B:I,5,FALSE),0))*(100/(H753^2))</f>
        <v>0.41896235078053257</v>
      </c>
      <c r="DR753" s="111">
        <f>(AE753*IFERROR(VLOOKUP(AD753,LnLst!B:I,6,FALSE),0))*(100/(H753^2))</f>
        <v>0.7346189164370982</v>
      </c>
      <c r="DS753" s="111">
        <f>(AE753*IFERROR(VLOOKUP(AD753,LnLst!B:I,7,FALSE),0))*(H753^2/100)/1000000</f>
        <v>2.9795040000000002E-2</v>
      </c>
      <c r="DT753" s="111">
        <f>(AE753*IFERROR(VLOOKUP(AD753,LnLst!B:I,8,FALSE),0))*(100/(H753^2))</f>
        <v>0.43617998163452704</v>
      </c>
      <c r="DU753" s="111">
        <f>AG753*IFERROR(VLOOKUP(AF753,LnLst!B:I,2,FALSE),0)*100/H753^2</f>
        <v>0</v>
      </c>
      <c r="DV753" s="111">
        <f>(AG753*IFERROR(VLOOKUP(AF753,LnLst!B:I,3,FALSE),0))*(100/(H753^2))</f>
        <v>0</v>
      </c>
      <c r="DW753" s="111">
        <f>(AG753*IFERROR(VLOOKUP(AF753,LnLst!B:I,4,FALSE),0))*(H753^2/100)/1000000</f>
        <v>0</v>
      </c>
      <c r="DX753" s="111">
        <f>(AG753*IFERROR(VLOOKUP(AF753,LnLst!B:I,5,FALSE),0))*(100/(H753^2))</f>
        <v>0</v>
      </c>
      <c r="DY753" s="111">
        <f>(AG753*IFERROR(VLOOKUP(AF753,LnLst!B:I,6,FALSE),0))*(100/(H753^2))</f>
        <v>0</v>
      </c>
      <c r="DZ753" s="111">
        <f>(AG753*IFERROR(VLOOKUP(AF753,LnLst!B:I,7,FALSE),0))*(H753^2/100)/1000000</f>
        <v>0</v>
      </c>
      <c r="EA753" s="111">
        <f>(AG753*IFERROR(VLOOKUP(AF753,LnLst!B:I,8,FALSE),0))*(100/(H753^2))</f>
        <v>0</v>
      </c>
      <c r="EB753" s="111">
        <f>AI753*IFERROR(VLOOKUP(AH753,LnLst!B:I,2,FALSE),0)*100/H753^2</f>
        <v>0</v>
      </c>
      <c r="EC753" s="111">
        <f>AI753*IFERROR(VLOOKUP(AH753,LnLst!B:I,3,FALSE),0)*100/H753^2</f>
        <v>0</v>
      </c>
      <c r="ED753" s="111">
        <f>(AI753*IFERROR(VLOOKUP(AH753,LnLst!B:I,4,FALSE),0))*(H753^2/100)/1000000</f>
        <v>0</v>
      </c>
      <c r="EE753" s="111">
        <f>AI753*IFERROR(VLOOKUP(AH753,LnLst!B:I,5,FALSE),0)*100/H753^2</f>
        <v>0</v>
      </c>
      <c r="EF753" s="111">
        <f>AI753*IFERROR(VLOOKUP(AH753,LnLst!B:I,6,FALSE),0)*100/H753^2</f>
        <v>0</v>
      </c>
      <c r="EG753" s="111">
        <f>(AI753*IFERROR(VLOOKUP(AH753,LnLst!B:I,7,FALSE),0))*(H753^2/100)/1000000</f>
        <v>0</v>
      </c>
      <c r="EH753" s="111">
        <f>AI753*IFERROR(VLOOKUP(AH753,LnLst!B:I,8,FALSE),0)*100/H753^2</f>
        <v>0</v>
      </c>
      <c r="EI753" s="236">
        <f>AK753*IFERROR(VLOOKUP(AJ753,LnLst!B:I,2,FALSE),0)*100/H753^2</f>
        <v>0</v>
      </c>
      <c r="EJ753" s="111">
        <f>AK753*IFERROR(VLOOKUP(AJ753,LnLst!B:I,3,FALSE),0)*100/H753^2</f>
        <v>0</v>
      </c>
      <c r="EK753" s="111">
        <f>(AK753*IFERROR(VLOOKUP(AJ753,LnLst!B:I,4,FALSE),0))*(H753^2/100)/1000000</f>
        <v>0</v>
      </c>
      <c r="EL753" s="111">
        <f>AK753*IFERROR(VLOOKUP(AJ753,LnLst!B:I,5,FALSE),0)*100/H753^2</f>
        <v>0</v>
      </c>
      <c r="EM753" s="111">
        <f>AK753*IFERROR(VLOOKUP(AJ753,LnLst!B:I,6,FALSE),0)*100/H753^2</f>
        <v>0</v>
      </c>
      <c r="EN753" s="111">
        <f>(AK753*IFERROR(VLOOKUP(AJ753,LnLst!B:I,7,FALSE),0))*(H753^2/100)/1000000</f>
        <v>0</v>
      </c>
      <c r="EO753" s="111">
        <f>AK753*IFERROR(VLOOKUP(AJ753,LnLst!B:I,8,FALSE),0)*100/H753^2</f>
        <v>0</v>
      </c>
    </row>
    <row r="754" spans="1:145" ht="15" customHeight="1" x14ac:dyDescent="0.25">
      <c r="A754" s="259" t="s">
        <v>461</v>
      </c>
      <c r="B754" s="110" t="s">
        <v>1406</v>
      </c>
      <c r="C754" s="109" t="s">
        <v>192</v>
      </c>
      <c r="D754" s="110" t="s">
        <v>193</v>
      </c>
      <c r="E754" s="9" t="s">
        <v>1642</v>
      </c>
      <c r="F754" s="426" t="s">
        <v>1717</v>
      </c>
      <c r="G754" s="83">
        <v>1</v>
      </c>
      <c r="H754" s="60">
        <v>132</v>
      </c>
      <c r="I754" s="194" t="str">
        <f t="shared" si="232"/>
        <v xml:space="preserve">1*120/21 ACSR             </v>
      </c>
      <c r="J754" s="228">
        <f t="shared" si="233"/>
        <v>94</v>
      </c>
      <c r="K754" s="113" t="s">
        <v>238</v>
      </c>
      <c r="L754" s="232" t="s">
        <v>45</v>
      </c>
      <c r="M754" s="114">
        <v>300</v>
      </c>
      <c r="N754" s="115">
        <f t="shared" si="234"/>
        <v>68.587199999999996</v>
      </c>
      <c r="O754" s="116">
        <v>300</v>
      </c>
      <c r="P754" s="235">
        <f t="shared" si="235"/>
        <v>0.1456611570247934</v>
      </c>
      <c r="Q754" s="104">
        <f t="shared" si="236"/>
        <v>0.22658402203856748</v>
      </c>
      <c r="R754" s="104">
        <f t="shared" si="237"/>
        <v>4.4549683199999995E-2</v>
      </c>
      <c r="S754" s="104">
        <f t="shared" si="238"/>
        <v>0.39382460973370065</v>
      </c>
      <c r="T754" s="104">
        <f t="shared" si="239"/>
        <v>0.69054178145087231</v>
      </c>
      <c r="U754" s="104">
        <f t="shared" si="240"/>
        <v>2.8007337600000001E-2</v>
      </c>
      <c r="V754" s="105">
        <f t="shared" si="241"/>
        <v>0.41000918273645548</v>
      </c>
      <c r="W754" s="223">
        <f>AE754*IFERROR(VLOOKUP(AD754,LnLst!B:I,2,FALSE),0)+AG754*IFERROR(VLOOKUP(AF754,LnLst!B:I,2,FALSE),0)+AI754*IFERROR(VLOOKUP(AH754,LnLst!B:I,2,FALSE),0)+AK754*IFERROR(VLOOKUP(AJ754,LnLst!B:I,2,FALSE),0)</f>
        <v>25.380000000000003</v>
      </c>
      <c r="X754" s="215">
        <f>AE754*IFERROR(VLOOKUP(AD754,LnLst!B:I,3,FALSE),0)+AG754*IFERROR(VLOOKUP(AF754,LnLst!B:I,3,FALSE),0)+AI754*IFERROR(VLOOKUP(AH754,LnLst!B:I,3,FALSE),0)+AK754*IFERROR(VLOOKUP(AJ754,LnLst!B:I,3,FALSE),0)</f>
        <v>39.479999999999997</v>
      </c>
      <c r="Y754" s="219">
        <f>(AE754*IFERROR(VLOOKUP(AD754,LnLst!B:I,4,FALSE),0)+AG754*IFERROR(VLOOKUP(AF754,LnLst!B:I,4,FALSE),0)+AI754*IFERROR(VLOOKUP(AH754,LnLst!B:I,4,FALSE),0)+AK754*IFERROR(VLOOKUP(AJ754,LnLst!B:I,4,FALSE),0))/1000000</f>
        <v>2.5567999999999999E-4</v>
      </c>
      <c r="Z754" s="215">
        <f>AE754*IFERROR(VLOOKUP(AD754,LnLst!B:I,5,FALSE),0)+AG754*IFERROR(VLOOKUP(AF754,LnLst!B:I,5,FALSE),0)+AI754*IFERROR(VLOOKUP(AH754,LnLst!B:I,5,FALSE),0)+AK754*IFERROR(VLOOKUP(AJ754,LnLst!B:I,5,FALSE),0)</f>
        <v>68.62</v>
      </c>
      <c r="AA754" s="215">
        <f>AE754*IFERROR(VLOOKUP(AD754,LnLst!B:I,6,FALSE),0)+AG754*IFERROR(VLOOKUP(AF754,LnLst!B:I,6,FALSE),0)+AI754*IFERROR(VLOOKUP(AH754,LnLst!B:I,6,FALSE),0)+AK754*IFERROR(VLOOKUP(AJ754,LnLst!B:I,6,FALSE),0)</f>
        <v>120.32000000000001</v>
      </c>
      <c r="AB754" s="207">
        <f>(AE754*IFERROR(VLOOKUP(AD754,LnLst!B:I,7,FALSE),0)+AG754*IFERROR(VLOOKUP(AF754,LnLst!B:I,7,FALSE),0)+AI754*IFERROR(VLOOKUP(AH754,LnLst!B:I,7,FALSE),0)+AK754*IFERROR(VLOOKUP(AJ754,LnLst!B:I,7,FALSE),0))/1000000</f>
        <v>1.6074000000000001E-4</v>
      </c>
      <c r="AC754" s="211">
        <f>AE754*IFERROR(VLOOKUP(AD754,LnLst!B:I,8,FALSE),0)+AG754*IFERROR(VLOOKUP(AF754,LnLst!B:I,8,FALSE),0)+AI754*IFERROR(VLOOKUP(AH754,LnLst!B:I,8,FALSE),0)+AK754*IFERROR(VLOOKUP(AJ754,LnLst!B:I,8,FALSE),0)</f>
        <v>71.44</v>
      </c>
      <c r="AD754" s="106" t="s">
        <v>1487</v>
      </c>
      <c r="AE754" s="263">
        <f>40+54</f>
        <v>94</v>
      </c>
      <c r="AF754" s="245" t="s">
        <v>1462</v>
      </c>
      <c r="AG754" s="263"/>
      <c r="AH754" s="250" t="s">
        <v>1462</v>
      </c>
      <c r="AI754" s="263"/>
      <c r="AJ754" s="245" t="s">
        <v>1462</v>
      </c>
      <c r="AK754" s="263"/>
      <c r="AL754" s="84">
        <v>914</v>
      </c>
      <c r="AM754" s="72">
        <v>920</v>
      </c>
      <c r="AN754" s="83">
        <v>0</v>
      </c>
      <c r="AO754" s="72">
        <v>0</v>
      </c>
      <c r="AP754" s="66"/>
      <c r="AQ754" s="107"/>
      <c r="AR754" s="61"/>
      <c r="AS754" s="364"/>
      <c r="AT754" s="205" t="s">
        <v>236</v>
      </c>
      <c r="DN754" s="111">
        <f>(AE754*IFERROR(VLOOKUP(AD754,LnLst!B:I,2,FALSE),0))*(100/(H754^2))</f>
        <v>0.1456611570247934</v>
      </c>
      <c r="DO754" s="111">
        <f>(AE754*IFERROR(VLOOKUP(AD754,LnLst!B:I,3,FALSE),0))*(100/(H754^2))</f>
        <v>0.22658402203856745</v>
      </c>
      <c r="DP754" s="111">
        <f>(AE754*IFERROR(VLOOKUP(AD754,LnLst!B:I,4,FALSE),0))*(H754^2/100)/1000000</f>
        <v>4.4549683200000009E-2</v>
      </c>
      <c r="DQ754" s="111">
        <f>(AE754*IFERROR(VLOOKUP(AD754,LnLst!B:I,5,FALSE),0))*(100/(H754^2))</f>
        <v>0.39382460973370065</v>
      </c>
      <c r="DR754" s="111">
        <f>(AE754*IFERROR(VLOOKUP(AD754,LnLst!B:I,6,FALSE),0))*(100/(H754^2))</f>
        <v>0.69054178145087231</v>
      </c>
      <c r="DS754" s="111">
        <f>(AE754*IFERROR(VLOOKUP(AD754,LnLst!B:I,7,FALSE),0))*(H754^2/100)/1000000</f>
        <v>2.8007337600000001E-2</v>
      </c>
      <c r="DT754" s="111">
        <f>(AE754*IFERROR(VLOOKUP(AD754,LnLst!B:I,8,FALSE),0))*(100/(H754^2))</f>
        <v>0.41000918273645542</v>
      </c>
      <c r="DU754" s="111">
        <f>AG754*IFERROR(VLOOKUP(AF754,LnLst!B:I,2,FALSE),0)*100/H754^2</f>
        <v>0</v>
      </c>
      <c r="DV754" s="111">
        <f>(AG754*IFERROR(VLOOKUP(AF754,LnLst!B:I,3,FALSE),0))*(100/(H754^2))</f>
        <v>0</v>
      </c>
      <c r="DW754" s="111">
        <f>(AG754*IFERROR(VLOOKUP(AF754,LnLst!B:I,4,FALSE),0))*(H754^2/100)/1000000</f>
        <v>0</v>
      </c>
      <c r="DX754" s="111">
        <f>(AG754*IFERROR(VLOOKUP(AF754,LnLst!B:I,5,FALSE),0))*(100/(H754^2))</f>
        <v>0</v>
      </c>
      <c r="DY754" s="111">
        <f>(AG754*IFERROR(VLOOKUP(AF754,LnLst!B:I,6,FALSE),0))*(100/(H754^2))</f>
        <v>0</v>
      </c>
      <c r="DZ754" s="111">
        <f>(AG754*IFERROR(VLOOKUP(AF754,LnLst!B:I,7,FALSE),0))*(H754^2/100)/1000000</f>
        <v>0</v>
      </c>
      <c r="EA754" s="111">
        <f>(AG754*IFERROR(VLOOKUP(AF754,LnLst!B:I,8,FALSE),0))*(100/(H754^2))</f>
        <v>0</v>
      </c>
      <c r="EB754" s="111">
        <f>AI754*IFERROR(VLOOKUP(AH754,LnLst!B:I,2,FALSE),0)*100/H754^2</f>
        <v>0</v>
      </c>
      <c r="EC754" s="111">
        <f>AI754*IFERROR(VLOOKUP(AH754,LnLst!B:I,3,FALSE),0)*100/H754^2</f>
        <v>0</v>
      </c>
      <c r="ED754" s="111">
        <f>(AI754*IFERROR(VLOOKUP(AH754,LnLst!B:I,4,FALSE),0))*(H754^2/100)/1000000</f>
        <v>0</v>
      </c>
      <c r="EE754" s="111">
        <f>AI754*IFERROR(VLOOKUP(AH754,LnLst!B:I,5,FALSE),0)*100/H754^2</f>
        <v>0</v>
      </c>
      <c r="EF754" s="111">
        <f>AI754*IFERROR(VLOOKUP(AH754,LnLst!B:I,6,FALSE),0)*100/H754^2</f>
        <v>0</v>
      </c>
      <c r="EG754" s="111">
        <f>(AI754*IFERROR(VLOOKUP(AH754,LnLst!B:I,7,FALSE),0))*(H754^2/100)/1000000</f>
        <v>0</v>
      </c>
      <c r="EH754" s="111">
        <f>AI754*IFERROR(VLOOKUP(AH754,LnLst!B:I,8,FALSE),0)*100/H754^2</f>
        <v>0</v>
      </c>
      <c r="EI754" s="236">
        <f>AK754*IFERROR(VLOOKUP(AJ754,LnLst!B:I,2,FALSE),0)*100/H754^2</f>
        <v>0</v>
      </c>
      <c r="EJ754" s="111">
        <f>AK754*IFERROR(VLOOKUP(AJ754,LnLst!B:I,3,FALSE),0)*100/H754^2</f>
        <v>0</v>
      </c>
      <c r="EK754" s="111">
        <f>(AK754*IFERROR(VLOOKUP(AJ754,LnLst!B:I,4,FALSE),0))*(H754^2/100)/1000000</f>
        <v>0</v>
      </c>
      <c r="EL754" s="111">
        <f>AK754*IFERROR(VLOOKUP(AJ754,LnLst!B:I,5,FALSE),0)*100/H754^2</f>
        <v>0</v>
      </c>
      <c r="EM754" s="111">
        <f>AK754*IFERROR(VLOOKUP(AJ754,LnLst!B:I,6,FALSE),0)*100/H754^2</f>
        <v>0</v>
      </c>
      <c r="EN754" s="111">
        <f>(AK754*IFERROR(VLOOKUP(AJ754,LnLst!B:I,7,FALSE),0))*(H754^2/100)/1000000</f>
        <v>0</v>
      </c>
      <c r="EO754" s="111">
        <f>AK754*IFERROR(VLOOKUP(AJ754,LnLst!B:I,8,FALSE),0)*100/H754^2</f>
        <v>0</v>
      </c>
    </row>
    <row r="755" spans="1:145" ht="15" customHeight="1" x14ac:dyDescent="0.25">
      <c r="A755" s="259" t="s">
        <v>461</v>
      </c>
      <c r="B755" s="110" t="s">
        <v>1406</v>
      </c>
      <c r="C755" s="109" t="s">
        <v>192</v>
      </c>
      <c r="D755" s="110" t="s">
        <v>193</v>
      </c>
      <c r="E755" s="9" t="s">
        <v>1642</v>
      </c>
      <c r="F755" s="426" t="s">
        <v>1717</v>
      </c>
      <c r="G755" s="83">
        <v>2</v>
      </c>
      <c r="H755" s="60">
        <v>132</v>
      </c>
      <c r="I755" s="194" t="str">
        <f t="shared" si="232"/>
        <v xml:space="preserve">1*120/21 ACSR             </v>
      </c>
      <c r="J755" s="228">
        <f t="shared" si="233"/>
        <v>94</v>
      </c>
      <c r="K755" s="113" t="s">
        <v>238</v>
      </c>
      <c r="L755" s="232" t="s">
        <v>45</v>
      </c>
      <c r="M755" s="114">
        <v>300</v>
      </c>
      <c r="N755" s="115">
        <f t="shared" si="234"/>
        <v>68.587199999999996</v>
      </c>
      <c r="O755" s="116">
        <v>300</v>
      </c>
      <c r="P755" s="236">
        <f t="shared" si="235"/>
        <v>0.1456611570247934</v>
      </c>
      <c r="Q755" s="111">
        <f t="shared" si="236"/>
        <v>0.22658402203856748</v>
      </c>
      <c r="R755" s="111">
        <f t="shared" si="237"/>
        <v>4.4549683199999995E-2</v>
      </c>
      <c r="S755" s="111">
        <f t="shared" si="238"/>
        <v>0.39382460973370065</v>
      </c>
      <c r="T755" s="111">
        <f t="shared" si="239"/>
        <v>0.69054178145087231</v>
      </c>
      <c r="U755" s="111">
        <f t="shared" si="240"/>
        <v>2.8007337600000001E-2</v>
      </c>
      <c r="V755" s="112">
        <f t="shared" si="241"/>
        <v>0.41000918273645548</v>
      </c>
      <c r="W755" s="224">
        <f>AE755*IFERROR(VLOOKUP(AD755,LnLst!B:I,2,FALSE),0)+AG755*IFERROR(VLOOKUP(AF755,LnLst!B:I,2,FALSE),0)+AI755*IFERROR(VLOOKUP(AH755,LnLst!B:I,2,FALSE),0)+AK755*IFERROR(VLOOKUP(AJ755,LnLst!B:I,2,FALSE),0)</f>
        <v>25.380000000000003</v>
      </c>
      <c r="X755" s="216">
        <f>AE755*IFERROR(VLOOKUP(AD755,LnLst!B:I,3,FALSE),0)+AG755*IFERROR(VLOOKUP(AF755,LnLst!B:I,3,FALSE),0)+AI755*IFERROR(VLOOKUP(AH755,LnLst!B:I,3,FALSE),0)+AK755*IFERROR(VLOOKUP(AJ755,LnLst!B:I,3,FALSE),0)</f>
        <v>39.479999999999997</v>
      </c>
      <c r="Y755" s="220">
        <f>(AE755*IFERROR(VLOOKUP(AD755,LnLst!B:I,4,FALSE),0)+AG755*IFERROR(VLOOKUP(AF755,LnLst!B:I,4,FALSE),0)+AI755*IFERROR(VLOOKUP(AH755,LnLst!B:I,4,FALSE),0)+AK755*IFERROR(VLOOKUP(AJ755,LnLst!B:I,4,FALSE),0))/1000000</f>
        <v>2.5567999999999999E-4</v>
      </c>
      <c r="Z755" s="216">
        <f>AE755*IFERROR(VLOOKUP(AD755,LnLst!B:I,5,FALSE),0)+AG755*IFERROR(VLOOKUP(AF755,LnLst!B:I,5,FALSE),0)+AI755*IFERROR(VLOOKUP(AH755,LnLst!B:I,5,FALSE),0)+AK755*IFERROR(VLOOKUP(AJ755,LnLst!B:I,5,FALSE),0)</f>
        <v>68.62</v>
      </c>
      <c r="AA755" s="216">
        <f>AE755*IFERROR(VLOOKUP(AD755,LnLst!B:I,6,FALSE),0)+AG755*IFERROR(VLOOKUP(AF755,LnLst!B:I,6,FALSE),0)+AI755*IFERROR(VLOOKUP(AH755,LnLst!B:I,6,FALSE),0)+AK755*IFERROR(VLOOKUP(AJ755,LnLst!B:I,6,FALSE),0)</f>
        <v>120.32000000000001</v>
      </c>
      <c r="AB755" s="208">
        <f>(AE755*IFERROR(VLOOKUP(AD755,LnLst!B:I,7,FALSE),0)+AG755*IFERROR(VLOOKUP(AF755,LnLst!B:I,7,FALSE),0)+AI755*IFERROR(VLOOKUP(AH755,LnLst!B:I,7,FALSE),0)+AK755*IFERROR(VLOOKUP(AJ755,LnLst!B:I,7,FALSE),0))/1000000</f>
        <v>1.6074000000000001E-4</v>
      </c>
      <c r="AC755" s="212">
        <f>AE755*IFERROR(VLOOKUP(AD755,LnLst!B:I,8,FALSE),0)+AG755*IFERROR(VLOOKUP(AF755,LnLst!B:I,8,FALSE),0)+AI755*IFERROR(VLOOKUP(AH755,LnLst!B:I,8,FALSE),0)+AK755*IFERROR(VLOOKUP(AJ755,LnLst!B:I,8,FALSE),0)</f>
        <v>71.44</v>
      </c>
      <c r="AD755" s="117" t="s">
        <v>1487</v>
      </c>
      <c r="AE755" s="263">
        <f>40+54</f>
        <v>94</v>
      </c>
      <c r="AF755" s="246" t="s">
        <v>1462</v>
      </c>
      <c r="AG755" s="263"/>
      <c r="AH755" s="252" t="s">
        <v>1462</v>
      </c>
      <c r="AI755" s="263"/>
      <c r="AJ755" s="246" t="s">
        <v>1462</v>
      </c>
      <c r="AK755" s="263"/>
      <c r="AL755" s="84">
        <v>914</v>
      </c>
      <c r="AM755" s="72">
        <v>920</v>
      </c>
      <c r="AN755" s="83">
        <v>0</v>
      </c>
      <c r="AO755" s="72">
        <v>0</v>
      </c>
      <c r="AP755" s="66"/>
      <c r="AQ755" s="107"/>
      <c r="AR755" s="61"/>
      <c r="AS755" s="272"/>
      <c r="AT755" s="118" t="s">
        <v>236</v>
      </c>
      <c r="DN755" s="111">
        <f>(AE755*IFERROR(VLOOKUP(AD755,LnLst!B:I,2,FALSE),0))*(100/(H755^2))</f>
        <v>0.1456611570247934</v>
      </c>
      <c r="DO755" s="111">
        <f>(AE755*IFERROR(VLOOKUP(AD755,LnLst!B:I,3,FALSE),0))*(100/(H755^2))</f>
        <v>0.22658402203856745</v>
      </c>
      <c r="DP755" s="111">
        <f>(AE755*IFERROR(VLOOKUP(AD755,LnLst!B:I,4,FALSE),0))*(H755^2/100)/1000000</f>
        <v>4.4549683200000009E-2</v>
      </c>
      <c r="DQ755" s="111">
        <f>(AE755*IFERROR(VLOOKUP(AD755,LnLst!B:I,5,FALSE),0))*(100/(H755^2))</f>
        <v>0.39382460973370065</v>
      </c>
      <c r="DR755" s="111">
        <f>(AE755*IFERROR(VLOOKUP(AD755,LnLst!B:I,6,FALSE),0))*(100/(H755^2))</f>
        <v>0.69054178145087231</v>
      </c>
      <c r="DS755" s="111">
        <f>(AE755*IFERROR(VLOOKUP(AD755,LnLst!B:I,7,FALSE),0))*(H755^2/100)/1000000</f>
        <v>2.8007337600000001E-2</v>
      </c>
      <c r="DT755" s="111">
        <f>(AE755*IFERROR(VLOOKUP(AD755,LnLst!B:I,8,FALSE),0))*(100/(H755^2))</f>
        <v>0.41000918273645542</v>
      </c>
      <c r="DU755" s="111">
        <f>AG755*IFERROR(VLOOKUP(AF755,LnLst!B:I,2,FALSE),0)*100/H755^2</f>
        <v>0</v>
      </c>
      <c r="DV755" s="111">
        <f>(AG755*IFERROR(VLOOKUP(AF755,LnLst!B:I,3,FALSE),0))*(100/(H755^2))</f>
        <v>0</v>
      </c>
      <c r="DW755" s="111">
        <f>(AG755*IFERROR(VLOOKUP(AF755,LnLst!B:I,4,FALSE),0))*(H755^2/100)/1000000</f>
        <v>0</v>
      </c>
      <c r="DX755" s="111">
        <f>(AG755*IFERROR(VLOOKUP(AF755,LnLst!B:I,5,FALSE),0))*(100/(H755^2))</f>
        <v>0</v>
      </c>
      <c r="DY755" s="111">
        <f>(AG755*IFERROR(VLOOKUP(AF755,LnLst!B:I,6,FALSE),0))*(100/(H755^2))</f>
        <v>0</v>
      </c>
      <c r="DZ755" s="111">
        <f>(AG755*IFERROR(VLOOKUP(AF755,LnLst!B:I,7,FALSE),0))*(H755^2/100)/1000000</f>
        <v>0</v>
      </c>
      <c r="EA755" s="111">
        <f>(AG755*IFERROR(VLOOKUP(AF755,LnLst!B:I,8,FALSE),0))*(100/(H755^2))</f>
        <v>0</v>
      </c>
      <c r="EB755" s="111">
        <f>AI755*IFERROR(VLOOKUP(AH755,LnLst!B:I,2,FALSE),0)*100/H755^2</f>
        <v>0</v>
      </c>
      <c r="EC755" s="111">
        <f>AI755*IFERROR(VLOOKUP(AH755,LnLst!B:I,3,FALSE),0)*100/H755^2</f>
        <v>0</v>
      </c>
      <c r="ED755" s="111">
        <f>(AI755*IFERROR(VLOOKUP(AH755,LnLst!B:I,4,FALSE),0))*(H755^2/100)/1000000</f>
        <v>0</v>
      </c>
      <c r="EE755" s="111">
        <f>AI755*IFERROR(VLOOKUP(AH755,LnLst!B:I,5,FALSE),0)*100/H755^2</f>
        <v>0</v>
      </c>
      <c r="EF755" s="111">
        <f>AI755*IFERROR(VLOOKUP(AH755,LnLst!B:I,6,FALSE),0)*100/H755^2</f>
        <v>0</v>
      </c>
      <c r="EG755" s="111">
        <f>(AI755*IFERROR(VLOOKUP(AH755,LnLst!B:I,7,FALSE),0))*(H755^2/100)/1000000</f>
        <v>0</v>
      </c>
      <c r="EH755" s="111">
        <f>AI755*IFERROR(VLOOKUP(AH755,LnLst!B:I,8,FALSE),0)*100/H755^2</f>
        <v>0</v>
      </c>
      <c r="EI755" s="236">
        <f>AK755*IFERROR(VLOOKUP(AJ755,LnLst!B:I,2,FALSE),0)*100/H755^2</f>
        <v>0</v>
      </c>
      <c r="EJ755" s="111">
        <f>AK755*IFERROR(VLOOKUP(AJ755,LnLst!B:I,3,FALSE),0)*100/H755^2</f>
        <v>0</v>
      </c>
      <c r="EK755" s="111">
        <f>(AK755*IFERROR(VLOOKUP(AJ755,LnLst!B:I,4,FALSE),0))*(H755^2/100)/1000000</f>
        <v>0</v>
      </c>
      <c r="EL755" s="111">
        <f>AK755*IFERROR(VLOOKUP(AJ755,LnLst!B:I,5,FALSE),0)*100/H755^2</f>
        <v>0</v>
      </c>
      <c r="EM755" s="111">
        <f>AK755*IFERROR(VLOOKUP(AJ755,LnLst!B:I,6,FALSE),0)*100/H755^2</f>
        <v>0</v>
      </c>
      <c r="EN755" s="111">
        <f>(AK755*IFERROR(VLOOKUP(AJ755,LnLst!B:I,7,FALSE),0))*(H755^2/100)/1000000</f>
        <v>0</v>
      </c>
      <c r="EO755" s="111">
        <f>AK755*IFERROR(VLOOKUP(AJ755,LnLst!B:I,8,FALSE),0)*100/H755^2</f>
        <v>0</v>
      </c>
    </row>
    <row r="756" spans="1:145" ht="15" customHeight="1" x14ac:dyDescent="0.25">
      <c r="A756" s="260" t="s">
        <v>390</v>
      </c>
      <c r="B756" s="120" t="s">
        <v>390</v>
      </c>
      <c r="C756" s="119" t="s">
        <v>191</v>
      </c>
      <c r="D756" s="120" t="s">
        <v>191</v>
      </c>
      <c r="E756" s="9" t="s">
        <v>1642</v>
      </c>
      <c r="F756" s="426" t="s">
        <v>1717</v>
      </c>
      <c r="G756" s="121">
        <v>1</v>
      </c>
      <c r="H756" s="59">
        <v>132</v>
      </c>
      <c r="I756" s="195" t="str">
        <f t="shared" si="232"/>
        <v xml:space="preserve">2*380/50 ACSR             </v>
      </c>
      <c r="J756" s="229">
        <f t="shared" si="233"/>
        <v>0.8</v>
      </c>
      <c r="K756" s="113" t="s">
        <v>44</v>
      </c>
      <c r="L756" s="232" t="s">
        <v>44</v>
      </c>
      <c r="M756" s="114">
        <v>500</v>
      </c>
      <c r="N756" s="115">
        <f t="shared" si="234"/>
        <v>114.312</v>
      </c>
      <c r="O756" s="116">
        <v>1200</v>
      </c>
      <c r="P756" s="235">
        <f t="shared" si="235"/>
        <v>1.891643709825528E-4</v>
      </c>
      <c r="Q756" s="104">
        <f t="shared" si="236"/>
        <v>1.3865932047750229E-3</v>
      </c>
      <c r="R756" s="104">
        <f t="shared" si="237"/>
        <v>5.1853824000000005E-4</v>
      </c>
      <c r="S756" s="104">
        <f t="shared" si="238"/>
        <v>5.0505050505050505E-4</v>
      </c>
      <c r="T756" s="104">
        <f t="shared" si="239"/>
        <v>4.3617998163452713E-3</v>
      </c>
      <c r="U756" s="104">
        <f t="shared" si="240"/>
        <v>3.1084416000000002E-4</v>
      </c>
      <c r="V756" s="105">
        <f t="shared" si="241"/>
        <v>2.7089072543617994E-3</v>
      </c>
      <c r="W756" s="223">
        <f>AE756*IFERROR(VLOOKUP(AD756,LnLst!B:I,2,FALSE),0)+AG756*IFERROR(VLOOKUP(AF756,LnLst!B:I,2,FALSE),0)+AI756*IFERROR(VLOOKUP(AH756,LnLst!B:I,2,FALSE),0)+AK756*IFERROR(VLOOKUP(AJ756,LnLst!B:I,2,FALSE),0)</f>
        <v>3.2960000000000003E-2</v>
      </c>
      <c r="X756" s="215">
        <f>AE756*IFERROR(VLOOKUP(AD756,LnLst!B:I,3,FALSE),0)+AG756*IFERROR(VLOOKUP(AF756,LnLst!B:I,3,FALSE),0)+AI756*IFERROR(VLOOKUP(AH756,LnLst!B:I,3,FALSE),0)+AK756*IFERROR(VLOOKUP(AJ756,LnLst!B:I,3,FALSE),0)</f>
        <v>0.24160000000000001</v>
      </c>
      <c r="Y756" s="219">
        <f>(AE756*IFERROR(VLOOKUP(AD756,LnLst!B:I,4,FALSE),0)+AG756*IFERROR(VLOOKUP(AF756,LnLst!B:I,4,FALSE),0)+AI756*IFERROR(VLOOKUP(AH756,LnLst!B:I,4,FALSE),0)+AK756*IFERROR(VLOOKUP(AJ756,LnLst!B:I,4,FALSE),0))/1000000</f>
        <v>2.9760000000000004E-6</v>
      </c>
      <c r="Z756" s="215">
        <f>AE756*IFERROR(VLOOKUP(AD756,LnLst!B:I,5,FALSE),0)+AG756*IFERROR(VLOOKUP(AF756,LnLst!B:I,5,FALSE),0)+AI756*IFERROR(VLOOKUP(AH756,LnLst!B:I,5,FALSE),0)+AK756*IFERROR(VLOOKUP(AJ756,LnLst!B:I,5,FALSE),0)</f>
        <v>8.8000000000000009E-2</v>
      </c>
      <c r="AA756" s="215">
        <f>AE756*IFERROR(VLOOKUP(AD756,LnLst!B:I,6,FALSE),0)+AG756*IFERROR(VLOOKUP(AF756,LnLst!B:I,6,FALSE),0)+AI756*IFERROR(VLOOKUP(AH756,LnLst!B:I,6,FALSE),0)+AK756*IFERROR(VLOOKUP(AJ756,LnLst!B:I,6,FALSE),0)</f>
        <v>0.76</v>
      </c>
      <c r="AB756" s="207">
        <f>(AE756*IFERROR(VLOOKUP(AD756,LnLst!B:I,7,FALSE),0)+AG756*IFERROR(VLOOKUP(AF756,LnLst!B:I,7,FALSE),0)+AI756*IFERROR(VLOOKUP(AH756,LnLst!B:I,7,FALSE),0)+AK756*IFERROR(VLOOKUP(AJ756,LnLst!B:I,7,FALSE),0))/1000000</f>
        <v>1.784E-6</v>
      </c>
      <c r="AC756" s="211">
        <f>AE756*IFERROR(VLOOKUP(AD756,LnLst!B:I,8,FALSE),0)+AG756*IFERROR(VLOOKUP(AF756,LnLst!B:I,8,FALSE),0)+AI756*IFERROR(VLOOKUP(AH756,LnLst!B:I,8,FALSE),0)+AK756*IFERROR(VLOOKUP(AJ756,LnLst!B:I,8,FALSE),0)</f>
        <v>0.47199999999999998</v>
      </c>
      <c r="AD756" s="106" t="s">
        <v>25</v>
      </c>
      <c r="AE756" s="263">
        <v>0.8</v>
      </c>
      <c r="AF756" s="245" t="s">
        <v>1462</v>
      </c>
      <c r="AG756" s="263"/>
      <c r="AH756" s="250" t="s">
        <v>1462</v>
      </c>
      <c r="AI756" s="263"/>
      <c r="AJ756" s="245" t="s">
        <v>1462</v>
      </c>
      <c r="AK756" s="263"/>
      <c r="AL756" s="226"/>
      <c r="AM756" s="122"/>
      <c r="AN756" s="121">
        <v>0</v>
      </c>
      <c r="AO756" s="122">
        <v>0</v>
      </c>
      <c r="AP756" s="63"/>
      <c r="AQ756" s="123"/>
      <c r="AR756" s="124"/>
      <c r="AS756" s="364"/>
      <c r="AT756" s="205" t="s">
        <v>200</v>
      </c>
      <c r="DN756" s="111">
        <f>(AE756*IFERROR(VLOOKUP(AD756,LnLst!B:I,2,FALSE),0))*(100/(H756^2))</f>
        <v>1.891643709825528E-4</v>
      </c>
      <c r="DO756" s="111">
        <f>(AE756*IFERROR(VLOOKUP(AD756,LnLst!B:I,3,FALSE),0))*(100/(H756^2))</f>
        <v>1.3865932047750229E-3</v>
      </c>
      <c r="DP756" s="111">
        <f>(AE756*IFERROR(VLOOKUP(AD756,LnLst!B:I,4,FALSE),0))*(H756^2/100)/1000000</f>
        <v>5.1853824000000005E-4</v>
      </c>
      <c r="DQ756" s="111">
        <f>(AE756*IFERROR(VLOOKUP(AD756,LnLst!B:I,5,FALSE),0))*(100/(H756^2))</f>
        <v>5.0505050505050505E-4</v>
      </c>
      <c r="DR756" s="111">
        <f>(AE756*IFERROR(VLOOKUP(AD756,LnLst!B:I,6,FALSE),0))*(100/(H756^2))</f>
        <v>4.3617998163452704E-3</v>
      </c>
      <c r="DS756" s="111">
        <f>(AE756*IFERROR(VLOOKUP(AD756,LnLst!B:I,7,FALSE),0))*(H756^2/100)/1000000</f>
        <v>3.1084416000000002E-4</v>
      </c>
      <c r="DT756" s="111">
        <f>(AE756*IFERROR(VLOOKUP(AD756,LnLst!B:I,8,FALSE),0))*(100/(H756^2))</f>
        <v>2.7089072543617994E-3</v>
      </c>
      <c r="DU756" s="111">
        <f>AG756*IFERROR(VLOOKUP(AF756,LnLst!B:I,2,FALSE),0)*100/H756^2</f>
        <v>0</v>
      </c>
      <c r="DV756" s="111">
        <f>(AG756*IFERROR(VLOOKUP(AF756,LnLst!B:I,3,FALSE),0))*(100/(H756^2))</f>
        <v>0</v>
      </c>
      <c r="DW756" s="111">
        <f>(AG756*IFERROR(VLOOKUP(AF756,LnLst!B:I,4,FALSE),0))*(H756^2/100)/1000000</f>
        <v>0</v>
      </c>
      <c r="DX756" s="111">
        <f>(AG756*IFERROR(VLOOKUP(AF756,LnLst!B:I,5,FALSE),0))*(100/(H756^2))</f>
        <v>0</v>
      </c>
      <c r="DY756" s="111">
        <f>(AG756*IFERROR(VLOOKUP(AF756,LnLst!B:I,6,FALSE),0))*(100/(H756^2))</f>
        <v>0</v>
      </c>
      <c r="DZ756" s="111">
        <f>(AG756*IFERROR(VLOOKUP(AF756,LnLst!B:I,7,FALSE),0))*(H756^2/100)/1000000</f>
        <v>0</v>
      </c>
      <c r="EA756" s="111">
        <f>(AG756*IFERROR(VLOOKUP(AF756,LnLst!B:I,8,FALSE),0))*(100/(H756^2))</f>
        <v>0</v>
      </c>
      <c r="EB756" s="111">
        <f>AI756*IFERROR(VLOOKUP(AH756,LnLst!B:I,2,FALSE),0)*100/H756^2</f>
        <v>0</v>
      </c>
      <c r="EC756" s="111">
        <f>AI756*IFERROR(VLOOKUP(AH756,LnLst!B:I,3,FALSE),0)*100/H756^2</f>
        <v>0</v>
      </c>
      <c r="ED756" s="111">
        <f>(AI756*IFERROR(VLOOKUP(AH756,LnLst!B:I,4,FALSE),0))*(H756^2/100)/1000000</f>
        <v>0</v>
      </c>
      <c r="EE756" s="111">
        <f>AI756*IFERROR(VLOOKUP(AH756,LnLst!B:I,5,FALSE),0)*100/H756^2</f>
        <v>0</v>
      </c>
      <c r="EF756" s="111">
        <f>AI756*IFERROR(VLOOKUP(AH756,LnLst!B:I,6,FALSE),0)*100/H756^2</f>
        <v>0</v>
      </c>
      <c r="EG756" s="111">
        <f>(AI756*IFERROR(VLOOKUP(AH756,LnLst!B:I,7,FALSE),0))*(H756^2/100)/1000000</f>
        <v>0</v>
      </c>
      <c r="EH756" s="111">
        <f>AI756*IFERROR(VLOOKUP(AH756,LnLst!B:I,8,FALSE),0)*100/H756^2</f>
        <v>0</v>
      </c>
      <c r="EI756" s="236">
        <f>AK756*IFERROR(VLOOKUP(AJ756,LnLst!B:I,2,FALSE),0)*100/H756^2</f>
        <v>0</v>
      </c>
      <c r="EJ756" s="111">
        <f>AK756*IFERROR(VLOOKUP(AJ756,LnLst!B:I,3,FALSE),0)*100/H756^2</f>
        <v>0</v>
      </c>
      <c r="EK756" s="111">
        <f>(AK756*IFERROR(VLOOKUP(AJ756,LnLst!B:I,4,FALSE),0))*(H756^2/100)/1000000</f>
        <v>0</v>
      </c>
      <c r="EL756" s="111">
        <f>AK756*IFERROR(VLOOKUP(AJ756,LnLst!B:I,5,FALSE),0)*100/H756^2</f>
        <v>0</v>
      </c>
      <c r="EM756" s="111">
        <f>AK756*IFERROR(VLOOKUP(AJ756,LnLst!B:I,6,FALSE),0)*100/H756^2</f>
        <v>0</v>
      </c>
      <c r="EN756" s="111">
        <f>(AK756*IFERROR(VLOOKUP(AJ756,LnLst!B:I,7,FALSE),0))*(H756^2/100)/1000000</f>
        <v>0</v>
      </c>
      <c r="EO756" s="111">
        <f>AK756*IFERROR(VLOOKUP(AJ756,LnLst!B:I,8,FALSE),0)*100/H756^2</f>
        <v>0</v>
      </c>
    </row>
    <row r="757" spans="1:145" ht="15" customHeight="1" x14ac:dyDescent="0.25">
      <c r="A757" s="259" t="s">
        <v>390</v>
      </c>
      <c r="B757" s="110" t="s">
        <v>390</v>
      </c>
      <c r="C757" s="109" t="s">
        <v>191</v>
      </c>
      <c r="D757" s="110" t="s">
        <v>191</v>
      </c>
      <c r="E757" s="9" t="s">
        <v>1642</v>
      </c>
      <c r="F757" s="426" t="s">
        <v>1717</v>
      </c>
      <c r="G757" s="83">
        <v>2</v>
      </c>
      <c r="H757" s="60">
        <v>132</v>
      </c>
      <c r="I757" s="194" t="str">
        <f t="shared" si="232"/>
        <v xml:space="preserve">2*380/50 ACSR             </v>
      </c>
      <c r="J757" s="228">
        <f t="shared" si="233"/>
        <v>0.8</v>
      </c>
      <c r="K757" s="113" t="s">
        <v>44</v>
      </c>
      <c r="L757" s="232" t="s">
        <v>44</v>
      </c>
      <c r="M757" s="114">
        <v>500</v>
      </c>
      <c r="N757" s="115">
        <f t="shared" si="234"/>
        <v>114.312</v>
      </c>
      <c r="O757" s="116">
        <v>1200</v>
      </c>
      <c r="P757" s="235">
        <f t="shared" si="235"/>
        <v>1.891643709825528E-4</v>
      </c>
      <c r="Q757" s="104">
        <f t="shared" si="236"/>
        <v>1.3865932047750229E-3</v>
      </c>
      <c r="R757" s="104">
        <f t="shared" si="237"/>
        <v>5.1853824000000005E-4</v>
      </c>
      <c r="S757" s="104">
        <f t="shared" si="238"/>
        <v>5.0505050505050505E-4</v>
      </c>
      <c r="T757" s="104">
        <f t="shared" si="239"/>
        <v>4.3617998163452713E-3</v>
      </c>
      <c r="U757" s="104">
        <f t="shared" si="240"/>
        <v>3.1084416000000002E-4</v>
      </c>
      <c r="V757" s="105">
        <f t="shared" si="241"/>
        <v>2.7089072543617994E-3</v>
      </c>
      <c r="W757" s="223">
        <f>AE757*IFERROR(VLOOKUP(AD757,LnLst!B:I,2,FALSE),0)+AG757*IFERROR(VLOOKUP(AF757,LnLst!B:I,2,FALSE),0)+AI757*IFERROR(VLOOKUP(AH757,LnLst!B:I,2,FALSE),0)+AK757*IFERROR(VLOOKUP(AJ757,LnLst!B:I,2,FALSE),0)</f>
        <v>3.2960000000000003E-2</v>
      </c>
      <c r="X757" s="215">
        <f>AE757*IFERROR(VLOOKUP(AD757,LnLst!B:I,3,FALSE),0)+AG757*IFERROR(VLOOKUP(AF757,LnLst!B:I,3,FALSE),0)+AI757*IFERROR(VLOOKUP(AH757,LnLst!B:I,3,FALSE),0)+AK757*IFERROR(VLOOKUP(AJ757,LnLst!B:I,3,FALSE),0)</f>
        <v>0.24160000000000001</v>
      </c>
      <c r="Y757" s="219">
        <f>(AE757*IFERROR(VLOOKUP(AD757,LnLst!B:I,4,FALSE),0)+AG757*IFERROR(VLOOKUP(AF757,LnLst!B:I,4,FALSE),0)+AI757*IFERROR(VLOOKUP(AH757,LnLst!B:I,4,FALSE),0)+AK757*IFERROR(VLOOKUP(AJ757,LnLst!B:I,4,FALSE),0))/1000000</f>
        <v>2.9760000000000004E-6</v>
      </c>
      <c r="Z757" s="215">
        <f>AE757*IFERROR(VLOOKUP(AD757,LnLst!B:I,5,FALSE),0)+AG757*IFERROR(VLOOKUP(AF757,LnLst!B:I,5,FALSE),0)+AI757*IFERROR(VLOOKUP(AH757,LnLst!B:I,5,FALSE),0)+AK757*IFERROR(VLOOKUP(AJ757,LnLst!B:I,5,FALSE),0)</f>
        <v>8.8000000000000009E-2</v>
      </c>
      <c r="AA757" s="215">
        <f>AE757*IFERROR(VLOOKUP(AD757,LnLst!B:I,6,FALSE),0)+AG757*IFERROR(VLOOKUP(AF757,LnLst!B:I,6,FALSE),0)+AI757*IFERROR(VLOOKUP(AH757,LnLst!B:I,6,FALSE),0)+AK757*IFERROR(VLOOKUP(AJ757,LnLst!B:I,6,FALSE),0)</f>
        <v>0.76</v>
      </c>
      <c r="AB757" s="207">
        <f>(AE757*IFERROR(VLOOKUP(AD757,LnLst!B:I,7,FALSE),0)+AG757*IFERROR(VLOOKUP(AF757,LnLst!B:I,7,FALSE),0)+AI757*IFERROR(VLOOKUP(AH757,LnLst!B:I,7,FALSE),0)+AK757*IFERROR(VLOOKUP(AJ757,LnLst!B:I,7,FALSE),0))/1000000</f>
        <v>1.784E-6</v>
      </c>
      <c r="AC757" s="211">
        <f>AE757*IFERROR(VLOOKUP(AD757,LnLst!B:I,8,FALSE),0)+AG757*IFERROR(VLOOKUP(AF757,LnLst!B:I,8,FALSE),0)+AI757*IFERROR(VLOOKUP(AH757,LnLst!B:I,8,FALSE),0)+AK757*IFERROR(VLOOKUP(AJ757,LnLst!B:I,8,FALSE),0)</f>
        <v>0.47199999999999998</v>
      </c>
      <c r="AD757" s="106" t="s">
        <v>25</v>
      </c>
      <c r="AE757" s="263">
        <v>0.8</v>
      </c>
      <c r="AF757" s="245" t="s">
        <v>1462</v>
      </c>
      <c r="AG757" s="263"/>
      <c r="AH757" s="250" t="s">
        <v>1462</v>
      </c>
      <c r="AI757" s="263"/>
      <c r="AJ757" s="245" t="s">
        <v>1462</v>
      </c>
      <c r="AK757" s="263"/>
      <c r="AL757" s="84"/>
      <c r="AM757" s="72"/>
      <c r="AN757" s="83">
        <v>0</v>
      </c>
      <c r="AO757" s="72">
        <v>0</v>
      </c>
      <c r="AP757" s="66"/>
      <c r="AQ757" s="107"/>
      <c r="AR757" s="61"/>
      <c r="AS757" s="364"/>
      <c r="AT757" s="205" t="s">
        <v>200</v>
      </c>
      <c r="DN757" s="111">
        <f>(AE757*IFERROR(VLOOKUP(AD757,LnLst!B:I,2,FALSE),0))*(100/(H757^2))</f>
        <v>1.891643709825528E-4</v>
      </c>
      <c r="DO757" s="111">
        <f>(AE757*IFERROR(VLOOKUP(AD757,LnLst!B:I,3,FALSE),0))*(100/(H757^2))</f>
        <v>1.3865932047750229E-3</v>
      </c>
      <c r="DP757" s="111">
        <f>(AE757*IFERROR(VLOOKUP(AD757,LnLst!B:I,4,FALSE),0))*(H757^2/100)/1000000</f>
        <v>5.1853824000000005E-4</v>
      </c>
      <c r="DQ757" s="111">
        <f>(AE757*IFERROR(VLOOKUP(AD757,LnLst!B:I,5,FALSE),0))*(100/(H757^2))</f>
        <v>5.0505050505050505E-4</v>
      </c>
      <c r="DR757" s="111">
        <f>(AE757*IFERROR(VLOOKUP(AD757,LnLst!B:I,6,FALSE),0))*(100/(H757^2))</f>
        <v>4.3617998163452704E-3</v>
      </c>
      <c r="DS757" s="111">
        <f>(AE757*IFERROR(VLOOKUP(AD757,LnLst!B:I,7,FALSE),0))*(H757^2/100)/1000000</f>
        <v>3.1084416000000002E-4</v>
      </c>
      <c r="DT757" s="111">
        <f>(AE757*IFERROR(VLOOKUP(AD757,LnLst!B:I,8,FALSE),0))*(100/(H757^2))</f>
        <v>2.7089072543617994E-3</v>
      </c>
      <c r="DU757" s="111">
        <f>AG757*IFERROR(VLOOKUP(AF757,LnLst!B:I,2,FALSE),0)*100/H757^2</f>
        <v>0</v>
      </c>
      <c r="DV757" s="111">
        <f>(AG757*IFERROR(VLOOKUP(AF757,LnLst!B:I,3,FALSE),0))*(100/(H757^2))</f>
        <v>0</v>
      </c>
      <c r="DW757" s="111">
        <f>(AG757*IFERROR(VLOOKUP(AF757,LnLst!B:I,4,FALSE),0))*(H757^2/100)/1000000</f>
        <v>0</v>
      </c>
      <c r="DX757" s="111">
        <f>(AG757*IFERROR(VLOOKUP(AF757,LnLst!B:I,5,FALSE),0))*(100/(H757^2))</f>
        <v>0</v>
      </c>
      <c r="DY757" s="111">
        <f>(AG757*IFERROR(VLOOKUP(AF757,LnLst!B:I,6,FALSE),0))*(100/(H757^2))</f>
        <v>0</v>
      </c>
      <c r="DZ757" s="111">
        <f>(AG757*IFERROR(VLOOKUP(AF757,LnLst!B:I,7,FALSE),0))*(H757^2/100)/1000000</f>
        <v>0</v>
      </c>
      <c r="EA757" s="111">
        <f>(AG757*IFERROR(VLOOKUP(AF757,LnLst!B:I,8,FALSE),0))*(100/(H757^2))</f>
        <v>0</v>
      </c>
      <c r="EB757" s="111">
        <f>AI757*IFERROR(VLOOKUP(AH757,LnLst!B:I,2,FALSE),0)*100/H757^2</f>
        <v>0</v>
      </c>
      <c r="EC757" s="111">
        <f>AI757*IFERROR(VLOOKUP(AH757,LnLst!B:I,3,FALSE),0)*100/H757^2</f>
        <v>0</v>
      </c>
      <c r="ED757" s="111">
        <f>(AI757*IFERROR(VLOOKUP(AH757,LnLst!B:I,4,FALSE),0))*(H757^2/100)/1000000</f>
        <v>0</v>
      </c>
      <c r="EE757" s="111">
        <f>AI757*IFERROR(VLOOKUP(AH757,LnLst!B:I,5,FALSE),0)*100/H757^2</f>
        <v>0</v>
      </c>
      <c r="EF757" s="111">
        <f>AI757*IFERROR(VLOOKUP(AH757,LnLst!B:I,6,FALSE),0)*100/H757^2</f>
        <v>0</v>
      </c>
      <c r="EG757" s="111">
        <f>(AI757*IFERROR(VLOOKUP(AH757,LnLst!B:I,7,FALSE),0))*(H757^2/100)/1000000</f>
        <v>0</v>
      </c>
      <c r="EH757" s="111">
        <f>AI757*IFERROR(VLOOKUP(AH757,LnLst!B:I,8,FALSE),0)*100/H757^2</f>
        <v>0</v>
      </c>
      <c r="EI757" s="236">
        <f>AK757*IFERROR(VLOOKUP(AJ757,LnLst!B:I,2,FALSE),0)*100/H757^2</f>
        <v>0</v>
      </c>
      <c r="EJ757" s="111">
        <f>AK757*IFERROR(VLOOKUP(AJ757,LnLst!B:I,3,FALSE),0)*100/H757^2</f>
        <v>0</v>
      </c>
      <c r="EK757" s="111">
        <f>(AK757*IFERROR(VLOOKUP(AJ757,LnLst!B:I,4,FALSE),0))*(H757^2/100)/1000000</f>
        <v>0</v>
      </c>
      <c r="EL757" s="111">
        <f>AK757*IFERROR(VLOOKUP(AJ757,LnLst!B:I,5,FALSE),0)*100/H757^2</f>
        <v>0</v>
      </c>
      <c r="EM757" s="111">
        <f>AK757*IFERROR(VLOOKUP(AJ757,LnLst!B:I,6,FALSE),0)*100/H757^2</f>
        <v>0</v>
      </c>
      <c r="EN757" s="111">
        <f>(AK757*IFERROR(VLOOKUP(AJ757,LnLst!B:I,7,FALSE),0))*(H757^2/100)/1000000</f>
        <v>0</v>
      </c>
      <c r="EO757" s="111">
        <f>AK757*IFERROR(VLOOKUP(AJ757,LnLst!B:I,8,FALSE),0)*100/H757^2</f>
        <v>0</v>
      </c>
    </row>
    <row r="758" spans="1:145" ht="15" customHeight="1" x14ac:dyDescent="0.25">
      <c r="A758" s="259" t="s">
        <v>474</v>
      </c>
      <c r="B758" s="110" t="s">
        <v>474</v>
      </c>
      <c r="C758" s="125" t="s">
        <v>87</v>
      </c>
      <c r="D758" s="126" t="s">
        <v>87</v>
      </c>
      <c r="E758" s="9" t="s">
        <v>1642</v>
      </c>
      <c r="F758" s="426" t="s">
        <v>1717</v>
      </c>
      <c r="G758" s="83">
        <v>1</v>
      </c>
      <c r="H758" s="60">
        <v>132</v>
      </c>
      <c r="I758" s="194" t="str">
        <f t="shared" si="232"/>
        <v xml:space="preserve">1*380/88 ACSR             </v>
      </c>
      <c r="J758" s="228">
        <f t="shared" si="233"/>
        <v>0.7</v>
      </c>
      <c r="K758" s="113" t="s">
        <v>26</v>
      </c>
      <c r="L758" s="232" t="s">
        <v>26</v>
      </c>
      <c r="M758" s="114">
        <v>500</v>
      </c>
      <c r="N758" s="115">
        <f t="shared" si="234"/>
        <v>114.312</v>
      </c>
      <c r="O758" s="116">
        <v>670</v>
      </c>
      <c r="P758" s="235">
        <f t="shared" si="235"/>
        <v>3.3545684113865936E-4</v>
      </c>
      <c r="Q758" s="104">
        <f t="shared" si="236"/>
        <v>1.6069788797061523E-3</v>
      </c>
      <c r="R758" s="104">
        <f t="shared" si="237"/>
        <v>3.4760880000000001E-4</v>
      </c>
      <c r="S758" s="104">
        <f t="shared" si="238"/>
        <v>1.2052341597796144E-3</v>
      </c>
      <c r="T758" s="104">
        <f t="shared" si="239"/>
        <v>3.8165748393021114E-3</v>
      </c>
      <c r="U758" s="104">
        <f t="shared" si="240"/>
        <v>2.7198864000000002E-4</v>
      </c>
      <c r="V758" s="105">
        <f t="shared" si="241"/>
        <v>2.3702938475665745E-3</v>
      </c>
      <c r="W758" s="223">
        <f>AE758*IFERROR(VLOOKUP(AD758,LnLst!B:I,2,FALSE),0)+AG758*IFERROR(VLOOKUP(AF758,LnLst!B:I,2,FALSE),0)+AI758*IFERROR(VLOOKUP(AH758,LnLst!B:I,2,FALSE),0)+AK758*IFERROR(VLOOKUP(AJ758,LnLst!B:I,2,FALSE),0)</f>
        <v>5.8450000000000002E-2</v>
      </c>
      <c r="X758" s="215">
        <f>AE758*IFERROR(VLOOKUP(AD758,LnLst!B:I,3,FALSE),0)+AG758*IFERROR(VLOOKUP(AF758,LnLst!B:I,3,FALSE),0)+AI758*IFERROR(VLOOKUP(AH758,LnLst!B:I,3,FALSE),0)+AK758*IFERROR(VLOOKUP(AJ758,LnLst!B:I,3,FALSE),0)</f>
        <v>0.27999999999999997</v>
      </c>
      <c r="Y758" s="219">
        <f>(AE758*IFERROR(VLOOKUP(AD758,LnLst!B:I,4,FALSE),0)+AG758*IFERROR(VLOOKUP(AF758,LnLst!B:I,4,FALSE),0)+AI758*IFERROR(VLOOKUP(AH758,LnLst!B:I,4,FALSE),0)+AK758*IFERROR(VLOOKUP(AJ758,LnLst!B:I,4,FALSE),0))/1000000</f>
        <v>1.995E-6</v>
      </c>
      <c r="Z758" s="215">
        <f>AE758*IFERROR(VLOOKUP(AD758,LnLst!B:I,5,FALSE),0)+AG758*IFERROR(VLOOKUP(AF758,LnLst!B:I,5,FALSE),0)+AI758*IFERROR(VLOOKUP(AH758,LnLst!B:I,5,FALSE),0)+AK758*IFERROR(VLOOKUP(AJ758,LnLst!B:I,5,FALSE),0)</f>
        <v>0.21</v>
      </c>
      <c r="AA758" s="215">
        <f>AE758*IFERROR(VLOOKUP(AD758,LnLst!B:I,6,FALSE),0)+AG758*IFERROR(VLOOKUP(AF758,LnLst!B:I,6,FALSE),0)+AI758*IFERROR(VLOOKUP(AH758,LnLst!B:I,6,FALSE),0)+AK758*IFERROR(VLOOKUP(AJ758,LnLst!B:I,6,FALSE),0)</f>
        <v>0.66499999999999992</v>
      </c>
      <c r="AB758" s="207">
        <f>(AE758*IFERROR(VLOOKUP(AD758,LnLst!B:I,7,FALSE),0)+AG758*IFERROR(VLOOKUP(AF758,LnLst!B:I,7,FALSE),0)+AI758*IFERROR(VLOOKUP(AH758,LnLst!B:I,7,FALSE),0)+AK758*IFERROR(VLOOKUP(AJ758,LnLst!B:I,7,FALSE),0))/1000000</f>
        <v>1.561E-6</v>
      </c>
      <c r="AC758" s="211">
        <f>AE758*IFERROR(VLOOKUP(AD758,LnLst!B:I,8,FALSE),0)+AG758*IFERROR(VLOOKUP(AF758,LnLst!B:I,8,FALSE),0)+AI758*IFERROR(VLOOKUP(AH758,LnLst!B:I,8,FALSE),0)+AK758*IFERROR(VLOOKUP(AJ758,LnLst!B:I,8,FALSE),0)</f>
        <v>0.41299999999999998</v>
      </c>
      <c r="AD758" s="106" t="s">
        <v>6</v>
      </c>
      <c r="AE758" s="263">
        <v>0.7</v>
      </c>
      <c r="AF758" s="245" t="s">
        <v>1462</v>
      </c>
      <c r="AG758" s="263"/>
      <c r="AH758" s="250" t="s">
        <v>1462</v>
      </c>
      <c r="AI758" s="263"/>
      <c r="AJ758" s="245" t="s">
        <v>1462</v>
      </c>
      <c r="AK758" s="263"/>
      <c r="AL758" s="84"/>
      <c r="AM758" s="72"/>
      <c r="AN758" s="83">
        <v>0</v>
      </c>
      <c r="AO758" s="72">
        <v>0</v>
      </c>
      <c r="AP758" s="66"/>
      <c r="AQ758" s="107"/>
      <c r="AR758" s="61"/>
      <c r="AS758" s="364"/>
      <c r="AT758" s="205" t="s">
        <v>201</v>
      </c>
      <c r="DN758" s="111">
        <f>(AE758*IFERROR(VLOOKUP(AD758,LnLst!B:I,2,FALSE),0))*(100/(H758^2))</f>
        <v>3.354568411386593E-4</v>
      </c>
      <c r="DO758" s="111">
        <f>(AE758*IFERROR(VLOOKUP(AD758,LnLst!B:I,3,FALSE),0))*(100/(H758^2))</f>
        <v>1.6069788797061521E-3</v>
      </c>
      <c r="DP758" s="111">
        <f>(AE758*IFERROR(VLOOKUP(AD758,LnLst!B:I,4,FALSE),0))*(H758^2/100)/1000000</f>
        <v>3.4760879999999996E-4</v>
      </c>
      <c r="DQ758" s="111">
        <f>(AE758*IFERROR(VLOOKUP(AD758,LnLst!B:I,5,FALSE),0))*(100/(H758^2))</f>
        <v>1.2052341597796141E-3</v>
      </c>
      <c r="DR758" s="111">
        <f>(AE758*IFERROR(VLOOKUP(AD758,LnLst!B:I,6,FALSE),0))*(100/(H758^2))</f>
        <v>3.8165748393021114E-3</v>
      </c>
      <c r="DS758" s="111">
        <f>(AE758*IFERROR(VLOOKUP(AD758,LnLst!B:I,7,FALSE),0))*(H758^2/100)/1000000</f>
        <v>2.7198864000000002E-4</v>
      </c>
      <c r="DT758" s="111">
        <f>(AE758*IFERROR(VLOOKUP(AD758,LnLst!B:I,8,FALSE),0))*(100/(H758^2))</f>
        <v>2.3702938475665745E-3</v>
      </c>
      <c r="DU758" s="111">
        <f>AG758*IFERROR(VLOOKUP(AF758,LnLst!B:I,2,FALSE),0)*100/H758^2</f>
        <v>0</v>
      </c>
      <c r="DV758" s="111">
        <f>(AG758*IFERROR(VLOOKUP(AF758,LnLst!B:I,3,FALSE),0))*(100/(H758^2))</f>
        <v>0</v>
      </c>
      <c r="DW758" s="111">
        <f>(AG758*IFERROR(VLOOKUP(AF758,LnLst!B:I,4,FALSE),0))*(H758^2/100)/1000000</f>
        <v>0</v>
      </c>
      <c r="DX758" s="111">
        <f>(AG758*IFERROR(VLOOKUP(AF758,LnLst!B:I,5,FALSE),0))*(100/(H758^2))</f>
        <v>0</v>
      </c>
      <c r="DY758" s="111">
        <f>(AG758*IFERROR(VLOOKUP(AF758,LnLst!B:I,6,FALSE),0))*(100/(H758^2))</f>
        <v>0</v>
      </c>
      <c r="DZ758" s="111">
        <f>(AG758*IFERROR(VLOOKUP(AF758,LnLst!B:I,7,FALSE),0))*(H758^2/100)/1000000</f>
        <v>0</v>
      </c>
      <c r="EA758" s="111">
        <f>(AG758*IFERROR(VLOOKUP(AF758,LnLst!B:I,8,FALSE),0))*(100/(H758^2))</f>
        <v>0</v>
      </c>
      <c r="EB758" s="111">
        <f>AI758*IFERROR(VLOOKUP(AH758,LnLst!B:I,2,FALSE),0)*100/H758^2</f>
        <v>0</v>
      </c>
      <c r="EC758" s="111">
        <f>AI758*IFERROR(VLOOKUP(AH758,LnLst!B:I,3,FALSE),0)*100/H758^2</f>
        <v>0</v>
      </c>
      <c r="ED758" s="111">
        <f>(AI758*IFERROR(VLOOKUP(AH758,LnLst!B:I,4,FALSE),0))*(H758^2/100)/1000000</f>
        <v>0</v>
      </c>
      <c r="EE758" s="111">
        <f>AI758*IFERROR(VLOOKUP(AH758,LnLst!B:I,5,FALSE),0)*100/H758^2</f>
        <v>0</v>
      </c>
      <c r="EF758" s="111">
        <f>AI758*IFERROR(VLOOKUP(AH758,LnLst!B:I,6,FALSE),0)*100/H758^2</f>
        <v>0</v>
      </c>
      <c r="EG758" s="111">
        <f>(AI758*IFERROR(VLOOKUP(AH758,LnLst!B:I,7,FALSE),0))*(H758^2/100)/1000000</f>
        <v>0</v>
      </c>
      <c r="EH758" s="111">
        <f>AI758*IFERROR(VLOOKUP(AH758,LnLst!B:I,8,FALSE),0)*100/H758^2</f>
        <v>0</v>
      </c>
      <c r="EI758" s="236">
        <f>AK758*IFERROR(VLOOKUP(AJ758,LnLst!B:I,2,FALSE),0)*100/H758^2</f>
        <v>0</v>
      </c>
      <c r="EJ758" s="111">
        <f>AK758*IFERROR(VLOOKUP(AJ758,LnLst!B:I,3,FALSE),0)*100/H758^2</f>
        <v>0</v>
      </c>
      <c r="EK758" s="111">
        <f>(AK758*IFERROR(VLOOKUP(AJ758,LnLst!B:I,4,FALSE),0))*(H758^2/100)/1000000</f>
        <v>0</v>
      </c>
      <c r="EL758" s="111">
        <f>AK758*IFERROR(VLOOKUP(AJ758,LnLst!B:I,5,FALSE),0)*100/H758^2</f>
        <v>0</v>
      </c>
      <c r="EM758" s="111">
        <f>AK758*IFERROR(VLOOKUP(AJ758,LnLst!B:I,6,FALSE),0)*100/H758^2</f>
        <v>0</v>
      </c>
      <c r="EN758" s="111">
        <f>(AK758*IFERROR(VLOOKUP(AJ758,LnLst!B:I,7,FALSE),0))*(H758^2/100)/1000000</f>
        <v>0</v>
      </c>
      <c r="EO758" s="111">
        <f>AK758*IFERROR(VLOOKUP(AJ758,LnLst!B:I,8,FALSE),0)*100/H758^2</f>
        <v>0</v>
      </c>
    </row>
    <row r="759" spans="1:145" ht="15" customHeight="1" x14ac:dyDescent="0.25">
      <c r="A759" s="259" t="s">
        <v>474</v>
      </c>
      <c r="B759" s="110" t="s">
        <v>474</v>
      </c>
      <c r="C759" s="109" t="s">
        <v>87</v>
      </c>
      <c r="D759" s="110" t="s">
        <v>87</v>
      </c>
      <c r="E759" s="9" t="s">
        <v>1642</v>
      </c>
      <c r="F759" s="426" t="s">
        <v>1717</v>
      </c>
      <c r="G759" s="83">
        <v>2</v>
      </c>
      <c r="H759" s="60">
        <v>132</v>
      </c>
      <c r="I759" s="194" t="str">
        <f t="shared" si="232"/>
        <v xml:space="preserve">1*380/88 ACSR             </v>
      </c>
      <c r="J759" s="228">
        <f t="shared" si="233"/>
        <v>0.7</v>
      </c>
      <c r="K759" s="113" t="s">
        <v>26</v>
      </c>
      <c r="L759" s="232" t="s">
        <v>26</v>
      </c>
      <c r="M759" s="114">
        <v>500</v>
      </c>
      <c r="N759" s="115">
        <f t="shared" si="234"/>
        <v>114.312</v>
      </c>
      <c r="O759" s="116">
        <v>670</v>
      </c>
      <c r="P759" s="235">
        <f t="shared" si="235"/>
        <v>3.3545684113865936E-4</v>
      </c>
      <c r="Q759" s="104">
        <f t="shared" si="236"/>
        <v>1.6069788797061523E-3</v>
      </c>
      <c r="R759" s="104">
        <f t="shared" si="237"/>
        <v>3.4760880000000001E-4</v>
      </c>
      <c r="S759" s="104">
        <f t="shared" si="238"/>
        <v>1.2052341597796144E-3</v>
      </c>
      <c r="T759" s="104">
        <f t="shared" si="239"/>
        <v>3.8165748393021114E-3</v>
      </c>
      <c r="U759" s="104">
        <f t="shared" si="240"/>
        <v>2.7198864000000002E-4</v>
      </c>
      <c r="V759" s="105">
        <f t="shared" si="241"/>
        <v>2.3702938475665745E-3</v>
      </c>
      <c r="W759" s="223">
        <f>AE759*IFERROR(VLOOKUP(AD759,LnLst!B:I,2,FALSE),0)+AG759*IFERROR(VLOOKUP(AF759,LnLst!B:I,2,FALSE),0)+AI759*IFERROR(VLOOKUP(AH759,LnLst!B:I,2,FALSE),0)+AK759*IFERROR(VLOOKUP(AJ759,LnLst!B:I,2,FALSE),0)</f>
        <v>5.8450000000000002E-2</v>
      </c>
      <c r="X759" s="215">
        <f>AE759*IFERROR(VLOOKUP(AD759,LnLst!B:I,3,FALSE),0)+AG759*IFERROR(VLOOKUP(AF759,LnLst!B:I,3,FALSE),0)+AI759*IFERROR(VLOOKUP(AH759,LnLst!B:I,3,FALSE),0)+AK759*IFERROR(VLOOKUP(AJ759,LnLst!B:I,3,FALSE),0)</f>
        <v>0.27999999999999997</v>
      </c>
      <c r="Y759" s="219">
        <f>(AE759*IFERROR(VLOOKUP(AD759,LnLst!B:I,4,FALSE),0)+AG759*IFERROR(VLOOKUP(AF759,LnLst!B:I,4,FALSE),0)+AI759*IFERROR(VLOOKUP(AH759,LnLst!B:I,4,FALSE),0)+AK759*IFERROR(VLOOKUP(AJ759,LnLst!B:I,4,FALSE),0))/1000000</f>
        <v>1.995E-6</v>
      </c>
      <c r="Z759" s="215">
        <f>AE759*IFERROR(VLOOKUP(AD759,LnLst!B:I,5,FALSE),0)+AG759*IFERROR(VLOOKUP(AF759,LnLst!B:I,5,FALSE),0)+AI759*IFERROR(VLOOKUP(AH759,LnLst!B:I,5,FALSE),0)+AK759*IFERROR(VLOOKUP(AJ759,LnLst!B:I,5,FALSE),0)</f>
        <v>0.21</v>
      </c>
      <c r="AA759" s="215">
        <f>AE759*IFERROR(VLOOKUP(AD759,LnLst!B:I,6,FALSE),0)+AG759*IFERROR(VLOOKUP(AF759,LnLst!B:I,6,FALSE),0)+AI759*IFERROR(VLOOKUP(AH759,LnLst!B:I,6,FALSE),0)+AK759*IFERROR(VLOOKUP(AJ759,LnLst!B:I,6,FALSE),0)</f>
        <v>0.66499999999999992</v>
      </c>
      <c r="AB759" s="207">
        <f>(AE759*IFERROR(VLOOKUP(AD759,LnLst!B:I,7,FALSE),0)+AG759*IFERROR(VLOOKUP(AF759,LnLst!B:I,7,FALSE),0)+AI759*IFERROR(VLOOKUP(AH759,LnLst!B:I,7,FALSE),0)+AK759*IFERROR(VLOOKUP(AJ759,LnLst!B:I,7,FALSE),0))/1000000</f>
        <v>1.561E-6</v>
      </c>
      <c r="AC759" s="211">
        <f>AE759*IFERROR(VLOOKUP(AD759,LnLst!B:I,8,FALSE),0)+AG759*IFERROR(VLOOKUP(AF759,LnLst!B:I,8,FALSE),0)+AI759*IFERROR(VLOOKUP(AH759,LnLst!B:I,8,FALSE),0)+AK759*IFERROR(VLOOKUP(AJ759,LnLst!B:I,8,FALSE),0)</f>
        <v>0.41299999999999998</v>
      </c>
      <c r="AD759" s="106" t="s">
        <v>6</v>
      </c>
      <c r="AE759" s="263">
        <v>0.7</v>
      </c>
      <c r="AF759" s="245" t="s">
        <v>1462</v>
      </c>
      <c r="AG759" s="263"/>
      <c r="AH759" s="250" t="s">
        <v>1462</v>
      </c>
      <c r="AI759" s="263"/>
      <c r="AJ759" s="245" t="s">
        <v>1462</v>
      </c>
      <c r="AK759" s="263"/>
      <c r="AL759" s="84"/>
      <c r="AM759" s="72"/>
      <c r="AN759" s="83">
        <v>0</v>
      </c>
      <c r="AO759" s="72">
        <v>0</v>
      </c>
      <c r="AP759" s="66"/>
      <c r="AQ759" s="107"/>
      <c r="AR759" s="61"/>
      <c r="AS759" s="364"/>
      <c r="AT759" s="205" t="s">
        <v>201</v>
      </c>
      <c r="DN759" s="111">
        <f>(AE759*IFERROR(VLOOKUP(AD759,LnLst!B:I,2,FALSE),0))*(100/(H759^2))</f>
        <v>3.354568411386593E-4</v>
      </c>
      <c r="DO759" s="111">
        <f>(AE759*IFERROR(VLOOKUP(AD759,LnLst!B:I,3,FALSE),0))*(100/(H759^2))</f>
        <v>1.6069788797061521E-3</v>
      </c>
      <c r="DP759" s="111">
        <f>(AE759*IFERROR(VLOOKUP(AD759,LnLst!B:I,4,FALSE),0))*(H759^2/100)/1000000</f>
        <v>3.4760879999999996E-4</v>
      </c>
      <c r="DQ759" s="111">
        <f>(AE759*IFERROR(VLOOKUP(AD759,LnLst!B:I,5,FALSE),0))*(100/(H759^2))</f>
        <v>1.2052341597796141E-3</v>
      </c>
      <c r="DR759" s="111">
        <f>(AE759*IFERROR(VLOOKUP(AD759,LnLst!B:I,6,FALSE),0))*(100/(H759^2))</f>
        <v>3.8165748393021114E-3</v>
      </c>
      <c r="DS759" s="111">
        <f>(AE759*IFERROR(VLOOKUP(AD759,LnLst!B:I,7,FALSE),0))*(H759^2/100)/1000000</f>
        <v>2.7198864000000002E-4</v>
      </c>
      <c r="DT759" s="111">
        <f>(AE759*IFERROR(VLOOKUP(AD759,LnLst!B:I,8,FALSE),0))*(100/(H759^2))</f>
        <v>2.3702938475665745E-3</v>
      </c>
      <c r="DU759" s="111">
        <f>AG759*IFERROR(VLOOKUP(AF759,LnLst!B:I,2,FALSE),0)*100/H759^2</f>
        <v>0</v>
      </c>
      <c r="DV759" s="111">
        <f>(AG759*IFERROR(VLOOKUP(AF759,LnLst!B:I,3,FALSE),0))*(100/(H759^2))</f>
        <v>0</v>
      </c>
      <c r="DW759" s="111">
        <f>(AG759*IFERROR(VLOOKUP(AF759,LnLst!B:I,4,FALSE),0))*(H759^2/100)/1000000</f>
        <v>0</v>
      </c>
      <c r="DX759" s="111">
        <f>(AG759*IFERROR(VLOOKUP(AF759,LnLst!B:I,5,FALSE),0))*(100/(H759^2))</f>
        <v>0</v>
      </c>
      <c r="DY759" s="111">
        <f>(AG759*IFERROR(VLOOKUP(AF759,LnLst!B:I,6,FALSE),0))*(100/(H759^2))</f>
        <v>0</v>
      </c>
      <c r="DZ759" s="111">
        <f>(AG759*IFERROR(VLOOKUP(AF759,LnLst!B:I,7,FALSE),0))*(H759^2/100)/1000000</f>
        <v>0</v>
      </c>
      <c r="EA759" s="111">
        <f>(AG759*IFERROR(VLOOKUP(AF759,LnLst!B:I,8,FALSE),0))*(100/(H759^2))</f>
        <v>0</v>
      </c>
      <c r="EB759" s="111">
        <f>AI759*IFERROR(VLOOKUP(AH759,LnLst!B:I,2,FALSE),0)*100/H759^2</f>
        <v>0</v>
      </c>
      <c r="EC759" s="111">
        <f>AI759*IFERROR(VLOOKUP(AH759,LnLst!B:I,3,FALSE),0)*100/H759^2</f>
        <v>0</v>
      </c>
      <c r="ED759" s="111">
        <f>(AI759*IFERROR(VLOOKUP(AH759,LnLst!B:I,4,FALSE),0))*(H759^2/100)/1000000</f>
        <v>0</v>
      </c>
      <c r="EE759" s="111">
        <f>AI759*IFERROR(VLOOKUP(AH759,LnLst!B:I,5,FALSE),0)*100/H759^2</f>
        <v>0</v>
      </c>
      <c r="EF759" s="111">
        <f>AI759*IFERROR(VLOOKUP(AH759,LnLst!B:I,6,FALSE),0)*100/H759^2</f>
        <v>0</v>
      </c>
      <c r="EG759" s="111">
        <f>(AI759*IFERROR(VLOOKUP(AH759,LnLst!B:I,7,FALSE),0))*(H759^2/100)/1000000</f>
        <v>0</v>
      </c>
      <c r="EH759" s="111">
        <f>AI759*IFERROR(VLOOKUP(AH759,LnLst!B:I,8,FALSE),0)*100/H759^2</f>
        <v>0</v>
      </c>
      <c r="EI759" s="236">
        <f>AK759*IFERROR(VLOOKUP(AJ759,LnLst!B:I,2,FALSE),0)*100/H759^2</f>
        <v>0</v>
      </c>
      <c r="EJ759" s="111">
        <f>AK759*IFERROR(VLOOKUP(AJ759,LnLst!B:I,3,FALSE),0)*100/H759^2</f>
        <v>0</v>
      </c>
      <c r="EK759" s="111">
        <f>(AK759*IFERROR(VLOOKUP(AJ759,LnLst!B:I,4,FALSE),0))*(H759^2/100)/1000000</f>
        <v>0</v>
      </c>
      <c r="EL759" s="111">
        <f>AK759*IFERROR(VLOOKUP(AJ759,LnLst!B:I,5,FALSE),0)*100/H759^2</f>
        <v>0</v>
      </c>
      <c r="EM759" s="111">
        <f>AK759*IFERROR(VLOOKUP(AJ759,LnLst!B:I,6,FALSE),0)*100/H759^2</f>
        <v>0</v>
      </c>
      <c r="EN759" s="111">
        <f>(AK759*IFERROR(VLOOKUP(AJ759,LnLst!B:I,7,FALSE),0))*(H759^2/100)/1000000</f>
        <v>0</v>
      </c>
      <c r="EO759" s="111">
        <f>AK759*IFERROR(VLOOKUP(AJ759,LnLst!B:I,8,FALSE),0)*100/H759^2</f>
        <v>0</v>
      </c>
    </row>
    <row r="760" spans="1:145" ht="15" customHeight="1" thickBot="1" x14ac:dyDescent="0.3">
      <c r="A760" s="261" t="s">
        <v>474</v>
      </c>
      <c r="B760" s="128" t="s">
        <v>474</v>
      </c>
      <c r="C760" s="127" t="s">
        <v>87</v>
      </c>
      <c r="D760" s="128" t="s">
        <v>87</v>
      </c>
      <c r="E760" s="9" t="s">
        <v>1642</v>
      </c>
      <c r="F760" s="426" t="s">
        <v>1717</v>
      </c>
      <c r="G760" s="88">
        <v>3</v>
      </c>
      <c r="H760" s="62">
        <v>132</v>
      </c>
      <c r="I760" s="196" t="str">
        <f t="shared" si="232"/>
        <v xml:space="preserve">1*380/88 ACSR             </v>
      </c>
      <c r="J760" s="230">
        <f t="shared" si="233"/>
        <v>0.7</v>
      </c>
      <c r="K760" s="131" t="s">
        <v>26</v>
      </c>
      <c r="L760" s="233" t="s">
        <v>26</v>
      </c>
      <c r="M760" s="132">
        <v>500</v>
      </c>
      <c r="N760" s="133">
        <f t="shared" si="234"/>
        <v>114.312</v>
      </c>
      <c r="O760" s="134">
        <v>670</v>
      </c>
      <c r="P760" s="237">
        <f t="shared" si="235"/>
        <v>3.3545684113865936E-4</v>
      </c>
      <c r="Q760" s="129">
        <f t="shared" si="236"/>
        <v>1.6069788797061523E-3</v>
      </c>
      <c r="R760" s="129">
        <f t="shared" si="237"/>
        <v>3.4760880000000001E-4</v>
      </c>
      <c r="S760" s="129">
        <f t="shared" si="238"/>
        <v>1.2052341597796144E-3</v>
      </c>
      <c r="T760" s="129">
        <f t="shared" si="239"/>
        <v>3.8165748393021114E-3</v>
      </c>
      <c r="U760" s="129">
        <f t="shared" si="240"/>
        <v>2.7198864000000002E-4</v>
      </c>
      <c r="V760" s="130">
        <f t="shared" si="241"/>
        <v>2.3702938475665745E-3</v>
      </c>
      <c r="W760" s="225">
        <f>AE760*IFERROR(VLOOKUP(AD760,LnLst!B:I,2,FALSE),0)+AG760*IFERROR(VLOOKUP(AF760,LnLst!B:I,2,FALSE),0)+AI760*IFERROR(VLOOKUP(AH760,LnLst!B:I,2,FALSE),0)+AK760*IFERROR(VLOOKUP(AJ760,LnLst!B:I,2,FALSE),0)</f>
        <v>5.8450000000000002E-2</v>
      </c>
      <c r="X760" s="217">
        <f>AE760*IFERROR(VLOOKUP(AD760,LnLst!B:I,3,FALSE),0)+AG760*IFERROR(VLOOKUP(AF760,LnLst!B:I,3,FALSE),0)+AI760*IFERROR(VLOOKUP(AH760,LnLst!B:I,3,FALSE),0)+AK760*IFERROR(VLOOKUP(AJ760,LnLst!B:I,3,FALSE),0)</f>
        <v>0.27999999999999997</v>
      </c>
      <c r="Y760" s="221">
        <f>(AE760*IFERROR(VLOOKUP(AD760,LnLst!B:I,4,FALSE),0)+AG760*IFERROR(VLOOKUP(AF760,LnLst!B:I,4,FALSE),0)+AI760*IFERROR(VLOOKUP(AH760,LnLst!B:I,4,FALSE),0)+AK760*IFERROR(VLOOKUP(AJ760,LnLst!B:I,4,FALSE),0))/1000000</f>
        <v>1.995E-6</v>
      </c>
      <c r="Z760" s="217">
        <f>AE760*IFERROR(VLOOKUP(AD760,LnLst!B:I,5,FALSE),0)+AG760*IFERROR(VLOOKUP(AF760,LnLst!B:I,5,FALSE),0)+AI760*IFERROR(VLOOKUP(AH760,LnLst!B:I,5,FALSE),0)+AK760*IFERROR(VLOOKUP(AJ760,LnLst!B:I,5,FALSE),0)</f>
        <v>0.21</v>
      </c>
      <c r="AA760" s="217">
        <f>AE760*IFERROR(VLOOKUP(AD760,LnLst!B:I,6,FALSE),0)+AG760*IFERROR(VLOOKUP(AF760,LnLst!B:I,6,FALSE),0)+AI760*IFERROR(VLOOKUP(AH760,LnLst!B:I,6,FALSE),0)+AK760*IFERROR(VLOOKUP(AJ760,LnLst!B:I,6,FALSE),0)</f>
        <v>0.66499999999999992</v>
      </c>
      <c r="AB760" s="209">
        <f>(AE760*IFERROR(VLOOKUP(AD760,LnLst!B:I,7,FALSE),0)+AG760*IFERROR(VLOOKUP(AF760,LnLst!B:I,7,FALSE),0)+AI760*IFERROR(VLOOKUP(AH760,LnLst!B:I,7,FALSE),0)+AK760*IFERROR(VLOOKUP(AJ760,LnLst!B:I,7,FALSE),0))/1000000</f>
        <v>1.561E-6</v>
      </c>
      <c r="AC760" s="213">
        <f>AE760*IFERROR(VLOOKUP(AD760,LnLst!B:I,8,FALSE),0)+AG760*IFERROR(VLOOKUP(AF760,LnLst!B:I,8,FALSE),0)+AI760*IFERROR(VLOOKUP(AH760,LnLst!B:I,8,FALSE),0)+AK760*IFERROR(VLOOKUP(AJ760,LnLst!B:I,8,FALSE),0)</f>
        <v>0.41299999999999998</v>
      </c>
      <c r="AD760" s="135" t="s">
        <v>6</v>
      </c>
      <c r="AE760" s="263">
        <v>0.7</v>
      </c>
      <c r="AF760" s="247" t="s">
        <v>1462</v>
      </c>
      <c r="AG760" s="263"/>
      <c r="AH760" s="253" t="s">
        <v>1462</v>
      </c>
      <c r="AI760" s="263"/>
      <c r="AJ760" s="247" t="s">
        <v>1462</v>
      </c>
      <c r="AK760" s="263"/>
      <c r="AL760" s="89"/>
      <c r="AM760" s="75"/>
      <c r="AN760" s="88">
        <v>0</v>
      </c>
      <c r="AO760" s="75">
        <v>0</v>
      </c>
      <c r="AP760" s="67"/>
      <c r="AQ760" s="136"/>
      <c r="AR760" s="137"/>
      <c r="AS760" s="366"/>
      <c r="AT760" s="138" t="s">
        <v>201</v>
      </c>
      <c r="DN760" s="111">
        <f>(AE760*IFERROR(VLOOKUP(AD760,LnLst!B:I,2,FALSE),0))*(100/(H760^2))</f>
        <v>3.354568411386593E-4</v>
      </c>
      <c r="DO760" s="111">
        <f>(AE760*IFERROR(VLOOKUP(AD760,LnLst!B:I,3,FALSE),0))*(100/(H760^2))</f>
        <v>1.6069788797061521E-3</v>
      </c>
      <c r="DP760" s="111">
        <f>(AE760*IFERROR(VLOOKUP(AD760,LnLst!B:I,4,FALSE),0))*(H760^2/100)/1000000</f>
        <v>3.4760879999999996E-4</v>
      </c>
      <c r="DQ760" s="111">
        <f>(AE760*IFERROR(VLOOKUP(AD760,LnLst!B:I,5,FALSE),0))*(100/(H760^2))</f>
        <v>1.2052341597796141E-3</v>
      </c>
      <c r="DR760" s="111">
        <f>(AE760*IFERROR(VLOOKUP(AD760,LnLst!B:I,6,FALSE),0))*(100/(H760^2))</f>
        <v>3.8165748393021114E-3</v>
      </c>
      <c r="DS760" s="111">
        <f>(AE760*IFERROR(VLOOKUP(AD760,LnLst!B:I,7,FALSE),0))*(H760^2/100)/1000000</f>
        <v>2.7198864000000002E-4</v>
      </c>
      <c r="DT760" s="111">
        <f>(AE760*IFERROR(VLOOKUP(AD760,LnLst!B:I,8,FALSE),0))*(100/(H760^2))</f>
        <v>2.3702938475665745E-3</v>
      </c>
      <c r="DU760" s="111">
        <f>AG760*IFERROR(VLOOKUP(AF760,LnLst!B:I,2,FALSE),0)*100/H760^2</f>
        <v>0</v>
      </c>
      <c r="DV760" s="111">
        <f>(AG760*IFERROR(VLOOKUP(AF760,LnLst!B:I,3,FALSE),0))*(100/(H760^2))</f>
        <v>0</v>
      </c>
      <c r="DW760" s="111">
        <f>(AG760*IFERROR(VLOOKUP(AF760,LnLst!B:I,4,FALSE),0))*(H760^2/100)/1000000</f>
        <v>0</v>
      </c>
      <c r="DX760" s="111">
        <f>(AG760*IFERROR(VLOOKUP(AF760,LnLst!B:I,5,FALSE),0))*(100/(H760^2))</f>
        <v>0</v>
      </c>
      <c r="DY760" s="111">
        <f>(AG760*IFERROR(VLOOKUP(AF760,LnLst!B:I,6,FALSE),0))*(100/(H760^2))</f>
        <v>0</v>
      </c>
      <c r="DZ760" s="111">
        <f>(AG760*IFERROR(VLOOKUP(AF760,LnLst!B:I,7,FALSE),0))*(H760^2/100)/1000000</f>
        <v>0</v>
      </c>
      <c r="EA760" s="111">
        <f>(AG760*IFERROR(VLOOKUP(AF760,LnLst!B:I,8,FALSE),0))*(100/(H760^2))</f>
        <v>0</v>
      </c>
      <c r="EB760" s="111">
        <f>AI760*IFERROR(VLOOKUP(AH760,LnLst!B:I,2,FALSE),0)*100/H760^2</f>
        <v>0</v>
      </c>
      <c r="EC760" s="111">
        <f>AI760*IFERROR(VLOOKUP(AH760,LnLst!B:I,3,FALSE),0)*100/H760^2</f>
        <v>0</v>
      </c>
      <c r="ED760" s="111">
        <f>(AI760*IFERROR(VLOOKUP(AH760,LnLst!B:I,4,FALSE),0))*(H760^2/100)/1000000</f>
        <v>0</v>
      </c>
      <c r="EE760" s="111">
        <f>AI760*IFERROR(VLOOKUP(AH760,LnLst!B:I,5,FALSE),0)*100/H760^2</f>
        <v>0</v>
      </c>
      <c r="EF760" s="111">
        <f>AI760*IFERROR(VLOOKUP(AH760,LnLst!B:I,6,FALSE),0)*100/H760^2</f>
        <v>0</v>
      </c>
      <c r="EG760" s="111">
        <f>(AI760*IFERROR(VLOOKUP(AH760,LnLst!B:I,7,FALSE),0))*(H760^2/100)/1000000</f>
        <v>0</v>
      </c>
      <c r="EH760" s="111">
        <f>AI760*IFERROR(VLOOKUP(AH760,LnLst!B:I,8,FALSE),0)*100/H760^2</f>
        <v>0</v>
      </c>
      <c r="EI760" s="236">
        <f>AK760*IFERROR(VLOOKUP(AJ760,LnLst!B:I,2,FALSE),0)*100/H760^2</f>
        <v>0</v>
      </c>
      <c r="EJ760" s="111">
        <f>AK760*IFERROR(VLOOKUP(AJ760,LnLst!B:I,3,FALSE),0)*100/H760^2</f>
        <v>0</v>
      </c>
      <c r="EK760" s="111">
        <f>(AK760*IFERROR(VLOOKUP(AJ760,LnLst!B:I,4,FALSE),0))*(H760^2/100)/1000000</f>
        <v>0</v>
      </c>
      <c r="EL760" s="111">
        <f>AK760*IFERROR(VLOOKUP(AJ760,LnLst!B:I,5,FALSE),0)*100/H760^2</f>
        <v>0</v>
      </c>
      <c r="EM760" s="111">
        <f>AK760*IFERROR(VLOOKUP(AJ760,LnLst!B:I,6,FALSE),0)*100/H760^2</f>
        <v>0</v>
      </c>
      <c r="EN760" s="111">
        <f>(AK760*IFERROR(VLOOKUP(AJ760,LnLst!B:I,7,FALSE),0))*(H760^2/100)/1000000</f>
        <v>0</v>
      </c>
      <c r="EO760" s="111">
        <f>AK760*IFERROR(VLOOKUP(AJ760,LnLst!B:I,8,FALSE),0)*100/H760^2</f>
        <v>0</v>
      </c>
    </row>
    <row r="761" spans="1:145" x14ac:dyDescent="0.25">
      <c r="E761" s="9"/>
    </row>
    <row r="762" spans="1:145" x14ac:dyDescent="0.25">
      <c r="E762" s="9"/>
    </row>
    <row r="763" spans="1:145" x14ac:dyDescent="0.25">
      <c r="E763" s="9"/>
    </row>
    <row r="764" spans="1:145" x14ac:dyDescent="0.25">
      <c r="E764" s="9"/>
    </row>
    <row r="765" spans="1:145" ht="14.4" x14ac:dyDescent="0.25">
      <c r="E765" s="348"/>
    </row>
    <row r="766" spans="1:145" ht="14.4" x14ac:dyDescent="0.25">
      <c r="E766" s="348"/>
    </row>
  </sheetData>
  <mergeCells count="44">
    <mergeCell ref="F1:F3"/>
    <mergeCell ref="E1:E3"/>
    <mergeCell ref="AV1:AV3"/>
    <mergeCell ref="EI2:EO2"/>
    <mergeCell ref="DU2:EA2"/>
    <mergeCell ref="DN2:DT2"/>
    <mergeCell ref="J1:J3"/>
    <mergeCell ref="K1:L2"/>
    <mergeCell ref="M1:O1"/>
    <mergeCell ref="P1:AC1"/>
    <mergeCell ref="M2:N2"/>
    <mergeCell ref="P2:V2"/>
    <mergeCell ref="W2:AC2"/>
    <mergeCell ref="AE2:AE3"/>
    <mergeCell ref="AD2:AD3"/>
    <mergeCell ref="AF2:AF3"/>
    <mergeCell ref="AK2:AK3"/>
    <mergeCell ref="AG2:AG3"/>
    <mergeCell ref="AT363:AT364"/>
    <mergeCell ref="AP1:AR2"/>
    <mergeCell ref="AS1:AS3"/>
    <mergeCell ref="EB2:EH2"/>
    <mergeCell ref="AH2:AH3"/>
    <mergeCell ref="AL1:AM2"/>
    <mergeCell ref="AN1:AO2"/>
    <mergeCell ref="AJ2:AJ3"/>
    <mergeCell ref="AI2:AI3"/>
    <mergeCell ref="AT31:AT32"/>
    <mergeCell ref="AT9:AT10"/>
    <mergeCell ref="AT27:AT28"/>
    <mergeCell ref="AU1:AU3"/>
    <mergeCell ref="AT1:AT3"/>
    <mergeCell ref="AT688:AT689"/>
    <mergeCell ref="AT698:AT699"/>
    <mergeCell ref="AT513:AT514"/>
    <mergeCell ref="AT515:AT516"/>
    <mergeCell ref="AT531:AT532"/>
    <mergeCell ref="AT596:AT597"/>
    <mergeCell ref="AT598:AT599"/>
    <mergeCell ref="A1:B2"/>
    <mergeCell ref="C1:D2"/>
    <mergeCell ref="G1:G3"/>
    <mergeCell ref="H1:H3"/>
    <mergeCell ref="I1:I3"/>
  </mergeCells>
  <dataValidations count="1">
    <dataValidation type="list" allowBlank="1" showInputMessage="1" showErrorMessage="1" sqref="AJ5:AJ760 AH5:AH760 AF5:AF760 AD5:AD760" xr:uid="{00000000-0002-0000-0100-000000000000}">
      <formula1>CondList</formula1>
    </dataValidation>
  </dataValidations>
  <pageMargins left="0.7" right="0.7" top="0.75" bottom="0.75" header="0.3" footer="0.3"/>
  <pageSetup paperSize="9" orientation="landscape" r:id="rId1"/>
  <headerFooter>
    <oddFooter>&amp;C&amp;P&amp;R       &amp;D  ,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73"/>
  <sheetViews>
    <sheetView zoomScale="110" zoomScaleNormal="110" workbookViewId="0">
      <selection activeCell="P7" sqref="P7"/>
    </sheetView>
  </sheetViews>
  <sheetFormatPr defaultColWidth="9.109375" defaultRowHeight="13.2" x14ac:dyDescent="0.25"/>
  <cols>
    <col min="1" max="1" width="4" style="6" bestFit="1" customWidth="1"/>
    <col min="2" max="2" width="44.109375" style="58" bestFit="1" customWidth="1"/>
    <col min="3" max="9" width="10.44140625" style="58" bestFit="1" customWidth="1"/>
    <col min="10" max="10" width="8.5546875" style="203" customWidth="1"/>
    <col min="11" max="11" width="12" style="58" hidden="1" customWidth="1"/>
    <col min="12" max="12" width="70" style="6" hidden="1" customWidth="1"/>
    <col min="13" max="13" width="9.109375" style="6" hidden="1" customWidth="1"/>
    <col min="14" max="14" width="18" style="6" hidden="1" customWidth="1"/>
    <col min="15" max="16384" width="9.109375" style="6"/>
  </cols>
  <sheetData>
    <row r="1" spans="1:12" ht="28.2" customHeight="1" thickBot="1" x14ac:dyDescent="0.3">
      <c r="A1" s="369" t="s">
        <v>1720</v>
      </c>
      <c r="B1" s="369"/>
      <c r="C1" s="369"/>
      <c r="D1" s="369"/>
      <c r="E1" s="369"/>
      <c r="F1" s="369"/>
      <c r="G1" s="369"/>
      <c r="H1" s="369"/>
      <c r="I1" s="369"/>
      <c r="J1" s="369"/>
    </row>
    <row r="2" spans="1:12" ht="13.8" thickBot="1" x14ac:dyDescent="0.3">
      <c r="A2" s="293" t="s">
        <v>239</v>
      </c>
      <c r="B2" s="295" t="s">
        <v>1493</v>
      </c>
      <c r="C2" s="297" t="s">
        <v>1494</v>
      </c>
      <c r="D2" s="298"/>
      <c r="E2" s="298"/>
      <c r="F2" s="298"/>
      <c r="G2" s="298"/>
      <c r="H2" s="298"/>
      <c r="I2" s="299"/>
      <c r="J2" s="302" t="s">
        <v>1529</v>
      </c>
      <c r="K2" s="300" t="s">
        <v>1495</v>
      </c>
      <c r="L2" s="300" t="s">
        <v>1496</v>
      </c>
    </row>
    <row r="3" spans="1:12" ht="13.8" thickBot="1" x14ac:dyDescent="0.3">
      <c r="A3" s="294"/>
      <c r="B3" s="296"/>
      <c r="C3" s="18" t="s">
        <v>4</v>
      </c>
      <c r="D3" s="19" t="s">
        <v>2</v>
      </c>
      <c r="E3" s="20" t="s">
        <v>1497</v>
      </c>
      <c r="F3" s="18" t="s">
        <v>0</v>
      </c>
      <c r="G3" s="19" t="s">
        <v>1</v>
      </c>
      <c r="H3" s="20" t="s">
        <v>1498</v>
      </c>
      <c r="I3" s="21" t="s">
        <v>3</v>
      </c>
      <c r="J3" s="303"/>
      <c r="K3" s="301"/>
      <c r="L3" s="301"/>
    </row>
    <row r="4" spans="1:12" ht="10.5" customHeight="1" x14ac:dyDescent="0.25">
      <c r="A4" s="10">
        <v>500</v>
      </c>
      <c r="B4" s="22" t="s">
        <v>207</v>
      </c>
      <c r="C4" s="23">
        <v>1.703E-2</v>
      </c>
      <c r="D4" s="24">
        <v>0.27646999999999999</v>
      </c>
      <c r="E4" s="25">
        <v>4.2211787999999997</v>
      </c>
      <c r="F4" s="23">
        <v>0.16447500000000001</v>
      </c>
      <c r="G4" s="24">
        <v>0.87162000000000006</v>
      </c>
      <c r="H4" s="25">
        <v>2.6575788</v>
      </c>
      <c r="I4" s="26">
        <v>0.19838500000000001</v>
      </c>
      <c r="J4" s="198">
        <f>A4^2/SQRT(D4/E4*10^6)</f>
        <v>976.8612368604804</v>
      </c>
      <c r="K4" s="27"/>
      <c r="L4" s="27"/>
    </row>
    <row r="5" spans="1:12" ht="10.5" customHeight="1" x14ac:dyDescent="0.25">
      <c r="A5" s="11">
        <v>500</v>
      </c>
      <c r="B5" s="28" t="s">
        <v>57</v>
      </c>
      <c r="C5" s="29">
        <v>1.703E-2</v>
      </c>
      <c r="D5" s="30">
        <v>0.27646999999999999</v>
      </c>
      <c r="E5" s="31">
        <v>4.2211787999999997</v>
      </c>
      <c r="F5" s="29">
        <v>0.16447500000000001</v>
      </c>
      <c r="G5" s="30">
        <v>0.87162000000000006</v>
      </c>
      <c r="H5" s="31">
        <v>2.6575788</v>
      </c>
      <c r="I5" s="32">
        <v>0.19838500000000001</v>
      </c>
      <c r="J5" s="199">
        <f t="shared" ref="J5:J68" si="0">A5^2/SQRT(D5/E5*10^6)</f>
        <v>976.8612368604804</v>
      </c>
      <c r="K5" s="33"/>
      <c r="L5" s="33"/>
    </row>
    <row r="6" spans="1:12" ht="10.5" customHeight="1" thickBot="1" x14ac:dyDescent="0.3">
      <c r="A6" s="16">
        <v>500</v>
      </c>
      <c r="B6" s="34" t="s">
        <v>1464</v>
      </c>
      <c r="C6" s="35">
        <v>1.703E-2</v>
      </c>
      <c r="D6" s="36">
        <v>0.27646999999999999</v>
      </c>
      <c r="E6" s="37">
        <v>4.2211787999999997</v>
      </c>
      <c r="F6" s="35">
        <v>0.16447500000000001</v>
      </c>
      <c r="G6" s="36">
        <v>0.87162000000000006</v>
      </c>
      <c r="H6" s="37">
        <v>2.6575788</v>
      </c>
      <c r="I6" s="38">
        <v>0.19838500000000001</v>
      </c>
      <c r="J6" s="200">
        <f t="shared" si="0"/>
        <v>976.8612368604804</v>
      </c>
      <c r="K6" s="39"/>
      <c r="L6" s="39" t="s">
        <v>242</v>
      </c>
    </row>
    <row r="7" spans="1:12" ht="10.5" customHeight="1" x14ac:dyDescent="0.25">
      <c r="A7" s="10">
        <v>500</v>
      </c>
      <c r="B7" s="22" t="s">
        <v>13</v>
      </c>
      <c r="C7" s="23">
        <v>2.1700000000000001E-2</v>
      </c>
      <c r="D7" s="24">
        <v>0.29499999999999998</v>
      </c>
      <c r="E7" s="25">
        <v>3.96</v>
      </c>
      <c r="F7" s="23">
        <v>0.247</v>
      </c>
      <c r="G7" s="24">
        <v>0.78</v>
      </c>
      <c r="H7" s="25">
        <v>2.92</v>
      </c>
      <c r="I7" s="26">
        <v>0.23</v>
      </c>
      <c r="J7" s="198">
        <f t="shared" si="0"/>
        <v>915.96017972805873</v>
      </c>
      <c r="K7" s="27"/>
      <c r="L7" s="27"/>
    </row>
    <row r="8" spans="1:12" ht="10.5" customHeight="1" x14ac:dyDescent="0.25">
      <c r="A8" s="11">
        <v>500</v>
      </c>
      <c r="B8" s="28" t="s">
        <v>208</v>
      </c>
      <c r="C8" s="29">
        <v>2.1700000000000001E-2</v>
      </c>
      <c r="D8" s="30">
        <v>0.29499999999999998</v>
      </c>
      <c r="E8" s="31">
        <v>3.96</v>
      </c>
      <c r="F8" s="29">
        <v>0.247</v>
      </c>
      <c r="G8" s="30">
        <v>0.78</v>
      </c>
      <c r="H8" s="31">
        <v>2.92</v>
      </c>
      <c r="I8" s="32">
        <v>0.23</v>
      </c>
      <c r="J8" s="199">
        <f t="shared" si="0"/>
        <v>915.96017972805873</v>
      </c>
      <c r="K8" s="33"/>
      <c r="L8" s="33"/>
    </row>
    <row r="9" spans="1:12" ht="10.5" customHeight="1" x14ac:dyDescent="0.25">
      <c r="A9" s="11">
        <v>500</v>
      </c>
      <c r="B9" s="28" t="s">
        <v>223</v>
      </c>
      <c r="C9" s="29">
        <v>2.1700000000000001E-2</v>
      </c>
      <c r="D9" s="30">
        <v>0.29499999999999998</v>
      </c>
      <c r="E9" s="31">
        <v>3.96</v>
      </c>
      <c r="F9" s="29">
        <v>0.247</v>
      </c>
      <c r="G9" s="30">
        <v>0.78</v>
      </c>
      <c r="H9" s="31">
        <v>2.92</v>
      </c>
      <c r="I9" s="32">
        <v>0.23</v>
      </c>
      <c r="J9" s="199">
        <f t="shared" si="0"/>
        <v>915.96017972805873</v>
      </c>
      <c r="K9" s="33"/>
      <c r="L9" s="33"/>
    </row>
    <row r="10" spans="1:12" ht="10.5" customHeight="1" x14ac:dyDescent="0.25">
      <c r="A10" s="15">
        <v>500</v>
      </c>
      <c r="B10" s="40" t="s">
        <v>5</v>
      </c>
      <c r="C10" s="41">
        <v>2.1700000000000001E-2</v>
      </c>
      <c r="D10" s="42">
        <v>0.29499999999999998</v>
      </c>
      <c r="E10" s="43">
        <v>3.96</v>
      </c>
      <c r="F10" s="41">
        <v>0.247</v>
      </c>
      <c r="G10" s="42">
        <v>0.78</v>
      </c>
      <c r="H10" s="43">
        <v>2.92</v>
      </c>
      <c r="I10" s="44">
        <v>0.23</v>
      </c>
      <c r="J10" s="201">
        <f t="shared" si="0"/>
        <v>915.96017972805873</v>
      </c>
      <c r="K10" s="45"/>
      <c r="L10" s="45"/>
    </row>
    <row r="11" spans="1:12" ht="10.5" customHeight="1" x14ac:dyDescent="0.25">
      <c r="A11" s="11">
        <v>500</v>
      </c>
      <c r="B11" s="28" t="s">
        <v>212</v>
      </c>
      <c r="C11" s="29">
        <v>2.1700000000000001E-2</v>
      </c>
      <c r="D11" s="30">
        <v>0.29499999999999998</v>
      </c>
      <c r="E11" s="31">
        <v>3.96</v>
      </c>
      <c r="F11" s="29">
        <v>0.247</v>
      </c>
      <c r="G11" s="30">
        <v>0.78</v>
      </c>
      <c r="H11" s="31">
        <v>2.92</v>
      </c>
      <c r="I11" s="32">
        <v>0.23</v>
      </c>
      <c r="J11" s="199">
        <f t="shared" si="0"/>
        <v>915.96017972805873</v>
      </c>
      <c r="K11" s="33"/>
      <c r="L11" s="33"/>
    </row>
    <row r="12" spans="1:12" ht="10.5" customHeight="1" x14ac:dyDescent="0.25">
      <c r="A12" s="11">
        <v>500</v>
      </c>
      <c r="B12" s="28" t="s">
        <v>219</v>
      </c>
      <c r="C12" s="29">
        <v>2.1700000000000001E-2</v>
      </c>
      <c r="D12" s="30">
        <v>0.29499999999999998</v>
      </c>
      <c r="E12" s="31">
        <v>3.96</v>
      </c>
      <c r="F12" s="29">
        <v>0.247</v>
      </c>
      <c r="G12" s="30">
        <v>0.78</v>
      </c>
      <c r="H12" s="31">
        <v>2.92</v>
      </c>
      <c r="I12" s="32">
        <v>0.23</v>
      </c>
      <c r="J12" s="199">
        <f t="shared" si="0"/>
        <v>915.96017972805873</v>
      </c>
      <c r="K12" s="33"/>
      <c r="L12" s="33"/>
    </row>
    <row r="13" spans="1:12" ht="10.5" customHeight="1" thickBot="1" x14ac:dyDescent="0.3">
      <c r="A13" s="16">
        <v>500</v>
      </c>
      <c r="B13" s="46" t="s">
        <v>241</v>
      </c>
      <c r="C13" s="35">
        <v>2.1700000000000001E-2</v>
      </c>
      <c r="D13" s="36">
        <v>0.29499999999999998</v>
      </c>
      <c r="E13" s="37">
        <v>3.96</v>
      </c>
      <c r="F13" s="35">
        <v>0.247</v>
      </c>
      <c r="G13" s="36">
        <v>0.78</v>
      </c>
      <c r="H13" s="37">
        <v>2.92</v>
      </c>
      <c r="I13" s="38">
        <v>0.23</v>
      </c>
      <c r="J13" s="200">
        <f t="shared" si="0"/>
        <v>915.96017972805873</v>
      </c>
      <c r="K13" s="39"/>
      <c r="L13" s="39" t="s">
        <v>1288</v>
      </c>
    </row>
    <row r="14" spans="1:12" ht="10.5" customHeight="1" x14ac:dyDescent="0.25">
      <c r="A14" s="10">
        <v>220</v>
      </c>
      <c r="B14" s="22" t="s">
        <v>1525</v>
      </c>
      <c r="C14" s="23">
        <v>3.6999999999999998E-2</v>
      </c>
      <c r="D14" s="24">
        <v>0.29799999999999999</v>
      </c>
      <c r="E14" s="25">
        <v>3.76</v>
      </c>
      <c r="F14" s="23">
        <v>0.38</v>
      </c>
      <c r="G14" s="24">
        <v>0.95</v>
      </c>
      <c r="H14" s="25">
        <v>2.23</v>
      </c>
      <c r="I14" s="26">
        <v>0.59</v>
      </c>
      <c r="J14" s="198">
        <f t="shared" si="0"/>
        <v>171.92188018372192</v>
      </c>
      <c r="K14" s="27"/>
      <c r="L14" s="27"/>
    </row>
    <row r="15" spans="1:12" ht="10.5" customHeight="1" x14ac:dyDescent="0.25">
      <c r="A15" s="15">
        <v>220</v>
      </c>
      <c r="B15" s="40" t="s">
        <v>1660</v>
      </c>
      <c r="C15" s="41">
        <v>3.6999999999999998E-2</v>
      </c>
      <c r="D15" s="42">
        <v>0.29799999999999999</v>
      </c>
      <c r="E15" s="43">
        <v>3.76</v>
      </c>
      <c r="F15" s="41">
        <v>0.38</v>
      </c>
      <c r="G15" s="42">
        <v>0.95</v>
      </c>
      <c r="H15" s="43">
        <v>2.23</v>
      </c>
      <c r="I15" s="44">
        <v>0.59</v>
      </c>
      <c r="J15" s="201">
        <f t="shared" si="0"/>
        <v>171.92188018372192</v>
      </c>
      <c r="K15" s="45"/>
      <c r="L15" s="45"/>
    </row>
    <row r="16" spans="1:12" ht="10.5" customHeight="1" x14ac:dyDescent="0.25">
      <c r="A16" s="11">
        <v>220</v>
      </c>
      <c r="B16" s="28" t="s">
        <v>203</v>
      </c>
      <c r="C16" s="29">
        <v>4.1200000000000001E-2</v>
      </c>
      <c r="D16" s="30">
        <v>0.30199999999999999</v>
      </c>
      <c r="E16" s="31">
        <v>3.72</v>
      </c>
      <c r="F16" s="29">
        <v>0.11</v>
      </c>
      <c r="G16" s="30">
        <v>0.95</v>
      </c>
      <c r="H16" s="31">
        <v>2.23</v>
      </c>
      <c r="I16" s="32">
        <v>0.59</v>
      </c>
      <c r="J16" s="199">
        <f t="shared" si="0"/>
        <v>169.86869880715838</v>
      </c>
      <c r="K16" s="33"/>
      <c r="L16" s="33"/>
    </row>
    <row r="17" spans="1:12" ht="10.5" customHeight="1" x14ac:dyDescent="0.25">
      <c r="A17" s="11">
        <v>220</v>
      </c>
      <c r="B17" s="28" t="s">
        <v>221</v>
      </c>
      <c r="C17" s="29">
        <v>4.1200000000000001E-2</v>
      </c>
      <c r="D17" s="30">
        <v>0.30199999999999999</v>
      </c>
      <c r="E17" s="31">
        <v>3.72</v>
      </c>
      <c r="F17" s="29">
        <v>0.11</v>
      </c>
      <c r="G17" s="30">
        <v>0.95</v>
      </c>
      <c r="H17" s="31">
        <v>2.23</v>
      </c>
      <c r="I17" s="32">
        <v>0.59</v>
      </c>
      <c r="J17" s="199">
        <f t="shared" si="0"/>
        <v>169.86869880715838</v>
      </c>
      <c r="K17" s="33"/>
      <c r="L17" s="33"/>
    </row>
    <row r="18" spans="1:12" ht="10.5" customHeight="1" x14ac:dyDescent="0.25">
      <c r="A18" s="15">
        <v>220</v>
      </c>
      <c r="B18" s="40" t="s">
        <v>25</v>
      </c>
      <c r="C18" s="41">
        <v>4.1200000000000001E-2</v>
      </c>
      <c r="D18" s="42">
        <v>0.30199999999999999</v>
      </c>
      <c r="E18" s="43">
        <v>3.72</v>
      </c>
      <c r="F18" s="41">
        <v>0.11</v>
      </c>
      <c r="G18" s="42">
        <v>0.95</v>
      </c>
      <c r="H18" s="43">
        <v>2.23</v>
      </c>
      <c r="I18" s="44">
        <v>0.59</v>
      </c>
      <c r="J18" s="201">
        <f t="shared" si="0"/>
        <v>169.86869880715838</v>
      </c>
      <c r="K18" s="45"/>
      <c r="L18" s="45"/>
    </row>
    <row r="19" spans="1:12" ht="10.5" customHeight="1" x14ac:dyDescent="0.25">
      <c r="A19" s="11">
        <v>220</v>
      </c>
      <c r="B19" s="28" t="s">
        <v>8</v>
      </c>
      <c r="C19" s="29">
        <v>4.99E-2</v>
      </c>
      <c r="D19" s="30">
        <v>0.30599999999999999</v>
      </c>
      <c r="E19" s="31">
        <v>3.25</v>
      </c>
      <c r="F19" s="29">
        <v>0.13</v>
      </c>
      <c r="G19" s="30">
        <v>0.83</v>
      </c>
      <c r="H19" s="31">
        <v>2.23</v>
      </c>
      <c r="I19" s="32">
        <v>0.59</v>
      </c>
      <c r="J19" s="199">
        <f t="shared" si="0"/>
        <v>157.73436758980031</v>
      </c>
      <c r="K19" s="33"/>
      <c r="L19" s="33"/>
    </row>
    <row r="20" spans="1:12" ht="10.5" customHeight="1" x14ac:dyDescent="0.25">
      <c r="A20" s="11">
        <v>220</v>
      </c>
      <c r="B20" s="47" t="s">
        <v>1474</v>
      </c>
      <c r="C20" s="29">
        <v>6.9900000000000004E-2</v>
      </c>
      <c r="D20" s="30">
        <v>0.3115</v>
      </c>
      <c r="E20" s="31">
        <v>3.61</v>
      </c>
      <c r="F20" s="29">
        <v>0.23</v>
      </c>
      <c r="G20" s="30">
        <v>0.95</v>
      </c>
      <c r="H20" s="31">
        <v>2.23</v>
      </c>
      <c r="I20" s="32">
        <v>0.59</v>
      </c>
      <c r="J20" s="199">
        <f t="shared" si="0"/>
        <v>164.76688722800395</v>
      </c>
      <c r="K20" s="33"/>
      <c r="L20" s="33"/>
    </row>
    <row r="21" spans="1:12" ht="10.5" customHeight="1" x14ac:dyDescent="0.25">
      <c r="A21" s="11">
        <v>220</v>
      </c>
      <c r="B21" s="28" t="s">
        <v>209</v>
      </c>
      <c r="C21" s="29">
        <v>7.8E-2</v>
      </c>
      <c r="D21" s="30">
        <v>0.41</v>
      </c>
      <c r="E21" s="31">
        <v>2.73</v>
      </c>
      <c r="F21" s="29">
        <v>0.23</v>
      </c>
      <c r="G21" s="30">
        <v>0.95</v>
      </c>
      <c r="H21" s="31">
        <v>2.23</v>
      </c>
      <c r="I21" s="32">
        <v>0.59</v>
      </c>
      <c r="J21" s="199">
        <f t="shared" si="0"/>
        <v>124.89203923154844</v>
      </c>
      <c r="K21" s="33"/>
      <c r="L21" s="33"/>
    </row>
    <row r="22" spans="1:12" ht="10.5" customHeight="1" thickBot="1" x14ac:dyDescent="0.3">
      <c r="A22" s="16">
        <v>220</v>
      </c>
      <c r="B22" s="46" t="s">
        <v>9</v>
      </c>
      <c r="C22" s="35">
        <v>7.8E-2</v>
      </c>
      <c r="D22" s="36">
        <v>0.41</v>
      </c>
      <c r="E22" s="37">
        <v>2.73</v>
      </c>
      <c r="F22" s="35">
        <v>0.23</v>
      </c>
      <c r="G22" s="36">
        <v>0.95</v>
      </c>
      <c r="H22" s="37">
        <v>2.23</v>
      </c>
      <c r="I22" s="38">
        <v>0.59</v>
      </c>
      <c r="J22" s="200">
        <f t="shared" si="0"/>
        <v>124.89203923154844</v>
      </c>
      <c r="K22" s="39"/>
      <c r="L22" s="39"/>
    </row>
    <row r="23" spans="1:12" ht="10.5" customHeight="1" x14ac:dyDescent="0.25">
      <c r="A23" s="10">
        <v>220</v>
      </c>
      <c r="B23" s="22" t="s">
        <v>10</v>
      </c>
      <c r="C23" s="23">
        <v>8.3500000000000005E-2</v>
      </c>
      <c r="D23" s="24">
        <v>0.4</v>
      </c>
      <c r="E23" s="25">
        <v>2.85</v>
      </c>
      <c r="F23" s="23">
        <v>0.38</v>
      </c>
      <c r="G23" s="24">
        <v>0.95</v>
      </c>
      <c r="H23" s="25">
        <v>1.71</v>
      </c>
      <c r="I23" s="26">
        <v>0.59</v>
      </c>
      <c r="J23" s="198">
        <f t="shared" si="0"/>
        <v>129.19264684957886</v>
      </c>
      <c r="K23" s="27"/>
      <c r="L23" s="27"/>
    </row>
    <row r="24" spans="1:12" ht="10.5" customHeight="1" x14ac:dyDescent="0.25">
      <c r="A24" s="11">
        <v>220</v>
      </c>
      <c r="B24" s="28" t="s">
        <v>6</v>
      </c>
      <c r="C24" s="29">
        <v>8.3500000000000005E-2</v>
      </c>
      <c r="D24" s="30">
        <v>0.4</v>
      </c>
      <c r="E24" s="31">
        <v>2.85</v>
      </c>
      <c r="F24" s="29">
        <v>0.3</v>
      </c>
      <c r="G24" s="30">
        <v>0.95</v>
      </c>
      <c r="H24" s="31">
        <v>2.23</v>
      </c>
      <c r="I24" s="32">
        <v>0.59</v>
      </c>
      <c r="J24" s="199">
        <f t="shared" si="0"/>
        <v>129.19264684957886</v>
      </c>
      <c r="K24" s="33"/>
      <c r="L24" s="33"/>
    </row>
    <row r="25" spans="1:12" ht="10.5" customHeight="1" x14ac:dyDescent="0.25">
      <c r="A25" s="11">
        <v>220</v>
      </c>
      <c r="B25" s="28" t="s">
        <v>206</v>
      </c>
      <c r="C25" s="29">
        <v>8.3500000000000005E-2</v>
      </c>
      <c r="D25" s="30">
        <v>0.4</v>
      </c>
      <c r="E25" s="31">
        <v>2.85</v>
      </c>
      <c r="F25" s="29">
        <v>0.3</v>
      </c>
      <c r="G25" s="30">
        <v>0.95</v>
      </c>
      <c r="H25" s="31">
        <v>2.23</v>
      </c>
      <c r="I25" s="32">
        <v>0.59</v>
      </c>
      <c r="J25" s="199">
        <f t="shared" si="0"/>
        <v>129.19264684957886</v>
      </c>
      <c r="K25" s="33"/>
      <c r="L25" s="33"/>
    </row>
    <row r="26" spans="1:12" ht="10.5" customHeight="1" x14ac:dyDescent="0.25">
      <c r="A26" s="11">
        <v>220</v>
      </c>
      <c r="B26" s="28" t="s">
        <v>1329</v>
      </c>
      <c r="C26" s="29">
        <v>8.2500000000000004E-2</v>
      </c>
      <c r="D26" s="30">
        <v>0.41799999999999998</v>
      </c>
      <c r="E26" s="31">
        <v>2.72</v>
      </c>
      <c r="F26" s="29">
        <v>0.3</v>
      </c>
      <c r="G26" s="30">
        <v>0.95</v>
      </c>
      <c r="H26" s="31">
        <v>2.23</v>
      </c>
      <c r="I26" s="32">
        <v>0.59</v>
      </c>
      <c r="J26" s="199">
        <f t="shared" si="0"/>
        <v>123.4643779864417</v>
      </c>
      <c r="K26" s="33"/>
      <c r="L26" s="33"/>
    </row>
    <row r="27" spans="1:12" ht="10.5" customHeight="1" x14ac:dyDescent="0.25">
      <c r="A27" s="11">
        <v>220</v>
      </c>
      <c r="B27" s="28" t="s">
        <v>43</v>
      </c>
      <c r="C27" s="29">
        <v>8.2500000000000004E-2</v>
      </c>
      <c r="D27" s="30">
        <v>0.41799999999999998</v>
      </c>
      <c r="E27" s="31">
        <v>2.72</v>
      </c>
      <c r="F27" s="29">
        <v>0.3</v>
      </c>
      <c r="G27" s="30">
        <v>0.95</v>
      </c>
      <c r="H27" s="31">
        <v>2.23</v>
      </c>
      <c r="I27" s="32">
        <v>0.59</v>
      </c>
      <c r="J27" s="199">
        <f t="shared" si="0"/>
        <v>123.4643779864417</v>
      </c>
      <c r="K27" s="33"/>
      <c r="L27" s="33"/>
    </row>
    <row r="28" spans="1:12" ht="10.5" customHeight="1" x14ac:dyDescent="0.25">
      <c r="A28" s="11">
        <v>220</v>
      </c>
      <c r="B28" s="28" t="s">
        <v>1661</v>
      </c>
      <c r="C28" s="29">
        <v>7.2599999999999998E-2</v>
      </c>
      <c r="D28" s="30">
        <v>0.4</v>
      </c>
      <c r="E28" s="31">
        <v>2.72</v>
      </c>
      <c r="F28" s="29">
        <v>0.3</v>
      </c>
      <c r="G28" s="30">
        <v>0.95</v>
      </c>
      <c r="H28" s="31">
        <v>2.23</v>
      </c>
      <c r="I28" s="32">
        <v>0.59</v>
      </c>
      <c r="J28" s="199">
        <f t="shared" si="0"/>
        <v>126.21175856472327</v>
      </c>
      <c r="K28" s="33"/>
      <c r="L28" s="33"/>
    </row>
    <row r="29" spans="1:12" ht="10.5" customHeight="1" x14ac:dyDescent="0.25">
      <c r="A29" s="11">
        <v>220</v>
      </c>
      <c r="B29" s="28" t="s">
        <v>1492</v>
      </c>
      <c r="C29" s="29">
        <v>0.08</v>
      </c>
      <c r="D29" s="30">
        <v>0.39200000000000002</v>
      </c>
      <c r="E29" s="31">
        <v>2.85</v>
      </c>
      <c r="F29" s="29">
        <v>0.3</v>
      </c>
      <c r="G29" s="30">
        <v>0.95</v>
      </c>
      <c r="H29" s="31">
        <v>1.71</v>
      </c>
      <c r="I29" s="32">
        <v>0.59</v>
      </c>
      <c r="J29" s="199">
        <f t="shared" si="0"/>
        <v>130.50428095253724</v>
      </c>
      <c r="K29" s="33"/>
      <c r="L29" s="33"/>
    </row>
    <row r="30" spans="1:12" ht="10.5" customHeight="1" x14ac:dyDescent="0.25">
      <c r="A30" s="11">
        <v>220</v>
      </c>
      <c r="B30" s="28" t="s">
        <v>1490</v>
      </c>
      <c r="C30" s="29">
        <v>0.1</v>
      </c>
      <c r="D30" s="30">
        <v>0.38800000000000001</v>
      </c>
      <c r="E30" s="31">
        <v>2.85</v>
      </c>
      <c r="F30" s="29">
        <v>0.247</v>
      </c>
      <c r="G30" s="30">
        <v>1.01</v>
      </c>
      <c r="H30" s="31">
        <v>1.71</v>
      </c>
      <c r="I30" s="32">
        <v>0.67</v>
      </c>
      <c r="J30" s="199">
        <f t="shared" si="0"/>
        <v>131.17525854218184</v>
      </c>
      <c r="K30" s="33"/>
      <c r="L30" s="33"/>
    </row>
    <row r="31" spans="1:12" ht="10.5" customHeight="1" x14ac:dyDescent="0.25">
      <c r="A31" s="11">
        <v>220</v>
      </c>
      <c r="B31" s="28" t="s">
        <v>1489</v>
      </c>
      <c r="C31" s="29">
        <v>0.1</v>
      </c>
      <c r="D31" s="30">
        <v>0.38800000000000001</v>
      </c>
      <c r="E31" s="31">
        <v>2.85</v>
      </c>
      <c r="F31" s="29">
        <v>0.247</v>
      </c>
      <c r="G31" s="30">
        <v>1.01</v>
      </c>
      <c r="H31" s="31">
        <v>1.71</v>
      </c>
      <c r="I31" s="32">
        <v>0.67</v>
      </c>
      <c r="J31" s="199">
        <f t="shared" si="0"/>
        <v>131.17525854218184</v>
      </c>
      <c r="K31" s="33"/>
      <c r="L31" s="33"/>
    </row>
    <row r="32" spans="1:12" ht="10.5" customHeight="1" x14ac:dyDescent="0.25">
      <c r="A32" s="11">
        <v>220</v>
      </c>
      <c r="B32" s="28" t="s">
        <v>1491</v>
      </c>
      <c r="C32" s="29">
        <v>0.1</v>
      </c>
      <c r="D32" s="30">
        <v>0.38800000000000001</v>
      </c>
      <c r="E32" s="31">
        <v>2.85</v>
      </c>
      <c r="F32" s="29">
        <v>0.247</v>
      </c>
      <c r="G32" s="30">
        <v>1.01</v>
      </c>
      <c r="H32" s="31">
        <v>1.71</v>
      </c>
      <c r="I32" s="32">
        <v>0.67</v>
      </c>
      <c r="J32" s="199">
        <f t="shared" si="0"/>
        <v>131.17525854218184</v>
      </c>
      <c r="K32" s="33"/>
      <c r="L32" s="33"/>
    </row>
    <row r="33" spans="1:14" ht="10.5" customHeight="1" x14ac:dyDescent="0.25">
      <c r="A33" s="11">
        <v>220</v>
      </c>
      <c r="B33" s="28" t="s">
        <v>213</v>
      </c>
      <c r="C33" s="29">
        <v>0.11899999999999999</v>
      </c>
      <c r="D33" s="30">
        <v>0.4</v>
      </c>
      <c r="E33" s="31">
        <v>2.85</v>
      </c>
      <c r="F33" s="29">
        <v>0.73</v>
      </c>
      <c r="G33" s="30">
        <v>1.28</v>
      </c>
      <c r="H33" s="31">
        <v>1.71</v>
      </c>
      <c r="I33" s="32">
        <v>0.76</v>
      </c>
      <c r="J33" s="199">
        <f t="shared" si="0"/>
        <v>129.19264684957886</v>
      </c>
      <c r="K33" s="33"/>
      <c r="L33" s="33" t="s">
        <v>205</v>
      </c>
    </row>
    <row r="34" spans="1:14" ht="10.5" customHeight="1" x14ac:dyDescent="0.25">
      <c r="A34" s="11">
        <v>220</v>
      </c>
      <c r="B34" s="28" t="s">
        <v>1488</v>
      </c>
      <c r="C34" s="29">
        <v>0.11899999999999999</v>
      </c>
      <c r="D34" s="30">
        <v>0.4</v>
      </c>
      <c r="E34" s="31">
        <v>2.85</v>
      </c>
      <c r="F34" s="29">
        <v>0.73</v>
      </c>
      <c r="G34" s="30">
        <v>1.28</v>
      </c>
      <c r="H34" s="31">
        <v>1.71</v>
      </c>
      <c r="I34" s="32">
        <v>0.76</v>
      </c>
      <c r="J34" s="199">
        <f t="shared" si="0"/>
        <v>129.19264684957886</v>
      </c>
      <c r="K34" s="33"/>
      <c r="L34" s="33" t="s">
        <v>205</v>
      </c>
    </row>
    <row r="35" spans="1:14" ht="10.5" customHeight="1" thickBot="1" x14ac:dyDescent="0.3">
      <c r="A35" s="16">
        <v>220</v>
      </c>
      <c r="B35" s="46" t="s">
        <v>1487</v>
      </c>
      <c r="C35" s="35">
        <v>0.27</v>
      </c>
      <c r="D35" s="36">
        <v>0.42</v>
      </c>
      <c r="E35" s="37">
        <v>2.72</v>
      </c>
      <c r="F35" s="35">
        <v>0.73</v>
      </c>
      <c r="G35" s="36">
        <v>1.28</v>
      </c>
      <c r="H35" s="37">
        <v>1.71</v>
      </c>
      <c r="I35" s="38">
        <v>0.76</v>
      </c>
      <c r="J35" s="200">
        <f t="shared" si="0"/>
        <v>123.17006439027612</v>
      </c>
      <c r="K35" s="39"/>
      <c r="L35" s="39"/>
    </row>
    <row r="36" spans="1:14" ht="10.5" customHeight="1" x14ac:dyDescent="0.25">
      <c r="A36" s="10">
        <v>220</v>
      </c>
      <c r="B36" s="22" t="s">
        <v>1208</v>
      </c>
      <c r="C36" s="23">
        <v>3.5591324000000001E-2</v>
      </c>
      <c r="D36" s="24">
        <v>0.34123124300000002</v>
      </c>
      <c r="E36" s="25">
        <v>3.37139956</v>
      </c>
      <c r="F36" s="23">
        <v>0.26136754099999998</v>
      </c>
      <c r="G36" s="24">
        <v>1.0273962830000001</v>
      </c>
      <c r="H36" s="25">
        <v>2.346120832</v>
      </c>
      <c r="I36" s="26">
        <v>0.22872168000000001</v>
      </c>
      <c r="J36" s="198">
        <f t="shared" si="0"/>
        <v>152.13392864907462</v>
      </c>
      <c r="K36" s="27"/>
      <c r="L36" s="27" t="s">
        <v>1210</v>
      </c>
      <c r="M36" s="1">
        <v>1</v>
      </c>
      <c r="N36" s="48" t="s">
        <v>1409</v>
      </c>
    </row>
    <row r="37" spans="1:14" ht="10.5" customHeight="1" x14ac:dyDescent="0.25">
      <c r="A37" s="11">
        <v>220</v>
      </c>
      <c r="B37" s="28" t="s">
        <v>1477</v>
      </c>
      <c r="C37" s="29">
        <v>5.7261800000000002E-2</v>
      </c>
      <c r="D37" s="30">
        <v>0.337588</v>
      </c>
      <c r="E37" s="31">
        <v>3.3651369999999998</v>
      </c>
      <c r="F37" s="29">
        <v>0.28206999999999999</v>
      </c>
      <c r="G37" s="30">
        <v>1.1781934999999999</v>
      </c>
      <c r="H37" s="31">
        <v>2.0960380000000001</v>
      </c>
      <c r="I37" s="32">
        <v>0.77578429999999998</v>
      </c>
      <c r="J37" s="199">
        <f t="shared" si="0"/>
        <v>152.81051387177686</v>
      </c>
      <c r="K37" s="33"/>
      <c r="L37" s="33"/>
    </row>
    <row r="38" spans="1:14" ht="10.5" customHeight="1" x14ac:dyDescent="0.25">
      <c r="A38" s="11">
        <v>220</v>
      </c>
      <c r="B38" s="28" t="s">
        <v>1475</v>
      </c>
      <c r="C38" s="29">
        <v>5.7261800000000002E-2</v>
      </c>
      <c r="D38" s="30">
        <v>0.337588</v>
      </c>
      <c r="E38" s="31">
        <v>3.3651369999999998</v>
      </c>
      <c r="F38" s="29">
        <v>0.28206999999999999</v>
      </c>
      <c r="G38" s="30">
        <v>1.1781934999999999</v>
      </c>
      <c r="H38" s="31">
        <v>2.0960380000000001</v>
      </c>
      <c r="I38" s="32">
        <v>0.77578429999999998</v>
      </c>
      <c r="J38" s="199">
        <f t="shared" si="0"/>
        <v>152.81051387177686</v>
      </c>
      <c r="K38" s="33"/>
      <c r="L38" s="33"/>
    </row>
    <row r="39" spans="1:14" ht="10.5" customHeight="1" x14ac:dyDescent="0.25">
      <c r="A39" s="11">
        <v>220</v>
      </c>
      <c r="B39" s="28" t="s">
        <v>1479</v>
      </c>
      <c r="C39" s="29">
        <v>5.7261800000000002E-2</v>
      </c>
      <c r="D39" s="30">
        <v>0.337588</v>
      </c>
      <c r="E39" s="31">
        <v>3.3651369999999998</v>
      </c>
      <c r="F39" s="29">
        <v>0.28206999999999999</v>
      </c>
      <c r="G39" s="30">
        <v>1.1781934999999999</v>
      </c>
      <c r="H39" s="31">
        <v>2.0960380000000001</v>
      </c>
      <c r="I39" s="32">
        <v>0.77578429999999998</v>
      </c>
      <c r="J39" s="199">
        <f t="shared" si="0"/>
        <v>152.81051387177686</v>
      </c>
      <c r="K39" s="33"/>
      <c r="L39" s="33"/>
    </row>
    <row r="40" spans="1:14" ht="10.5" customHeight="1" x14ac:dyDescent="0.25">
      <c r="A40" s="11">
        <v>220</v>
      </c>
      <c r="B40" s="28" t="s">
        <v>1476</v>
      </c>
      <c r="C40" s="29">
        <v>5.7261800000000002E-2</v>
      </c>
      <c r="D40" s="30">
        <v>0.337588</v>
      </c>
      <c r="E40" s="31">
        <v>3.3651369999999998</v>
      </c>
      <c r="F40" s="29">
        <v>0.28206999999999999</v>
      </c>
      <c r="G40" s="30">
        <v>1.1781934999999999</v>
      </c>
      <c r="H40" s="31">
        <v>2.0960380000000001</v>
      </c>
      <c r="I40" s="32">
        <v>0.77578429999999998</v>
      </c>
      <c r="J40" s="199">
        <f t="shared" si="0"/>
        <v>152.81051387177686</v>
      </c>
      <c r="K40" s="33"/>
      <c r="L40" s="33"/>
    </row>
    <row r="41" spans="1:14" ht="10.5" customHeight="1" x14ac:dyDescent="0.25">
      <c r="A41" s="11">
        <v>220</v>
      </c>
      <c r="B41" s="28" t="s">
        <v>1473</v>
      </c>
      <c r="C41" s="29">
        <v>0.114167</v>
      </c>
      <c r="D41" s="30">
        <v>0.44203799999999999</v>
      </c>
      <c r="E41" s="31">
        <v>2.5953400000000002</v>
      </c>
      <c r="F41" s="29">
        <v>0.33897100000000002</v>
      </c>
      <c r="G41" s="30">
        <v>1.2826</v>
      </c>
      <c r="H41" s="31">
        <v>1.741287</v>
      </c>
      <c r="I41" s="32">
        <v>0.77577470000000004</v>
      </c>
      <c r="J41" s="199">
        <f t="shared" si="0"/>
        <v>117.2769571012528</v>
      </c>
      <c r="K41" s="33"/>
      <c r="L41" s="33"/>
    </row>
    <row r="42" spans="1:14" ht="10.5" customHeight="1" x14ac:dyDescent="0.25">
      <c r="A42" s="11">
        <v>220</v>
      </c>
      <c r="B42" s="28" t="s">
        <v>1478</v>
      </c>
      <c r="C42" s="29">
        <v>0.114167</v>
      </c>
      <c r="D42" s="30">
        <v>0.44203799999999999</v>
      </c>
      <c r="E42" s="31">
        <v>2.5953400000000002</v>
      </c>
      <c r="F42" s="29">
        <v>0.33897100000000002</v>
      </c>
      <c r="G42" s="30">
        <v>1.2826</v>
      </c>
      <c r="H42" s="31">
        <v>1.741287</v>
      </c>
      <c r="I42" s="32">
        <v>0.77577470000000004</v>
      </c>
      <c r="J42" s="199">
        <f t="shared" si="0"/>
        <v>117.2769571012528</v>
      </c>
      <c r="K42" s="33"/>
      <c r="L42" s="33" t="s">
        <v>62</v>
      </c>
    </row>
    <row r="43" spans="1:14" ht="10.5" customHeight="1" x14ac:dyDescent="0.25">
      <c r="A43" s="11">
        <v>220</v>
      </c>
      <c r="B43" s="28" t="s">
        <v>1472</v>
      </c>
      <c r="C43" s="29">
        <v>0.114167</v>
      </c>
      <c r="D43" s="30">
        <v>0.44203799999999999</v>
      </c>
      <c r="E43" s="31">
        <v>2.5953400000000002</v>
      </c>
      <c r="F43" s="29">
        <v>0.33897100000000002</v>
      </c>
      <c r="G43" s="30">
        <v>1.2826</v>
      </c>
      <c r="H43" s="31">
        <v>1.741287</v>
      </c>
      <c r="I43" s="32">
        <v>0.77577470000000004</v>
      </c>
      <c r="J43" s="199">
        <f t="shared" si="0"/>
        <v>117.2769571012528</v>
      </c>
      <c r="K43" s="33"/>
      <c r="L43" s="33" t="s">
        <v>62</v>
      </c>
    </row>
    <row r="44" spans="1:14" ht="10.5" customHeight="1" x14ac:dyDescent="0.25">
      <c r="A44" s="11">
        <v>220</v>
      </c>
      <c r="B44" s="28" t="s">
        <v>1472</v>
      </c>
      <c r="C44" s="29">
        <v>0.114167</v>
      </c>
      <c r="D44" s="30">
        <v>0.44203799999999999</v>
      </c>
      <c r="E44" s="31">
        <v>2.5953400000000002</v>
      </c>
      <c r="F44" s="29">
        <v>0.33897100000000002</v>
      </c>
      <c r="G44" s="30">
        <v>1.2826</v>
      </c>
      <c r="H44" s="31">
        <v>1.741287</v>
      </c>
      <c r="I44" s="32">
        <v>0.77577470000000004</v>
      </c>
      <c r="J44" s="199">
        <f t="shared" si="0"/>
        <v>117.2769571012528</v>
      </c>
      <c r="K44" s="33"/>
      <c r="L44" s="33" t="s">
        <v>62</v>
      </c>
    </row>
    <row r="45" spans="1:14" ht="10.5" customHeight="1" x14ac:dyDescent="0.25">
      <c r="A45" s="11">
        <v>220</v>
      </c>
      <c r="B45" s="28" t="s">
        <v>1466</v>
      </c>
      <c r="C45" s="29">
        <v>0.114167</v>
      </c>
      <c r="D45" s="30">
        <v>0.44203799999999999</v>
      </c>
      <c r="E45" s="31">
        <v>2.5953400000000002</v>
      </c>
      <c r="F45" s="29">
        <v>0.33897100000000002</v>
      </c>
      <c r="G45" s="30">
        <v>1.2826</v>
      </c>
      <c r="H45" s="31">
        <v>1.741287</v>
      </c>
      <c r="I45" s="32">
        <v>0.77577470000000004</v>
      </c>
      <c r="J45" s="199">
        <f t="shared" si="0"/>
        <v>117.2769571012528</v>
      </c>
      <c r="K45" s="33"/>
      <c r="L45" s="33" t="s">
        <v>62</v>
      </c>
    </row>
    <row r="46" spans="1:14" ht="10.5" customHeight="1" x14ac:dyDescent="0.25">
      <c r="A46" s="11">
        <v>220</v>
      </c>
      <c r="B46" s="28" t="s">
        <v>1465</v>
      </c>
      <c r="C46" s="29">
        <v>0.114167</v>
      </c>
      <c r="D46" s="30">
        <v>0.44203799999999999</v>
      </c>
      <c r="E46" s="31">
        <v>2.5953400000000002</v>
      </c>
      <c r="F46" s="29">
        <v>0.33897100000000002</v>
      </c>
      <c r="G46" s="30">
        <v>1.2826</v>
      </c>
      <c r="H46" s="31">
        <v>1.741287</v>
      </c>
      <c r="I46" s="32">
        <v>0.77577470000000004</v>
      </c>
      <c r="J46" s="199">
        <f t="shared" si="0"/>
        <v>117.2769571012528</v>
      </c>
      <c r="K46" s="33"/>
      <c r="L46" s="33"/>
    </row>
    <row r="47" spans="1:14" ht="10.5" customHeight="1" x14ac:dyDescent="0.25">
      <c r="A47" s="11">
        <v>220</v>
      </c>
      <c r="B47" s="28" t="s">
        <v>1471</v>
      </c>
      <c r="C47" s="29">
        <v>0.114167</v>
      </c>
      <c r="D47" s="30">
        <v>0.44203799999999999</v>
      </c>
      <c r="E47" s="31">
        <v>2.5953400000000002</v>
      </c>
      <c r="F47" s="29">
        <v>0.33897100000000002</v>
      </c>
      <c r="G47" s="30">
        <v>1.2826</v>
      </c>
      <c r="H47" s="31">
        <v>1.741287</v>
      </c>
      <c r="I47" s="32">
        <v>0.77577470000000004</v>
      </c>
      <c r="J47" s="199">
        <f t="shared" si="0"/>
        <v>117.2769571012528</v>
      </c>
      <c r="K47" s="33"/>
      <c r="L47" s="33"/>
    </row>
    <row r="48" spans="1:14" ht="10.5" customHeight="1" x14ac:dyDescent="0.25">
      <c r="A48" s="11">
        <v>220</v>
      </c>
      <c r="B48" s="28" t="s">
        <v>1209</v>
      </c>
      <c r="C48" s="29">
        <v>7.0770071000000004E-2</v>
      </c>
      <c r="D48" s="30">
        <v>0.43583328100000002</v>
      </c>
      <c r="E48" s="31">
        <v>2.6526013860000002</v>
      </c>
      <c r="F48" s="29">
        <v>0.296547106</v>
      </c>
      <c r="G48" s="30">
        <v>1.122009737</v>
      </c>
      <c r="H48" s="31">
        <v>1.9232412219999999</v>
      </c>
      <c r="I48" s="32">
        <v>0.22872548500000001</v>
      </c>
      <c r="J48" s="199">
        <f t="shared" si="0"/>
        <v>119.40462868444749</v>
      </c>
      <c r="K48" s="33"/>
      <c r="L48" s="33"/>
    </row>
    <row r="49" spans="1:12" ht="10.5" customHeight="1" x14ac:dyDescent="0.25">
      <c r="A49" s="11">
        <v>220</v>
      </c>
      <c r="B49" s="28" t="s">
        <v>214</v>
      </c>
      <c r="C49" s="29">
        <v>7.3849999999999999E-2</v>
      </c>
      <c r="D49" s="30">
        <v>0.59470000000000001</v>
      </c>
      <c r="E49" s="31">
        <v>7.44</v>
      </c>
      <c r="F49" s="29">
        <v>0.752</v>
      </c>
      <c r="G49" s="30">
        <v>1.88</v>
      </c>
      <c r="H49" s="31">
        <v>4.415</v>
      </c>
      <c r="I49" s="32">
        <v>1.1679999999999999</v>
      </c>
      <c r="J49" s="199">
        <f t="shared" si="0"/>
        <v>171.19176129621039</v>
      </c>
      <c r="K49" s="33"/>
      <c r="L49" s="33"/>
    </row>
    <row r="50" spans="1:12" ht="10.5" customHeight="1" thickBot="1" x14ac:dyDescent="0.3">
      <c r="A50" s="16">
        <v>220</v>
      </c>
      <c r="B50" s="46" t="s">
        <v>216</v>
      </c>
      <c r="C50" s="35">
        <v>7.3849999999999999E-2</v>
      </c>
      <c r="D50" s="36">
        <v>0.59470000000000001</v>
      </c>
      <c r="E50" s="37">
        <v>7.44</v>
      </c>
      <c r="F50" s="35">
        <v>0.752</v>
      </c>
      <c r="G50" s="36">
        <v>1.88</v>
      </c>
      <c r="H50" s="37">
        <v>4.415</v>
      </c>
      <c r="I50" s="38">
        <v>1.1679999999999999</v>
      </c>
      <c r="J50" s="200">
        <f t="shared" si="0"/>
        <v>171.19176129621039</v>
      </c>
      <c r="K50" s="39"/>
      <c r="L50" s="39" t="s">
        <v>62</v>
      </c>
    </row>
    <row r="51" spans="1:12" ht="10.5" customHeight="1" x14ac:dyDescent="0.25">
      <c r="A51" s="10">
        <v>220</v>
      </c>
      <c r="B51" s="22" t="s">
        <v>1158</v>
      </c>
      <c r="C51" s="23">
        <v>1.2869999999999999E-2</v>
      </c>
      <c r="D51" s="24">
        <v>0.16835</v>
      </c>
      <c r="E51" s="25">
        <v>71.62</v>
      </c>
      <c r="F51" s="23">
        <v>0.15373999999999999</v>
      </c>
      <c r="G51" s="24">
        <v>0.10498</v>
      </c>
      <c r="H51" s="25">
        <v>60</v>
      </c>
      <c r="I51" s="26">
        <v>0</v>
      </c>
      <c r="J51" s="198">
        <f t="shared" si="0"/>
        <v>998.28825043042104</v>
      </c>
      <c r="K51" s="27"/>
      <c r="L51" s="27" t="s">
        <v>1289</v>
      </c>
    </row>
    <row r="52" spans="1:12" ht="10.5" customHeight="1" x14ac:dyDescent="0.25">
      <c r="A52" s="11">
        <v>220</v>
      </c>
      <c r="B52" s="49" t="s">
        <v>58</v>
      </c>
      <c r="C52" s="29">
        <v>1.2869999999999999E-2</v>
      </c>
      <c r="D52" s="30">
        <v>0.16835</v>
      </c>
      <c r="E52" s="31">
        <v>71.62</v>
      </c>
      <c r="F52" s="29">
        <v>0.15373999999999999</v>
      </c>
      <c r="G52" s="30">
        <v>0.10498</v>
      </c>
      <c r="H52" s="31">
        <v>60</v>
      </c>
      <c r="I52" s="32">
        <v>0</v>
      </c>
      <c r="J52" s="199">
        <f t="shared" si="0"/>
        <v>998.28825043042104</v>
      </c>
      <c r="K52" s="33"/>
      <c r="L52" s="33"/>
    </row>
    <row r="53" spans="1:12" ht="10.5" customHeight="1" x14ac:dyDescent="0.25">
      <c r="A53" s="11">
        <v>220</v>
      </c>
      <c r="B53" s="28" t="s">
        <v>61</v>
      </c>
      <c r="C53" s="29">
        <v>1.2869999999999999E-2</v>
      </c>
      <c r="D53" s="30">
        <v>0.16835</v>
      </c>
      <c r="E53" s="31">
        <v>72.25</v>
      </c>
      <c r="F53" s="29">
        <v>0.15373999999999999</v>
      </c>
      <c r="G53" s="30">
        <v>6.3700000000000007E-2</v>
      </c>
      <c r="H53" s="31">
        <v>60</v>
      </c>
      <c r="I53" s="32">
        <v>0</v>
      </c>
      <c r="J53" s="199">
        <f t="shared" si="0"/>
        <v>1002.6693212349562</v>
      </c>
      <c r="K53" s="33"/>
      <c r="L53" s="33"/>
    </row>
    <row r="54" spans="1:12" ht="10.5" customHeight="1" x14ac:dyDescent="0.25">
      <c r="A54" s="11">
        <v>220</v>
      </c>
      <c r="B54" s="28" t="s">
        <v>1155</v>
      </c>
      <c r="C54" s="29">
        <v>1.21E-2</v>
      </c>
      <c r="D54" s="30">
        <v>0.1215</v>
      </c>
      <c r="E54" s="31">
        <v>44</v>
      </c>
      <c r="F54" s="29">
        <v>0.2054</v>
      </c>
      <c r="G54" s="30">
        <v>7.1400000000000005E-2</v>
      </c>
      <c r="H54" s="31">
        <v>53</v>
      </c>
      <c r="I54" s="32">
        <v>0</v>
      </c>
      <c r="J54" s="199">
        <f t="shared" si="0"/>
        <v>921.05075082576627</v>
      </c>
      <c r="K54" s="33"/>
      <c r="L54" s="33"/>
    </row>
    <row r="55" spans="1:12" ht="10.5" customHeight="1" x14ac:dyDescent="0.25">
      <c r="A55" s="11">
        <v>220</v>
      </c>
      <c r="B55" s="28" t="s">
        <v>1236</v>
      </c>
      <c r="C55" s="29">
        <v>1.554E-2</v>
      </c>
      <c r="D55" s="30">
        <v>0.17499999999999999</v>
      </c>
      <c r="E55" s="31">
        <v>66.31</v>
      </c>
      <c r="F55" s="29">
        <v>0.18559999999999999</v>
      </c>
      <c r="G55" s="30">
        <v>0.1084</v>
      </c>
      <c r="H55" s="31">
        <v>56.86</v>
      </c>
      <c r="I55" s="32">
        <v>0</v>
      </c>
      <c r="J55" s="199">
        <f t="shared" si="0"/>
        <v>942.14088603714526</v>
      </c>
      <c r="K55" s="33"/>
      <c r="L55" s="50" t="s">
        <v>1238</v>
      </c>
    </row>
    <row r="56" spans="1:12" ht="10.5" customHeight="1" x14ac:dyDescent="0.25">
      <c r="A56" s="11">
        <v>220</v>
      </c>
      <c r="B56" s="28" t="s">
        <v>1235</v>
      </c>
      <c r="C56" s="29">
        <v>1.553E-2</v>
      </c>
      <c r="D56" s="30">
        <v>0.17599999999999999</v>
      </c>
      <c r="E56" s="31">
        <v>67.25</v>
      </c>
      <c r="F56" s="29">
        <v>0.18099999999999999</v>
      </c>
      <c r="G56" s="30">
        <v>0.1074</v>
      </c>
      <c r="H56" s="31">
        <v>57.67</v>
      </c>
      <c r="I56" s="32">
        <v>0</v>
      </c>
      <c r="J56" s="199">
        <f t="shared" si="0"/>
        <v>946.09592536909281</v>
      </c>
      <c r="K56" s="33"/>
      <c r="L56" s="50" t="s">
        <v>1237</v>
      </c>
    </row>
    <row r="57" spans="1:12" ht="10.5" customHeight="1" x14ac:dyDescent="0.25">
      <c r="A57" s="11">
        <v>220</v>
      </c>
      <c r="B57" s="51" t="s">
        <v>1156</v>
      </c>
      <c r="C57" s="29">
        <v>6.0499999999999998E-3</v>
      </c>
      <c r="D57" s="30">
        <v>6.0749999999999998E-2</v>
      </c>
      <c r="E57" s="31">
        <v>88</v>
      </c>
      <c r="F57" s="29">
        <v>0.1027</v>
      </c>
      <c r="G57" s="30">
        <v>3.5700000000000003E-2</v>
      </c>
      <c r="H57" s="31">
        <v>106</v>
      </c>
      <c r="I57" s="32">
        <v>0</v>
      </c>
      <c r="J57" s="199">
        <f t="shared" si="0"/>
        <v>1842.1015016515325</v>
      </c>
      <c r="K57" s="33"/>
      <c r="L57" s="33"/>
    </row>
    <row r="58" spans="1:12" ht="10.5" customHeight="1" x14ac:dyDescent="0.25">
      <c r="A58" s="11">
        <v>220</v>
      </c>
      <c r="B58" s="28" t="s">
        <v>14</v>
      </c>
      <c r="C58" s="29">
        <v>0.02</v>
      </c>
      <c r="D58" s="30">
        <v>0.13439999999999999</v>
      </c>
      <c r="E58" s="31">
        <v>88</v>
      </c>
      <c r="F58" s="29">
        <v>0.08</v>
      </c>
      <c r="G58" s="30">
        <v>0.13</v>
      </c>
      <c r="H58" s="31">
        <v>66</v>
      </c>
      <c r="I58" s="32">
        <v>0</v>
      </c>
      <c r="J58" s="199">
        <f t="shared" si="0"/>
        <v>1238.4744840403648</v>
      </c>
      <c r="K58" s="33"/>
      <c r="L58" s="33"/>
    </row>
    <row r="59" spans="1:12" ht="10.5" customHeight="1" x14ac:dyDescent="0.25">
      <c r="A59" s="11">
        <v>220</v>
      </c>
      <c r="B59" s="47" t="s">
        <v>1470</v>
      </c>
      <c r="C59" s="29">
        <v>2.8000000000000001E-2</v>
      </c>
      <c r="D59" s="30">
        <v>0.129</v>
      </c>
      <c r="E59" s="31">
        <v>128.80529879718151</v>
      </c>
      <c r="F59" s="29">
        <v>0.18168999999999999</v>
      </c>
      <c r="G59" s="30">
        <v>0.28299999999999997</v>
      </c>
      <c r="H59" s="31">
        <v>64.8</v>
      </c>
      <c r="I59" s="32">
        <v>0</v>
      </c>
      <c r="J59" s="199">
        <f t="shared" si="0"/>
        <v>1529.3869186382326</v>
      </c>
      <c r="K59" s="33"/>
      <c r="L59" s="33"/>
    </row>
    <row r="60" spans="1:12" ht="10.5" customHeight="1" x14ac:dyDescent="0.25">
      <c r="A60" s="11">
        <v>220</v>
      </c>
      <c r="B60" s="28" t="s">
        <v>18</v>
      </c>
      <c r="C60" s="29">
        <v>1.6160000000000001E-2</v>
      </c>
      <c r="D60" s="30">
        <v>0.184</v>
      </c>
      <c r="E60" s="31">
        <v>59.4</v>
      </c>
      <c r="F60" s="29">
        <v>0.17199999999999999</v>
      </c>
      <c r="G60" s="30">
        <v>7.3700000000000002E-2</v>
      </c>
      <c r="H60" s="31">
        <v>53</v>
      </c>
      <c r="I60" s="32">
        <v>0</v>
      </c>
      <c r="J60" s="199">
        <f t="shared" si="0"/>
        <v>869.62030695060787</v>
      </c>
      <c r="K60" s="33"/>
      <c r="L60" s="33"/>
    </row>
    <row r="61" spans="1:12" ht="10.5" customHeight="1" x14ac:dyDescent="0.25">
      <c r="A61" s="11">
        <v>220</v>
      </c>
      <c r="B61" s="28" t="s">
        <v>204</v>
      </c>
      <c r="C61" s="29">
        <v>1.5699999999999999E-2</v>
      </c>
      <c r="D61" s="30">
        <v>0.1996</v>
      </c>
      <c r="E61" s="31">
        <v>62</v>
      </c>
      <c r="F61" s="29">
        <v>0.20200000000000001</v>
      </c>
      <c r="G61" s="30">
        <v>7.0000000000000007E-2</v>
      </c>
      <c r="H61" s="31">
        <v>52</v>
      </c>
      <c r="I61" s="32">
        <v>0</v>
      </c>
      <c r="J61" s="199">
        <f t="shared" si="0"/>
        <v>853.02338642946438</v>
      </c>
      <c r="K61" s="33"/>
      <c r="L61" s="33"/>
    </row>
    <row r="62" spans="1:12" ht="10.5" customHeight="1" x14ac:dyDescent="0.25">
      <c r="A62" s="11">
        <v>220</v>
      </c>
      <c r="B62" s="28" t="s">
        <v>1157</v>
      </c>
      <c r="C62" s="29">
        <v>2.1069999999999998E-2</v>
      </c>
      <c r="D62" s="30">
        <v>0.16830000000000001</v>
      </c>
      <c r="E62" s="31">
        <v>60.63</v>
      </c>
      <c r="F62" s="29">
        <v>0.2195</v>
      </c>
      <c r="G62" s="30">
        <v>7.51E-2</v>
      </c>
      <c r="H62" s="31">
        <v>52</v>
      </c>
      <c r="I62" s="32">
        <v>0</v>
      </c>
      <c r="J62" s="199">
        <f t="shared" si="0"/>
        <v>918.64367198518892</v>
      </c>
      <c r="K62" s="33"/>
      <c r="L62" s="33"/>
    </row>
    <row r="63" spans="1:12" ht="10.5" customHeight="1" x14ac:dyDescent="0.25">
      <c r="A63" s="11">
        <v>220</v>
      </c>
      <c r="B63" s="28" t="s">
        <v>19</v>
      </c>
      <c r="C63" s="29">
        <v>1.6199999999999999E-2</v>
      </c>
      <c r="D63" s="30">
        <v>0.18</v>
      </c>
      <c r="E63" s="31">
        <v>60.63</v>
      </c>
      <c r="F63" s="29">
        <v>0.23150000000000001</v>
      </c>
      <c r="G63" s="30">
        <v>7.1400000000000005E-2</v>
      </c>
      <c r="H63" s="31">
        <v>64.8</v>
      </c>
      <c r="I63" s="32">
        <v>0</v>
      </c>
      <c r="J63" s="199">
        <f t="shared" si="0"/>
        <v>888.28615509492965</v>
      </c>
      <c r="K63" s="33"/>
      <c r="L63" s="33"/>
    </row>
    <row r="64" spans="1:12" ht="10.5" customHeight="1" x14ac:dyDescent="0.25">
      <c r="A64" s="11">
        <v>220</v>
      </c>
      <c r="B64" s="28" t="s">
        <v>11</v>
      </c>
      <c r="C64" s="29">
        <v>1.5100000000000001E-2</v>
      </c>
      <c r="D64" s="30">
        <v>0.17499999999999999</v>
      </c>
      <c r="E64" s="31">
        <v>100</v>
      </c>
      <c r="F64" s="29">
        <v>7.0000000000000007E-2</v>
      </c>
      <c r="G64" s="30">
        <v>0.2</v>
      </c>
      <c r="H64" s="31">
        <v>53</v>
      </c>
      <c r="I64" s="32">
        <v>0</v>
      </c>
      <c r="J64" s="199">
        <f t="shared" si="0"/>
        <v>1156.9812938356931</v>
      </c>
      <c r="K64" s="33"/>
      <c r="L64" s="33"/>
    </row>
    <row r="65" spans="1:12" ht="10.5" customHeight="1" x14ac:dyDescent="0.25">
      <c r="A65" s="11">
        <v>220</v>
      </c>
      <c r="B65" s="28" t="s">
        <v>222</v>
      </c>
      <c r="C65" s="29">
        <v>1.6160000000000001E-2</v>
      </c>
      <c r="D65" s="30">
        <v>0.184</v>
      </c>
      <c r="E65" s="31">
        <v>59.4</v>
      </c>
      <c r="F65" s="29">
        <v>0.17199999999999999</v>
      </c>
      <c r="G65" s="30">
        <v>7.3700000000000002E-2</v>
      </c>
      <c r="H65" s="31">
        <v>53</v>
      </c>
      <c r="I65" s="32">
        <v>0</v>
      </c>
      <c r="J65" s="199">
        <f t="shared" si="0"/>
        <v>869.62030695060787</v>
      </c>
      <c r="K65" s="33"/>
      <c r="L65" s="33"/>
    </row>
    <row r="66" spans="1:12" ht="10.5" customHeight="1" x14ac:dyDescent="0.25">
      <c r="A66" s="11">
        <v>220</v>
      </c>
      <c r="B66" s="28" t="s">
        <v>17</v>
      </c>
      <c r="C66" s="29">
        <v>1.7600000000000001E-2</v>
      </c>
      <c r="D66" s="30">
        <v>0.124</v>
      </c>
      <c r="E66" s="31">
        <v>57.5</v>
      </c>
      <c r="F66" s="29">
        <v>0.21</v>
      </c>
      <c r="G66" s="30">
        <v>0.08</v>
      </c>
      <c r="H66" s="31">
        <v>50</v>
      </c>
      <c r="I66" s="32">
        <v>0</v>
      </c>
      <c r="J66" s="199">
        <f t="shared" si="0"/>
        <v>1042.2416907490717</v>
      </c>
      <c r="K66" s="33"/>
      <c r="L66" s="33"/>
    </row>
    <row r="67" spans="1:12" ht="10.5" customHeight="1" x14ac:dyDescent="0.25">
      <c r="A67" s="11">
        <v>220</v>
      </c>
      <c r="B67" s="28" t="s">
        <v>7</v>
      </c>
      <c r="C67" s="29">
        <v>2.4289999999999999E-2</v>
      </c>
      <c r="D67" s="30">
        <v>0.184</v>
      </c>
      <c r="E67" s="31">
        <v>84.823001646924425</v>
      </c>
      <c r="F67" s="29">
        <v>0.247585</v>
      </c>
      <c r="G67" s="30">
        <v>6.4589999999999995E-2</v>
      </c>
      <c r="H67" s="31">
        <v>55</v>
      </c>
      <c r="I67" s="32">
        <v>0</v>
      </c>
      <c r="J67" s="199">
        <f t="shared" si="0"/>
        <v>1039.1859552857459</v>
      </c>
      <c r="K67" s="33"/>
      <c r="L67" s="33"/>
    </row>
    <row r="68" spans="1:12" ht="10.5" customHeight="1" x14ac:dyDescent="0.25">
      <c r="A68" s="11">
        <v>220</v>
      </c>
      <c r="B68" s="52" t="s">
        <v>1467</v>
      </c>
      <c r="C68" s="53">
        <v>1.1050000000000001E-2</v>
      </c>
      <c r="D68" s="54">
        <v>9.2499999999999999E-2</v>
      </c>
      <c r="E68" s="55">
        <v>176</v>
      </c>
      <c r="F68" s="53">
        <v>0.1235</v>
      </c>
      <c r="G68" s="54">
        <v>0.46</v>
      </c>
      <c r="H68" s="55">
        <v>129.6</v>
      </c>
      <c r="I68" s="56">
        <v>0</v>
      </c>
      <c r="J68" s="202">
        <f t="shared" si="0"/>
        <v>2111.2070583538798</v>
      </c>
      <c r="K68" s="57"/>
      <c r="L68" s="57"/>
    </row>
    <row r="69" spans="1:12" ht="10.5" customHeight="1" x14ac:dyDescent="0.25">
      <c r="A69" s="11">
        <v>220</v>
      </c>
      <c r="B69" s="28" t="s">
        <v>20</v>
      </c>
      <c r="C69" s="29">
        <v>2.2100000000000002E-2</v>
      </c>
      <c r="D69" s="30">
        <v>0.185</v>
      </c>
      <c r="E69" s="31">
        <v>88</v>
      </c>
      <c r="F69" s="29">
        <v>0.247</v>
      </c>
      <c r="G69" s="30">
        <v>0.92</v>
      </c>
      <c r="H69" s="31">
        <v>64.8</v>
      </c>
      <c r="I69" s="32">
        <v>0</v>
      </c>
      <c r="J69" s="199">
        <f t="shared" ref="J69:J73" si="1">A69^2/SQRT(D69/E69*10^6)</f>
        <v>1055.6035291769399</v>
      </c>
      <c r="K69" s="33"/>
      <c r="L69" s="33"/>
    </row>
    <row r="70" spans="1:12" ht="10.5" customHeight="1" x14ac:dyDescent="0.25">
      <c r="A70" s="11">
        <v>220</v>
      </c>
      <c r="B70" s="28" t="s">
        <v>15</v>
      </c>
      <c r="C70" s="29">
        <v>2.2100000000000002E-2</v>
      </c>
      <c r="D70" s="30">
        <v>0.19</v>
      </c>
      <c r="E70" s="31">
        <v>76.96902001294994</v>
      </c>
      <c r="F70" s="29">
        <v>0.33100000000000002</v>
      </c>
      <c r="G70" s="30">
        <v>0.28000000000000003</v>
      </c>
      <c r="H70" s="31">
        <v>70</v>
      </c>
      <c r="I70" s="32">
        <v>0</v>
      </c>
      <c r="J70" s="199">
        <f t="shared" si="1"/>
        <v>974.15158098979975</v>
      </c>
      <c r="K70" s="33"/>
      <c r="L70" s="33" t="s">
        <v>218</v>
      </c>
    </row>
    <row r="71" spans="1:12" ht="10.5" customHeight="1" x14ac:dyDescent="0.25">
      <c r="A71" s="11">
        <v>220</v>
      </c>
      <c r="B71" s="28" t="s">
        <v>12</v>
      </c>
      <c r="C71" s="29">
        <v>2.0199999999999999E-2</v>
      </c>
      <c r="D71" s="30">
        <v>0.13439999999999999</v>
      </c>
      <c r="E71" s="31">
        <v>88</v>
      </c>
      <c r="F71" s="29">
        <v>0.08</v>
      </c>
      <c r="G71" s="30">
        <v>0.13</v>
      </c>
      <c r="H71" s="31">
        <v>60</v>
      </c>
      <c r="I71" s="32">
        <v>0</v>
      </c>
      <c r="J71" s="199">
        <f t="shared" si="1"/>
        <v>1238.4744840403648</v>
      </c>
      <c r="K71" s="33"/>
      <c r="L71" s="33"/>
    </row>
    <row r="72" spans="1:12" ht="10.5" customHeight="1" x14ac:dyDescent="0.25">
      <c r="A72" s="15">
        <v>220</v>
      </c>
      <c r="B72" s="40" t="s">
        <v>1159</v>
      </c>
      <c r="C72" s="41">
        <v>1.5100000000000001E-2</v>
      </c>
      <c r="D72" s="42">
        <v>0.37290000000000001</v>
      </c>
      <c r="E72" s="43">
        <v>58.842030401736828</v>
      </c>
      <c r="F72" s="41">
        <v>0.17269999999999999</v>
      </c>
      <c r="G72" s="42">
        <v>7.4300000000000005E-2</v>
      </c>
      <c r="H72" s="43">
        <v>50</v>
      </c>
      <c r="I72" s="44">
        <v>0</v>
      </c>
      <c r="J72" s="201">
        <f t="shared" si="1"/>
        <v>607.98518249570236</v>
      </c>
      <c r="K72" s="45"/>
      <c r="L72" s="45"/>
    </row>
    <row r="73" spans="1:12" ht="10.5" customHeight="1" thickBot="1" x14ac:dyDescent="0.3">
      <c r="A73" s="16">
        <v>220</v>
      </c>
      <c r="B73" s="46" t="s">
        <v>1469</v>
      </c>
      <c r="C73" s="35">
        <v>1.5699999999999999E-2</v>
      </c>
      <c r="D73" s="36">
        <v>0.1996</v>
      </c>
      <c r="E73" s="37">
        <v>62</v>
      </c>
      <c r="F73" s="35">
        <v>0.20200000000000001</v>
      </c>
      <c r="G73" s="36">
        <v>7.0000000000000007E-2</v>
      </c>
      <c r="H73" s="37">
        <v>52</v>
      </c>
      <c r="I73" s="38">
        <v>0</v>
      </c>
      <c r="J73" s="200">
        <f t="shared" si="1"/>
        <v>853.02338642946438</v>
      </c>
      <c r="K73" s="39"/>
      <c r="L73" s="39"/>
    </row>
  </sheetData>
  <mergeCells count="7">
    <mergeCell ref="A1:J1"/>
    <mergeCell ref="A2:A3"/>
    <mergeCell ref="B2:B3"/>
    <mergeCell ref="C2:I2"/>
    <mergeCell ref="K2:K3"/>
    <mergeCell ref="L2:L3"/>
    <mergeCell ref="J2:J3"/>
  </mergeCells>
  <hyperlinks>
    <hyperlink ref="M36" r:id="rId1" display="scan\line prop\cases line prop\THERMAL 235754 ACSSTW ,728kcmil" xr:uid="{00000000-0004-0000-0200-000000000000}"/>
    <hyperlink ref="L56" r:id="rId2" xr:uid="{00000000-0004-0000-0200-000001000000}"/>
    <hyperlink ref="L55" r:id="rId3" xr:uid="{00000000-0004-0000-0200-000002000000}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F0"/>
  </sheetPr>
  <dimension ref="A1:AA11"/>
  <sheetViews>
    <sheetView zoomScale="130" zoomScaleNormal="130" workbookViewId="0">
      <selection activeCell="O35" sqref="O35"/>
    </sheetView>
  </sheetViews>
  <sheetFormatPr defaultColWidth="8.44140625" defaultRowHeight="10.199999999999999" x14ac:dyDescent="0.2"/>
  <cols>
    <col min="1" max="1" width="11.33203125" style="191" bestFit="1" customWidth="1"/>
    <col min="2" max="2" width="16.33203125" style="191" bestFit="1" customWidth="1"/>
    <col min="3" max="3" width="2.6640625" style="191" bestFit="1" customWidth="1"/>
    <col min="4" max="4" width="4" style="191" bestFit="1" customWidth="1"/>
    <col min="5" max="9" width="4.44140625" style="191" bestFit="1" customWidth="1"/>
    <col min="10" max="11" width="6.44140625" style="191" bestFit="1" customWidth="1"/>
    <col min="12" max="12" width="11.44140625" style="191" bestFit="1" customWidth="1"/>
    <col min="13" max="13" width="5.88671875" style="191" bestFit="1" customWidth="1"/>
    <col min="14" max="14" width="5.109375" style="191" bestFit="1" customWidth="1"/>
    <col min="15" max="15" width="8.33203125" style="191" bestFit="1" customWidth="1"/>
    <col min="16" max="16" width="7.6640625" style="191" bestFit="1" customWidth="1"/>
    <col min="17" max="17" width="6.5546875" style="191" bestFit="1" customWidth="1"/>
    <col min="18" max="18" width="8.44140625" style="191" bestFit="1" customWidth="1"/>
    <col min="19" max="19" width="7.109375" style="191" bestFit="1" customWidth="1"/>
    <col min="20" max="20" width="7.44140625" style="191" bestFit="1" customWidth="1"/>
    <col min="21" max="21" width="10.44140625" style="191" bestFit="1" customWidth="1"/>
    <col min="22" max="22" width="5" style="191" bestFit="1" customWidth="1"/>
    <col min="23" max="23" width="2.5546875" style="191" bestFit="1" customWidth="1"/>
    <col min="24" max="24" width="2.88671875" style="191" bestFit="1" customWidth="1"/>
    <col min="25" max="25" width="2.6640625" style="191" bestFit="1" customWidth="1"/>
    <col min="26" max="26" width="12.109375" style="191" bestFit="1" customWidth="1"/>
    <col min="27" max="27" width="4" style="191" bestFit="1" customWidth="1"/>
    <col min="28" max="16384" width="8.44140625" style="191"/>
  </cols>
  <sheetData>
    <row r="1" spans="1:27" ht="20.25" customHeight="1" x14ac:dyDescent="0.2">
      <c r="A1" s="334" t="s">
        <v>1499</v>
      </c>
      <c r="B1" s="337" t="s">
        <v>1500</v>
      </c>
      <c r="C1" s="310" t="s">
        <v>33</v>
      </c>
      <c r="D1" s="304" t="s">
        <v>1501</v>
      </c>
      <c r="E1" s="305"/>
      <c r="F1" s="306"/>
      <c r="G1" s="304" t="s">
        <v>1502</v>
      </c>
      <c r="H1" s="305"/>
      <c r="I1" s="306"/>
      <c r="J1" s="304" t="s">
        <v>1503</v>
      </c>
      <c r="K1" s="305"/>
      <c r="L1" s="306"/>
      <c r="M1" s="310" t="s">
        <v>1504</v>
      </c>
      <c r="N1" s="313" t="s">
        <v>1505</v>
      </c>
      <c r="O1" s="314"/>
      <c r="P1" s="314"/>
      <c r="Q1" s="314"/>
      <c r="R1" s="340" t="s">
        <v>1506</v>
      </c>
      <c r="S1" s="343" t="s">
        <v>1507</v>
      </c>
      <c r="T1" s="344"/>
      <c r="U1" s="315" t="s">
        <v>309</v>
      </c>
      <c r="V1" s="325" t="s">
        <v>310</v>
      </c>
      <c r="W1" s="283" t="s">
        <v>473</v>
      </c>
      <c r="X1" s="328"/>
      <c r="Y1" s="284"/>
      <c r="Z1" s="330" t="s">
        <v>1508</v>
      </c>
      <c r="AA1" s="318" t="s">
        <v>1509</v>
      </c>
    </row>
    <row r="2" spans="1:27" ht="16.5" customHeight="1" x14ac:dyDescent="0.2">
      <c r="A2" s="335"/>
      <c r="B2" s="338"/>
      <c r="C2" s="311"/>
      <c r="D2" s="307"/>
      <c r="E2" s="308"/>
      <c r="F2" s="309"/>
      <c r="G2" s="307"/>
      <c r="H2" s="308"/>
      <c r="I2" s="309"/>
      <c r="J2" s="307"/>
      <c r="K2" s="308"/>
      <c r="L2" s="309"/>
      <c r="M2" s="311"/>
      <c r="N2" s="321" t="s">
        <v>1510</v>
      </c>
      <c r="O2" s="323" t="s">
        <v>1511</v>
      </c>
      <c r="P2" s="323" t="s">
        <v>1512</v>
      </c>
      <c r="Q2" s="323" t="s">
        <v>1513</v>
      </c>
      <c r="R2" s="341"/>
      <c r="S2" s="345"/>
      <c r="T2" s="346"/>
      <c r="U2" s="316"/>
      <c r="V2" s="326"/>
      <c r="W2" s="285"/>
      <c r="X2" s="329"/>
      <c r="Y2" s="286"/>
      <c r="Z2" s="331"/>
      <c r="AA2" s="319"/>
    </row>
    <row r="3" spans="1:27" ht="18" customHeight="1" thickBot="1" x14ac:dyDescent="0.25">
      <c r="A3" s="336"/>
      <c r="B3" s="339"/>
      <c r="C3" s="312"/>
      <c r="D3" s="142" t="s">
        <v>245</v>
      </c>
      <c r="E3" s="140" t="s">
        <v>306</v>
      </c>
      <c r="F3" s="141" t="s">
        <v>308</v>
      </c>
      <c r="G3" s="142" t="s">
        <v>245</v>
      </c>
      <c r="H3" s="140" t="s">
        <v>306</v>
      </c>
      <c r="I3" s="141" t="s">
        <v>308</v>
      </c>
      <c r="J3" s="142" t="s">
        <v>1514</v>
      </c>
      <c r="K3" s="140" t="s">
        <v>1515</v>
      </c>
      <c r="L3" s="141" t="s">
        <v>1516</v>
      </c>
      <c r="M3" s="312"/>
      <c r="N3" s="322"/>
      <c r="O3" s="324"/>
      <c r="P3" s="324"/>
      <c r="Q3" s="324"/>
      <c r="R3" s="342"/>
      <c r="S3" s="143" t="s">
        <v>1517</v>
      </c>
      <c r="T3" s="144" t="s">
        <v>1518</v>
      </c>
      <c r="U3" s="317"/>
      <c r="V3" s="327"/>
      <c r="W3" s="76" t="s">
        <v>243</v>
      </c>
      <c r="X3" s="192" t="s">
        <v>244</v>
      </c>
      <c r="Y3" s="193" t="s">
        <v>1519</v>
      </c>
      <c r="Z3" s="347"/>
      <c r="AA3" s="320"/>
    </row>
    <row r="4" spans="1:27" x14ac:dyDescent="0.2">
      <c r="A4" s="69" t="s">
        <v>297</v>
      </c>
      <c r="B4" s="78" t="s">
        <v>317</v>
      </c>
      <c r="C4" s="145">
        <v>1</v>
      </c>
      <c r="D4" s="148">
        <v>220</v>
      </c>
      <c r="E4" s="146">
        <v>66</v>
      </c>
      <c r="F4" s="147">
        <v>11</v>
      </c>
      <c r="G4" s="148">
        <v>40</v>
      </c>
      <c r="H4" s="146">
        <v>40</v>
      </c>
      <c r="I4" s="147">
        <v>15</v>
      </c>
      <c r="J4" s="149">
        <v>0.14940000000000001</v>
      </c>
      <c r="K4" s="150">
        <v>5.0900000000000001E-2</v>
      </c>
      <c r="L4" s="151">
        <v>0.20760000000000001</v>
      </c>
      <c r="M4" s="152">
        <v>40</v>
      </c>
      <c r="N4" s="153">
        <v>17</v>
      </c>
      <c r="O4" s="154">
        <v>242</v>
      </c>
      <c r="P4" s="154">
        <v>198</v>
      </c>
      <c r="Q4" s="154">
        <v>9</v>
      </c>
      <c r="R4" s="155">
        <v>230000</v>
      </c>
      <c r="S4" s="156">
        <f t="shared" ref="S4:S11" si="0">R4/(3*((M4*10^3)/(D4*3^0.5))^2)</f>
        <v>6.9574999999999987</v>
      </c>
      <c r="T4" s="157">
        <f t="shared" ref="T4:T11" si="1">S4/((D4*10^3)^2/(G4*10^6))</f>
        <v>5.749999999999999E-3</v>
      </c>
      <c r="U4" s="158" t="s">
        <v>316</v>
      </c>
      <c r="V4" s="159" t="s">
        <v>263</v>
      </c>
      <c r="W4" s="79"/>
      <c r="X4" s="70"/>
      <c r="Y4" s="71"/>
      <c r="Z4" s="68" t="s">
        <v>837</v>
      </c>
      <c r="AA4" s="160"/>
    </row>
    <row r="5" spans="1:27" x14ac:dyDescent="0.2">
      <c r="A5" s="66" t="s">
        <v>301</v>
      </c>
      <c r="B5" s="82" t="s">
        <v>302</v>
      </c>
      <c r="C5" s="161">
        <v>1</v>
      </c>
      <c r="D5" s="164">
        <v>220</v>
      </c>
      <c r="E5" s="162">
        <v>11</v>
      </c>
      <c r="F5" s="163"/>
      <c r="G5" s="164">
        <v>75</v>
      </c>
      <c r="H5" s="162"/>
      <c r="I5" s="163"/>
      <c r="J5" s="165"/>
      <c r="K5" s="166"/>
      <c r="L5" s="167"/>
      <c r="M5" s="168">
        <f t="shared" ref="M5:M11" si="2">G5</f>
        <v>75</v>
      </c>
      <c r="N5" s="169"/>
      <c r="O5" s="170"/>
      <c r="P5" s="170"/>
      <c r="Q5" s="170"/>
      <c r="R5" s="171"/>
      <c r="S5" s="172">
        <f t="shared" si="0"/>
        <v>0</v>
      </c>
      <c r="T5" s="173">
        <f t="shared" si="1"/>
        <v>0</v>
      </c>
      <c r="U5" s="174"/>
      <c r="V5" s="175" t="s">
        <v>263</v>
      </c>
      <c r="W5" s="83"/>
      <c r="X5" s="60"/>
      <c r="Y5" s="72"/>
      <c r="Z5" s="73"/>
      <c r="AA5" s="64"/>
    </row>
    <row r="6" spans="1:27" x14ac:dyDescent="0.2">
      <c r="A6" s="66" t="s">
        <v>301</v>
      </c>
      <c r="B6" s="82" t="s">
        <v>302</v>
      </c>
      <c r="C6" s="161">
        <v>2</v>
      </c>
      <c r="D6" s="164">
        <v>220</v>
      </c>
      <c r="E6" s="162">
        <v>11</v>
      </c>
      <c r="F6" s="163"/>
      <c r="G6" s="164">
        <v>33.200000000000003</v>
      </c>
      <c r="H6" s="162"/>
      <c r="I6" s="163"/>
      <c r="J6" s="165">
        <v>0.12870000000000001</v>
      </c>
      <c r="K6" s="166"/>
      <c r="L6" s="167"/>
      <c r="M6" s="168">
        <f t="shared" si="2"/>
        <v>33.200000000000003</v>
      </c>
      <c r="N6" s="169">
        <v>9</v>
      </c>
      <c r="O6" s="170"/>
      <c r="P6" s="170"/>
      <c r="Q6" s="170"/>
      <c r="R6" s="171"/>
      <c r="S6" s="172">
        <f t="shared" si="0"/>
        <v>0</v>
      </c>
      <c r="T6" s="173">
        <f t="shared" si="1"/>
        <v>0</v>
      </c>
      <c r="U6" s="174" t="s">
        <v>311</v>
      </c>
      <c r="V6" s="175" t="s">
        <v>263</v>
      </c>
      <c r="W6" s="83"/>
      <c r="X6" s="60"/>
      <c r="Y6" s="72"/>
      <c r="Z6" s="73"/>
      <c r="AA6" s="64"/>
    </row>
    <row r="7" spans="1:27" x14ac:dyDescent="0.2">
      <c r="A7" s="66" t="s">
        <v>1251</v>
      </c>
      <c r="B7" s="82" t="s">
        <v>1258</v>
      </c>
      <c r="C7" s="161">
        <v>1</v>
      </c>
      <c r="D7" s="164">
        <v>220</v>
      </c>
      <c r="E7" s="162">
        <v>72.3</v>
      </c>
      <c r="F7" s="163">
        <v>12</v>
      </c>
      <c r="G7" s="164">
        <v>40</v>
      </c>
      <c r="H7" s="162">
        <v>40</v>
      </c>
      <c r="I7" s="163">
        <v>15</v>
      </c>
      <c r="J7" s="165">
        <v>0.14460000000000001</v>
      </c>
      <c r="K7" s="166">
        <f>0.0567*40/15</f>
        <v>0.15119999999999997</v>
      </c>
      <c r="L7" s="167">
        <f>0.1184*40/15</f>
        <v>0.31573333333333337</v>
      </c>
      <c r="M7" s="168">
        <f t="shared" si="2"/>
        <v>40</v>
      </c>
      <c r="N7" s="169">
        <v>17</v>
      </c>
      <c r="O7" s="170">
        <v>242</v>
      </c>
      <c r="P7" s="170">
        <v>190</v>
      </c>
      <c r="Q7" s="170">
        <v>9</v>
      </c>
      <c r="R7" s="171"/>
      <c r="S7" s="172">
        <f t="shared" si="0"/>
        <v>0</v>
      </c>
      <c r="T7" s="173">
        <f t="shared" si="1"/>
        <v>0</v>
      </c>
      <c r="U7" s="174" t="s">
        <v>1252</v>
      </c>
      <c r="V7" s="175" t="s">
        <v>263</v>
      </c>
      <c r="W7" s="83"/>
      <c r="X7" s="60"/>
      <c r="Y7" s="72"/>
      <c r="Z7" s="73"/>
      <c r="AA7" s="64"/>
    </row>
    <row r="8" spans="1:27" x14ac:dyDescent="0.2">
      <c r="A8" s="66" t="s">
        <v>1426</v>
      </c>
      <c r="B8" s="82" t="s">
        <v>1425</v>
      </c>
      <c r="C8" s="161">
        <v>1</v>
      </c>
      <c r="D8" s="164">
        <v>220</v>
      </c>
      <c r="E8" s="162">
        <v>24</v>
      </c>
      <c r="F8" s="163">
        <v>24</v>
      </c>
      <c r="G8" s="164">
        <v>125</v>
      </c>
      <c r="H8" s="162">
        <v>62.5</v>
      </c>
      <c r="I8" s="163">
        <v>62.5</v>
      </c>
      <c r="J8" s="165">
        <v>0.13900000000000001</v>
      </c>
      <c r="K8" s="166"/>
      <c r="L8" s="167"/>
      <c r="M8" s="168">
        <f t="shared" si="2"/>
        <v>125</v>
      </c>
      <c r="N8" s="169">
        <v>17</v>
      </c>
      <c r="O8" s="170">
        <v>242</v>
      </c>
      <c r="P8" s="170">
        <v>198</v>
      </c>
      <c r="Q8" s="170" t="s">
        <v>307</v>
      </c>
      <c r="R8" s="171">
        <v>381400</v>
      </c>
      <c r="S8" s="172">
        <f t="shared" si="0"/>
        <v>1.1814246399999997</v>
      </c>
      <c r="T8" s="173">
        <f t="shared" si="1"/>
        <v>3.0511999999999991E-3</v>
      </c>
      <c r="U8" s="174" t="s">
        <v>467</v>
      </c>
      <c r="V8" s="175" t="s">
        <v>246</v>
      </c>
      <c r="W8" s="83"/>
      <c r="X8" s="60"/>
      <c r="Y8" s="72"/>
      <c r="Z8" s="73"/>
      <c r="AA8" s="64"/>
    </row>
    <row r="9" spans="1:27" x14ac:dyDescent="0.2">
      <c r="A9" s="66" t="s">
        <v>1429</v>
      </c>
      <c r="B9" s="82" t="s">
        <v>315</v>
      </c>
      <c r="C9" s="161">
        <v>1</v>
      </c>
      <c r="D9" s="164">
        <v>220</v>
      </c>
      <c r="E9" s="162">
        <v>70</v>
      </c>
      <c r="F9" s="163">
        <v>11.5</v>
      </c>
      <c r="G9" s="164">
        <v>40</v>
      </c>
      <c r="H9" s="162">
        <v>40</v>
      </c>
      <c r="I9" s="163">
        <v>15</v>
      </c>
      <c r="J9" s="165">
        <v>0.1474</v>
      </c>
      <c r="K9" s="166">
        <v>5.6000000000000001E-2</v>
      </c>
      <c r="L9" s="167">
        <v>0.20649999999999999</v>
      </c>
      <c r="M9" s="168">
        <f t="shared" si="2"/>
        <v>40</v>
      </c>
      <c r="N9" s="169">
        <v>17</v>
      </c>
      <c r="O9" s="170">
        <v>242</v>
      </c>
      <c r="P9" s="170">
        <v>198</v>
      </c>
      <c r="Q9" s="170" t="s">
        <v>314</v>
      </c>
      <c r="R9" s="171"/>
      <c r="S9" s="172">
        <f t="shared" si="0"/>
        <v>0</v>
      </c>
      <c r="T9" s="173">
        <f t="shared" si="1"/>
        <v>0</v>
      </c>
      <c r="U9" s="174" t="s">
        <v>312</v>
      </c>
      <c r="V9" s="175" t="s">
        <v>263</v>
      </c>
      <c r="W9" s="83"/>
      <c r="X9" s="60"/>
      <c r="Y9" s="72"/>
      <c r="Z9" s="73" t="s">
        <v>845</v>
      </c>
      <c r="AA9" s="64"/>
    </row>
    <row r="10" spans="1:27" x14ac:dyDescent="0.2">
      <c r="A10" s="66" t="s">
        <v>1429</v>
      </c>
      <c r="B10" s="82" t="s">
        <v>315</v>
      </c>
      <c r="C10" s="161">
        <v>2</v>
      </c>
      <c r="D10" s="164">
        <v>220</v>
      </c>
      <c r="E10" s="162">
        <v>70</v>
      </c>
      <c r="F10" s="163">
        <v>11.5</v>
      </c>
      <c r="G10" s="164">
        <v>40</v>
      </c>
      <c r="H10" s="162">
        <v>40</v>
      </c>
      <c r="I10" s="163">
        <v>15</v>
      </c>
      <c r="J10" s="165">
        <v>0.1449</v>
      </c>
      <c r="K10" s="166">
        <v>5.6000000000000001E-2</v>
      </c>
      <c r="L10" s="167">
        <v>0.20649999999999999</v>
      </c>
      <c r="M10" s="168">
        <f t="shared" si="2"/>
        <v>40</v>
      </c>
      <c r="N10" s="169">
        <v>17</v>
      </c>
      <c r="O10" s="170">
        <v>242</v>
      </c>
      <c r="P10" s="170">
        <v>198</v>
      </c>
      <c r="Q10" s="170" t="s">
        <v>314</v>
      </c>
      <c r="R10" s="171"/>
      <c r="S10" s="172">
        <f t="shared" si="0"/>
        <v>0</v>
      </c>
      <c r="T10" s="173">
        <f t="shared" si="1"/>
        <v>0</v>
      </c>
      <c r="U10" s="174" t="s">
        <v>312</v>
      </c>
      <c r="V10" s="175" t="s">
        <v>263</v>
      </c>
      <c r="W10" s="83"/>
      <c r="X10" s="60"/>
      <c r="Y10" s="72"/>
      <c r="Z10" s="73" t="s">
        <v>845</v>
      </c>
      <c r="AA10" s="64"/>
    </row>
    <row r="11" spans="1:27" ht="10.8" thickBot="1" x14ac:dyDescent="0.25">
      <c r="A11" s="67" t="s">
        <v>1429</v>
      </c>
      <c r="B11" s="87" t="s">
        <v>315</v>
      </c>
      <c r="C11" s="176">
        <v>3</v>
      </c>
      <c r="D11" s="179">
        <v>220</v>
      </c>
      <c r="E11" s="177">
        <v>70</v>
      </c>
      <c r="F11" s="178">
        <v>11.5</v>
      </c>
      <c r="G11" s="179">
        <v>40</v>
      </c>
      <c r="H11" s="177">
        <v>40</v>
      </c>
      <c r="I11" s="178">
        <v>15</v>
      </c>
      <c r="J11" s="180">
        <v>0.14580000000000001</v>
      </c>
      <c r="K11" s="181">
        <v>5.04E-2</v>
      </c>
      <c r="L11" s="182">
        <v>0.20269999999999999</v>
      </c>
      <c r="M11" s="183">
        <f t="shared" si="2"/>
        <v>40</v>
      </c>
      <c r="N11" s="184">
        <v>17</v>
      </c>
      <c r="O11" s="185">
        <v>242</v>
      </c>
      <c r="P11" s="185">
        <v>198</v>
      </c>
      <c r="Q11" s="185" t="s">
        <v>314</v>
      </c>
      <c r="R11" s="186"/>
      <c r="S11" s="187">
        <f t="shared" si="0"/>
        <v>0</v>
      </c>
      <c r="T11" s="188">
        <f t="shared" si="1"/>
        <v>0</v>
      </c>
      <c r="U11" s="189" t="s">
        <v>312</v>
      </c>
      <c r="V11" s="190" t="s">
        <v>263</v>
      </c>
      <c r="W11" s="88"/>
      <c r="X11" s="62"/>
      <c r="Y11" s="75"/>
      <c r="Z11" s="74" t="s">
        <v>845</v>
      </c>
      <c r="AA11" s="65"/>
    </row>
  </sheetData>
  <mergeCells count="19">
    <mergeCell ref="W1:Y2"/>
    <mergeCell ref="Z1:Z3"/>
    <mergeCell ref="AA1:AA3"/>
    <mergeCell ref="N2:N3"/>
    <mergeCell ref="O2:O3"/>
    <mergeCell ref="P2:P3"/>
    <mergeCell ref="Q2:Q3"/>
    <mergeCell ref="V1:V3"/>
    <mergeCell ref="M1:M3"/>
    <mergeCell ref="N1:Q1"/>
    <mergeCell ref="R1:R3"/>
    <mergeCell ref="S1:T2"/>
    <mergeCell ref="U1:U3"/>
    <mergeCell ref="J1:L2"/>
    <mergeCell ref="A1:A3"/>
    <mergeCell ref="B1:B3"/>
    <mergeCell ref="C1:C3"/>
    <mergeCell ref="D1:F2"/>
    <mergeCell ref="G1:I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24"/>
  <dimension ref="A1:B12"/>
  <sheetViews>
    <sheetView topLeftCell="A7" workbookViewId="0">
      <selection activeCell="B7" sqref="A7:XFD7"/>
    </sheetView>
  </sheetViews>
  <sheetFormatPr defaultRowHeight="13.2" x14ac:dyDescent="0.25"/>
  <cols>
    <col min="1" max="1" width="15.88671875" customWidth="1"/>
    <col min="2" max="2" width="233" customWidth="1"/>
  </cols>
  <sheetData>
    <row r="1" spans="1:2" ht="39.75" customHeight="1" x14ac:dyDescent="0.25">
      <c r="A1" s="4" t="s">
        <v>1333</v>
      </c>
      <c r="B1" s="2" t="s">
        <v>1332</v>
      </c>
    </row>
    <row r="2" spans="1:2" ht="54.75" customHeight="1" x14ac:dyDescent="0.25">
      <c r="A2" s="5"/>
      <c r="B2" s="3" t="s">
        <v>1290</v>
      </c>
    </row>
    <row r="3" spans="1:2" ht="54.75" customHeight="1" x14ac:dyDescent="0.25">
      <c r="A3" s="5">
        <v>44741</v>
      </c>
      <c r="B3" s="3" t="s">
        <v>1331</v>
      </c>
    </row>
    <row r="4" spans="1:2" ht="54.75" customHeight="1" x14ac:dyDescent="0.25">
      <c r="A4" s="5"/>
      <c r="B4" s="3" t="s">
        <v>1322</v>
      </c>
    </row>
    <row r="5" spans="1:2" ht="54.75" customHeight="1" x14ac:dyDescent="0.25">
      <c r="A5" s="5">
        <v>44919</v>
      </c>
      <c r="B5" s="3" t="s">
        <v>1435</v>
      </c>
    </row>
    <row r="6" spans="1:2" ht="54.75" customHeight="1" x14ac:dyDescent="0.25">
      <c r="A6" s="5">
        <v>44915</v>
      </c>
      <c r="B6" s="3" t="s">
        <v>1434</v>
      </c>
    </row>
    <row r="7" spans="1:2" ht="44.25" customHeight="1" x14ac:dyDescent="0.25">
      <c r="A7" s="5">
        <v>44836</v>
      </c>
      <c r="B7" s="3" t="s">
        <v>1432</v>
      </c>
    </row>
    <row r="8" spans="1:2" ht="33.75" customHeight="1" x14ac:dyDescent="0.25">
      <c r="A8" s="5">
        <v>44849</v>
      </c>
      <c r="B8" s="3" t="s">
        <v>1431</v>
      </c>
    </row>
    <row r="9" spans="1:2" ht="38.25" customHeight="1" x14ac:dyDescent="0.25">
      <c r="A9" s="5">
        <v>44913</v>
      </c>
      <c r="B9" s="7" t="s">
        <v>1433</v>
      </c>
    </row>
    <row r="10" spans="1:2" ht="45.75" customHeight="1" x14ac:dyDescent="0.25">
      <c r="A10" s="5">
        <v>44917</v>
      </c>
      <c r="B10" s="8" t="s">
        <v>1524</v>
      </c>
    </row>
    <row r="11" spans="1:2" ht="117" customHeight="1" x14ac:dyDescent="0.25">
      <c r="A11" s="5">
        <v>44961</v>
      </c>
      <c r="B11" s="204" t="s">
        <v>1639</v>
      </c>
    </row>
    <row r="12" spans="1:2" ht="48.75" customHeight="1" x14ac:dyDescent="0.25">
      <c r="A12" s="5">
        <v>44962</v>
      </c>
      <c r="B12" s="204" t="s">
        <v>1530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Line</vt:lpstr>
      <vt:lpstr>LnLst</vt:lpstr>
      <vt:lpstr>Trans_220_mob</vt:lpstr>
      <vt:lpstr>notes</vt:lpstr>
      <vt:lpstr>CondList</vt:lpstr>
    </vt:vector>
  </TitlesOfParts>
  <Company>Unknown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</dc:creator>
  <cp:lastModifiedBy>DELL</cp:lastModifiedBy>
  <cp:lastPrinted>2021-09-13T10:57:03Z</cp:lastPrinted>
  <dcterms:created xsi:type="dcterms:W3CDTF">1998-06-28T14:15:53Z</dcterms:created>
  <dcterms:modified xsi:type="dcterms:W3CDTF">2023-07-17T08:07:16Z</dcterms:modified>
</cp:coreProperties>
</file>